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queryTables/queryTable1.xml" ContentType="application/vnd.openxmlformats-officedocument.spreadsheetml.queryTable+xml"/>
  <Override PartName="/xl/tables/table16.xml" ContentType="application/vnd.openxmlformats-officedocument.spreadsheetml.table+xml"/>
  <Override PartName="/xl/tables/table17.xml" ContentType="application/vnd.openxmlformats-officedocument.spreadsheetml.table+xml"/>
  <Override PartName="/xl/queryTables/queryTable2.xml" ContentType="application/vnd.openxmlformats-officedocument.spreadsheetml.queryTable+xml"/>
  <Override PartName="/xl/tables/table18.xml" ContentType="application/vnd.openxmlformats-officedocument.spreadsheetml.table+xml"/>
  <Override PartName="/xl/queryTables/queryTable3.xml" ContentType="application/vnd.openxmlformats-officedocument.spreadsheetml.queryTable+xml"/>
  <Override PartName="/xl/tables/table19.xml" ContentType="application/vnd.openxmlformats-officedocument.spreadsheetml.table+xml"/>
  <Override PartName="/xl/queryTables/queryTable4.xml" ContentType="application/vnd.openxmlformats-officedocument.spreadsheetml.queryTable+xml"/>
  <Override PartName="/xl/tables/table20.xml" ContentType="application/vnd.openxmlformats-officedocument.spreadsheetml.table+xml"/>
  <Override PartName="/xl/queryTables/queryTable5.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updateLinks="never"/>
  <mc:AlternateContent xmlns:mc="http://schemas.openxmlformats.org/markup-compatibility/2006">
    <mc:Choice Requires="x15">
      <x15ac:absPath xmlns:x15ac="http://schemas.microsoft.com/office/spreadsheetml/2010/11/ac" url="C:\Users\bob.seger\Desktop\"/>
    </mc:Choice>
  </mc:AlternateContent>
  <xr:revisionPtr revIDLastSave="0" documentId="13_ncr:1_{79819519-62B9-4D17-9032-42392AB53C7C}" xr6:coauthVersionLast="45" xr6:coauthVersionMax="45" xr10:uidLastSave="{00000000-0000-0000-0000-000000000000}"/>
  <workbookProtection workbookAlgorithmName="SHA-512" workbookHashValue="MH4t5kVI7pBHofeGPhI5WXZNy0sfht2/vDEU/GHLaIfs9kvXtnKpfuY8CXIapHLAdLlC7xPeDWRbTjwawmJgSA==" workbookSaltValue="Es+O7IyaWqQs9kmYxxLhUQ==" workbookSpinCount="100000" lockStructure="1"/>
  <bookViews>
    <workbookView xWindow="-28920" yWindow="-1920" windowWidth="29040" windowHeight="17640" xr2:uid="{00000000-000D-0000-FFFF-FFFF00000000}"/>
  </bookViews>
  <sheets>
    <sheet name="1" sheetId="11" r:id="rId1"/>
    <sheet name="2" sheetId="23" r:id="rId2"/>
    <sheet name="3" sheetId="24" r:id="rId3"/>
    <sheet name="4" sheetId="25" r:id="rId4"/>
    <sheet name="5" sheetId="26" r:id="rId5"/>
    <sheet name="6" sheetId="27" r:id="rId6"/>
    <sheet name="7" sheetId="28" r:id="rId7"/>
    <sheet name="8" sheetId="29" r:id="rId8"/>
    <sheet name="9" sheetId="30" r:id="rId9"/>
    <sheet name="10" sheetId="31" r:id="rId10"/>
    <sheet name="NDOT Verification" sheetId="16" r:id="rId11"/>
    <sheet name="DataGather" sheetId="6" state="hidden" r:id="rId12"/>
    <sheet name="Tables" sheetId="8" state="hidden" r:id="rId13"/>
    <sheet name="Users" sheetId="34" state="hidden" r:id="rId14"/>
    <sheet name="AggPits" sheetId="35" state="hidden" r:id="rId15"/>
  </sheets>
  <externalReferences>
    <externalReference r:id="rId16"/>
  </externalReferences>
  <definedNames>
    <definedName name="_xlnm._FilterDatabase" localSheetId="11" hidden="1">DataGather!$AA$2:$AJ$2</definedName>
    <definedName name="AggPits_1" localSheetId="14" hidden="1">AggPits!$A$1:$E$398</definedName>
    <definedName name="Code_And_Name" localSheetId="0">Table_tbl_ProdcrSupp[Code_And_Name]</definedName>
    <definedName name="Code_And_Name" localSheetId="9">Table_tbl_ProdcrSupp[Code_And_Name]</definedName>
    <definedName name="Code_And_Name" localSheetId="1">Table_tbl_ProdcrSupp[Code_And_Name]</definedName>
    <definedName name="Code_And_Name" localSheetId="2">Table_tbl_ProdcrSupp[Code_And_Name]</definedName>
    <definedName name="Code_And_Name" localSheetId="3">Table_tbl_ProdcrSupp[Code_And_Name]</definedName>
    <definedName name="Code_And_Name" localSheetId="4">Table_tbl_ProdcrSupp[Code_And_Name]</definedName>
    <definedName name="Code_And_Name" localSheetId="5">Table_tbl_ProdcrSupp[Code_And_Name]</definedName>
    <definedName name="Code_And_Name" localSheetId="6">Table_tbl_ProdcrSupp[Code_And_Name]</definedName>
    <definedName name="Code_And_Name" localSheetId="7">Table_tbl_ProdcrSupp[Code_And_Name]</definedName>
    <definedName name="Code_And_Name" localSheetId="8">Table_tbl_ProdcrSupp[Code_And_Name]</definedName>
    <definedName name="Code_And_Name" localSheetId="10">Table_tbl_ProdcrSupp[Code_And_Name]</definedName>
    <definedName name="Code_And_Name">Table_tbl_ProdcrSupp[Code_And_Name]</definedName>
    <definedName name="Common_ID" localSheetId="0">User_Nm_Table[COMMON_ID]</definedName>
    <definedName name="Common_ID" localSheetId="9">User_Nm_Table[COMMON_ID]</definedName>
    <definedName name="Common_ID" localSheetId="1">User_Nm_Table[COMMON_ID]</definedName>
    <definedName name="Common_ID" localSheetId="2">User_Nm_Table[COMMON_ID]</definedName>
    <definedName name="Common_ID" localSheetId="3">User_Nm_Table[COMMON_ID]</definedName>
    <definedName name="Common_ID" localSheetId="4">User_Nm_Table[COMMON_ID]</definedName>
    <definedName name="Common_ID" localSheetId="5">User_Nm_Table[COMMON_ID]</definedName>
    <definedName name="Common_ID" localSheetId="6">User_Nm_Table[COMMON_ID]</definedName>
    <definedName name="Common_ID" localSheetId="7">User_Nm_Table[COMMON_ID]</definedName>
    <definedName name="Common_ID" localSheetId="8">User_Nm_Table[COMMON_ID]</definedName>
    <definedName name="Common_ID" localSheetId="10">User_Nm_Table[COMMON_ID]</definedName>
    <definedName name="Common_ID">User_Nm_Table[COMMON_ID]</definedName>
    <definedName name="Geographic_Area" localSheetId="0">Table_tbl_GeogArea[Geog_ID_And_Geog_Nm]</definedName>
    <definedName name="Geographic_Area" localSheetId="9">Table_tbl_GeogArea[Geog_ID_And_Geog_Nm]</definedName>
    <definedName name="Geographic_Area" localSheetId="1">Table_tbl_GeogArea[Geog_ID_And_Geog_Nm]</definedName>
    <definedName name="Geographic_Area" localSheetId="2">Table_tbl_GeogArea[Geog_ID_And_Geog_Nm]</definedName>
    <definedName name="Geographic_Area" localSheetId="3">Table_tbl_GeogArea[Geog_ID_And_Geog_Nm]</definedName>
    <definedName name="Geographic_Area" localSheetId="4">Table_tbl_GeogArea[Geog_ID_And_Geog_Nm]</definedName>
    <definedName name="Geographic_Area" localSheetId="5">Table_tbl_GeogArea[Geog_ID_And_Geog_Nm]</definedName>
    <definedName name="Geographic_Area" localSheetId="6">Table_tbl_GeogArea[Geog_ID_And_Geog_Nm]</definedName>
    <definedName name="Geographic_Area" localSheetId="7">Table_tbl_GeogArea[Geog_ID_And_Geog_Nm]</definedName>
    <definedName name="Geographic_Area" localSheetId="8">Table_tbl_GeogArea[Geog_ID_And_Geog_Nm]</definedName>
    <definedName name="Geographic_Area" localSheetId="10">Table_tbl_GeogArea[Geog_ID_And_Geog_Nm]</definedName>
    <definedName name="Geographic_Area">Table_tbl_GeogArea[Geog_ID_And_Geog_Nm]</definedName>
    <definedName name="Prod_Nm" localSheetId="11">{"47B-3000";"47B-3500";"47B-3500 Slip Form";"47B-4000";"47B-HE-3500";"47B-HE-4000";"47B-HE-5000";"47B-OL";"47BD-3500";"47BD-4000";"47BD-5000";"47BX-3000";"47BX-3500";"47BX-4000";"Commercially Available Mix";"Lightweight Concrete";"PR1-3000";"PR1-3500";"PR1-4000";"PR3-3000";"PR3-3500";"PR3-4000";"Self Consolidating Concrete";"SF"}</definedName>
    <definedName name="Prod_Nm">{"47B-3000";"47B-3500";"47B-3500 Slip Form";"47B-4000";"47B-HE-3500";"47B-HE-4000";"47B-HE-5000";"47B-OL";"47BD-3500";"47BD-4000";"47BD-5000";"47BX-3000";"47BX-3500";"47BX-4000";"Commercially Available Mix";"Lightweight Concrete";"PR1-3000";"PR1-3500";"PR1-4000";"PR3-3000";"PR3-3500";"PR3-4000";"Self Consolidating Concrete";"SF"}</definedName>
    <definedName name="tbl_GeogArea" localSheetId="12" hidden="1">Tables!$K$1:$L$20</definedName>
    <definedName name="tbl_ProdcrSupp" localSheetId="12" hidden="1">Tables!$Q$1:$R$1188</definedName>
    <definedName name="tbl_UserInfo" localSheetId="12" hidden="1">Tables!$T$1:$X$3670</definedName>
    <definedName name="tbl_UserInfo" localSheetId="13" hidden="1">Users!$A$1:$E$3670</definedName>
    <definedName name="USER_NM" localSheetId="9">User_Nm_Table[USER_NM]</definedName>
    <definedName name="USER_NM" localSheetId="1">User_Nm_Table[USER_NM]</definedName>
    <definedName name="USER_NM" localSheetId="2">User_Nm_Table[USER_NM]</definedName>
    <definedName name="USER_NM" localSheetId="3">User_Nm_Table[USER_NM]</definedName>
    <definedName name="USER_NM" localSheetId="4">User_Nm_Table[USER_NM]</definedName>
    <definedName name="USER_NM" localSheetId="5">User_Nm_Table[USER_NM]</definedName>
    <definedName name="USER_NM" localSheetId="6">User_Nm_Table[USER_NM]</definedName>
    <definedName name="USER_NM" localSheetId="7">User_Nm_Table[USER_NM]</definedName>
    <definedName name="USER_NM" localSheetId="8">User_Nm_Table[USER_NM]</definedName>
    <definedName name="USER_NM">User_Nm_Table[USER_NM]</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bl_GeogArea-7439d425-ddac-4a05-a859-14bb4413f82c" name="tbl_GeogArea" connection="Report AGF026002_DataFeed"/>
          <x15:modelTable id="tbl_ProdcrSupp-f55068a5-bfaf-4815-bc93-49cae82f17d7" name="tbl_ProdcrSupp" connection="Report AGF026002_DataFeed1"/>
          <x15:modelTable id="tbl_UserInfo-f2bfb950-2cc6-4847-bc6d-c536a0c87386" name="tbl_UserInfo" connection="Report AGF026002_DataFeed2"/>
          <x15:modelTable id="AggPits_0e78cb6e-f210-4755-883b-ebb9031abd20" name="AggPits" connection="Report AGF026002_DataFeed2"/>
          <x15:modelTable id="tbl_Labs_All_3990281e-be9c-4d46-9473-cf1c762b66f3" name="tbl_Labs_All" connection="Report AGF026002_DataFeed2"/>
          <x15:modelTable id="tbl_Prod_Nm_2ca37124-2b1a-4bb8-82c8-4d258f37313e" name="tbl_Prod_Nm" connection="Report AGF026002_DataFeed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 i="8" l="1"/>
  <c r="P3" i="8"/>
  <c r="P4" i="8"/>
  <c r="P5" i="8"/>
  <c r="P6" i="8"/>
  <c r="P7" i="8"/>
  <c r="P8" i="8"/>
  <c r="P9" i="8"/>
  <c r="P10" i="8"/>
  <c r="P11" i="8"/>
  <c r="P12" i="8"/>
  <c r="P13" i="8"/>
  <c r="P14"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P1102" i="8"/>
  <c r="P1103" i="8"/>
  <c r="P1104" i="8"/>
  <c r="P1105" i="8"/>
  <c r="P1106" i="8"/>
  <c r="P1107" i="8"/>
  <c r="P1108" i="8"/>
  <c r="P1109" i="8"/>
  <c r="P1110" i="8"/>
  <c r="P1111" i="8"/>
  <c r="P1112" i="8"/>
  <c r="P1113" i="8"/>
  <c r="P1114" i="8"/>
  <c r="P1115" i="8"/>
  <c r="P1116" i="8"/>
  <c r="P1117" i="8"/>
  <c r="P1118" i="8"/>
  <c r="P1119" i="8"/>
  <c r="P1120" i="8"/>
  <c r="P1121" i="8"/>
  <c r="P1122" i="8"/>
  <c r="P1123" i="8"/>
  <c r="P1124" i="8"/>
  <c r="P1125" i="8"/>
  <c r="P1126" i="8"/>
  <c r="P1127" i="8"/>
  <c r="P1128" i="8"/>
  <c r="P1129" i="8"/>
  <c r="P1130" i="8"/>
  <c r="P1131" i="8"/>
  <c r="P1132" i="8"/>
  <c r="P1133" i="8"/>
  <c r="P1134" i="8"/>
  <c r="P1135" i="8"/>
  <c r="P1136" i="8"/>
  <c r="P1137" i="8"/>
  <c r="P1138" i="8"/>
  <c r="P1139" i="8"/>
  <c r="P1140" i="8"/>
  <c r="P1141" i="8"/>
  <c r="P1142" i="8"/>
  <c r="P1143" i="8"/>
  <c r="P1144" i="8"/>
  <c r="P1145" i="8"/>
  <c r="P1146" i="8"/>
  <c r="P1147" i="8"/>
  <c r="P1148" i="8"/>
  <c r="P1149" i="8"/>
  <c r="P1150" i="8"/>
  <c r="P1151" i="8"/>
  <c r="P1152" i="8"/>
  <c r="P1153" i="8"/>
  <c r="P1154" i="8"/>
  <c r="P1155" i="8"/>
  <c r="P1156" i="8"/>
  <c r="P1157" i="8"/>
  <c r="P1158" i="8"/>
  <c r="P1159" i="8"/>
  <c r="P1160" i="8"/>
  <c r="P1161" i="8"/>
  <c r="P1162" i="8"/>
  <c r="P1163" i="8"/>
  <c r="P1164" i="8"/>
  <c r="P1165" i="8"/>
  <c r="P1166" i="8"/>
  <c r="P1167" i="8"/>
  <c r="P1168" i="8"/>
  <c r="P1169" i="8"/>
  <c r="P1170" i="8"/>
  <c r="P1171" i="8"/>
  <c r="P1172" i="8"/>
  <c r="P1173" i="8"/>
  <c r="P1174" i="8"/>
  <c r="P1175" i="8"/>
  <c r="P1176" i="8"/>
  <c r="P1177" i="8"/>
  <c r="P1178" i="8"/>
  <c r="P1179" i="8"/>
  <c r="P1180" i="8"/>
  <c r="P1181" i="8"/>
  <c r="P1182" i="8"/>
  <c r="P1183" i="8"/>
  <c r="P1184" i="8"/>
  <c r="P1185" i="8"/>
  <c r="P1186" i="8"/>
  <c r="P1187" i="8"/>
  <c r="P1188" i="8"/>
  <c r="J2" i="8"/>
  <c r="J3" i="8"/>
  <c r="J4" i="8"/>
  <c r="J5" i="8"/>
  <c r="J6" i="8"/>
  <c r="J7" i="8"/>
  <c r="J8" i="8"/>
  <c r="J9" i="8"/>
  <c r="J10" i="8"/>
  <c r="J11" i="8"/>
  <c r="J12" i="8"/>
  <c r="J13" i="8"/>
  <c r="J14" i="8"/>
  <c r="J15" i="8"/>
  <c r="J16" i="8"/>
  <c r="J17" i="8"/>
  <c r="J18" i="8"/>
  <c r="J19" i="8"/>
  <c r="J20" i="8"/>
  <c r="A21" i="31"/>
  <c r="A20" i="31"/>
  <c r="A19" i="31"/>
  <c r="A18" i="31"/>
  <c r="A21" i="30"/>
  <c r="A20" i="30"/>
  <c r="A19" i="30"/>
  <c r="A18" i="30"/>
  <c r="A21" i="29"/>
  <c r="A20" i="29"/>
  <c r="A19" i="29"/>
  <c r="A18" i="29"/>
  <c r="A21" i="28"/>
  <c r="A20" i="28"/>
  <c r="A19" i="28"/>
  <c r="A18" i="28"/>
  <c r="A21" i="27"/>
  <c r="A20" i="27"/>
  <c r="A19" i="27"/>
  <c r="A18" i="27"/>
  <c r="A21" i="26"/>
  <c r="A20" i="26"/>
  <c r="A19" i="26"/>
  <c r="A18" i="26"/>
  <c r="A21" i="25"/>
  <c r="A20" i="25"/>
  <c r="A19" i="25"/>
  <c r="A18" i="25"/>
  <c r="A21" i="24"/>
  <c r="A20" i="24"/>
  <c r="A19" i="24"/>
  <c r="A18" i="24"/>
  <c r="A21" i="23"/>
  <c r="A20" i="23"/>
  <c r="A19" i="23"/>
  <c r="A18" i="23"/>
  <c r="A19" i="11"/>
  <c r="A20" i="11"/>
  <c r="A21" i="11"/>
  <c r="A18" i="11"/>
  <c r="BE3722" i="6" l="1"/>
  <c r="BD3722" i="6"/>
  <c r="BC3722" i="6"/>
  <c r="BB3722" i="6"/>
  <c r="BA3722" i="6"/>
  <c r="AZ3722" i="6"/>
  <c r="AY3722" i="6"/>
  <c r="AX3722" i="6"/>
  <c r="BE3721" i="6"/>
  <c r="BD3721" i="6"/>
  <c r="BC3721" i="6"/>
  <c r="BB3721" i="6"/>
  <c r="BA3721" i="6"/>
  <c r="AZ3721" i="6"/>
  <c r="AY3721" i="6"/>
  <c r="AX3721" i="6"/>
  <c r="BE3720" i="6"/>
  <c r="BD3720" i="6"/>
  <c r="BC3720" i="6"/>
  <c r="BB3720" i="6"/>
  <c r="BA3720" i="6"/>
  <c r="AZ3720" i="6"/>
  <c r="AY3720" i="6"/>
  <c r="AX3720" i="6"/>
  <c r="BE3719" i="6"/>
  <c r="BD3719" i="6"/>
  <c r="BC3719" i="6"/>
  <c r="BB3719" i="6"/>
  <c r="BA3719" i="6"/>
  <c r="AZ3719" i="6"/>
  <c r="AY3719" i="6"/>
  <c r="AX3719" i="6"/>
  <c r="BE3718" i="6"/>
  <c r="BD3718" i="6"/>
  <c r="BC3718" i="6"/>
  <c r="BB3718" i="6"/>
  <c r="BA3718" i="6"/>
  <c r="AZ3718" i="6"/>
  <c r="AY3718" i="6"/>
  <c r="AX3718" i="6"/>
  <c r="BE3717" i="6"/>
  <c r="BD3717" i="6"/>
  <c r="BC3717" i="6"/>
  <c r="BB3717" i="6"/>
  <c r="BA3717" i="6"/>
  <c r="AZ3717" i="6"/>
  <c r="AY3717" i="6"/>
  <c r="AX3717" i="6"/>
  <c r="BE3716" i="6"/>
  <c r="BD3716" i="6"/>
  <c r="BC3716" i="6"/>
  <c r="BB3716" i="6"/>
  <c r="BA3716" i="6"/>
  <c r="AZ3716" i="6"/>
  <c r="AY3716" i="6"/>
  <c r="AX3716" i="6"/>
  <c r="BE3715" i="6"/>
  <c r="BD3715" i="6"/>
  <c r="BC3715" i="6"/>
  <c r="BB3715" i="6"/>
  <c r="BA3715" i="6"/>
  <c r="AZ3715" i="6"/>
  <c r="AY3715" i="6"/>
  <c r="AX3715" i="6"/>
  <c r="BE3714" i="6"/>
  <c r="BD3714" i="6"/>
  <c r="BC3714" i="6"/>
  <c r="BB3714" i="6"/>
  <c r="BA3714" i="6"/>
  <c r="AZ3714" i="6"/>
  <c r="AY3714" i="6"/>
  <c r="AX3714" i="6"/>
  <c r="BE3713" i="6"/>
  <c r="BD3713" i="6"/>
  <c r="BC3713" i="6"/>
  <c r="BB3713" i="6"/>
  <c r="BA3713" i="6"/>
  <c r="AZ3713" i="6"/>
  <c r="AY3713" i="6"/>
  <c r="AX3713" i="6"/>
  <c r="BE3712" i="6"/>
  <c r="BD3712" i="6"/>
  <c r="BC3712" i="6"/>
  <c r="BB3712" i="6"/>
  <c r="BA3712" i="6"/>
  <c r="AZ3712" i="6"/>
  <c r="AY3712" i="6"/>
  <c r="AX3712" i="6"/>
  <c r="BE3711" i="6"/>
  <c r="BD3711" i="6"/>
  <c r="BC3711" i="6"/>
  <c r="BB3711" i="6"/>
  <c r="BA3711" i="6"/>
  <c r="AZ3711" i="6"/>
  <c r="AY3711" i="6"/>
  <c r="AX3711" i="6"/>
  <c r="BE3710" i="6"/>
  <c r="BD3710" i="6"/>
  <c r="BC3710" i="6"/>
  <c r="BB3710" i="6"/>
  <c r="BA3710" i="6"/>
  <c r="AZ3710" i="6"/>
  <c r="AY3710" i="6"/>
  <c r="AX3710" i="6"/>
  <c r="BE3709" i="6"/>
  <c r="BD3709" i="6"/>
  <c r="BC3709" i="6"/>
  <c r="BB3709" i="6"/>
  <c r="BA3709" i="6"/>
  <c r="AZ3709" i="6"/>
  <c r="AY3709" i="6"/>
  <c r="AX3709" i="6"/>
  <c r="BE3708" i="6"/>
  <c r="BD3708" i="6"/>
  <c r="BC3708" i="6"/>
  <c r="BB3708" i="6"/>
  <c r="BA3708" i="6"/>
  <c r="AZ3708" i="6"/>
  <c r="AY3708" i="6"/>
  <c r="AX3708" i="6"/>
  <c r="BE3707" i="6"/>
  <c r="BD3707" i="6"/>
  <c r="BC3707" i="6"/>
  <c r="BB3707" i="6"/>
  <c r="BA3707" i="6"/>
  <c r="AZ3707" i="6"/>
  <c r="AY3707" i="6"/>
  <c r="AX3707" i="6"/>
  <c r="BE3706" i="6"/>
  <c r="BD3706" i="6"/>
  <c r="BC3706" i="6"/>
  <c r="BB3706" i="6"/>
  <c r="BA3706" i="6"/>
  <c r="AZ3706" i="6"/>
  <c r="AY3706" i="6"/>
  <c r="AX3706" i="6"/>
  <c r="BE3705" i="6"/>
  <c r="BD3705" i="6"/>
  <c r="BC3705" i="6"/>
  <c r="BB3705" i="6"/>
  <c r="BA3705" i="6"/>
  <c r="AZ3705" i="6"/>
  <c r="AY3705" i="6"/>
  <c r="AX3705" i="6"/>
  <c r="BE3704" i="6"/>
  <c r="BD3704" i="6"/>
  <c r="BC3704" i="6"/>
  <c r="BB3704" i="6"/>
  <c r="BA3704" i="6"/>
  <c r="AZ3704" i="6"/>
  <c r="AY3704" i="6"/>
  <c r="AX3704" i="6"/>
  <c r="BE3703" i="6"/>
  <c r="BD3703" i="6"/>
  <c r="BC3703" i="6"/>
  <c r="BB3703" i="6"/>
  <c r="BA3703" i="6"/>
  <c r="AZ3703" i="6"/>
  <c r="AY3703" i="6"/>
  <c r="AX3703" i="6"/>
  <c r="BE3702" i="6"/>
  <c r="BD3702" i="6"/>
  <c r="BC3702" i="6"/>
  <c r="BB3702" i="6"/>
  <c r="BA3702" i="6"/>
  <c r="AZ3702" i="6"/>
  <c r="AY3702" i="6"/>
  <c r="AX3702" i="6"/>
  <c r="BE3701" i="6"/>
  <c r="BD3701" i="6"/>
  <c r="BC3701" i="6"/>
  <c r="BB3701" i="6"/>
  <c r="BA3701" i="6"/>
  <c r="AZ3701" i="6"/>
  <c r="AY3701" i="6"/>
  <c r="AX3701" i="6"/>
  <c r="BE3700" i="6"/>
  <c r="BD3700" i="6"/>
  <c r="BC3700" i="6"/>
  <c r="BB3700" i="6"/>
  <c r="BA3700" i="6"/>
  <c r="AZ3700" i="6"/>
  <c r="AY3700" i="6"/>
  <c r="AX3700" i="6"/>
  <c r="BE3699" i="6"/>
  <c r="BD3699" i="6"/>
  <c r="BC3699" i="6"/>
  <c r="BB3699" i="6"/>
  <c r="BA3699" i="6"/>
  <c r="AZ3699" i="6"/>
  <c r="AY3699" i="6"/>
  <c r="AX3699" i="6"/>
  <c r="BE3698" i="6"/>
  <c r="BD3698" i="6"/>
  <c r="BC3698" i="6"/>
  <c r="BB3698" i="6"/>
  <c r="BA3698" i="6"/>
  <c r="AZ3698" i="6"/>
  <c r="AY3698" i="6"/>
  <c r="AX3698" i="6"/>
  <c r="BE3697" i="6"/>
  <c r="BD3697" i="6"/>
  <c r="BC3697" i="6"/>
  <c r="BB3697" i="6"/>
  <c r="BA3697" i="6"/>
  <c r="AZ3697" i="6"/>
  <c r="AY3697" i="6"/>
  <c r="AX3697" i="6"/>
  <c r="BE3696" i="6"/>
  <c r="BD3696" i="6"/>
  <c r="BC3696" i="6"/>
  <c r="BB3696" i="6"/>
  <c r="BA3696" i="6"/>
  <c r="AZ3696" i="6"/>
  <c r="AY3696" i="6"/>
  <c r="AX3696" i="6"/>
  <c r="BE3695" i="6"/>
  <c r="BD3695" i="6"/>
  <c r="BC3695" i="6"/>
  <c r="BB3695" i="6"/>
  <c r="BA3695" i="6"/>
  <c r="AZ3695" i="6"/>
  <c r="AY3695" i="6"/>
  <c r="AX3695" i="6"/>
  <c r="BE3694" i="6"/>
  <c r="BD3694" i="6"/>
  <c r="BC3694" i="6"/>
  <c r="BB3694" i="6"/>
  <c r="BA3694" i="6"/>
  <c r="AZ3694" i="6"/>
  <c r="AY3694" i="6"/>
  <c r="AX3694" i="6"/>
  <c r="BE3693" i="6"/>
  <c r="BD3693" i="6"/>
  <c r="BC3693" i="6"/>
  <c r="BB3693" i="6"/>
  <c r="BA3693" i="6"/>
  <c r="AZ3693" i="6"/>
  <c r="AY3693" i="6"/>
  <c r="AX3693" i="6"/>
  <c r="BE3692" i="6"/>
  <c r="BD3692" i="6"/>
  <c r="BC3692" i="6"/>
  <c r="BB3692" i="6"/>
  <c r="BA3692" i="6"/>
  <c r="AZ3692" i="6"/>
  <c r="AY3692" i="6"/>
  <c r="AX3692" i="6"/>
  <c r="BE3691" i="6"/>
  <c r="BD3691" i="6"/>
  <c r="BC3691" i="6"/>
  <c r="BB3691" i="6"/>
  <c r="BA3691" i="6"/>
  <c r="AZ3691" i="6"/>
  <c r="AY3691" i="6"/>
  <c r="AX3691" i="6"/>
  <c r="BE3690" i="6"/>
  <c r="BD3690" i="6"/>
  <c r="BC3690" i="6"/>
  <c r="BB3690" i="6"/>
  <c r="BA3690" i="6"/>
  <c r="AZ3690" i="6"/>
  <c r="AY3690" i="6"/>
  <c r="AX3690" i="6"/>
  <c r="BE3689" i="6"/>
  <c r="BD3689" i="6"/>
  <c r="BC3689" i="6"/>
  <c r="BB3689" i="6"/>
  <c r="BA3689" i="6"/>
  <c r="AZ3689" i="6"/>
  <c r="AY3689" i="6"/>
  <c r="AX3689" i="6"/>
  <c r="BE3688" i="6"/>
  <c r="BD3688" i="6"/>
  <c r="BC3688" i="6"/>
  <c r="BB3688" i="6"/>
  <c r="BA3688" i="6"/>
  <c r="AZ3688" i="6"/>
  <c r="AY3688" i="6"/>
  <c r="AX3688" i="6"/>
  <c r="BE3687" i="6"/>
  <c r="BD3687" i="6"/>
  <c r="BC3687" i="6"/>
  <c r="BB3687" i="6"/>
  <c r="BA3687" i="6"/>
  <c r="AZ3687" i="6"/>
  <c r="AY3687" i="6"/>
  <c r="AX3687" i="6"/>
  <c r="BE3686" i="6"/>
  <c r="BD3686" i="6"/>
  <c r="BC3686" i="6"/>
  <c r="BB3686" i="6"/>
  <c r="BA3686" i="6"/>
  <c r="AZ3686" i="6"/>
  <c r="AY3686" i="6"/>
  <c r="AX3686" i="6"/>
  <c r="BE3685" i="6"/>
  <c r="BD3685" i="6"/>
  <c r="BC3685" i="6"/>
  <c r="BB3685" i="6"/>
  <c r="BA3685" i="6"/>
  <c r="AZ3685" i="6"/>
  <c r="AY3685" i="6"/>
  <c r="AX3685" i="6"/>
  <c r="BE3684" i="6"/>
  <c r="BD3684" i="6"/>
  <c r="BC3684" i="6"/>
  <c r="BB3684" i="6"/>
  <c r="BA3684" i="6"/>
  <c r="AZ3684" i="6"/>
  <c r="AY3684" i="6"/>
  <c r="AX3684" i="6"/>
  <c r="BE3683" i="6"/>
  <c r="BD3683" i="6"/>
  <c r="BC3683" i="6"/>
  <c r="BB3683" i="6"/>
  <c r="BA3683" i="6"/>
  <c r="AZ3683" i="6"/>
  <c r="AY3683" i="6"/>
  <c r="AX3683" i="6"/>
  <c r="BE3682" i="6"/>
  <c r="BD3682" i="6"/>
  <c r="BC3682" i="6"/>
  <c r="BB3682" i="6"/>
  <c r="BA3682" i="6"/>
  <c r="AZ3682" i="6"/>
  <c r="AY3682" i="6"/>
  <c r="AX3682" i="6"/>
  <c r="BE3681" i="6"/>
  <c r="BD3681" i="6"/>
  <c r="BC3681" i="6"/>
  <c r="BB3681" i="6"/>
  <c r="BA3681" i="6"/>
  <c r="AZ3681" i="6"/>
  <c r="AY3681" i="6"/>
  <c r="AX3681" i="6"/>
  <c r="BE3680" i="6"/>
  <c r="BD3680" i="6"/>
  <c r="BC3680" i="6"/>
  <c r="BB3680" i="6"/>
  <c r="BA3680" i="6"/>
  <c r="AZ3680" i="6"/>
  <c r="AY3680" i="6"/>
  <c r="AX3680" i="6"/>
  <c r="BE3679" i="6"/>
  <c r="BD3679" i="6"/>
  <c r="BC3679" i="6"/>
  <c r="BB3679" i="6"/>
  <c r="BA3679" i="6"/>
  <c r="AZ3679" i="6"/>
  <c r="AY3679" i="6"/>
  <c r="AX3679" i="6"/>
  <c r="BE3678" i="6"/>
  <c r="BD3678" i="6"/>
  <c r="BC3678" i="6"/>
  <c r="BB3678" i="6"/>
  <c r="BA3678" i="6"/>
  <c r="AZ3678" i="6"/>
  <c r="AY3678" i="6"/>
  <c r="AX3678" i="6"/>
  <c r="BE3677" i="6"/>
  <c r="BD3677" i="6"/>
  <c r="BC3677" i="6"/>
  <c r="BB3677" i="6"/>
  <c r="BA3677" i="6"/>
  <c r="AZ3677" i="6"/>
  <c r="AY3677" i="6"/>
  <c r="AX3677" i="6"/>
  <c r="BE3676" i="6"/>
  <c r="BD3676" i="6"/>
  <c r="BC3676" i="6"/>
  <c r="BB3676" i="6"/>
  <c r="BA3676" i="6"/>
  <c r="AZ3676" i="6"/>
  <c r="AY3676" i="6"/>
  <c r="AX3676" i="6"/>
  <c r="BE3675" i="6"/>
  <c r="BD3675" i="6"/>
  <c r="BC3675" i="6"/>
  <c r="BB3675" i="6"/>
  <c r="BA3675" i="6"/>
  <c r="AZ3675" i="6"/>
  <c r="AY3675" i="6"/>
  <c r="AX3675" i="6"/>
  <c r="BE3674" i="6"/>
  <c r="BD3674" i="6"/>
  <c r="BC3674" i="6"/>
  <c r="BB3674" i="6"/>
  <c r="BA3674" i="6"/>
  <c r="AZ3674" i="6"/>
  <c r="AY3674" i="6"/>
  <c r="AX3674" i="6"/>
  <c r="BE3673" i="6"/>
  <c r="BD3673" i="6"/>
  <c r="BC3673" i="6"/>
  <c r="BB3673" i="6"/>
  <c r="BA3673" i="6"/>
  <c r="AZ3673" i="6"/>
  <c r="AY3673" i="6"/>
  <c r="AX3673" i="6"/>
  <c r="BE3672" i="6"/>
  <c r="BD3672" i="6"/>
  <c r="BC3672" i="6"/>
  <c r="BB3672" i="6"/>
  <c r="BA3672" i="6"/>
  <c r="AZ3672" i="6"/>
  <c r="AY3672" i="6"/>
  <c r="AX3672" i="6"/>
  <c r="BE3671" i="6"/>
  <c r="BD3671" i="6"/>
  <c r="BC3671" i="6"/>
  <c r="BB3671" i="6"/>
  <c r="BA3671" i="6"/>
  <c r="AZ3671" i="6"/>
  <c r="AY3671" i="6"/>
  <c r="AX3671" i="6"/>
  <c r="BE3670" i="6"/>
  <c r="BD3670" i="6"/>
  <c r="BC3670" i="6"/>
  <c r="BB3670" i="6"/>
  <c r="BA3670" i="6"/>
  <c r="AZ3670" i="6"/>
  <c r="AY3670" i="6"/>
  <c r="AX3670" i="6"/>
  <c r="BE3669" i="6"/>
  <c r="BD3669" i="6"/>
  <c r="BC3669" i="6"/>
  <c r="BB3669" i="6"/>
  <c r="BA3669" i="6"/>
  <c r="AZ3669" i="6"/>
  <c r="AY3669" i="6"/>
  <c r="AX3669" i="6"/>
  <c r="BE3668" i="6"/>
  <c r="BD3668" i="6"/>
  <c r="BC3668" i="6"/>
  <c r="BB3668" i="6"/>
  <c r="BA3668" i="6"/>
  <c r="AZ3668" i="6"/>
  <c r="AY3668" i="6"/>
  <c r="AX3668" i="6"/>
  <c r="BE3667" i="6"/>
  <c r="BD3667" i="6"/>
  <c r="BC3667" i="6"/>
  <c r="BB3667" i="6"/>
  <c r="BA3667" i="6"/>
  <c r="AZ3667" i="6"/>
  <c r="AY3667" i="6"/>
  <c r="AX3667" i="6"/>
  <c r="BE3666" i="6"/>
  <c r="BD3666" i="6"/>
  <c r="BC3666" i="6"/>
  <c r="BB3666" i="6"/>
  <c r="BA3666" i="6"/>
  <c r="AZ3666" i="6"/>
  <c r="AY3666" i="6"/>
  <c r="AX3666" i="6"/>
  <c r="BE3665" i="6"/>
  <c r="BD3665" i="6"/>
  <c r="BC3665" i="6"/>
  <c r="BB3665" i="6"/>
  <c r="BA3665" i="6"/>
  <c r="AZ3665" i="6"/>
  <c r="AY3665" i="6"/>
  <c r="AX3665" i="6"/>
  <c r="BE3664" i="6"/>
  <c r="BD3664" i="6"/>
  <c r="BC3664" i="6"/>
  <c r="BB3664" i="6"/>
  <c r="BA3664" i="6"/>
  <c r="AZ3664" i="6"/>
  <c r="AY3664" i="6"/>
  <c r="AX3664" i="6"/>
  <c r="BE3663" i="6"/>
  <c r="BD3663" i="6"/>
  <c r="BC3663" i="6"/>
  <c r="BB3663" i="6"/>
  <c r="BA3663" i="6"/>
  <c r="AZ3663" i="6"/>
  <c r="AY3663" i="6"/>
  <c r="AX3663" i="6"/>
  <c r="BE3662" i="6"/>
  <c r="BD3662" i="6"/>
  <c r="BC3662" i="6"/>
  <c r="BB3662" i="6"/>
  <c r="BA3662" i="6"/>
  <c r="AZ3662" i="6"/>
  <c r="AY3662" i="6"/>
  <c r="AX3662" i="6"/>
  <c r="BE3661" i="6"/>
  <c r="BD3661" i="6"/>
  <c r="BC3661" i="6"/>
  <c r="BB3661" i="6"/>
  <c r="BA3661" i="6"/>
  <c r="AZ3661" i="6"/>
  <c r="AY3661" i="6"/>
  <c r="AX3661" i="6"/>
  <c r="BE3660" i="6"/>
  <c r="BD3660" i="6"/>
  <c r="BC3660" i="6"/>
  <c r="BB3660" i="6"/>
  <c r="BA3660" i="6"/>
  <c r="AZ3660" i="6"/>
  <c r="AY3660" i="6"/>
  <c r="AX3660" i="6"/>
  <c r="BE3659" i="6"/>
  <c r="BD3659" i="6"/>
  <c r="BC3659" i="6"/>
  <c r="BB3659" i="6"/>
  <c r="BA3659" i="6"/>
  <c r="AZ3659" i="6"/>
  <c r="AY3659" i="6"/>
  <c r="AX3659" i="6"/>
  <c r="BE3658" i="6"/>
  <c r="BD3658" i="6"/>
  <c r="BC3658" i="6"/>
  <c r="BB3658" i="6"/>
  <c r="BA3658" i="6"/>
  <c r="AZ3658" i="6"/>
  <c r="AY3658" i="6"/>
  <c r="AX3658" i="6"/>
  <c r="BE3657" i="6"/>
  <c r="BD3657" i="6"/>
  <c r="BC3657" i="6"/>
  <c r="BB3657" i="6"/>
  <c r="BA3657" i="6"/>
  <c r="AZ3657" i="6"/>
  <c r="AY3657" i="6"/>
  <c r="AX3657" i="6"/>
  <c r="BE3656" i="6"/>
  <c r="BD3656" i="6"/>
  <c r="BC3656" i="6"/>
  <c r="BB3656" i="6"/>
  <c r="BA3656" i="6"/>
  <c r="AZ3656" i="6"/>
  <c r="AY3656" i="6"/>
  <c r="AX3656" i="6"/>
  <c r="BE3655" i="6"/>
  <c r="BD3655" i="6"/>
  <c r="BC3655" i="6"/>
  <c r="BB3655" i="6"/>
  <c r="BA3655" i="6"/>
  <c r="AZ3655" i="6"/>
  <c r="AY3655" i="6"/>
  <c r="AX3655" i="6"/>
  <c r="BE3654" i="6"/>
  <c r="BD3654" i="6"/>
  <c r="BC3654" i="6"/>
  <c r="BB3654" i="6"/>
  <c r="BA3654" i="6"/>
  <c r="AZ3654" i="6"/>
  <c r="AY3654" i="6"/>
  <c r="AX3654" i="6"/>
  <c r="BE3653" i="6"/>
  <c r="BD3653" i="6"/>
  <c r="BC3653" i="6"/>
  <c r="BB3653" i="6"/>
  <c r="BA3653" i="6"/>
  <c r="AZ3653" i="6"/>
  <c r="AY3653" i="6"/>
  <c r="AX3653" i="6"/>
  <c r="BE3652" i="6"/>
  <c r="BD3652" i="6"/>
  <c r="BC3652" i="6"/>
  <c r="BB3652" i="6"/>
  <c r="BA3652" i="6"/>
  <c r="AZ3652" i="6"/>
  <c r="AY3652" i="6"/>
  <c r="AX3652" i="6"/>
  <c r="BE3651" i="6"/>
  <c r="BD3651" i="6"/>
  <c r="BC3651" i="6"/>
  <c r="BB3651" i="6"/>
  <c r="BA3651" i="6"/>
  <c r="AZ3651" i="6"/>
  <c r="AY3651" i="6"/>
  <c r="AX3651" i="6"/>
  <c r="BE3650" i="6"/>
  <c r="BD3650" i="6"/>
  <c r="BC3650" i="6"/>
  <c r="BB3650" i="6"/>
  <c r="BA3650" i="6"/>
  <c r="AZ3650" i="6"/>
  <c r="AY3650" i="6"/>
  <c r="AX3650" i="6"/>
  <c r="BE3649" i="6"/>
  <c r="BD3649" i="6"/>
  <c r="BC3649" i="6"/>
  <c r="BB3649" i="6"/>
  <c r="BA3649" i="6"/>
  <c r="AZ3649" i="6"/>
  <c r="AY3649" i="6"/>
  <c r="AX3649" i="6"/>
  <c r="BE3648" i="6"/>
  <c r="BD3648" i="6"/>
  <c r="BC3648" i="6"/>
  <c r="BB3648" i="6"/>
  <c r="BA3648" i="6"/>
  <c r="AZ3648" i="6"/>
  <c r="AY3648" i="6"/>
  <c r="AX3648" i="6"/>
  <c r="BE3647" i="6"/>
  <c r="BD3647" i="6"/>
  <c r="BC3647" i="6"/>
  <c r="BB3647" i="6"/>
  <c r="BA3647" i="6"/>
  <c r="AZ3647" i="6"/>
  <c r="AY3647" i="6"/>
  <c r="AX3647" i="6"/>
  <c r="BE3646" i="6"/>
  <c r="BD3646" i="6"/>
  <c r="BC3646" i="6"/>
  <c r="BB3646" i="6"/>
  <c r="BA3646" i="6"/>
  <c r="AZ3646" i="6"/>
  <c r="AY3646" i="6"/>
  <c r="AX3646" i="6"/>
  <c r="BE3645" i="6"/>
  <c r="BD3645" i="6"/>
  <c r="BC3645" i="6"/>
  <c r="BB3645" i="6"/>
  <c r="BA3645" i="6"/>
  <c r="AZ3645" i="6"/>
  <c r="AY3645" i="6"/>
  <c r="AX3645" i="6"/>
  <c r="BE3644" i="6"/>
  <c r="BD3644" i="6"/>
  <c r="BC3644" i="6"/>
  <c r="BB3644" i="6"/>
  <c r="BA3644" i="6"/>
  <c r="AZ3644" i="6"/>
  <c r="AY3644" i="6"/>
  <c r="AX3644" i="6"/>
  <c r="BE3643" i="6"/>
  <c r="BD3643" i="6"/>
  <c r="BC3643" i="6"/>
  <c r="BB3643" i="6"/>
  <c r="BA3643" i="6"/>
  <c r="AZ3643" i="6"/>
  <c r="AY3643" i="6"/>
  <c r="AX3643" i="6"/>
  <c r="BE3642" i="6"/>
  <c r="BD3642" i="6"/>
  <c r="BC3642" i="6"/>
  <c r="BB3642" i="6"/>
  <c r="BA3642" i="6"/>
  <c r="AZ3642" i="6"/>
  <c r="AY3642" i="6"/>
  <c r="AX3642" i="6"/>
  <c r="BE3641" i="6"/>
  <c r="BD3641" i="6"/>
  <c r="BC3641" i="6"/>
  <c r="BB3641" i="6"/>
  <c r="BA3641" i="6"/>
  <c r="AZ3641" i="6"/>
  <c r="AY3641" i="6"/>
  <c r="AX3641" i="6"/>
  <c r="BE3640" i="6"/>
  <c r="BD3640" i="6"/>
  <c r="BC3640" i="6"/>
  <c r="BB3640" i="6"/>
  <c r="BA3640" i="6"/>
  <c r="AZ3640" i="6"/>
  <c r="AY3640" i="6"/>
  <c r="AX3640" i="6"/>
  <c r="BE3639" i="6"/>
  <c r="BD3639" i="6"/>
  <c r="BC3639" i="6"/>
  <c r="BB3639" i="6"/>
  <c r="BA3639" i="6"/>
  <c r="AZ3639" i="6"/>
  <c r="AY3639" i="6"/>
  <c r="AX3639" i="6"/>
  <c r="BE3638" i="6"/>
  <c r="BD3638" i="6"/>
  <c r="BC3638" i="6"/>
  <c r="BB3638" i="6"/>
  <c r="BA3638" i="6"/>
  <c r="AZ3638" i="6"/>
  <c r="AY3638" i="6"/>
  <c r="AX3638" i="6"/>
  <c r="BE3637" i="6"/>
  <c r="BD3637" i="6"/>
  <c r="BC3637" i="6"/>
  <c r="BB3637" i="6"/>
  <c r="BA3637" i="6"/>
  <c r="AZ3637" i="6"/>
  <c r="AY3637" i="6"/>
  <c r="AX3637" i="6"/>
  <c r="BE3636" i="6"/>
  <c r="BD3636" i="6"/>
  <c r="BC3636" i="6"/>
  <c r="BB3636" i="6"/>
  <c r="BA3636" i="6"/>
  <c r="AZ3636" i="6"/>
  <c r="AY3636" i="6"/>
  <c r="AX3636" i="6"/>
  <c r="BE3635" i="6"/>
  <c r="BD3635" i="6"/>
  <c r="BC3635" i="6"/>
  <c r="BB3635" i="6"/>
  <c r="BA3635" i="6"/>
  <c r="AZ3635" i="6"/>
  <c r="AY3635" i="6"/>
  <c r="AX3635" i="6"/>
  <c r="BE3634" i="6"/>
  <c r="BD3634" i="6"/>
  <c r="BC3634" i="6"/>
  <c r="BB3634" i="6"/>
  <c r="BA3634" i="6"/>
  <c r="AZ3634" i="6"/>
  <c r="AY3634" i="6"/>
  <c r="AX3634" i="6"/>
  <c r="BE3633" i="6"/>
  <c r="BD3633" i="6"/>
  <c r="BC3633" i="6"/>
  <c r="BB3633" i="6"/>
  <c r="BA3633" i="6"/>
  <c r="AZ3633" i="6"/>
  <c r="AY3633" i="6"/>
  <c r="AX3633" i="6"/>
  <c r="BE3632" i="6"/>
  <c r="BD3632" i="6"/>
  <c r="BC3632" i="6"/>
  <c r="BB3632" i="6"/>
  <c r="BA3632" i="6"/>
  <c r="AZ3632" i="6"/>
  <c r="AY3632" i="6"/>
  <c r="AX3632" i="6"/>
  <c r="BE3631" i="6"/>
  <c r="BD3631" i="6"/>
  <c r="BC3631" i="6"/>
  <c r="BB3631" i="6"/>
  <c r="BA3631" i="6"/>
  <c r="AZ3631" i="6"/>
  <c r="AY3631" i="6"/>
  <c r="AX3631" i="6"/>
  <c r="BE3630" i="6"/>
  <c r="BD3630" i="6"/>
  <c r="BC3630" i="6"/>
  <c r="BB3630" i="6"/>
  <c r="BA3630" i="6"/>
  <c r="AZ3630" i="6"/>
  <c r="AY3630" i="6"/>
  <c r="AX3630" i="6"/>
  <c r="BE3629" i="6"/>
  <c r="BD3629" i="6"/>
  <c r="BC3629" i="6"/>
  <c r="BB3629" i="6"/>
  <c r="BA3629" i="6"/>
  <c r="AZ3629" i="6"/>
  <c r="AY3629" i="6"/>
  <c r="AX3629" i="6"/>
  <c r="BE3628" i="6"/>
  <c r="BD3628" i="6"/>
  <c r="BC3628" i="6"/>
  <c r="BB3628" i="6"/>
  <c r="BA3628" i="6"/>
  <c r="AZ3628" i="6"/>
  <c r="AY3628" i="6"/>
  <c r="AX3628" i="6"/>
  <c r="BE3627" i="6"/>
  <c r="BD3627" i="6"/>
  <c r="BC3627" i="6"/>
  <c r="BB3627" i="6"/>
  <c r="BA3627" i="6"/>
  <c r="AZ3627" i="6"/>
  <c r="AY3627" i="6"/>
  <c r="AX3627" i="6"/>
  <c r="BE3626" i="6"/>
  <c r="BD3626" i="6"/>
  <c r="BC3626" i="6"/>
  <c r="BB3626" i="6"/>
  <c r="BA3626" i="6"/>
  <c r="AZ3626" i="6"/>
  <c r="AY3626" i="6"/>
  <c r="AX3626" i="6"/>
  <c r="BE3625" i="6"/>
  <c r="BD3625" i="6"/>
  <c r="BC3625" i="6"/>
  <c r="BB3625" i="6"/>
  <c r="BA3625" i="6"/>
  <c r="AZ3625" i="6"/>
  <c r="AY3625" i="6"/>
  <c r="AX3625" i="6"/>
  <c r="BE3624" i="6"/>
  <c r="BD3624" i="6"/>
  <c r="BC3624" i="6"/>
  <c r="BB3624" i="6"/>
  <c r="BA3624" i="6"/>
  <c r="AZ3624" i="6"/>
  <c r="AY3624" i="6"/>
  <c r="AX3624" i="6"/>
  <c r="BE3623" i="6"/>
  <c r="BD3623" i="6"/>
  <c r="BC3623" i="6"/>
  <c r="BB3623" i="6"/>
  <c r="BA3623" i="6"/>
  <c r="AZ3623" i="6"/>
  <c r="AY3623" i="6"/>
  <c r="AX3623" i="6"/>
  <c r="BE3622" i="6"/>
  <c r="BD3622" i="6"/>
  <c r="BC3622" i="6"/>
  <c r="BB3622" i="6"/>
  <c r="BA3622" i="6"/>
  <c r="AZ3622" i="6"/>
  <c r="AY3622" i="6"/>
  <c r="AX3622" i="6"/>
  <c r="BE3621" i="6"/>
  <c r="BD3621" i="6"/>
  <c r="BC3621" i="6"/>
  <c r="BB3621" i="6"/>
  <c r="BA3621" i="6"/>
  <c r="AZ3621" i="6"/>
  <c r="AY3621" i="6"/>
  <c r="AX3621" i="6"/>
  <c r="BE3620" i="6"/>
  <c r="BD3620" i="6"/>
  <c r="BC3620" i="6"/>
  <c r="BB3620" i="6"/>
  <c r="BA3620" i="6"/>
  <c r="AZ3620" i="6"/>
  <c r="AY3620" i="6"/>
  <c r="AX3620" i="6"/>
  <c r="BE3619" i="6"/>
  <c r="BD3619" i="6"/>
  <c r="BC3619" i="6"/>
  <c r="BB3619" i="6"/>
  <c r="BA3619" i="6"/>
  <c r="AZ3619" i="6"/>
  <c r="AY3619" i="6"/>
  <c r="AX3619" i="6"/>
  <c r="BE3618" i="6"/>
  <c r="BD3618" i="6"/>
  <c r="BC3618" i="6"/>
  <c r="BB3618" i="6"/>
  <c r="BA3618" i="6"/>
  <c r="AZ3618" i="6"/>
  <c r="AY3618" i="6"/>
  <c r="AX3618" i="6"/>
  <c r="BE3617" i="6"/>
  <c r="BD3617" i="6"/>
  <c r="BC3617" i="6"/>
  <c r="BB3617" i="6"/>
  <c r="BA3617" i="6"/>
  <c r="AZ3617" i="6"/>
  <c r="AY3617" i="6"/>
  <c r="AX3617" i="6"/>
  <c r="BE3616" i="6"/>
  <c r="BD3616" i="6"/>
  <c r="BC3616" i="6"/>
  <c r="BB3616" i="6"/>
  <c r="BA3616" i="6"/>
  <c r="AZ3616" i="6"/>
  <c r="AY3616" i="6"/>
  <c r="AX3616" i="6"/>
  <c r="BE3615" i="6"/>
  <c r="BD3615" i="6"/>
  <c r="BC3615" i="6"/>
  <c r="BB3615" i="6"/>
  <c r="BA3615" i="6"/>
  <c r="AZ3615" i="6"/>
  <c r="AY3615" i="6"/>
  <c r="AX3615" i="6"/>
  <c r="BE3614" i="6"/>
  <c r="BD3614" i="6"/>
  <c r="BC3614" i="6"/>
  <c r="BB3614" i="6"/>
  <c r="BA3614" i="6"/>
  <c r="AZ3614" i="6"/>
  <c r="AY3614" i="6"/>
  <c r="AX3614" i="6"/>
  <c r="BE3613" i="6"/>
  <c r="BD3613" i="6"/>
  <c r="BC3613" i="6"/>
  <c r="BB3613" i="6"/>
  <c r="BA3613" i="6"/>
  <c r="AZ3613" i="6"/>
  <c r="AY3613" i="6"/>
  <c r="AX3613" i="6"/>
  <c r="BE3612" i="6"/>
  <c r="BD3612" i="6"/>
  <c r="BC3612" i="6"/>
  <c r="BB3612" i="6"/>
  <c r="BA3612" i="6"/>
  <c r="AZ3612" i="6"/>
  <c r="AY3612" i="6"/>
  <c r="AX3612" i="6"/>
  <c r="BE3611" i="6"/>
  <c r="BD3611" i="6"/>
  <c r="BC3611" i="6"/>
  <c r="BB3611" i="6"/>
  <c r="BA3611" i="6"/>
  <c r="AZ3611" i="6"/>
  <c r="AY3611" i="6"/>
  <c r="AX3611" i="6"/>
  <c r="BE3610" i="6"/>
  <c r="BD3610" i="6"/>
  <c r="BC3610" i="6"/>
  <c r="BB3610" i="6"/>
  <c r="BA3610" i="6"/>
  <c r="AZ3610" i="6"/>
  <c r="AY3610" i="6"/>
  <c r="AX3610" i="6"/>
  <c r="BE3609" i="6"/>
  <c r="BD3609" i="6"/>
  <c r="BC3609" i="6"/>
  <c r="BB3609" i="6"/>
  <c r="BA3609" i="6"/>
  <c r="AZ3609" i="6"/>
  <c r="AY3609" i="6"/>
  <c r="AX3609" i="6"/>
  <c r="BE3608" i="6"/>
  <c r="BD3608" i="6"/>
  <c r="BC3608" i="6"/>
  <c r="BB3608" i="6"/>
  <c r="BA3608" i="6"/>
  <c r="AZ3608" i="6"/>
  <c r="AY3608" i="6"/>
  <c r="AX3608" i="6"/>
  <c r="BE3607" i="6"/>
  <c r="BD3607" i="6"/>
  <c r="BC3607" i="6"/>
  <c r="BB3607" i="6"/>
  <c r="BA3607" i="6"/>
  <c r="AZ3607" i="6"/>
  <c r="AY3607" i="6"/>
  <c r="AX3607" i="6"/>
  <c r="BE3606" i="6"/>
  <c r="BD3606" i="6"/>
  <c r="BC3606" i="6"/>
  <c r="BB3606" i="6"/>
  <c r="BA3606" i="6"/>
  <c r="AZ3606" i="6"/>
  <c r="AY3606" i="6"/>
  <c r="AX3606" i="6"/>
  <c r="BE3605" i="6"/>
  <c r="BD3605" i="6"/>
  <c r="BC3605" i="6"/>
  <c r="BB3605" i="6"/>
  <c r="BA3605" i="6"/>
  <c r="AZ3605" i="6"/>
  <c r="AY3605" i="6"/>
  <c r="AX3605" i="6"/>
  <c r="BE3604" i="6"/>
  <c r="BD3604" i="6"/>
  <c r="BC3604" i="6"/>
  <c r="BB3604" i="6"/>
  <c r="BA3604" i="6"/>
  <c r="AZ3604" i="6"/>
  <c r="AY3604" i="6"/>
  <c r="AX3604" i="6"/>
  <c r="BE3603" i="6"/>
  <c r="BD3603" i="6"/>
  <c r="BC3603" i="6"/>
  <c r="BB3603" i="6"/>
  <c r="BA3603" i="6"/>
  <c r="AZ3603" i="6"/>
  <c r="AY3603" i="6"/>
  <c r="AX3603" i="6"/>
  <c r="BE3602" i="6"/>
  <c r="BD3602" i="6"/>
  <c r="BC3602" i="6"/>
  <c r="BB3602" i="6"/>
  <c r="BA3602" i="6"/>
  <c r="AZ3602" i="6"/>
  <c r="AY3602" i="6"/>
  <c r="AX3602" i="6"/>
  <c r="BE3601" i="6"/>
  <c r="BD3601" i="6"/>
  <c r="BC3601" i="6"/>
  <c r="BB3601" i="6"/>
  <c r="BA3601" i="6"/>
  <c r="AZ3601" i="6"/>
  <c r="AY3601" i="6"/>
  <c r="AX3601" i="6"/>
  <c r="BE3600" i="6"/>
  <c r="BD3600" i="6"/>
  <c r="BC3600" i="6"/>
  <c r="BB3600" i="6"/>
  <c r="BA3600" i="6"/>
  <c r="AZ3600" i="6"/>
  <c r="AY3600" i="6"/>
  <c r="AX3600" i="6"/>
  <c r="BE3599" i="6"/>
  <c r="BD3599" i="6"/>
  <c r="BC3599" i="6"/>
  <c r="BB3599" i="6"/>
  <c r="BA3599" i="6"/>
  <c r="AZ3599" i="6"/>
  <c r="AY3599" i="6"/>
  <c r="AX3599" i="6"/>
  <c r="BE3598" i="6"/>
  <c r="BD3598" i="6"/>
  <c r="BC3598" i="6"/>
  <c r="BB3598" i="6"/>
  <c r="BA3598" i="6"/>
  <c r="AZ3598" i="6"/>
  <c r="AY3598" i="6"/>
  <c r="AX3598" i="6"/>
  <c r="BE3597" i="6"/>
  <c r="BD3597" i="6"/>
  <c r="BC3597" i="6"/>
  <c r="BB3597" i="6"/>
  <c r="BA3597" i="6"/>
  <c r="AZ3597" i="6"/>
  <c r="AY3597" i="6"/>
  <c r="AX3597" i="6"/>
  <c r="BE3596" i="6"/>
  <c r="BD3596" i="6"/>
  <c r="BC3596" i="6"/>
  <c r="BB3596" i="6"/>
  <c r="BA3596" i="6"/>
  <c r="AZ3596" i="6"/>
  <c r="AY3596" i="6"/>
  <c r="AX3596" i="6"/>
  <c r="BE3595" i="6"/>
  <c r="BD3595" i="6"/>
  <c r="BC3595" i="6"/>
  <c r="BB3595" i="6"/>
  <c r="BA3595" i="6"/>
  <c r="AZ3595" i="6"/>
  <c r="AY3595" i="6"/>
  <c r="AX3595" i="6"/>
  <c r="BE3594" i="6"/>
  <c r="BD3594" i="6"/>
  <c r="BC3594" i="6"/>
  <c r="BB3594" i="6"/>
  <c r="BA3594" i="6"/>
  <c r="AZ3594" i="6"/>
  <c r="AY3594" i="6"/>
  <c r="AX3594" i="6"/>
  <c r="BE3593" i="6"/>
  <c r="BD3593" i="6"/>
  <c r="BC3593" i="6"/>
  <c r="BB3593" i="6"/>
  <c r="BA3593" i="6"/>
  <c r="AZ3593" i="6"/>
  <c r="AY3593" i="6"/>
  <c r="AX3593" i="6"/>
  <c r="BE3592" i="6"/>
  <c r="BD3592" i="6"/>
  <c r="BC3592" i="6"/>
  <c r="BB3592" i="6"/>
  <c r="BA3592" i="6"/>
  <c r="AZ3592" i="6"/>
  <c r="AY3592" i="6"/>
  <c r="AX3592" i="6"/>
  <c r="BE3591" i="6"/>
  <c r="BD3591" i="6"/>
  <c r="BC3591" i="6"/>
  <c r="BB3591" i="6"/>
  <c r="BA3591" i="6"/>
  <c r="AZ3591" i="6"/>
  <c r="AY3591" i="6"/>
  <c r="AX3591" i="6"/>
  <c r="BE3590" i="6"/>
  <c r="BD3590" i="6"/>
  <c r="BC3590" i="6"/>
  <c r="BB3590" i="6"/>
  <c r="BA3590" i="6"/>
  <c r="AZ3590" i="6"/>
  <c r="AY3590" i="6"/>
  <c r="AX3590" i="6"/>
  <c r="BE3589" i="6"/>
  <c r="BD3589" i="6"/>
  <c r="BC3589" i="6"/>
  <c r="BB3589" i="6"/>
  <c r="BA3589" i="6"/>
  <c r="AZ3589" i="6"/>
  <c r="AY3589" i="6"/>
  <c r="AX3589" i="6"/>
  <c r="BE3588" i="6"/>
  <c r="BD3588" i="6"/>
  <c r="BC3588" i="6"/>
  <c r="BB3588" i="6"/>
  <c r="BA3588" i="6"/>
  <c r="AZ3588" i="6"/>
  <c r="AY3588" i="6"/>
  <c r="AX3588" i="6"/>
  <c r="BE3587" i="6"/>
  <c r="BD3587" i="6"/>
  <c r="BC3587" i="6"/>
  <c r="BB3587" i="6"/>
  <c r="BA3587" i="6"/>
  <c r="AZ3587" i="6"/>
  <c r="AY3587" i="6"/>
  <c r="AX3587" i="6"/>
  <c r="BE3586" i="6"/>
  <c r="BD3586" i="6"/>
  <c r="BC3586" i="6"/>
  <c r="BB3586" i="6"/>
  <c r="BA3586" i="6"/>
  <c r="AZ3586" i="6"/>
  <c r="AY3586" i="6"/>
  <c r="AX3586" i="6"/>
  <c r="BE3585" i="6"/>
  <c r="BD3585" i="6"/>
  <c r="BC3585" i="6"/>
  <c r="BB3585" i="6"/>
  <c r="BA3585" i="6"/>
  <c r="AZ3585" i="6"/>
  <c r="AY3585" i="6"/>
  <c r="AX3585" i="6"/>
  <c r="BE3584" i="6"/>
  <c r="BD3584" i="6"/>
  <c r="BC3584" i="6"/>
  <c r="BB3584" i="6"/>
  <c r="BA3584" i="6"/>
  <c r="AZ3584" i="6"/>
  <c r="AY3584" i="6"/>
  <c r="AX3584" i="6"/>
  <c r="BE3583" i="6"/>
  <c r="BD3583" i="6"/>
  <c r="BC3583" i="6"/>
  <c r="BB3583" i="6"/>
  <c r="BA3583" i="6"/>
  <c r="AZ3583" i="6"/>
  <c r="AY3583" i="6"/>
  <c r="AX3583" i="6"/>
  <c r="BE3582" i="6"/>
  <c r="BD3582" i="6"/>
  <c r="BC3582" i="6"/>
  <c r="BB3582" i="6"/>
  <c r="BA3582" i="6"/>
  <c r="AZ3582" i="6"/>
  <c r="AY3582" i="6"/>
  <c r="AX3582" i="6"/>
  <c r="BE3581" i="6"/>
  <c r="BD3581" i="6"/>
  <c r="BC3581" i="6"/>
  <c r="BB3581" i="6"/>
  <c r="BA3581" i="6"/>
  <c r="AZ3581" i="6"/>
  <c r="AY3581" i="6"/>
  <c r="AX3581" i="6"/>
  <c r="BE3580" i="6"/>
  <c r="BD3580" i="6"/>
  <c r="BC3580" i="6"/>
  <c r="BB3580" i="6"/>
  <c r="BA3580" i="6"/>
  <c r="AZ3580" i="6"/>
  <c r="AY3580" i="6"/>
  <c r="AX3580" i="6"/>
  <c r="BE3579" i="6"/>
  <c r="BD3579" i="6"/>
  <c r="BC3579" i="6"/>
  <c r="BB3579" i="6"/>
  <c r="BA3579" i="6"/>
  <c r="AZ3579" i="6"/>
  <c r="AY3579" i="6"/>
  <c r="AX3579" i="6"/>
  <c r="BE3578" i="6"/>
  <c r="BD3578" i="6"/>
  <c r="BC3578" i="6"/>
  <c r="BB3578" i="6"/>
  <c r="BA3578" i="6"/>
  <c r="AZ3578" i="6"/>
  <c r="AY3578" i="6"/>
  <c r="AX3578" i="6"/>
  <c r="BE3577" i="6"/>
  <c r="BD3577" i="6"/>
  <c r="BC3577" i="6"/>
  <c r="BB3577" i="6"/>
  <c r="BA3577" i="6"/>
  <c r="AZ3577" i="6"/>
  <c r="AY3577" i="6"/>
  <c r="AX3577" i="6"/>
  <c r="BE3576" i="6"/>
  <c r="BD3576" i="6"/>
  <c r="BC3576" i="6"/>
  <c r="BB3576" i="6"/>
  <c r="BA3576" i="6"/>
  <c r="AZ3576" i="6"/>
  <c r="AY3576" i="6"/>
  <c r="AX3576" i="6"/>
  <c r="BE3575" i="6"/>
  <c r="BD3575" i="6"/>
  <c r="BC3575" i="6"/>
  <c r="BB3575" i="6"/>
  <c r="BA3575" i="6"/>
  <c r="AZ3575" i="6"/>
  <c r="AY3575" i="6"/>
  <c r="AX3575" i="6"/>
  <c r="BE3574" i="6"/>
  <c r="BD3574" i="6"/>
  <c r="BC3574" i="6"/>
  <c r="BB3574" i="6"/>
  <c r="BA3574" i="6"/>
  <c r="AZ3574" i="6"/>
  <c r="AY3574" i="6"/>
  <c r="AX3574" i="6"/>
  <c r="BE3573" i="6"/>
  <c r="BD3573" i="6"/>
  <c r="BC3573" i="6"/>
  <c r="BB3573" i="6"/>
  <c r="BA3573" i="6"/>
  <c r="AZ3573" i="6"/>
  <c r="AY3573" i="6"/>
  <c r="AX3573" i="6"/>
  <c r="BE3572" i="6"/>
  <c r="BD3572" i="6"/>
  <c r="BC3572" i="6"/>
  <c r="BB3572" i="6"/>
  <c r="BA3572" i="6"/>
  <c r="AZ3572" i="6"/>
  <c r="AY3572" i="6"/>
  <c r="AX3572" i="6"/>
  <c r="BE3571" i="6"/>
  <c r="BD3571" i="6"/>
  <c r="BC3571" i="6"/>
  <c r="BB3571" i="6"/>
  <c r="BA3571" i="6"/>
  <c r="AZ3571" i="6"/>
  <c r="AY3571" i="6"/>
  <c r="AX3571" i="6"/>
  <c r="BE3570" i="6"/>
  <c r="BD3570" i="6"/>
  <c r="BC3570" i="6"/>
  <c r="BB3570" i="6"/>
  <c r="BA3570" i="6"/>
  <c r="AZ3570" i="6"/>
  <c r="AY3570" i="6"/>
  <c r="AX3570" i="6"/>
  <c r="BE3569" i="6"/>
  <c r="BD3569" i="6"/>
  <c r="BC3569" i="6"/>
  <c r="BB3569" i="6"/>
  <c r="BA3569" i="6"/>
  <c r="AZ3569" i="6"/>
  <c r="AY3569" i="6"/>
  <c r="AX3569" i="6"/>
  <c r="BE3568" i="6"/>
  <c r="BD3568" i="6"/>
  <c r="BC3568" i="6"/>
  <c r="BB3568" i="6"/>
  <c r="BA3568" i="6"/>
  <c r="AZ3568" i="6"/>
  <c r="AY3568" i="6"/>
  <c r="AX3568" i="6"/>
  <c r="BE3567" i="6"/>
  <c r="BD3567" i="6"/>
  <c r="BC3567" i="6"/>
  <c r="BB3567" i="6"/>
  <c r="BA3567" i="6"/>
  <c r="AZ3567" i="6"/>
  <c r="AY3567" i="6"/>
  <c r="AX3567" i="6"/>
  <c r="BE3566" i="6"/>
  <c r="BD3566" i="6"/>
  <c r="BC3566" i="6"/>
  <c r="BB3566" i="6"/>
  <c r="BA3566" i="6"/>
  <c r="AZ3566" i="6"/>
  <c r="AY3566" i="6"/>
  <c r="AX3566" i="6"/>
  <c r="BE3565" i="6"/>
  <c r="BD3565" i="6"/>
  <c r="BC3565" i="6"/>
  <c r="BB3565" i="6"/>
  <c r="BA3565" i="6"/>
  <c r="AZ3565" i="6"/>
  <c r="AY3565" i="6"/>
  <c r="AX3565" i="6"/>
  <c r="BE3564" i="6"/>
  <c r="BD3564" i="6"/>
  <c r="BC3564" i="6"/>
  <c r="BB3564" i="6"/>
  <c r="BA3564" i="6"/>
  <c r="AZ3564" i="6"/>
  <c r="AY3564" i="6"/>
  <c r="AX3564" i="6"/>
  <c r="BE3563" i="6"/>
  <c r="BD3563" i="6"/>
  <c r="BC3563" i="6"/>
  <c r="BB3563" i="6"/>
  <c r="BA3563" i="6"/>
  <c r="AZ3563" i="6"/>
  <c r="AY3563" i="6"/>
  <c r="AX3563" i="6"/>
  <c r="BE3562" i="6"/>
  <c r="BD3562" i="6"/>
  <c r="BC3562" i="6"/>
  <c r="BB3562" i="6"/>
  <c r="BA3562" i="6"/>
  <c r="AZ3562" i="6"/>
  <c r="AY3562" i="6"/>
  <c r="AX3562" i="6"/>
  <c r="BE3561" i="6"/>
  <c r="BD3561" i="6"/>
  <c r="BC3561" i="6"/>
  <c r="BB3561" i="6"/>
  <c r="BA3561" i="6"/>
  <c r="AZ3561" i="6"/>
  <c r="AY3561" i="6"/>
  <c r="AX3561" i="6"/>
  <c r="BE3560" i="6"/>
  <c r="BD3560" i="6"/>
  <c r="BC3560" i="6"/>
  <c r="BB3560" i="6"/>
  <c r="BA3560" i="6"/>
  <c r="AZ3560" i="6"/>
  <c r="AY3560" i="6"/>
  <c r="AX3560" i="6"/>
  <c r="BE3559" i="6"/>
  <c r="BD3559" i="6"/>
  <c r="BC3559" i="6"/>
  <c r="BB3559" i="6"/>
  <c r="BA3559" i="6"/>
  <c r="AZ3559" i="6"/>
  <c r="AY3559" i="6"/>
  <c r="AX3559" i="6"/>
  <c r="BE3558" i="6"/>
  <c r="BD3558" i="6"/>
  <c r="BC3558" i="6"/>
  <c r="BB3558" i="6"/>
  <c r="BA3558" i="6"/>
  <c r="AZ3558" i="6"/>
  <c r="AY3558" i="6"/>
  <c r="AX3558" i="6"/>
  <c r="BE3557" i="6"/>
  <c r="BD3557" i="6"/>
  <c r="BC3557" i="6"/>
  <c r="BB3557" i="6"/>
  <c r="BA3557" i="6"/>
  <c r="AZ3557" i="6"/>
  <c r="AY3557" i="6"/>
  <c r="AX3557" i="6"/>
  <c r="BE3556" i="6"/>
  <c r="BD3556" i="6"/>
  <c r="BC3556" i="6"/>
  <c r="BB3556" i="6"/>
  <c r="BA3556" i="6"/>
  <c r="AZ3556" i="6"/>
  <c r="AY3556" i="6"/>
  <c r="AX3556" i="6"/>
  <c r="BE3555" i="6"/>
  <c r="BD3555" i="6"/>
  <c r="BC3555" i="6"/>
  <c r="BB3555" i="6"/>
  <c r="BA3555" i="6"/>
  <c r="AZ3555" i="6"/>
  <c r="AY3555" i="6"/>
  <c r="AX3555" i="6"/>
  <c r="BE3554" i="6"/>
  <c r="BD3554" i="6"/>
  <c r="BC3554" i="6"/>
  <c r="BB3554" i="6"/>
  <c r="BA3554" i="6"/>
  <c r="AZ3554" i="6"/>
  <c r="AY3554" i="6"/>
  <c r="AX3554" i="6"/>
  <c r="BE3553" i="6"/>
  <c r="BD3553" i="6"/>
  <c r="BC3553" i="6"/>
  <c r="BB3553" i="6"/>
  <c r="BA3553" i="6"/>
  <c r="AZ3553" i="6"/>
  <c r="AY3553" i="6"/>
  <c r="AX3553" i="6"/>
  <c r="BE3552" i="6"/>
  <c r="BD3552" i="6"/>
  <c r="BC3552" i="6"/>
  <c r="BB3552" i="6"/>
  <c r="BA3552" i="6"/>
  <c r="AZ3552" i="6"/>
  <c r="AY3552" i="6"/>
  <c r="AX3552" i="6"/>
  <c r="BE3551" i="6"/>
  <c r="BD3551" i="6"/>
  <c r="BC3551" i="6"/>
  <c r="BB3551" i="6"/>
  <c r="BA3551" i="6"/>
  <c r="AZ3551" i="6"/>
  <c r="AY3551" i="6"/>
  <c r="AX3551" i="6"/>
  <c r="BE3550" i="6"/>
  <c r="BD3550" i="6"/>
  <c r="BC3550" i="6"/>
  <c r="BB3550" i="6"/>
  <c r="BA3550" i="6"/>
  <c r="AZ3550" i="6"/>
  <c r="AY3550" i="6"/>
  <c r="AX3550" i="6"/>
  <c r="BE3549" i="6"/>
  <c r="BD3549" i="6"/>
  <c r="BC3549" i="6"/>
  <c r="BB3549" i="6"/>
  <c r="BA3549" i="6"/>
  <c r="AZ3549" i="6"/>
  <c r="AY3549" i="6"/>
  <c r="AX3549" i="6"/>
  <c r="BE3548" i="6"/>
  <c r="BD3548" i="6"/>
  <c r="BC3548" i="6"/>
  <c r="BB3548" i="6"/>
  <c r="BA3548" i="6"/>
  <c r="AZ3548" i="6"/>
  <c r="AY3548" i="6"/>
  <c r="AX3548" i="6"/>
  <c r="BE3547" i="6"/>
  <c r="BD3547" i="6"/>
  <c r="BC3547" i="6"/>
  <c r="BB3547" i="6"/>
  <c r="BA3547" i="6"/>
  <c r="AZ3547" i="6"/>
  <c r="AY3547" i="6"/>
  <c r="AX3547" i="6"/>
  <c r="BE3546" i="6"/>
  <c r="BD3546" i="6"/>
  <c r="BC3546" i="6"/>
  <c r="BB3546" i="6"/>
  <c r="BA3546" i="6"/>
  <c r="AZ3546" i="6"/>
  <c r="AY3546" i="6"/>
  <c r="AX3546" i="6"/>
  <c r="BE3545" i="6"/>
  <c r="BD3545" i="6"/>
  <c r="BC3545" i="6"/>
  <c r="BB3545" i="6"/>
  <c r="BA3545" i="6"/>
  <c r="AZ3545" i="6"/>
  <c r="AY3545" i="6"/>
  <c r="AX3545" i="6"/>
  <c r="BE3544" i="6"/>
  <c r="BD3544" i="6"/>
  <c r="BC3544" i="6"/>
  <c r="BB3544" i="6"/>
  <c r="BA3544" i="6"/>
  <c r="AZ3544" i="6"/>
  <c r="AY3544" i="6"/>
  <c r="AX3544" i="6"/>
  <c r="BE3543" i="6"/>
  <c r="BD3543" i="6"/>
  <c r="BC3543" i="6"/>
  <c r="BB3543" i="6"/>
  <c r="BA3543" i="6"/>
  <c r="AZ3543" i="6"/>
  <c r="AY3543" i="6"/>
  <c r="AX3543" i="6"/>
  <c r="BE3542" i="6"/>
  <c r="BD3542" i="6"/>
  <c r="BC3542" i="6"/>
  <c r="BB3542" i="6"/>
  <c r="BA3542" i="6"/>
  <c r="AZ3542" i="6"/>
  <c r="AY3542" i="6"/>
  <c r="AX3542" i="6"/>
  <c r="BE3541" i="6"/>
  <c r="BD3541" i="6"/>
  <c r="BC3541" i="6"/>
  <c r="BB3541" i="6"/>
  <c r="BA3541" i="6"/>
  <c r="AZ3541" i="6"/>
  <c r="AY3541" i="6"/>
  <c r="AX3541" i="6"/>
  <c r="BE3540" i="6"/>
  <c r="BD3540" i="6"/>
  <c r="BC3540" i="6"/>
  <c r="BB3540" i="6"/>
  <c r="BA3540" i="6"/>
  <c r="AZ3540" i="6"/>
  <c r="AY3540" i="6"/>
  <c r="AX3540" i="6"/>
  <c r="BE3539" i="6"/>
  <c r="BD3539" i="6"/>
  <c r="BC3539" i="6"/>
  <c r="BB3539" i="6"/>
  <c r="BA3539" i="6"/>
  <c r="AZ3539" i="6"/>
  <c r="AY3539" i="6"/>
  <c r="AX3539" i="6"/>
  <c r="BE3538" i="6"/>
  <c r="BD3538" i="6"/>
  <c r="BC3538" i="6"/>
  <c r="BB3538" i="6"/>
  <c r="BA3538" i="6"/>
  <c r="AZ3538" i="6"/>
  <c r="AY3538" i="6"/>
  <c r="AX3538" i="6"/>
  <c r="BE3537" i="6"/>
  <c r="BD3537" i="6"/>
  <c r="BC3537" i="6"/>
  <c r="BB3537" i="6"/>
  <c r="BA3537" i="6"/>
  <c r="AZ3537" i="6"/>
  <c r="AY3537" i="6"/>
  <c r="AX3537" i="6"/>
  <c r="BE3536" i="6"/>
  <c r="BD3536" i="6"/>
  <c r="BC3536" i="6"/>
  <c r="BB3536" i="6"/>
  <c r="BA3536" i="6"/>
  <c r="AZ3536" i="6"/>
  <c r="AY3536" i="6"/>
  <c r="AX3536" i="6"/>
  <c r="BE3535" i="6"/>
  <c r="BD3535" i="6"/>
  <c r="BC3535" i="6"/>
  <c r="BB3535" i="6"/>
  <c r="BA3535" i="6"/>
  <c r="AZ3535" i="6"/>
  <c r="AY3535" i="6"/>
  <c r="AX3535" i="6"/>
  <c r="BE3534" i="6"/>
  <c r="BD3534" i="6"/>
  <c r="BC3534" i="6"/>
  <c r="BB3534" i="6"/>
  <c r="BA3534" i="6"/>
  <c r="AZ3534" i="6"/>
  <c r="AY3534" i="6"/>
  <c r="AX3534" i="6"/>
  <c r="BE3533" i="6"/>
  <c r="BD3533" i="6"/>
  <c r="BC3533" i="6"/>
  <c r="BB3533" i="6"/>
  <c r="BA3533" i="6"/>
  <c r="AZ3533" i="6"/>
  <c r="AY3533" i="6"/>
  <c r="AX3533" i="6"/>
  <c r="BE3532" i="6"/>
  <c r="BD3532" i="6"/>
  <c r="BC3532" i="6"/>
  <c r="BB3532" i="6"/>
  <c r="BA3532" i="6"/>
  <c r="AZ3532" i="6"/>
  <c r="AY3532" i="6"/>
  <c r="AX3532" i="6"/>
  <c r="BE3531" i="6"/>
  <c r="BD3531" i="6"/>
  <c r="BC3531" i="6"/>
  <c r="BB3531" i="6"/>
  <c r="BA3531" i="6"/>
  <c r="AZ3531" i="6"/>
  <c r="AY3531" i="6"/>
  <c r="AX3531" i="6"/>
  <c r="BE3530" i="6"/>
  <c r="BD3530" i="6"/>
  <c r="BC3530" i="6"/>
  <c r="BB3530" i="6"/>
  <c r="BA3530" i="6"/>
  <c r="AZ3530" i="6"/>
  <c r="AY3530" i="6"/>
  <c r="AX3530" i="6"/>
  <c r="BE3529" i="6"/>
  <c r="BD3529" i="6"/>
  <c r="BC3529" i="6"/>
  <c r="BB3529" i="6"/>
  <c r="BA3529" i="6"/>
  <c r="AZ3529" i="6"/>
  <c r="AY3529" i="6"/>
  <c r="AX3529" i="6"/>
  <c r="BE3528" i="6"/>
  <c r="BD3528" i="6"/>
  <c r="BC3528" i="6"/>
  <c r="BB3528" i="6"/>
  <c r="BA3528" i="6"/>
  <c r="AZ3528" i="6"/>
  <c r="AY3528" i="6"/>
  <c r="AX3528" i="6"/>
  <c r="BE3527" i="6"/>
  <c r="BD3527" i="6"/>
  <c r="BC3527" i="6"/>
  <c r="BB3527" i="6"/>
  <c r="BA3527" i="6"/>
  <c r="AZ3527" i="6"/>
  <c r="AY3527" i="6"/>
  <c r="AX3527" i="6"/>
  <c r="BE3526" i="6"/>
  <c r="BD3526" i="6"/>
  <c r="BC3526" i="6"/>
  <c r="BB3526" i="6"/>
  <c r="BA3526" i="6"/>
  <c r="AZ3526" i="6"/>
  <c r="AY3526" i="6"/>
  <c r="AX3526" i="6"/>
  <c r="BE3525" i="6"/>
  <c r="BD3525" i="6"/>
  <c r="BC3525" i="6"/>
  <c r="BB3525" i="6"/>
  <c r="BA3525" i="6"/>
  <c r="AZ3525" i="6"/>
  <c r="AY3525" i="6"/>
  <c r="AX3525" i="6"/>
  <c r="BE3524" i="6"/>
  <c r="BD3524" i="6"/>
  <c r="BC3524" i="6"/>
  <c r="BB3524" i="6"/>
  <c r="BA3524" i="6"/>
  <c r="AZ3524" i="6"/>
  <c r="AY3524" i="6"/>
  <c r="AX3524" i="6"/>
  <c r="BE3523" i="6"/>
  <c r="BD3523" i="6"/>
  <c r="BC3523" i="6"/>
  <c r="BB3523" i="6"/>
  <c r="BA3523" i="6"/>
  <c r="AZ3523" i="6"/>
  <c r="AY3523" i="6"/>
  <c r="AX3523" i="6"/>
  <c r="BE3522" i="6"/>
  <c r="BD3522" i="6"/>
  <c r="BC3522" i="6"/>
  <c r="BB3522" i="6"/>
  <c r="BA3522" i="6"/>
  <c r="AZ3522" i="6"/>
  <c r="AY3522" i="6"/>
  <c r="AX3522" i="6"/>
  <c r="BE3521" i="6"/>
  <c r="BD3521" i="6"/>
  <c r="BC3521" i="6"/>
  <c r="BB3521" i="6"/>
  <c r="BA3521" i="6"/>
  <c r="AZ3521" i="6"/>
  <c r="AY3521" i="6"/>
  <c r="AX3521" i="6"/>
  <c r="BE3520" i="6"/>
  <c r="BD3520" i="6"/>
  <c r="BC3520" i="6"/>
  <c r="BB3520" i="6"/>
  <c r="BA3520" i="6"/>
  <c r="AZ3520" i="6"/>
  <c r="AY3520" i="6"/>
  <c r="AX3520" i="6"/>
  <c r="BE3519" i="6"/>
  <c r="BD3519" i="6"/>
  <c r="BC3519" i="6"/>
  <c r="BB3519" i="6"/>
  <c r="BA3519" i="6"/>
  <c r="AZ3519" i="6"/>
  <c r="AY3519" i="6"/>
  <c r="AX3519" i="6"/>
  <c r="BE3518" i="6"/>
  <c r="BD3518" i="6"/>
  <c r="BC3518" i="6"/>
  <c r="BB3518" i="6"/>
  <c r="BA3518" i="6"/>
  <c r="AZ3518" i="6"/>
  <c r="AY3518" i="6"/>
  <c r="AX3518" i="6"/>
  <c r="BE3517" i="6"/>
  <c r="BD3517" i="6"/>
  <c r="BC3517" i="6"/>
  <c r="BB3517" i="6"/>
  <c r="BA3517" i="6"/>
  <c r="AZ3517" i="6"/>
  <c r="AY3517" i="6"/>
  <c r="AX3517" i="6"/>
  <c r="BE3516" i="6"/>
  <c r="BD3516" i="6"/>
  <c r="BC3516" i="6"/>
  <c r="BB3516" i="6"/>
  <c r="BA3516" i="6"/>
  <c r="AZ3516" i="6"/>
  <c r="AY3516" i="6"/>
  <c r="AX3516" i="6"/>
  <c r="BE3515" i="6"/>
  <c r="BD3515" i="6"/>
  <c r="BC3515" i="6"/>
  <c r="BB3515" i="6"/>
  <c r="BA3515" i="6"/>
  <c r="AZ3515" i="6"/>
  <c r="AY3515" i="6"/>
  <c r="AX3515" i="6"/>
  <c r="BE3514" i="6"/>
  <c r="BD3514" i="6"/>
  <c r="BC3514" i="6"/>
  <c r="BB3514" i="6"/>
  <c r="BA3514" i="6"/>
  <c r="AZ3514" i="6"/>
  <c r="AY3514" i="6"/>
  <c r="AX3514" i="6"/>
  <c r="BE3513" i="6"/>
  <c r="BD3513" i="6"/>
  <c r="BC3513" i="6"/>
  <c r="BB3513" i="6"/>
  <c r="BA3513" i="6"/>
  <c r="AZ3513" i="6"/>
  <c r="AY3513" i="6"/>
  <c r="AX3513" i="6"/>
  <c r="BE3512" i="6"/>
  <c r="BD3512" i="6"/>
  <c r="BC3512" i="6"/>
  <c r="BB3512" i="6"/>
  <c r="BA3512" i="6"/>
  <c r="AZ3512" i="6"/>
  <c r="AY3512" i="6"/>
  <c r="AX3512" i="6"/>
  <c r="BE3511" i="6"/>
  <c r="BD3511" i="6"/>
  <c r="BC3511" i="6"/>
  <c r="BB3511" i="6"/>
  <c r="BA3511" i="6"/>
  <c r="AZ3511" i="6"/>
  <c r="AY3511" i="6"/>
  <c r="AX3511" i="6"/>
  <c r="BE3510" i="6"/>
  <c r="BD3510" i="6"/>
  <c r="BC3510" i="6"/>
  <c r="BB3510" i="6"/>
  <c r="BA3510" i="6"/>
  <c r="AZ3510" i="6"/>
  <c r="AY3510" i="6"/>
  <c r="AX3510" i="6"/>
  <c r="BE3509" i="6"/>
  <c r="BD3509" i="6"/>
  <c r="BC3509" i="6"/>
  <c r="BB3509" i="6"/>
  <c r="BA3509" i="6"/>
  <c r="AZ3509" i="6"/>
  <c r="AY3509" i="6"/>
  <c r="AX3509" i="6"/>
  <c r="BE3508" i="6"/>
  <c r="BD3508" i="6"/>
  <c r="BC3508" i="6"/>
  <c r="BB3508" i="6"/>
  <c r="BA3508" i="6"/>
  <c r="AZ3508" i="6"/>
  <c r="AY3508" i="6"/>
  <c r="AX3508" i="6"/>
  <c r="BE3507" i="6"/>
  <c r="BD3507" i="6"/>
  <c r="BC3507" i="6"/>
  <c r="BB3507" i="6"/>
  <c r="BA3507" i="6"/>
  <c r="AZ3507" i="6"/>
  <c r="AY3507" i="6"/>
  <c r="AX3507" i="6"/>
  <c r="BE3506" i="6"/>
  <c r="BD3506" i="6"/>
  <c r="BC3506" i="6"/>
  <c r="BB3506" i="6"/>
  <c r="BA3506" i="6"/>
  <c r="AZ3506" i="6"/>
  <c r="AY3506" i="6"/>
  <c r="AX3506" i="6"/>
  <c r="BE3505" i="6"/>
  <c r="BD3505" i="6"/>
  <c r="BC3505" i="6"/>
  <c r="BB3505" i="6"/>
  <c r="BA3505" i="6"/>
  <c r="AZ3505" i="6"/>
  <c r="AY3505" i="6"/>
  <c r="AX3505" i="6"/>
  <c r="BE3504" i="6"/>
  <c r="BD3504" i="6"/>
  <c r="BC3504" i="6"/>
  <c r="BB3504" i="6"/>
  <c r="BA3504" i="6"/>
  <c r="AZ3504" i="6"/>
  <c r="AY3504" i="6"/>
  <c r="AX3504" i="6"/>
  <c r="BE3503" i="6"/>
  <c r="BD3503" i="6"/>
  <c r="BC3503" i="6"/>
  <c r="BB3503" i="6"/>
  <c r="BA3503" i="6"/>
  <c r="AZ3503" i="6"/>
  <c r="AY3503" i="6"/>
  <c r="AX3503" i="6"/>
  <c r="BE3502" i="6"/>
  <c r="BD3502" i="6"/>
  <c r="BC3502" i="6"/>
  <c r="BB3502" i="6"/>
  <c r="BA3502" i="6"/>
  <c r="AZ3502" i="6"/>
  <c r="AY3502" i="6"/>
  <c r="AX3502" i="6"/>
  <c r="BE3501" i="6"/>
  <c r="BD3501" i="6"/>
  <c r="BC3501" i="6"/>
  <c r="BB3501" i="6"/>
  <c r="BA3501" i="6"/>
  <c r="AZ3501" i="6"/>
  <c r="AY3501" i="6"/>
  <c r="AX3501" i="6"/>
  <c r="BE3500" i="6"/>
  <c r="BD3500" i="6"/>
  <c r="BC3500" i="6"/>
  <c r="BB3500" i="6"/>
  <c r="BA3500" i="6"/>
  <c r="AZ3500" i="6"/>
  <c r="AY3500" i="6"/>
  <c r="AX3500" i="6"/>
  <c r="BE3499" i="6"/>
  <c r="BD3499" i="6"/>
  <c r="BC3499" i="6"/>
  <c r="BB3499" i="6"/>
  <c r="BA3499" i="6"/>
  <c r="AZ3499" i="6"/>
  <c r="AY3499" i="6"/>
  <c r="AX3499" i="6"/>
  <c r="BE3498" i="6"/>
  <c r="BD3498" i="6"/>
  <c r="BC3498" i="6"/>
  <c r="BB3498" i="6"/>
  <c r="BA3498" i="6"/>
  <c r="AZ3498" i="6"/>
  <c r="AY3498" i="6"/>
  <c r="AX3498" i="6"/>
  <c r="BE3497" i="6"/>
  <c r="BD3497" i="6"/>
  <c r="BC3497" i="6"/>
  <c r="BB3497" i="6"/>
  <c r="BA3497" i="6"/>
  <c r="AZ3497" i="6"/>
  <c r="AY3497" i="6"/>
  <c r="AX3497" i="6"/>
  <c r="BE3496" i="6"/>
  <c r="BD3496" i="6"/>
  <c r="BC3496" i="6"/>
  <c r="BB3496" i="6"/>
  <c r="BA3496" i="6"/>
  <c r="AZ3496" i="6"/>
  <c r="AY3496" i="6"/>
  <c r="AX3496" i="6"/>
  <c r="BE3495" i="6"/>
  <c r="BD3495" i="6"/>
  <c r="BC3495" i="6"/>
  <c r="BB3495" i="6"/>
  <c r="BA3495" i="6"/>
  <c r="AZ3495" i="6"/>
  <c r="AY3495" i="6"/>
  <c r="AX3495" i="6"/>
  <c r="BE3494" i="6"/>
  <c r="BD3494" i="6"/>
  <c r="BC3494" i="6"/>
  <c r="BB3494" i="6"/>
  <c r="BA3494" i="6"/>
  <c r="AZ3494" i="6"/>
  <c r="AY3494" i="6"/>
  <c r="AX3494" i="6"/>
  <c r="BE3493" i="6"/>
  <c r="BD3493" i="6"/>
  <c r="BC3493" i="6"/>
  <c r="BB3493" i="6"/>
  <c r="BA3493" i="6"/>
  <c r="AZ3493" i="6"/>
  <c r="AY3493" i="6"/>
  <c r="AX3493" i="6"/>
  <c r="BE3492" i="6"/>
  <c r="BD3492" i="6"/>
  <c r="BC3492" i="6"/>
  <c r="BB3492" i="6"/>
  <c r="BA3492" i="6"/>
  <c r="AZ3492" i="6"/>
  <c r="AY3492" i="6"/>
  <c r="AX3492" i="6"/>
  <c r="BE3491" i="6"/>
  <c r="BD3491" i="6"/>
  <c r="BC3491" i="6"/>
  <c r="BB3491" i="6"/>
  <c r="BA3491" i="6"/>
  <c r="AZ3491" i="6"/>
  <c r="AY3491" i="6"/>
  <c r="AX3491" i="6"/>
  <c r="BE3490" i="6"/>
  <c r="BD3490" i="6"/>
  <c r="BC3490" i="6"/>
  <c r="BB3490" i="6"/>
  <c r="BA3490" i="6"/>
  <c r="AZ3490" i="6"/>
  <c r="AY3490" i="6"/>
  <c r="AX3490" i="6"/>
  <c r="BE3489" i="6"/>
  <c r="BD3489" i="6"/>
  <c r="BC3489" i="6"/>
  <c r="BB3489" i="6"/>
  <c r="BA3489" i="6"/>
  <c r="AZ3489" i="6"/>
  <c r="AY3489" i="6"/>
  <c r="AX3489" i="6"/>
  <c r="BE3488" i="6"/>
  <c r="BD3488" i="6"/>
  <c r="BC3488" i="6"/>
  <c r="BB3488" i="6"/>
  <c r="BA3488" i="6"/>
  <c r="AZ3488" i="6"/>
  <c r="AY3488" i="6"/>
  <c r="AX3488" i="6"/>
  <c r="BE3487" i="6"/>
  <c r="BD3487" i="6"/>
  <c r="BC3487" i="6"/>
  <c r="BB3487" i="6"/>
  <c r="BA3487" i="6"/>
  <c r="AZ3487" i="6"/>
  <c r="AY3487" i="6"/>
  <c r="AX3487" i="6"/>
  <c r="BE3486" i="6"/>
  <c r="BD3486" i="6"/>
  <c r="BC3486" i="6"/>
  <c r="BB3486" i="6"/>
  <c r="BA3486" i="6"/>
  <c r="AZ3486" i="6"/>
  <c r="AY3486" i="6"/>
  <c r="AX3486" i="6"/>
  <c r="BE3485" i="6"/>
  <c r="BD3485" i="6"/>
  <c r="BC3485" i="6"/>
  <c r="BB3485" i="6"/>
  <c r="BA3485" i="6"/>
  <c r="AZ3485" i="6"/>
  <c r="AY3485" i="6"/>
  <c r="AX3485" i="6"/>
  <c r="BE3484" i="6"/>
  <c r="BD3484" i="6"/>
  <c r="BC3484" i="6"/>
  <c r="BB3484" i="6"/>
  <c r="BA3484" i="6"/>
  <c r="AZ3484" i="6"/>
  <c r="AY3484" i="6"/>
  <c r="AX3484" i="6"/>
  <c r="BE3483" i="6"/>
  <c r="BD3483" i="6"/>
  <c r="BC3483" i="6"/>
  <c r="BB3483" i="6"/>
  <c r="BA3483" i="6"/>
  <c r="AZ3483" i="6"/>
  <c r="AY3483" i="6"/>
  <c r="AX3483" i="6"/>
  <c r="BE3482" i="6"/>
  <c r="BD3482" i="6"/>
  <c r="BC3482" i="6"/>
  <c r="BB3482" i="6"/>
  <c r="BA3482" i="6"/>
  <c r="AZ3482" i="6"/>
  <c r="AY3482" i="6"/>
  <c r="AX3482" i="6"/>
  <c r="BE3481" i="6"/>
  <c r="BD3481" i="6"/>
  <c r="BC3481" i="6"/>
  <c r="BB3481" i="6"/>
  <c r="BA3481" i="6"/>
  <c r="AZ3481" i="6"/>
  <c r="AY3481" i="6"/>
  <c r="AX3481" i="6"/>
  <c r="BE3480" i="6"/>
  <c r="BD3480" i="6"/>
  <c r="BC3480" i="6"/>
  <c r="BB3480" i="6"/>
  <c r="BA3480" i="6"/>
  <c r="AZ3480" i="6"/>
  <c r="AY3480" i="6"/>
  <c r="AX3480" i="6"/>
  <c r="BE3479" i="6"/>
  <c r="BD3479" i="6"/>
  <c r="BC3479" i="6"/>
  <c r="BB3479" i="6"/>
  <c r="BA3479" i="6"/>
  <c r="AZ3479" i="6"/>
  <c r="AY3479" i="6"/>
  <c r="AX3479" i="6"/>
  <c r="BE3478" i="6"/>
  <c r="BD3478" i="6"/>
  <c r="BC3478" i="6"/>
  <c r="BB3478" i="6"/>
  <c r="BA3478" i="6"/>
  <c r="AZ3478" i="6"/>
  <c r="AY3478" i="6"/>
  <c r="AX3478" i="6"/>
  <c r="BE3477" i="6"/>
  <c r="BD3477" i="6"/>
  <c r="BC3477" i="6"/>
  <c r="BB3477" i="6"/>
  <c r="BA3477" i="6"/>
  <c r="AZ3477" i="6"/>
  <c r="AY3477" i="6"/>
  <c r="AX3477" i="6"/>
  <c r="BE3476" i="6"/>
  <c r="BD3476" i="6"/>
  <c r="BC3476" i="6"/>
  <c r="BB3476" i="6"/>
  <c r="BA3476" i="6"/>
  <c r="AZ3476" i="6"/>
  <c r="AY3476" i="6"/>
  <c r="AX3476" i="6"/>
  <c r="BE3475" i="6"/>
  <c r="BD3475" i="6"/>
  <c r="BC3475" i="6"/>
  <c r="BB3475" i="6"/>
  <c r="BA3475" i="6"/>
  <c r="AZ3475" i="6"/>
  <c r="AY3475" i="6"/>
  <c r="AX3475" i="6"/>
  <c r="BE3474" i="6"/>
  <c r="BD3474" i="6"/>
  <c r="BC3474" i="6"/>
  <c r="BB3474" i="6"/>
  <c r="BA3474" i="6"/>
  <c r="AZ3474" i="6"/>
  <c r="AY3474" i="6"/>
  <c r="AX3474" i="6"/>
  <c r="BE3473" i="6"/>
  <c r="BD3473" i="6"/>
  <c r="BC3473" i="6"/>
  <c r="BB3473" i="6"/>
  <c r="BA3473" i="6"/>
  <c r="AZ3473" i="6"/>
  <c r="AY3473" i="6"/>
  <c r="AX3473" i="6"/>
  <c r="BE3472" i="6"/>
  <c r="BD3472" i="6"/>
  <c r="BC3472" i="6"/>
  <c r="BB3472" i="6"/>
  <c r="BA3472" i="6"/>
  <c r="AZ3472" i="6"/>
  <c r="AY3472" i="6"/>
  <c r="AX3472" i="6"/>
  <c r="BE3471" i="6"/>
  <c r="BD3471" i="6"/>
  <c r="BC3471" i="6"/>
  <c r="BB3471" i="6"/>
  <c r="BA3471" i="6"/>
  <c r="AZ3471" i="6"/>
  <c r="AY3471" i="6"/>
  <c r="AX3471" i="6"/>
  <c r="BE3470" i="6"/>
  <c r="BD3470" i="6"/>
  <c r="BC3470" i="6"/>
  <c r="BB3470" i="6"/>
  <c r="BA3470" i="6"/>
  <c r="AZ3470" i="6"/>
  <c r="AY3470" i="6"/>
  <c r="AX3470" i="6"/>
  <c r="BE3469" i="6"/>
  <c r="BD3469" i="6"/>
  <c r="BC3469" i="6"/>
  <c r="BB3469" i="6"/>
  <c r="BA3469" i="6"/>
  <c r="AZ3469" i="6"/>
  <c r="AY3469" i="6"/>
  <c r="AX3469" i="6"/>
  <c r="BE3468" i="6"/>
  <c r="BD3468" i="6"/>
  <c r="BC3468" i="6"/>
  <c r="BB3468" i="6"/>
  <c r="BA3468" i="6"/>
  <c r="AZ3468" i="6"/>
  <c r="AY3468" i="6"/>
  <c r="AX3468" i="6"/>
  <c r="BE3467" i="6"/>
  <c r="BD3467" i="6"/>
  <c r="BC3467" i="6"/>
  <c r="BB3467" i="6"/>
  <c r="BA3467" i="6"/>
  <c r="AZ3467" i="6"/>
  <c r="AY3467" i="6"/>
  <c r="AX3467" i="6"/>
  <c r="BE3466" i="6"/>
  <c r="BD3466" i="6"/>
  <c r="BC3466" i="6"/>
  <c r="BB3466" i="6"/>
  <c r="BA3466" i="6"/>
  <c r="AZ3466" i="6"/>
  <c r="AY3466" i="6"/>
  <c r="AX3466" i="6"/>
  <c r="BE3465" i="6"/>
  <c r="BD3465" i="6"/>
  <c r="BC3465" i="6"/>
  <c r="BB3465" i="6"/>
  <c r="BA3465" i="6"/>
  <c r="AZ3465" i="6"/>
  <c r="AY3465" i="6"/>
  <c r="AX3465" i="6"/>
  <c r="BE3464" i="6"/>
  <c r="BD3464" i="6"/>
  <c r="BC3464" i="6"/>
  <c r="BB3464" i="6"/>
  <c r="BA3464" i="6"/>
  <c r="AZ3464" i="6"/>
  <c r="AY3464" i="6"/>
  <c r="AX3464" i="6"/>
  <c r="BE3463" i="6"/>
  <c r="BD3463" i="6"/>
  <c r="BC3463" i="6"/>
  <c r="BB3463" i="6"/>
  <c r="BA3463" i="6"/>
  <c r="AZ3463" i="6"/>
  <c r="AY3463" i="6"/>
  <c r="AX3463" i="6"/>
  <c r="BE3462" i="6"/>
  <c r="BD3462" i="6"/>
  <c r="BC3462" i="6"/>
  <c r="BB3462" i="6"/>
  <c r="BA3462" i="6"/>
  <c r="AZ3462" i="6"/>
  <c r="AY3462" i="6"/>
  <c r="AX3462" i="6"/>
  <c r="BE3461" i="6"/>
  <c r="BD3461" i="6"/>
  <c r="BC3461" i="6"/>
  <c r="BB3461" i="6"/>
  <c r="BA3461" i="6"/>
  <c r="AZ3461" i="6"/>
  <c r="AY3461" i="6"/>
  <c r="AX3461" i="6"/>
  <c r="BE3460" i="6"/>
  <c r="BD3460" i="6"/>
  <c r="BC3460" i="6"/>
  <c r="BB3460" i="6"/>
  <c r="BA3460" i="6"/>
  <c r="AZ3460" i="6"/>
  <c r="AY3460" i="6"/>
  <c r="AX3460" i="6"/>
  <c r="BE3459" i="6"/>
  <c r="BD3459" i="6"/>
  <c r="BC3459" i="6"/>
  <c r="BB3459" i="6"/>
  <c r="BA3459" i="6"/>
  <c r="AZ3459" i="6"/>
  <c r="AY3459" i="6"/>
  <c r="AX3459" i="6"/>
  <c r="BE3458" i="6"/>
  <c r="BD3458" i="6"/>
  <c r="BC3458" i="6"/>
  <c r="BB3458" i="6"/>
  <c r="BA3458" i="6"/>
  <c r="AZ3458" i="6"/>
  <c r="AY3458" i="6"/>
  <c r="AX3458" i="6"/>
  <c r="BE3457" i="6"/>
  <c r="BD3457" i="6"/>
  <c r="BC3457" i="6"/>
  <c r="BB3457" i="6"/>
  <c r="BA3457" i="6"/>
  <c r="AZ3457" i="6"/>
  <c r="AY3457" i="6"/>
  <c r="AX3457" i="6"/>
  <c r="BE3456" i="6"/>
  <c r="BD3456" i="6"/>
  <c r="BC3456" i="6"/>
  <c r="BB3456" i="6"/>
  <c r="BA3456" i="6"/>
  <c r="AZ3456" i="6"/>
  <c r="AY3456" i="6"/>
  <c r="AX3456" i="6"/>
  <c r="BE3455" i="6"/>
  <c r="BD3455" i="6"/>
  <c r="BC3455" i="6"/>
  <c r="BB3455" i="6"/>
  <c r="BA3455" i="6"/>
  <c r="AZ3455" i="6"/>
  <c r="AY3455" i="6"/>
  <c r="AX3455" i="6"/>
  <c r="BE3454" i="6"/>
  <c r="BD3454" i="6"/>
  <c r="BC3454" i="6"/>
  <c r="BB3454" i="6"/>
  <c r="BA3454" i="6"/>
  <c r="AZ3454" i="6"/>
  <c r="AY3454" i="6"/>
  <c r="AX3454" i="6"/>
  <c r="BE3453" i="6"/>
  <c r="BD3453" i="6"/>
  <c r="BC3453" i="6"/>
  <c r="BB3453" i="6"/>
  <c r="BA3453" i="6"/>
  <c r="AZ3453" i="6"/>
  <c r="AY3453" i="6"/>
  <c r="AX3453" i="6"/>
  <c r="BE3452" i="6"/>
  <c r="BD3452" i="6"/>
  <c r="BC3452" i="6"/>
  <c r="BB3452" i="6"/>
  <c r="BA3452" i="6"/>
  <c r="AZ3452" i="6"/>
  <c r="AY3452" i="6"/>
  <c r="AX3452" i="6"/>
  <c r="BE3451" i="6"/>
  <c r="BD3451" i="6"/>
  <c r="BC3451" i="6"/>
  <c r="BB3451" i="6"/>
  <c r="BA3451" i="6"/>
  <c r="AZ3451" i="6"/>
  <c r="AY3451" i="6"/>
  <c r="AX3451" i="6"/>
  <c r="BE3450" i="6"/>
  <c r="BD3450" i="6"/>
  <c r="BC3450" i="6"/>
  <c r="BB3450" i="6"/>
  <c r="BA3450" i="6"/>
  <c r="AZ3450" i="6"/>
  <c r="AY3450" i="6"/>
  <c r="AX3450" i="6"/>
  <c r="BE3449" i="6"/>
  <c r="BD3449" i="6"/>
  <c r="BC3449" i="6"/>
  <c r="BB3449" i="6"/>
  <c r="BA3449" i="6"/>
  <c r="AZ3449" i="6"/>
  <c r="AY3449" i="6"/>
  <c r="AX3449" i="6"/>
  <c r="BE3448" i="6"/>
  <c r="BD3448" i="6"/>
  <c r="BC3448" i="6"/>
  <c r="BB3448" i="6"/>
  <c r="BA3448" i="6"/>
  <c r="AZ3448" i="6"/>
  <c r="AY3448" i="6"/>
  <c r="AX3448" i="6"/>
  <c r="BE3447" i="6"/>
  <c r="BD3447" i="6"/>
  <c r="BC3447" i="6"/>
  <c r="BB3447" i="6"/>
  <c r="BA3447" i="6"/>
  <c r="AZ3447" i="6"/>
  <c r="AY3447" i="6"/>
  <c r="AX3447" i="6"/>
  <c r="BE3446" i="6"/>
  <c r="BD3446" i="6"/>
  <c r="BC3446" i="6"/>
  <c r="BB3446" i="6"/>
  <c r="BA3446" i="6"/>
  <c r="AZ3446" i="6"/>
  <c r="AY3446" i="6"/>
  <c r="AX3446" i="6"/>
  <c r="BE3445" i="6"/>
  <c r="BD3445" i="6"/>
  <c r="BC3445" i="6"/>
  <c r="BB3445" i="6"/>
  <c r="BA3445" i="6"/>
  <c r="AZ3445" i="6"/>
  <c r="AY3445" i="6"/>
  <c r="AX3445" i="6"/>
  <c r="BE3444" i="6"/>
  <c r="BD3444" i="6"/>
  <c r="BC3444" i="6"/>
  <c r="BB3444" i="6"/>
  <c r="BA3444" i="6"/>
  <c r="AZ3444" i="6"/>
  <c r="AY3444" i="6"/>
  <c r="AX3444" i="6"/>
  <c r="BE3443" i="6"/>
  <c r="BD3443" i="6"/>
  <c r="BC3443" i="6"/>
  <c r="BB3443" i="6"/>
  <c r="BA3443" i="6"/>
  <c r="AZ3443" i="6"/>
  <c r="AY3443" i="6"/>
  <c r="AX3443" i="6"/>
  <c r="BE3442" i="6"/>
  <c r="BD3442" i="6"/>
  <c r="BC3442" i="6"/>
  <c r="BB3442" i="6"/>
  <c r="BA3442" i="6"/>
  <c r="AZ3442" i="6"/>
  <c r="AY3442" i="6"/>
  <c r="AX3442" i="6"/>
  <c r="BE3441" i="6"/>
  <c r="BD3441" i="6"/>
  <c r="BC3441" i="6"/>
  <c r="BB3441" i="6"/>
  <c r="BA3441" i="6"/>
  <c r="AZ3441" i="6"/>
  <c r="AY3441" i="6"/>
  <c r="AX3441" i="6"/>
  <c r="BE3440" i="6"/>
  <c r="BD3440" i="6"/>
  <c r="BC3440" i="6"/>
  <c r="BB3440" i="6"/>
  <c r="BA3440" i="6"/>
  <c r="AZ3440" i="6"/>
  <c r="AY3440" i="6"/>
  <c r="AX3440" i="6"/>
  <c r="BE3439" i="6"/>
  <c r="BD3439" i="6"/>
  <c r="BC3439" i="6"/>
  <c r="BB3439" i="6"/>
  <c r="BA3439" i="6"/>
  <c r="AZ3439" i="6"/>
  <c r="AY3439" i="6"/>
  <c r="AX3439" i="6"/>
  <c r="BE3438" i="6"/>
  <c r="BD3438" i="6"/>
  <c r="BC3438" i="6"/>
  <c r="BB3438" i="6"/>
  <c r="BA3438" i="6"/>
  <c r="AZ3438" i="6"/>
  <c r="AY3438" i="6"/>
  <c r="AX3438" i="6"/>
  <c r="BE3437" i="6"/>
  <c r="BD3437" i="6"/>
  <c r="BC3437" i="6"/>
  <c r="BB3437" i="6"/>
  <c r="BA3437" i="6"/>
  <c r="AZ3437" i="6"/>
  <c r="AY3437" i="6"/>
  <c r="AX3437" i="6"/>
  <c r="BE3436" i="6"/>
  <c r="BD3436" i="6"/>
  <c r="BC3436" i="6"/>
  <c r="BB3436" i="6"/>
  <c r="BA3436" i="6"/>
  <c r="AZ3436" i="6"/>
  <c r="AY3436" i="6"/>
  <c r="AX3436" i="6"/>
  <c r="BE3435" i="6"/>
  <c r="BD3435" i="6"/>
  <c r="BC3435" i="6"/>
  <c r="BB3435" i="6"/>
  <c r="BA3435" i="6"/>
  <c r="AZ3435" i="6"/>
  <c r="AY3435" i="6"/>
  <c r="AX3435" i="6"/>
  <c r="BE3434" i="6"/>
  <c r="BD3434" i="6"/>
  <c r="BC3434" i="6"/>
  <c r="BB3434" i="6"/>
  <c r="BA3434" i="6"/>
  <c r="AZ3434" i="6"/>
  <c r="AY3434" i="6"/>
  <c r="AX3434" i="6"/>
  <c r="BE3433" i="6"/>
  <c r="BD3433" i="6"/>
  <c r="BC3433" i="6"/>
  <c r="BB3433" i="6"/>
  <c r="BA3433" i="6"/>
  <c r="AZ3433" i="6"/>
  <c r="AY3433" i="6"/>
  <c r="AX3433" i="6"/>
  <c r="BE3432" i="6"/>
  <c r="BD3432" i="6"/>
  <c r="BC3432" i="6"/>
  <c r="BB3432" i="6"/>
  <c r="BA3432" i="6"/>
  <c r="AZ3432" i="6"/>
  <c r="AY3432" i="6"/>
  <c r="AX3432" i="6"/>
  <c r="BE3431" i="6"/>
  <c r="BD3431" i="6"/>
  <c r="BC3431" i="6"/>
  <c r="BB3431" i="6"/>
  <c r="BA3431" i="6"/>
  <c r="AZ3431" i="6"/>
  <c r="AY3431" i="6"/>
  <c r="AX3431" i="6"/>
  <c r="BE3430" i="6"/>
  <c r="BD3430" i="6"/>
  <c r="BC3430" i="6"/>
  <c r="BB3430" i="6"/>
  <c r="BA3430" i="6"/>
  <c r="AZ3430" i="6"/>
  <c r="AY3430" i="6"/>
  <c r="AX3430" i="6"/>
  <c r="BE3429" i="6"/>
  <c r="BD3429" i="6"/>
  <c r="BC3429" i="6"/>
  <c r="BB3429" i="6"/>
  <c r="BA3429" i="6"/>
  <c r="AZ3429" i="6"/>
  <c r="AY3429" i="6"/>
  <c r="AX3429" i="6"/>
  <c r="BE3428" i="6"/>
  <c r="BD3428" i="6"/>
  <c r="BC3428" i="6"/>
  <c r="BB3428" i="6"/>
  <c r="BA3428" i="6"/>
  <c r="AZ3428" i="6"/>
  <c r="AY3428" i="6"/>
  <c r="AX3428" i="6"/>
  <c r="BE3427" i="6"/>
  <c r="BD3427" i="6"/>
  <c r="BC3427" i="6"/>
  <c r="BB3427" i="6"/>
  <c r="BA3427" i="6"/>
  <c r="AZ3427" i="6"/>
  <c r="AY3427" i="6"/>
  <c r="AX3427" i="6"/>
  <c r="BE3426" i="6"/>
  <c r="BD3426" i="6"/>
  <c r="BC3426" i="6"/>
  <c r="BB3426" i="6"/>
  <c r="BA3426" i="6"/>
  <c r="AZ3426" i="6"/>
  <c r="AY3426" i="6"/>
  <c r="AX3426" i="6"/>
  <c r="BE3425" i="6"/>
  <c r="BD3425" i="6"/>
  <c r="BC3425" i="6"/>
  <c r="BB3425" i="6"/>
  <c r="BA3425" i="6"/>
  <c r="AZ3425" i="6"/>
  <c r="AY3425" i="6"/>
  <c r="AX3425" i="6"/>
  <c r="BE3424" i="6"/>
  <c r="BD3424" i="6"/>
  <c r="BC3424" i="6"/>
  <c r="BB3424" i="6"/>
  <c r="BA3424" i="6"/>
  <c r="AZ3424" i="6"/>
  <c r="AY3424" i="6"/>
  <c r="AX3424" i="6"/>
  <c r="BE3423" i="6"/>
  <c r="BD3423" i="6"/>
  <c r="BC3423" i="6"/>
  <c r="BB3423" i="6"/>
  <c r="BA3423" i="6"/>
  <c r="AZ3423" i="6"/>
  <c r="AY3423" i="6"/>
  <c r="AX3423" i="6"/>
  <c r="BE3422" i="6"/>
  <c r="BD3422" i="6"/>
  <c r="BC3422" i="6"/>
  <c r="BB3422" i="6"/>
  <c r="BA3422" i="6"/>
  <c r="AZ3422" i="6"/>
  <c r="AY3422" i="6"/>
  <c r="AX3422" i="6"/>
  <c r="BE3421" i="6"/>
  <c r="BD3421" i="6"/>
  <c r="BC3421" i="6"/>
  <c r="BB3421" i="6"/>
  <c r="BA3421" i="6"/>
  <c r="AZ3421" i="6"/>
  <c r="AY3421" i="6"/>
  <c r="AX3421" i="6"/>
  <c r="BE3420" i="6"/>
  <c r="BD3420" i="6"/>
  <c r="BC3420" i="6"/>
  <c r="BB3420" i="6"/>
  <c r="BA3420" i="6"/>
  <c r="AZ3420" i="6"/>
  <c r="AY3420" i="6"/>
  <c r="AX3420" i="6"/>
  <c r="BE3419" i="6"/>
  <c r="BD3419" i="6"/>
  <c r="BC3419" i="6"/>
  <c r="BB3419" i="6"/>
  <c r="BA3419" i="6"/>
  <c r="AZ3419" i="6"/>
  <c r="AY3419" i="6"/>
  <c r="AX3419" i="6"/>
  <c r="BE3418" i="6"/>
  <c r="BD3418" i="6"/>
  <c r="BC3418" i="6"/>
  <c r="BB3418" i="6"/>
  <c r="BA3418" i="6"/>
  <c r="AZ3418" i="6"/>
  <c r="AY3418" i="6"/>
  <c r="AX3418" i="6"/>
  <c r="BE3417" i="6"/>
  <c r="BD3417" i="6"/>
  <c r="BC3417" i="6"/>
  <c r="BB3417" i="6"/>
  <c r="BA3417" i="6"/>
  <c r="AZ3417" i="6"/>
  <c r="AY3417" i="6"/>
  <c r="AX3417" i="6"/>
  <c r="BE3416" i="6"/>
  <c r="BD3416" i="6"/>
  <c r="BC3416" i="6"/>
  <c r="BB3416" i="6"/>
  <c r="BA3416" i="6"/>
  <c r="AZ3416" i="6"/>
  <c r="AY3416" i="6"/>
  <c r="AX3416" i="6"/>
  <c r="BE3415" i="6"/>
  <c r="BD3415" i="6"/>
  <c r="BC3415" i="6"/>
  <c r="BB3415" i="6"/>
  <c r="BA3415" i="6"/>
  <c r="AZ3415" i="6"/>
  <c r="AY3415" i="6"/>
  <c r="AX3415" i="6"/>
  <c r="BE3414" i="6"/>
  <c r="BD3414" i="6"/>
  <c r="BC3414" i="6"/>
  <c r="BB3414" i="6"/>
  <c r="BA3414" i="6"/>
  <c r="AZ3414" i="6"/>
  <c r="AY3414" i="6"/>
  <c r="AX3414" i="6"/>
  <c r="BE3413" i="6"/>
  <c r="BD3413" i="6"/>
  <c r="BC3413" i="6"/>
  <c r="BB3413" i="6"/>
  <c r="BA3413" i="6"/>
  <c r="AZ3413" i="6"/>
  <c r="AY3413" i="6"/>
  <c r="AX3413" i="6"/>
  <c r="BE3412" i="6"/>
  <c r="BD3412" i="6"/>
  <c r="BC3412" i="6"/>
  <c r="BB3412" i="6"/>
  <c r="BA3412" i="6"/>
  <c r="AZ3412" i="6"/>
  <c r="AY3412" i="6"/>
  <c r="AX3412" i="6"/>
  <c r="BE3411" i="6"/>
  <c r="BD3411" i="6"/>
  <c r="BC3411" i="6"/>
  <c r="BB3411" i="6"/>
  <c r="BA3411" i="6"/>
  <c r="AZ3411" i="6"/>
  <c r="AY3411" i="6"/>
  <c r="AX3411" i="6"/>
  <c r="BE3410" i="6"/>
  <c r="BD3410" i="6"/>
  <c r="BC3410" i="6"/>
  <c r="BB3410" i="6"/>
  <c r="BA3410" i="6"/>
  <c r="AZ3410" i="6"/>
  <c r="AY3410" i="6"/>
  <c r="AX3410" i="6"/>
  <c r="BE3409" i="6"/>
  <c r="BD3409" i="6"/>
  <c r="BC3409" i="6"/>
  <c r="BB3409" i="6"/>
  <c r="BA3409" i="6"/>
  <c r="AZ3409" i="6"/>
  <c r="AY3409" i="6"/>
  <c r="AX3409" i="6"/>
  <c r="BE3408" i="6"/>
  <c r="BD3408" i="6"/>
  <c r="BC3408" i="6"/>
  <c r="BB3408" i="6"/>
  <c r="BA3408" i="6"/>
  <c r="AZ3408" i="6"/>
  <c r="AY3408" i="6"/>
  <c r="AX3408" i="6"/>
  <c r="BE3407" i="6"/>
  <c r="BD3407" i="6"/>
  <c r="BC3407" i="6"/>
  <c r="BB3407" i="6"/>
  <c r="BA3407" i="6"/>
  <c r="AZ3407" i="6"/>
  <c r="AY3407" i="6"/>
  <c r="AX3407" i="6"/>
  <c r="BE3406" i="6"/>
  <c r="BD3406" i="6"/>
  <c r="BC3406" i="6"/>
  <c r="BB3406" i="6"/>
  <c r="BA3406" i="6"/>
  <c r="AZ3406" i="6"/>
  <c r="AY3406" i="6"/>
  <c r="AX3406" i="6"/>
  <c r="BE3405" i="6"/>
  <c r="BD3405" i="6"/>
  <c r="BC3405" i="6"/>
  <c r="BB3405" i="6"/>
  <c r="BA3405" i="6"/>
  <c r="AZ3405" i="6"/>
  <c r="AY3405" i="6"/>
  <c r="AX3405" i="6"/>
  <c r="BE3404" i="6"/>
  <c r="BD3404" i="6"/>
  <c r="BC3404" i="6"/>
  <c r="BB3404" i="6"/>
  <c r="BA3404" i="6"/>
  <c r="AZ3404" i="6"/>
  <c r="AY3404" i="6"/>
  <c r="AX3404" i="6"/>
  <c r="BE3403" i="6"/>
  <c r="BD3403" i="6"/>
  <c r="BC3403" i="6"/>
  <c r="BB3403" i="6"/>
  <c r="BA3403" i="6"/>
  <c r="AZ3403" i="6"/>
  <c r="AY3403" i="6"/>
  <c r="AX3403" i="6"/>
  <c r="BE3402" i="6"/>
  <c r="BD3402" i="6"/>
  <c r="BC3402" i="6"/>
  <c r="BB3402" i="6"/>
  <c r="BA3402" i="6"/>
  <c r="AZ3402" i="6"/>
  <c r="AY3402" i="6"/>
  <c r="AX3402" i="6"/>
  <c r="BE3401" i="6"/>
  <c r="BD3401" i="6"/>
  <c r="BC3401" i="6"/>
  <c r="BB3401" i="6"/>
  <c r="BA3401" i="6"/>
  <c r="AZ3401" i="6"/>
  <c r="AY3401" i="6"/>
  <c r="AX3401" i="6"/>
  <c r="BE3400" i="6"/>
  <c r="BD3400" i="6"/>
  <c r="BC3400" i="6"/>
  <c r="BB3400" i="6"/>
  <c r="BA3400" i="6"/>
  <c r="AZ3400" i="6"/>
  <c r="AY3400" i="6"/>
  <c r="AX3400" i="6"/>
  <c r="BE3399" i="6"/>
  <c r="BD3399" i="6"/>
  <c r="BC3399" i="6"/>
  <c r="BB3399" i="6"/>
  <c r="BA3399" i="6"/>
  <c r="AZ3399" i="6"/>
  <c r="AY3399" i="6"/>
  <c r="AX3399" i="6"/>
  <c r="BE3398" i="6"/>
  <c r="BD3398" i="6"/>
  <c r="BC3398" i="6"/>
  <c r="BB3398" i="6"/>
  <c r="BA3398" i="6"/>
  <c r="AZ3398" i="6"/>
  <c r="AY3398" i="6"/>
  <c r="AX3398" i="6"/>
  <c r="BE3397" i="6"/>
  <c r="BD3397" i="6"/>
  <c r="BC3397" i="6"/>
  <c r="BB3397" i="6"/>
  <c r="BA3397" i="6"/>
  <c r="AZ3397" i="6"/>
  <c r="AY3397" i="6"/>
  <c r="AX3397" i="6"/>
  <c r="BE3396" i="6"/>
  <c r="BD3396" i="6"/>
  <c r="BC3396" i="6"/>
  <c r="BB3396" i="6"/>
  <c r="BA3396" i="6"/>
  <c r="AZ3396" i="6"/>
  <c r="AY3396" i="6"/>
  <c r="AX3396" i="6"/>
  <c r="BE3395" i="6"/>
  <c r="BD3395" i="6"/>
  <c r="BC3395" i="6"/>
  <c r="BB3395" i="6"/>
  <c r="BA3395" i="6"/>
  <c r="AZ3395" i="6"/>
  <c r="AY3395" i="6"/>
  <c r="AX3395" i="6"/>
  <c r="BE3394" i="6"/>
  <c r="BD3394" i="6"/>
  <c r="BC3394" i="6"/>
  <c r="BB3394" i="6"/>
  <c r="BA3394" i="6"/>
  <c r="AZ3394" i="6"/>
  <c r="AY3394" i="6"/>
  <c r="BE3393" i="6"/>
  <c r="BD3393" i="6"/>
  <c r="BC3393" i="6"/>
  <c r="BB3393" i="6"/>
  <c r="BA3393" i="6"/>
  <c r="AZ3393" i="6"/>
  <c r="AX3394" i="6"/>
  <c r="AY3393" i="6"/>
  <c r="AX3393" i="6"/>
  <c r="A3" i="6" l="1"/>
  <c r="B122" i="16" l="1"/>
  <c r="L122" i="16"/>
  <c r="M122" i="16"/>
  <c r="B123" i="16"/>
  <c r="L123" i="16"/>
  <c r="M123" i="16"/>
  <c r="B124" i="16"/>
  <c r="L124" i="16"/>
  <c r="M124" i="16"/>
  <c r="B125" i="16"/>
  <c r="L125" i="16"/>
  <c r="M125" i="16"/>
  <c r="B126" i="16"/>
  <c r="L126" i="16"/>
  <c r="M126" i="16"/>
  <c r="B127" i="16"/>
  <c r="L127" i="16"/>
  <c r="M127" i="16"/>
  <c r="B128" i="16"/>
  <c r="L128" i="16"/>
  <c r="M128" i="16"/>
  <c r="B129" i="16"/>
  <c r="L129" i="16"/>
  <c r="M129" i="16"/>
  <c r="B130" i="16"/>
  <c r="L130" i="16"/>
  <c r="M130" i="16"/>
  <c r="B131" i="16"/>
  <c r="L131" i="16"/>
  <c r="M131" i="16"/>
  <c r="B18" i="16"/>
  <c r="L18" i="16"/>
  <c r="M18" i="16"/>
  <c r="B19" i="16"/>
  <c r="L19" i="16"/>
  <c r="M19" i="16"/>
  <c r="B20" i="16"/>
  <c r="L20" i="16"/>
  <c r="M20" i="16"/>
  <c r="B21" i="16"/>
  <c r="L21" i="16"/>
  <c r="M21" i="16"/>
  <c r="B22" i="16"/>
  <c r="L22" i="16"/>
  <c r="M22" i="16"/>
  <c r="B23" i="16"/>
  <c r="L23" i="16"/>
  <c r="M23" i="16"/>
  <c r="B24" i="16"/>
  <c r="L24" i="16"/>
  <c r="M24" i="16"/>
  <c r="B25" i="16"/>
  <c r="L25" i="16"/>
  <c r="M25" i="16"/>
  <c r="B26" i="16"/>
  <c r="L26" i="16"/>
  <c r="M26" i="16"/>
  <c r="B27" i="16"/>
  <c r="L27" i="16"/>
  <c r="M27" i="16"/>
  <c r="B31" i="16"/>
  <c r="L31" i="16"/>
  <c r="M31" i="16"/>
  <c r="B32" i="16"/>
  <c r="L32" i="16"/>
  <c r="M32" i="16"/>
  <c r="B33" i="16"/>
  <c r="L33" i="16"/>
  <c r="M33" i="16"/>
  <c r="B34" i="16"/>
  <c r="L34" i="16"/>
  <c r="M34" i="16"/>
  <c r="B35" i="16"/>
  <c r="L35" i="16"/>
  <c r="M35" i="16"/>
  <c r="B36" i="16"/>
  <c r="L36" i="16"/>
  <c r="M36" i="16"/>
  <c r="B37" i="16"/>
  <c r="L37" i="16"/>
  <c r="M37" i="16"/>
  <c r="B38" i="16"/>
  <c r="L38" i="16"/>
  <c r="M38" i="16"/>
  <c r="B39" i="16"/>
  <c r="L39" i="16"/>
  <c r="M39" i="16"/>
  <c r="B40" i="16"/>
  <c r="L40" i="16"/>
  <c r="M40" i="16"/>
  <c r="B44" i="16"/>
  <c r="L44" i="16"/>
  <c r="M44" i="16"/>
  <c r="B45" i="16"/>
  <c r="L45" i="16"/>
  <c r="M45" i="16"/>
  <c r="B46" i="16"/>
  <c r="L46" i="16"/>
  <c r="M46" i="16"/>
  <c r="B47" i="16"/>
  <c r="L47" i="16"/>
  <c r="M47" i="16"/>
  <c r="B48" i="16"/>
  <c r="L48" i="16"/>
  <c r="M48" i="16"/>
  <c r="B49" i="16"/>
  <c r="L49" i="16"/>
  <c r="M49" i="16"/>
  <c r="B50" i="16"/>
  <c r="L50" i="16"/>
  <c r="M50" i="16"/>
  <c r="B51" i="16"/>
  <c r="L51" i="16"/>
  <c r="M51" i="16"/>
  <c r="B52" i="16"/>
  <c r="L52" i="16"/>
  <c r="M52" i="16"/>
  <c r="B53" i="16"/>
  <c r="L53" i="16"/>
  <c r="M53" i="16"/>
  <c r="B57" i="16"/>
  <c r="L57" i="16"/>
  <c r="M57" i="16"/>
  <c r="B58" i="16"/>
  <c r="L58" i="16"/>
  <c r="M58" i="16"/>
  <c r="B59" i="16"/>
  <c r="L59" i="16"/>
  <c r="M59" i="16"/>
  <c r="B60" i="16"/>
  <c r="L60" i="16"/>
  <c r="M60" i="16"/>
  <c r="B61" i="16"/>
  <c r="L61" i="16"/>
  <c r="M61" i="16"/>
  <c r="B62" i="16"/>
  <c r="L62" i="16"/>
  <c r="M62" i="16"/>
  <c r="B63" i="16"/>
  <c r="L63" i="16"/>
  <c r="M63" i="16"/>
  <c r="B64" i="16"/>
  <c r="L64" i="16"/>
  <c r="M64" i="16"/>
  <c r="B65" i="16"/>
  <c r="L65" i="16"/>
  <c r="M65" i="16"/>
  <c r="B66" i="16"/>
  <c r="L66" i="16"/>
  <c r="M66" i="16"/>
  <c r="B70" i="16"/>
  <c r="L70" i="16"/>
  <c r="M70" i="16"/>
  <c r="B71" i="16"/>
  <c r="L71" i="16"/>
  <c r="M71" i="16"/>
  <c r="B72" i="16"/>
  <c r="L72" i="16"/>
  <c r="M72" i="16"/>
  <c r="B73" i="16"/>
  <c r="L73" i="16"/>
  <c r="M73" i="16"/>
  <c r="B74" i="16"/>
  <c r="L74" i="16"/>
  <c r="M74" i="16"/>
  <c r="B75" i="16"/>
  <c r="L75" i="16"/>
  <c r="M75" i="16"/>
  <c r="B76" i="16"/>
  <c r="L76" i="16"/>
  <c r="M76" i="16"/>
  <c r="B77" i="16"/>
  <c r="L77" i="16"/>
  <c r="M77" i="16"/>
  <c r="B78" i="16"/>
  <c r="L78" i="16"/>
  <c r="M78" i="16"/>
  <c r="B79" i="16"/>
  <c r="L79" i="16"/>
  <c r="M79" i="16"/>
  <c r="B83" i="16"/>
  <c r="L83" i="16"/>
  <c r="M83" i="16"/>
  <c r="B84" i="16"/>
  <c r="L84" i="16"/>
  <c r="M84" i="16"/>
  <c r="B85" i="16"/>
  <c r="L85" i="16"/>
  <c r="M85" i="16"/>
  <c r="B86" i="16"/>
  <c r="L86" i="16"/>
  <c r="M86" i="16"/>
  <c r="B87" i="16"/>
  <c r="L87" i="16"/>
  <c r="M87" i="16"/>
  <c r="B88" i="16"/>
  <c r="L88" i="16"/>
  <c r="M88" i="16"/>
  <c r="B89" i="16"/>
  <c r="L89" i="16"/>
  <c r="M89" i="16"/>
  <c r="B90" i="16"/>
  <c r="L90" i="16"/>
  <c r="M90" i="16"/>
  <c r="B91" i="16"/>
  <c r="L91" i="16"/>
  <c r="M91" i="16"/>
  <c r="B92" i="16"/>
  <c r="L92" i="16"/>
  <c r="M92" i="16"/>
  <c r="B96" i="16"/>
  <c r="L96" i="16"/>
  <c r="M96" i="16"/>
  <c r="B97" i="16"/>
  <c r="L97" i="16"/>
  <c r="M97" i="16"/>
  <c r="B98" i="16"/>
  <c r="L98" i="16"/>
  <c r="M98" i="16"/>
  <c r="B99" i="16"/>
  <c r="L99" i="16"/>
  <c r="M99" i="16"/>
  <c r="B100" i="16"/>
  <c r="L100" i="16"/>
  <c r="M100" i="16"/>
  <c r="B101" i="16"/>
  <c r="L101" i="16"/>
  <c r="M101" i="16"/>
  <c r="B102" i="16"/>
  <c r="L102" i="16"/>
  <c r="M102" i="16"/>
  <c r="B103" i="16"/>
  <c r="L103" i="16"/>
  <c r="M103" i="16"/>
  <c r="B104" i="16"/>
  <c r="L104" i="16"/>
  <c r="M104" i="16"/>
  <c r="B105" i="16"/>
  <c r="L105" i="16"/>
  <c r="M105" i="16"/>
  <c r="B109" i="16"/>
  <c r="L109" i="16"/>
  <c r="M109" i="16"/>
  <c r="B110" i="16"/>
  <c r="L110" i="16"/>
  <c r="M110" i="16"/>
  <c r="B111" i="16"/>
  <c r="L111" i="16"/>
  <c r="M111" i="16"/>
  <c r="B112" i="16"/>
  <c r="L112" i="16"/>
  <c r="M112" i="16"/>
  <c r="B113" i="16"/>
  <c r="L113" i="16"/>
  <c r="M113" i="16"/>
  <c r="B114" i="16"/>
  <c r="L114" i="16"/>
  <c r="M114" i="16"/>
  <c r="B115" i="16"/>
  <c r="L115" i="16"/>
  <c r="M115" i="16"/>
  <c r="B116" i="16"/>
  <c r="L116" i="16"/>
  <c r="M116" i="16"/>
  <c r="B117" i="16"/>
  <c r="L117" i="16"/>
  <c r="M117" i="16"/>
  <c r="B118" i="16"/>
  <c r="L118" i="16"/>
  <c r="M118" i="16"/>
  <c r="B60" i="11"/>
  <c r="I35" i="24"/>
  <c r="I35" i="25"/>
  <c r="I35" i="26"/>
  <c r="I35" i="27"/>
  <c r="I35" i="28"/>
  <c r="I35" i="29"/>
  <c r="I35" i="30"/>
  <c r="I35" i="31"/>
  <c r="I35" i="23"/>
  <c r="AG102" i="6" l="1"/>
  <c r="AE102" i="6"/>
  <c r="AD102" i="6"/>
  <c r="AC102" i="6"/>
  <c r="AB102" i="6"/>
  <c r="AA102" i="6"/>
  <c r="AG91" i="6"/>
  <c r="AE91" i="6"/>
  <c r="AD91" i="6"/>
  <c r="AC91" i="6"/>
  <c r="AB91" i="6"/>
  <c r="AA91" i="6"/>
  <c r="AG80" i="6"/>
  <c r="AE80" i="6"/>
  <c r="AD80" i="6"/>
  <c r="AC80" i="6"/>
  <c r="AB80" i="6"/>
  <c r="AA80" i="6"/>
  <c r="AG69" i="6"/>
  <c r="AE69" i="6"/>
  <c r="AD69" i="6"/>
  <c r="AC69" i="6"/>
  <c r="AB69" i="6"/>
  <c r="AA69" i="6"/>
  <c r="AG58" i="6"/>
  <c r="AE58" i="6"/>
  <c r="AD58" i="6"/>
  <c r="AC58" i="6"/>
  <c r="AB58" i="6"/>
  <c r="AA58" i="6"/>
  <c r="AG47" i="6"/>
  <c r="AE47" i="6"/>
  <c r="AD47" i="6"/>
  <c r="AC47" i="6"/>
  <c r="AB47" i="6"/>
  <c r="AA47" i="6"/>
  <c r="AG36" i="6"/>
  <c r="AE36" i="6"/>
  <c r="AD36" i="6"/>
  <c r="AC36" i="6"/>
  <c r="AB36" i="6"/>
  <c r="AA36" i="6"/>
  <c r="AG25" i="6"/>
  <c r="AE25" i="6"/>
  <c r="AD25" i="6"/>
  <c r="AC25" i="6"/>
  <c r="AB25" i="6"/>
  <c r="AA25" i="6"/>
  <c r="AG14" i="6"/>
  <c r="AE14" i="6"/>
  <c r="AD14" i="6"/>
  <c r="AC14" i="6"/>
  <c r="AB14" i="6"/>
  <c r="AA14" i="6"/>
  <c r="BC3392" i="6"/>
  <c r="BA3392" i="6"/>
  <c r="AZ3392" i="6"/>
  <c r="AY3392" i="6"/>
  <c r="AX3392" i="6"/>
  <c r="BC3391" i="6"/>
  <c r="BA3391" i="6"/>
  <c r="AZ3391" i="6"/>
  <c r="AY3391" i="6"/>
  <c r="AX3391" i="6"/>
  <c r="BC3390" i="6"/>
  <c r="BA3390" i="6"/>
  <c r="AZ3390" i="6"/>
  <c r="AY3390" i="6"/>
  <c r="AX3390" i="6"/>
  <c r="BC3389" i="6"/>
  <c r="BA3389" i="6"/>
  <c r="AZ3389" i="6"/>
  <c r="AY3389" i="6"/>
  <c r="AX3389" i="6"/>
  <c r="BC3388" i="6"/>
  <c r="BA3388" i="6"/>
  <c r="AZ3388" i="6"/>
  <c r="AY3388" i="6"/>
  <c r="AX3388" i="6"/>
  <c r="BC3387" i="6"/>
  <c r="BA3387" i="6"/>
  <c r="AZ3387" i="6"/>
  <c r="AY3387" i="6"/>
  <c r="AX3387" i="6"/>
  <c r="BC3386" i="6"/>
  <c r="BA3386" i="6"/>
  <c r="AZ3386" i="6"/>
  <c r="AY3386" i="6"/>
  <c r="AX3386" i="6"/>
  <c r="BC3385" i="6"/>
  <c r="BA3385" i="6"/>
  <c r="AZ3385" i="6"/>
  <c r="AY3385" i="6"/>
  <c r="AX3385" i="6"/>
  <c r="BC3384" i="6"/>
  <c r="BA3384" i="6"/>
  <c r="AZ3384" i="6"/>
  <c r="AY3384" i="6"/>
  <c r="AX3384" i="6"/>
  <c r="BC3383" i="6"/>
  <c r="BA3383" i="6"/>
  <c r="AZ3383" i="6"/>
  <c r="AY3383" i="6"/>
  <c r="AX3383" i="6"/>
  <c r="BC3382" i="6"/>
  <c r="BA3382" i="6"/>
  <c r="AZ3382" i="6"/>
  <c r="AY3382" i="6"/>
  <c r="AX3382" i="6"/>
  <c r="BC3381" i="6"/>
  <c r="BA3381" i="6"/>
  <c r="AZ3381" i="6"/>
  <c r="AY3381" i="6"/>
  <c r="AX3381" i="6"/>
  <c r="BC3380" i="6"/>
  <c r="BA3380" i="6"/>
  <c r="AZ3380" i="6"/>
  <c r="AY3380" i="6"/>
  <c r="AX3380" i="6"/>
  <c r="BC3379" i="6"/>
  <c r="BA3379" i="6"/>
  <c r="AZ3379" i="6"/>
  <c r="AY3379" i="6"/>
  <c r="AX3379" i="6"/>
  <c r="BC3378" i="6"/>
  <c r="BA3378" i="6"/>
  <c r="AZ3378" i="6"/>
  <c r="AY3378" i="6"/>
  <c r="AX3378" i="6"/>
  <c r="BC3377" i="6"/>
  <c r="BA3377" i="6"/>
  <c r="AZ3377" i="6"/>
  <c r="AY3377" i="6"/>
  <c r="AX3377" i="6"/>
  <c r="BC3376" i="6"/>
  <c r="BA3376" i="6"/>
  <c r="AZ3376" i="6"/>
  <c r="AY3376" i="6"/>
  <c r="AX3376" i="6"/>
  <c r="BC3375" i="6"/>
  <c r="BA3375" i="6"/>
  <c r="AZ3375" i="6"/>
  <c r="AY3375" i="6"/>
  <c r="AX3375" i="6"/>
  <c r="BC3374" i="6"/>
  <c r="BA3374" i="6"/>
  <c r="AZ3374" i="6"/>
  <c r="AY3374" i="6"/>
  <c r="AX3374" i="6"/>
  <c r="BC3373" i="6"/>
  <c r="BA3373" i="6"/>
  <c r="AZ3373" i="6"/>
  <c r="AY3373" i="6"/>
  <c r="AX3373" i="6"/>
  <c r="BC3372" i="6"/>
  <c r="BA3372" i="6"/>
  <c r="AZ3372" i="6"/>
  <c r="AY3372" i="6"/>
  <c r="AX3372" i="6"/>
  <c r="BC3371" i="6"/>
  <c r="BA3371" i="6"/>
  <c r="AZ3371" i="6"/>
  <c r="AY3371" i="6"/>
  <c r="AX3371" i="6"/>
  <c r="BC3370" i="6"/>
  <c r="BA3370" i="6"/>
  <c r="AZ3370" i="6"/>
  <c r="AY3370" i="6"/>
  <c r="AX3370" i="6"/>
  <c r="BC3369" i="6"/>
  <c r="BB3369" i="6"/>
  <c r="BA3369" i="6"/>
  <c r="AZ3369" i="6"/>
  <c r="AY3369" i="6"/>
  <c r="AX3369" i="6"/>
  <c r="BC3368" i="6"/>
  <c r="BB3368" i="6"/>
  <c r="BA3368" i="6"/>
  <c r="AZ3368" i="6"/>
  <c r="AY3368" i="6"/>
  <c r="AX3368" i="6"/>
  <c r="BC3367" i="6"/>
  <c r="BB3367" i="6"/>
  <c r="BA3367" i="6"/>
  <c r="AZ3367" i="6"/>
  <c r="AY3367" i="6"/>
  <c r="AX3367" i="6"/>
  <c r="BC3366" i="6"/>
  <c r="BB3366" i="6"/>
  <c r="BA3366" i="6"/>
  <c r="AZ3366" i="6"/>
  <c r="AY3366" i="6"/>
  <c r="AX3366" i="6"/>
  <c r="BC3365" i="6"/>
  <c r="BB3365" i="6"/>
  <c r="BA3365" i="6"/>
  <c r="AZ3365" i="6"/>
  <c r="AY3365" i="6"/>
  <c r="AX3365" i="6"/>
  <c r="BC3364" i="6"/>
  <c r="BB3364" i="6"/>
  <c r="BA3364" i="6"/>
  <c r="AZ3364" i="6"/>
  <c r="AY3364" i="6"/>
  <c r="AX3364" i="6"/>
  <c r="BC3363" i="6"/>
  <c r="BB3363" i="6"/>
  <c r="BA3363" i="6"/>
  <c r="AZ3363" i="6"/>
  <c r="AY3363" i="6"/>
  <c r="AX3363" i="6"/>
  <c r="BC3362" i="6"/>
  <c r="BB3362" i="6"/>
  <c r="BA3362" i="6"/>
  <c r="AZ3362" i="6"/>
  <c r="AY3362" i="6"/>
  <c r="AX3362" i="6"/>
  <c r="BC3361" i="6"/>
  <c r="BB3361" i="6"/>
  <c r="BA3361" i="6"/>
  <c r="AZ3361" i="6"/>
  <c r="AY3361" i="6"/>
  <c r="AX3361" i="6"/>
  <c r="BC3360" i="6"/>
  <c r="BA3360" i="6"/>
  <c r="AZ3360" i="6"/>
  <c r="AY3360" i="6"/>
  <c r="AX3360" i="6"/>
  <c r="BC3359" i="6"/>
  <c r="BA3359" i="6"/>
  <c r="AZ3359" i="6"/>
  <c r="AY3359" i="6"/>
  <c r="AX3359" i="6"/>
  <c r="BC3358" i="6"/>
  <c r="BA3358" i="6"/>
  <c r="AZ3358" i="6"/>
  <c r="AY3358" i="6"/>
  <c r="AX3358" i="6"/>
  <c r="BC3357" i="6"/>
  <c r="BA3357" i="6"/>
  <c r="AZ3357" i="6"/>
  <c r="AY3357" i="6"/>
  <c r="AX3357" i="6"/>
  <c r="BC3356" i="6"/>
  <c r="BB3356" i="6"/>
  <c r="BA3356" i="6"/>
  <c r="AZ3356" i="6"/>
  <c r="AY3356" i="6"/>
  <c r="AX3356" i="6"/>
  <c r="BC3355" i="6"/>
  <c r="BB3355" i="6"/>
  <c r="BA3355" i="6"/>
  <c r="AZ3355" i="6"/>
  <c r="AY3355" i="6"/>
  <c r="AX3355" i="6"/>
  <c r="BC3354" i="6"/>
  <c r="BB3354" i="6"/>
  <c r="BA3354" i="6"/>
  <c r="AZ3354" i="6"/>
  <c r="AY3354" i="6"/>
  <c r="AX3354" i="6"/>
  <c r="BC3353" i="6"/>
  <c r="BB3353" i="6"/>
  <c r="BA3353" i="6"/>
  <c r="AZ3353" i="6"/>
  <c r="AY3353" i="6"/>
  <c r="AX3353" i="6"/>
  <c r="BC3352" i="6"/>
  <c r="BA3352" i="6"/>
  <c r="AZ3352" i="6"/>
  <c r="AY3352" i="6"/>
  <c r="AX3352" i="6"/>
  <c r="BC3351" i="6"/>
  <c r="BB3351" i="6"/>
  <c r="BA3351" i="6"/>
  <c r="AZ3351" i="6"/>
  <c r="AY3351" i="6"/>
  <c r="AX3351" i="6"/>
  <c r="BC3350" i="6"/>
  <c r="BB3350" i="6"/>
  <c r="BA3350" i="6"/>
  <c r="AZ3350" i="6"/>
  <c r="AY3350" i="6"/>
  <c r="AX3350" i="6"/>
  <c r="BC3349" i="6"/>
  <c r="BA3349" i="6"/>
  <c r="AZ3349" i="6"/>
  <c r="AY3349" i="6"/>
  <c r="AX3349" i="6"/>
  <c r="BC3348" i="6"/>
  <c r="BA3348" i="6"/>
  <c r="AZ3348" i="6"/>
  <c r="AY3348" i="6"/>
  <c r="AX3348" i="6"/>
  <c r="BC3347" i="6"/>
  <c r="BB3347" i="6"/>
  <c r="BA3347" i="6"/>
  <c r="AZ3347" i="6"/>
  <c r="AY3347" i="6"/>
  <c r="AX3347" i="6"/>
  <c r="BC3346" i="6"/>
  <c r="BB3346" i="6"/>
  <c r="BA3346" i="6"/>
  <c r="AZ3346" i="6"/>
  <c r="AY3346" i="6"/>
  <c r="AX3346" i="6"/>
  <c r="BC3345" i="6"/>
  <c r="BB3345" i="6"/>
  <c r="BA3345" i="6"/>
  <c r="AZ3345" i="6"/>
  <c r="AY3345" i="6"/>
  <c r="AX3345" i="6"/>
  <c r="BC3344" i="6"/>
  <c r="BB3344" i="6"/>
  <c r="BA3344" i="6"/>
  <c r="AZ3344" i="6"/>
  <c r="AY3344" i="6"/>
  <c r="AX3344" i="6"/>
  <c r="BC3343" i="6"/>
  <c r="BB3343" i="6"/>
  <c r="BA3343" i="6"/>
  <c r="AZ3343" i="6"/>
  <c r="AY3343" i="6"/>
  <c r="AX3343" i="6"/>
  <c r="BC3342" i="6"/>
  <c r="BB3342" i="6"/>
  <c r="BA3342" i="6"/>
  <c r="AZ3342" i="6"/>
  <c r="AY3342" i="6"/>
  <c r="AX3342" i="6"/>
  <c r="BC3341" i="6"/>
  <c r="BB3341" i="6"/>
  <c r="BA3341" i="6"/>
  <c r="AZ3341" i="6"/>
  <c r="AY3341" i="6"/>
  <c r="AX3341" i="6"/>
  <c r="BC3340" i="6"/>
  <c r="BB3340" i="6"/>
  <c r="BA3340" i="6"/>
  <c r="AZ3340" i="6"/>
  <c r="AY3340" i="6"/>
  <c r="AX3340" i="6"/>
  <c r="BC3339" i="6"/>
  <c r="BB3339" i="6"/>
  <c r="BA3339" i="6"/>
  <c r="AZ3339" i="6"/>
  <c r="AY3339" i="6"/>
  <c r="AX3339" i="6"/>
  <c r="BC3338" i="6"/>
  <c r="BB3338" i="6"/>
  <c r="BA3338" i="6"/>
  <c r="AZ3338" i="6"/>
  <c r="AY3338" i="6"/>
  <c r="AX3338" i="6"/>
  <c r="BC3337" i="6"/>
  <c r="BB3337" i="6"/>
  <c r="BA3337" i="6"/>
  <c r="AZ3337" i="6"/>
  <c r="AY3337" i="6"/>
  <c r="AX3337" i="6"/>
  <c r="BC3336" i="6"/>
  <c r="BB3336" i="6"/>
  <c r="BA3336" i="6"/>
  <c r="AZ3336" i="6"/>
  <c r="AY3336" i="6"/>
  <c r="AX3336" i="6"/>
  <c r="BC3335" i="6"/>
  <c r="BB3335" i="6"/>
  <c r="BA3335" i="6"/>
  <c r="AZ3335" i="6"/>
  <c r="AY3335" i="6"/>
  <c r="AX3335" i="6"/>
  <c r="BC3334" i="6"/>
  <c r="BB3334" i="6"/>
  <c r="BA3334" i="6"/>
  <c r="AZ3334" i="6"/>
  <c r="AY3334" i="6"/>
  <c r="AX3334" i="6"/>
  <c r="BC3333" i="6"/>
  <c r="BB3333" i="6"/>
  <c r="BA3333" i="6"/>
  <c r="AZ3333" i="6"/>
  <c r="AY3333" i="6"/>
  <c r="AX3333" i="6"/>
  <c r="BC3332" i="6"/>
  <c r="BB3332" i="6"/>
  <c r="BA3332" i="6"/>
  <c r="AZ3332" i="6"/>
  <c r="AY3332" i="6"/>
  <c r="AX3332" i="6"/>
  <c r="BC3331" i="6"/>
  <c r="BB3331" i="6"/>
  <c r="BA3331" i="6"/>
  <c r="AZ3331" i="6"/>
  <c r="AY3331" i="6"/>
  <c r="AX3331" i="6"/>
  <c r="BC3330" i="6"/>
  <c r="BB3330" i="6"/>
  <c r="BA3330" i="6"/>
  <c r="AZ3330" i="6"/>
  <c r="AY3330" i="6"/>
  <c r="AX3330" i="6"/>
  <c r="BC3329" i="6"/>
  <c r="BB3329" i="6"/>
  <c r="BA3329" i="6"/>
  <c r="AZ3329" i="6"/>
  <c r="AY3329" i="6"/>
  <c r="AX3329" i="6"/>
  <c r="BC3328" i="6"/>
  <c r="BB3328" i="6"/>
  <c r="BA3328" i="6"/>
  <c r="AZ3328" i="6"/>
  <c r="AY3328" i="6"/>
  <c r="AX3328" i="6"/>
  <c r="BC3327" i="6"/>
  <c r="BB3327" i="6"/>
  <c r="BA3327" i="6"/>
  <c r="AZ3327" i="6"/>
  <c r="AY3327" i="6"/>
  <c r="AX3327" i="6"/>
  <c r="BC3326" i="6"/>
  <c r="BB3326" i="6"/>
  <c r="BA3326" i="6"/>
  <c r="AZ3326" i="6"/>
  <c r="AY3326" i="6"/>
  <c r="AX3326" i="6"/>
  <c r="BC3325" i="6"/>
  <c r="BB3325" i="6"/>
  <c r="BA3325" i="6"/>
  <c r="AZ3325" i="6"/>
  <c r="AY3325" i="6"/>
  <c r="AX3325" i="6"/>
  <c r="BC3324" i="6"/>
  <c r="BB3324" i="6"/>
  <c r="BA3324" i="6"/>
  <c r="AZ3324" i="6"/>
  <c r="AY3324" i="6"/>
  <c r="AX3324" i="6"/>
  <c r="BC3323" i="6"/>
  <c r="BB3323" i="6"/>
  <c r="BA3323" i="6"/>
  <c r="AZ3323" i="6"/>
  <c r="AY3323" i="6"/>
  <c r="AX3323" i="6"/>
  <c r="BC3322" i="6"/>
  <c r="BB3322" i="6"/>
  <c r="BA3322" i="6"/>
  <c r="AZ3322" i="6"/>
  <c r="AY3322" i="6"/>
  <c r="AX3322" i="6"/>
  <c r="BC3321" i="6"/>
  <c r="BB3321" i="6"/>
  <c r="BA3321" i="6"/>
  <c r="AZ3321" i="6"/>
  <c r="AY3321" i="6"/>
  <c r="AX3321" i="6"/>
  <c r="BC3320" i="6"/>
  <c r="BB3320" i="6"/>
  <c r="BA3320" i="6"/>
  <c r="AZ3320" i="6"/>
  <c r="AY3320" i="6"/>
  <c r="AX3320" i="6"/>
  <c r="BC3319" i="6"/>
  <c r="BB3319" i="6"/>
  <c r="BA3319" i="6"/>
  <c r="AZ3319" i="6"/>
  <c r="AY3319" i="6"/>
  <c r="AX3319" i="6"/>
  <c r="BC3318" i="6"/>
  <c r="BA3318" i="6"/>
  <c r="AZ3318" i="6"/>
  <c r="AY3318" i="6"/>
  <c r="AX3318" i="6"/>
  <c r="BC3317" i="6"/>
  <c r="BA3317" i="6"/>
  <c r="AZ3317" i="6"/>
  <c r="AY3317" i="6"/>
  <c r="AX3317" i="6"/>
  <c r="BC3316" i="6"/>
  <c r="BA3316" i="6"/>
  <c r="AZ3316" i="6"/>
  <c r="AY3316" i="6"/>
  <c r="AX3316" i="6"/>
  <c r="BC3315" i="6"/>
  <c r="BA3315" i="6"/>
  <c r="AZ3315" i="6"/>
  <c r="AY3315" i="6"/>
  <c r="AX3315" i="6"/>
  <c r="BC3314" i="6"/>
  <c r="BA3314" i="6"/>
  <c r="AZ3314" i="6"/>
  <c r="AY3314" i="6"/>
  <c r="AX3314" i="6"/>
  <c r="BC3313" i="6"/>
  <c r="BA3313" i="6"/>
  <c r="AZ3313" i="6"/>
  <c r="AY3313" i="6"/>
  <c r="AX3313" i="6"/>
  <c r="BC3312" i="6"/>
  <c r="BA3312" i="6"/>
  <c r="AZ3312" i="6"/>
  <c r="AY3312" i="6"/>
  <c r="AX3312" i="6"/>
  <c r="BC3311" i="6"/>
  <c r="BA3311" i="6"/>
  <c r="AZ3311" i="6"/>
  <c r="AY3311" i="6"/>
  <c r="AX3311" i="6"/>
  <c r="BC3310" i="6"/>
  <c r="BA3310" i="6"/>
  <c r="AZ3310" i="6"/>
  <c r="AY3310" i="6"/>
  <c r="AX3310" i="6"/>
  <c r="BC3309" i="6"/>
  <c r="BA3309" i="6"/>
  <c r="AZ3309" i="6"/>
  <c r="AY3309" i="6"/>
  <c r="AX3309" i="6"/>
  <c r="BC3308" i="6"/>
  <c r="BA3308" i="6"/>
  <c r="AZ3308" i="6"/>
  <c r="AY3308" i="6"/>
  <c r="AX3308" i="6"/>
  <c r="BC3307" i="6"/>
  <c r="BA3307" i="6"/>
  <c r="AZ3307" i="6"/>
  <c r="AY3307" i="6"/>
  <c r="AX3307" i="6"/>
  <c r="BC3306" i="6"/>
  <c r="BB3306" i="6"/>
  <c r="BA3306" i="6"/>
  <c r="AZ3306" i="6"/>
  <c r="AY3306" i="6"/>
  <c r="AX3306" i="6"/>
  <c r="BC3305" i="6"/>
  <c r="BB3305" i="6"/>
  <c r="BA3305" i="6"/>
  <c r="AZ3305" i="6"/>
  <c r="AY3305" i="6"/>
  <c r="AX3305" i="6"/>
  <c r="BC3304" i="6"/>
  <c r="BB3304" i="6"/>
  <c r="BA3304" i="6"/>
  <c r="AZ3304" i="6"/>
  <c r="AY3304" i="6"/>
  <c r="AX3304" i="6"/>
  <c r="BC3303" i="6"/>
  <c r="BB3303" i="6"/>
  <c r="BA3303" i="6"/>
  <c r="AZ3303" i="6"/>
  <c r="AY3303" i="6"/>
  <c r="AX3303" i="6"/>
  <c r="BC3302" i="6"/>
  <c r="BB3302" i="6"/>
  <c r="BA3302" i="6"/>
  <c r="AZ3302" i="6"/>
  <c r="AY3302" i="6"/>
  <c r="AX3302" i="6"/>
  <c r="BC3301" i="6"/>
  <c r="BB3301" i="6"/>
  <c r="BA3301" i="6"/>
  <c r="AZ3301" i="6"/>
  <c r="AY3301" i="6"/>
  <c r="AX3301" i="6"/>
  <c r="BC3300" i="6"/>
  <c r="BB3300" i="6"/>
  <c r="BA3300" i="6"/>
  <c r="AZ3300" i="6"/>
  <c r="AY3300" i="6"/>
  <c r="AX3300" i="6"/>
  <c r="BC3299" i="6"/>
  <c r="BB3299" i="6"/>
  <c r="BA3299" i="6"/>
  <c r="AZ3299" i="6"/>
  <c r="AY3299" i="6"/>
  <c r="AX3299" i="6"/>
  <c r="BC3298" i="6"/>
  <c r="BA3298" i="6"/>
  <c r="AZ3298" i="6"/>
  <c r="AY3298" i="6"/>
  <c r="AX3298" i="6"/>
  <c r="BC3297" i="6"/>
  <c r="BA3297" i="6"/>
  <c r="AZ3297" i="6"/>
  <c r="AY3297" i="6"/>
  <c r="AX3297" i="6"/>
  <c r="BC3296" i="6"/>
  <c r="BA3296" i="6"/>
  <c r="AZ3296" i="6"/>
  <c r="AY3296" i="6"/>
  <c r="AX3296" i="6"/>
  <c r="BC3295" i="6"/>
  <c r="BA3295" i="6"/>
  <c r="AZ3295" i="6"/>
  <c r="AY3295" i="6"/>
  <c r="AX3295" i="6"/>
  <c r="BC3294" i="6"/>
  <c r="BB3294" i="6"/>
  <c r="BA3294" i="6"/>
  <c r="AZ3294" i="6"/>
  <c r="AY3294" i="6"/>
  <c r="AX3294" i="6"/>
  <c r="BC3293" i="6"/>
  <c r="BA3293" i="6"/>
  <c r="AZ3293" i="6"/>
  <c r="AY3293" i="6"/>
  <c r="AX3293" i="6"/>
  <c r="BC3292" i="6"/>
  <c r="BA3292" i="6"/>
  <c r="AZ3292" i="6"/>
  <c r="AY3292" i="6"/>
  <c r="AX3292" i="6"/>
  <c r="BC3291" i="6"/>
  <c r="BA3291" i="6"/>
  <c r="AZ3291" i="6"/>
  <c r="AY3291" i="6"/>
  <c r="AX3291" i="6"/>
  <c r="BC3290" i="6"/>
  <c r="BB3290" i="6"/>
  <c r="BA3290" i="6"/>
  <c r="AZ3290" i="6"/>
  <c r="AY3290" i="6"/>
  <c r="AX3290" i="6"/>
  <c r="BC3289" i="6"/>
  <c r="BB3289" i="6"/>
  <c r="BA3289" i="6"/>
  <c r="AZ3289" i="6"/>
  <c r="AY3289" i="6"/>
  <c r="AX3289" i="6"/>
  <c r="BC3288" i="6"/>
  <c r="BA3288" i="6"/>
  <c r="AZ3288" i="6"/>
  <c r="AY3288" i="6"/>
  <c r="AX3288" i="6"/>
  <c r="BC3287" i="6"/>
  <c r="BA3287" i="6"/>
  <c r="AZ3287" i="6"/>
  <c r="AY3287" i="6"/>
  <c r="AX3287" i="6"/>
  <c r="BC3286" i="6"/>
  <c r="BB3286" i="6"/>
  <c r="BA3286" i="6"/>
  <c r="AZ3286" i="6"/>
  <c r="AY3286" i="6"/>
  <c r="AX3286" i="6"/>
  <c r="BC3285" i="6"/>
  <c r="BB3285" i="6"/>
  <c r="BA3285" i="6"/>
  <c r="AZ3285" i="6"/>
  <c r="AY3285" i="6"/>
  <c r="AX3285" i="6"/>
  <c r="BC3284" i="6"/>
  <c r="BA3284" i="6"/>
  <c r="AZ3284" i="6"/>
  <c r="AY3284" i="6"/>
  <c r="AX3284" i="6"/>
  <c r="BC3283" i="6"/>
  <c r="BA3283" i="6"/>
  <c r="AZ3283" i="6"/>
  <c r="AY3283" i="6"/>
  <c r="AX3283" i="6"/>
  <c r="BC3282" i="6"/>
  <c r="BB3282" i="6"/>
  <c r="BA3282" i="6"/>
  <c r="AZ3282" i="6"/>
  <c r="AY3282" i="6"/>
  <c r="AX3282" i="6"/>
  <c r="BC3281" i="6"/>
  <c r="BB3281" i="6"/>
  <c r="BA3281" i="6"/>
  <c r="AZ3281" i="6"/>
  <c r="AY3281" i="6"/>
  <c r="AX3281" i="6"/>
  <c r="BC3280" i="6"/>
  <c r="BA3280" i="6"/>
  <c r="AZ3280" i="6"/>
  <c r="AY3280" i="6"/>
  <c r="AX3280" i="6"/>
  <c r="BC3279" i="6"/>
  <c r="BA3279" i="6"/>
  <c r="AZ3279" i="6"/>
  <c r="AY3279" i="6"/>
  <c r="AX3279" i="6"/>
  <c r="BC3278" i="6"/>
  <c r="BB3278" i="6"/>
  <c r="BA3278" i="6"/>
  <c r="AZ3278" i="6"/>
  <c r="AY3278" i="6"/>
  <c r="AX3278" i="6"/>
  <c r="BC3277" i="6"/>
  <c r="BB3277" i="6"/>
  <c r="BA3277" i="6"/>
  <c r="AZ3277" i="6"/>
  <c r="AY3277" i="6"/>
  <c r="AX3277" i="6"/>
  <c r="BC3276" i="6"/>
  <c r="BA3276" i="6"/>
  <c r="AZ3276" i="6"/>
  <c r="AY3276" i="6"/>
  <c r="AX3276" i="6"/>
  <c r="BC3275" i="6"/>
  <c r="BB3275" i="6"/>
  <c r="BA3275" i="6"/>
  <c r="AZ3275" i="6"/>
  <c r="AY3275" i="6"/>
  <c r="AX3275" i="6"/>
  <c r="BC3274" i="6"/>
  <c r="BA3274" i="6"/>
  <c r="AZ3274" i="6"/>
  <c r="AY3274" i="6"/>
  <c r="AX3274" i="6"/>
  <c r="BC3273" i="6"/>
  <c r="BA3273" i="6"/>
  <c r="AZ3273" i="6"/>
  <c r="AY3273" i="6"/>
  <c r="AX3273" i="6"/>
  <c r="BC3272" i="6"/>
  <c r="BA3272" i="6"/>
  <c r="AZ3272" i="6"/>
  <c r="AY3272" i="6"/>
  <c r="AX3272" i="6"/>
  <c r="BC3271" i="6"/>
  <c r="BB3271" i="6"/>
  <c r="BA3271" i="6"/>
  <c r="AZ3271" i="6"/>
  <c r="AY3271" i="6"/>
  <c r="AX3271" i="6"/>
  <c r="BC3270" i="6"/>
  <c r="BB3270" i="6"/>
  <c r="BA3270" i="6"/>
  <c r="AZ3270" i="6"/>
  <c r="AY3270" i="6"/>
  <c r="AX3270" i="6"/>
  <c r="BC3269" i="6"/>
  <c r="BB3269" i="6"/>
  <c r="BA3269" i="6"/>
  <c r="AZ3269" i="6"/>
  <c r="AY3269" i="6"/>
  <c r="AX3269" i="6"/>
  <c r="BC3268" i="6"/>
  <c r="BB3268" i="6"/>
  <c r="BA3268" i="6"/>
  <c r="AZ3268" i="6"/>
  <c r="AY3268" i="6"/>
  <c r="AX3268" i="6"/>
  <c r="BC3267" i="6"/>
  <c r="BB3267" i="6"/>
  <c r="BA3267" i="6"/>
  <c r="AZ3267" i="6"/>
  <c r="AY3267" i="6"/>
  <c r="AX3267" i="6"/>
  <c r="BC3266" i="6"/>
  <c r="BB3266" i="6"/>
  <c r="BA3266" i="6"/>
  <c r="AZ3266" i="6"/>
  <c r="AY3266" i="6"/>
  <c r="AX3266" i="6"/>
  <c r="BC3265" i="6"/>
  <c r="BB3265" i="6"/>
  <c r="BA3265" i="6"/>
  <c r="AZ3265" i="6"/>
  <c r="AY3265" i="6"/>
  <c r="AX3265" i="6"/>
  <c r="BC3264" i="6"/>
  <c r="BA3264" i="6"/>
  <c r="AZ3264" i="6"/>
  <c r="AY3264" i="6"/>
  <c r="AX3264" i="6"/>
  <c r="BC3053" i="6"/>
  <c r="BA3053" i="6"/>
  <c r="AZ3053" i="6"/>
  <c r="AY3053" i="6"/>
  <c r="AX3053" i="6"/>
  <c r="BC3052" i="6"/>
  <c r="BA3052" i="6"/>
  <c r="AZ3052" i="6"/>
  <c r="AY3052" i="6"/>
  <c r="AX3052" i="6"/>
  <c r="BC3051" i="6"/>
  <c r="BA3051" i="6"/>
  <c r="AZ3051" i="6"/>
  <c r="AY3051" i="6"/>
  <c r="AX3051" i="6"/>
  <c r="BC3050" i="6"/>
  <c r="BA3050" i="6"/>
  <c r="AZ3050" i="6"/>
  <c r="AY3050" i="6"/>
  <c r="AX3050" i="6"/>
  <c r="BC3049" i="6"/>
  <c r="BA3049" i="6"/>
  <c r="AZ3049" i="6"/>
  <c r="AY3049" i="6"/>
  <c r="AX3049" i="6"/>
  <c r="BC3048" i="6"/>
  <c r="BA3048" i="6"/>
  <c r="AZ3048" i="6"/>
  <c r="AY3048" i="6"/>
  <c r="AX3048" i="6"/>
  <c r="BC3047" i="6"/>
  <c r="BA3047" i="6"/>
  <c r="AZ3047" i="6"/>
  <c r="AY3047" i="6"/>
  <c r="AX3047" i="6"/>
  <c r="BC3046" i="6"/>
  <c r="BA3046" i="6"/>
  <c r="AZ3046" i="6"/>
  <c r="AY3046" i="6"/>
  <c r="AX3046" i="6"/>
  <c r="BC3045" i="6"/>
  <c r="BA3045" i="6"/>
  <c r="AZ3045" i="6"/>
  <c r="AY3045" i="6"/>
  <c r="AX3045" i="6"/>
  <c r="BC3044" i="6"/>
  <c r="BA3044" i="6"/>
  <c r="AZ3044" i="6"/>
  <c r="AY3044" i="6"/>
  <c r="AX3044" i="6"/>
  <c r="BC3043" i="6"/>
  <c r="BA3043" i="6"/>
  <c r="AZ3043" i="6"/>
  <c r="AY3043" i="6"/>
  <c r="AX3043" i="6"/>
  <c r="BC3042" i="6"/>
  <c r="BA3042" i="6"/>
  <c r="AZ3042" i="6"/>
  <c r="AY3042" i="6"/>
  <c r="AX3042" i="6"/>
  <c r="BC3041" i="6"/>
  <c r="BA3041" i="6"/>
  <c r="AZ3041" i="6"/>
  <c r="AY3041" i="6"/>
  <c r="AX3041" i="6"/>
  <c r="BC3040" i="6"/>
  <c r="BA3040" i="6"/>
  <c r="AZ3040" i="6"/>
  <c r="AY3040" i="6"/>
  <c r="AX3040" i="6"/>
  <c r="BC3039" i="6"/>
  <c r="BA3039" i="6"/>
  <c r="AZ3039" i="6"/>
  <c r="AY3039" i="6"/>
  <c r="AX3039" i="6"/>
  <c r="BC3038" i="6"/>
  <c r="BA3038" i="6"/>
  <c r="AZ3038" i="6"/>
  <c r="AY3038" i="6"/>
  <c r="AX3038" i="6"/>
  <c r="BC3037" i="6"/>
  <c r="BA3037" i="6"/>
  <c r="AZ3037" i="6"/>
  <c r="AY3037" i="6"/>
  <c r="AX3037" i="6"/>
  <c r="BC3036" i="6"/>
  <c r="BA3036" i="6"/>
  <c r="AZ3036" i="6"/>
  <c r="AY3036" i="6"/>
  <c r="AX3036" i="6"/>
  <c r="BC3035" i="6"/>
  <c r="BA3035" i="6"/>
  <c r="AZ3035" i="6"/>
  <c r="AY3035" i="6"/>
  <c r="AX3035" i="6"/>
  <c r="BC3034" i="6"/>
  <c r="BA3034" i="6"/>
  <c r="AZ3034" i="6"/>
  <c r="AY3034" i="6"/>
  <c r="AX3034" i="6"/>
  <c r="BC3033" i="6"/>
  <c r="BA3033" i="6"/>
  <c r="AZ3033" i="6"/>
  <c r="AY3033" i="6"/>
  <c r="AX3033" i="6"/>
  <c r="BC3032" i="6"/>
  <c r="BA3032" i="6"/>
  <c r="AZ3032" i="6"/>
  <c r="AY3032" i="6"/>
  <c r="AX3032" i="6"/>
  <c r="BC3031" i="6"/>
  <c r="BA3031" i="6"/>
  <c r="AZ3031" i="6"/>
  <c r="AY3031" i="6"/>
  <c r="AX3031" i="6"/>
  <c r="BC3030" i="6"/>
  <c r="BB3030" i="6"/>
  <c r="BA3030" i="6"/>
  <c r="AZ3030" i="6"/>
  <c r="AY3030" i="6"/>
  <c r="AX3030" i="6"/>
  <c r="BC3029" i="6"/>
  <c r="BB3029" i="6"/>
  <c r="BA3029" i="6"/>
  <c r="AZ3029" i="6"/>
  <c r="AY3029" i="6"/>
  <c r="AX3029" i="6"/>
  <c r="BC3028" i="6"/>
  <c r="BB3028" i="6"/>
  <c r="BA3028" i="6"/>
  <c r="AZ3028" i="6"/>
  <c r="AY3028" i="6"/>
  <c r="AX3028" i="6"/>
  <c r="BC3027" i="6"/>
  <c r="BB3027" i="6"/>
  <c r="BA3027" i="6"/>
  <c r="AZ3027" i="6"/>
  <c r="AY3027" i="6"/>
  <c r="AX3027" i="6"/>
  <c r="BC3026" i="6"/>
  <c r="BB3026" i="6"/>
  <c r="BA3026" i="6"/>
  <c r="AZ3026" i="6"/>
  <c r="AY3026" i="6"/>
  <c r="AX3026" i="6"/>
  <c r="BC3025" i="6"/>
  <c r="BB3025" i="6"/>
  <c r="BA3025" i="6"/>
  <c r="AZ3025" i="6"/>
  <c r="AY3025" i="6"/>
  <c r="AX3025" i="6"/>
  <c r="BC3024" i="6"/>
  <c r="BB3024" i="6"/>
  <c r="BA3024" i="6"/>
  <c r="AZ3024" i="6"/>
  <c r="AY3024" i="6"/>
  <c r="AX3024" i="6"/>
  <c r="BC3023" i="6"/>
  <c r="BB3023" i="6"/>
  <c r="BA3023" i="6"/>
  <c r="AZ3023" i="6"/>
  <c r="AY3023" i="6"/>
  <c r="AX3023" i="6"/>
  <c r="BC3022" i="6"/>
  <c r="BB3022" i="6"/>
  <c r="BA3022" i="6"/>
  <c r="AZ3022" i="6"/>
  <c r="AY3022" i="6"/>
  <c r="AX3022" i="6"/>
  <c r="BC3021" i="6"/>
  <c r="BA3021" i="6"/>
  <c r="AZ3021" i="6"/>
  <c r="AY3021" i="6"/>
  <c r="AX3021" i="6"/>
  <c r="BC3020" i="6"/>
  <c r="BA3020" i="6"/>
  <c r="AZ3020" i="6"/>
  <c r="AY3020" i="6"/>
  <c r="AX3020" i="6"/>
  <c r="BC3019" i="6"/>
  <c r="BA3019" i="6"/>
  <c r="AZ3019" i="6"/>
  <c r="AY3019" i="6"/>
  <c r="AX3019" i="6"/>
  <c r="BC3018" i="6"/>
  <c r="BA3018" i="6"/>
  <c r="AZ3018" i="6"/>
  <c r="AY3018" i="6"/>
  <c r="AX3018" i="6"/>
  <c r="BC3017" i="6"/>
  <c r="BB3017" i="6"/>
  <c r="BA3017" i="6"/>
  <c r="AZ3017" i="6"/>
  <c r="AY3017" i="6"/>
  <c r="AX3017" i="6"/>
  <c r="BC3016" i="6"/>
  <c r="BB3016" i="6"/>
  <c r="BA3016" i="6"/>
  <c r="AZ3016" i="6"/>
  <c r="AY3016" i="6"/>
  <c r="AX3016" i="6"/>
  <c r="BC3015" i="6"/>
  <c r="BB3015" i="6"/>
  <c r="BA3015" i="6"/>
  <c r="AZ3015" i="6"/>
  <c r="AY3015" i="6"/>
  <c r="AX3015" i="6"/>
  <c r="BC3014" i="6"/>
  <c r="BB3014" i="6"/>
  <c r="BA3014" i="6"/>
  <c r="AZ3014" i="6"/>
  <c r="AY3014" i="6"/>
  <c r="AX3014" i="6"/>
  <c r="BC3013" i="6"/>
  <c r="BA3013" i="6"/>
  <c r="AZ3013" i="6"/>
  <c r="AY3013" i="6"/>
  <c r="AX3013" i="6"/>
  <c r="BC3012" i="6"/>
  <c r="BB3012" i="6"/>
  <c r="BA3012" i="6"/>
  <c r="AZ3012" i="6"/>
  <c r="AY3012" i="6"/>
  <c r="AX3012" i="6"/>
  <c r="BC3011" i="6"/>
  <c r="BB3011" i="6"/>
  <c r="BA3011" i="6"/>
  <c r="AZ3011" i="6"/>
  <c r="AY3011" i="6"/>
  <c r="AX3011" i="6"/>
  <c r="BC3010" i="6"/>
  <c r="BA3010" i="6"/>
  <c r="AZ3010" i="6"/>
  <c r="AY3010" i="6"/>
  <c r="AX3010" i="6"/>
  <c r="BC3009" i="6"/>
  <c r="BA3009" i="6"/>
  <c r="AZ3009" i="6"/>
  <c r="AY3009" i="6"/>
  <c r="AX3009" i="6"/>
  <c r="BC3008" i="6"/>
  <c r="BB3008" i="6"/>
  <c r="BA3008" i="6"/>
  <c r="AZ3008" i="6"/>
  <c r="AY3008" i="6"/>
  <c r="AX3008" i="6"/>
  <c r="BC3007" i="6"/>
  <c r="BB3007" i="6"/>
  <c r="BA3007" i="6"/>
  <c r="AZ3007" i="6"/>
  <c r="AY3007" i="6"/>
  <c r="AX3007" i="6"/>
  <c r="BC3006" i="6"/>
  <c r="BB3006" i="6"/>
  <c r="BA3006" i="6"/>
  <c r="AZ3006" i="6"/>
  <c r="AY3006" i="6"/>
  <c r="AX3006" i="6"/>
  <c r="BC3005" i="6"/>
  <c r="BB3005" i="6"/>
  <c r="BA3005" i="6"/>
  <c r="AZ3005" i="6"/>
  <c r="AY3005" i="6"/>
  <c r="AX3005" i="6"/>
  <c r="BC3004" i="6"/>
  <c r="BB3004" i="6"/>
  <c r="BA3004" i="6"/>
  <c r="AZ3004" i="6"/>
  <c r="AY3004" i="6"/>
  <c r="AX3004" i="6"/>
  <c r="BC3003" i="6"/>
  <c r="BB3003" i="6"/>
  <c r="BA3003" i="6"/>
  <c r="AZ3003" i="6"/>
  <c r="AY3003" i="6"/>
  <c r="AX3003" i="6"/>
  <c r="BC3002" i="6"/>
  <c r="BB3002" i="6"/>
  <c r="BA3002" i="6"/>
  <c r="AZ3002" i="6"/>
  <c r="AY3002" i="6"/>
  <c r="AX3002" i="6"/>
  <c r="BC3001" i="6"/>
  <c r="BB3001" i="6"/>
  <c r="BA3001" i="6"/>
  <c r="AZ3001" i="6"/>
  <c r="AY3001" i="6"/>
  <c r="AX3001" i="6"/>
  <c r="BC3000" i="6"/>
  <c r="BB3000" i="6"/>
  <c r="BA3000" i="6"/>
  <c r="AZ3000" i="6"/>
  <c r="AY3000" i="6"/>
  <c r="AX3000" i="6"/>
  <c r="BC2999" i="6"/>
  <c r="BB2999" i="6"/>
  <c r="BA2999" i="6"/>
  <c r="AZ2999" i="6"/>
  <c r="AY2999" i="6"/>
  <c r="AX2999" i="6"/>
  <c r="BC2998" i="6"/>
  <c r="BB2998" i="6"/>
  <c r="BA2998" i="6"/>
  <c r="AZ2998" i="6"/>
  <c r="AY2998" i="6"/>
  <c r="AX2998" i="6"/>
  <c r="BC2997" i="6"/>
  <c r="BB2997" i="6"/>
  <c r="BA2997" i="6"/>
  <c r="AZ2997" i="6"/>
  <c r="AY2997" i="6"/>
  <c r="AX2997" i="6"/>
  <c r="BC2996" i="6"/>
  <c r="BB2996" i="6"/>
  <c r="BA2996" i="6"/>
  <c r="AZ2996" i="6"/>
  <c r="AY2996" i="6"/>
  <c r="AX2996" i="6"/>
  <c r="BC2995" i="6"/>
  <c r="BB2995" i="6"/>
  <c r="BA2995" i="6"/>
  <c r="AZ2995" i="6"/>
  <c r="AY2995" i="6"/>
  <c r="AX2995" i="6"/>
  <c r="BC2994" i="6"/>
  <c r="BB2994" i="6"/>
  <c r="BA2994" i="6"/>
  <c r="AZ2994" i="6"/>
  <c r="AY2994" i="6"/>
  <c r="AX2994" i="6"/>
  <c r="BC2993" i="6"/>
  <c r="BB2993" i="6"/>
  <c r="BA2993" i="6"/>
  <c r="AZ2993" i="6"/>
  <c r="AY2993" i="6"/>
  <c r="AX2993" i="6"/>
  <c r="BC2992" i="6"/>
  <c r="BB2992" i="6"/>
  <c r="BA2992" i="6"/>
  <c r="AZ2992" i="6"/>
  <c r="AY2992" i="6"/>
  <c r="AX2992" i="6"/>
  <c r="BC2991" i="6"/>
  <c r="BB2991" i="6"/>
  <c r="BA2991" i="6"/>
  <c r="AZ2991" i="6"/>
  <c r="AY2991" i="6"/>
  <c r="AX2991" i="6"/>
  <c r="BC2990" i="6"/>
  <c r="BB2990" i="6"/>
  <c r="BA2990" i="6"/>
  <c r="AZ2990" i="6"/>
  <c r="AY2990" i="6"/>
  <c r="AX2990" i="6"/>
  <c r="BC2989" i="6"/>
  <c r="BB2989" i="6"/>
  <c r="BA2989" i="6"/>
  <c r="AZ2989" i="6"/>
  <c r="AY2989" i="6"/>
  <c r="AX2989" i="6"/>
  <c r="BC2988" i="6"/>
  <c r="BB2988" i="6"/>
  <c r="BA2988" i="6"/>
  <c r="AZ2988" i="6"/>
  <c r="AY2988" i="6"/>
  <c r="AX2988" i="6"/>
  <c r="BC2987" i="6"/>
  <c r="BB2987" i="6"/>
  <c r="BA2987" i="6"/>
  <c r="AZ2987" i="6"/>
  <c r="AY2987" i="6"/>
  <c r="AX2987" i="6"/>
  <c r="BC2986" i="6"/>
  <c r="BB2986" i="6"/>
  <c r="BA2986" i="6"/>
  <c r="AZ2986" i="6"/>
  <c r="AY2986" i="6"/>
  <c r="AX2986" i="6"/>
  <c r="BC2985" i="6"/>
  <c r="BB2985" i="6"/>
  <c r="BA2985" i="6"/>
  <c r="AZ2985" i="6"/>
  <c r="AY2985" i="6"/>
  <c r="AX2985" i="6"/>
  <c r="BC2984" i="6"/>
  <c r="BB2984" i="6"/>
  <c r="BA2984" i="6"/>
  <c r="AZ2984" i="6"/>
  <c r="AY2984" i="6"/>
  <c r="AX2984" i="6"/>
  <c r="BC2983" i="6"/>
  <c r="BB2983" i="6"/>
  <c r="BA2983" i="6"/>
  <c r="AZ2983" i="6"/>
  <c r="AY2983" i="6"/>
  <c r="AX2983" i="6"/>
  <c r="BC2982" i="6"/>
  <c r="BB2982" i="6"/>
  <c r="BA2982" i="6"/>
  <c r="AZ2982" i="6"/>
  <c r="AY2982" i="6"/>
  <c r="AX2982" i="6"/>
  <c r="BC2981" i="6"/>
  <c r="BB2981" i="6"/>
  <c r="BA2981" i="6"/>
  <c r="AZ2981" i="6"/>
  <c r="AY2981" i="6"/>
  <c r="AX2981" i="6"/>
  <c r="BC2980" i="6"/>
  <c r="BB2980" i="6"/>
  <c r="BA2980" i="6"/>
  <c r="AZ2980" i="6"/>
  <c r="AY2980" i="6"/>
  <c r="AX2980" i="6"/>
  <c r="BC2979" i="6"/>
  <c r="BA2979" i="6"/>
  <c r="AZ2979" i="6"/>
  <c r="AY2979" i="6"/>
  <c r="AX2979" i="6"/>
  <c r="BC2978" i="6"/>
  <c r="BA2978" i="6"/>
  <c r="AZ2978" i="6"/>
  <c r="AY2978" i="6"/>
  <c r="AX2978" i="6"/>
  <c r="BC2977" i="6"/>
  <c r="BA2977" i="6"/>
  <c r="AZ2977" i="6"/>
  <c r="AY2977" i="6"/>
  <c r="AX2977" i="6"/>
  <c r="BC2976" i="6"/>
  <c r="BA2976" i="6"/>
  <c r="AZ2976" i="6"/>
  <c r="AY2976" i="6"/>
  <c r="AX2976" i="6"/>
  <c r="BC2975" i="6"/>
  <c r="BA2975" i="6"/>
  <c r="AZ2975" i="6"/>
  <c r="AY2975" i="6"/>
  <c r="AX2975" i="6"/>
  <c r="BC2974" i="6"/>
  <c r="BA2974" i="6"/>
  <c r="AZ2974" i="6"/>
  <c r="AY2974" i="6"/>
  <c r="AX2974" i="6"/>
  <c r="BC2973" i="6"/>
  <c r="BA2973" i="6"/>
  <c r="AZ2973" i="6"/>
  <c r="AY2973" i="6"/>
  <c r="AX2973" i="6"/>
  <c r="BC2972" i="6"/>
  <c r="BA2972" i="6"/>
  <c r="AZ2972" i="6"/>
  <c r="AY2972" i="6"/>
  <c r="AX2972" i="6"/>
  <c r="BC2971" i="6"/>
  <c r="BA2971" i="6"/>
  <c r="AZ2971" i="6"/>
  <c r="AY2971" i="6"/>
  <c r="AX2971" i="6"/>
  <c r="BC2970" i="6"/>
  <c r="BA2970" i="6"/>
  <c r="AZ2970" i="6"/>
  <c r="AY2970" i="6"/>
  <c r="AX2970" i="6"/>
  <c r="BC2969" i="6"/>
  <c r="BA2969" i="6"/>
  <c r="AZ2969" i="6"/>
  <c r="AY2969" i="6"/>
  <c r="AX2969" i="6"/>
  <c r="BC2968" i="6"/>
  <c r="BA2968" i="6"/>
  <c r="AZ2968" i="6"/>
  <c r="AY2968" i="6"/>
  <c r="AX2968" i="6"/>
  <c r="BC2967" i="6"/>
  <c r="BB2967" i="6"/>
  <c r="BA2967" i="6"/>
  <c r="AZ2967" i="6"/>
  <c r="AY2967" i="6"/>
  <c r="AX2967" i="6"/>
  <c r="BC2966" i="6"/>
  <c r="BB2966" i="6"/>
  <c r="BA2966" i="6"/>
  <c r="AZ2966" i="6"/>
  <c r="AY2966" i="6"/>
  <c r="AX2966" i="6"/>
  <c r="BC2965" i="6"/>
  <c r="BB2965" i="6"/>
  <c r="BA2965" i="6"/>
  <c r="AZ2965" i="6"/>
  <c r="AY2965" i="6"/>
  <c r="AX2965" i="6"/>
  <c r="BC2964" i="6"/>
  <c r="BB2964" i="6"/>
  <c r="BA2964" i="6"/>
  <c r="AZ2964" i="6"/>
  <c r="AY2964" i="6"/>
  <c r="AX2964" i="6"/>
  <c r="BC2963" i="6"/>
  <c r="BB2963" i="6"/>
  <c r="BA2963" i="6"/>
  <c r="AZ2963" i="6"/>
  <c r="AY2963" i="6"/>
  <c r="AX2963" i="6"/>
  <c r="BC2962" i="6"/>
  <c r="BB2962" i="6"/>
  <c r="BA2962" i="6"/>
  <c r="AZ2962" i="6"/>
  <c r="AY2962" i="6"/>
  <c r="AX2962" i="6"/>
  <c r="BC2961" i="6"/>
  <c r="BB2961" i="6"/>
  <c r="BA2961" i="6"/>
  <c r="AZ2961" i="6"/>
  <c r="AY2961" i="6"/>
  <c r="AX2961" i="6"/>
  <c r="BC2960" i="6"/>
  <c r="BB2960" i="6"/>
  <c r="BA2960" i="6"/>
  <c r="AZ2960" i="6"/>
  <c r="AY2960" i="6"/>
  <c r="AX2960" i="6"/>
  <c r="BC2959" i="6"/>
  <c r="BA2959" i="6"/>
  <c r="AZ2959" i="6"/>
  <c r="AY2959" i="6"/>
  <c r="AX2959" i="6"/>
  <c r="BC2958" i="6"/>
  <c r="BA2958" i="6"/>
  <c r="AZ2958" i="6"/>
  <c r="AY2958" i="6"/>
  <c r="AX2958" i="6"/>
  <c r="BC2957" i="6"/>
  <c r="BA2957" i="6"/>
  <c r="AZ2957" i="6"/>
  <c r="AY2957" i="6"/>
  <c r="AX2957" i="6"/>
  <c r="BC2956" i="6"/>
  <c r="BA2956" i="6"/>
  <c r="AZ2956" i="6"/>
  <c r="AY2956" i="6"/>
  <c r="AX2956" i="6"/>
  <c r="BC2955" i="6"/>
  <c r="BB2955" i="6"/>
  <c r="BA2955" i="6"/>
  <c r="AZ2955" i="6"/>
  <c r="AY2955" i="6"/>
  <c r="AX2955" i="6"/>
  <c r="BC2954" i="6"/>
  <c r="BA2954" i="6"/>
  <c r="AZ2954" i="6"/>
  <c r="AY2954" i="6"/>
  <c r="AX2954" i="6"/>
  <c r="BC2953" i="6"/>
  <c r="BA2953" i="6"/>
  <c r="AZ2953" i="6"/>
  <c r="AY2953" i="6"/>
  <c r="AX2953" i="6"/>
  <c r="BC2952" i="6"/>
  <c r="BA2952" i="6"/>
  <c r="AZ2952" i="6"/>
  <c r="AY2952" i="6"/>
  <c r="AX2952" i="6"/>
  <c r="BC2951" i="6"/>
  <c r="BB2951" i="6"/>
  <c r="BA2951" i="6"/>
  <c r="AZ2951" i="6"/>
  <c r="AY2951" i="6"/>
  <c r="AX2951" i="6"/>
  <c r="BC2950" i="6"/>
  <c r="BB2950" i="6"/>
  <c r="BA2950" i="6"/>
  <c r="AZ2950" i="6"/>
  <c r="AY2950" i="6"/>
  <c r="AX2950" i="6"/>
  <c r="BC2949" i="6"/>
  <c r="BA2949" i="6"/>
  <c r="AZ2949" i="6"/>
  <c r="AY2949" i="6"/>
  <c r="AX2949" i="6"/>
  <c r="BC2948" i="6"/>
  <c r="BA2948" i="6"/>
  <c r="AZ2948" i="6"/>
  <c r="AY2948" i="6"/>
  <c r="AX2948" i="6"/>
  <c r="BC2947" i="6"/>
  <c r="BB2947" i="6"/>
  <c r="BA2947" i="6"/>
  <c r="AZ2947" i="6"/>
  <c r="AY2947" i="6"/>
  <c r="AX2947" i="6"/>
  <c r="BC2946" i="6"/>
  <c r="BB2946" i="6"/>
  <c r="BA2946" i="6"/>
  <c r="AZ2946" i="6"/>
  <c r="AY2946" i="6"/>
  <c r="AX2946" i="6"/>
  <c r="BC2945" i="6"/>
  <c r="BA2945" i="6"/>
  <c r="AZ2945" i="6"/>
  <c r="AY2945" i="6"/>
  <c r="AX2945" i="6"/>
  <c r="BC2944" i="6"/>
  <c r="BA2944" i="6"/>
  <c r="AZ2944" i="6"/>
  <c r="AY2944" i="6"/>
  <c r="AX2944" i="6"/>
  <c r="BC2943" i="6"/>
  <c r="BB2943" i="6"/>
  <c r="BA2943" i="6"/>
  <c r="AZ2943" i="6"/>
  <c r="AY2943" i="6"/>
  <c r="AX2943" i="6"/>
  <c r="BC2942" i="6"/>
  <c r="BB2942" i="6"/>
  <c r="BA2942" i="6"/>
  <c r="AZ2942" i="6"/>
  <c r="AY2942" i="6"/>
  <c r="AX2942" i="6"/>
  <c r="BC2941" i="6"/>
  <c r="BA2941" i="6"/>
  <c r="AZ2941" i="6"/>
  <c r="AY2941" i="6"/>
  <c r="AX2941" i="6"/>
  <c r="BC2940" i="6"/>
  <c r="BA2940" i="6"/>
  <c r="AZ2940" i="6"/>
  <c r="AY2940" i="6"/>
  <c r="AX2940" i="6"/>
  <c r="BC2939" i="6"/>
  <c r="BB2939" i="6"/>
  <c r="BA2939" i="6"/>
  <c r="AZ2939" i="6"/>
  <c r="AY2939" i="6"/>
  <c r="AX2939" i="6"/>
  <c r="BC2938" i="6"/>
  <c r="BB2938" i="6"/>
  <c r="BA2938" i="6"/>
  <c r="AZ2938" i="6"/>
  <c r="AY2938" i="6"/>
  <c r="AX2938" i="6"/>
  <c r="BC2937" i="6"/>
  <c r="BA2937" i="6"/>
  <c r="AZ2937" i="6"/>
  <c r="AY2937" i="6"/>
  <c r="AX2937" i="6"/>
  <c r="BC2936" i="6"/>
  <c r="BB2936" i="6"/>
  <c r="BA2936" i="6"/>
  <c r="AZ2936" i="6"/>
  <c r="AY2936" i="6"/>
  <c r="AX2936" i="6"/>
  <c r="BC2935" i="6"/>
  <c r="BA2935" i="6"/>
  <c r="AZ2935" i="6"/>
  <c r="AY2935" i="6"/>
  <c r="AX2935" i="6"/>
  <c r="BC2934" i="6"/>
  <c r="BA2934" i="6"/>
  <c r="AZ2934" i="6"/>
  <c r="AY2934" i="6"/>
  <c r="AX2934" i="6"/>
  <c r="BC2933" i="6"/>
  <c r="BA2933" i="6"/>
  <c r="AZ2933" i="6"/>
  <c r="AY2933" i="6"/>
  <c r="AX2933" i="6"/>
  <c r="BC2932" i="6"/>
  <c r="BB2932" i="6"/>
  <c r="BA2932" i="6"/>
  <c r="AZ2932" i="6"/>
  <c r="AY2932" i="6"/>
  <c r="AX2932" i="6"/>
  <c r="BC2931" i="6"/>
  <c r="BB2931" i="6"/>
  <c r="BA2931" i="6"/>
  <c r="AZ2931" i="6"/>
  <c r="AY2931" i="6"/>
  <c r="AX2931" i="6"/>
  <c r="BC2930" i="6"/>
  <c r="BB2930" i="6"/>
  <c r="BA2930" i="6"/>
  <c r="AZ2930" i="6"/>
  <c r="AY2930" i="6"/>
  <c r="AX2930" i="6"/>
  <c r="BC2929" i="6"/>
  <c r="BB2929" i="6"/>
  <c r="BA2929" i="6"/>
  <c r="AZ2929" i="6"/>
  <c r="AY2929" i="6"/>
  <c r="AX2929" i="6"/>
  <c r="BC2928" i="6"/>
  <c r="BB2928" i="6"/>
  <c r="BA2928" i="6"/>
  <c r="AZ2928" i="6"/>
  <c r="AY2928" i="6"/>
  <c r="AX2928" i="6"/>
  <c r="BC2927" i="6"/>
  <c r="BB2927" i="6"/>
  <c r="BA2927" i="6"/>
  <c r="AZ2927" i="6"/>
  <c r="AY2927" i="6"/>
  <c r="AX2927" i="6"/>
  <c r="BC2926" i="6"/>
  <c r="BB2926" i="6"/>
  <c r="BA2926" i="6"/>
  <c r="AZ2926" i="6"/>
  <c r="AY2926" i="6"/>
  <c r="AX2926" i="6"/>
  <c r="BC2925" i="6"/>
  <c r="BA2925" i="6"/>
  <c r="AZ2925" i="6"/>
  <c r="AY2925" i="6"/>
  <c r="AX2925" i="6"/>
  <c r="BC2714" i="6"/>
  <c r="BA2714" i="6"/>
  <c r="AZ2714" i="6"/>
  <c r="AY2714" i="6"/>
  <c r="AX2714" i="6"/>
  <c r="BC2713" i="6"/>
  <c r="BA2713" i="6"/>
  <c r="AZ2713" i="6"/>
  <c r="AY2713" i="6"/>
  <c r="AX2713" i="6"/>
  <c r="BC2712" i="6"/>
  <c r="BA2712" i="6"/>
  <c r="AZ2712" i="6"/>
  <c r="AY2712" i="6"/>
  <c r="AX2712" i="6"/>
  <c r="BC2711" i="6"/>
  <c r="BA2711" i="6"/>
  <c r="AZ2711" i="6"/>
  <c r="AY2711" i="6"/>
  <c r="AX2711" i="6"/>
  <c r="BC2710" i="6"/>
  <c r="BA2710" i="6"/>
  <c r="AZ2710" i="6"/>
  <c r="AY2710" i="6"/>
  <c r="AX2710" i="6"/>
  <c r="BC2709" i="6"/>
  <c r="BA2709" i="6"/>
  <c r="AZ2709" i="6"/>
  <c r="AY2709" i="6"/>
  <c r="AX2709" i="6"/>
  <c r="BC2708" i="6"/>
  <c r="BA2708" i="6"/>
  <c r="AZ2708" i="6"/>
  <c r="AY2708" i="6"/>
  <c r="AX2708" i="6"/>
  <c r="BC2707" i="6"/>
  <c r="BA2707" i="6"/>
  <c r="AZ2707" i="6"/>
  <c r="AY2707" i="6"/>
  <c r="AX2707" i="6"/>
  <c r="BC2706" i="6"/>
  <c r="BA2706" i="6"/>
  <c r="AZ2706" i="6"/>
  <c r="AY2706" i="6"/>
  <c r="AX2706" i="6"/>
  <c r="BC2705" i="6"/>
  <c r="BA2705" i="6"/>
  <c r="AZ2705" i="6"/>
  <c r="AY2705" i="6"/>
  <c r="AX2705" i="6"/>
  <c r="BC2704" i="6"/>
  <c r="BA2704" i="6"/>
  <c r="AZ2704" i="6"/>
  <c r="AY2704" i="6"/>
  <c r="AX2704" i="6"/>
  <c r="BC2703" i="6"/>
  <c r="BA2703" i="6"/>
  <c r="AZ2703" i="6"/>
  <c r="AY2703" i="6"/>
  <c r="AX2703" i="6"/>
  <c r="BC2702" i="6"/>
  <c r="BA2702" i="6"/>
  <c r="AZ2702" i="6"/>
  <c r="AY2702" i="6"/>
  <c r="AX2702" i="6"/>
  <c r="BC2701" i="6"/>
  <c r="BA2701" i="6"/>
  <c r="AZ2701" i="6"/>
  <c r="AY2701" i="6"/>
  <c r="AX2701" i="6"/>
  <c r="BC2700" i="6"/>
  <c r="BA2700" i="6"/>
  <c r="AZ2700" i="6"/>
  <c r="AY2700" i="6"/>
  <c r="AX2700" i="6"/>
  <c r="BC2699" i="6"/>
  <c r="BA2699" i="6"/>
  <c r="AZ2699" i="6"/>
  <c r="AY2699" i="6"/>
  <c r="AX2699" i="6"/>
  <c r="BC2698" i="6"/>
  <c r="BA2698" i="6"/>
  <c r="AZ2698" i="6"/>
  <c r="AY2698" i="6"/>
  <c r="AX2698" i="6"/>
  <c r="BC2697" i="6"/>
  <c r="BA2697" i="6"/>
  <c r="AZ2697" i="6"/>
  <c r="AY2697" i="6"/>
  <c r="AX2697" i="6"/>
  <c r="BC2696" i="6"/>
  <c r="BA2696" i="6"/>
  <c r="AZ2696" i="6"/>
  <c r="AY2696" i="6"/>
  <c r="AX2696" i="6"/>
  <c r="BC2695" i="6"/>
  <c r="BA2695" i="6"/>
  <c r="AZ2695" i="6"/>
  <c r="AY2695" i="6"/>
  <c r="AX2695" i="6"/>
  <c r="BC2694" i="6"/>
  <c r="BA2694" i="6"/>
  <c r="AZ2694" i="6"/>
  <c r="AY2694" i="6"/>
  <c r="AX2694" i="6"/>
  <c r="BC2693" i="6"/>
  <c r="BA2693" i="6"/>
  <c r="AZ2693" i="6"/>
  <c r="AY2693" i="6"/>
  <c r="AX2693" i="6"/>
  <c r="BC2692" i="6"/>
  <c r="BA2692" i="6"/>
  <c r="AZ2692" i="6"/>
  <c r="AY2692" i="6"/>
  <c r="AX2692" i="6"/>
  <c r="BC2691" i="6"/>
  <c r="BB2691" i="6"/>
  <c r="BA2691" i="6"/>
  <c r="AZ2691" i="6"/>
  <c r="AY2691" i="6"/>
  <c r="AX2691" i="6"/>
  <c r="BC2690" i="6"/>
  <c r="BB2690" i="6"/>
  <c r="BA2690" i="6"/>
  <c r="AZ2690" i="6"/>
  <c r="AY2690" i="6"/>
  <c r="AX2690" i="6"/>
  <c r="BC2689" i="6"/>
  <c r="BB2689" i="6"/>
  <c r="BA2689" i="6"/>
  <c r="AZ2689" i="6"/>
  <c r="AY2689" i="6"/>
  <c r="AX2689" i="6"/>
  <c r="BC2688" i="6"/>
  <c r="BB2688" i="6"/>
  <c r="BA2688" i="6"/>
  <c r="AZ2688" i="6"/>
  <c r="AY2688" i="6"/>
  <c r="AX2688" i="6"/>
  <c r="BC2687" i="6"/>
  <c r="BB2687" i="6"/>
  <c r="BA2687" i="6"/>
  <c r="AZ2687" i="6"/>
  <c r="AY2687" i="6"/>
  <c r="AX2687" i="6"/>
  <c r="BC2686" i="6"/>
  <c r="BB2686" i="6"/>
  <c r="BA2686" i="6"/>
  <c r="AZ2686" i="6"/>
  <c r="AY2686" i="6"/>
  <c r="AX2686" i="6"/>
  <c r="BC2685" i="6"/>
  <c r="BB2685" i="6"/>
  <c r="BA2685" i="6"/>
  <c r="AZ2685" i="6"/>
  <c r="AY2685" i="6"/>
  <c r="AX2685" i="6"/>
  <c r="BC2684" i="6"/>
  <c r="BB2684" i="6"/>
  <c r="BA2684" i="6"/>
  <c r="AZ2684" i="6"/>
  <c r="AY2684" i="6"/>
  <c r="AX2684" i="6"/>
  <c r="BC2683" i="6"/>
  <c r="BB2683" i="6"/>
  <c r="BA2683" i="6"/>
  <c r="AZ2683" i="6"/>
  <c r="AY2683" i="6"/>
  <c r="AX2683" i="6"/>
  <c r="BC2682" i="6"/>
  <c r="BA2682" i="6"/>
  <c r="AZ2682" i="6"/>
  <c r="AY2682" i="6"/>
  <c r="AX2682" i="6"/>
  <c r="BC2681" i="6"/>
  <c r="BA2681" i="6"/>
  <c r="AZ2681" i="6"/>
  <c r="AY2681" i="6"/>
  <c r="AX2681" i="6"/>
  <c r="BC2680" i="6"/>
  <c r="BA2680" i="6"/>
  <c r="AZ2680" i="6"/>
  <c r="AY2680" i="6"/>
  <c r="AX2680" i="6"/>
  <c r="BC2679" i="6"/>
  <c r="BA2679" i="6"/>
  <c r="AZ2679" i="6"/>
  <c r="AY2679" i="6"/>
  <c r="AX2679" i="6"/>
  <c r="BC2678" i="6"/>
  <c r="BB2678" i="6"/>
  <c r="BA2678" i="6"/>
  <c r="AZ2678" i="6"/>
  <c r="AY2678" i="6"/>
  <c r="AX2678" i="6"/>
  <c r="BC2677" i="6"/>
  <c r="BB2677" i="6"/>
  <c r="BA2677" i="6"/>
  <c r="AZ2677" i="6"/>
  <c r="AY2677" i="6"/>
  <c r="AX2677" i="6"/>
  <c r="BC2676" i="6"/>
  <c r="BB2676" i="6"/>
  <c r="BA2676" i="6"/>
  <c r="AZ2676" i="6"/>
  <c r="AY2676" i="6"/>
  <c r="AX2676" i="6"/>
  <c r="BC2675" i="6"/>
  <c r="BB2675" i="6"/>
  <c r="BA2675" i="6"/>
  <c r="AZ2675" i="6"/>
  <c r="AY2675" i="6"/>
  <c r="AX2675" i="6"/>
  <c r="BC2674" i="6"/>
  <c r="BA2674" i="6"/>
  <c r="AZ2674" i="6"/>
  <c r="AY2674" i="6"/>
  <c r="AX2674" i="6"/>
  <c r="BC2673" i="6"/>
  <c r="BB2673" i="6"/>
  <c r="BA2673" i="6"/>
  <c r="AZ2673" i="6"/>
  <c r="AY2673" i="6"/>
  <c r="AX2673" i="6"/>
  <c r="BC2672" i="6"/>
  <c r="BB2672" i="6"/>
  <c r="BA2672" i="6"/>
  <c r="AZ2672" i="6"/>
  <c r="AY2672" i="6"/>
  <c r="AX2672" i="6"/>
  <c r="BC2671" i="6"/>
  <c r="BA2671" i="6"/>
  <c r="AZ2671" i="6"/>
  <c r="AY2671" i="6"/>
  <c r="AX2671" i="6"/>
  <c r="BC2670" i="6"/>
  <c r="BA2670" i="6"/>
  <c r="AZ2670" i="6"/>
  <c r="AY2670" i="6"/>
  <c r="AX2670" i="6"/>
  <c r="BC2669" i="6"/>
  <c r="BB2669" i="6"/>
  <c r="BA2669" i="6"/>
  <c r="AZ2669" i="6"/>
  <c r="AY2669" i="6"/>
  <c r="AX2669" i="6"/>
  <c r="BC2668" i="6"/>
  <c r="BB2668" i="6"/>
  <c r="BA2668" i="6"/>
  <c r="AZ2668" i="6"/>
  <c r="AY2668" i="6"/>
  <c r="AX2668" i="6"/>
  <c r="BC2667" i="6"/>
  <c r="BB2667" i="6"/>
  <c r="BA2667" i="6"/>
  <c r="AZ2667" i="6"/>
  <c r="AY2667" i="6"/>
  <c r="AX2667" i="6"/>
  <c r="BC2666" i="6"/>
  <c r="BB2666" i="6"/>
  <c r="BA2666" i="6"/>
  <c r="AZ2666" i="6"/>
  <c r="AY2666" i="6"/>
  <c r="AX2666" i="6"/>
  <c r="BC2665" i="6"/>
  <c r="BB2665" i="6"/>
  <c r="BA2665" i="6"/>
  <c r="AZ2665" i="6"/>
  <c r="AY2665" i="6"/>
  <c r="AX2665" i="6"/>
  <c r="BC2664" i="6"/>
  <c r="BB2664" i="6"/>
  <c r="BA2664" i="6"/>
  <c r="AZ2664" i="6"/>
  <c r="AY2664" i="6"/>
  <c r="AX2664" i="6"/>
  <c r="BC2663" i="6"/>
  <c r="BB2663" i="6"/>
  <c r="BA2663" i="6"/>
  <c r="AZ2663" i="6"/>
  <c r="AY2663" i="6"/>
  <c r="AX2663" i="6"/>
  <c r="BC2662" i="6"/>
  <c r="BB2662" i="6"/>
  <c r="BA2662" i="6"/>
  <c r="AZ2662" i="6"/>
  <c r="AY2662" i="6"/>
  <c r="AX2662" i="6"/>
  <c r="BC2661" i="6"/>
  <c r="BB2661" i="6"/>
  <c r="BA2661" i="6"/>
  <c r="AZ2661" i="6"/>
  <c r="AY2661" i="6"/>
  <c r="AX2661" i="6"/>
  <c r="BC2660" i="6"/>
  <c r="BB2660" i="6"/>
  <c r="BA2660" i="6"/>
  <c r="AZ2660" i="6"/>
  <c r="AY2660" i="6"/>
  <c r="AX2660" i="6"/>
  <c r="BC2659" i="6"/>
  <c r="BB2659" i="6"/>
  <c r="BA2659" i="6"/>
  <c r="AZ2659" i="6"/>
  <c r="AY2659" i="6"/>
  <c r="AX2659" i="6"/>
  <c r="BC2658" i="6"/>
  <c r="BB2658" i="6"/>
  <c r="BA2658" i="6"/>
  <c r="AZ2658" i="6"/>
  <c r="AY2658" i="6"/>
  <c r="AX2658" i="6"/>
  <c r="BC2657" i="6"/>
  <c r="BB2657" i="6"/>
  <c r="BA2657" i="6"/>
  <c r="AZ2657" i="6"/>
  <c r="AY2657" i="6"/>
  <c r="AX2657" i="6"/>
  <c r="BC2656" i="6"/>
  <c r="BB2656" i="6"/>
  <c r="BA2656" i="6"/>
  <c r="AZ2656" i="6"/>
  <c r="AY2656" i="6"/>
  <c r="AX2656" i="6"/>
  <c r="BC2655" i="6"/>
  <c r="BB2655" i="6"/>
  <c r="BA2655" i="6"/>
  <c r="AZ2655" i="6"/>
  <c r="AY2655" i="6"/>
  <c r="AX2655" i="6"/>
  <c r="BC2654" i="6"/>
  <c r="BB2654" i="6"/>
  <c r="BA2654" i="6"/>
  <c r="AZ2654" i="6"/>
  <c r="AY2654" i="6"/>
  <c r="AX2654" i="6"/>
  <c r="BC2653" i="6"/>
  <c r="BB2653" i="6"/>
  <c r="BA2653" i="6"/>
  <c r="AZ2653" i="6"/>
  <c r="AY2653" i="6"/>
  <c r="AX2653" i="6"/>
  <c r="BC2652" i="6"/>
  <c r="BB2652" i="6"/>
  <c r="BA2652" i="6"/>
  <c r="AZ2652" i="6"/>
  <c r="AY2652" i="6"/>
  <c r="AX2652" i="6"/>
  <c r="BC2651" i="6"/>
  <c r="BB2651" i="6"/>
  <c r="BA2651" i="6"/>
  <c r="AZ2651" i="6"/>
  <c r="AY2651" i="6"/>
  <c r="AX2651" i="6"/>
  <c r="BC2650" i="6"/>
  <c r="BB2650" i="6"/>
  <c r="BA2650" i="6"/>
  <c r="AZ2650" i="6"/>
  <c r="AY2650" i="6"/>
  <c r="AX2650" i="6"/>
  <c r="BC2649" i="6"/>
  <c r="BB2649" i="6"/>
  <c r="BA2649" i="6"/>
  <c r="AZ2649" i="6"/>
  <c r="AY2649" i="6"/>
  <c r="AX2649" i="6"/>
  <c r="BC2648" i="6"/>
  <c r="BB2648" i="6"/>
  <c r="BA2648" i="6"/>
  <c r="AZ2648" i="6"/>
  <c r="AY2648" i="6"/>
  <c r="AX2648" i="6"/>
  <c r="BC2647" i="6"/>
  <c r="BB2647" i="6"/>
  <c r="BA2647" i="6"/>
  <c r="AZ2647" i="6"/>
  <c r="AY2647" i="6"/>
  <c r="AX2647" i="6"/>
  <c r="BC2646" i="6"/>
  <c r="BB2646" i="6"/>
  <c r="BA2646" i="6"/>
  <c r="AZ2646" i="6"/>
  <c r="AY2646" i="6"/>
  <c r="AX2646" i="6"/>
  <c r="BC2645" i="6"/>
  <c r="BB2645" i="6"/>
  <c r="BA2645" i="6"/>
  <c r="AZ2645" i="6"/>
  <c r="AY2645" i="6"/>
  <c r="AX2645" i="6"/>
  <c r="BC2644" i="6"/>
  <c r="BB2644" i="6"/>
  <c r="BA2644" i="6"/>
  <c r="AZ2644" i="6"/>
  <c r="AY2644" i="6"/>
  <c r="AX2644" i="6"/>
  <c r="BC2643" i="6"/>
  <c r="BB2643" i="6"/>
  <c r="BA2643" i="6"/>
  <c r="AZ2643" i="6"/>
  <c r="AY2643" i="6"/>
  <c r="AX2643" i="6"/>
  <c r="BC2642" i="6"/>
  <c r="BB2642" i="6"/>
  <c r="BA2642" i="6"/>
  <c r="AZ2642" i="6"/>
  <c r="AY2642" i="6"/>
  <c r="AX2642" i="6"/>
  <c r="BC2641" i="6"/>
  <c r="BB2641" i="6"/>
  <c r="BA2641" i="6"/>
  <c r="AZ2641" i="6"/>
  <c r="AY2641" i="6"/>
  <c r="AX2641" i="6"/>
  <c r="BC2640" i="6"/>
  <c r="BA2640" i="6"/>
  <c r="AZ2640" i="6"/>
  <c r="AY2640" i="6"/>
  <c r="AX2640" i="6"/>
  <c r="BC2639" i="6"/>
  <c r="BA2639" i="6"/>
  <c r="AZ2639" i="6"/>
  <c r="AY2639" i="6"/>
  <c r="AX2639" i="6"/>
  <c r="BC2638" i="6"/>
  <c r="BA2638" i="6"/>
  <c r="AZ2638" i="6"/>
  <c r="AY2638" i="6"/>
  <c r="AX2638" i="6"/>
  <c r="BC2637" i="6"/>
  <c r="BA2637" i="6"/>
  <c r="AZ2637" i="6"/>
  <c r="AY2637" i="6"/>
  <c r="AX2637" i="6"/>
  <c r="BC2636" i="6"/>
  <c r="BA2636" i="6"/>
  <c r="AZ2636" i="6"/>
  <c r="AY2636" i="6"/>
  <c r="AX2636" i="6"/>
  <c r="BC2635" i="6"/>
  <c r="BA2635" i="6"/>
  <c r="AZ2635" i="6"/>
  <c r="AY2635" i="6"/>
  <c r="AX2635" i="6"/>
  <c r="BC2634" i="6"/>
  <c r="BA2634" i="6"/>
  <c r="AZ2634" i="6"/>
  <c r="AY2634" i="6"/>
  <c r="AX2634" i="6"/>
  <c r="BC2633" i="6"/>
  <c r="BA2633" i="6"/>
  <c r="AZ2633" i="6"/>
  <c r="AY2633" i="6"/>
  <c r="AX2633" i="6"/>
  <c r="BC2632" i="6"/>
  <c r="BA2632" i="6"/>
  <c r="AZ2632" i="6"/>
  <c r="AY2632" i="6"/>
  <c r="AX2632" i="6"/>
  <c r="BC2631" i="6"/>
  <c r="BA2631" i="6"/>
  <c r="AZ2631" i="6"/>
  <c r="AY2631" i="6"/>
  <c r="AX2631" i="6"/>
  <c r="BC2630" i="6"/>
  <c r="BA2630" i="6"/>
  <c r="AZ2630" i="6"/>
  <c r="AY2630" i="6"/>
  <c r="AX2630" i="6"/>
  <c r="BC2629" i="6"/>
  <c r="BA2629" i="6"/>
  <c r="AZ2629" i="6"/>
  <c r="AY2629" i="6"/>
  <c r="AX2629" i="6"/>
  <c r="BC2628" i="6"/>
  <c r="BB2628" i="6"/>
  <c r="BA2628" i="6"/>
  <c r="AZ2628" i="6"/>
  <c r="AY2628" i="6"/>
  <c r="AX2628" i="6"/>
  <c r="BC2627" i="6"/>
  <c r="BB2627" i="6"/>
  <c r="BA2627" i="6"/>
  <c r="AZ2627" i="6"/>
  <c r="AY2627" i="6"/>
  <c r="AX2627" i="6"/>
  <c r="BC2626" i="6"/>
  <c r="BB2626" i="6"/>
  <c r="BA2626" i="6"/>
  <c r="AZ2626" i="6"/>
  <c r="AY2626" i="6"/>
  <c r="AX2626" i="6"/>
  <c r="BC2625" i="6"/>
  <c r="BB2625" i="6"/>
  <c r="BA2625" i="6"/>
  <c r="AZ2625" i="6"/>
  <c r="AY2625" i="6"/>
  <c r="AX2625" i="6"/>
  <c r="BC2624" i="6"/>
  <c r="BB2624" i="6"/>
  <c r="BA2624" i="6"/>
  <c r="AZ2624" i="6"/>
  <c r="AY2624" i="6"/>
  <c r="AX2624" i="6"/>
  <c r="BC2623" i="6"/>
  <c r="BB2623" i="6"/>
  <c r="BA2623" i="6"/>
  <c r="AZ2623" i="6"/>
  <c r="AY2623" i="6"/>
  <c r="AX2623" i="6"/>
  <c r="BC2622" i="6"/>
  <c r="BB2622" i="6"/>
  <c r="BA2622" i="6"/>
  <c r="AZ2622" i="6"/>
  <c r="AY2622" i="6"/>
  <c r="AX2622" i="6"/>
  <c r="BC2621" i="6"/>
  <c r="BB2621" i="6"/>
  <c r="BA2621" i="6"/>
  <c r="AZ2621" i="6"/>
  <c r="AY2621" i="6"/>
  <c r="AX2621" i="6"/>
  <c r="BC2620" i="6"/>
  <c r="BA2620" i="6"/>
  <c r="AZ2620" i="6"/>
  <c r="AY2620" i="6"/>
  <c r="AX2620" i="6"/>
  <c r="BC2619" i="6"/>
  <c r="BA2619" i="6"/>
  <c r="AZ2619" i="6"/>
  <c r="AY2619" i="6"/>
  <c r="AX2619" i="6"/>
  <c r="BC2618" i="6"/>
  <c r="BA2618" i="6"/>
  <c r="AZ2618" i="6"/>
  <c r="AY2618" i="6"/>
  <c r="AX2618" i="6"/>
  <c r="BC2617" i="6"/>
  <c r="BA2617" i="6"/>
  <c r="AZ2617" i="6"/>
  <c r="AY2617" i="6"/>
  <c r="AX2617" i="6"/>
  <c r="BC2616" i="6"/>
  <c r="BB2616" i="6"/>
  <c r="BA2616" i="6"/>
  <c r="AZ2616" i="6"/>
  <c r="AY2616" i="6"/>
  <c r="AX2616" i="6"/>
  <c r="BC2615" i="6"/>
  <c r="BA2615" i="6"/>
  <c r="AZ2615" i="6"/>
  <c r="AY2615" i="6"/>
  <c r="AX2615" i="6"/>
  <c r="BC2614" i="6"/>
  <c r="BA2614" i="6"/>
  <c r="AZ2614" i="6"/>
  <c r="AY2614" i="6"/>
  <c r="AX2614" i="6"/>
  <c r="BC2613" i="6"/>
  <c r="BA2613" i="6"/>
  <c r="AZ2613" i="6"/>
  <c r="AY2613" i="6"/>
  <c r="AX2613" i="6"/>
  <c r="BC2612" i="6"/>
  <c r="BB2612" i="6"/>
  <c r="BA2612" i="6"/>
  <c r="AZ2612" i="6"/>
  <c r="AY2612" i="6"/>
  <c r="AX2612" i="6"/>
  <c r="BC2611" i="6"/>
  <c r="BB2611" i="6"/>
  <c r="BA2611" i="6"/>
  <c r="AZ2611" i="6"/>
  <c r="AY2611" i="6"/>
  <c r="AX2611" i="6"/>
  <c r="BC2610" i="6"/>
  <c r="BA2610" i="6"/>
  <c r="AZ2610" i="6"/>
  <c r="AY2610" i="6"/>
  <c r="AX2610" i="6"/>
  <c r="BC2609" i="6"/>
  <c r="BA2609" i="6"/>
  <c r="AZ2609" i="6"/>
  <c r="AY2609" i="6"/>
  <c r="AX2609" i="6"/>
  <c r="BC2608" i="6"/>
  <c r="BB2608" i="6"/>
  <c r="BA2608" i="6"/>
  <c r="AZ2608" i="6"/>
  <c r="AY2608" i="6"/>
  <c r="AX2608" i="6"/>
  <c r="BC2607" i="6"/>
  <c r="BB2607" i="6"/>
  <c r="BA2607" i="6"/>
  <c r="AZ2607" i="6"/>
  <c r="AY2607" i="6"/>
  <c r="AX2607" i="6"/>
  <c r="BC2606" i="6"/>
  <c r="BA2606" i="6"/>
  <c r="AZ2606" i="6"/>
  <c r="AY2606" i="6"/>
  <c r="AX2606" i="6"/>
  <c r="BC2605" i="6"/>
  <c r="BA2605" i="6"/>
  <c r="AZ2605" i="6"/>
  <c r="AY2605" i="6"/>
  <c r="AX2605" i="6"/>
  <c r="BC2604" i="6"/>
  <c r="BB2604" i="6"/>
  <c r="BA2604" i="6"/>
  <c r="AZ2604" i="6"/>
  <c r="AY2604" i="6"/>
  <c r="AX2604" i="6"/>
  <c r="BC2603" i="6"/>
  <c r="BB2603" i="6"/>
  <c r="BA2603" i="6"/>
  <c r="AZ2603" i="6"/>
  <c r="AY2603" i="6"/>
  <c r="AX2603" i="6"/>
  <c r="BC2602" i="6"/>
  <c r="BA2602" i="6"/>
  <c r="AZ2602" i="6"/>
  <c r="AY2602" i="6"/>
  <c r="AX2602" i="6"/>
  <c r="BC2601" i="6"/>
  <c r="BA2601" i="6"/>
  <c r="AZ2601" i="6"/>
  <c r="AY2601" i="6"/>
  <c r="AX2601" i="6"/>
  <c r="BC2600" i="6"/>
  <c r="BB2600" i="6"/>
  <c r="BA2600" i="6"/>
  <c r="AZ2600" i="6"/>
  <c r="AY2600" i="6"/>
  <c r="AX2600" i="6"/>
  <c r="BC2599" i="6"/>
  <c r="BB2599" i="6"/>
  <c r="BA2599" i="6"/>
  <c r="AZ2599" i="6"/>
  <c r="AY2599" i="6"/>
  <c r="AX2599" i="6"/>
  <c r="BC2598" i="6"/>
  <c r="BA2598" i="6"/>
  <c r="AZ2598" i="6"/>
  <c r="AY2598" i="6"/>
  <c r="AX2598" i="6"/>
  <c r="BC2597" i="6"/>
  <c r="BB2597" i="6"/>
  <c r="BA2597" i="6"/>
  <c r="AZ2597" i="6"/>
  <c r="AY2597" i="6"/>
  <c r="AX2597" i="6"/>
  <c r="BC2596" i="6"/>
  <c r="BA2596" i="6"/>
  <c r="AZ2596" i="6"/>
  <c r="AY2596" i="6"/>
  <c r="AX2596" i="6"/>
  <c r="BC2595" i="6"/>
  <c r="BA2595" i="6"/>
  <c r="AZ2595" i="6"/>
  <c r="AY2595" i="6"/>
  <c r="AX2595" i="6"/>
  <c r="BC2594" i="6"/>
  <c r="BA2594" i="6"/>
  <c r="AZ2594" i="6"/>
  <c r="AY2594" i="6"/>
  <c r="AX2594" i="6"/>
  <c r="BC2593" i="6"/>
  <c r="BB2593" i="6"/>
  <c r="BA2593" i="6"/>
  <c r="AZ2593" i="6"/>
  <c r="AY2593" i="6"/>
  <c r="AX2593" i="6"/>
  <c r="BC2592" i="6"/>
  <c r="BB2592" i="6"/>
  <c r="BA2592" i="6"/>
  <c r="AZ2592" i="6"/>
  <c r="AY2592" i="6"/>
  <c r="AX2592" i="6"/>
  <c r="BC2591" i="6"/>
  <c r="BB2591" i="6"/>
  <c r="BA2591" i="6"/>
  <c r="AZ2591" i="6"/>
  <c r="AY2591" i="6"/>
  <c r="AX2591" i="6"/>
  <c r="BC2590" i="6"/>
  <c r="BB2590" i="6"/>
  <c r="BA2590" i="6"/>
  <c r="AZ2590" i="6"/>
  <c r="AY2590" i="6"/>
  <c r="AX2590" i="6"/>
  <c r="BC2589" i="6"/>
  <c r="BB2589" i="6"/>
  <c r="BA2589" i="6"/>
  <c r="AZ2589" i="6"/>
  <c r="AY2589" i="6"/>
  <c r="AX2589" i="6"/>
  <c r="BC2588" i="6"/>
  <c r="BB2588" i="6"/>
  <c r="BA2588" i="6"/>
  <c r="AZ2588" i="6"/>
  <c r="AY2588" i="6"/>
  <c r="AX2588" i="6"/>
  <c r="BC2587" i="6"/>
  <c r="BB2587" i="6"/>
  <c r="BA2587" i="6"/>
  <c r="AZ2587" i="6"/>
  <c r="AY2587" i="6"/>
  <c r="AX2587" i="6"/>
  <c r="BC2586" i="6"/>
  <c r="BA2586" i="6"/>
  <c r="AZ2586" i="6"/>
  <c r="AY2586" i="6"/>
  <c r="AX2586" i="6"/>
  <c r="BC2375" i="6"/>
  <c r="BA2375" i="6"/>
  <c r="AZ2375" i="6"/>
  <c r="AY2375" i="6"/>
  <c r="AX2375" i="6"/>
  <c r="BC2374" i="6"/>
  <c r="BA2374" i="6"/>
  <c r="AZ2374" i="6"/>
  <c r="AY2374" i="6"/>
  <c r="AX2374" i="6"/>
  <c r="BC2373" i="6"/>
  <c r="BA2373" i="6"/>
  <c r="AZ2373" i="6"/>
  <c r="AY2373" i="6"/>
  <c r="AX2373" i="6"/>
  <c r="BC2372" i="6"/>
  <c r="BA2372" i="6"/>
  <c r="AZ2372" i="6"/>
  <c r="AY2372" i="6"/>
  <c r="AX2372" i="6"/>
  <c r="BC2371" i="6"/>
  <c r="BA2371" i="6"/>
  <c r="AZ2371" i="6"/>
  <c r="AY2371" i="6"/>
  <c r="AX2371" i="6"/>
  <c r="BC2370" i="6"/>
  <c r="BA2370" i="6"/>
  <c r="AZ2370" i="6"/>
  <c r="AY2370" i="6"/>
  <c r="AX2370" i="6"/>
  <c r="BC2369" i="6"/>
  <c r="BA2369" i="6"/>
  <c r="AZ2369" i="6"/>
  <c r="AY2369" i="6"/>
  <c r="AX2369" i="6"/>
  <c r="BC2368" i="6"/>
  <c r="BA2368" i="6"/>
  <c r="AZ2368" i="6"/>
  <c r="AY2368" i="6"/>
  <c r="AX2368" i="6"/>
  <c r="BC2367" i="6"/>
  <c r="BA2367" i="6"/>
  <c r="AZ2367" i="6"/>
  <c r="AY2367" i="6"/>
  <c r="AX2367" i="6"/>
  <c r="BC2366" i="6"/>
  <c r="BA2366" i="6"/>
  <c r="AZ2366" i="6"/>
  <c r="AY2366" i="6"/>
  <c r="AX2366" i="6"/>
  <c r="BC2365" i="6"/>
  <c r="BA2365" i="6"/>
  <c r="AZ2365" i="6"/>
  <c r="AY2365" i="6"/>
  <c r="AX2365" i="6"/>
  <c r="BC2364" i="6"/>
  <c r="BA2364" i="6"/>
  <c r="AZ2364" i="6"/>
  <c r="AY2364" i="6"/>
  <c r="AX2364" i="6"/>
  <c r="BC2363" i="6"/>
  <c r="BA2363" i="6"/>
  <c r="AZ2363" i="6"/>
  <c r="AY2363" i="6"/>
  <c r="AX2363" i="6"/>
  <c r="BC2362" i="6"/>
  <c r="BA2362" i="6"/>
  <c r="AZ2362" i="6"/>
  <c r="AY2362" i="6"/>
  <c r="AX2362" i="6"/>
  <c r="BC2361" i="6"/>
  <c r="BA2361" i="6"/>
  <c r="AZ2361" i="6"/>
  <c r="AY2361" i="6"/>
  <c r="AX2361" i="6"/>
  <c r="BC2360" i="6"/>
  <c r="BA2360" i="6"/>
  <c r="AZ2360" i="6"/>
  <c r="AY2360" i="6"/>
  <c r="AX2360" i="6"/>
  <c r="BC2359" i="6"/>
  <c r="BA2359" i="6"/>
  <c r="AZ2359" i="6"/>
  <c r="AY2359" i="6"/>
  <c r="AX2359" i="6"/>
  <c r="BC2358" i="6"/>
  <c r="BA2358" i="6"/>
  <c r="AZ2358" i="6"/>
  <c r="AY2358" i="6"/>
  <c r="AX2358" i="6"/>
  <c r="BC2357" i="6"/>
  <c r="BA2357" i="6"/>
  <c r="AZ2357" i="6"/>
  <c r="AY2357" i="6"/>
  <c r="AX2357" i="6"/>
  <c r="BC2356" i="6"/>
  <c r="BA2356" i="6"/>
  <c r="AZ2356" i="6"/>
  <c r="AY2356" i="6"/>
  <c r="AX2356" i="6"/>
  <c r="BC2355" i="6"/>
  <c r="BA2355" i="6"/>
  <c r="AZ2355" i="6"/>
  <c r="AY2355" i="6"/>
  <c r="AX2355" i="6"/>
  <c r="BC2354" i="6"/>
  <c r="BA2354" i="6"/>
  <c r="AZ2354" i="6"/>
  <c r="AY2354" i="6"/>
  <c r="AX2354" i="6"/>
  <c r="BC2353" i="6"/>
  <c r="BA2353" i="6"/>
  <c r="AZ2353" i="6"/>
  <c r="AY2353" i="6"/>
  <c r="AX2353" i="6"/>
  <c r="BC2352" i="6"/>
  <c r="BB2352" i="6"/>
  <c r="BA2352" i="6"/>
  <c r="AZ2352" i="6"/>
  <c r="AY2352" i="6"/>
  <c r="AX2352" i="6"/>
  <c r="BC2351" i="6"/>
  <c r="BB2351" i="6"/>
  <c r="BA2351" i="6"/>
  <c r="AZ2351" i="6"/>
  <c r="AY2351" i="6"/>
  <c r="AX2351" i="6"/>
  <c r="BC2350" i="6"/>
  <c r="BB2350" i="6"/>
  <c r="BA2350" i="6"/>
  <c r="AZ2350" i="6"/>
  <c r="AY2350" i="6"/>
  <c r="AX2350" i="6"/>
  <c r="BC2349" i="6"/>
  <c r="BB2349" i="6"/>
  <c r="BA2349" i="6"/>
  <c r="AZ2349" i="6"/>
  <c r="AY2349" i="6"/>
  <c r="AX2349" i="6"/>
  <c r="BC2348" i="6"/>
  <c r="BB2348" i="6"/>
  <c r="BA2348" i="6"/>
  <c r="AZ2348" i="6"/>
  <c r="AY2348" i="6"/>
  <c r="AX2348" i="6"/>
  <c r="BC2347" i="6"/>
  <c r="BB2347" i="6"/>
  <c r="BA2347" i="6"/>
  <c r="AZ2347" i="6"/>
  <c r="AY2347" i="6"/>
  <c r="AX2347" i="6"/>
  <c r="BC2346" i="6"/>
  <c r="BB2346" i="6"/>
  <c r="BA2346" i="6"/>
  <c r="AZ2346" i="6"/>
  <c r="AY2346" i="6"/>
  <c r="AX2346" i="6"/>
  <c r="BC2345" i="6"/>
  <c r="BB2345" i="6"/>
  <c r="BA2345" i="6"/>
  <c r="AZ2345" i="6"/>
  <c r="AY2345" i="6"/>
  <c r="AX2345" i="6"/>
  <c r="BC2344" i="6"/>
  <c r="BB2344" i="6"/>
  <c r="BA2344" i="6"/>
  <c r="AZ2344" i="6"/>
  <c r="AY2344" i="6"/>
  <c r="AX2344" i="6"/>
  <c r="BC2343" i="6"/>
  <c r="BA2343" i="6"/>
  <c r="AZ2343" i="6"/>
  <c r="AY2343" i="6"/>
  <c r="AX2343" i="6"/>
  <c r="BC2342" i="6"/>
  <c r="BA2342" i="6"/>
  <c r="AZ2342" i="6"/>
  <c r="AY2342" i="6"/>
  <c r="AX2342" i="6"/>
  <c r="BC2341" i="6"/>
  <c r="BA2341" i="6"/>
  <c r="AZ2341" i="6"/>
  <c r="AY2341" i="6"/>
  <c r="AX2341" i="6"/>
  <c r="BC2340" i="6"/>
  <c r="BA2340" i="6"/>
  <c r="AZ2340" i="6"/>
  <c r="AY2340" i="6"/>
  <c r="AX2340" i="6"/>
  <c r="BC2339" i="6"/>
  <c r="BB2339" i="6"/>
  <c r="BA2339" i="6"/>
  <c r="AZ2339" i="6"/>
  <c r="AY2339" i="6"/>
  <c r="AX2339" i="6"/>
  <c r="BC2338" i="6"/>
  <c r="BB2338" i="6"/>
  <c r="BA2338" i="6"/>
  <c r="AZ2338" i="6"/>
  <c r="AY2338" i="6"/>
  <c r="AX2338" i="6"/>
  <c r="BC2337" i="6"/>
  <c r="BB2337" i="6"/>
  <c r="BA2337" i="6"/>
  <c r="AZ2337" i="6"/>
  <c r="AY2337" i="6"/>
  <c r="AX2337" i="6"/>
  <c r="BC2336" i="6"/>
  <c r="BB2336" i="6"/>
  <c r="BA2336" i="6"/>
  <c r="AZ2336" i="6"/>
  <c r="AY2336" i="6"/>
  <c r="AX2336" i="6"/>
  <c r="BC2335" i="6"/>
  <c r="BA2335" i="6"/>
  <c r="AZ2335" i="6"/>
  <c r="AY2335" i="6"/>
  <c r="AX2335" i="6"/>
  <c r="BC2334" i="6"/>
  <c r="BB2334" i="6"/>
  <c r="BA2334" i="6"/>
  <c r="AZ2334" i="6"/>
  <c r="AY2334" i="6"/>
  <c r="AX2334" i="6"/>
  <c r="BC2333" i="6"/>
  <c r="BB2333" i="6"/>
  <c r="BA2333" i="6"/>
  <c r="AZ2333" i="6"/>
  <c r="AY2333" i="6"/>
  <c r="AX2333" i="6"/>
  <c r="BC2332" i="6"/>
  <c r="BA2332" i="6"/>
  <c r="AZ2332" i="6"/>
  <c r="AY2332" i="6"/>
  <c r="AX2332" i="6"/>
  <c r="BC2331" i="6"/>
  <c r="BA2331" i="6"/>
  <c r="AZ2331" i="6"/>
  <c r="AY2331" i="6"/>
  <c r="AX2331" i="6"/>
  <c r="BC2330" i="6"/>
  <c r="BB2330" i="6"/>
  <c r="BA2330" i="6"/>
  <c r="AZ2330" i="6"/>
  <c r="AY2330" i="6"/>
  <c r="AX2330" i="6"/>
  <c r="BC2329" i="6"/>
  <c r="BB2329" i="6"/>
  <c r="BA2329" i="6"/>
  <c r="AZ2329" i="6"/>
  <c r="AY2329" i="6"/>
  <c r="AX2329" i="6"/>
  <c r="BC2328" i="6"/>
  <c r="BB2328" i="6"/>
  <c r="BA2328" i="6"/>
  <c r="AZ2328" i="6"/>
  <c r="AY2328" i="6"/>
  <c r="AX2328" i="6"/>
  <c r="BC2327" i="6"/>
  <c r="BB2327" i="6"/>
  <c r="BA2327" i="6"/>
  <c r="AZ2327" i="6"/>
  <c r="AY2327" i="6"/>
  <c r="AX2327" i="6"/>
  <c r="BC2326" i="6"/>
  <c r="BB2326" i="6"/>
  <c r="BA2326" i="6"/>
  <c r="AZ2326" i="6"/>
  <c r="AY2326" i="6"/>
  <c r="AX2326" i="6"/>
  <c r="BC2325" i="6"/>
  <c r="BB2325" i="6"/>
  <c r="BA2325" i="6"/>
  <c r="AZ2325" i="6"/>
  <c r="AY2325" i="6"/>
  <c r="AX2325" i="6"/>
  <c r="BC2324" i="6"/>
  <c r="BB2324" i="6"/>
  <c r="BA2324" i="6"/>
  <c r="AZ2324" i="6"/>
  <c r="AY2324" i="6"/>
  <c r="AX2324" i="6"/>
  <c r="BC2323" i="6"/>
  <c r="BB2323" i="6"/>
  <c r="BA2323" i="6"/>
  <c r="AZ2323" i="6"/>
  <c r="AY2323" i="6"/>
  <c r="AX2323" i="6"/>
  <c r="BC2322" i="6"/>
  <c r="BB2322" i="6"/>
  <c r="BA2322" i="6"/>
  <c r="AZ2322" i="6"/>
  <c r="AY2322" i="6"/>
  <c r="AX2322" i="6"/>
  <c r="BC2321" i="6"/>
  <c r="BB2321" i="6"/>
  <c r="BA2321" i="6"/>
  <c r="AZ2321" i="6"/>
  <c r="AY2321" i="6"/>
  <c r="AX2321" i="6"/>
  <c r="BC2320" i="6"/>
  <c r="BB2320" i="6"/>
  <c r="BA2320" i="6"/>
  <c r="AZ2320" i="6"/>
  <c r="AY2320" i="6"/>
  <c r="AX2320" i="6"/>
  <c r="BC2319" i="6"/>
  <c r="BB2319" i="6"/>
  <c r="BA2319" i="6"/>
  <c r="AZ2319" i="6"/>
  <c r="AY2319" i="6"/>
  <c r="AX2319" i="6"/>
  <c r="BC2318" i="6"/>
  <c r="BB2318" i="6"/>
  <c r="BA2318" i="6"/>
  <c r="AZ2318" i="6"/>
  <c r="AY2318" i="6"/>
  <c r="AX2318" i="6"/>
  <c r="BC2317" i="6"/>
  <c r="BB2317" i="6"/>
  <c r="BA2317" i="6"/>
  <c r="AZ2317" i="6"/>
  <c r="AY2317" i="6"/>
  <c r="AX2317" i="6"/>
  <c r="BC2316" i="6"/>
  <c r="BB2316" i="6"/>
  <c r="BA2316" i="6"/>
  <c r="AZ2316" i="6"/>
  <c r="AY2316" i="6"/>
  <c r="AX2316" i="6"/>
  <c r="BC2315" i="6"/>
  <c r="BB2315" i="6"/>
  <c r="BA2315" i="6"/>
  <c r="AZ2315" i="6"/>
  <c r="AY2315" i="6"/>
  <c r="AX2315" i="6"/>
  <c r="BC2314" i="6"/>
  <c r="BB2314" i="6"/>
  <c r="BA2314" i="6"/>
  <c r="AZ2314" i="6"/>
  <c r="AY2314" i="6"/>
  <c r="AX2314" i="6"/>
  <c r="BC2313" i="6"/>
  <c r="BB2313" i="6"/>
  <c r="BA2313" i="6"/>
  <c r="AZ2313" i="6"/>
  <c r="AY2313" i="6"/>
  <c r="AX2313" i="6"/>
  <c r="BC2312" i="6"/>
  <c r="BB2312" i="6"/>
  <c r="BA2312" i="6"/>
  <c r="AZ2312" i="6"/>
  <c r="AY2312" i="6"/>
  <c r="AX2312" i="6"/>
  <c r="BC2311" i="6"/>
  <c r="BB2311" i="6"/>
  <c r="BA2311" i="6"/>
  <c r="AZ2311" i="6"/>
  <c r="AY2311" i="6"/>
  <c r="AX2311" i="6"/>
  <c r="BC2310" i="6"/>
  <c r="BB2310" i="6"/>
  <c r="BA2310" i="6"/>
  <c r="AZ2310" i="6"/>
  <c r="AY2310" i="6"/>
  <c r="AX2310" i="6"/>
  <c r="BC2309" i="6"/>
  <c r="BB2309" i="6"/>
  <c r="BA2309" i="6"/>
  <c r="AZ2309" i="6"/>
  <c r="AY2309" i="6"/>
  <c r="AX2309" i="6"/>
  <c r="BC2308" i="6"/>
  <c r="BB2308" i="6"/>
  <c r="BA2308" i="6"/>
  <c r="AZ2308" i="6"/>
  <c r="AY2308" i="6"/>
  <c r="AX2308" i="6"/>
  <c r="BC2307" i="6"/>
  <c r="BB2307" i="6"/>
  <c r="BA2307" i="6"/>
  <c r="AZ2307" i="6"/>
  <c r="AY2307" i="6"/>
  <c r="AX2307" i="6"/>
  <c r="BC2306" i="6"/>
  <c r="BB2306" i="6"/>
  <c r="BA2306" i="6"/>
  <c r="AZ2306" i="6"/>
  <c r="AY2306" i="6"/>
  <c r="AX2306" i="6"/>
  <c r="BC2305" i="6"/>
  <c r="BB2305" i="6"/>
  <c r="BA2305" i="6"/>
  <c r="AZ2305" i="6"/>
  <c r="AY2305" i="6"/>
  <c r="AX2305" i="6"/>
  <c r="BC2304" i="6"/>
  <c r="BB2304" i="6"/>
  <c r="BA2304" i="6"/>
  <c r="AZ2304" i="6"/>
  <c r="AY2304" i="6"/>
  <c r="AX2304" i="6"/>
  <c r="BC2303" i="6"/>
  <c r="BB2303" i="6"/>
  <c r="BA2303" i="6"/>
  <c r="AZ2303" i="6"/>
  <c r="AY2303" i="6"/>
  <c r="AX2303" i="6"/>
  <c r="BC2302" i="6"/>
  <c r="BB2302" i="6"/>
  <c r="BA2302" i="6"/>
  <c r="AZ2302" i="6"/>
  <c r="AY2302" i="6"/>
  <c r="AX2302" i="6"/>
  <c r="BC2301" i="6"/>
  <c r="BA2301" i="6"/>
  <c r="AZ2301" i="6"/>
  <c r="AY2301" i="6"/>
  <c r="AX2301" i="6"/>
  <c r="BC2300" i="6"/>
  <c r="BA2300" i="6"/>
  <c r="AZ2300" i="6"/>
  <c r="AY2300" i="6"/>
  <c r="AX2300" i="6"/>
  <c r="BC2299" i="6"/>
  <c r="BA2299" i="6"/>
  <c r="AZ2299" i="6"/>
  <c r="AY2299" i="6"/>
  <c r="AX2299" i="6"/>
  <c r="BC2298" i="6"/>
  <c r="BA2298" i="6"/>
  <c r="AZ2298" i="6"/>
  <c r="AY2298" i="6"/>
  <c r="AX2298" i="6"/>
  <c r="BC2297" i="6"/>
  <c r="BA2297" i="6"/>
  <c r="AZ2297" i="6"/>
  <c r="AY2297" i="6"/>
  <c r="AX2297" i="6"/>
  <c r="BC2296" i="6"/>
  <c r="BA2296" i="6"/>
  <c r="AZ2296" i="6"/>
  <c r="AY2296" i="6"/>
  <c r="AX2296" i="6"/>
  <c r="BC2295" i="6"/>
  <c r="BA2295" i="6"/>
  <c r="AZ2295" i="6"/>
  <c r="AY2295" i="6"/>
  <c r="AX2295" i="6"/>
  <c r="BC2294" i="6"/>
  <c r="BA2294" i="6"/>
  <c r="AZ2294" i="6"/>
  <c r="AY2294" i="6"/>
  <c r="AX2294" i="6"/>
  <c r="BC2293" i="6"/>
  <c r="BA2293" i="6"/>
  <c r="AZ2293" i="6"/>
  <c r="AY2293" i="6"/>
  <c r="AX2293" i="6"/>
  <c r="BC2292" i="6"/>
  <c r="BA2292" i="6"/>
  <c r="AZ2292" i="6"/>
  <c r="AY2292" i="6"/>
  <c r="AX2292" i="6"/>
  <c r="BC2291" i="6"/>
  <c r="BA2291" i="6"/>
  <c r="AZ2291" i="6"/>
  <c r="AY2291" i="6"/>
  <c r="AX2291" i="6"/>
  <c r="BC2290" i="6"/>
  <c r="BA2290" i="6"/>
  <c r="AZ2290" i="6"/>
  <c r="AY2290" i="6"/>
  <c r="AX2290" i="6"/>
  <c r="BC2289" i="6"/>
  <c r="BB2289" i="6"/>
  <c r="BA2289" i="6"/>
  <c r="AZ2289" i="6"/>
  <c r="AY2289" i="6"/>
  <c r="AX2289" i="6"/>
  <c r="BC2288" i="6"/>
  <c r="BB2288" i="6"/>
  <c r="BA2288" i="6"/>
  <c r="AZ2288" i="6"/>
  <c r="AY2288" i="6"/>
  <c r="AX2288" i="6"/>
  <c r="BC2287" i="6"/>
  <c r="BB2287" i="6"/>
  <c r="BA2287" i="6"/>
  <c r="AZ2287" i="6"/>
  <c r="AY2287" i="6"/>
  <c r="AX2287" i="6"/>
  <c r="BC2286" i="6"/>
  <c r="BB2286" i="6"/>
  <c r="BA2286" i="6"/>
  <c r="AZ2286" i="6"/>
  <c r="AY2286" i="6"/>
  <c r="AX2286" i="6"/>
  <c r="BC2285" i="6"/>
  <c r="BB2285" i="6"/>
  <c r="BA2285" i="6"/>
  <c r="AZ2285" i="6"/>
  <c r="AY2285" i="6"/>
  <c r="AX2285" i="6"/>
  <c r="BC2284" i="6"/>
  <c r="BB2284" i="6"/>
  <c r="BA2284" i="6"/>
  <c r="AZ2284" i="6"/>
  <c r="AY2284" i="6"/>
  <c r="AX2284" i="6"/>
  <c r="BC2283" i="6"/>
  <c r="BB2283" i="6"/>
  <c r="BA2283" i="6"/>
  <c r="AZ2283" i="6"/>
  <c r="AY2283" i="6"/>
  <c r="AX2283" i="6"/>
  <c r="BC2282" i="6"/>
  <c r="BB2282" i="6"/>
  <c r="BA2282" i="6"/>
  <c r="AZ2282" i="6"/>
  <c r="AY2282" i="6"/>
  <c r="AX2282" i="6"/>
  <c r="BC2281" i="6"/>
  <c r="BA2281" i="6"/>
  <c r="AZ2281" i="6"/>
  <c r="AY2281" i="6"/>
  <c r="AX2281" i="6"/>
  <c r="BC2280" i="6"/>
  <c r="BA2280" i="6"/>
  <c r="AZ2280" i="6"/>
  <c r="AY2280" i="6"/>
  <c r="AX2280" i="6"/>
  <c r="BC2279" i="6"/>
  <c r="BA2279" i="6"/>
  <c r="AZ2279" i="6"/>
  <c r="AY2279" i="6"/>
  <c r="AX2279" i="6"/>
  <c r="BC2278" i="6"/>
  <c r="BA2278" i="6"/>
  <c r="AZ2278" i="6"/>
  <c r="AY2278" i="6"/>
  <c r="AX2278" i="6"/>
  <c r="BC2277" i="6"/>
  <c r="BB2277" i="6"/>
  <c r="BA2277" i="6"/>
  <c r="AZ2277" i="6"/>
  <c r="AY2277" i="6"/>
  <c r="AX2277" i="6"/>
  <c r="BC2276" i="6"/>
  <c r="BA2276" i="6"/>
  <c r="AZ2276" i="6"/>
  <c r="AY2276" i="6"/>
  <c r="AX2276" i="6"/>
  <c r="BC2275" i="6"/>
  <c r="BA2275" i="6"/>
  <c r="AZ2275" i="6"/>
  <c r="AY2275" i="6"/>
  <c r="AX2275" i="6"/>
  <c r="BC2274" i="6"/>
  <c r="BA2274" i="6"/>
  <c r="AZ2274" i="6"/>
  <c r="AY2274" i="6"/>
  <c r="AX2274" i="6"/>
  <c r="BC2273" i="6"/>
  <c r="BB2273" i="6"/>
  <c r="BA2273" i="6"/>
  <c r="AZ2273" i="6"/>
  <c r="AY2273" i="6"/>
  <c r="AX2273" i="6"/>
  <c r="BC2272" i="6"/>
  <c r="BB2272" i="6"/>
  <c r="BA2272" i="6"/>
  <c r="AZ2272" i="6"/>
  <c r="AY2272" i="6"/>
  <c r="AX2272" i="6"/>
  <c r="BC2271" i="6"/>
  <c r="BA2271" i="6"/>
  <c r="AZ2271" i="6"/>
  <c r="AY2271" i="6"/>
  <c r="AX2271" i="6"/>
  <c r="BC2270" i="6"/>
  <c r="BA2270" i="6"/>
  <c r="AZ2270" i="6"/>
  <c r="AY2270" i="6"/>
  <c r="AX2270" i="6"/>
  <c r="BC2269" i="6"/>
  <c r="BB2269" i="6"/>
  <c r="BA2269" i="6"/>
  <c r="AZ2269" i="6"/>
  <c r="AY2269" i="6"/>
  <c r="AX2269" i="6"/>
  <c r="BC2268" i="6"/>
  <c r="BB2268" i="6"/>
  <c r="BA2268" i="6"/>
  <c r="AZ2268" i="6"/>
  <c r="AY2268" i="6"/>
  <c r="AX2268" i="6"/>
  <c r="BC2267" i="6"/>
  <c r="BA2267" i="6"/>
  <c r="AZ2267" i="6"/>
  <c r="AY2267" i="6"/>
  <c r="AX2267" i="6"/>
  <c r="BC2266" i="6"/>
  <c r="BA2266" i="6"/>
  <c r="AZ2266" i="6"/>
  <c r="AY2266" i="6"/>
  <c r="AX2266" i="6"/>
  <c r="BC2265" i="6"/>
  <c r="BB2265" i="6"/>
  <c r="BA2265" i="6"/>
  <c r="AZ2265" i="6"/>
  <c r="AY2265" i="6"/>
  <c r="AX2265" i="6"/>
  <c r="BC2264" i="6"/>
  <c r="BB2264" i="6"/>
  <c r="BA2264" i="6"/>
  <c r="AZ2264" i="6"/>
  <c r="AY2264" i="6"/>
  <c r="AX2264" i="6"/>
  <c r="BC2263" i="6"/>
  <c r="BA2263" i="6"/>
  <c r="AZ2263" i="6"/>
  <c r="AY2263" i="6"/>
  <c r="AX2263" i="6"/>
  <c r="BC2262" i="6"/>
  <c r="BA2262" i="6"/>
  <c r="AZ2262" i="6"/>
  <c r="AY2262" i="6"/>
  <c r="AX2262" i="6"/>
  <c r="BC2261" i="6"/>
  <c r="BB2261" i="6"/>
  <c r="BA2261" i="6"/>
  <c r="AZ2261" i="6"/>
  <c r="AY2261" i="6"/>
  <c r="AX2261" i="6"/>
  <c r="BC2260" i="6"/>
  <c r="BB2260" i="6"/>
  <c r="BA2260" i="6"/>
  <c r="AZ2260" i="6"/>
  <c r="AY2260" i="6"/>
  <c r="AX2260" i="6"/>
  <c r="BC2259" i="6"/>
  <c r="BA2259" i="6"/>
  <c r="AZ2259" i="6"/>
  <c r="AY2259" i="6"/>
  <c r="AX2259" i="6"/>
  <c r="BC2258" i="6"/>
  <c r="BB2258" i="6"/>
  <c r="BA2258" i="6"/>
  <c r="AZ2258" i="6"/>
  <c r="AY2258" i="6"/>
  <c r="AX2258" i="6"/>
  <c r="BC2257" i="6"/>
  <c r="BA2257" i="6"/>
  <c r="AZ2257" i="6"/>
  <c r="AY2257" i="6"/>
  <c r="AX2257" i="6"/>
  <c r="BC2256" i="6"/>
  <c r="BA2256" i="6"/>
  <c r="AZ2256" i="6"/>
  <c r="AY2256" i="6"/>
  <c r="AX2256" i="6"/>
  <c r="BC2255" i="6"/>
  <c r="BA2255" i="6"/>
  <c r="AZ2255" i="6"/>
  <c r="AY2255" i="6"/>
  <c r="AX2255" i="6"/>
  <c r="BC2254" i="6"/>
  <c r="BB2254" i="6"/>
  <c r="BA2254" i="6"/>
  <c r="AZ2254" i="6"/>
  <c r="AY2254" i="6"/>
  <c r="AX2254" i="6"/>
  <c r="BC2253" i="6"/>
  <c r="BB2253" i="6"/>
  <c r="BA2253" i="6"/>
  <c r="AZ2253" i="6"/>
  <c r="AY2253" i="6"/>
  <c r="AX2253" i="6"/>
  <c r="BC2252" i="6"/>
  <c r="BB2252" i="6"/>
  <c r="BA2252" i="6"/>
  <c r="AZ2252" i="6"/>
  <c r="AY2252" i="6"/>
  <c r="AX2252" i="6"/>
  <c r="BC2251" i="6"/>
  <c r="BB2251" i="6"/>
  <c r="BA2251" i="6"/>
  <c r="AZ2251" i="6"/>
  <c r="AY2251" i="6"/>
  <c r="AX2251" i="6"/>
  <c r="BC2250" i="6"/>
  <c r="BB2250" i="6"/>
  <c r="BA2250" i="6"/>
  <c r="AZ2250" i="6"/>
  <c r="AY2250" i="6"/>
  <c r="AX2250" i="6"/>
  <c r="BC2249" i="6"/>
  <c r="BB2249" i="6"/>
  <c r="BA2249" i="6"/>
  <c r="AZ2249" i="6"/>
  <c r="AY2249" i="6"/>
  <c r="AX2249" i="6"/>
  <c r="BC2248" i="6"/>
  <c r="BB2248" i="6"/>
  <c r="BA2248" i="6"/>
  <c r="AZ2248" i="6"/>
  <c r="AY2248" i="6"/>
  <c r="AX2248" i="6"/>
  <c r="BC2247" i="6"/>
  <c r="BA2247" i="6"/>
  <c r="AZ2247" i="6"/>
  <c r="AY2247" i="6"/>
  <c r="AX2247" i="6"/>
  <c r="BC2036" i="6"/>
  <c r="BA2036" i="6"/>
  <c r="AZ2036" i="6"/>
  <c r="AY2036" i="6"/>
  <c r="AX2036" i="6"/>
  <c r="BC2035" i="6"/>
  <c r="BA2035" i="6"/>
  <c r="AZ2035" i="6"/>
  <c r="AY2035" i="6"/>
  <c r="AX2035" i="6"/>
  <c r="BC2034" i="6"/>
  <c r="BA2034" i="6"/>
  <c r="AZ2034" i="6"/>
  <c r="AY2034" i="6"/>
  <c r="AX2034" i="6"/>
  <c r="BC2033" i="6"/>
  <c r="BA2033" i="6"/>
  <c r="AZ2033" i="6"/>
  <c r="AY2033" i="6"/>
  <c r="AX2033" i="6"/>
  <c r="BC2032" i="6"/>
  <c r="BA2032" i="6"/>
  <c r="AZ2032" i="6"/>
  <c r="AY2032" i="6"/>
  <c r="AX2032" i="6"/>
  <c r="BC2031" i="6"/>
  <c r="BA2031" i="6"/>
  <c r="AZ2031" i="6"/>
  <c r="AY2031" i="6"/>
  <c r="AX2031" i="6"/>
  <c r="BC2030" i="6"/>
  <c r="BA2030" i="6"/>
  <c r="AZ2030" i="6"/>
  <c r="AY2030" i="6"/>
  <c r="AX2030" i="6"/>
  <c r="BC2029" i="6"/>
  <c r="BA2029" i="6"/>
  <c r="AZ2029" i="6"/>
  <c r="AY2029" i="6"/>
  <c r="AX2029" i="6"/>
  <c r="BC2028" i="6"/>
  <c r="BA2028" i="6"/>
  <c r="AZ2028" i="6"/>
  <c r="AY2028" i="6"/>
  <c r="AX2028" i="6"/>
  <c r="BC2027" i="6"/>
  <c r="BA2027" i="6"/>
  <c r="AZ2027" i="6"/>
  <c r="AY2027" i="6"/>
  <c r="AX2027" i="6"/>
  <c r="BC2026" i="6"/>
  <c r="BA2026" i="6"/>
  <c r="AZ2026" i="6"/>
  <c r="AY2026" i="6"/>
  <c r="AX2026" i="6"/>
  <c r="BC2025" i="6"/>
  <c r="BA2025" i="6"/>
  <c r="AZ2025" i="6"/>
  <c r="AY2025" i="6"/>
  <c r="AX2025" i="6"/>
  <c r="BC2024" i="6"/>
  <c r="BA2024" i="6"/>
  <c r="AZ2024" i="6"/>
  <c r="AY2024" i="6"/>
  <c r="AX2024" i="6"/>
  <c r="BC2023" i="6"/>
  <c r="BA2023" i="6"/>
  <c r="AZ2023" i="6"/>
  <c r="AY2023" i="6"/>
  <c r="AX2023" i="6"/>
  <c r="BC2022" i="6"/>
  <c r="BA2022" i="6"/>
  <c r="AZ2022" i="6"/>
  <c r="AY2022" i="6"/>
  <c r="AX2022" i="6"/>
  <c r="BC2021" i="6"/>
  <c r="BA2021" i="6"/>
  <c r="AZ2021" i="6"/>
  <c r="AY2021" i="6"/>
  <c r="AX2021" i="6"/>
  <c r="BC2020" i="6"/>
  <c r="BA2020" i="6"/>
  <c r="AZ2020" i="6"/>
  <c r="AY2020" i="6"/>
  <c r="AX2020" i="6"/>
  <c r="BC2019" i="6"/>
  <c r="BA2019" i="6"/>
  <c r="AZ2019" i="6"/>
  <c r="AY2019" i="6"/>
  <c r="AX2019" i="6"/>
  <c r="BC2018" i="6"/>
  <c r="BA2018" i="6"/>
  <c r="AZ2018" i="6"/>
  <c r="AY2018" i="6"/>
  <c r="AX2018" i="6"/>
  <c r="BC2017" i="6"/>
  <c r="BA2017" i="6"/>
  <c r="AZ2017" i="6"/>
  <c r="AY2017" i="6"/>
  <c r="AX2017" i="6"/>
  <c r="BC2016" i="6"/>
  <c r="BA2016" i="6"/>
  <c r="AZ2016" i="6"/>
  <c r="AY2016" i="6"/>
  <c r="AX2016" i="6"/>
  <c r="BC2015" i="6"/>
  <c r="BA2015" i="6"/>
  <c r="AZ2015" i="6"/>
  <c r="AY2015" i="6"/>
  <c r="AX2015" i="6"/>
  <c r="BC2014" i="6"/>
  <c r="BA2014" i="6"/>
  <c r="AZ2014" i="6"/>
  <c r="AY2014" i="6"/>
  <c r="AX2014" i="6"/>
  <c r="BC2013" i="6"/>
  <c r="BB2013" i="6"/>
  <c r="BA2013" i="6"/>
  <c r="AZ2013" i="6"/>
  <c r="AY2013" i="6"/>
  <c r="AX2013" i="6"/>
  <c r="BC2012" i="6"/>
  <c r="BB2012" i="6"/>
  <c r="BA2012" i="6"/>
  <c r="AZ2012" i="6"/>
  <c r="AY2012" i="6"/>
  <c r="AX2012" i="6"/>
  <c r="BC2011" i="6"/>
  <c r="BB2011" i="6"/>
  <c r="BA2011" i="6"/>
  <c r="AZ2011" i="6"/>
  <c r="AY2011" i="6"/>
  <c r="AX2011" i="6"/>
  <c r="BC2010" i="6"/>
  <c r="BB2010" i="6"/>
  <c r="BA2010" i="6"/>
  <c r="AZ2010" i="6"/>
  <c r="AY2010" i="6"/>
  <c r="AX2010" i="6"/>
  <c r="BC2009" i="6"/>
  <c r="BB2009" i="6"/>
  <c r="BA2009" i="6"/>
  <c r="AZ2009" i="6"/>
  <c r="AY2009" i="6"/>
  <c r="AX2009" i="6"/>
  <c r="BC2008" i="6"/>
  <c r="BB2008" i="6"/>
  <c r="BA2008" i="6"/>
  <c r="AZ2008" i="6"/>
  <c r="AY2008" i="6"/>
  <c r="AX2008" i="6"/>
  <c r="BC2007" i="6"/>
  <c r="BB2007" i="6"/>
  <c r="BA2007" i="6"/>
  <c r="AZ2007" i="6"/>
  <c r="AY2007" i="6"/>
  <c r="AX2007" i="6"/>
  <c r="BC2006" i="6"/>
  <c r="BB2006" i="6"/>
  <c r="BA2006" i="6"/>
  <c r="AZ2006" i="6"/>
  <c r="AY2006" i="6"/>
  <c r="AX2006" i="6"/>
  <c r="BC2005" i="6"/>
  <c r="BB2005" i="6"/>
  <c r="BA2005" i="6"/>
  <c r="AZ2005" i="6"/>
  <c r="AY2005" i="6"/>
  <c r="AX2005" i="6"/>
  <c r="BC2004" i="6"/>
  <c r="BA2004" i="6"/>
  <c r="AZ2004" i="6"/>
  <c r="AY2004" i="6"/>
  <c r="AX2004" i="6"/>
  <c r="BC2003" i="6"/>
  <c r="BA2003" i="6"/>
  <c r="AZ2003" i="6"/>
  <c r="AY2003" i="6"/>
  <c r="AX2003" i="6"/>
  <c r="BC2002" i="6"/>
  <c r="BA2002" i="6"/>
  <c r="AZ2002" i="6"/>
  <c r="AY2002" i="6"/>
  <c r="AX2002" i="6"/>
  <c r="BC2001" i="6"/>
  <c r="BA2001" i="6"/>
  <c r="AZ2001" i="6"/>
  <c r="AY2001" i="6"/>
  <c r="AX2001" i="6"/>
  <c r="BC2000" i="6"/>
  <c r="BB2000" i="6"/>
  <c r="BA2000" i="6"/>
  <c r="AZ2000" i="6"/>
  <c r="AY2000" i="6"/>
  <c r="AX2000" i="6"/>
  <c r="BC1999" i="6"/>
  <c r="BB1999" i="6"/>
  <c r="BA1999" i="6"/>
  <c r="AZ1999" i="6"/>
  <c r="AY1999" i="6"/>
  <c r="AX1999" i="6"/>
  <c r="BC1998" i="6"/>
  <c r="BB1998" i="6"/>
  <c r="BA1998" i="6"/>
  <c r="AZ1998" i="6"/>
  <c r="AY1998" i="6"/>
  <c r="AX1998" i="6"/>
  <c r="BC1997" i="6"/>
  <c r="BB1997" i="6"/>
  <c r="BA1997" i="6"/>
  <c r="AZ1997" i="6"/>
  <c r="AY1997" i="6"/>
  <c r="AX1997" i="6"/>
  <c r="BC1996" i="6"/>
  <c r="BA1996" i="6"/>
  <c r="AZ1996" i="6"/>
  <c r="AY1996" i="6"/>
  <c r="AX1996" i="6"/>
  <c r="BC1995" i="6"/>
  <c r="BB1995" i="6"/>
  <c r="BA1995" i="6"/>
  <c r="AZ1995" i="6"/>
  <c r="AY1995" i="6"/>
  <c r="AX1995" i="6"/>
  <c r="BC1994" i="6"/>
  <c r="BB1994" i="6"/>
  <c r="BA1994" i="6"/>
  <c r="AZ1994" i="6"/>
  <c r="AY1994" i="6"/>
  <c r="AX1994" i="6"/>
  <c r="BC1993" i="6"/>
  <c r="BA1993" i="6"/>
  <c r="AZ1993" i="6"/>
  <c r="AY1993" i="6"/>
  <c r="AX1993" i="6"/>
  <c r="BC1992" i="6"/>
  <c r="BA1992" i="6"/>
  <c r="AZ1992" i="6"/>
  <c r="AY1992" i="6"/>
  <c r="AX1992" i="6"/>
  <c r="BC1991" i="6"/>
  <c r="BB1991" i="6"/>
  <c r="BA1991" i="6"/>
  <c r="AZ1991" i="6"/>
  <c r="AY1991" i="6"/>
  <c r="AX1991" i="6"/>
  <c r="BC1990" i="6"/>
  <c r="BB1990" i="6"/>
  <c r="BA1990" i="6"/>
  <c r="AZ1990" i="6"/>
  <c r="AY1990" i="6"/>
  <c r="AX1990" i="6"/>
  <c r="BC1989" i="6"/>
  <c r="BB1989" i="6"/>
  <c r="BA1989" i="6"/>
  <c r="AZ1989" i="6"/>
  <c r="AY1989" i="6"/>
  <c r="AX1989" i="6"/>
  <c r="BC1988" i="6"/>
  <c r="BB1988" i="6"/>
  <c r="BA1988" i="6"/>
  <c r="AZ1988" i="6"/>
  <c r="AY1988" i="6"/>
  <c r="AX1988" i="6"/>
  <c r="BC1987" i="6"/>
  <c r="BB1987" i="6"/>
  <c r="BA1987" i="6"/>
  <c r="AZ1987" i="6"/>
  <c r="AY1987" i="6"/>
  <c r="AX1987" i="6"/>
  <c r="BC1986" i="6"/>
  <c r="BB1986" i="6"/>
  <c r="BA1986" i="6"/>
  <c r="AZ1986" i="6"/>
  <c r="AY1986" i="6"/>
  <c r="AX1986" i="6"/>
  <c r="BC1985" i="6"/>
  <c r="BB1985" i="6"/>
  <c r="BA1985" i="6"/>
  <c r="AZ1985" i="6"/>
  <c r="AY1985" i="6"/>
  <c r="AX1985" i="6"/>
  <c r="BC1984" i="6"/>
  <c r="BB1984" i="6"/>
  <c r="BA1984" i="6"/>
  <c r="AZ1984" i="6"/>
  <c r="AY1984" i="6"/>
  <c r="AX1984" i="6"/>
  <c r="BC1983" i="6"/>
  <c r="BB1983" i="6"/>
  <c r="BA1983" i="6"/>
  <c r="AZ1983" i="6"/>
  <c r="AY1983" i="6"/>
  <c r="AX1983" i="6"/>
  <c r="BC1982" i="6"/>
  <c r="BB1982" i="6"/>
  <c r="BA1982" i="6"/>
  <c r="AZ1982" i="6"/>
  <c r="AY1982" i="6"/>
  <c r="AX1982" i="6"/>
  <c r="BC1981" i="6"/>
  <c r="BB1981" i="6"/>
  <c r="BA1981" i="6"/>
  <c r="AZ1981" i="6"/>
  <c r="AY1981" i="6"/>
  <c r="AX1981" i="6"/>
  <c r="BC1980" i="6"/>
  <c r="BB1980" i="6"/>
  <c r="BA1980" i="6"/>
  <c r="AZ1980" i="6"/>
  <c r="AY1980" i="6"/>
  <c r="AX1980" i="6"/>
  <c r="BC1979" i="6"/>
  <c r="BB1979" i="6"/>
  <c r="BA1979" i="6"/>
  <c r="AZ1979" i="6"/>
  <c r="AY1979" i="6"/>
  <c r="AX1979" i="6"/>
  <c r="BC1978" i="6"/>
  <c r="BB1978" i="6"/>
  <c r="BA1978" i="6"/>
  <c r="AZ1978" i="6"/>
  <c r="AY1978" i="6"/>
  <c r="AX1978" i="6"/>
  <c r="BC1977" i="6"/>
  <c r="BB1977" i="6"/>
  <c r="BA1977" i="6"/>
  <c r="AZ1977" i="6"/>
  <c r="AY1977" i="6"/>
  <c r="AX1977" i="6"/>
  <c r="BC1976" i="6"/>
  <c r="BB1976" i="6"/>
  <c r="BA1976" i="6"/>
  <c r="AZ1976" i="6"/>
  <c r="AY1976" i="6"/>
  <c r="AX1976" i="6"/>
  <c r="BC1975" i="6"/>
  <c r="BB1975" i="6"/>
  <c r="BA1975" i="6"/>
  <c r="AZ1975" i="6"/>
  <c r="AY1975" i="6"/>
  <c r="AX1975" i="6"/>
  <c r="BC1974" i="6"/>
  <c r="BB1974" i="6"/>
  <c r="BA1974" i="6"/>
  <c r="AZ1974" i="6"/>
  <c r="AY1974" i="6"/>
  <c r="AX1974" i="6"/>
  <c r="BC1973" i="6"/>
  <c r="BB1973" i="6"/>
  <c r="BA1973" i="6"/>
  <c r="AZ1973" i="6"/>
  <c r="AY1973" i="6"/>
  <c r="AX1973" i="6"/>
  <c r="BC1972" i="6"/>
  <c r="BB1972" i="6"/>
  <c r="BA1972" i="6"/>
  <c r="AZ1972" i="6"/>
  <c r="AY1972" i="6"/>
  <c r="AX1972" i="6"/>
  <c r="BC1971" i="6"/>
  <c r="BB1971" i="6"/>
  <c r="BA1971" i="6"/>
  <c r="AZ1971" i="6"/>
  <c r="AY1971" i="6"/>
  <c r="AX1971" i="6"/>
  <c r="BC1970" i="6"/>
  <c r="BB1970" i="6"/>
  <c r="BA1970" i="6"/>
  <c r="AZ1970" i="6"/>
  <c r="AY1970" i="6"/>
  <c r="AX1970" i="6"/>
  <c r="BC1969" i="6"/>
  <c r="BB1969" i="6"/>
  <c r="BA1969" i="6"/>
  <c r="AZ1969" i="6"/>
  <c r="AY1969" i="6"/>
  <c r="AX1969" i="6"/>
  <c r="BC1968" i="6"/>
  <c r="BB1968" i="6"/>
  <c r="BA1968" i="6"/>
  <c r="AZ1968" i="6"/>
  <c r="AY1968" i="6"/>
  <c r="AX1968" i="6"/>
  <c r="BC1967" i="6"/>
  <c r="BB1967" i="6"/>
  <c r="BA1967" i="6"/>
  <c r="AZ1967" i="6"/>
  <c r="AY1967" i="6"/>
  <c r="AX1967" i="6"/>
  <c r="BC1966" i="6"/>
  <c r="BB1966" i="6"/>
  <c r="BA1966" i="6"/>
  <c r="AZ1966" i="6"/>
  <c r="AY1966" i="6"/>
  <c r="AX1966" i="6"/>
  <c r="BC1965" i="6"/>
  <c r="BB1965" i="6"/>
  <c r="BA1965" i="6"/>
  <c r="AZ1965" i="6"/>
  <c r="AY1965" i="6"/>
  <c r="AX1965" i="6"/>
  <c r="BC1964" i="6"/>
  <c r="BB1964" i="6"/>
  <c r="BA1964" i="6"/>
  <c r="AZ1964" i="6"/>
  <c r="AY1964" i="6"/>
  <c r="AX1964" i="6"/>
  <c r="BC1963" i="6"/>
  <c r="BB1963" i="6"/>
  <c r="BA1963" i="6"/>
  <c r="AZ1963" i="6"/>
  <c r="AY1963" i="6"/>
  <c r="AX1963" i="6"/>
  <c r="BC1962" i="6"/>
  <c r="BA1962" i="6"/>
  <c r="AZ1962" i="6"/>
  <c r="AY1962" i="6"/>
  <c r="AX1962" i="6"/>
  <c r="BC1961" i="6"/>
  <c r="BA1961" i="6"/>
  <c r="AZ1961" i="6"/>
  <c r="AY1961" i="6"/>
  <c r="AX1961" i="6"/>
  <c r="BC1960" i="6"/>
  <c r="BA1960" i="6"/>
  <c r="AZ1960" i="6"/>
  <c r="AY1960" i="6"/>
  <c r="AX1960" i="6"/>
  <c r="BC1959" i="6"/>
  <c r="BA1959" i="6"/>
  <c r="AZ1959" i="6"/>
  <c r="AY1959" i="6"/>
  <c r="AX1959" i="6"/>
  <c r="BC1958" i="6"/>
  <c r="BA1958" i="6"/>
  <c r="AZ1958" i="6"/>
  <c r="AY1958" i="6"/>
  <c r="AX1958" i="6"/>
  <c r="BC1957" i="6"/>
  <c r="BA1957" i="6"/>
  <c r="AZ1957" i="6"/>
  <c r="AY1957" i="6"/>
  <c r="AX1957" i="6"/>
  <c r="BC1956" i="6"/>
  <c r="BA1956" i="6"/>
  <c r="AZ1956" i="6"/>
  <c r="AY1956" i="6"/>
  <c r="AX1956" i="6"/>
  <c r="BC1955" i="6"/>
  <c r="BA1955" i="6"/>
  <c r="AZ1955" i="6"/>
  <c r="AY1955" i="6"/>
  <c r="AX1955" i="6"/>
  <c r="BC1954" i="6"/>
  <c r="BA1954" i="6"/>
  <c r="AZ1954" i="6"/>
  <c r="AY1954" i="6"/>
  <c r="AX1954" i="6"/>
  <c r="BC1953" i="6"/>
  <c r="BA1953" i="6"/>
  <c r="AZ1953" i="6"/>
  <c r="AY1953" i="6"/>
  <c r="AX1953" i="6"/>
  <c r="BC1952" i="6"/>
  <c r="BA1952" i="6"/>
  <c r="AZ1952" i="6"/>
  <c r="AY1952" i="6"/>
  <c r="AX1952" i="6"/>
  <c r="BC1951" i="6"/>
  <c r="BA1951" i="6"/>
  <c r="AZ1951" i="6"/>
  <c r="AY1951" i="6"/>
  <c r="AX1951" i="6"/>
  <c r="BC1950" i="6"/>
  <c r="BB1950" i="6"/>
  <c r="BA1950" i="6"/>
  <c r="AZ1950" i="6"/>
  <c r="AY1950" i="6"/>
  <c r="AX1950" i="6"/>
  <c r="BC1949" i="6"/>
  <c r="BB1949" i="6"/>
  <c r="BA1949" i="6"/>
  <c r="AZ1949" i="6"/>
  <c r="AY1949" i="6"/>
  <c r="AX1949" i="6"/>
  <c r="BC1948" i="6"/>
  <c r="BB1948" i="6"/>
  <c r="BA1948" i="6"/>
  <c r="AZ1948" i="6"/>
  <c r="AY1948" i="6"/>
  <c r="AX1948" i="6"/>
  <c r="BC1947" i="6"/>
  <c r="BB1947" i="6"/>
  <c r="BA1947" i="6"/>
  <c r="AZ1947" i="6"/>
  <c r="AY1947" i="6"/>
  <c r="AX1947" i="6"/>
  <c r="BC1946" i="6"/>
  <c r="BB1946" i="6"/>
  <c r="BA1946" i="6"/>
  <c r="AZ1946" i="6"/>
  <c r="AY1946" i="6"/>
  <c r="AX1946" i="6"/>
  <c r="BC1945" i="6"/>
  <c r="BB1945" i="6"/>
  <c r="BA1945" i="6"/>
  <c r="AZ1945" i="6"/>
  <c r="AY1945" i="6"/>
  <c r="AX1945" i="6"/>
  <c r="BC1944" i="6"/>
  <c r="BB1944" i="6"/>
  <c r="BA1944" i="6"/>
  <c r="AZ1944" i="6"/>
  <c r="AY1944" i="6"/>
  <c r="AX1944" i="6"/>
  <c r="BC1943" i="6"/>
  <c r="BB1943" i="6"/>
  <c r="BA1943" i="6"/>
  <c r="AZ1943" i="6"/>
  <c r="AY1943" i="6"/>
  <c r="AX1943" i="6"/>
  <c r="BC1942" i="6"/>
  <c r="BA1942" i="6"/>
  <c r="AZ1942" i="6"/>
  <c r="AY1942" i="6"/>
  <c r="AX1942" i="6"/>
  <c r="BC1941" i="6"/>
  <c r="BA1941" i="6"/>
  <c r="AZ1941" i="6"/>
  <c r="AY1941" i="6"/>
  <c r="AX1941" i="6"/>
  <c r="BC1940" i="6"/>
  <c r="BA1940" i="6"/>
  <c r="AZ1940" i="6"/>
  <c r="AY1940" i="6"/>
  <c r="AX1940" i="6"/>
  <c r="BC1939" i="6"/>
  <c r="BA1939" i="6"/>
  <c r="AZ1939" i="6"/>
  <c r="AY1939" i="6"/>
  <c r="AX1939" i="6"/>
  <c r="BC1938" i="6"/>
  <c r="BB1938" i="6"/>
  <c r="BA1938" i="6"/>
  <c r="AZ1938" i="6"/>
  <c r="AY1938" i="6"/>
  <c r="AX1938" i="6"/>
  <c r="BC1937" i="6"/>
  <c r="BA1937" i="6"/>
  <c r="AZ1937" i="6"/>
  <c r="AY1937" i="6"/>
  <c r="AX1937" i="6"/>
  <c r="BC1936" i="6"/>
  <c r="BA1936" i="6"/>
  <c r="AZ1936" i="6"/>
  <c r="AY1936" i="6"/>
  <c r="AX1936" i="6"/>
  <c r="BC1935" i="6"/>
  <c r="BA1935" i="6"/>
  <c r="AZ1935" i="6"/>
  <c r="AY1935" i="6"/>
  <c r="AX1935" i="6"/>
  <c r="BC1934" i="6"/>
  <c r="BB1934" i="6"/>
  <c r="BA1934" i="6"/>
  <c r="AZ1934" i="6"/>
  <c r="AY1934" i="6"/>
  <c r="AX1934" i="6"/>
  <c r="BC1933" i="6"/>
  <c r="BB1933" i="6"/>
  <c r="BA1933" i="6"/>
  <c r="AZ1933" i="6"/>
  <c r="AY1933" i="6"/>
  <c r="AX1933" i="6"/>
  <c r="BC1932" i="6"/>
  <c r="BA1932" i="6"/>
  <c r="AZ1932" i="6"/>
  <c r="AY1932" i="6"/>
  <c r="AX1932" i="6"/>
  <c r="BC1931" i="6"/>
  <c r="BA1931" i="6"/>
  <c r="AZ1931" i="6"/>
  <c r="AY1931" i="6"/>
  <c r="AX1931" i="6"/>
  <c r="BC1930" i="6"/>
  <c r="BB1930" i="6"/>
  <c r="BA1930" i="6"/>
  <c r="AZ1930" i="6"/>
  <c r="AY1930" i="6"/>
  <c r="AX1930" i="6"/>
  <c r="BC1929" i="6"/>
  <c r="BB1929" i="6"/>
  <c r="BA1929" i="6"/>
  <c r="AZ1929" i="6"/>
  <c r="AY1929" i="6"/>
  <c r="AX1929" i="6"/>
  <c r="BC1928" i="6"/>
  <c r="BA1928" i="6"/>
  <c r="AZ1928" i="6"/>
  <c r="AY1928" i="6"/>
  <c r="AX1928" i="6"/>
  <c r="BC1927" i="6"/>
  <c r="BA1927" i="6"/>
  <c r="AZ1927" i="6"/>
  <c r="AY1927" i="6"/>
  <c r="AX1927" i="6"/>
  <c r="BC1926" i="6"/>
  <c r="BB1926" i="6"/>
  <c r="BA1926" i="6"/>
  <c r="AZ1926" i="6"/>
  <c r="AY1926" i="6"/>
  <c r="AX1926" i="6"/>
  <c r="BC1925" i="6"/>
  <c r="BB1925" i="6"/>
  <c r="BA1925" i="6"/>
  <c r="AZ1925" i="6"/>
  <c r="AY1925" i="6"/>
  <c r="AX1925" i="6"/>
  <c r="BC1924" i="6"/>
  <c r="BA1924" i="6"/>
  <c r="AZ1924" i="6"/>
  <c r="AY1924" i="6"/>
  <c r="AX1924" i="6"/>
  <c r="BC1923" i="6"/>
  <c r="BA1923" i="6"/>
  <c r="AZ1923" i="6"/>
  <c r="AY1923" i="6"/>
  <c r="AX1923" i="6"/>
  <c r="BC1922" i="6"/>
  <c r="BB1922" i="6"/>
  <c r="BA1922" i="6"/>
  <c r="AZ1922" i="6"/>
  <c r="AY1922" i="6"/>
  <c r="AX1922" i="6"/>
  <c r="BC1921" i="6"/>
  <c r="BB1921" i="6"/>
  <c r="BA1921" i="6"/>
  <c r="AZ1921" i="6"/>
  <c r="AY1921" i="6"/>
  <c r="AX1921" i="6"/>
  <c r="BC1920" i="6"/>
  <c r="BA1920" i="6"/>
  <c r="AZ1920" i="6"/>
  <c r="AY1920" i="6"/>
  <c r="AX1920" i="6"/>
  <c r="BC1919" i="6"/>
  <c r="BB1919" i="6"/>
  <c r="BA1919" i="6"/>
  <c r="AZ1919" i="6"/>
  <c r="AY1919" i="6"/>
  <c r="AX1919" i="6"/>
  <c r="BC1918" i="6"/>
  <c r="BA1918" i="6"/>
  <c r="AZ1918" i="6"/>
  <c r="AY1918" i="6"/>
  <c r="AX1918" i="6"/>
  <c r="BC1917" i="6"/>
  <c r="BA1917" i="6"/>
  <c r="AZ1917" i="6"/>
  <c r="AY1917" i="6"/>
  <c r="AX1917" i="6"/>
  <c r="BC1916" i="6"/>
  <c r="BA1916" i="6"/>
  <c r="AZ1916" i="6"/>
  <c r="AY1916" i="6"/>
  <c r="AX1916" i="6"/>
  <c r="BC1915" i="6"/>
  <c r="BB1915" i="6"/>
  <c r="BA1915" i="6"/>
  <c r="AZ1915" i="6"/>
  <c r="AY1915" i="6"/>
  <c r="AX1915" i="6"/>
  <c r="BC1914" i="6"/>
  <c r="BB1914" i="6"/>
  <c r="BA1914" i="6"/>
  <c r="AZ1914" i="6"/>
  <c r="AY1914" i="6"/>
  <c r="AX1914" i="6"/>
  <c r="BC1913" i="6"/>
  <c r="BB1913" i="6"/>
  <c r="BA1913" i="6"/>
  <c r="AZ1913" i="6"/>
  <c r="AY1913" i="6"/>
  <c r="AX1913" i="6"/>
  <c r="BC1912" i="6"/>
  <c r="BB1912" i="6"/>
  <c r="BA1912" i="6"/>
  <c r="AZ1912" i="6"/>
  <c r="AY1912" i="6"/>
  <c r="AX1912" i="6"/>
  <c r="BC1911" i="6"/>
  <c r="BB1911" i="6"/>
  <c r="BA1911" i="6"/>
  <c r="AZ1911" i="6"/>
  <c r="AY1911" i="6"/>
  <c r="AX1911" i="6"/>
  <c r="BC1910" i="6"/>
  <c r="BB1910" i="6"/>
  <c r="BA1910" i="6"/>
  <c r="AZ1910" i="6"/>
  <c r="AY1910" i="6"/>
  <c r="AX1910" i="6"/>
  <c r="BC1909" i="6"/>
  <c r="BB1909" i="6"/>
  <c r="BA1909" i="6"/>
  <c r="AZ1909" i="6"/>
  <c r="AY1909" i="6"/>
  <c r="AX1909" i="6"/>
  <c r="BC1908" i="6"/>
  <c r="BA1908" i="6"/>
  <c r="AZ1908" i="6"/>
  <c r="AY1908" i="6"/>
  <c r="AX1908" i="6"/>
  <c r="BC1697" i="6"/>
  <c r="BA1697" i="6"/>
  <c r="AZ1697" i="6"/>
  <c r="AY1697" i="6"/>
  <c r="AX1697" i="6"/>
  <c r="BC1696" i="6"/>
  <c r="BA1696" i="6"/>
  <c r="AZ1696" i="6"/>
  <c r="AY1696" i="6"/>
  <c r="AX1696" i="6"/>
  <c r="BC1695" i="6"/>
  <c r="BA1695" i="6"/>
  <c r="AZ1695" i="6"/>
  <c r="AY1695" i="6"/>
  <c r="AX1695" i="6"/>
  <c r="BC1694" i="6"/>
  <c r="BA1694" i="6"/>
  <c r="AZ1694" i="6"/>
  <c r="AY1694" i="6"/>
  <c r="AX1694" i="6"/>
  <c r="BC1693" i="6"/>
  <c r="BA1693" i="6"/>
  <c r="AZ1693" i="6"/>
  <c r="AY1693" i="6"/>
  <c r="AX1693" i="6"/>
  <c r="BC1692" i="6"/>
  <c r="BA1692" i="6"/>
  <c r="AZ1692" i="6"/>
  <c r="AY1692" i="6"/>
  <c r="AX1692" i="6"/>
  <c r="BC1691" i="6"/>
  <c r="BA1691" i="6"/>
  <c r="AZ1691" i="6"/>
  <c r="AY1691" i="6"/>
  <c r="AX1691" i="6"/>
  <c r="BC1690" i="6"/>
  <c r="BA1690" i="6"/>
  <c r="AZ1690" i="6"/>
  <c r="AY1690" i="6"/>
  <c r="AX1690" i="6"/>
  <c r="BC1689" i="6"/>
  <c r="BA1689" i="6"/>
  <c r="AZ1689" i="6"/>
  <c r="AY1689" i="6"/>
  <c r="AX1689" i="6"/>
  <c r="BC1688" i="6"/>
  <c r="BA1688" i="6"/>
  <c r="AZ1688" i="6"/>
  <c r="AY1688" i="6"/>
  <c r="AX1688" i="6"/>
  <c r="BC1687" i="6"/>
  <c r="BA1687" i="6"/>
  <c r="AZ1687" i="6"/>
  <c r="AY1687" i="6"/>
  <c r="AX1687" i="6"/>
  <c r="BC1686" i="6"/>
  <c r="BA1686" i="6"/>
  <c r="AZ1686" i="6"/>
  <c r="AY1686" i="6"/>
  <c r="AX1686" i="6"/>
  <c r="BC1685" i="6"/>
  <c r="BA1685" i="6"/>
  <c r="AZ1685" i="6"/>
  <c r="AY1685" i="6"/>
  <c r="AX1685" i="6"/>
  <c r="BC1684" i="6"/>
  <c r="BA1684" i="6"/>
  <c r="AZ1684" i="6"/>
  <c r="AY1684" i="6"/>
  <c r="AX1684" i="6"/>
  <c r="BC1683" i="6"/>
  <c r="BA1683" i="6"/>
  <c r="AZ1683" i="6"/>
  <c r="AY1683" i="6"/>
  <c r="AX1683" i="6"/>
  <c r="BC1682" i="6"/>
  <c r="BA1682" i="6"/>
  <c r="AZ1682" i="6"/>
  <c r="AY1682" i="6"/>
  <c r="AX1682" i="6"/>
  <c r="BC1681" i="6"/>
  <c r="BA1681" i="6"/>
  <c r="AZ1681" i="6"/>
  <c r="AY1681" i="6"/>
  <c r="AX1681" i="6"/>
  <c r="BC1680" i="6"/>
  <c r="BA1680" i="6"/>
  <c r="AZ1680" i="6"/>
  <c r="AY1680" i="6"/>
  <c r="AX1680" i="6"/>
  <c r="BC1679" i="6"/>
  <c r="BA1679" i="6"/>
  <c r="AZ1679" i="6"/>
  <c r="AY1679" i="6"/>
  <c r="AX1679" i="6"/>
  <c r="BC1678" i="6"/>
  <c r="BA1678" i="6"/>
  <c r="AZ1678" i="6"/>
  <c r="AY1678" i="6"/>
  <c r="AX1678" i="6"/>
  <c r="BC1677" i="6"/>
  <c r="BA1677" i="6"/>
  <c r="AZ1677" i="6"/>
  <c r="AY1677" i="6"/>
  <c r="AX1677" i="6"/>
  <c r="BC1676" i="6"/>
  <c r="BA1676" i="6"/>
  <c r="AZ1676" i="6"/>
  <c r="AY1676" i="6"/>
  <c r="AX1676" i="6"/>
  <c r="BC1675" i="6"/>
  <c r="BA1675" i="6"/>
  <c r="AZ1675" i="6"/>
  <c r="AY1675" i="6"/>
  <c r="AX1675" i="6"/>
  <c r="BC1674" i="6"/>
  <c r="BB1674" i="6"/>
  <c r="BA1674" i="6"/>
  <c r="AZ1674" i="6"/>
  <c r="AY1674" i="6"/>
  <c r="AX1674" i="6"/>
  <c r="BC1673" i="6"/>
  <c r="BB1673" i="6"/>
  <c r="BA1673" i="6"/>
  <c r="AZ1673" i="6"/>
  <c r="AY1673" i="6"/>
  <c r="AX1673" i="6"/>
  <c r="BC1672" i="6"/>
  <c r="BB1672" i="6"/>
  <c r="BA1672" i="6"/>
  <c r="AZ1672" i="6"/>
  <c r="AY1672" i="6"/>
  <c r="AX1672" i="6"/>
  <c r="BC1671" i="6"/>
  <c r="BB1671" i="6"/>
  <c r="BA1671" i="6"/>
  <c r="AZ1671" i="6"/>
  <c r="AY1671" i="6"/>
  <c r="AX1671" i="6"/>
  <c r="BC1670" i="6"/>
  <c r="BB1670" i="6"/>
  <c r="BA1670" i="6"/>
  <c r="AZ1670" i="6"/>
  <c r="AY1670" i="6"/>
  <c r="AX1670" i="6"/>
  <c r="BC1669" i="6"/>
  <c r="BB1669" i="6"/>
  <c r="BA1669" i="6"/>
  <c r="AZ1669" i="6"/>
  <c r="AY1669" i="6"/>
  <c r="AX1669" i="6"/>
  <c r="BC1668" i="6"/>
  <c r="BB1668" i="6"/>
  <c r="BA1668" i="6"/>
  <c r="AZ1668" i="6"/>
  <c r="AY1668" i="6"/>
  <c r="AX1668" i="6"/>
  <c r="BC1667" i="6"/>
  <c r="BB1667" i="6"/>
  <c r="BA1667" i="6"/>
  <c r="AZ1667" i="6"/>
  <c r="AY1667" i="6"/>
  <c r="AX1667" i="6"/>
  <c r="BC1666" i="6"/>
  <c r="BB1666" i="6"/>
  <c r="BA1666" i="6"/>
  <c r="AZ1666" i="6"/>
  <c r="AY1666" i="6"/>
  <c r="AX1666" i="6"/>
  <c r="BC1665" i="6"/>
  <c r="BA1665" i="6"/>
  <c r="AZ1665" i="6"/>
  <c r="AY1665" i="6"/>
  <c r="AX1665" i="6"/>
  <c r="BC1664" i="6"/>
  <c r="BA1664" i="6"/>
  <c r="AZ1664" i="6"/>
  <c r="AY1664" i="6"/>
  <c r="AX1664" i="6"/>
  <c r="BC1663" i="6"/>
  <c r="BA1663" i="6"/>
  <c r="AZ1663" i="6"/>
  <c r="AY1663" i="6"/>
  <c r="AX1663" i="6"/>
  <c r="BC1662" i="6"/>
  <c r="BA1662" i="6"/>
  <c r="AZ1662" i="6"/>
  <c r="AY1662" i="6"/>
  <c r="AX1662" i="6"/>
  <c r="BC1661" i="6"/>
  <c r="BB1661" i="6"/>
  <c r="BA1661" i="6"/>
  <c r="AZ1661" i="6"/>
  <c r="AY1661" i="6"/>
  <c r="AX1661" i="6"/>
  <c r="BC1660" i="6"/>
  <c r="BB1660" i="6"/>
  <c r="BA1660" i="6"/>
  <c r="AZ1660" i="6"/>
  <c r="AY1660" i="6"/>
  <c r="AX1660" i="6"/>
  <c r="BC1659" i="6"/>
  <c r="BB1659" i="6"/>
  <c r="BA1659" i="6"/>
  <c r="AZ1659" i="6"/>
  <c r="AY1659" i="6"/>
  <c r="AX1659" i="6"/>
  <c r="BC1658" i="6"/>
  <c r="BB1658" i="6"/>
  <c r="BA1658" i="6"/>
  <c r="AZ1658" i="6"/>
  <c r="AY1658" i="6"/>
  <c r="AX1658" i="6"/>
  <c r="BC1657" i="6"/>
  <c r="BA1657" i="6"/>
  <c r="AZ1657" i="6"/>
  <c r="AY1657" i="6"/>
  <c r="AX1657" i="6"/>
  <c r="BC1656" i="6"/>
  <c r="BB1656" i="6"/>
  <c r="BA1656" i="6"/>
  <c r="AZ1656" i="6"/>
  <c r="AY1656" i="6"/>
  <c r="AX1656" i="6"/>
  <c r="BC1655" i="6"/>
  <c r="BB1655" i="6"/>
  <c r="BA1655" i="6"/>
  <c r="AZ1655" i="6"/>
  <c r="AY1655" i="6"/>
  <c r="AX1655" i="6"/>
  <c r="BC1654" i="6"/>
  <c r="BA1654" i="6"/>
  <c r="AZ1654" i="6"/>
  <c r="AY1654" i="6"/>
  <c r="AX1654" i="6"/>
  <c r="BC1653" i="6"/>
  <c r="BA1653" i="6"/>
  <c r="AZ1653" i="6"/>
  <c r="AY1653" i="6"/>
  <c r="AX1653" i="6"/>
  <c r="BC1652" i="6"/>
  <c r="BB1652" i="6"/>
  <c r="BA1652" i="6"/>
  <c r="AZ1652" i="6"/>
  <c r="AY1652" i="6"/>
  <c r="AX1652" i="6"/>
  <c r="BC1651" i="6"/>
  <c r="BB1651" i="6"/>
  <c r="BA1651" i="6"/>
  <c r="AZ1651" i="6"/>
  <c r="AY1651" i="6"/>
  <c r="AX1651" i="6"/>
  <c r="BC1650" i="6"/>
  <c r="BB1650" i="6"/>
  <c r="BA1650" i="6"/>
  <c r="AZ1650" i="6"/>
  <c r="AY1650" i="6"/>
  <c r="AX1650" i="6"/>
  <c r="BC1649" i="6"/>
  <c r="BB1649" i="6"/>
  <c r="BA1649" i="6"/>
  <c r="AZ1649" i="6"/>
  <c r="AY1649" i="6"/>
  <c r="AX1649" i="6"/>
  <c r="BC1648" i="6"/>
  <c r="BB1648" i="6"/>
  <c r="BA1648" i="6"/>
  <c r="AZ1648" i="6"/>
  <c r="AY1648" i="6"/>
  <c r="AX1648" i="6"/>
  <c r="BC1647" i="6"/>
  <c r="BB1647" i="6"/>
  <c r="BA1647" i="6"/>
  <c r="AZ1647" i="6"/>
  <c r="AY1647" i="6"/>
  <c r="AX1647" i="6"/>
  <c r="BC1646" i="6"/>
  <c r="BB1646" i="6"/>
  <c r="BA1646" i="6"/>
  <c r="AZ1646" i="6"/>
  <c r="AY1646" i="6"/>
  <c r="AX1646" i="6"/>
  <c r="BC1645" i="6"/>
  <c r="BB1645" i="6"/>
  <c r="BA1645" i="6"/>
  <c r="AZ1645" i="6"/>
  <c r="AY1645" i="6"/>
  <c r="AX1645" i="6"/>
  <c r="BC1644" i="6"/>
  <c r="BB1644" i="6"/>
  <c r="BA1644" i="6"/>
  <c r="AZ1644" i="6"/>
  <c r="AY1644" i="6"/>
  <c r="AX1644" i="6"/>
  <c r="BC1643" i="6"/>
  <c r="BB1643" i="6"/>
  <c r="BA1643" i="6"/>
  <c r="AZ1643" i="6"/>
  <c r="AY1643" i="6"/>
  <c r="AX1643" i="6"/>
  <c r="BC1642" i="6"/>
  <c r="BB1642" i="6"/>
  <c r="BA1642" i="6"/>
  <c r="AZ1642" i="6"/>
  <c r="AY1642" i="6"/>
  <c r="AX1642" i="6"/>
  <c r="BC1641" i="6"/>
  <c r="BB1641" i="6"/>
  <c r="BA1641" i="6"/>
  <c r="AZ1641" i="6"/>
  <c r="AY1641" i="6"/>
  <c r="AX1641" i="6"/>
  <c r="BC1640" i="6"/>
  <c r="BB1640" i="6"/>
  <c r="BA1640" i="6"/>
  <c r="AZ1640" i="6"/>
  <c r="AY1640" i="6"/>
  <c r="AX1640" i="6"/>
  <c r="BC1639" i="6"/>
  <c r="BB1639" i="6"/>
  <c r="BA1639" i="6"/>
  <c r="AZ1639" i="6"/>
  <c r="AY1639" i="6"/>
  <c r="AX1639" i="6"/>
  <c r="BC1638" i="6"/>
  <c r="BB1638" i="6"/>
  <c r="BA1638" i="6"/>
  <c r="AZ1638" i="6"/>
  <c r="AY1638" i="6"/>
  <c r="AX1638" i="6"/>
  <c r="BC1637" i="6"/>
  <c r="BB1637" i="6"/>
  <c r="BA1637" i="6"/>
  <c r="AZ1637" i="6"/>
  <c r="AY1637" i="6"/>
  <c r="AX1637" i="6"/>
  <c r="BC1636" i="6"/>
  <c r="BB1636" i="6"/>
  <c r="BA1636" i="6"/>
  <c r="AZ1636" i="6"/>
  <c r="AY1636" i="6"/>
  <c r="AX1636" i="6"/>
  <c r="BC1635" i="6"/>
  <c r="BB1635" i="6"/>
  <c r="BA1635" i="6"/>
  <c r="AZ1635" i="6"/>
  <c r="AY1635" i="6"/>
  <c r="AX1635" i="6"/>
  <c r="BC1634" i="6"/>
  <c r="BB1634" i="6"/>
  <c r="BA1634" i="6"/>
  <c r="AZ1634" i="6"/>
  <c r="AY1634" i="6"/>
  <c r="AX1634" i="6"/>
  <c r="BC1633" i="6"/>
  <c r="BB1633" i="6"/>
  <c r="BA1633" i="6"/>
  <c r="AZ1633" i="6"/>
  <c r="AY1633" i="6"/>
  <c r="AX1633" i="6"/>
  <c r="BC1632" i="6"/>
  <c r="BB1632" i="6"/>
  <c r="BA1632" i="6"/>
  <c r="AZ1632" i="6"/>
  <c r="AY1632" i="6"/>
  <c r="AX1632" i="6"/>
  <c r="BC1631" i="6"/>
  <c r="BB1631" i="6"/>
  <c r="BA1631" i="6"/>
  <c r="AZ1631" i="6"/>
  <c r="AY1631" i="6"/>
  <c r="AX1631" i="6"/>
  <c r="BC1630" i="6"/>
  <c r="BB1630" i="6"/>
  <c r="BA1630" i="6"/>
  <c r="AZ1630" i="6"/>
  <c r="AY1630" i="6"/>
  <c r="AX1630" i="6"/>
  <c r="BC1629" i="6"/>
  <c r="BB1629" i="6"/>
  <c r="BA1629" i="6"/>
  <c r="AZ1629" i="6"/>
  <c r="AY1629" i="6"/>
  <c r="AX1629" i="6"/>
  <c r="BC1628" i="6"/>
  <c r="BB1628" i="6"/>
  <c r="BA1628" i="6"/>
  <c r="AZ1628" i="6"/>
  <c r="AY1628" i="6"/>
  <c r="AX1628" i="6"/>
  <c r="BC1627" i="6"/>
  <c r="BB1627" i="6"/>
  <c r="BA1627" i="6"/>
  <c r="AZ1627" i="6"/>
  <c r="AY1627" i="6"/>
  <c r="AX1627" i="6"/>
  <c r="BC1626" i="6"/>
  <c r="BB1626" i="6"/>
  <c r="BA1626" i="6"/>
  <c r="AZ1626" i="6"/>
  <c r="AY1626" i="6"/>
  <c r="AX1626" i="6"/>
  <c r="BC1625" i="6"/>
  <c r="BB1625" i="6"/>
  <c r="BA1625" i="6"/>
  <c r="AZ1625" i="6"/>
  <c r="AY1625" i="6"/>
  <c r="AX1625" i="6"/>
  <c r="BC1624" i="6"/>
  <c r="BB1624" i="6"/>
  <c r="BA1624" i="6"/>
  <c r="AZ1624" i="6"/>
  <c r="AY1624" i="6"/>
  <c r="AX1624" i="6"/>
  <c r="BC1623" i="6"/>
  <c r="BA1623" i="6"/>
  <c r="AZ1623" i="6"/>
  <c r="AY1623" i="6"/>
  <c r="AX1623" i="6"/>
  <c r="BC1622" i="6"/>
  <c r="BA1622" i="6"/>
  <c r="AZ1622" i="6"/>
  <c r="AY1622" i="6"/>
  <c r="AX1622" i="6"/>
  <c r="BC1621" i="6"/>
  <c r="BA1621" i="6"/>
  <c r="AZ1621" i="6"/>
  <c r="AY1621" i="6"/>
  <c r="AX1621" i="6"/>
  <c r="BC1620" i="6"/>
  <c r="BA1620" i="6"/>
  <c r="AZ1620" i="6"/>
  <c r="AY1620" i="6"/>
  <c r="AX1620" i="6"/>
  <c r="BC1619" i="6"/>
  <c r="BA1619" i="6"/>
  <c r="AZ1619" i="6"/>
  <c r="AY1619" i="6"/>
  <c r="AX1619" i="6"/>
  <c r="BC1618" i="6"/>
  <c r="BA1618" i="6"/>
  <c r="AZ1618" i="6"/>
  <c r="AY1618" i="6"/>
  <c r="AX1618" i="6"/>
  <c r="BC1617" i="6"/>
  <c r="BA1617" i="6"/>
  <c r="AZ1617" i="6"/>
  <c r="AY1617" i="6"/>
  <c r="AX1617" i="6"/>
  <c r="BC1616" i="6"/>
  <c r="BA1616" i="6"/>
  <c r="AZ1616" i="6"/>
  <c r="AY1616" i="6"/>
  <c r="AX1616" i="6"/>
  <c r="BC1615" i="6"/>
  <c r="BA1615" i="6"/>
  <c r="AZ1615" i="6"/>
  <c r="AY1615" i="6"/>
  <c r="AX1615" i="6"/>
  <c r="BC1614" i="6"/>
  <c r="BA1614" i="6"/>
  <c r="AZ1614" i="6"/>
  <c r="AY1614" i="6"/>
  <c r="AX1614" i="6"/>
  <c r="BC1613" i="6"/>
  <c r="BA1613" i="6"/>
  <c r="AZ1613" i="6"/>
  <c r="AY1613" i="6"/>
  <c r="AX1613" i="6"/>
  <c r="BC1612" i="6"/>
  <c r="BA1612" i="6"/>
  <c r="AZ1612" i="6"/>
  <c r="AY1612" i="6"/>
  <c r="AX1612" i="6"/>
  <c r="BC1611" i="6"/>
  <c r="BB1611" i="6"/>
  <c r="BA1611" i="6"/>
  <c r="AZ1611" i="6"/>
  <c r="AY1611" i="6"/>
  <c r="AX1611" i="6"/>
  <c r="BC1610" i="6"/>
  <c r="BB1610" i="6"/>
  <c r="BA1610" i="6"/>
  <c r="AZ1610" i="6"/>
  <c r="AY1610" i="6"/>
  <c r="AX1610" i="6"/>
  <c r="BC1609" i="6"/>
  <c r="BB1609" i="6"/>
  <c r="BA1609" i="6"/>
  <c r="AZ1609" i="6"/>
  <c r="AY1609" i="6"/>
  <c r="AX1609" i="6"/>
  <c r="BC1608" i="6"/>
  <c r="BB1608" i="6"/>
  <c r="BA1608" i="6"/>
  <c r="AZ1608" i="6"/>
  <c r="AY1608" i="6"/>
  <c r="AX1608" i="6"/>
  <c r="BC1607" i="6"/>
  <c r="BB1607" i="6"/>
  <c r="BA1607" i="6"/>
  <c r="AZ1607" i="6"/>
  <c r="AY1607" i="6"/>
  <c r="AX1607" i="6"/>
  <c r="BC1606" i="6"/>
  <c r="BB1606" i="6"/>
  <c r="BA1606" i="6"/>
  <c r="AZ1606" i="6"/>
  <c r="AY1606" i="6"/>
  <c r="AX1606" i="6"/>
  <c r="BC1605" i="6"/>
  <c r="BB1605" i="6"/>
  <c r="BA1605" i="6"/>
  <c r="AZ1605" i="6"/>
  <c r="AY1605" i="6"/>
  <c r="AX1605" i="6"/>
  <c r="BC1604" i="6"/>
  <c r="BB1604" i="6"/>
  <c r="BA1604" i="6"/>
  <c r="AZ1604" i="6"/>
  <c r="AY1604" i="6"/>
  <c r="AX1604" i="6"/>
  <c r="BC1603" i="6"/>
  <c r="BA1603" i="6"/>
  <c r="AZ1603" i="6"/>
  <c r="AY1603" i="6"/>
  <c r="AX1603" i="6"/>
  <c r="BC1602" i="6"/>
  <c r="BA1602" i="6"/>
  <c r="AZ1602" i="6"/>
  <c r="AY1602" i="6"/>
  <c r="AX1602" i="6"/>
  <c r="BC1601" i="6"/>
  <c r="BA1601" i="6"/>
  <c r="AZ1601" i="6"/>
  <c r="AY1601" i="6"/>
  <c r="AX1601" i="6"/>
  <c r="BC1600" i="6"/>
  <c r="BA1600" i="6"/>
  <c r="AZ1600" i="6"/>
  <c r="AY1600" i="6"/>
  <c r="AX1600" i="6"/>
  <c r="BC1599" i="6"/>
  <c r="BB1599" i="6"/>
  <c r="BA1599" i="6"/>
  <c r="AZ1599" i="6"/>
  <c r="AY1599" i="6"/>
  <c r="AX1599" i="6"/>
  <c r="BC1598" i="6"/>
  <c r="BA1598" i="6"/>
  <c r="AZ1598" i="6"/>
  <c r="AY1598" i="6"/>
  <c r="AX1598" i="6"/>
  <c r="BC1597" i="6"/>
  <c r="BA1597" i="6"/>
  <c r="AZ1597" i="6"/>
  <c r="AY1597" i="6"/>
  <c r="AX1597" i="6"/>
  <c r="BC1596" i="6"/>
  <c r="BA1596" i="6"/>
  <c r="AZ1596" i="6"/>
  <c r="AY1596" i="6"/>
  <c r="AX1596" i="6"/>
  <c r="BC1595" i="6"/>
  <c r="BB1595" i="6"/>
  <c r="BA1595" i="6"/>
  <c r="AZ1595" i="6"/>
  <c r="AY1595" i="6"/>
  <c r="AX1595" i="6"/>
  <c r="BC1594" i="6"/>
  <c r="BB1594" i="6"/>
  <c r="BA1594" i="6"/>
  <c r="AZ1594" i="6"/>
  <c r="AY1594" i="6"/>
  <c r="AX1594" i="6"/>
  <c r="BC1593" i="6"/>
  <c r="BA1593" i="6"/>
  <c r="AZ1593" i="6"/>
  <c r="AY1593" i="6"/>
  <c r="AX1593" i="6"/>
  <c r="BC1592" i="6"/>
  <c r="BA1592" i="6"/>
  <c r="AZ1592" i="6"/>
  <c r="AY1592" i="6"/>
  <c r="AX1592" i="6"/>
  <c r="BC1591" i="6"/>
  <c r="BB1591" i="6"/>
  <c r="BA1591" i="6"/>
  <c r="AZ1591" i="6"/>
  <c r="AY1591" i="6"/>
  <c r="AX1591" i="6"/>
  <c r="BC1590" i="6"/>
  <c r="BB1590" i="6"/>
  <c r="BA1590" i="6"/>
  <c r="AZ1590" i="6"/>
  <c r="AY1590" i="6"/>
  <c r="AX1590" i="6"/>
  <c r="BC1589" i="6"/>
  <c r="BA1589" i="6"/>
  <c r="AZ1589" i="6"/>
  <c r="AY1589" i="6"/>
  <c r="AX1589" i="6"/>
  <c r="BC1588" i="6"/>
  <c r="BA1588" i="6"/>
  <c r="AZ1588" i="6"/>
  <c r="AY1588" i="6"/>
  <c r="AX1588" i="6"/>
  <c r="BC1587" i="6"/>
  <c r="BB1587" i="6"/>
  <c r="BA1587" i="6"/>
  <c r="AZ1587" i="6"/>
  <c r="AY1587" i="6"/>
  <c r="AX1587" i="6"/>
  <c r="BC1586" i="6"/>
  <c r="BB1586" i="6"/>
  <c r="BA1586" i="6"/>
  <c r="AZ1586" i="6"/>
  <c r="AY1586" i="6"/>
  <c r="AX1586" i="6"/>
  <c r="BC1585" i="6"/>
  <c r="BA1585" i="6"/>
  <c r="AZ1585" i="6"/>
  <c r="AY1585" i="6"/>
  <c r="AX1585" i="6"/>
  <c r="BC1584" i="6"/>
  <c r="BA1584" i="6"/>
  <c r="AZ1584" i="6"/>
  <c r="AY1584" i="6"/>
  <c r="AX1584" i="6"/>
  <c r="BC1583" i="6"/>
  <c r="BB1583" i="6"/>
  <c r="BA1583" i="6"/>
  <c r="AZ1583" i="6"/>
  <c r="AY1583" i="6"/>
  <c r="AX1583" i="6"/>
  <c r="BC1582" i="6"/>
  <c r="BB1582" i="6"/>
  <c r="BA1582" i="6"/>
  <c r="AZ1582" i="6"/>
  <c r="AY1582" i="6"/>
  <c r="AX1582" i="6"/>
  <c r="BC1581" i="6"/>
  <c r="BA1581" i="6"/>
  <c r="AZ1581" i="6"/>
  <c r="AY1581" i="6"/>
  <c r="AX1581" i="6"/>
  <c r="BC1580" i="6"/>
  <c r="BB1580" i="6"/>
  <c r="BA1580" i="6"/>
  <c r="AZ1580" i="6"/>
  <c r="AY1580" i="6"/>
  <c r="AX1580" i="6"/>
  <c r="BC1579" i="6"/>
  <c r="BA1579" i="6"/>
  <c r="AZ1579" i="6"/>
  <c r="AY1579" i="6"/>
  <c r="AX1579" i="6"/>
  <c r="BC1578" i="6"/>
  <c r="BA1578" i="6"/>
  <c r="AZ1578" i="6"/>
  <c r="AY1578" i="6"/>
  <c r="AX1578" i="6"/>
  <c r="BC1577" i="6"/>
  <c r="BA1577" i="6"/>
  <c r="AZ1577" i="6"/>
  <c r="AY1577" i="6"/>
  <c r="AX1577" i="6"/>
  <c r="BC1576" i="6"/>
  <c r="BB1576" i="6"/>
  <c r="BA1576" i="6"/>
  <c r="AZ1576" i="6"/>
  <c r="AY1576" i="6"/>
  <c r="AX1576" i="6"/>
  <c r="BC1575" i="6"/>
  <c r="BB1575" i="6"/>
  <c r="BA1575" i="6"/>
  <c r="AZ1575" i="6"/>
  <c r="AY1575" i="6"/>
  <c r="AX1575" i="6"/>
  <c r="BC1574" i="6"/>
  <c r="BB1574" i="6"/>
  <c r="BA1574" i="6"/>
  <c r="AZ1574" i="6"/>
  <c r="AY1574" i="6"/>
  <c r="AX1574" i="6"/>
  <c r="BC1573" i="6"/>
  <c r="BB1573" i="6"/>
  <c r="BA1573" i="6"/>
  <c r="AZ1573" i="6"/>
  <c r="AY1573" i="6"/>
  <c r="AX1573" i="6"/>
  <c r="BC1572" i="6"/>
  <c r="BB1572" i="6"/>
  <c r="BA1572" i="6"/>
  <c r="AZ1572" i="6"/>
  <c r="AY1572" i="6"/>
  <c r="AX1572" i="6"/>
  <c r="BC1571" i="6"/>
  <c r="BB1571" i="6"/>
  <c r="BA1571" i="6"/>
  <c r="AZ1571" i="6"/>
  <c r="AY1571" i="6"/>
  <c r="AX1571" i="6"/>
  <c r="BC1570" i="6"/>
  <c r="BB1570" i="6"/>
  <c r="BA1570" i="6"/>
  <c r="AZ1570" i="6"/>
  <c r="AY1570" i="6"/>
  <c r="AX1570" i="6"/>
  <c r="BC1569" i="6"/>
  <c r="BA1569" i="6"/>
  <c r="AZ1569" i="6"/>
  <c r="AY1569" i="6"/>
  <c r="AX1569" i="6"/>
  <c r="BC1358" i="6"/>
  <c r="BA1358" i="6"/>
  <c r="AZ1358" i="6"/>
  <c r="AY1358" i="6"/>
  <c r="AX1358" i="6"/>
  <c r="BC1357" i="6"/>
  <c r="BA1357" i="6"/>
  <c r="AZ1357" i="6"/>
  <c r="AY1357" i="6"/>
  <c r="AX1357" i="6"/>
  <c r="BC1356" i="6"/>
  <c r="BA1356" i="6"/>
  <c r="AZ1356" i="6"/>
  <c r="AY1356" i="6"/>
  <c r="AX1356" i="6"/>
  <c r="BC1355" i="6"/>
  <c r="BA1355" i="6"/>
  <c r="AZ1355" i="6"/>
  <c r="AY1355" i="6"/>
  <c r="AX1355" i="6"/>
  <c r="BC1354" i="6"/>
  <c r="BA1354" i="6"/>
  <c r="AZ1354" i="6"/>
  <c r="AY1354" i="6"/>
  <c r="AX1354" i="6"/>
  <c r="BC1353" i="6"/>
  <c r="BA1353" i="6"/>
  <c r="AZ1353" i="6"/>
  <c r="AY1353" i="6"/>
  <c r="AX1353" i="6"/>
  <c r="BC1352" i="6"/>
  <c r="BA1352" i="6"/>
  <c r="AZ1352" i="6"/>
  <c r="AY1352" i="6"/>
  <c r="AX1352" i="6"/>
  <c r="BC1351" i="6"/>
  <c r="BA1351" i="6"/>
  <c r="AZ1351" i="6"/>
  <c r="AY1351" i="6"/>
  <c r="AX1351" i="6"/>
  <c r="BC1350" i="6"/>
  <c r="BA1350" i="6"/>
  <c r="AZ1350" i="6"/>
  <c r="AY1350" i="6"/>
  <c r="AX1350" i="6"/>
  <c r="BC1349" i="6"/>
  <c r="BA1349" i="6"/>
  <c r="AZ1349" i="6"/>
  <c r="AY1349" i="6"/>
  <c r="AX1349" i="6"/>
  <c r="BC1348" i="6"/>
  <c r="BA1348" i="6"/>
  <c r="AZ1348" i="6"/>
  <c r="AY1348" i="6"/>
  <c r="AX1348" i="6"/>
  <c r="BC1347" i="6"/>
  <c r="BA1347" i="6"/>
  <c r="AZ1347" i="6"/>
  <c r="AY1347" i="6"/>
  <c r="AX1347" i="6"/>
  <c r="BC1346" i="6"/>
  <c r="BA1346" i="6"/>
  <c r="AZ1346" i="6"/>
  <c r="AY1346" i="6"/>
  <c r="AX1346" i="6"/>
  <c r="BC1345" i="6"/>
  <c r="BA1345" i="6"/>
  <c r="AZ1345" i="6"/>
  <c r="AY1345" i="6"/>
  <c r="AX1345" i="6"/>
  <c r="BC1344" i="6"/>
  <c r="BA1344" i="6"/>
  <c r="AZ1344" i="6"/>
  <c r="AY1344" i="6"/>
  <c r="AX1344" i="6"/>
  <c r="BC1343" i="6"/>
  <c r="BA1343" i="6"/>
  <c r="AZ1343" i="6"/>
  <c r="AY1343" i="6"/>
  <c r="AX1343" i="6"/>
  <c r="BC1342" i="6"/>
  <c r="BA1342" i="6"/>
  <c r="AZ1342" i="6"/>
  <c r="AY1342" i="6"/>
  <c r="AX1342" i="6"/>
  <c r="BC1341" i="6"/>
  <c r="BA1341" i="6"/>
  <c r="AZ1341" i="6"/>
  <c r="AY1341" i="6"/>
  <c r="AX1341" i="6"/>
  <c r="BC1340" i="6"/>
  <c r="BA1340" i="6"/>
  <c r="AZ1340" i="6"/>
  <c r="AY1340" i="6"/>
  <c r="AX1340" i="6"/>
  <c r="BC1339" i="6"/>
  <c r="BA1339" i="6"/>
  <c r="AZ1339" i="6"/>
  <c r="AY1339" i="6"/>
  <c r="AX1339" i="6"/>
  <c r="BC1338" i="6"/>
  <c r="BA1338" i="6"/>
  <c r="AZ1338" i="6"/>
  <c r="AY1338" i="6"/>
  <c r="AX1338" i="6"/>
  <c r="BC1337" i="6"/>
  <c r="BA1337" i="6"/>
  <c r="AZ1337" i="6"/>
  <c r="AY1337" i="6"/>
  <c r="AX1337" i="6"/>
  <c r="BC1336" i="6"/>
  <c r="BA1336" i="6"/>
  <c r="AZ1336" i="6"/>
  <c r="AY1336" i="6"/>
  <c r="AX1336" i="6"/>
  <c r="BC1335" i="6"/>
  <c r="BB1335" i="6"/>
  <c r="BA1335" i="6"/>
  <c r="AZ1335" i="6"/>
  <c r="AY1335" i="6"/>
  <c r="AX1335" i="6"/>
  <c r="BC1334" i="6"/>
  <c r="BB1334" i="6"/>
  <c r="BA1334" i="6"/>
  <c r="AZ1334" i="6"/>
  <c r="AY1334" i="6"/>
  <c r="AX1334" i="6"/>
  <c r="BC1333" i="6"/>
  <c r="BB1333" i="6"/>
  <c r="BA1333" i="6"/>
  <c r="AZ1333" i="6"/>
  <c r="AY1333" i="6"/>
  <c r="AX1333" i="6"/>
  <c r="BC1332" i="6"/>
  <c r="BB1332" i="6"/>
  <c r="BA1332" i="6"/>
  <c r="AZ1332" i="6"/>
  <c r="AY1332" i="6"/>
  <c r="AX1332" i="6"/>
  <c r="BC1331" i="6"/>
  <c r="BB1331" i="6"/>
  <c r="BA1331" i="6"/>
  <c r="AZ1331" i="6"/>
  <c r="AY1331" i="6"/>
  <c r="AX1331" i="6"/>
  <c r="BC1330" i="6"/>
  <c r="BB1330" i="6"/>
  <c r="BA1330" i="6"/>
  <c r="AZ1330" i="6"/>
  <c r="AY1330" i="6"/>
  <c r="AX1330" i="6"/>
  <c r="BC1329" i="6"/>
  <c r="BB1329" i="6"/>
  <c r="BA1329" i="6"/>
  <c r="AZ1329" i="6"/>
  <c r="AY1329" i="6"/>
  <c r="AX1329" i="6"/>
  <c r="BC1328" i="6"/>
  <c r="BB1328" i="6"/>
  <c r="BA1328" i="6"/>
  <c r="AZ1328" i="6"/>
  <c r="AY1328" i="6"/>
  <c r="AX1328" i="6"/>
  <c r="BC1327" i="6"/>
  <c r="BB1327" i="6"/>
  <c r="BA1327" i="6"/>
  <c r="AZ1327" i="6"/>
  <c r="AY1327" i="6"/>
  <c r="AX1327" i="6"/>
  <c r="BC1326" i="6"/>
  <c r="BA1326" i="6"/>
  <c r="AZ1326" i="6"/>
  <c r="AY1326" i="6"/>
  <c r="AX1326" i="6"/>
  <c r="BC1325" i="6"/>
  <c r="BA1325" i="6"/>
  <c r="AZ1325" i="6"/>
  <c r="AY1325" i="6"/>
  <c r="AX1325" i="6"/>
  <c r="BC1324" i="6"/>
  <c r="BA1324" i="6"/>
  <c r="AZ1324" i="6"/>
  <c r="AY1324" i="6"/>
  <c r="AX1324" i="6"/>
  <c r="BC1323" i="6"/>
  <c r="BA1323" i="6"/>
  <c r="AZ1323" i="6"/>
  <c r="AY1323" i="6"/>
  <c r="AX1323" i="6"/>
  <c r="BC1322" i="6"/>
  <c r="BB1322" i="6"/>
  <c r="BA1322" i="6"/>
  <c r="AZ1322" i="6"/>
  <c r="AY1322" i="6"/>
  <c r="AX1322" i="6"/>
  <c r="BC1321" i="6"/>
  <c r="BB1321" i="6"/>
  <c r="BA1321" i="6"/>
  <c r="AZ1321" i="6"/>
  <c r="AY1321" i="6"/>
  <c r="AX1321" i="6"/>
  <c r="BC1320" i="6"/>
  <c r="BB1320" i="6"/>
  <c r="BA1320" i="6"/>
  <c r="AZ1320" i="6"/>
  <c r="AY1320" i="6"/>
  <c r="AX1320" i="6"/>
  <c r="BC1319" i="6"/>
  <c r="BB1319" i="6"/>
  <c r="BA1319" i="6"/>
  <c r="AZ1319" i="6"/>
  <c r="AY1319" i="6"/>
  <c r="AX1319" i="6"/>
  <c r="BC1318" i="6"/>
  <c r="BA1318" i="6"/>
  <c r="AZ1318" i="6"/>
  <c r="AY1318" i="6"/>
  <c r="AX1318" i="6"/>
  <c r="BC1317" i="6"/>
  <c r="BB1317" i="6"/>
  <c r="BA1317" i="6"/>
  <c r="AZ1317" i="6"/>
  <c r="AY1317" i="6"/>
  <c r="AX1317" i="6"/>
  <c r="BC1316" i="6"/>
  <c r="BB1316" i="6"/>
  <c r="BA1316" i="6"/>
  <c r="AZ1316" i="6"/>
  <c r="AY1316" i="6"/>
  <c r="AX1316" i="6"/>
  <c r="BC1315" i="6"/>
  <c r="BA1315" i="6"/>
  <c r="AZ1315" i="6"/>
  <c r="AY1315" i="6"/>
  <c r="AX1315" i="6"/>
  <c r="BC1314" i="6"/>
  <c r="BA1314" i="6"/>
  <c r="AZ1314" i="6"/>
  <c r="AY1314" i="6"/>
  <c r="AX1314" i="6"/>
  <c r="BC1313" i="6"/>
  <c r="BB1313" i="6"/>
  <c r="BA1313" i="6"/>
  <c r="AZ1313" i="6"/>
  <c r="AY1313" i="6"/>
  <c r="AX1313" i="6"/>
  <c r="BC1312" i="6"/>
  <c r="BB1312" i="6"/>
  <c r="BA1312" i="6"/>
  <c r="AZ1312" i="6"/>
  <c r="AY1312" i="6"/>
  <c r="AX1312" i="6"/>
  <c r="BC1311" i="6"/>
  <c r="BB1311" i="6"/>
  <c r="BA1311" i="6"/>
  <c r="AZ1311" i="6"/>
  <c r="AY1311" i="6"/>
  <c r="AX1311" i="6"/>
  <c r="BC1310" i="6"/>
  <c r="BB1310" i="6"/>
  <c r="BA1310" i="6"/>
  <c r="AZ1310" i="6"/>
  <c r="AY1310" i="6"/>
  <c r="AX1310" i="6"/>
  <c r="BC1309" i="6"/>
  <c r="BB1309" i="6"/>
  <c r="BA1309" i="6"/>
  <c r="AZ1309" i="6"/>
  <c r="AY1309" i="6"/>
  <c r="AX1309" i="6"/>
  <c r="BC1308" i="6"/>
  <c r="BB1308" i="6"/>
  <c r="BA1308" i="6"/>
  <c r="AZ1308" i="6"/>
  <c r="AY1308" i="6"/>
  <c r="AX1308" i="6"/>
  <c r="BC1307" i="6"/>
  <c r="BB1307" i="6"/>
  <c r="BA1307" i="6"/>
  <c r="AZ1307" i="6"/>
  <c r="AY1307" i="6"/>
  <c r="AX1307" i="6"/>
  <c r="BC1306" i="6"/>
  <c r="BB1306" i="6"/>
  <c r="BA1306" i="6"/>
  <c r="AZ1306" i="6"/>
  <c r="AY1306" i="6"/>
  <c r="AX1306" i="6"/>
  <c r="BC1305" i="6"/>
  <c r="BB1305" i="6"/>
  <c r="BA1305" i="6"/>
  <c r="AZ1305" i="6"/>
  <c r="AY1305" i="6"/>
  <c r="AX1305" i="6"/>
  <c r="BC1304" i="6"/>
  <c r="BB1304" i="6"/>
  <c r="BA1304" i="6"/>
  <c r="AZ1304" i="6"/>
  <c r="AY1304" i="6"/>
  <c r="AX1304" i="6"/>
  <c r="BC1303" i="6"/>
  <c r="BB1303" i="6"/>
  <c r="BA1303" i="6"/>
  <c r="AZ1303" i="6"/>
  <c r="AY1303" i="6"/>
  <c r="AX1303" i="6"/>
  <c r="BC1302" i="6"/>
  <c r="BB1302" i="6"/>
  <c r="BA1302" i="6"/>
  <c r="AZ1302" i="6"/>
  <c r="AY1302" i="6"/>
  <c r="AX1302" i="6"/>
  <c r="BC1301" i="6"/>
  <c r="BB1301" i="6"/>
  <c r="BA1301" i="6"/>
  <c r="AZ1301" i="6"/>
  <c r="AY1301" i="6"/>
  <c r="AX1301" i="6"/>
  <c r="BC1300" i="6"/>
  <c r="BB1300" i="6"/>
  <c r="BA1300" i="6"/>
  <c r="AZ1300" i="6"/>
  <c r="AY1300" i="6"/>
  <c r="AX1300" i="6"/>
  <c r="BC1299" i="6"/>
  <c r="BB1299" i="6"/>
  <c r="BA1299" i="6"/>
  <c r="AZ1299" i="6"/>
  <c r="AY1299" i="6"/>
  <c r="AX1299" i="6"/>
  <c r="BC1298" i="6"/>
  <c r="BB1298" i="6"/>
  <c r="BA1298" i="6"/>
  <c r="AZ1298" i="6"/>
  <c r="AY1298" i="6"/>
  <c r="AX1298" i="6"/>
  <c r="BC1297" i="6"/>
  <c r="BB1297" i="6"/>
  <c r="BA1297" i="6"/>
  <c r="AZ1297" i="6"/>
  <c r="AY1297" i="6"/>
  <c r="AX1297" i="6"/>
  <c r="BC1296" i="6"/>
  <c r="BB1296" i="6"/>
  <c r="BA1296" i="6"/>
  <c r="AZ1296" i="6"/>
  <c r="AY1296" i="6"/>
  <c r="AX1296" i="6"/>
  <c r="BC1295" i="6"/>
  <c r="BB1295" i="6"/>
  <c r="BA1295" i="6"/>
  <c r="AZ1295" i="6"/>
  <c r="AY1295" i="6"/>
  <c r="AX1295" i="6"/>
  <c r="BC1294" i="6"/>
  <c r="BB1294" i="6"/>
  <c r="BA1294" i="6"/>
  <c r="AZ1294" i="6"/>
  <c r="AY1294" i="6"/>
  <c r="AX1294" i="6"/>
  <c r="BC1293" i="6"/>
  <c r="BB1293" i="6"/>
  <c r="BA1293" i="6"/>
  <c r="AZ1293" i="6"/>
  <c r="AY1293" i="6"/>
  <c r="AX1293" i="6"/>
  <c r="BC1292" i="6"/>
  <c r="BB1292" i="6"/>
  <c r="BA1292" i="6"/>
  <c r="AZ1292" i="6"/>
  <c r="AY1292" i="6"/>
  <c r="AX1292" i="6"/>
  <c r="BC1291" i="6"/>
  <c r="BB1291" i="6"/>
  <c r="BA1291" i="6"/>
  <c r="AZ1291" i="6"/>
  <c r="AY1291" i="6"/>
  <c r="AX1291" i="6"/>
  <c r="BC1290" i="6"/>
  <c r="BB1290" i="6"/>
  <c r="BA1290" i="6"/>
  <c r="AZ1290" i="6"/>
  <c r="AY1290" i="6"/>
  <c r="AX1290" i="6"/>
  <c r="BC1289" i="6"/>
  <c r="BB1289" i="6"/>
  <c r="BA1289" i="6"/>
  <c r="AZ1289" i="6"/>
  <c r="AY1289" i="6"/>
  <c r="AX1289" i="6"/>
  <c r="BC1288" i="6"/>
  <c r="BB1288" i="6"/>
  <c r="BA1288" i="6"/>
  <c r="AZ1288" i="6"/>
  <c r="AY1288" i="6"/>
  <c r="AX1288" i="6"/>
  <c r="BC1287" i="6"/>
  <c r="BB1287" i="6"/>
  <c r="BA1287" i="6"/>
  <c r="AZ1287" i="6"/>
  <c r="AY1287" i="6"/>
  <c r="AX1287" i="6"/>
  <c r="BC1286" i="6"/>
  <c r="BB1286" i="6"/>
  <c r="BA1286" i="6"/>
  <c r="AZ1286" i="6"/>
  <c r="AY1286" i="6"/>
  <c r="AX1286" i="6"/>
  <c r="BC1285" i="6"/>
  <c r="BB1285" i="6"/>
  <c r="BA1285" i="6"/>
  <c r="AZ1285" i="6"/>
  <c r="AY1285" i="6"/>
  <c r="AX1285" i="6"/>
  <c r="BC1284" i="6"/>
  <c r="BA1284" i="6"/>
  <c r="AZ1284" i="6"/>
  <c r="AY1284" i="6"/>
  <c r="AX1284" i="6"/>
  <c r="BC1283" i="6"/>
  <c r="BA1283" i="6"/>
  <c r="AZ1283" i="6"/>
  <c r="AY1283" i="6"/>
  <c r="AX1283" i="6"/>
  <c r="BC1282" i="6"/>
  <c r="BA1282" i="6"/>
  <c r="AZ1282" i="6"/>
  <c r="AY1282" i="6"/>
  <c r="AX1282" i="6"/>
  <c r="BC1281" i="6"/>
  <c r="BA1281" i="6"/>
  <c r="AZ1281" i="6"/>
  <c r="AY1281" i="6"/>
  <c r="AX1281" i="6"/>
  <c r="BC1280" i="6"/>
  <c r="BA1280" i="6"/>
  <c r="AZ1280" i="6"/>
  <c r="AY1280" i="6"/>
  <c r="AX1280" i="6"/>
  <c r="BC1279" i="6"/>
  <c r="BA1279" i="6"/>
  <c r="AZ1279" i="6"/>
  <c r="AY1279" i="6"/>
  <c r="AX1279" i="6"/>
  <c r="BC1278" i="6"/>
  <c r="BA1278" i="6"/>
  <c r="AZ1278" i="6"/>
  <c r="AY1278" i="6"/>
  <c r="AX1278" i="6"/>
  <c r="BC1277" i="6"/>
  <c r="BA1277" i="6"/>
  <c r="AZ1277" i="6"/>
  <c r="AY1277" i="6"/>
  <c r="AX1277" i="6"/>
  <c r="BC1276" i="6"/>
  <c r="BA1276" i="6"/>
  <c r="AZ1276" i="6"/>
  <c r="AY1276" i="6"/>
  <c r="AX1276" i="6"/>
  <c r="BC1275" i="6"/>
  <c r="BA1275" i="6"/>
  <c r="AZ1275" i="6"/>
  <c r="AY1275" i="6"/>
  <c r="AX1275" i="6"/>
  <c r="BC1274" i="6"/>
  <c r="BA1274" i="6"/>
  <c r="AZ1274" i="6"/>
  <c r="AY1274" i="6"/>
  <c r="AX1274" i="6"/>
  <c r="BC1273" i="6"/>
  <c r="BA1273" i="6"/>
  <c r="AZ1273" i="6"/>
  <c r="AY1273" i="6"/>
  <c r="AX1273" i="6"/>
  <c r="BC1272" i="6"/>
  <c r="BB1272" i="6"/>
  <c r="BA1272" i="6"/>
  <c r="AZ1272" i="6"/>
  <c r="AY1272" i="6"/>
  <c r="AX1272" i="6"/>
  <c r="BC1271" i="6"/>
  <c r="BB1271" i="6"/>
  <c r="BA1271" i="6"/>
  <c r="AZ1271" i="6"/>
  <c r="AY1271" i="6"/>
  <c r="AX1271" i="6"/>
  <c r="BC1270" i="6"/>
  <c r="BB1270" i="6"/>
  <c r="BA1270" i="6"/>
  <c r="AZ1270" i="6"/>
  <c r="AY1270" i="6"/>
  <c r="AX1270" i="6"/>
  <c r="BC1269" i="6"/>
  <c r="BB1269" i="6"/>
  <c r="BA1269" i="6"/>
  <c r="AZ1269" i="6"/>
  <c r="AY1269" i="6"/>
  <c r="AX1269" i="6"/>
  <c r="BC1268" i="6"/>
  <c r="BB1268" i="6"/>
  <c r="BA1268" i="6"/>
  <c r="AZ1268" i="6"/>
  <c r="AY1268" i="6"/>
  <c r="AX1268" i="6"/>
  <c r="BC1267" i="6"/>
  <c r="BB1267" i="6"/>
  <c r="BA1267" i="6"/>
  <c r="AZ1267" i="6"/>
  <c r="AY1267" i="6"/>
  <c r="AX1267" i="6"/>
  <c r="BC1266" i="6"/>
  <c r="BB1266" i="6"/>
  <c r="BA1266" i="6"/>
  <c r="AZ1266" i="6"/>
  <c r="AY1266" i="6"/>
  <c r="AX1266" i="6"/>
  <c r="BC1265" i="6"/>
  <c r="BB1265" i="6"/>
  <c r="BA1265" i="6"/>
  <c r="AZ1265" i="6"/>
  <c r="AY1265" i="6"/>
  <c r="AX1265" i="6"/>
  <c r="BC1264" i="6"/>
  <c r="BA1264" i="6"/>
  <c r="AZ1264" i="6"/>
  <c r="AY1264" i="6"/>
  <c r="AX1264" i="6"/>
  <c r="BC1263" i="6"/>
  <c r="BA1263" i="6"/>
  <c r="AZ1263" i="6"/>
  <c r="AY1263" i="6"/>
  <c r="AX1263" i="6"/>
  <c r="BC1262" i="6"/>
  <c r="BA1262" i="6"/>
  <c r="AZ1262" i="6"/>
  <c r="AY1262" i="6"/>
  <c r="AX1262" i="6"/>
  <c r="BC1261" i="6"/>
  <c r="BA1261" i="6"/>
  <c r="AZ1261" i="6"/>
  <c r="AY1261" i="6"/>
  <c r="AX1261" i="6"/>
  <c r="BC1260" i="6"/>
  <c r="BB1260" i="6"/>
  <c r="BA1260" i="6"/>
  <c r="AZ1260" i="6"/>
  <c r="AY1260" i="6"/>
  <c r="AX1260" i="6"/>
  <c r="BC1259" i="6"/>
  <c r="BA1259" i="6"/>
  <c r="AZ1259" i="6"/>
  <c r="AY1259" i="6"/>
  <c r="AX1259" i="6"/>
  <c r="BC1258" i="6"/>
  <c r="BA1258" i="6"/>
  <c r="AZ1258" i="6"/>
  <c r="AY1258" i="6"/>
  <c r="AX1258" i="6"/>
  <c r="BC1257" i="6"/>
  <c r="BA1257" i="6"/>
  <c r="AZ1257" i="6"/>
  <c r="AY1257" i="6"/>
  <c r="AX1257" i="6"/>
  <c r="BC1256" i="6"/>
  <c r="BB1256" i="6"/>
  <c r="BA1256" i="6"/>
  <c r="AZ1256" i="6"/>
  <c r="AY1256" i="6"/>
  <c r="AX1256" i="6"/>
  <c r="BC1255" i="6"/>
  <c r="BB1255" i="6"/>
  <c r="BA1255" i="6"/>
  <c r="AZ1255" i="6"/>
  <c r="AY1255" i="6"/>
  <c r="AX1255" i="6"/>
  <c r="BC1254" i="6"/>
  <c r="BA1254" i="6"/>
  <c r="AZ1254" i="6"/>
  <c r="AY1254" i="6"/>
  <c r="AX1254" i="6"/>
  <c r="BC1253" i="6"/>
  <c r="BA1253" i="6"/>
  <c r="AZ1253" i="6"/>
  <c r="AY1253" i="6"/>
  <c r="AX1253" i="6"/>
  <c r="BC1252" i="6"/>
  <c r="BB1252" i="6"/>
  <c r="BA1252" i="6"/>
  <c r="AZ1252" i="6"/>
  <c r="AY1252" i="6"/>
  <c r="AX1252" i="6"/>
  <c r="BC1251" i="6"/>
  <c r="BB1251" i="6"/>
  <c r="BA1251" i="6"/>
  <c r="AZ1251" i="6"/>
  <c r="AY1251" i="6"/>
  <c r="AX1251" i="6"/>
  <c r="BC1250" i="6"/>
  <c r="BA1250" i="6"/>
  <c r="AZ1250" i="6"/>
  <c r="AY1250" i="6"/>
  <c r="AX1250" i="6"/>
  <c r="BC1249" i="6"/>
  <c r="BA1249" i="6"/>
  <c r="AZ1249" i="6"/>
  <c r="AY1249" i="6"/>
  <c r="AX1249" i="6"/>
  <c r="BC1248" i="6"/>
  <c r="BB1248" i="6"/>
  <c r="BA1248" i="6"/>
  <c r="AZ1248" i="6"/>
  <c r="AY1248" i="6"/>
  <c r="AX1248" i="6"/>
  <c r="BC1247" i="6"/>
  <c r="BB1247" i="6"/>
  <c r="BA1247" i="6"/>
  <c r="AZ1247" i="6"/>
  <c r="AY1247" i="6"/>
  <c r="AX1247" i="6"/>
  <c r="BC1246" i="6"/>
  <c r="BA1246" i="6"/>
  <c r="AZ1246" i="6"/>
  <c r="AY1246" i="6"/>
  <c r="AX1246" i="6"/>
  <c r="BC1245" i="6"/>
  <c r="BA1245" i="6"/>
  <c r="AZ1245" i="6"/>
  <c r="AY1245" i="6"/>
  <c r="AX1245" i="6"/>
  <c r="BC1244" i="6"/>
  <c r="BB1244" i="6"/>
  <c r="BA1244" i="6"/>
  <c r="AZ1244" i="6"/>
  <c r="AY1244" i="6"/>
  <c r="AX1244" i="6"/>
  <c r="BC1243" i="6"/>
  <c r="BB1243" i="6"/>
  <c r="BA1243" i="6"/>
  <c r="AZ1243" i="6"/>
  <c r="AY1243" i="6"/>
  <c r="AX1243" i="6"/>
  <c r="BC1242" i="6"/>
  <c r="BA1242" i="6"/>
  <c r="AZ1242" i="6"/>
  <c r="AY1242" i="6"/>
  <c r="AX1242" i="6"/>
  <c r="BC1241" i="6"/>
  <c r="BB1241" i="6"/>
  <c r="BA1241" i="6"/>
  <c r="AZ1241" i="6"/>
  <c r="AY1241" i="6"/>
  <c r="AX1241" i="6"/>
  <c r="BC1240" i="6"/>
  <c r="BA1240" i="6"/>
  <c r="AZ1240" i="6"/>
  <c r="AY1240" i="6"/>
  <c r="AX1240" i="6"/>
  <c r="BC1239" i="6"/>
  <c r="BA1239" i="6"/>
  <c r="AZ1239" i="6"/>
  <c r="AY1239" i="6"/>
  <c r="AX1239" i="6"/>
  <c r="BC1238" i="6"/>
  <c r="BA1238" i="6"/>
  <c r="AZ1238" i="6"/>
  <c r="AY1238" i="6"/>
  <c r="AX1238" i="6"/>
  <c r="BC1237" i="6"/>
  <c r="BB1237" i="6"/>
  <c r="BA1237" i="6"/>
  <c r="AZ1237" i="6"/>
  <c r="AY1237" i="6"/>
  <c r="AX1237" i="6"/>
  <c r="BC1236" i="6"/>
  <c r="BB1236" i="6"/>
  <c r="BA1236" i="6"/>
  <c r="AZ1236" i="6"/>
  <c r="AY1236" i="6"/>
  <c r="AX1236" i="6"/>
  <c r="BC1235" i="6"/>
  <c r="BB1235" i="6"/>
  <c r="BA1235" i="6"/>
  <c r="AZ1235" i="6"/>
  <c r="AY1235" i="6"/>
  <c r="AX1235" i="6"/>
  <c r="BC1234" i="6"/>
  <c r="BB1234" i="6"/>
  <c r="BA1234" i="6"/>
  <c r="AZ1234" i="6"/>
  <c r="AY1234" i="6"/>
  <c r="AX1234" i="6"/>
  <c r="BC1233" i="6"/>
  <c r="BB1233" i="6"/>
  <c r="BA1233" i="6"/>
  <c r="AZ1233" i="6"/>
  <c r="AY1233" i="6"/>
  <c r="AX1233" i="6"/>
  <c r="BC1232" i="6"/>
  <c r="BB1232" i="6"/>
  <c r="BA1232" i="6"/>
  <c r="AZ1232" i="6"/>
  <c r="AY1232" i="6"/>
  <c r="AX1232" i="6"/>
  <c r="BC1231" i="6"/>
  <c r="BB1231" i="6"/>
  <c r="BA1231" i="6"/>
  <c r="AZ1231" i="6"/>
  <c r="AY1231" i="6"/>
  <c r="AX1231" i="6"/>
  <c r="BC1230" i="6"/>
  <c r="BA1230" i="6"/>
  <c r="AZ1230" i="6"/>
  <c r="AY1230" i="6"/>
  <c r="AX1230" i="6"/>
  <c r="BC1019" i="6"/>
  <c r="BA1019" i="6"/>
  <c r="AZ1019" i="6"/>
  <c r="AY1019" i="6"/>
  <c r="AX1019" i="6"/>
  <c r="BC1018" i="6"/>
  <c r="BA1018" i="6"/>
  <c r="AZ1018" i="6"/>
  <c r="AY1018" i="6"/>
  <c r="AX1018" i="6"/>
  <c r="BC1017" i="6"/>
  <c r="BA1017" i="6"/>
  <c r="AZ1017" i="6"/>
  <c r="AY1017" i="6"/>
  <c r="AX1017" i="6"/>
  <c r="BC1016" i="6"/>
  <c r="BA1016" i="6"/>
  <c r="AZ1016" i="6"/>
  <c r="AY1016" i="6"/>
  <c r="AX1016" i="6"/>
  <c r="BC1015" i="6"/>
  <c r="BA1015" i="6"/>
  <c r="AZ1015" i="6"/>
  <c r="AY1015" i="6"/>
  <c r="AX1015" i="6"/>
  <c r="BC1014" i="6"/>
  <c r="BA1014" i="6"/>
  <c r="AZ1014" i="6"/>
  <c r="AY1014" i="6"/>
  <c r="AX1014" i="6"/>
  <c r="BC1013" i="6"/>
  <c r="BA1013" i="6"/>
  <c r="AZ1013" i="6"/>
  <c r="AY1013" i="6"/>
  <c r="AX1013" i="6"/>
  <c r="BC1012" i="6"/>
  <c r="BA1012" i="6"/>
  <c r="AZ1012" i="6"/>
  <c r="AY1012" i="6"/>
  <c r="AX1012" i="6"/>
  <c r="BC1011" i="6"/>
  <c r="BA1011" i="6"/>
  <c r="AZ1011" i="6"/>
  <c r="AY1011" i="6"/>
  <c r="AX1011" i="6"/>
  <c r="BC1010" i="6"/>
  <c r="BA1010" i="6"/>
  <c r="AZ1010" i="6"/>
  <c r="AY1010" i="6"/>
  <c r="AX1010" i="6"/>
  <c r="BC1009" i="6"/>
  <c r="BA1009" i="6"/>
  <c r="AZ1009" i="6"/>
  <c r="AY1009" i="6"/>
  <c r="AX1009" i="6"/>
  <c r="BC1008" i="6"/>
  <c r="BA1008" i="6"/>
  <c r="AZ1008" i="6"/>
  <c r="AY1008" i="6"/>
  <c r="AX1008" i="6"/>
  <c r="BC1007" i="6"/>
  <c r="BA1007" i="6"/>
  <c r="AZ1007" i="6"/>
  <c r="AY1007" i="6"/>
  <c r="AX1007" i="6"/>
  <c r="BC1006" i="6"/>
  <c r="BA1006" i="6"/>
  <c r="AZ1006" i="6"/>
  <c r="AY1006" i="6"/>
  <c r="AX1006" i="6"/>
  <c r="BC1005" i="6"/>
  <c r="BA1005" i="6"/>
  <c r="AZ1005" i="6"/>
  <c r="AY1005" i="6"/>
  <c r="AX1005" i="6"/>
  <c r="BC1004" i="6"/>
  <c r="BA1004" i="6"/>
  <c r="AZ1004" i="6"/>
  <c r="AY1004" i="6"/>
  <c r="AX1004" i="6"/>
  <c r="BC1003" i="6"/>
  <c r="BA1003" i="6"/>
  <c r="AZ1003" i="6"/>
  <c r="AY1003" i="6"/>
  <c r="AX1003" i="6"/>
  <c r="BC1002" i="6"/>
  <c r="BA1002" i="6"/>
  <c r="AZ1002" i="6"/>
  <c r="AY1002" i="6"/>
  <c r="AX1002" i="6"/>
  <c r="BC1001" i="6"/>
  <c r="BA1001" i="6"/>
  <c r="AZ1001" i="6"/>
  <c r="AY1001" i="6"/>
  <c r="AX1001" i="6"/>
  <c r="BC1000" i="6"/>
  <c r="BA1000" i="6"/>
  <c r="AZ1000" i="6"/>
  <c r="AY1000" i="6"/>
  <c r="AX1000" i="6"/>
  <c r="BC999" i="6"/>
  <c r="BA999" i="6"/>
  <c r="AZ999" i="6"/>
  <c r="AY999" i="6"/>
  <c r="AX999" i="6"/>
  <c r="BC998" i="6"/>
  <c r="BA998" i="6"/>
  <c r="AZ998" i="6"/>
  <c r="AY998" i="6"/>
  <c r="AX998" i="6"/>
  <c r="BC997" i="6"/>
  <c r="BA997" i="6"/>
  <c r="AZ997" i="6"/>
  <c r="AY997" i="6"/>
  <c r="AX997" i="6"/>
  <c r="BC996" i="6"/>
  <c r="BB996" i="6"/>
  <c r="BA996" i="6"/>
  <c r="AZ996" i="6"/>
  <c r="AY996" i="6"/>
  <c r="AX996" i="6"/>
  <c r="BC995" i="6"/>
  <c r="BB995" i="6"/>
  <c r="BA995" i="6"/>
  <c r="AZ995" i="6"/>
  <c r="AY995" i="6"/>
  <c r="AX995" i="6"/>
  <c r="BC994" i="6"/>
  <c r="BB994" i="6"/>
  <c r="BA994" i="6"/>
  <c r="AZ994" i="6"/>
  <c r="AY994" i="6"/>
  <c r="AX994" i="6"/>
  <c r="BC993" i="6"/>
  <c r="BB993" i="6"/>
  <c r="BA993" i="6"/>
  <c r="AZ993" i="6"/>
  <c r="AY993" i="6"/>
  <c r="AX993" i="6"/>
  <c r="BC992" i="6"/>
  <c r="BB992" i="6"/>
  <c r="BA992" i="6"/>
  <c r="AZ992" i="6"/>
  <c r="AY992" i="6"/>
  <c r="AX992" i="6"/>
  <c r="BC991" i="6"/>
  <c r="BB991" i="6"/>
  <c r="BA991" i="6"/>
  <c r="AZ991" i="6"/>
  <c r="AY991" i="6"/>
  <c r="AX991" i="6"/>
  <c r="BC990" i="6"/>
  <c r="BB990" i="6"/>
  <c r="BA990" i="6"/>
  <c r="AZ990" i="6"/>
  <c r="AY990" i="6"/>
  <c r="AX990" i="6"/>
  <c r="BC989" i="6"/>
  <c r="BB989" i="6"/>
  <c r="BA989" i="6"/>
  <c r="AZ989" i="6"/>
  <c r="AY989" i="6"/>
  <c r="AX989" i="6"/>
  <c r="BC988" i="6"/>
  <c r="BB988" i="6"/>
  <c r="BA988" i="6"/>
  <c r="AZ988" i="6"/>
  <c r="AY988" i="6"/>
  <c r="AX988" i="6"/>
  <c r="BC987" i="6"/>
  <c r="BA987" i="6"/>
  <c r="AZ987" i="6"/>
  <c r="AY987" i="6"/>
  <c r="AX987" i="6"/>
  <c r="BC986" i="6"/>
  <c r="BA986" i="6"/>
  <c r="AZ986" i="6"/>
  <c r="AY986" i="6"/>
  <c r="AX986" i="6"/>
  <c r="BC985" i="6"/>
  <c r="BA985" i="6"/>
  <c r="AZ985" i="6"/>
  <c r="AY985" i="6"/>
  <c r="AX985" i="6"/>
  <c r="BC984" i="6"/>
  <c r="BA984" i="6"/>
  <c r="AZ984" i="6"/>
  <c r="AY984" i="6"/>
  <c r="AX984" i="6"/>
  <c r="BC983" i="6"/>
  <c r="BB983" i="6"/>
  <c r="BA983" i="6"/>
  <c r="AZ983" i="6"/>
  <c r="AY983" i="6"/>
  <c r="AX983" i="6"/>
  <c r="BC982" i="6"/>
  <c r="BB982" i="6"/>
  <c r="BA982" i="6"/>
  <c r="AZ982" i="6"/>
  <c r="AY982" i="6"/>
  <c r="AX982" i="6"/>
  <c r="BC981" i="6"/>
  <c r="BB981" i="6"/>
  <c r="BA981" i="6"/>
  <c r="AZ981" i="6"/>
  <c r="AY981" i="6"/>
  <c r="AX981" i="6"/>
  <c r="BC980" i="6"/>
  <c r="BB980" i="6"/>
  <c r="BA980" i="6"/>
  <c r="AZ980" i="6"/>
  <c r="AY980" i="6"/>
  <c r="AX980" i="6"/>
  <c r="BC979" i="6"/>
  <c r="BA979" i="6"/>
  <c r="AZ979" i="6"/>
  <c r="AY979" i="6"/>
  <c r="AX979" i="6"/>
  <c r="BC978" i="6"/>
  <c r="BB978" i="6"/>
  <c r="BA978" i="6"/>
  <c r="AZ978" i="6"/>
  <c r="AY978" i="6"/>
  <c r="AX978" i="6"/>
  <c r="BC977" i="6"/>
  <c r="BB977" i="6"/>
  <c r="BA977" i="6"/>
  <c r="AZ977" i="6"/>
  <c r="AY977" i="6"/>
  <c r="AX977" i="6"/>
  <c r="BC976" i="6"/>
  <c r="BA976" i="6"/>
  <c r="AZ976" i="6"/>
  <c r="AY976" i="6"/>
  <c r="AX976" i="6"/>
  <c r="BC975" i="6"/>
  <c r="BA975" i="6"/>
  <c r="AZ975" i="6"/>
  <c r="AY975" i="6"/>
  <c r="AX975" i="6"/>
  <c r="BC974" i="6"/>
  <c r="BB974" i="6"/>
  <c r="BA974" i="6"/>
  <c r="AZ974" i="6"/>
  <c r="AY974" i="6"/>
  <c r="AX974" i="6"/>
  <c r="BC973" i="6"/>
  <c r="BB973" i="6"/>
  <c r="BA973" i="6"/>
  <c r="AZ973" i="6"/>
  <c r="AY973" i="6"/>
  <c r="AX973" i="6"/>
  <c r="BC972" i="6"/>
  <c r="BB972" i="6"/>
  <c r="BA972" i="6"/>
  <c r="AZ972" i="6"/>
  <c r="AY972" i="6"/>
  <c r="AX972" i="6"/>
  <c r="BC971" i="6"/>
  <c r="BB971" i="6"/>
  <c r="BA971" i="6"/>
  <c r="AZ971" i="6"/>
  <c r="AY971" i="6"/>
  <c r="AX971" i="6"/>
  <c r="BC970" i="6"/>
  <c r="BB970" i="6"/>
  <c r="BA970" i="6"/>
  <c r="AZ970" i="6"/>
  <c r="AY970" i="6"/>
  <c r="AX970" i="6"/>
  <c r="BC969" i="6"/>
  <c r="BB969" i="6"/>
  <c r="BA969" i="6"/>
  <c r="AZ969" i="6"/>
  <c r="AY969" i="6"/>
  <c r="AX969" i="6"/>
  <c r="BC968" i="6"/>
  <c r="BB968" i="6"/>
  <c r="BA968" i="6"/>
  <c r="AZ968" i="6"/>
  <c r="AY968" i="6"/>
  <c r="AX968" i="6"/>
  <c r="BC967" i="6"/>
  <c r="BB967" i="6"/>
  <c r="BA967" i="6"/>
  <c r="AZ967" i="6"/>
  <c r="AY967" i="6"/>
  <c r="AX967" i="6"/>
  <c r="BC966" i="6"/>
  <c r="BB966" i="6"/>
  <c r="BA966" i="6"/>
  <c r="AZ966" i="6"/>
  <c r="AY966" i="6"/>
  <c r="AX966" i="6"/>
  <c r="BC965" i="6"/>
  <c r="BB965" i="6"/>
  <c r="BA965" i="6"/>
  <c r="AZ965" i="6"/>
  <c r="AY965" i="6"/>
  <c r="AX965" i="6"/>
  <c r="BC964" i="6"/>
  <c r="BB964" i="6"/>
  <c r="BA964" i="6"/>
  <c r="AZ964" i="6"/>
  <c r="AY964" i="6"/>
  <c r="AX964" i="6"/>
  <c r="BC963" i="6"/>
  <c r="BB963" i="6"/>
  <c r="BA963" i="6"/>
  <c r="AZ963" i="6"/>
  <c r="AY963" i="6"/>
  <c r="AX963" i="6"/>
  <c r="BC962" i="6"/>
  <c r="BB962" i="6"/>
  <c r="BA962" i="6"/>
  <c r="AZ962" i="6"/>
  <c r="AY962" i="6"/>
  <c r="AX962" i="6"/>
  <c r="BC961" i="6"/>
  <c r="BB961" i="6"/>
  <c r="BA961" i="6"/>
  <c r="AZ961" i="6"/>
  <c r="AY961" i="6"/>
  <c r="AX961" i="6"/>
  <c r="BC960" i="6"/>
  <c r="BB960" i="6"/>
  <c r="BA960" i="6"/>
  <c r="AZ960" i="6"/>
  <c r="AY960" i="6"/>
  <c r="AX960" i="6"/>
  <c r="BC959" i="6"/>
  <c r="BB959" i="6"/>
  <c r="BA959" i="6"/>
  <c r="AZ959" i="6"/>
  <c r="AY959" i="6"/>
  <c r="AX959" i="6"/>
  <c r="BC958" i="6"/>
  <c r="BB958" i="6"/>
  <c r="BA958" i="6"/>
  <c r="AZ958" i="6"/>
  <c r="AY958" i="6"/>
  <c r="AX958" i="6"/>
  <c r="BC957" i="6"/>
  <c r="BB957" i="6"/>
  <c r="BA957" i="6"/>
  <c r="AZ957" i="6"/>
  <c r="AY957" i="6"/>
  <c r="AX957" i="6"/>
  <c r="BC956" i="6"/>
  <c r="BB956" i="6"/>
  <c r="BA956" i="6"/>
  <c r="AZ956" i="6"/>
  <c r="AY956" i="6"/>
  <c r="AX956" i="6"/>
  <c r="BC955" i="6"/>
  <c r="BB955" i="6"/>
  <c r="BA955" i="6"/>
  <c r="AZ955" i="6"/>
  <c r="AY955" i="6"/>
  <c r="AX955" i="6"/>
  <c r="BC954" i="6"/>
  <c r="BB954" i="6"/>
  <c r="BA954" i="6"/>
  <c r="AZ954" i="6"/>
  <c r="AY954" i="6"/>
  <c r="AX954" i="6"/>
  <c r="BC953" i="6"/>
  <c r="BB953" i="6"/>
  <c r="BA953" i="6"/>
  <c r="AZ953" i="6"/>
  <c r="AY953" i="6"/>
  <c r="AX953" i="6"/>
  <c r="BC952" i="6"/>
  <c r="BB952" i="6"/>
  <c r="BA952" i="6"/>
  <c r="AZ952" i="6"/>
  <c r="AY952" i="6"/>
  <c r="AX952" i="6"/>
  <c r="BC951" i="6"/>
  <c r="BB951" i="6"/>
  <c r="BA951" i="6"/>
  <c r="AZ951" i="6"/>
  <c r="AY951" i="6"/>
  <c r="AX951" i="6"/>
  <c r="BC950" i="6"/>
  <c r="BB950" i="6"/>
  <c r="BA950" i="6"/>
  <c r="AZ950" i="6"/>
  <c r="AY950" i="6"/>
  <c r="AX950" i="6"/>
  <c r="BC949" i="6"/>
  <c r="BB949" i="6"/>
  <c r="BA949" i="6"/>
  <c r="AZ949" i="6"/>
  <c r="AY949" i="6"/>
  <c r="AX949" i="6"/>
  <c r="BC948" i="6"/>
  <c r="BB948" i="6"/>
  <c r="BA948" i="6"/>
  <c r="AZ948" i="6"/>
  <c r="AY948" i="6"/>
  <c r="AX948" i="6"/>
  <c r="BC947" i="6"/>
  <c r="BB947" i="6"/>
  <c r="BA947" i="6"/>
  <c r="AZ947" i="6"/>
  <c r="AY947" i="6"/>
  <c r="AX947" i="6"/>
  <c r="BC946" i="6"/>
  <c r="BB946" i="6"/>
  <c r="BA946" i="6"/>
  <c r="AZ946" i="6"/>
  <c r="AY946" i="6"/>
  <c r="AX946" i="6"/>
  <c r="BC945" i="6"/>
  <c r="BA945" i="6"/>
  <c r="AZ945" i="6"/>
  <c r="AY945" i="6"/>
  <c r="AX945" i="6"/>
  <c r="BC944" i="6"/>
  <c r="BA944" i="6"/>
  <c r="AZ944" i="6"/>
  <c r="AY944" i="6"/>
  <c r="AX944" i="6"/>
  <c r="BC943" i="6"/>
  <c r="BA943" i="6"/>
  <c r="AZ943" i="6"/>
  <c r="AY943" i="6"/>
  <c r="AX943" i="6"/>
  <c r="BC942" i="6"/>
  <c r="BA942" i="6"/>
  <c r="AZ942" i="6"/>
  <c r="AY942" i="6"/>
  <c r="AX942" i="6"/>
  <c r="BC941" i="6"/>
  <c r="BA941" i="6"/>
  <c r="AZ941" i="6"/>
  <c r="AY941" i="6"/>
  <c r="AX941" i="6"/>
  <c r="BC940" i="6"/>
  <c r="BA940" i="6"/>
  <c r="AZ940" i="6"/>
  <c r="AY940" i="6"/>
  <c r="AX940" i="6"/>
  <c r="BC939" i="6"/>
  <c r="BA939" i="6"/>
  <c r="AZ939" i="6"/>
  <c r="AY939" i="6"/>
  <c r="AX939" i="6"/>
  <c r="BC938" i="6"/>
  <c r="BA938" i="6"/>
  <c r="AZ938" i="6"/>
  <c r="AY938" i="6"/>
  <c r="AX938" i="6"/>
  <c r="BC937" i="6"/>
  <c r="BA937" i="6"/>
  <c r="AZ937" i="6"/>
  <c r="AY937" i="6"/>
  <c r="AX937" i="6"/>
  <c r="BC936" i="6"/>
  <c r="BA936" i="6"/>
  <c r="AZ936" i="6"/>
  <c r="AY936" i="6"/>
  <c r="AX936" i="6"/>
  <c r="BC935" i="6"/>
  <c r="BA935" i="6"/>
  <c r="AZ935" i="6"/>
  <c r="AY935" i="6"/>
  <c r="AX935" i="6"/>
  <c r="BC934" i="6"/>
  <c r="BA934" i="6"/>
  <c r="AZ934" i="6"/>
  <c r="AY934" i="6"/>
  <c r="AX934" i="6"/>
  <c r="BC933" i="6"/>
  <c r="BB933" i="6"/>
  <c r="BA933" i="6"/>
  <c r="AZ933" i="6"/>
  <c r="AY933" i="6"/>
  <c r="AX933" i="6"/>
  <c r="BC932" i="6"/>
  <c r="BB932" i="6"/>
  <c r="BA932" i="6"/>
  <c r="AZ932" i="6"/>
  <c r="AY932" i="6"/>
  <c r="AX932" i="6"/>
  <c r="BC931" i="6"/>
  <c r="BB931" i="6"/>
  <c r="BA931" i="6"/>
  <c r="AZ931" i="6"/>
  <c r="AY931" i="6"/>
  <c r="AX931" i="6"/>
  <c r="BC930" i="6"/>
  <c r="BB930" i="6"/>
  <c r="BA930" i="6"/>
  <c r="AZ930" i="6"/>
  <c r="AY930" i="6"/>
  <c r="AX930" i="6"/>
  <c r="BC929" i="6"/>
  <c r="BB929" i="6"/>
  <c r="BA929" i="6"/>
  <c r="AZ929" i="6"/>
  <c r="AY929" i="6"/>
  <c r="AX929" i="6"/>
  <c r="BC928" i="6"/>
  <c r="BB928" i="6"/>
  <c r="BA928" i="6"/>
  <c r="AZ928" i="6"/>
  <c r="AY928" i="6"/>
  <c r="AX928" i="6"/>
  <c r="BC927" i="6"/>
  <c r="BB927" i="6"/>
  <c r="BA927" i="6"/>
  <c r="AZ927" i="6"/>
  <c r="AY927" i="6"/>
  <c r="AX927" i="6"/>
  <c r="BC926" i="6"/>
  <c r="BB926" i="6"/>
  <c r="BA926" i="6"/>
  <c r="AZ926" i="6"/>
  <c r="AY926" i="6"/>
  <c r="AX926" i="6"/>
  <c r="BC925" i="6"/>
  <c r="BA925" i="6"/>
  <c r="AZ925" i="6"/>
  <c r="AY925" i="6"/>
  <c r="AX925" i="6"/>
  <c r="BC924" i="6"/>
  <c r="BA924" i="6"/>
  <c r="AZ924" i="6"/>
  <c r="AY924" i="6"/>
  <c r="AX924" i="6"/>
  <c r="BC923" i="6"/>
  <c r="BA923" i="6"/>
  <c r="AZ923" i="6"/>
  <c r="AY923" i="6"/>
  <c r="AX923" i="6"/>
  <c r="BC922" i="6"/>
  <c r="BA922" i="6"/>
  <c r="AZ922" i="6"/>
  <c r="AY922" i="6"/>
  <c r="AX922" i="6"/>
  <c r="BC921" i="6"/>
  <c r="BB921" i="6"/>
  <c r="BA921" i="6"/>
  <c r="AZ921" i="6"/>
  <c r="AY921" i="6"/>
  <c r="AX921" i="6"/>
  <c r="BC920" i="6"/>
  <c r="BA920" i="6"/>
  <c r="AZ920" i="6"/>
  <c r="AY920" i="6"/>
  <c r="AX920" i="6"/>
  <c r="BC919" i="6"/>
  <c r="BA919" i="6"/>
  <c r="AZ919" i="6"/>
  <c r="AY919" i="6"/>
  <c r="AX919" i="6"/>
  <c r="BC918" i="6"/>
  <c r="BA918" i="6"/>
  <c r="AZ918" i="6"/>
  <c r="AY918" i="6"/>
  <c r="AX918" i="6"/>
  <c r="BC917" i="6"/>
  <c r="BB917" i="6"/>
  <c r="BA917" i="6"/>
  <c r="AZ917" i="6"/>
  <c r="AY917" i="6"/>
  <c r="AX917" i="6"/>
  <c r="BC916" i="6"/>
  <c r="BB916" i="6"/>
  <c r="BA916" i="6"/>
  <c r="AZ916" i="6"/>
  <c r="AY916" i="6"/>
  <c r="AX916" i="6"/>
  <c r="BC915" i="6"/>
  <c r="BA915" i="6"/>
  <c r="AZ915" i="6"/>
  <c r="AY915" i="6"/>
  <c r="AX915" i="6"/>
  <c r="BC914" i="6"/>
  <c r="BA914" i="6"/>
  <c r="AZ914" i="6"/>
  <c r="AY914" i="6"/>
  <c r="AX914" i="6"/>
  <c r="BC913" i="6"/>
  <c r="BB913" i="6"/>
  <c r="BA913" i="6"/>
  <c r="AZ913" i="6"/>
  <c r="AY913" i="6"/>
  <c r="AX913" i="6"/>
  <c r="BC912" i="6"/>
  <c r="BB912" i="6"/>
  <c r="BA912" i="6"/>
  <c r="AZ912" i="6"/>
  <c r="AY912" i="6"/>
  <c r="AX912" i="6"/>
  <c r="BC911" i="6"/>
  <c r="BA911" i="6"/>
  <c r="AZ911" i="6"/>
  <c r="AY911" i="6"/>
  <c r="AX911" i="6"/>
  <c r="BC910" i="6"/>
  <c r="BA910" i="6"/>
  <c r="AZ910" i="6"/>
  <c r="AY910" i="6"/>
  <c r="AX910" i="6"/>
  <c r="BC909" i="6"/>
  <c r="BB909" i="6"/>
  <c r="BA909" i="6"/>
  <c r="AZ909" i="6"/>
  <c r="AY909" i="6"/>
  <c r="AX909" i="6"/>
  <c r="BC908" i="6"/>
  <c r="BB908" i="6"/>
  <c r="BA908" i="6"/>
  <c r="AZ908" i="6"/>
  <c r="AY908" i="6"/>
  <c r="AX908" i="6"/>
  <c r="BC907" i="6"/>
  <c r="BA907" i="6"/>
  <c r="AZ907" i="6"/>
  <c r="AY907" i="6"/>
  <c r="AX907" i="6"/>
  <c r="BC906" i="6"/>
  <c r="BA906" i="6"/>
  <c r="AZ906" i="6"/>
  <c r="AY906" i="6"/>
  <c r="AX906" i="6"/>
  <c r="BC905" i="6"/>
  <c r="BB905" i="6"/>
  <c r="BA905" i="6"/>
  <c r="AZ905" i="6"/>
  <c r="AY905" i="6"/>
  <c r="AX905" i="6"/>
  <c r="BC904" i="6"/>
  <c r="BB904" i="6"/>
  <c r="BA904" i="6"/>
  <c r="AZ904" i="6"/>
  <c r="AY904" i="6"/>
  <c r="AX904" i="6"/>
  <c r="BC903" i="6"/>
  <c r="BA903" i="6"/>
  <c r="AZ903" i="6"/>
  <c r="AY903" i="6"/>
  <c r="AX903" i="6"/>
  <c r="BC902" i="6"/>
  <c r="BB902" i="6"/>
  <c r="BA902" i="6"/>
  <c r="AZ902" i="6"/>
  <c r="AY902" i="6"/>
  <c r="AX902" i="6"/>
  <c r="BC901" i="6"/>
  <c r="BA901" i="6"/>
  <c r="AZ901" i="6"/>
  <c r="AY901" i="6"/>
  <c r="AX901" i="6"/>
  <c r="BC900" i="6"/>
  <c r="BA900" i="6"/>
  <c r="AZ900" i="6"/>
  <c r="AY900" i="6"/>
  <c r="AX900" i="6"/>
  <c r="BC899" i="6"/>
  <c r="BA899" i="6"/>
  <c r="AZ899" i="6"/>
  <c r="AY899" i="6"/>
  <c r="AX899" i="6"/>
  <c r="BC898" i="6"/>
  <c r="BB898" i="6"/>
  <c r="BA898" i="6"/>
  <c r="AZ898" i="6"/>
  <c r="AY898" i="6"/>
  <c r="AX898" i="6"/>
  <c r="BC897" i="6"/>
  <c r="BB897" i="6"/>
  <c r="BA897" i="6"/>
  <c r="AZ897" i="6"/>
  <c r="AY897" i="6"/>
  <c r="AX897" i="6"/>
  <c r="BC896" i="6"/>
  <c r="BB896" i="6"/>
  <c r="BA896" i="6"/>
  <c r="AZ896" i="6"/>
  <c r="AY896" i="6"/>
  <c r="AX896" i="6"/>
  <c r="BC895" i="6"/>
  <c r="BB895" i="6"/>
  <c r="BA895" i="6"/>
  <c r="AZ895" i="6"/>
  <c r="AY895" i="6"/>
  <c r="AX895" i="6"/>
  <c r="BC894" i="6"/>
  <c r="BB894" i="6"/>
  <c r="BA894" i="6"/>
  <c r="AZ894" i="6"/>
  <c r="AY894" i="6"/>
  <c r="AX894" i="6"/>
  <c r="BC893" i="6"/>
  <c r="BB893" i="6"/>
  <c r="BA893" i="6"/>
  <c r="AZ893" i="6"/>
  <c r="AY893" i="6"/>
  <c r="AX893" i="6"/>
  <c r="BC892" i="6"/>
  <c r="BB892" i="6"/>
  <c r="BA892" i="6"/>
  <c r="AZ892" i="6"/>
  <c r="AY892" i="6"/>
  <c r="AX892" i="6"/>
  <c r="BC891" i="6"/>
  <c r="BA891" i="6"/>
  <c r="AZ891" i="6"/>
  <c r="AY891" i="6"/>
  <c r="AX891" i="6"/>
  <c r="BC680" i="6"/>
  <c r="BA680" i="6"/>
  <c r="AZ680" i="6"/>
  <c r="AY680" i="6"/>
  <c r="AX680" i="6"/>
  <c r="BC679" i="6"/>
  <c r="BA679" i="6"/>
  <c r="AZ679" i="6"/>
  <c r="AY679" i="6"/>
  <c r="AX679" i="6"/>
  <c r="BC678" i="6"/>
  <c r="BA678" i="6"/>
  <c r="AZ678" i="6"/>
  <c r="AY678" i="6"/>
  <c r="AX678" i="6"/>
  <c r="BC677" i="6"/>
  <c r="BA677" i="6"/>
  <c r="AZ677" i="6"/>
  <c r="AY677" i="6"/>
  <c r="AX677" i="6"/>
  <c r="BC676" i="6"/>
  <c r="BA676" i="6"/>
  <c r="AZ676" i="6"/>
  <c r="AY676" i="6"/>
  <c r="AX676" i="6"/>
  <c r="BC675" i="6"/>
  <c r="BA675" i="6"/>
  <c r="AZ675" i="6"/>
  <c r="AY675" i="6"/>
  <c r="AX675" i="6"/>
  <c r="BC674" i="6"/>
  <c r="BA674" i="6"/>
  <c r="AZ674" i="6"/>
  <c r="AY674" i="6"/>
  <c r="AX674" i="6"/>
  <c r="BC673" i="6"/>
  <c r="BA673" i="6"/>
  <c r="AZ673" i="6"/>
  <c r="AY673" i="6"/>
  <c r="AX673" i="6"/>
  <c r="BC672" i="6"/>
  <c r="BA672" i="6"/>
  <c r="AZ672" i="6"/>
  <c r="AY672" i="6"/>
  <c r="AX672" i="6"/>
  <c r="BC671" i="6"/>
  <c r="BA671" i="6"/>
  <c r="AZ671" i="6"/>
  <c r="AY671" i="6"/>
  <c r="AX671" i="6"/>
  <c r="BC670" i="6"/>
  <c r="BA670" i="6"/>
  <c r="AZ670" i="6"/>
  <c r="AY670" i="6"/>
  <c r="AX670" i="6"/>
  <c r="BC669" i="6"/>
  <c r="BA669" i="6"/>
  <c r="AZ669" i="6"/>
  <c r="AY669" i="6"/>
  <c r="AX669" i="6"/>
  <c r="BC668" i="6"/>
  <c r="BA668" i="6"/>
  <c r="AZ668" i="6"/>
  <c r="AY668" i="6"/>
  <c r="AX668" i="6"/>
  <c r="BC667" i="6"/>
  <c r="BA667" i="6"/>
  <c r="AZ667" i="6"/>
  <c r="AY667" i="6"/>
  <c r="AX667" i="6"/>
  <c r="BC666" i="6"/>
  <c r="BA666" i="6"/>
  <c r="AZ666" i="6"/>
  <c r="AY666" i="6"/>
  <c r="AX666" i="6"/>
  <c r="BC665" i="6"/>
  <c r="BA665" i="6"/>
  <c r="AZ665" i="6"/>
  <c r="AY665" i="6"/>
  <c r="AX665" i="6"/>
  <c r="BC664" i="6"/>
  <c r="BA664" i="6"/>
  <c r="AZ664" i="6"/>
  <c r="AY664" i="6"/>
  <c r="AX664" i="6"/>
  <c r="BC663" i="6"/>
  <c r="BA663" i="6"/>
  <c r="AZ663" i="6"/>
  <c r="AY663" i="6"/>
  <c r="AX663" i="6"/>
  <c r="BC662" i="6"/>
  <c r="BA662" i="6"/>
  <c r="AZ662" i="6"/>
  <c r="AY662" i="6"/>
  <c r="AX662" i="6"/>
  <c r="BC661" i="6"/>
  <c r="BA661" i="6"/>
  <c r="AZ661" i="6"/>
  <c r="AY661" i="6"/>
  <c r="AX661" i="6"/>
  <c r="BC660" i="6"/>
  <c r="BA660" i="6"/>
  <c r="AZ660" i="6"/>
  <c r="AY660" i="6"/>
  <c r="AX660" i="6"/>
  <c r="BC659" i="6"/>
  <c r="BA659" i="6"/>
  <c r="AZ659" i="6"/>
  <c r="AY659" i="6"/>
  <c r="AX659" i="6"/>
  <c r="BC658" i="6"/>
  <c r="BA658" i="6"/>
  <c r="AZ658" i="6"/>
  <c r="AY658" i="6"/>
  <c r="AX658" i="6"/>
  <c r="BC657" i="6"/>
  <c r="BB657" i="6"/>
  <c r="BA657" i="6"/>
  <c r="AZ657" i="6"/>
  <c r="AY657" i="6"/>
  <c r="AX657" i="6"/>
  <c r="BC656" i="6"/>
  <c r="BB656" i="6"/>
  <c r="BA656" i="6"/>
  <c r="AZ656" i="6"/>
  <c r="AY656" i="6"/>
  <c r="AX656" i="6"/>
  <c r="BC655" i="6"/>
  <c r="BB655" i="6"/>
  <c r="BA655" i="6"/>
  <c r="AZ655" i="6"/>
  <c r="AY655" i="6"/>
  <c r="AX655" i="6"/>
  <c r="BC654" i="6"/>
  <c r="BB654" i="6"/>
  <c r="BA654" i="6"/>
  <c r="AZ654" i="6"/>
  <c r="AY654" i="6"/>
  <c r="AX654" i="6"/>
  <c r="BC653" i="6"/>
  <c r="BB653" i="6"/>
  <c r="BA653" i="6"/>
  <c r="AZ653" i="6"/>
  <c r="AY653" i="6"/>
  <c r="AX653" i="6"/>
  <c r="BC652" i="6"/>
  <c r="BB652" i="6"/>
  <c r="BA652" i="6"/>
  <c r="AZ652" i="6"/>
  <c r="AY652" i="6"/>
  <c r="AX652" i="6"/>
  <c r="BC651" i="6"/>
  <c r="BB651" i="6"/>
  <c r="BA651" i="6"/>
  <c r="AZ651" i="6"/>
  <c r="AY651" i="6"/>
  <c r="AX651" i="6"/>
  <c r="BC650" i="6"/>
  <c r="BB650" i="6"/>
  <c r="BA650" i="6"/>
  <c r="AZ650" i="6"/>
  <c r="AY650" i="6"/>
  <c r="AX650" i="6"/>
  <c r="BC649" i="6"/>
  <c r="BB649" i="6"/>
  <c r="BA649" i="6"/>
  <c r="AZ649" i="6"/>
  <c r="AY649" i="6"/>
  <c r="AX649" i="6"/>
  <c r="BC648" i="6"/>
  <c r="BA648" i="6"/>
  <c r="AZ648" i="6"/>
  <c r="AY648" i="6"/>
  <c r="AX648" i="6"/>
  <c r="BC647" i="6"/>
  <c r="BA647" i="6"/>
  <c r="AZ647" i="6"/>
  <c r="AY647" i="6"/>
  <c r="AX647" i="6"/>
  <c r="BC646" i="6"/>
  <c r="BA646" i="6"/>
  <c r="AZ646" i="6"/>
  <c r="AY646" i="6"/>
  <c r="AX646" i="6"/>
  <c r="BC645" i="6"/>
  <c r="BA645" i="6"/>
  <c r="AZ645" i="6"/>
  <c r="AY645" i="6"/>
  <c r="AX645" i="6"/>
  <c r="BC644" i="6"/>
  <c r="BB644" i="6"/>
  <c r="BA644" i="6"/>
  <c r="AZ644" i="6"/>
  <c r="AY644" i="6"/>
  <c r="AX644" i="6"/>
  <c r="BC643" i="6"/>
  <c r="BB643" i="6"/>
  <c r="BA643" i="6"/>
  <c r="AZ643" i="6"/>
  <c r="AY643" i="6"/>
  <c r="AX643" i="6"/>
  <c r="BC642" i="6"/>
  <c r="BB642" i="6"/>
  <c r="BA642" i="6"/>
  <c r="AZ642" i="6"/>
  <c r="AY642" i="6"/>
  <c r="AX642" i="6"/>
  <c r="BC641" i="6"/>
  <c r="BB641" i="6"/>
  <c r="BA641" i="6"/>
  <c r="AZ641" i="6"/>
  <c r="AY641" i="6"/>
  <c r="AX641" i="6"/>
  <c r="BC640" i="6"/>
  <c r="BA640" i="6"/>
  <c r="AZ640" i="6"/>
  <c r="AY640" i="6"/>
  <c r="AX640" i="6"/>
  <c r="BC639" i="6"/>
  <c r="BB639" i="6"/>
  <c r="BA639" i="6"/>
  <c r="AZ639" i="6"/>
  <c r="AY639" i="6"/>
  <c r="AX639" i="6"/>
  <c r="BC638" i="6"/>
  <c r="BB638" i="6"/>
  <c r="BA638" i="6"/>
  <c r="AZ638" i="6"/>
  <c r="AY638" i="6"/>
  <c r="AX638" i="6"/>
  <c r="BC637" i="6"/>
  <c r="BA637" i="6"/>
  <c r="AZ637" i="6"/>
  <c r="AY637" i="6"/>
  <c r="AX637" i="6"/>
  <c r="BC636" i="6"/>
  <c r="BA636" i="6"/>
  <c r="AZ636" i="6"/>
  <c r="AY636" i="6"/>
  <c r="AX636" i="6"/>
  <c r="BC635" i="6"/>
  <c r="BB635" i="6"/>
  <c r="BA635" i="6"/>
  <c r="AZ635" i="6"/>
  <c r="AY635" i="6"/>
  <c r="AX635" i="6"/>
  <c r="BC634" i="6"/>
  <c r="BB634" i="6"/>
  <c r="BA634" i="6"/>
  <c r="AZ634" i="6"/>
  <c r="AY634" i="6"/>
  <c r="AX634" i="6"/>
  <c r="BC633" i="6"/>
  <c r="BB633" i="6"/>
  <c r="BA633" i="6"/>
  <c r="AZ633" i="6"/>
  <c r="AY633" i="6"/>
  <c r="AX633" i="6"/>
  <c r="BC632" i="6"/>
  <c r="BB632" i="6"/>
  <c r="BA632" i="6"/>
  <c r="AZ632" i="6"/>
  <c r="AY632" i="6"/>
  <c r="AX632" i="6"/>
  <c r="BC631" i="6"/>
  <c r="BB631" i="6"/>
  <c r="BA631" i="6"/>
  <c r="AZ631" i="6"/>
  <c r="AY631" i="6"/>
  <c r="AX631" i="6"/>
  <c r="BC630" i="6"/>
  <c r="BB630" i="6"/>
  <c r="BA630" i="6"/>
  <c r="AZ630" i="6"/>
  <c r="AY630" i="6"/>
  <c r="AX630" i="6"/>
  <c r="BC629" i="6"/>
  <c r="BB629" i="6"/>
  <c r="BA629" i="6"/>
  <c r="AZ629" i="6"/>
  <c r="AY629" i="6"/>
  <c r="AX629" i="6"/>
  <c r="BC628" i="6"/>
  <c r="BB628" i="6"/>
  <c r="BA628" i="6"/>
  <c r="AZ628" i="6"/>
  <c r="AY628" i="6"/>
  <c r="AX628" i="6"/>
  <c r="BC627" i="6"/>
  <c r="BB627" i="6"/>
  <c r="BA627" i="6"/>
  <c r="AZ627" i="6"/>
  <c r="AY627" i="6"/>
  <c r="AX627" i="6"/>
  <c r="BC626" i="6"/>
  <c r="BB626" i="6"/>
  <c r="BA626" i="6"/>
  <c r="AZ626" i="6"/>
  <c r="AY626" i="6"/>
  <c r="AX626" i="6"/>
  <c r="BC625" i="6"/>
  <c r="BB625" i="6"/>
  <c r="BA625" i="6"/>
  <c r="AZ625" i="6"/>
  <c r="AY625" i="6"/>
  <c r="AX625" i="6"/>
  <c r="BC624" i="6"/>
  <c r="BB624" i="6"/>
  <c r="BA624" i="6"/>
  <c r="AZ624" i="6"/>
  <c r="AY624" i="6"/>
  <c r="AX624" i="6"/>
  <c r="BC623" i="6"/>
  <c r="BB623" i="6"/>
  <c r="BA623" i="6"/>
  <c r="AZ623" i="6"/>
  <c r="AY623" i="6"/>
  <c r="AX623" i="6"/>
  <c r="BC622" i="6"/>
  <c r="BB622" i="6"/>
  <c r="BA622" i="6"/>
  <c r="AZ622" i="6"/>
  <c r="AY622" i="6"/>
  <c r="AX622" i="6"/>
  <c r="BC621" i="6"/>
  <c r="BB621" i="6"/>
  <c r="BA621" i="6"/>
  <c r="AZ621" i="6"/>
  <c r="AY621" i="6"/>
  <c r="AX621" i="6"/>
  <c r="BC620" i="6"/>
  <c r="BB620" i="6"/>
  <c r="BA620" i="6"/>
  <c r="AZ620" i="6"/>
  <c r="AY620" i="6"/>
  <c r="AX620" i="6"/>
  <c r="BC619" i="6"/>
  <c r="BB619" i="6"/>
  <c r="BA619" i="6"/>
  <c r="AZ619" i="6"/>
  <c r="AY619" i="6"/>
  <c r="AX619" i="6"/>
  <c r="BC618" i="6"/>
  <c r="BB618" i="6"/>
  <c r="BA618" i="6"/>
  <c r="AZ618" i="6"/>
  <c r="AY618" i="6"/>
  <c r="AX618" i="6"/>
  <c r="BC617" i="6"/>
  <c r="BB617" i="6"/>
  <c r="BA617" i="6"/>
  <c r="AZ617" i="6"/>
  <c r="AY617" i="6"/>
  <c r="AX617" i="6"/>
  <c r="BC616" i="6"/>
  <c r="BB616" i="6"/>
  <c r="BA616" i="6"/>
  <c r="AZ616" i="6"/>
  <c r="AY616" i="6"/>
  <c r="AX616" i="6"/>
  <c r="BC615" i="6"/>
  <c r="BB615" i="6"/>
  <c r="BA615" i="6"/>
  <c r="AZ615" i="6"/>
  <c r="AY615" i="6"/>
  <c r="AX615" i="6"/>
  <c r="BC614" i="6"/>
  <c r="BB614" i="6"/>
  <c r="BA614" i="6"/>
  <c r="AZ614" i="6"/>
  <c r="AY614" i="6"/>
  <c r="AX614" i="6"/>
  <c r="BC613" i="6"/>
  <c r="BB613" i="6"/>
  <c r="BA613" i="6"/>
  <c r="AZ613" i="6"/>
  <c r="AY613" i="6"/>
  <c r="AX613" i="6"/>
  <c r="BC612" i="6"/>
  <c r="BB612" i="6"/>
  <c r="BA612" i="6"/>
  <c r="AZ612" i="6"/>
  <c r="AY612" i="6"/>
  <c r="AX612" i="6"/>
  <c r="BC611" i="6"/>
  <c r="BB611" i="6"/>
  <c r="BA611" i="6"/>
  <c r="AZ611" i="6"/>
  <c r="AY611" i="6"/>
  <c r="AX611" i="6"/>
  <c r="BC610" i="6"/>
  <c r="BB610" i="6"/>
  <c r="BA610" i="6"/>
  <c r="AZ610" i="6"/>
  <c r="AY610" i="6"/>
  <c r="AX610" i="6"/>
  <c r="BC609" i="6"/>
  <c r="BB609" i="6"/>
  <c r="BA609" i="6"/>
  <c r="AZ609" i="6"/>
  <c r="AY609" i="6"/>
  <c r="AX609" i="6"/>
  <c r="BC608" i="6"/>
  <c r="BB608" i="6"/>
  <c r="BA608" i="6"/>
  <c r="AZ608" i="6"/>
  <c r="AY608" i="6"/>
  <c r="AX608" i="6"/>
  <c r="BC607" i="6"/>
  <c r="BB607" i="6"/>
  <c r="BA607" i="6"/>
  <c r="AZ607" i="6"/>
  <c r="AY607" i="6"/>
  <c r="AX607" i="6"/>
  <c r="BC606" i="6"/>
  <c r="BA606" i="6"/>
  <c r="AZ606" i="6"/>
  <c r="AY606" i="6"/>
  <c r="AX606" i="6"/>
  <c r="BC605" i="6"/>
  <c r="BA605" i="6"/>
  <c r="AZ605" i="6"/>
  <c r="AY605" i="6"/>
  <c r="AX605" i="6"/>
  <c r="BC604" i="6"/>
  <c r="BA604" i="6"/>
  <c r="AZ604" i="6"/>
  <c r="AY604" i="6"/>
  <c r="AX604" i="6"/>
  <c r="BC603" i="6"/>
  <c r="BA603" i="6"/>
  <c r="AZ603" i="6"/>
  <c r="AY603" i="6"/>
  <c r="AX603" i="6"/>
  <c r="BC602" i="6"/>
  <c r="BA602" i="6"/>
  <c r="AZ602" i="6"/>
  <c r="AY602" i="6"/>
  <c r="AX602" i="6"/>
  <c r="BC601" i="6"/>
  <c r="BA601" i="6"/>
  <c r="AZ601" i="6"/>
  <c r="AY601" i="6"/>
  <c r="AX601" i="6"/>
  <c r="BC600" i="6"/>
  <c r="BA600" i="6"/>
  <c r="AZ600" i="6"/>
  <c r="AY600" i="6"/>
  <c r="AX600" i="6"/>
  <c r="BC599" i="6"/>
  <c r="BA599" i="6"/>
  <c r="AZ599" i="6"/>
  <c r="AY599" i="6"/>
  <c r="AX599" i="6"/>
  <c r="BC598" i="6"/>
  <c r="BA598" i="6"/>
  <c r="AZ598" i="6"/>
  <c r="AY598" i="6"/>
  <c r="AX598" i="6"/>
  <c r="BC597" i="6"/>
  <c r="BA597" i="6"/>
  <c r="AZ597" i="6"/>
  <c r="AY597" i="6"/>
  <c r="AX597" i="6"/>
  <c r="BC596" i="6"/>
  <c r="BA596" i="6"/>
  <c r="AZ596" i="6"/>
  <c r="AY596" i="6"/>
  <c r="AX596" i="6"/>
  <c r="BC595" i="6"/>
  <c r="BA595" i="6"/>
  <c r="AZ595" i="6"/>
  <c r="AY595" i="6"/>
  <c r="AX595" i="6"/>
  <c r="BC594" i="6"/>
  <c r="BB594" i="6"/>
  <c r="BA594" i="6"/>
  <c r="AZ594" i="6"/>
  <c r="AY594" i="6"/>
  <c r="AX594" i="6"/>
  <c r="BC593" i="6"/>
  <c r="BB593" i="6"/>
  <c r="BA593" i="6"/>
  <c r="AZ593" i="6"/>
  <c r="AY593" i="6"/>
  <c r="AX593" i="6"/>
  <c r="BC592" i="6"/>
  <c r="BB592" i="6"/>
  <c r="BA592" i="6"/>
  <c r="AZ592" i="6"/>
  <c r="AY592" i="6"/>
  <c r="AX592" i="6"/>
  <c r="BC591" i="6"/>
  <c r="BB591" i="6"/>
  <c r="BA591" i="6"/>
  <c r="AZ591" i="6"/>
  <c r="AY591" i="6"/>
  <c r="AX591" i="6"/>
  <c r="BC590" i="6"/>
  <c r="BB590" i="6"/>
  <c r="BA590" i="6"/>
  <c r="AZ590" i="6"/>
  <c r="AY590" i="6"/>
  <c r="AX590" i="6"/>
  <c r="BC589" i="6"/>
  <c r="BB589" i="6"/>
  <c r="BA589" i="6"/>
  <c r="AZ589" i="6"/>
  <c r="AY589" i="6"/>
  <c r="AX589" i="6"/>
  <c r="BC588" i="6"/>
  <c r="BB588" i="6"/>
  <c r="BA588" i="6"/>
  <c r="AZ588" i="6"/>
  <c r="AY588" i="6"/>
  <c r="AX588" i="6"/>
  <c r="BC587" i="6"/>
  <c r="BB587" i="6"/>
  <c r="BA587" i="6"/>
  <c r="AZ587" i="6"/>
  <c r="AY587" i="6"/>
  <c r="AX587" i="6"/>
  <c r="BC586" i="6"/>
  <c r="BA586" i="6"/>
  <c r="AZ586" i="6"/>
  <c r="AY586" i="6"/>
  <c r="AX586" i="6"/>
  <c r="BC585" i="6"/>
  <c r="BA585" i="6"/>
  <c r="AZ585" i="6"/>
  <c r="AY585" i="6"/>
  <c r="AX585" i="6"/>
  <c r="BC584" i="6"/>
  <c r="BA584" i="6"/>
  <c r="AZ584" i="6"/>
  <c r="AY584" i="6"/>
  <c r="AX584" i="6"/>
  <c r="BC583" i="6"/>
  <c r="BA583" i="6"/>
  <c r="AZ583" i="6"/>
  <c r="AY583" i="6"/>
  <c r="AX583" i="6"/>
  <c r="BC582" i="6"/>
  <c r="BB582" i="6"/>
  <c r="BA582" i="6"/>
  <c r="AZ582" i="6"/>
  <c r="AY582" i="6"/>
  <c r="AX582" i="6"/>
  <c r="BC581" i="6"/>
  <c r="BA581" i="6"/>
  <c r="AZ581" i="6"/>
  <c r="AY581" i="6"/>
  <c r="AX581" i="6"/>
  <c r="BC580" i="6"/>
  <c r="BA580" i="6"/>
  <c r="AZ580" i="6"/>
  <c r="AY580" i="6"/>
  <c r="AX580" i="6"/>
  <c r="BC579" i="6"/>
  <c r="BA579" i="6"/>
  <c r="AZ579" i="6"/>
  <c r="AY579" i="6"/>
  <c r="AX579" i="6"/>
  <c r="BC578" i="6"/>
  <c r="BB578" i="6"/>
  <c r="BA578" i="6"/>
  <c r="AZ578" i="6"/>
  <c r="AY578" i="6"/>
  <c r="AX578" i="6"/>
  <c r="BC577" i="6"/>
  <c r="BB577" i="6"/>
  <c r="BA577" i="6"/>
  <c r="AZ577" i="6"/>
  <c r="AY577" i="6"/>
  <c r="AX577" i="6"/>
  <c r="BC576" i="6"/>
  <c r="BA576" i="6"/>
  <c r="AZ576" i="6"/>
  <c r="AY576" i="6"/>
  <c r="AX576" i="6"/>
  <c r="BC575" i="6"/>
  <c r="BA575" i="6"/>
  <c r="AZ575" i="6"/>
  <c r="AY575" i="6"/>
  <c r="AX575" i="6"/>
  <c r="BC574" i="6"/>
  <c r="BB574" i="6"/>
  <c r="BA574" i="6"/>
  <c r="AZ574" i="6"/>
  <c r="AY574" i="6"/>
  <c r="AX574" i="6"/>
  <c r="BC573" i="6"/>
  <c r="BB573" i="6"/>
  <c r="BA573" i="6"/>
  <c r="AZ573" i="6"/>
  <c r="AY573" i="6"/>
  <c r="AX573" i="6"/>
  <c r="BC572" i="6"/>
  <c r="BA572" i="6"/>
  <c r="AZ572" i="6"/>
  <c r="AY572" i="6"/>
  <c r="AX572" i="6"/>
  <c r="BC571" i="6"/>
  <c r="BA571" i="6"/>
  <c r="AZ571" i="6"/>
  <c r="AY571" i="6"/>
  <c r="AX571" i="6"/>
  <c r="BC570" i="6"/>
  <c r="BB570" i="6"/>
  <c r="BA570" i="6"/>
  <c r="AZ570" i="6"/>
  <c r="AY570" i="6"/>
  <c r="AX570" i="6"/>
  <c r="BC569" i="6"/>
  <c r="BB569" i="6"/>
  <c r="BA569" i="6"/>
  <c r="AZ569" i="6"/>
  <c r="AY569" i="6"/>
  <c r="AX569" i="6"/>
  <c r="BC568" i="6"/>
  <c r="BA568" i="6"/>
  <c r="AZ568" i="6"/>
  <c r="AY568" i="6"/>
  <c r="AX568" i="6"/>
  <c r="BC567" i="6"/>
  <c r="BA567" i="6"/>
  <c r="AZ567" i="6"/>
  <c r="AY567" i="6"/>
  <c r="AX567" i="6"/>
  <c r="BC566" i="6"/>
  <c r="BB566" i="6"/>
  <c r="BA566" i="6"/>
  <c r="AZ566" i="6"/>
  <c r="AY566" i="6"/>
  <c r="AX566" i="6"/>
  <c r="BC565" i="6"/>
  <c r="BB565" i="6"/>
  <c r="BA565" i="6"/>
  <c r="AZ565" i="6"/>
  <c r="AY565" i="6"/>
  <c r="AX565" i="6"/>
  <c r="BC564" i="6"/>
  <c r="BA564" i="6"/>
  <c r="AZ564" i="6"/>
  <c r="AY564" i="6"/>
  <c r="AX564" i="6"/>
  <c r="BC563" i="6"/>
  <c r="BB563" i="6"/>
  <c r="BA563" i="6"/>
  <c r="AZ563" i="6"/>
  <c r="AY563" i="6"/>
  <c r="AX563" i="6"/>
  <c r="BC562" i="6"/>
  <c r="BA562" i="6"/>
  <c r="AZ562" i="6"/>
  <c r="AY562" i="6"/>
  <c r="AX562" i="6"/>
  <c r="BC561" i="6"/>
  <c r="BA561" i="6"/>
  <c r="AZ561" i="6"/>
  <c r="AY561" i="6"/>
  <c r="AX561" i="6"/>
  <c r="BC560" i="6"/>
  <c r="BA560" i="6"/>
  <c r="AZ560" i="6"/>
  <c r="AY560" i="6"/>
  <c r="AX560" i="6"/>
  <c r="BC559" i="6"/>
  <c r="BB559" i="6"/>
  <c r="BA559" i="6"/>
  <c r="AZ559" i="6"/>
  <c r="AY559" i="6"/>
  <c r="AX559" i="6"/>
  <c r="BC558" i="6"/>
  <c r="BB558" i="6"/>
  <c r="BA558" i="6"/>
  <c r="AZ558" i="6"/>
  <c r="AY558" i="6"/>
  <c r="AX558" i="6"/>
  <c r="BC557" i="6"/>
  <c r="BB557" i="6"/>
  <c r="BA557" i="6"/>
  <c r="AZ557" i="6"/>
  <c r="AY557" i="6"/>
  <c r="AX557" i="6"/>
  <c r="BC556" i="6"/>
  <c r="BB556" i="6"/>
  <c r="BA556" i="6"/>
  <c r="AZ556" i="6"/>
  <c r="AY556" i="6"/>
  <c r="AX556" i="6"/>
  <c r="BC555" i="6"/>
  <c r="BB555" i="6"/>
  <c r="BA555" i="6"/>
  <c r="AZ555" i="6"/>
  <c r="AY555" i="6"/>
  <c r="AX555" i="6"/>
  <c r="BC554" i="6"/>
  <c r="BB554" i="6"/>
  <c r="BA554" i="6"/>
  <c r="AZ554" i="6"/>
  <c r="AY554" i="6"/>
  <c r="AX554" i="6"/>
  <c r="BC553" i="6"/>
  <c r="BB553" i="6"/>
  <c r="BA553" i="6"/>
  <c r="AZ553" i="6"/>
  <c r="AY553" i="6"/>
  <c r="AX553" i="6"/>
  <c r="BC552" i="6"/>
  <c r="BA552" i="6"/>
  <c r="AZ552" i="6"/>
  <c r="AY552" i="6"/>
  <c r="AX552" i="6"/>
  <c r="AU102" i="6"/>
  <c r="AS102" i="6"/>
  <c r="AR102" i="6"/>
  <c r="AQ102" i="6"/>
  <c r="AU91" i="6"/>
  <c r="AS91" i="6"/>
  <c r="AR91" i="6"/>
  <c r="AQ91" i="6"/>
  <c r="AU80" i="6"/>
  <c r="AS80" i="6"/>
  <c r="AR80" i="6"/>
  <c r="AQ80" i="6"/>
  <c r="AU69" i="6"/>
  <c r="AS69" i="6"/>
  <c r="AR69" i="6"/>
  <c r="AQ69" i="6"/>
  <c r="AU58" i="6"/>
  <c r="AS58" i="6"/>
  <c r="AR58" i="6"/>
  <c r="AQ58" i="6"/>
  <c r="AU47" i="6"/>
  <c r="AS47" i="6"/>
  <c r="AR47" i="6"/>
  <c r="AQ47" i="6"/>
  <c r="AU36" i="6"/>
  <c r="AS36" i="6"/>
  <c r="AR36" i="6"/>
  <c r="AQ36" i="6"/>
  <c r="AU25" i="6"/>
  <c r="AS25" i="6"/>
  <c r="AR25" i="6"/>
  <c r="AQ25" i="6"/>
  <c r="AU14" i="6"/>
  <c r="AS14" i="6"/>
  <c r="AR14" i="6"/>
  <c r="AQ14" i="6"/>
  <c r="AN102" i="6" l="1"/>
  <c r="AM102" i="6"/>
  <c r="AL102" i="6"/>
  <c r="AN91" i="6"/>
  <c r="AM91" i="6"/>
  <c r="AL91" i="6"/>
  <c r="AN80" i="6"/>
  <c r="AM80" i="6"/>
  <c r="AL80" i="6"/>
  <c r="AN69" i="6"/>
  <c r="AM69" i="6"/>
  <c r="AL69" i="6"/>
  <c r="AN58" i="6"/>
  <c r="AM58" i="6"/>
  <c r="AL58" i="6"/>
  <c r="AN47" i="6"/>
  <c r="AM47" i="6"/>
  <c r="AL47" i="6"/>
  <c r="AN36" i="6"/>
  <c r="AM36" i="6"/>
  <c r="AL36" i="6"/>
  <c r="AN25" i="6"/>
  <c r="AM25" i="6"/>
  <c r="AL25" i="6"/>
  <c r="AN14" i="6"/>
  <c r="AM14" i="6"/>
  <c r="AL14" i="6"/>
  <c r="AN3" i="6"/>
  <c r="AM3" i="6"/>
  <c r="AL3" i="6"/>
  <c r="AA3" i="6"/>
  <c r="BZ112" i="6" l="1"/>
  <c r="BW112" i="6"/>
  <c r="BV112" i="6"/>
  <c r="BU112" i="6"/>
  <c r="BT112" i="6"/>
  <c r="BS112" i="6"/>
  <c r="BZ111" i="6"/>
  <c r="BW111" i="6"/>
  <c r="BV111" i="6"/>
  <c r="BU111" i="6"/>
  <c r="BT111" i="6"/>
  <c r="BS111" i="6"/>
  <c r="BZ110" i="6"/>
  <c r="BW110" i="6"/>
  <c r="BV110" i="6"/>
  <c r="BU110" i="6"/>
  <c r="BT110" i="6"/>
  <c r="BS110" i="6"/>
  <c r="BZ109" i="6"/>
  <c r="BW109" i="6"/>
  <c r="BV109" i="6"/>
  <c r="BU109" i="6"/>
  <c r="BT109" i="6"/>
  <c r="BS109" i="6"/>
  <c r="BZ108" i="6"/>
  <c r="BW108" i="6"/>
  <c r="BV108" i="6"/>
  <c r="BU108" i="6"/>
  <c r="BT108" i="6"/>
  <c r="BS108" i="6"/>
  <c r="BZ107" i="6"/>
  <c r="BW107" i="6"/>
  <c r="BV107" i="6"/>
  <c r="BU107" i="6"/>
  <c r="BT107" i="6"/>
  <c r="BS107" i="6"/>
  <c r="BZ106" i="6"/>
  <c r="BW106" i="6"/>
  <c r="BV106" i="6"/>
  <c r="BU106" i="6"/>
  <c r="BT106" i="6"/>
  <c r="BS106" i="6"/>
  <c r="BZ105" i="6"/>
  <c r="BW105" i="6"/>
  <c r="BV105" i="6"/>
  <c r="BU105" i="6"/>
  <c r="BT105" i="6"/>
  <c r="BS105" i="6"/>
  <c r="BZ104" i="6"/>
  <c r="BW104" i="6"/>
  <c r="BV104" i="6"/>
  <c r="BU104" i="6"/>
  <c r="BT104" i="6"/>
  <c r="BS104" i="6"/>
  <c r="BZ103" i="6"/>
  <c r="BW103" i="6"/>
  <c r="BV103" i="6"/>
  <c r="BU103" i="6"/>
  <c r="BT103" i="6"/>
  <c r="BS103" i="6"/>
  <c r="I12" i="6"/>
  <c r="I11" i="6"/>
  <c r="I10" i="6"/>
  <c r="I9" i="6"/>
  <c r="I8" i="6"/>
  <c r="I7" i="6"/>
  <c r="I6" i="6"/>
  <c r="I5" i="6"/>
  <c r="I4" i="6"/>
  <c r="I3" i="6"/>
  <c r="B31" i="26" l="1"/>
  <c r="BB1613" i="6" s="1"/>
  <c r="B12" i="26"/>
  <c r="BB1569" i="6" s="1"/>
  <c r="B2" i="26"/>
  <c r="B6" i="26"/>
  <c r="B7" i="6" s="1"/>
  <c r="BP12" i="6"/>
  <c r="BO12" i="6"/>
  <c r="BN12" i="6"/>
  <c r="BK12" i="6"/>
  <c r="BJ12" i="6"/>
  <c r="BG12" i="6"/>
  <c r="BF12" i="6"/>
  <c r="X12" i="6"/>
  <c r="W12" i="6"/>
  <c r="V12" i="6"/>
  <c r="T12" i="6"/>
  <c r="P12" i="6"/>
  <c r="O12" i="6"/>
  <c r="N12" i="6"/>
  <c r="K12" i="6"/>
  <c r="J12" i="6"/>
  <c r="H12" i="6"/>
  <c r="G12" i="6"/>
  <c r="D12" i="6"/>
  <c r="C12" i="6"/>
  <c r="A12" i="6"/>
  <c r="BP11" i="6"/>
  <c r="BO11" i="6"/>
  <c r="BN11" i="6"/>
  <c r="BK11" i="6"/>
  <c r="BJ11" i="6"/>
  <c r="BG11" i="6"/>
  <c r="BF11" i="6"/>
  <c r="X11" i="6"/>
  <c r="W11" i="6"/>
  <c r="V11" i="6"/>
  <c r="T11" i="6"/>
  <c r="P11" i="6"/>
  <c r="O11" i="6"/>
  <c r="N11" i="6"/>
  <c r="K11" i="6"/>
  <c r="J11" i="6"/>
  <c r="H11" i="6"/>
  <c r="G11" i="6"/>
  <c r="D11" i="6"/>
  <c r="C11" i="6"/>
  <c r="A11" i="6"/>
  <c r="BP10" i="6"/>
  <c r="BO10" i="6"/>
  <c r="BN10" i="6"/>
  <c r="BK10" i="6"/>
  <c r="BJ10" i="6"/>
  <c r="BG10" i="6"/>
  <c r="BF10" i="6"/>
  <c r="X10" i="6"/>
  <c r="W10" i="6"/>
  <c r="V10" i="6"/>
  <c r="T10" i="6"/>
  <c r="P10" i="6"/>
  <c r="O10" i="6"/>
  <c r="N10" i="6"/>
  <c r="K10" i="6"/>
  <c r="J10" i="6"/>
  <c r="H10" i="6"/>
  <c r="G10" i="6"/>
  <c r="D10" i="6"/>
  <c r="C10" i="6"/>
  <c r="A10" i="6"/>
  <c r="BP9" i="6"/>
  <c r="BO9" i="6"/>
  <c r="BN9" i="6"/>
  <c r="BK9" i="6"/>
  <c r="BJ9" i="6"/>
  <c r="BG9" i="6"/>
  <c r="BF9" i="6"/>
  <c r="X9" i="6"/>
  <c r="W9" i="6"/>
  <c r="V9" i="6"/>
  <c r="T9" i="6"/>
  <c r="P9" i="6"/>
  <c r="O9" i="6"/>
  <c r="N9" i="6"/>
  <c r="K9" i="6"/>
  <c r="J9" i="6"/>
  <c r="H9" i="6"/>
  <c r="G9" i="6"/>
  <c r="D9" i="6"/>
  <c r="C9" i="6"/>
  <c r="A9" i="6"/>
  <c r="BP8" i="6"/>
  <c r="BO8" i="6"/>
  <c r="BN8" i="6"/>
  <c r="BK8" i="6"/>
  <c r="BJ8" i="6"/>
  <c r="BG8" i="6"/>
  <c r="BF8" i="6"/>
  <c r="X8" i="6"/>
  <c r="W8" i="6"/>
  <c r="V8" i="6"/>
  <c r="T8" i="6"/>
  <c r="P8" i="6"/>
  <c r="O8" i="6"/>
  <c r="N8" i="6"/>
  <c r="K8" i="6"/>
  <c r="J8" i="6"/>
  <c r="H8" i="6"/>
  <c r="G8" i="6"/>
  <c r="D8" i="6"/>
  <c r="C8" i="6"/>
  <c r="A8" i="6"/>
  <c r="BP7" i="6"/>
  <c r="BO7" i="6"/>
  <c r="BN7" i="6"/>
  <c r="BK7" i="6"/>
  <c r="BJ7" i="6"/>
  <c r="BG7" i="6"/>
  <c r="BF7" i="6"/>
  <c r="X7" i="6"/>
  <c r="W7" i="6"/>
  <c r="V7" i="6"/>
  <c r="T7" i="6"/>
  <c r="P7" i="6"/>
  <c r="O7" i="6"/>
  <c r="N7" i="6"/>
  <c r="K7" i="6"/>
  <c r="J7" i="6"/>
  <c r="H7" i="6"/>
  <c r="G7" i="6"/>
  <c r="D7" i="6"/>
  <c r="C7" i="6"/>
  <c r="A7" i="6"/>
  <c r="BP6" i="6"/>
  <c r="BO6" i="6"/>
  <c r="BN6" i="6"/>
  <c r="BK6" i="6"/>
  <c r="BJ6" i="6"/>
  <c r="BG6" i="6"/>
  <c r="BF6" i="6"/>
  <c r="X6" i="6"/>
  <c r="W6" i="6"/>
  <c r="V6" i="6"/>
  <c r="T6" i="6"/>
  <c r="P6" i="6"/>
  <c r="O6" i="6"/>
  <c r="N6" i="6"/>
  <c r="K6" i="6"/>
  <c r="J6" i="6"/>
  <c r="H6" i="6"/>
  <c r="G6" i="6"/>
  <c r="D6" i="6"/>
  <c r="C6" i="6"/>
  <c r="A6" i="6"/>
  <c r="BP5" i="6"/>
  <c r="BO5" i="6"/>
  <c r="BN5" i="6"/>
  <c r="BK5" i="6"/>
  <c r="BJ5" i="6"/>
  <c r="BG5" i="6"/>
  <c r="BF5" i="6"/>
  <c r="X5" i="6"/>
  <c r="W5" i="6"/>
  <c r="V5" i="6"/>
  <c r="T5" i="6"/>
  <c r="P5" i="6"/>
  <c r="O5" i="6"/>
  <c r="N5" i="6"/>
  <c r="K5" i="6"/>
  <c r="J5" i="6"/>
  <c r="H5" i="6"/>
  <c r="G5" i="6"/>
  <c r="D5" i="6"/>
  <c r="C5" i="6"/>
  <c r="A5" i="6"/>
  <c r="BP4" i="6"/>
  <c r="BO4" i="6"/>
  <c r="BN4" i="6"/>
  <c r="BK4" i="6"/>
  <c r="BJ4" i="6"/>
  <c r="BG4" i="6"/>
  <c r="BF4" i="6"/>
  <c r="X4" i="6"/>
  <c r="W4" i="6"/>
  <c r="V4" i="6"/>
  <c r="T4" i="6"/>
  <c r="P4" i="6"/>
  <c r="O4" i="6"/>
  <c r="N4" i="6"/>
  <c r="K4" i="6"/>
  <c r="J4" i="6"/>
  <c r="H4" i="6"/>
  <c r="G4" i="6"/>
  <c r="D4" i="6"/>
  <c r="C4" i="6"/>
  <c r="A4" i="6"/>
  <c r="M69" i="31"/>
  <c r="L69" i="31"/>
  <c r="B69" i="31"/>
  <c r="M68" i="31"/>
  <c r="L68" i="31"/>
  <c r="B68" i="31"/>
  <c r="M67" i="31"/>
  <c r="L67" i="31"/>
  <c r="B67" i="31"/>
  <c r="M66" i="31"/>
  <c r="L66" i="31"/>
  <c r="B66" i="31"/>
  <c r="M65" i="31"/>
  <c r="L65" i="31"/>
  <c r="B65" i="31"/>
  <c r="M64" i="31"/>
  <c r="L64" i="31"/>
  <c r="B64" i="31"/>
  <c r="M63" i="31"/>
  <c r="L63" i="31"/>
  <c r="B63" i="31"/>
  <c r="M62" i="31"/>
  <c r="L62" i="31"/>
  <c r="B62" i="31"/>
  <c r="M61" i="31"/>
  <c r="L61" i="31"/>
  <c r="B61" i="31"/>
  <c r="M60" i="31"/>
  <c r="L60" i="31"/>
  <c r="B60" i="31"/>
  <c r="C52" i="31"/>
  <c r="C47" i="31"/>
  <c r="C46" i="31"/>
  <c r="C45" i="31"/>
  <c r="I40" i="31"/>
  <c r="I38" i="31"/>
  <c r="I36" i="31"/>
  <c r="I37" i="31" s="1"/>
  <c r="B31" i="31"/>
  <c r="BB3308" i="6" s="1"/>
  <c r="B12" i="31"/>
  <c r="BB3264" i="6" s="1"/>
  <c r="B9" i="31"/>
  <c r="M12" i="6" s="1"/>
  <c r="B7" i="31"/>
  <c r="E12" i="6" s="1"/>
  <c r="B6" i="31"/>
  <c r="B12" i="6" s="1"/>
  <c r="B4" i="31"/>
  <c r="B2" i="31"/>
  <c r="M69" i="30"/>
  <c r="L69" i="30"/>
  <c r="B69" i="30"/>
  <c r="M68" i="30"/>
  <c r="L68" i="30"/>
  <c r="B68" i="30"/>
  <c r="M67" i="30"/>
  <c r="L67" i="30"/>
  <c r="B67" i="30"/>
  <c r="M66" i="30"/>
  <c r="L66" i="30"/>
  <c r="B66" i="30"/>
  <c r="M65" i="30"/>
  <c r="L65" i="30"/>
  <c r="B65" i="30"/>
  <c r="M64" i="30"/>
  <c r="L64" i="30"/>
  <c r="B64" i="30"/>
  <c r="M63" i="30"/>
  <c r="L63" i="30"/>
  <c r="B63" i="30"/>
  <c r="M62" i="30"/>
  <c r="L62" i="30"/>
  <c r="B62" i="30"/>
  <c r="M61" i="30"/>
  <c r="L61" i="30"/>
  <c r="B61" i="30"/>
  <c r="M60" i="30"/>
  <c r="L60" i="30"/>
  <c r="B60" i="30"/>
  <c r="C52" i="30"/>
  <c r="C47" i="30"/>
  <c r="C46" i="30"/>
  <c r="C45" i="30"/>
  <c r="C50" i="30" s="1"/>
  <c r="I40" i="30"/>
  <c r="I38" i="30"/>
  <c r="I36" i="30"/>
  <c r="I37" i="30" s="1"/>
  <c r="B31" i="30"/>
  <c r="BB2969" i="6" s="1"/>
  <c r="B12" i="30"/>
  <c r="BB2925" i="6" s="1"/>
  <c r="B9" i="30"/>
  <c r="M11" i="6" s="1"/>
  <c r="B7" i="30"/>
  <c r="E11" i="6" s="1"/>
  <c r="B6" i="30"/>
  <c r="B11" i="6" s="1"/>
  <c r="B4" i="30"/>
  <c r="B2" i="30"/>
  <c r="M69" i="29"/>
  <c r="L69" i="29"/>
  <c r="B69" i="29"/>
  <c r="M68" i="29"/>
  <c r="L68" i="29"/>
  <c r="B68" i="29"/>
  <c r="M67" i="29"/>
  <c r="L67" i="29"/>
  <c r="B67" i="29"/>
  <c r="M66" i="29"/>
  <c r="L66" i="29"/>
  <c r="B66" i="29"/>
  <c r="M65" i="29"/>
  <c r="L65" i="29"/>
  <c r="B65" i="29"/>
  <c r="M64" i="29"/>
  <c r="L64" i="29"/>
  <c r="B64" i="29"/>
  <c r="M63" i="29"/>
  <c r="L63" i="29"/>
  <c r="B63" i="29"/>
  <c r="M62" i="29"/>
  <c r="L62" i="29"/>
  <c r="B62" i="29"/>
  <c r="M61" i="29"/>
  <c r="L61" i="29"/>
  <c r="B61" i="29"/>
  <c r="M60" i="29"/>
  <c r="L60" i="29"/>
  <c r="B60" i="29"/>
  <c r="C47" i="29"/>
  <c r="C52" i="29" s="1"/>
  <c r="C46" i="29"/>
  <c r="C45" i="29"/>
  <c r="C50" i="29" s="1"/>
  <c r="I40" i="29"/>
  <c r="I38" i="29"/>
  <c r="I36" i="29"/>
  <c r="I37" i="29" s="1"/>
  <c r="B31" i="29"/>
  <c r="BB2630" i="6" s="1"/>
  <c r="B12" i="29"/>
  <c r="BB2586" i="6" s="1"/>
  <c r="B9" i="29"/>
  <c r="M10" i="6" s="1"/>
  <c r="B7" i="29"/>
  <c r="E10" i="6" s="1"/>
  <c r="B6" i="29"/>
  <c r="B10" i="6" s="1"/>
  <c r="B4" i="29"/>
  <c r="B2" i="29"/>
  <c r="M69" i="28"/>
  <c r="L69" i="28"/>
  <c r="B69" i="28"/>
  <c r="M68" i="28"/>
  <c r="L68" i="28"/>
  <c r="B68" i="28"/>
  <c r="M67" i="28"/>
  <c r="L67" i="28"/>
  <c r="B67" i="28"/>
  <c r="M66" i="28"/>
  <c r="L66" i="28"/>
  <c r="B66" i="28"/>
  <c r="M65" i="28"/>
  <c r="L65" i="28"/>
  <c r="B65" i="28"/>
  <c r="M64" i="28"/>
  <c r="L64" i="28"/>
  <c r="B64" i="28"/>
  <c r="M63" i="28"/>
  <c r="L63" i="28"/>
  <c r="B63" i="28"/>
  <c r="M62" i="28"/>
  <c r="L62" i="28"/>
  <c r="B62" i="28"/>
  <c r="M61" i="28"/>
  <c r="L61" i="28"/>
  <c r="B61" i="28"/>
  <c r="M60" i="28"/>
  <c r="L60" i="28"/>
  <c r="B60" i="28"/>
  <c r="C52" i="28"/>
  <c r="C47" i="28"/>
  <c r="C46" i="28"/>
  <c r="C45" i="28"/>
  <c r="C50" i="28" s="1"/>
  <c r="I40" i="28"/>
  <c r="I38" i="28"/>
  <c r="I36" i="28"/>
  <c r="I37" i="28" s="1"/>
  <c r="B31" i="28"/>
  <c r="BB2291" i="6" s="1"/>
  <c r="B12" i="28"/>
  <c r="BB2247" i="6" s="1"/>
  <c r="B9" i="28"/>
  <c r="M9" i="6" s="1"/>
  <c r="B7" i="28"/>
  <c r="E9" i="6" s="1"/>
  <c r="B6" i="28"/>
  <c r="B9" i="6" s="1"/>
  <c r="B4" i="28"/>
  <c r="B2" i="28"/>
  <c r="M69" i="27"/>
  <c r="L69" i="27"/>
  <c r="B69" i="27"/>
  <c r="M68" i="27"/>
  <c r="L68" i="27"/>
  <c r="B68" i="27"/>
  <c r="M67" i="27"/>
  <c r="L67" i="27"/>
  <c r="B67" i="27"/>
  <c r="M66" i="27"/>
  <c r="L66" i="27"/>
  <c r="B66" i="27"/>
  <c r="M65" i="27"/>
  <c r="L65" i="27"/>
  <c r="B65" i="27"/>
  <c r="M64" i="27"/>
  <c r="L64" i="27"/>
  <c r="B64" i="27"/>
  <c r="M63" i="27"/>
  <c r="L63" i="27"/>
  <c r="B63" i="27"/>
  <c r="M62" i="27"/>
  <c r="L62" i="27"/>
  <c r="B62" i="27"/>
  <c r="M61" i="27"/>
  <c r="L61" i="27"/>
  <c r="B61" i="27"/>
  <c r="M60" i="27"/>
  <c r="L60" i="27"/>
  <c r="B60" i="27"/>
  <c r="C52" i="27"/>
  <c r="C47" i="27"/>
  <c r="C46" i="27"/>
  <c r="C45" i="27"/>
  <c r="C50" i="27" s="1"/>
  <c r="I40" i="27"/>
  <c r="I38" i="27"/>
  <c r="I36" i="27"/>
  <c r="I37" i="27" s="1"/>
  <c r="B31" i="27"/>
  <c r="BB1952" i="6" s="1"/>
  <c r="B12" i="27"/>
  <c r="BB1908" i="6" s="1"/>
  <c r="B9" i="27"/>
  <c r="M8" i="6" s="1"/>
  <c r="B7" i="27"/>
  <c r="E8" i="6" s="1"/>
  <c r="B6" i="27"/>
  <c r="B8" i="6" s="1"/>
  <c r="B4" i="27"/>
  <c r="B2" i="27"/>
  <c r="M69" i="26"/>
  <c r="L69" i="26"/>
  <c r="B69" i="26"/>
  <c r="M68" i="26"/>
  <c r="L68" i="26"/>
  <c r="B68" i="26"/>
  <c r="M67" i="26"/>
  <c r="L67" i="26"/>
  <c r="B67" i="26"/>
  <c r="M66" i="26"/>
  <c r="L66" i="26"/>
  <c r="B66" i="26"/>
  <c r="M65" i="26"/>
  <c r="L65" i="26"/>
  <c r="B65" i="26"/>
  <c r="M64" i="26"/>
  <c r="L64" i="26"/>
  <c r="B64" i="26"/>
  <c r="M63" i="26"/>
  <c r="L63" i="26"/>
  <c r="B63" i="26"/>
  <c r="M62" i="26"/>
  <c r="L62" i="26"/>
  <c r="B62" i="26"/>
  <c r="M61" i="26"/>
  <c r="L61" i="26"/>
  <c r="B61" i="26"/>
  <c r="M60" i="26"/>
  <c r="L60" i="26"/>
  <c r="B60" i="26"/>
  <c r="C52" i="26"/>
  <c r="C47" i="26"/>
  <c r="C46" i="26"/>
  <c r="C45" i="26"/>
  <c r="C50" i="26" s="1"/>
  <c r="I40" i="26"/>
  <c r="I38" i="26"/>
  <c r="I36" i="26"/>
  <c r="I37" i="26" s="1"/>
  <c r="B9" i="26"/>
  <c r="M7" i="6" s="1"/>
  <c r="B7" i="26"/>
  <c r="E7" i="6" s="1"/>
  <c r="B4" i="26"/>
  <c r="M69" i="25"/>
  <c r="L69" i="25"/>
  <c r="B69" i="25"/>
  <c r="M68" i="25"/>
  <c r="L68" i="25"/>
  <c r="B68" i="25"/>
  <c r="M67" i="25"/>
  <c r="L67" i="25"/>
  <c r="B67" i="25"/>
  <c r="M66" i="25"/>
  <c r="L66" i="25"/>
  <c r="B66" i="25"/>
  <c r="M65" i="25"/>
  <c r="L65" i="25"/>
  <c r="B65" i="25"/>
  <c r="M64" i="25"/>
  <c r="L64" i="25"/>
  <c r="B64" i="25"/>
  <c r="M63" i="25"/>
  <c r="L63" i="25"/>
  <c r="B63" i="25"/>
  <c r="M62" i="25"/>
  <c r="L62" i="25"/>
  <c r="B62" i="25"/>
  <c r="M61" i="25"/>
  <c r="L61" i="25"/>
  <c r="B61" i="25"/>
  <c r="M60" i="25"/>
  <c r="L60" i="25"/>
  <c r="B60" i="25"/>
  <c r="C47" i="25"/>
  <c r="C52" i="25" s="1"/>
  <c r="C46" i="25"/>
  <c r="C45" i="25"/>
  <c r="I40" i="25"/>
  <c r="I38" i="25"/>
  <c r="I36" i="25"/>
  <c r="I37" i="25" s="1"/>
  <c r="B31" i="25"/>
  <c r="BB1274" i="6" s="1"/>
  <c r="B12" i="25"/>
  <c r="BB1230" i="6" s="1"/>
  <c r="B9" i="25"/>
  <c r="M6" i="6" s="1"/>
  <c r="B7" i="25"/>
  <c r="E6" i="6" s="1"/>
  <c r="B6" i="25"/>
  <c r="B6" i="6" s="1"/>
  <c r="B4" i="25"/>
  <c r="B2" i="25"/>
  <c r="M69" i="24"/>
  <c r="L69" i="24"/>
  <c r="B69" i="24"/>
  <c r="M68" i="24"/>
  <c r="L68" i="24"/>
  <c r="B68" i="24"/>
  <c r="M67" i="24"/>
  <c r="L67" i="24"/>
  <c r="B67" i="24"/>
  <c r="M66" i="24"/>
  <c r="L66" i="24"/>
  <c r="B66" i="24"/>
  <c r="M65" i="24"/>
  <c r="L65" i="24"/>
  <c r="B65" i="24"/>
  <c r="M64" i="24"/>
  <c r="L64" i="24"/>
  <c r="B64" i="24"/>
  <c r="M63" i="24"/>
  <c r="L63" i="24"/>
  <c r="B63" i="24"/>
  <c r="M62" i="24"/>
  <c r="L62" i="24"/>
  <c r="B62" i="24"/>
  <c r="M61" i="24"/>
  <c r="L61" i="24"/>
  <c r="B61" i="24"/>
  <c r="M60" i="24"/>
  <c r="L60" i="24"/>
  <c r="B60" i="24"/>
  <c r="C52" i="24"/>
  <c r="C47" i="24"/>
  <c r="C46" i="24"/>
  <c r="C45" i="24"/>
  <c r="C50" i="24" s="1"/>
  <c r="I40" i="24"/>
  <c r="I38" i="24"/>
  <c r="I36" i="24"/>
  <c r="I37" i="24" s="1"/>
  <c r="B31" i="24"/>
  <c r="BB935" i="6" s="1"/>
  <c r="B12" i="24"/>
  <c r="BB891" i="6" s="1"/>
  <c r="B9" i="24"/>
  <c r="M5" i="6" s="1"/>
  <c r="B7" i="24"/>
  <c r="E5" i="6" s="1"/>
  <c r="B6" i="24"/>
  <c r="B5" i="6" s="1"/>
  <c r="B4" i="24"/>
  <c r="B2" i="24"/>
  <c r="M69" i="23"/>
  <c r="L69" i="23"/>
  <c r="B69" i="23"/>
  <c r="M68" i="23"/>
  <c r="L68" i="23"/>
  <c r="B68" i="23"/>
  <c r="M67" i="23"/>
  <c r="L67" i="23"/>
  <c r="B67" i="23"/>
  <c r="M66" i="23"/>
  <c r="L66" i="23"/>
  <c r="B66" i="23"/>
  <c r="M65" i="23"/>
  <c r="L65" i="23"/>
  <c r="B65" i="23"/>
  <c r="M64" i="23"/>
  <c r="L64" i="23"/>
  <c r="B64" i="23"/>
  <c r="M63" i="23"/>
  <c r="L63" i="23"/>
  <c r="B63" i="23"/>
  <c r="M62" i="23"/>
  <c r="L62" i="23"/>
  <c r="B62" i="23"/>
  <c r="M61" i="23"/>
  <c r="L61" i="23"/>
  <c r="B61" i="23"/>
  <c r="M60" i="23"/>
  <c r="L60" i="23"/>
  <c r="B60" i="23"/>
  <c r="C52" i="23"/>
  <c r="C47" i="23"/>
  <c r="C46" i="23"/>
  <c r="C51" i="23" s="1"/>
  <c r="C45" i="23"/>
  <c r="I40" i="23"/>
  <c r="I38" i="23"/>
  <c r="I36" i="23"/>
  <c r="I37" i="23" s="1"/>
  <c r="B31" i="23"/>
  <c r="BB596" i="6" s="1"/>
  <c r="B12" i="23"/>
  <c r="BB552" i="6" s="1"/>
  <c r="B9" i="23"/>
  <c r="M4" i="6" s="1"/>
  <c r="B7" i="23"/>
  <c r="E4" i="6" s="1"/>
  <c r="B6" i="23"/>
  <c r="B4" i="6" s="1"/>
  <c r="B4" i="23"/>
  <c r="B2" i="23"/>
  <c r="C48" i="31" l="1"/>
  <c r="C49" i="31" s="1"/>
  <c r="C48" i="28"/>
  <c r="C49" i="28" s="1"/>
  <c r="C48" i="26"/>
  <c r="C49" i="26" s="1"/>
  <c r="C48" i="25"/>
  <c r="C49" i="25" s="1"/>
  <c r="C48" i="23"/>
  <c r="C49" i="23" s="1"/>
  <c r="AI58" i="6"/>
  <c r="BD2010" i="6"/>
  <c r="BD2006" i="6"/>
  <c r="BD2003" i="6"/>
  <c r="BD2001" i="6"/>
  <c r="BD1998" i="6"/>
  <c r="BD1995" i="6"/>
  <c r="BD1992" i="6"/>
  <c r="BD1989" i="6"/>
  <c r="BD1985" i="6"/>
  <c r="BD1981" i="6"/>
  <c r="BD1977" i="6"/>
  <c r="BD1973" i="6"/>
  <c r="BD1969" i="6"/>
  <c r="BD1965" i="6"/>
  <c r="BD1951" i="6"/>
  <c r="BD1948" i="6"/>
  <c r="BD1944" i="6"/>
  <c r="BD1941" i="6"/>
  <c r="BD1939" i="6"/>
  <c r="BD1929" i="6"/>
  <c r="BD1921" i="6"/>
  <c r="BD1918" i="6"/>
  <c r="BD1916" i="6"/>
  <c r="BD1913" i="6"/>
  <c r="BD1909" i="6"/>
  <c r="BD2036" i="6"/>
  <c r="BD2034" i="6"/>
  <c r="BD2032" i="6"/>
  <c r="BD2030" i="6"/>
  <c r="BD2028" i="6"/>
  <c r="BD2026" i="6"/>
  <c r="BD2024" i="6"/>
  <c r="BD2022" i="6"/>
  <c r="BD2020" i="6"/>
  <c r="BD2018" i="6"/>
  <c r="BD2016" i="6"/>
  <c r="BD2014" i="6"/>
  <c r="BD2011" i="6"/>
  <c r="BD2007" i="6"/>
  <c r="BD1999" i="6"/>
  <c r="BD1990" i="6"/>
  <c r="BD1986" i="6"/>
  <c r="BD1982" i="6"/>
  <c r="BD1978" i="6"/>
  <c r="BD1974" i="6"/>
  <c r="BD1970" i="6"/>
  <c r="BD1966" i="6"/>
  <c r="BD1962" i="6"/>
  <c r="BD1960" i="6"/>
  <c r="BD1958" i="6"/>
  <c r="BD1956" i="6"/>
  <c r="BD1954" i="6"/>
  <c r="BD1952" i="6"/>
  <c r="BD1949" i="6"/>
  <c r="BD1945" i="6"/>
  <c r="BD1937" i="6"/>
  <c r="BD1935" i="6"/>
  <c r="BD1932" i="6"/>
  <c r="BD1930" i="6"/>
  <c r="BD1927" i="6"/>
  <c r="BD1924" i="6"/>
  <c r="BD1922" i="6"/>
  <c r="BD1919" i="6"/>
  <c r="BD1914" i="6"/>
  <c r="BD1910" i="6"/>
  <c r="BD2012" i="6"/>
  <c r="BD2008" i="6"/>
  <c r="BD2004" i="6"/>
  <c r="BD2002" i="6"/>
  <c r="BD2000" i="6"/>
  <c r="BD1996" i="6"/>
  <c r="BD1993" i="6"/>
  <c r="BD1991" i="6"/>
  <c r="BD1987" i="6"/>
  <c r="BD1983" i="6"/>
  <c r="BD1979" i="6"/>
  <c r="BD1975" i="6"/>
  <c r="BD1971" i="6"/>
  <c r="BD1967" i="6"/>
  <c r="BD1963" i="6"/>
  <c r="BD1950" i="6"/>
  <c r="BD1946" i="6"/>
  <c r="BD1942" i="6"/>
  <c r="BD1940" i="6"/>
  <c r="BD1938" i="6"/>
  <c r="BD1933" i="6"/>
  <c r="BD1925" i="6"/>
  <c r="BD1917" i="6"/>
  <c r="BD1915" i="6"/>
  <c r="BD1911" i="6"/>
  <c r="BD2035" i="6"/>
  <c r="BD2033" i="6"/>
  <c r="BD2031" i="6"/>
  <c r="BD2029" i="6"/>
  <c r="BD2027" i="6"/>
  <c r="BD2025" i="6"/>
  <c r="BD2023" i="6"/>
  <c r="BD2021" i="6"/>
  <c r="BD2019" i="6"/>
  <c r="BD2017" i="6"/>
  <c r="BD2015" i="6"/>
  <c r="BD2013" i="6"/>
  <c r="BD2009" i="6"/>
  <c r="BD2005" i="6"/>
  <c r="BD1997" i="6"/>
  <c r="BD1994" i="6"/>
  <c r="BD1988" i="6"/>
  <c r="BD1984" i="6"/>
  <c r="BD1980" i="6"/>
  <c r="BD1976" i="6"/>
  <c r="BD1972" i="6"/>
  <c r="BD1968" i="6"/>
  <c r="BD1964" i="6"/>
  <c r="BD1961" i="6"/>
  <c r="BD1959" i="6"/>
  <c r="BD1957" i="6"/>
  <c r="BD1955" i="6"/>
  <c r="BD1953" i="6"/>
  <c r="BD1947" i="6"/>
  <c r="BD1943" i="6"/>
  <c r="BD1936" i="6"/>
  <c r="BD1934" i="6"/>
  <c r="BD1931" i="6"/>
  <c r="BD1928" i="6"/>
  <c r="BD1926" i="6"/>
  <c r="BD1923" i="6"/>
  <c r="BD1920" i="6"/>
  <c r="BD1912" i="6"/>
  <c r="BD1908" i="6"/>
  <c r="AV58" i="6"/>
  <c r="AE61" i="6"/>
  <c r="AA61" i="6"/>
  <c r="AD61" i="6"/>
  <c r="AI61" i="6"/>
  <c r="AC61" i="6"/>
  <c r="AG61" i="6"/>
  <c r="AB61" i="6"/>
  <c r="BD1760" i="6"/>
  <c r="AY1760" i="6"/>
  <c r="BA1759" i="6"/>
  <c r="BD1758" i="6"/>
  <c r="AY1758" i="6"/>
  <c r="BA1757" i="6"/>
  <c r="BD1756" i="6"/>
  <c r="AY1756" i="6"/>
  <c r="BA1755" i="6"/>
  <c r="BD1754" i="6"/>
  <c r="AY1754" i="6"/>
  <c r="BA1753" i="6"/>
  <c r="BD1752" i="6"/>
  <c r="AY1752" i="6"/>
  <c r="BB1751" i="6"/>
  <c r="AX1751" i="6"/>
  <c r="BA1750" i="6"/>
  <c r="BD1749" i="6"/>
  <c r="AZ1749" i="6"/>
  <c r="BC1748" i="6"/>
  <c r="AY1748" i="6"/>
  <c r="BB1747" i="6"/>
  <c r="AX1747" i="6"/>
  <c r="BA1746" i="6"/>
  <c r="BD1745" i="6"/>
  <c r="AZ1745" i="6"/>
  <c r="BC1744" i="6"/>
  <c r="AY1744" i="6"/>
  <c r="BB1743" i="6"/>
  <c r="AX1743" i="6"/>
  <c r="BA1742" i="6"/>
  <c r="BD1741" i="6"/>
  <c r="AZ1741" i="6"/>
  <c r="BC1740" i="6"/>
  <c r="AY1740" i="6"/>
  <c r="BC1760" i="6"/>
  <c r="AX1760" i="6"/>
  <c r="AZ1759" i="6"/>
  <c r="BC1758" i="6"/>
  <c r="AX1758" i="6"/>
  <c r="AZ1757" i="6"/>
  <c r="BC1756" i="6"/>
  <c r="AX1756" i="6"/>
  <c r="AZ1755" i="6"/>
  <c r="BC1754" i="6"/>
  <c r="AX1754" i="6"/>
  <c r="AZ1753" i="6"/>
  <c r="BC1752" i="6"/>
  <c r="AX1752" i="6"/>
  <c r="BA1751" i="6"/>
  <c r="BD1750" i="6"/>
  <c r="AZ1750" i="6"/>
  <c r="BC1749" i="6"/>
  <c r="AY1749" i="6"/>
  <c r="BA1760" i="6"/>
  <c r="BD1759" i="6"/>
  <c r="AY1759" i="6"/>
  <c r="BA1758" i="6"/>
  <c r="BD1757" i="6"/>
  <c r="AY1757" i="6"/>
  <c r="BA1756" i="6"/>
  <c r="BD1755" i="6"/>
  <c r="AY1755" i="6"/>
  <c r="BA1754" i="6"/>
  <c r="BD1753" i="6"/>
  <c r="AY1753" i="6"/>
  <c r="BA1752" i="6"/>
  <c r="BD1751" i="6"/>
  <c r="AZ1751" i="6"/>
  <c r="BC1750" i="6"/>
  <c r="AY1750" i="6"/>
  <c r="BB1749" i="6"/>
  <c r="AX1749" i="6"/>
  <c r="BA1748" i="6"/>
  <c r="BD1747" i="6"/>
  <c r="AZ1747" i="6"/>
  <c r="BC1746" i="6"/>
  <c r="AY1746" i="6"/>
  <c r="BB1745" i="6"/>
  <c r="AX1745" i="6"/>
  <c r="BA1744" i="6"/>
  <c r="BD1743" i="6"/>
  <c r="AZ1743" i="6"/>
  <c r="BC1742" i="6"/>
  <c r="AY1742" i="6"/>
  <c r="BB1741" i="6"/>
  <c r="AX1741" i="6"/>
  <c r="BA1740" i="6"/>
  <c r="AZ1760" i="6"/>
  <c r="BC1759" i="6"/>
  <c r="AX1759" i="6"/>
  <c r="AZ1758" i="6"/>
  <c r="BC1757" i="6"/>
  <c r="AX1757" i="6"/>
  <c r="AZ1756" i="6"/>
  <c r="BC1755" i="6"/>
  <c r="AX1755" i="6"/>
  <c r="AZ1754" i="6"/>
  <c r="BC1753" i="6"/>
  <c r="AX1753" i="6"/>
  <c r="AZ1752" i="6"/>
  <c r="BC1751" i="6"/>
  <c r="AY1751" i="6"/>
  <c r="BB1750" i="6"/>
  <c r="AX1750" i="6"/>
  <c r="BA1749" i="6"/>
  <c r="BD1748" i="6"/>
  <c r="AZ1748" i="6"/>
  <c r="BC1747" i="6"/>
  <c r="AY1747" i="6"/>
  <c r="BB1746" i="6"/>
  <c r="AX1746" i="6"/>
  <c r="BA1745" i="6"/>
  <c r="BD1744" i="6"/>
  <c r="AZ1744" i="6"/>
  <c r="BC1743" i="6"/>
  <c r="AY1743" i="6"/>
  <c r="BB1742" i="6"/>
  <c r="AX1742" i="6"/>
  <c r="BA1741" i="6"/>
  <c r="BD1740" i="6"/>
  <c r="AZ1740" i="6"/>
  <c r="BB1748" i="6"/>
  <c r="AZ1746" i="6"/>
  <c r="AX1744" i="6"/>
  <c r="BC1741" i="6"/>
  <c r="AX1748" i="6"/>
  <c r="BC1745" i="6"/>
  <c r="BA1743" i="6"/>
  <c r="AY1741" i="6"/>
  <c r="BA1747" i="6"/>
  <c r="AY1745" i="6"/>
  <c r="BD1742" i="6"/>
  <c r="BB1740" i="6"/>
  <c r="BD1746" i="6"/>
  <c r="BB1744" i="6"/>
  <c r="AZ1742" i="6"/>
  <c r="AX1740" i="6"/>
  <c r="AR61" i="6"/>
  <c r="AV61" i="6"/>
  <c r="AQ61" i="6"/>
  <c r="AU61" i="6"/>
  <c r="AS61" i="6"/>
  <c r="AN61" i="6"/>
  <c r="AM61" i="6"/>
  <c r="AL61" i="6"/>
  <c r="BZ55" i="6"/>
  <c r="BT55" i="6"/>
  <c r="BW55" i="6"/>
  <c r="BS55" i="6"/>
  <c r="BV55" i="6"/>
  <c r="BU55" i="6"/>
  <c r="AE65" i="6"/>
  <c r="AA65" i="6"/>
  <c r="AC65" i="6"/>
  <c r="AI65" i="6"/>
  <c r="AB65" i="6"/>
  <c r="AG65" i="6"/>
  <c r="AD65" i="6"/>
  <c r="BD1844" i="6"/>
  <c r="AY1844" i="6"/>
  <c r="BA1843" i="6"/>
  <c r="BD1842" i="6"/>
  <c r="AY1842" i="6"/>
  <c r="BA1841" i="6"/>
  <c r="BD1840" i="6"/>
  <c r="AY1840" i="6"/>
  <c r="BA1839" i="6"/>
  <c r="BD1838" i="6"/>
  <c r="AY1838" i="6"/>
  <c r="BA1837" i="6"/>
  <c r="BD1836" i="6"/>
  <c r="AY1836" i="6"/>
  <c r="BB1835" i="6"/>
  <c r="AX1835" i="6"/>
  <c r="BA1834" i="6"/>
  <c r="BD1833" i="6"/>
  <c r="AZ1833" i="6"/>
  <c r="BC1832" i="6"/>
  <c r="AY1832" i="6"/>
  <c r="BB1831" i="6"/>
  <c r="AX1831" i="6"/>
  <c r="BA1830" i="6"/>
  <c r="BD1829" i="6"/>
  <c r="AZ1829" i="6"/>
  <c r="BC1828" i="6"/>
  <c r="AY1828" i="6"/>
  <c r="BB1827" i="6"/>
  <c r="AX1827" i="6"/>
  <c r="BA1826" i="6"/>
  <c r="BD1825" i="6"/>
  <c r="AZ1825" i="6"/>
  <c r="BC1824" i="6"/>
  <c r="AY1824" i="6"/>
  <c r="BC1844" i="6"/>
  <c r="AX1844" i="6"/>
  <c r="AZ1843" i="6"/>
  <c r="BC1842" i="6"/>
  <c r="AX1842" i="6"/>
  <c r="AZ1841" i="6"/>
  <c r="BC1840" i="6"/>
  <c r="AX1840" i="6"/>
  <c r="AZ1839" i="6"/>
  <c r="BC1838" i="6"/>
  <c r="AX1838" i="6"/>
  <c r="AZ1837" i="6"/>
  <c r="BC1836" i="6"/>
  <c r="AX1836" i="6"/>
  <c r="BA1835" i="6"/>
  <c r="BD1834" i="6"/>
  <c r="AZ1834" i="6"/>
  <c r="BC1833" i="6"/>
  <c r="AY1833" i="6"/>
  <c r="BB1832" i="6"/>
  <c r="AX1832" i="6"/>
  <c r="BA1831" i="6"/>
  <c r="BD1830" i="6"/>
  <c r="AZ1830" i="6"/>
  <c r="BC1829" i="6"/>
  <c r="AY1829" i="6"/>
  <c r="BB1828" i="6"/>
  <c r="AX1828" i="6"/>
  <c r="BA1827" i="6"/>
  <c r="BD1826" i="6"/>
  <c r="AZ1826" i="6"/>
  <c r="BC1825" i="6"/>
  <c r="AY1825" i="6"/>
  <c r="BB1824" i="6"/>
  <c r="AX1824" i="6"/>
  <c r="BA1844" i="6"/>
  <c r="BD1843" i="6"/>
  <c r="AY1843" i="6"/>
  <c r="BA1842" i="6"/>
  <c r="BD1841" i="6"/>
  <c r="AY1841" i="6"/>
  <c r="BA1840" i="6"/>
  <c r="BD1839" i="6"/>
  <c r="AY1839" i="6"/>
  <c r="BA1838" i="6"/>
  <c r="BD1837" i="6"/>
  <c r="AY1837" i="6"/>
  <c r="BA1836" i="6"/>
  <c r="BD1835" i="6"/>
  <c r="AZ1835" i="6"/>
  <c r="BC1834" i="6"/>
  <c r="AY1834" i="6"/>
  <c r="BB1833" i="6"/>
  <c r="AX1833" i="6"/>
  <c r="BA1832" i="6"/>
  <c r="BD1831" i="6"/>
  <c r="AZ1831" i="6"/>
  <c r="BC1830" i="6"/>
  <c r="AY1830" i="6"/>
  <c r="BB1829" i="6"/>
  <c r="AX1829" i="6"/>
  <c r="BA1828" i="6"/>
  <c r="BD1827" i="6"/>
  <c r="AZ1827" i="6"/>
  <c r="BC1826" i="6"/>
  <c r="AY1826" i="6"/>
  <c r="BB1825" i="6"/>
  <c r="AX1825" i="6"/>
  <c r="BA1824" i="6"/>
  <c r="AZ1844" i="6"/>
  <c r="BC1843" i="6"/>
  <c r="AX1843" i="6"/>
  <c r="AZ1842" i="6"/>
  <c r="BC1841" i="6"/>
  <c r="AX1841" i="6"/>
  <c r="AZ1840" i="6"/>
  <c r="BC1839" i="6"/>
  <c r="AX1839" i="6"/>
  <c r="AZ1838" i="6"/>
  <c r="BC1837" i="6"/>
  <c r="AX1837" i="6"/>
  <c r="AZ1836" i="6"/>
  <c r="BC1835" i="6"/>
  <c r="AY1835" i="6"/>
  <c r="BB1834" i="6"/>
  <c r="AX1834" i="6"/>
  <c r="BA1833" i="6"/>
  <c r="BD1832" i="6"/>
  <c r="AZ1832" i="6"/>
  <c r="BC1831" i="6"/>
  <c r="AY1831" i="6"/>
  <c r="BB1830" i="6"/>
  <c r="AX1830" i="6"/>
  <c r="BA1829" i="6"/>
  <c r="BD1828" i="6"/>
  <c r="AZ1828" i="6"/>
  <c r="BC1827" i="6"/>
  <c r="AY1827" i="6"/>
  <c r="BB1826" i="6"/>
  <c r="AX1826" i="6"/>
  <c r="BA1825" i="6"/>
  <c r="BD1824" i="6"/>
  <c r="AZ1824" i="6"/>
  <c r="AR65" i="6"/>
  <c r="AV65" i="6"/>
  <c r="AQ65" i="6"/>
  <c r="AU65" i="6"/>
  <c r="AS65" i="6"/>
  <c r="AN65" i="6"/>
  <c r="AM65" i="6"/>
  <c r="AL65" i="6"/>
  <c r="BZ59" i="6"/>
  <c r="BT59" i="6"/>
  <c r="BW59" i="6"/>
  <c r="BS59" i="6"/>
  <c r="BV59" i="6"/>
  <c r="BU59" i="6"/>
  <c r="AG73" i="6"/>
  <c r="AB73" i="6"/>
  <c r="AD73" i="6"/>
  <c r="AI73" i="6"/>
  <c r="AC73" i="6"/>
  <c r="AA73" i="6"/>
  <c r="AE73" i="6"/>
  <c r="BA2120" i="6"/>
  <c r="BD2119" i="6"/>
  <c r="AY2119" i="6"/>
  <c r="BA2118" i="6"/>
  <c r="BD2117" i="6"/>
  <c r="AY2117" i="6"/>
  <c r="BA2116" i="6"/>
  <c r="BD2115" i="6"/>
  <c r="AY2115" i="6"/>
  <c r="BA2114" i="6"/>
  <c r="BD2113" i="6"/>
  <c r="AY2113" i="6"/>
  <c r="BA2112" i="6"/>
  <c r="BD2111" i="6"/>
  <c r="AZ2111" i="6"/>
  <c r="BC2110" i="6"/>
  <c r="AY2110" i="6"/>
  <c r="BB2109" i="6"/>
  <c r="AX2109" i="6"/>
  <c r="BA2108" i="6"/>
  <c r="BD2107" i="6"/>
  <c r="AZ2107" i="6"/>
  <c r="BC2106" i="6"/>
  <c r="AY2106" i="6"/>
  <c r="BB2105" i="6"/>
  <c r="AX2105" i="6"/>
  <c r="BA2104" i="6"/>
  <c r="BD2103" i="6"/>
  <c r="AZ2103" i="6"/>
  <c r="BC2102" i="6"/>
  <c r="AY2102" i="6"/>
  <c r="BB2101" i="6"/>
  <c r="AX2101" i="6"/>
  <c r="BA2100" i="6"/>
  <c r="AZ2120" i="6"/>
  <c r="BC2119" i="6"/>
  <c r="AX2119" i="6"/>
  <c r="AZ2118" i="6"/>
  <c r="BC2117" i="6"/>
  <c r="AX2117" i="6"/>
  <c r="AZ2116" i="6"/>
  <c r="BC2115" i="6"/>
  <c r="AX2115" i="6"/>
  <c r="AZ2114" i="6"/>
  <c r="BC2113" i="6"/>
  <c r="AX2113" i="6"/>
  <c r="AZ2112" i="6"/>
  <c r="BC2111" i="6"/>
  <c r="AY2111" i="6"/>
  <c r="BB2110" i="6"/>
  <c r="AX2110" i="6"/>
  <c r="BA2109" i="6"/>
  <c r="BD2108" i="6"/>
  <c r="AZ2108" i="6"/>
  <c r="BC2107" i="6"/>
  <c r="AY2107" i="6"/>
  <c r="BB2106" i="6"/>
  <c r="AX2106" i="6"/>
  <c r="BA2105" i="6"/>
  <c r="BD2104" i="6"/>
  <c r="AZ2104" i="6"/>
  <c r="BC2103" i="6"/>
  <c r="AY2103" i="6"/>
  <c r="BB2102" i="6"/>
  <c r="AX2102" i="6"/>
  <c r="BA2101" i="6"/>
  <c r="BD2100" i="6"/>
  <c r="AZ2100" i="6"/>
  <c r="BD2120" i="6"/>
  <c r="AY2120" i="6"/>
  <c r="BA2119" i="6"/>
  <c r="BD2118" i="6"/>
  <c r="AY2118" i="6"/>
  <c r="BA2117" i="6"/>
  <c r="BD2116" i="6"/>
  <c r="AY2116" i="6"/>
  <c r="BA2115" i="6"/>
  <c r="BD2114" i="6"/>
  <c r="AY2114" i="6"/>
  <c r="BA2113" i="6"/>
  <c r="BD2112" i="6"/>
  <c r="AY2112" i="6"/>
  <c r="BB2111" i="6"/>
  <c r="AX2111" i="6"/>
  <c r="BA2110" i="6"/>
  <c r="BD2109" i="6"/>
  <c r="AZ2109" i="6"/>
  <c r="BC2108" i="6"/>
  <c r="AY2108" i="6"/>
  <c r="BB2107" i="6"/>
  <c r="AX2107" i="6"/>
  <c r="BA2106" i="6"/>
  <c r="BD2105" i="6"/>
  <c r="AZ2105" i="6"/>
  <c r="BC2104" i="6"/>
  <c r="AY2104" i="6"/>
  <c r="BB2103" i="6"/>
  <c r="AX2103" i="6"/>
  <c r="BA2102" i="6"/>
  <c r="BD2101" i="6"/>
  <c r="AZ2101" i="6"/>
  <c r="BC2100" i="6"/>
  <c r="AY2100" i="6"/>
  <c r="BC2120" i="6"/>
  <c r="AX2120" i="6"/>
  <c r="AZ2119" i="6"/>
  <c r="BC2118" i="6"/>
  <c r="AX2118" i="6"/>
  <c r="AZ2117" i="6"/>
  <c r="BC2116" i="6"/>
  <c r="AX2116" i="6"/>
  <c r="AZ2115" i="6"/>
  <c r="BC2114" i="6"/>
  <c r="AX2114" i="6"/>
  <c r="AZ2113" i="6"/>
  <c r="BC2112" i="6"/>
  <c r="AX2112" i="6"/>
  <c r="BA2111" i="6"/>
  <c r="BD2110" i="6"/>
  <c r="AZ2110" i="6"/>
  <c r="BC2109" i="6"/>
  <c r="AY2109" i="6"/>
  <c r="BB2108" i="6"/>
  <c r="AX2108" i="6"/>
  <c r="BA2107" i="6"/>
  <c r="BD2106" i="6"/>
  <c r="AZ2106" i="6"/>
  <c r="BC2105" i="6"/>
  <c r="AY2105" i="6"/>
  <c r="BB2104" i="6"/>
  <c r="AX2104" i="6"/>
  <c r="BA2103" i="6"/>
  <c r="BD2102" i="6"/>
  <c r="AZ2102" i="6"/>
  <c r="BC2101" i="6"/>
  <c r="AY2101" i="6"/>
  <c r="BB2100" i="6"/>
  <c r="AX2100" i="6"/>
  <c r="AU73" i="6"/>
  <c r="AS73" i="6"/>
  <c r="AR73" i="6"/>
  <c r="AV73" i="6"/>
  <c r="AQ73" i="6"/>
  <c r="AM73" i="6"/>
  <c r="AL73" i="6"/>
  <c r="AN73" i="6"/>
  <c r="BZ66" i="6"/>
  <c r="BT66" i="6"/>
  <c r="BW66" i="6"/>
  <c r="BS66" i="6"/>
  <c r="BV66" i="6"/>
  <c r="BU66" i="6"/>
  <c r="AG77" i="6"/>
  <c r="AB77" i="6"/>
  <c r="AE77" i="6"/>
  <c r="AA77" i="6"/>
  <c r="AD77" i="6"/>
  <c r="AI77" i="6"/>
  <c r="AC77" i="6"/>
  <c r="BA2204" i="6"/>
  <c r="BD2203" i="6"/>
  <c r="AY2203" i="6"/>
  <c r="BA2202" i="6"/>
  <c r="BD2201" i="6"/>
  <c r="AY2201" i="6"/>
  <c r="BA2200" i="6"/>
  <c r="BD2199" i="6"/>
  <c r="AY2199" i="6"/>
  <c r="BA2198" i="6"/>
  <c r="BD2197" i="6"/>
  <c r="AY2197" i="6"/>
  <c r="BA2196" i="6"/>
  <c r="BD2195" i="6"/>
  <c r="AZ2195" i="6"/>
  <c r="BC2194" i="6"/>
  <c r="AY2194" i="6"/>
  <c r="BB2193" i="6"/>
  <c r="AX2193" i="6"/>
  <c r="BA2192" i="6"/>
  <c r="BD2191" i="6"/>
  <c r="AZ2191" i="6"/>
  <c r="BC2190" i="6"/>
  <c r="AY2190" i="6"/>
  <c r="BB2189" i="6"/>
  <c r="AX2189" i="6"/>
  <c r="BA2188" i="6"/>
  <c r="BD2187" i="6"/>
  <c r="AZ2187" i="6"/>
  <c r="BC2186" i="6"/>
  <c r="AY2186" i="6"/>
  <c r="BB2185" i="6"/>
  <c r="AX2185" i="6"/>
  <c r="BA2184" i="6"/>
  <c r="AZ2204" i="6"/>
  <c r="BC2203" i="6"/>
  <c r="AX2203" i="6"/>
  <c r="AZ2202" i="6"/>
  <c r="BC2201" i="6"/>
  <c r="AX2201" i="6"/>
  <c r="AZ2200" i="6"/>
  <c r="BC2199" i="6"/>
  <c r="AX2199" i="6"/>
  <c r="AZ2198" i="6"/>
  <c r="BC2197" i="6"/>
  <c r="AX2197" i="6"/>
  <c r="AZ2196" i="6"/>
  <c r="BC2195" i="6"/>
  <c r="AY2195" i="6"/>
  <c r="BB2194" i="6"/>
  <c r="AX2194" i="6"/>
  <c r="BA2193" i="6"/>
  <c r="BD2192" i="6"/>
  <c r="AZ2192" i="6"/>
  <c r="BC2191" i="6"/>
  <c r="AY2191" i="6"/>
  <c r="BB2190" i="6"/>
  <c r="AX2190" i="6"/>
  <c r="BA2189" i="6"/>
  <c r="BD2188" i="6"/>
  <c r="AZ2188" i="6"/>
  <c r="BC2187" i="6"/>
  <c r="AY2187" i="6"/>
  <c r="BB2186" i="6"/>
  <c r="AX2186" i="6"/>
  <c r="BA2185" i="6"/>
  <c r="BD2184" i="6"/>
  <c r="AZ2184" i="6"/>
  <c r="BD2204" i="6"/>
  <c r="AY2204" i="6"/>
  <c r="BA2203" i="6"/>
  <c r="BD2202" i="6"/>
  <c r="AY2202" i="6"/>
  <c r="BA2201" i="6"/>
  <c r="BD2200" i="6"/>
  <c r="AY2200" i="6"/>
  <c r="BA2199" i="6"/>
  <c r="BD2198" i="6"/>
  <c r="AY2198" i="6"/>
  <c r="BA2197" i="6"/>
  <c r="BD2196" i="6"/>
  <c r="AY2196" i="6"/>
  <c r="BB2195" i="6"/>
  <c r="AX2195" i="6"/>
  <c r="BA2194" i="6"/>
  <c r="BD2193" i="6"/>
  <c r="AZ2193" i="6"/>
  <c r="BC2192" i="6"/>
  <c r="AY2192" i="6"/>
  <c r="BB2191" i="6"/>
  <c r="AX2191" i="6"/>
  <c r="BA2190" i="6"/>
  <c r="BD2189" i="6"/>
  <c r="AZ2189" i="6"/>
  <c r="BC2188" i="6"/>
  <c r="AY2188" i="6"/>
  <c r="BB2187" i="6"/>
  <c r="AX2187" i="6"/>
  <c r="BA2186" i="6"/>
  <c r="BD2185" i="6"/>
  <c r="AZ2185" i="6"/>
  <c r="BC2184" i="6"/>
  <c r="AY2184" i="6"/>
  <c r="BC2204" i="6"/>
  <c r="AX2204" i="6"/>
  <c r="AZ2203" i="6"/>
  <c r="BC2202" i="6"/>
  <c r="AX2202" i="6"/>
  <c r="AZ2201" i="6"/>
  <c r="BC2200" i="6"/>
  <c r="AX2200" i="6"/>
  <c r="AZ2199" i="6"/>
  <c r="BC2198" i="6"/>
  <c r="AX2198" i="6"/>
  <c r="AZ2197" i="6"/>
  <c r="BC2196" i="6"/>
  <c r="AX2196" i="6"/>
  <c r="BA2195" i="6"/>
  <c r="BD2194" i="6"/>
  <c r="AZ2194" i="6"/>
  <c r="BC2193" i="6"/>
  <c r="AY2193" i="6"/>
  <c r="BB2192" i="6"/>
  <c r="AX2192" i="6"/>
  <c r="BA2191" i="6"/>
  <c r="BD2190" i="6"/>
  <c r="AZ2190" i="6"/>
  <c r="BC2189" i="6"/>
  <c r="AY2189" i="6"/>
  <c r="BB2188" i="6"/>
  <c r="AX2188" i="6"/>
  <c r="BA2187" i="6"/>
  <c r="BD2186" i="6"/>
  <c r="AZ2186" i="6"/>
  <c r="BC2185" i="6"/>
  <c r="AY2185" i="6"/>
  <c r="BB2184" i="6"/>
  <c r="AX2184" i="6"/>
  <c r="AU77" i="6"/>
  <c r="AS77" i="6"/>
  <c r="AR77" i="6"/>
  <c r="AV77" i="6"/>
  <c r="AQ77" i="6"/>
  <c r="AM77" i="6"/>
  <c r="AL77" i="6"/>
  <c r="AN77" i="6"/>
  <c r="BZ70" i="6"/>
  <c r="BT70" i="6"/>
  <c r="BW70" i="6"/>
  <c r="BS70" i="6"/>
  <c r="BV70" i="6"/>
  <c r="BU70" i="6"/>
  <c r="AG83" i="6"/>
  <c r="AB83" i="6"/>
  <c r="AE83" i="6"/>
  <c r="AA83" i="6"/>
  <c r="AD83" i="6"/>
  <c r="AI83" i="6"/>
  <c r="AC83" i="6"/>
  <c r="BA2438" i="6"/>
  <c r="BD2437" i="6"/>
  <c r="AY2437" i="6"/>
  <c r="BA2436" i="6"/>
  <c r="BD2435" i="6"/>
  <c r="AY2435" i="6"/>
  <c r="BA2434" i="6"/>
  <c r="BD2433" i="6"/>
  <c r="AY2433" i="6"/>
  <c r="BA2432" i="6"/>
  <c r="BD2431" i="6"/>
  <c r="AY2431" i="6"/>
  <c r="BA2430" i="6"/>
  <c r="BD2429" i="6"/>
  <c r="AZ2429" i="6"/>
  <c r="BC2428" i="6"/>
  <c r="AY2428" i="6"/>
  <c r="BB2427" i="6"/>
  <c r="AX2427" i="6"/>
  <c r="BA2426" i="6"/>
  <c r="BD2425" i="6"/>
  <c r="AZ2425" i="6"/>
  <c r="BC2424" i="6"/>
  <c r="AY2424" i="6"/>
  <c r="BB2423" i="6"/>
  <c r="AX2423" i="6"/>
  <c r="BA2422" i="6"/>
  <c r="BD2421" i="6"/>
  <c r="AZ2421" i="6"/>
  <c r="BC2420" i="6"/>
  <c r="AY2420" i="6"/>
  <c r="BB2419" i="6"/>
  <c r="AX2419" i="6"/>
  <c r="BA2418" i="6"/>
  <c r="AZ2438" i="6"/>
  <c r="BC2437" i="6"/>
  <c r="AX2437" i="6"/>
  <c r="AZ2436" i="6"/>
  <c r="BC2435" i="6"/>
  <c r="AX2435" i="6"/>
  <c r="AZ2434" i="6"/>
  <c r="BC2433" i="6"/>
  <c r="AX2433" i="6"/>
  <c r="AZ2432" i="6"/>
  <c r="BC2431" i="6"/>
  <c r="AX2431" i="6"/>
  <c r="AZ2430" i="6"/>
  <c r="BC2429" i="6"/>
  <c r="AY2429" i="6"/>
  <c r="BB2428" i="6"/>
  <c r="AX2428" i="6"/>
  <c r="BA2427" i="6"/>
  <c r="BD2426" i="6"/>
  <c r="AZ2426" i="6"/>
  <c r="BC2425" i="6"/>
  <c r="AY2425" i="6"/>
  <c r="BB2424" i="6"/>
  <c r="AX2424" i="6"/>
  <c r="BA2423" i="6"/>
  <c r="BD2422" i="6"/>
  <c r="AZ2422" i="6"/>
  <c r="BC2421" i="6"/>
  <c r="AY2421" i="6"/>
  <c r="BB2420" i="6"/>
  <c r="AX2420" i="6"/>
  <c r="BA2419" i="6"/>
  <c r="BD2418" i="6"/>
  <c r="AZ2418" i="6"/>
  <c r="BD2438" i="6"/>
  <c r="AY2438" i="6"/>
  <c r="BA2437" i="6"/>
  <c r="BD2436" i="6"/>
  <c r="AY2436" i="6"/>
  <c r="BA2435" i="6"/>
  <c r="BD2434" i="6"/>
  <c r="AY2434" i="6"/>
  <c r="BA2433" i="6"/>
  <c r="BD2432" i="6"/>
  <c r="AY2432" i="6"/>
  <c r="BA2431" i="6"/>
  <c r="BD2430" i="6"/>
  <c r="AY2430" i="6"/>
  <c r="BB2429" i="6"/>
  <c r="AX2429" i="6"/>
  <c r="BA2428" i="6"/>
  <c r="BD2427" i="6"/>
  <c r="AZ2427" i="6"/>
  <c r="BC2426" i="6"/>
  <c r="AY2426" i="6"/>
  <c r="BB2425" i="6"/>
  <c r="AX2425" i="6"/>
  <c r="BA2424" i="6"/>
  <c r="BD2423" i="6"/>
  <c r="AZ2423" i="6"/>
  <c r="BC2422" i="6"/>
  <c r="AY2422" i="6"/>
  <c r="BB2421" i="6"/>
  <c r="AX2421" i="6"/>
  <c r="BA2420" i="6"/>
  <c r="BD2419" i="6"/>
  <c r="AZ2419" i="6"/>
  <c r="BC2418" i="6"/>
  <c r="AY2418" i="6"/>
  <c r="BC2438" i="6"/>
  <c r="AX2438" i="6"/>
  <c r="AZ2437" i="6"/>
  <c r="BC2436" i="6"/>
  <c r="AX2436" i="6"/>
  <c r="AZ2435" i="6"/>
  <c r="BC2434" i="6"/>
  <c r="AX2434" i="6"/>
  <c r="AZ2433" i="6"/>
  <c r="BC2432" i="6"/>
  <c r="AX2432" i="6"/>
  <c r="AZ2431" i="6"/>
  <c r="BC2430" i="6"/>
  <c r="AX2430" i="6"/>
  <c r="BA2429" i="6"/>
  <c r="BD2428" i="6"/>
  <c r="AZ2428" i="6"/>
  <c r="BC2427" i="6"/>
  <c r="AY2427" i="6"/>
  <c r="BB2426" i="6"/>
  <c r="AX2426" i="6"/>
  <c r="BA2425" i="6"/>
  <c r="BD2424" i="6"/>
  <c r="AZ2424" i="6"/>
  <c r="BC2423" i="6"/>
  <c r="AY2423" i="6"/>
  <c r="BB2422" i="6"/>
  <c r="AX2422" i="6"/>
  <c r="BA2421" i="6"/>
  <c r="BD2420" i="6"/>
  <c r="AZ2420" i="6"/>
  <c r="BC2419" i="6"/>
  <c r="AY2419" i="6"/>
  <c r="BB2418" i="6"/>
  <c r="AX2418" i="6"/>
  <c r="AU83" i="6"/>
  <c r="AS83" i="6"/>
  <c r="AR83" i="6"/>
  <c r="AV83" i="6"/>
  <c r="AQ83" i="6"/>
  <c r="AM83" i="6"/>
  <c r="AL83" i="6"/>
  <c r="AN83" i="6"/>
  <c r="BZ75" i="6"/>
  <c r="BT75" i="6"/>
  <c r="BW75" i="6"/>
  <c r="BS75" i="6"/>
  <c r="BV75" i="6"/>
  <c r="BU75" i="6"/>
  <c r="AG87" i="6"/>
  <c r="AB87" i="6"/>
  <c r="AE87" i="6"/>
  <c r="AA87" i="6"/>
  <c r="AD87" i="6"/>
  <c r="AI87" i="6"/>
  <c r="AC87" i="6"/>
  <c r="BA2522" i="6"/>
  <c r="BD2521" i="6"/>
  <c r="AY2521" i="6"/>
  <c r="BA2520" i="6"/>
  <c r="BD2519" i="6"/>
  <c r="AY2519" i="6"/>
  <c r="BA2518" i="6"/>
  <c r="BD2517" i="6"/>
  <c r="AY2517" i="6"/>
  <c r="BA2516" i="6"/>
  <c r="BD2515" i="6"/>
  <c r="AY2515" i="6"/>
  <c r="BA2514" i="6"/>
  <c r="BD2513" i="6"/>
  <c r="AZ2513" i="6"/>
  <c r="BC2512" i="6"/>
  <c r="AY2512" i="6"/>
  <c r="BB2511" i="6"/>
  <c r="AX2511" i="6"/>
  <c r="BA2510" i="6"/>
  <c r="BD2509" i="6"/>
  <c r="AZ2509" i="6"/>
  <c r="BC2508" i="6"/>
  <c r="AY2508" i="6"/>
  <c r="BB2507" i="6"/>
  <c r="AX2507" i="6"/>
  <c r="BA2506" i="6"/>
  <c r="BD2505" i="6"/>
  <c r="AZ2505" i="6"/>
  <c r="BC2504" i="6"/>
  <c r="AY2504" i="6"/>
  <c r="BB2503" i="6"/>
  <c r="AX2503" i="6"/>
  <c r="BA2502" i="6"/>
  <c r="AZ2522" i="6"/>
  <c r="BC2521" i="6"/>
  <c r="AX2521" i="6"/>
  <c r="AZ2520" i="6"/>
  <c r="BC2519" i="6"/>
  <c r="AX2519" i="6"/>
  <c r="AZ2518" i="6"/>
  <c r="BC2517" i="6"/>
  <c r="AX2517" i="6"/>
  <c r="AZ2516" i="6"/>
  <c r="BC2515" i="6"/>
  <c r="AX2515" i="6"/>
  <c r="AZ2514" i="6"/>
  <c r="BC2513" i="6"/>
  <c r="AY2513" i="6"/>
  <c r="BB2512" i="6"/>
  <c r="AX2512" i="6"/>
  <c r="BA2511" i="6"/>
  <c r="BD2510" i="6"/>
  <c r="AZ2510" i="6"/>
  <c r="BC2509" i="6"/>
  <c r="AY2509" i="6"/>
  <c r="BB2508" i="6"/>
  <c r="AX2508" i="6"/>
  <c r="BA2507" i="6"/>
  <c r="BD2506" i="6"/>
  <c r="AZ2506" i="6"/>
  <c r="BC2505" i="6"/>
  <c r="AY2505" i="6"/>
  <c r="BB2504" i="6"/>
  <c r="AX2504" i="6"/>
  <c r="BA2503" i="6"/>
  <c r="BD2502" i="6"/>
  <c r="AZ2502" i="6"/>
  <c r="BD2522" i="6"/>
  <c r="AY2522" i="6"/>
  <c r="BA2521" i="6"/>
  <c r="BD2520" i="6"/>
  <c r="AY2520" i="6"/>
  <c r="BA2519" i="6"/>
  <c r="BD2518" i="6"/>
  <c r="AY2518" i="6"/>
  <c r="BA2517" i="6"/>
  <c r="BD2516" i="6"/>
  <c r="AY2516" i="6"/>
  <c r="BA2515" i="6"/>
  <c r="BD2514" i="6"/>
  <c r="AY2514" i="6"/>
  <c r="BB2513" i="6"/>
  <c r="AX2513" i="6"/>
  <c r="BA2512" i="6"/>
  <c r="BD2511" i="6"/>
  <c r="AZ2511" i="6"/>
  <c r="BC2510" i="6"/>
  <c r="AY2510" i="6"/>
  <c r="BB2509" i="6"/>
  <c r="AX2509" i="6"/>
  <c r="BA2508" i="6"/>
  <c r="BD2507" i="6"/>
  <c r="AZ2507" i="6"/>
  <c r="BC2506" i="6"/>
  <c r="AY2506" i="6"/>
  <c r="BB2505" i="6"/>
  <c r="AX2505" i="6"/>
  <c r="BA2504" i="6"/>
  <c r="BD2503" i="6"/>
  <c r="AZ2503" i="6"/>
  <c r="BC2502" i="6"/>
  <c r="AY2502" i="6"/>
  <c r="BC2522" i="6"/>
  <c r="AX2522" i="6"/>
  <c r="AZ2521" i="6"/>
  <c r="BC2520" i="6"/>
  <c r="AX2520" i="6"/>
  <c r="AZ2519" i="6"/>
  <c r="BC2518" i="6"/>
  <c r="AX2518" i="6"/>
  <c r="AZ2517" i="6"/>
  <c r="BC2516" i="6"/>
  <c r="AX2516" i="6"/>
  <c r="AZ2515" i="6"/>
  <c r="BC2514" i="6"/>
  <c r="AX2514" i="6"/>
  <c r="BA2513" i="6"/>
  <c r="BD2512" i="6"/>
  <c r="AZ2512" i="6"/>
  <c r="BC2511" i="6"/>
  <c r="AY2511" i="6"/>
  <c r="BB2510" i="6"/>
  <c r="AX2510" i="6"/>
  <c r="BA2509" i="6"/>
  <c r="BD2508" i="6"/>
  <c r="AZ2508" i="6"/>
  <c r="BC2507" i="6"/>
  <c r="AY2507" i="6"/>
  <c r="BB2506" i="6"/>
  <c r="AX2506" i="6"/>
  <c r="BA2505" i="6"/>
  <c r="BD2504" i="6"/>
  <c r="AZ2504" i="6"/>
  <c r="BC2503" i="6"/>
  <c r="AY2503" i="6"/>
  <c r="BB2502" i="6"/>
  <c r="AX2502" i="6"/>
  <c r="AU87" i="6"/>
  <c r="AS87" i="6"/>
  <c r="AR87" i="6"/>
  <c r="AV87" i="6"/>
  <c r="AQ87" i="6"/>
  <c r="AM87" i="6"/>
  <c r="AL87" i="6"/>
  <c r="AN87" i="6"/>
  <c r="BZ79" i="6"/>
  <c r="BT79" i="6"/>
  <c r="BW79" i="6"/>
  <c r="BS79" i="6"/>
  <c r="BV79" i="6"/>
  <c r="BU79" i="6"/>
  <c r="AI16" i="6"/>
  <c r="AC16" i="6"/>
  <c r="AG16" i="6"/>
  <c r="AB16" i="6"/>
  <c r="AE16" i="6"/>
  <c r="AA16" i="6"/>
  <c r="AD16" i="6"/>
  <c r="BA383" i="6"/>
  <c r="BD382" i="6"/>
  <c r="AY382" i="6"/>
  <c r="BA381" i="6"/>
  <c r="BD380" i="6"/>
  <c r="AY380" i="6"/>
  <c r="BA379" i="6"/>
  <c r="BD378" i="6"/>
  <c r="AY378" i="6"/>
  <c r="BA377" i="6"/>
  <c r="BD376" i="6"/>
  <c r="AY376" i="6"/>
  <c r="BA375" i="6"/>
  <c r="BD374" i="6"/>
  <c r="AZ374" i="6"/>
  <c r="BC373" i="6"/>
  <c r="AY373" i="6"/>
  <c r="BB372" i="6"/>
  <c r="AX372" i="6"/>
  <c r="BA371" i="6"/>
  <c r="BD370" i="6"/>
  <c r="AZ370" i="6"/>
  <c r="BC369" i="6"/>
  <c r="AY369" i="6"/>
  <c r="BB368" i="6"/>
  <c r="AX368" i="6"/>
  <c r="BA367" i="6"/>
  <c r="BD366" i="6"/>
  <c r="AZ366" i="6"/>
  <c r="BC365" i="6"/>
  <c r="AY365" i="6"/>
  <c r="BB364" i="6"/>
  <c r="AX364" i="6"/>
  <c r="BA363" i="6"/>
  <c r="AS16" i="6"/>
  <c r="AZ383" i="6"/>
  <c r="BC382" i="6"/>
  <c r="AX382" i="6"/>
  <c r="AZ381" i="6"/>
  <c r="BC380" i="6"/>
  <c r="AX380" i="6"/>
  <c r="AZ379" i="6"/>
  <c r="BC378" i="6"/>
  <c r="AX378" i="6"/>
  <c r="AZ377" i="6"/>
  <c r="BC376" i="6"/>
  <c r="AX376" i="6"/>
  <c r="AZ375" i="6"/>
  <c r="BC374" i="6"/>
  <c r="AY374" i="6"/>
  <c r="BB373" i="6"/>
  <c r="AX373" i="6"/>
  <c r="BA372" i="6"/>
  <c r="BD371" i="6"/>
  <c r="AZ371" i="6"/>
  <c r="BC370" i="6"/>
  <c r="AY370" i="6"/>
  <c r="BB369" i="6"/>
  <c r="AX369" i="6"/>
  <c r="BA368" i="6"/>
  <c r="BD367" i="6"/>
  <c r="AZ367" i="6"/>
  <c r="BC366" i="6"/>
  <c r="AY366" i="6"/>
  <c r="BB365" i="6"/>
  <c r="AX365" i="6"/>
  <c r="BA364" i="6"/>
  <c r="BD363" i="6"/>
  <c r="AZ363" i="6"/>
  <c r="AR16" i="6"/>
  <c r="AQ16" i="6"/>
  <c r="BD383" i="6"/>
  <c r="AY383" i="6"/>
  <c r="BA382" i="6"/>
  <c r="BD381" i="6"/>
  <c r="AY381" i="6"/>
  <c r="BA380" i="6"/>
  <c r="BD379" i="6"/>
  <c r="AY379" i="6"/>
  <c r="BA378" i="6"/>
  <c r="BD377" i="6"/>
  <c r="AY377" i="6"/>
  <c r="BA376" i="6"/>
  <c r="BD375" i="6"/>
  <c r="AY375" i="6"/>
  <c r="BB374" i="6"/>
  <c r="AX374" i="6"/>
  <c r="BA373" i="6"/>
  <c r="BD372" i="6"/>
  <c r="AZ372" i="6"/>
  <c r="BC371" i="6"/>
  <c r="AY371" i="6"/>
  <c r="BB370" i="6"/>
  <c r="AX370" i="6"/>
  <c r="BA369" i="6"/>
  <c r="BD368" i="6"/>
  <c r="AZ368" i="6"/>
  <c r="BC367" i="6"/>
  <c r="AY367" i="6"/>
  <c r="BB366" i="6"/>
  <c r="AX366" i="6"/>
  <c r="BA365" i="6"/>
  <c r="BD364" i="6"/>
  <c r="AZ364" i="6"/>
  <c r="BC363" i="6"/>
  <c r="AY363" i="6"/>
  <c r="BC383" i="6"/>
  <c r="AX383" i="6"/>
  <c r="AZ382" i="6"/>
  <c r="BC381" i="6"/>
  <c r="AX381" i="6"/>
  <c r="AZ380" i="6"/>
  <c r="BC379" i="6"/>
  <c r="AX379" i="6"/>
  <c r="AZ378" i="6"/>
  <c r="BC377" i="6"/>
  <c r="AX377" i="6"/>
  <c r="AZ376" i="6"/>
  <c r="BC375" i="6"/>
  <c r="AX375" i="6"/>
  <c r="BA374" i="6"/>
  <c r="BD373" i="6"/>
  <c r="AZ373" i="6"/>
  <c r="BC372" i="6"/>
  <c r="AY372" i="6"/>
  <c r="BB371" i="6"/>
  <c r="AX371" i="6"/>
  <c r="BA370" i="6"/>
  <c r="BD369" i="6"/>
  <c r="AZ369" i="6"/>
  <c r="BC368" i="6"/>
  <c r="AY368" i="6"/>
  <c r="BB367" i="6"/>
  <c r="AX367" i="6"/>
  <c r="BA366" i="6"/>
  <c r="BD365" i="6"/>
  <c r="AZ365" i="6"/>
  <c r="BC364" i="6"/>
  <c r="AY364" i="6"/>
  <c r="BB363" i="6"/>
  <c r="AX363" i="6"/>
  <c r="AU16" i="6"/>
  <c r="AV16" i="6"/>
  <c r="AN16" i="6"/>
  <c r="AM16" i="6"/>
  <c r="AL16" i="6"/>
  <c r="BV14" i="6"/>
  <c r="BZ14" i="6"/>
  <c r="BT14" i="6"/>
  <c r="BU14" i="6"/>
  <c r="BW14" i="6"/>
  <c r="BS14" i="6"/>
  <c r="AI20" i="6"/>
  <c r="AC20" i="6"/>
  <c r="AE20" i="6"/>
  <c r="AD20" i="6"/>
  <c r="AB20" i="6"/>
  <c r="AG20" i="6"/>
  <c r="AA20" i="6"/>
  <c r="BA467" i="6"/>
  <c r="BD466" i="6"/>
  <c r="AY466" i="6"/>
  <c r="BA465" i="6"/>
  <c r="BD464" i="6"/>
  <c r="AY464" i="6"/>
  <c r="BA463" i="6"/>
  <c r="BD462" i="6"/>
  <c r="AY462" i="6"/>
  <c r="BA461" i="6"/>
  <c r="BD460" i="6"/>
  <c r="AY460" i="6"/>
  <c r="BA459" i="6"/>
  <c r="BD458" i="6"/>
  <c r="AZ458" i="6"/>
  <c r="BC457" i="6"/>
  <c r="AY457" i="6"/>
  <c r="BB456" i="6"/>
  <c r="AX456" i="6"/>
  <c r="BA455" i="6"/>
  <c r="BD454" i="6"/>
  <c r="AZ454" i="6"/>
  <c r="BC453" i="6"/>
  <c r="AY453" i="6"/>
  <c r="BB452" i="6"/>
  <c r="AX452" i="6"/>
  <c r="BA451" i="6"/>
  <c r="BD450" i="6"/>
  <c r="AZ450" i="6"/>
  <c r="BC449" i="6"/>
  <c r="AY449" i="6"/>
  <c r="BB448" i="6"/>
  <c r="AX448" i="6"/>
  <c r="BA447" i="6"/>
  <c r="AS20" i="6"/>
  <c r="AQ20" i="6"/>
  <c r="AZ467" i="6"/>
  <c r="BC466" i="6"/>
  <c r="AX466" i="6"/>
  <c r="AZ465" i="6"/>
  <c r="BC464" i="6"/>
  <c r="AX464" i="6"/>
  <c r="AZ463" i="6"/>
  <c r="BC462" i="6"/>
  <c r="AX462" i="6"/>
  <c r="AZ461" i="6"/>
  <c r="BC460" i="6"/>
  <c r="AX460" i="6"/>
  <c r="AZ459" i="6"/>
  <c r="BC458" i="6"/>
  <c r="AY458" i="6"/>
  <c r="BB457" i="6"/>
  <c r="AX457" i="6"/>
  <c r="BA456" i="6"/>
  <c r="BD455" i="6"/>
  <c r="AZ455" i="6"/>
  <c r="BC454" i="6"/>
  <c r="AY454" i="6"/>
  <c r="BB453" i="6"/>
  <c r="AX453" i="6"/>
  <c r="BA452" i="6"/>
  <c r="BD451" i="6"/>
  <c r="AZ451" i="6"/>
  <c r="BC450" i="6"/>
  <c r="AY450" i="6"/>
  <c r="BB449" i="6"/>
  <c r="AX449" i="6"/>
  <c r="BA448" i="6"/>
  <c r="BD447" i="6"/>
  <c r="AZ447" i="6"/>
  <c r="AR20" i="6"/>
  <c r="BD467" i="6"/>
  <c r="AY467" i="6"/>
  <c r="BA466" i="6"/>
  <c r="BD465" i="6"/>
  <c r="AY465" i="6"/>
  <c r="BA464" i="6"/>
  <c r="BD463" i="6"/>
  <c r="AY463" i="6"/>
  <c r="BA462" i="6"/>
  <c r="BD461" i="6"/>
  <c r="AY461" i="6"/>
  <c r="BA460" i="6"/>
  <c r="BD459" i="6"/>
  <c r="AY459" i="6"/>
  <c r="BB458" i="6"/>
  <c r="AX458" i="6"/>
  <c r="BA457" i="6"/>
  <c r="BD456" i="6"/>
  <c r="AZ456" i="6"/>
  <c r="BC455" i="6"/>
  <c r="AY455" i="6"/>
  <c r="BB454" i="6"/>
  <c r="AX454" i="6"/>
  <c r="BA453" i="6"/>
  <c r="BD452" i="6"/>
  <c r="AZ452" i="6"/>
  <c r="BC451" i="6"/>
  <c r="AY451" i="6"/>
  <c r="BB450" i="6"/>
  <c r="AX450" i="6"/>
  <c r="BA449" i="6"/>
  <c r="BD448" i="6"/>
  <c r="AZ448" i="6"/>
  <c r="BC447" i="6"/>
  <c r="AY447" i="6"/>
  <c r="AV20" i="6"/>
  <c r="BC467" i="6"/>
  <c r="AX467" i="6"/>
  <c r="AZ466" i="6"/>
  <c r="BC465" i="6"/>
  <c r="AX465" i="6"/>
  <c r="AZ464" i="6"/>
  <c r="BC463" i="6"/>
  <c r="AX463" i="6"/>
  <c r="AZ462" i="6"/>
  <c r="BC461" i="6"/>
  <c r="AX461" i="6"/>
  <c r="AZ460" i="6"/>
  <c r="BC459" i="6"/>
  <c r="AX459" i="6"/>
  <c r="BA458" i="6"/>
  <c r="BD457" i="6"/>
  <c r="AZ457" i="6"/>
  <c r="BC456" i="6"/>
  <c r="AY456" i="6"/>
  <c r="BB455" i="6"/>
  <c r="AX455" i="6"/>
  <c r="BA454" i="6"/>
  <c r="BD453" i="6"/>
  <c r="AZ453" i="6"/>
  <c r="BC452" i="6"/>
  <c r="AY452" i="6"/>
  <c r="BB451" i="6"/>
  <c r="AX451" i="6"/>
  <c r="BA450" i="6"/>
  <c r="BD449" i="6"/>
  <c r="AZ449" i="6"/>
  <c r="BC448" i="6"/>
  <c r="AY448" i="6"/>
  <c r="BB447" i="6"/>
  <c r="AX447" i="6"/>
  <c r="AU20" i="6"/>
  <c r="AM20" i="6"/>
  <c r="AL20" i="6"/>
  <c r="AN20" i="6"/>
  <c r="BV18" i="6"/>
  <c r="BU18" i="6"/>
  <c r="BZ18" i="6"/>
  <c r="BT18" i="6"/>
  <c r="BW18" i="6"/>
  <c r="BS18" i="6"/>
  <c r="AD24" i="6"/>
  <c r="AI24" i="6"/>
  <c r="AC24" i="6"/>
  <c r="AA24" i="6"/>
  <c r="AG24" i="6"/>
  <c r="AE24" i="6"/>
  <c r="AB24" i="6"/>
  <c r="BA551" i="6"/>
  <c r="BD550" i="6"/>
  <c r="AY550" i="6"/>
  <c r="BA549" i="6"/>
  <c r="BD548" i="6"/>
  <c r="AY548" i="6"/>
  <c r="BA547" i="6"/>
  <c r="BD546" i="6"/>
  <c r="AY546" i="6"/>
  <c r="BA545" i="6"/>
  <c r="BD544" i="6"/>
  <c r="AY544" i="6"/>
  <c r="BA543" i="6"/>
  <c r="BD542" i="6"/>
  <c r="AZ542" i="6"/>
  <c r="BC541" i="6"/>
  <c r="AY541" i="6"/>
  <c r="BB540" i="6"/>
  <c r="AX540" i="6"/>
  <c r="BA539" i="6"/>
  <c r="BD538" i="6"/>
  <c r="AZ538" i="6"/>
  <c r="BC537" i="6"/>
  <c r="AY537" i="6"/>
  <c r="BB536" i="6"/>
  <c r="AX536" i="6"/>
  <c r="BA535" i="6"/>
  <c r="BD534" i="6"/>
  <c r="AZ534" i="6"/>
  <c r="BC533" i="6"/>
  <c r="AY533" i="6"/>
  <c r="BB532" i="6"/>
  <c r="AX532" i="6"/>
  <c r="BA531" i="6"/>
  <c r="AS24" i="6"/>
  <c r="AZ551" i="6"/>
  <c r="BC550" i="6"/>
  <c r="AX550" i="6"/>
  <c r="AZ549" i="6"/>
  <c r="BC548" i="6"/>
  <c r="AX548" i="6"/>
  <c r="AZ547" i="6"/>
  <c r="BC546" i="6"/>
  <c r="AX546" i="6"/>
  <c r="AZ545" i="6"/>
  <c r="BC544" i="6"/>
  <c r="AX544" i="6"/>
  <c r="AZ543" i="6"/>
  <c r="BC542" i="6"/>
  <c r="AY542" i="6"/>
  <c r="BB541" i="6"/>
  <c r="AX541" i="6"/>
  <c r="BA540" i="6"/>
  <c r="BD539" i="6"/>
  <c r="AZ539" i="6"/>
  <c r="BC538" i="6"/>
  <c r="AY538" i="6"/>
  <c r="BB537" i="6"/>
  <c r="AX537" i="6"/>
  <c r="BA536" i="6"/>
  <c r="BD535" i="6"/>
  <c r="AZ535" i="6"/>
  <c r="BC534" i="6"/>
  <c r="AY534" i="6"/>
  <c r="BB533" i="6"/>
  <c r="AX533" i="6"/>
  <c r="BA532" i="6"/>
  <c r="BD531" i="6"/>
  <c r="AZ531" i="6"/>
  <c r="AR24" i="6"/>
  <c r="BD551" i="6"/>
  <c r="AY551" i="6"/>
  <c r="BA550" i="6"/>
  <c r="BD549" i="6"/>
  <c r="AY549" i="6"/>
  <c r="BA548" i="6"/>
  <c r="BD547" i="6"/>
  <c r="AY547" i="6"/>
  <c r="BA546" i="6"/>
  <c r="BD545" i="6"/>
  <c r="AY545" i="6"/>
  <c r="BA544" i="6"/>
  <c r="BD543" i="6"/>
  <c r="AY543" i="6"/>
  <c r="BB542" i="6"/>
  <c r="AX542" i="6"/>
  <c r="BA541" i="6"/>
  <c r="BD540" i="6"/>
  <c r="AZ540" i="6"/>
  <c r="BC539" i="6"/>
  <c r="AY539" i="6"/>
  <c r="BB538" i="6"/>
  <c r="AX538" i="6"/>
  <c r="BA537" i="6"/>
  <c r="BD536" i="6"/>
  <c r="AZ536" i="6"/>
  <c r="BC535" i="6"/>
  <c r="AY535" i="6"/>
  <c r="BB534" i="6"/>
  <c r="AX534" i="6"/>
  <c r="BA533" i="6"/>
  <c r="BD532" i="6"/>
  <c r="AZ532" i="6"/>
  <c r="BC531" i="6"/>
  <c r="AY531" i="6"/>
  <c r="AV24" i="6"/>
  <c r="AQ24" i="6"/>
  <c r="BC551" i="6"/>
  <c r="AX551" i="6"/>
  <c r="AZ550" i="6"/>
  <c r="BC549" i="6"/>
  <c r="AX549" i="6"/>
  <c r="AZ548" i="6"/>
  <c r="BC547" i="6"/>
  <c r="AX547" i="6"/>
  <c r="AZ546" i="6"/>
  <c r="BC545" i="6"/>
  <c r="AX545" i="6"/>
  <c r="AZ544" i="6"/>
  <c r="BC543" i="6"/>
  <c r="AX543" i="6"/>
  <c r="BA542" i="6"/>
  <c r="BD541" i="6"/>
  <c r="AZ541" i="6"/>
  <c r="BC540" i="6"/>
  <c r="AY540" i="6"/>
  <c r="BB539" i="6"/>
  <c r="AX539" i="6"/>
  <c r="BA538" i="6"/>
  <c r="BD537" i="6"/>
  <c r="AZ537" i="6"/>
  <c r="BC536" i="6"/>
  <c r="AY536" i="6"/>
  <c r="BB535" i="6"/>
  <c r="AX535" i="6"/>
  <c r="BA534" i="6"/>
  <c r="BD533" i="6"/>
  <c r="AZ533" i="6"/>
  <c r="BC532" i="6"/>
  <c r="AY532" i="6"/>
  <c r="BB531" i="6"/>
  <c r="AX531" i="6"/>
  <c r="AU24" i="6"/>
  <c r="AN24" i="6"/>
  <c r="AM24" i="6"/>
  <c r="AL24" i="6"/>
  <c r="BV22" i="6"/>
  <c r="BU22" i="6"/>
  <c r="BZ22" i="6"/>
  <c r="BT22" i="6"/>
  <c r="BW22" i="6"/>
  <c r="BS22" i="6"/>
  <c r="AI49" i="6"/>
  <c r="AC49" i="6"/>
  <c r="AG49" i="6"/>
  <c r="AB49" i="6"/>
  <c r="AE49" i="6"/>
  <c r="AA49" i="6"/>
  <c r="AD49" i="6"/>
  <c r="BD1400" i="6"/>
  <c r="AY1400" i="6"/>
  <c r="BA1399" i="6"/>
  <c r="BD1398" i="6"/>
  <c r="AY1398" i="6"/>
  <c r="BA1397" i="6"/>
  <c r="BD1396" i="6"/>
  <c r="AY1396" i="6"/>
  <c r="BA1395" i="6"/>
  <c r="BD1394" i="6"/>
  <c r="AX1400" i="6"/>
  <c r="AY1399" i="6"/>
  <c r="AZ1398" i="6"/>
  <c r="AZ1397" i="6"/>
  <c r="BA1396" i="6"/>
  <c r="BC1395" i="6"/>
  <c r="BC1394" i="6"/>
  <c r="AX1394" i="6"/>
  <c r="AZ1393" i="6"/>
  <c r="BC1392" i="6"/>
  <c r="AX1392" i="6"/>
  <c r="BA1391" i="6"/>
  <c r="BD1390" i="6"/>
  <c r="AZ1390" i="6"/>
  <c r="BC1389" i="6"/>
  <c r="AY1389" i="6"/>
  <c r="BB1388" i="6"/>
  <c r="AX1388" i="6"/>
  <c r="BA1387" i="6"/>
  <c r="BD1386" i="6"/>
  <c r="AZ1386" i="6"/>
  <c r="BC1385" i="6"/>
  <c r="AY1385" i="6"/>
  <c r="BB1384" i="6"/>
  <c r="AX1384" i="6"/>
  <c r="BA1383" i="6"/>
  <c r="BD1382" i="6"/>
  <c r="AZ1382" i="6"/>
  <c r="BC1381" i="6"/>
  <c r="AY1381" i="6"/>
  <c r="BB1380" i="6"/>
  <c r="AX1380" i="6"/>
  <c r="BC1400" i="6"/>
  <c r="BD1399" i="6"/>
  <c r="AX1399" i="6"/>
  <c r="AX1398" i="6"/>
  <c r="AY1397" i="6"/>
  <c r="AZ1396" i="6"/>
  <c r="AZ1395" i="6"/>
  <c r="BA1394" i="6"/>
  <c r="BD1393" i="6"/>
  <c r="AY1393" i="6"/>
  <c r="BA1392" i="6"/>
  <c r="BD1391" i="6"/>
  <c r="AZ1391" i="6"/>
  <c r="BC1390" i="6"/>
  <c r="AY1390" i="6"/>
  <c r="BB1389" i="6"/>
  <c r="AX1389" i="6"/>
  <c r="BA1388" i="6"/>
  <c r="BD1387" i="6"/>
  <c r="AZ1387" i="6"/>
  <c r="BC1386" i="6"/>
  <c r="AY1386" i="6"/>
  <c r="BB1385" i="6"/>
  <c r="AX1385" i="6"/>
  <c r="BA1384" i="6"/>
  <c r="BD1383" i="6"/>
  <c r="AZ1383" i="6"/>
  <c r="BC1382" i="6"/>
  <c r="AY1382" i="6"/>
  <c r="BB1381" i="6"/>
  <c r="AX1381" i="6"/>
  <c r="BA1380" i="6"/>
  <c r="BA1400" i="6"/>
  <c r="BC1399" i="6"/>
  <c r="BC1398" i="6"/>
  <c r="BD1397" i="6"/>
  <c r="AX1397" i="6"/>
  <c r="AX1396" i="6"/>
  <c r="AY1395" i="6"/>
  <c r="AZ1394" i="6"/>
  <c r="BC1393" i="6"/>
  <c r="AX1393" i="6"/>
  <c r="AZ1392" i="6"/>
  <c r="BC1391" i="6"/>
  <c r="AY1391" i="6"/>
  <c r="BB1390" i="6"/>
  <c r="AX1390" i="6"/>
  <c r="BA1389" i="6"/>
  <c r="BD1388" i="6"/>
  <c r="AZ1388" i="6"/>
  <c r="BC1387" i="6"/>
  <c r="AY1387" i="6"/>
  <c r="BB1386" i="6"/>
  <c r="AX1386" i="6"/>
  <c r="BA1385" i="6"/>
  <c r="BD1384" i="6"/>
  <c r="AZ1384" i="6"/>
  <c r="BC1383" i="6"/>
  <c r="AY1383" i="6"/>
  <c r="BB1382" i="6"/>
  <c r="AX1382" i="6"/>
  <c r="BA1381" i="6"/>
  <c r="BD1380" i="6"/>
  <c r="AZ1380" i="6"/>
  <c r="AZ1400" i="6"/>
  <c r="AZ1399" i="6"/>
  <c r="BA1398" i="6"/>
  <c r="BC1397" i="6"/>
  <c r="BC1396" i="6"/>
  <c r="BD1395" i="6"/>
  <c r="AX1395" i="6"/>
  <c r="AY1394" i="6"/>
  <c r="BA1393" i="6"/>
  <c r="BD1392" i="6"/>
  <c r="AY1392" i="6"/>
  <c r="BB1391" i="6"/>
  <c r="AX1391" i="6"/>
  <c r="BA1390" i="6"/>
  <c r="BD1389" i="6"/>
  <c r="AZ1389" i="6"/>
  <c r="BC1388" i="6"/>
  <c r="AY1388" i="6"/>
  <c r="BB1387" i="6"/>
  <c r="AX1387" i="6"/>
  <c r="BA1386" i="6"/>
  <c r="BD1385" i="6"/>
  <c r="AZ1385" i="6"/>
  <c r="BC1384" i="6"/>
  <c r="AY1384" i="6"/>
  <c r="BB1383" i="6"/>
  <c r="AX1383" i="6"/>
  <c r="BA1382" i="6"/>
  <c r="BD1381" i="6"/>
  <c r="AZ1381" i="6"/>
  <c r="BC1380" i="6"/>
  <c r="AY1380" i="6"/>
  <c r="AU49" i="6"/>
  <c r="AS49" i="6"/>
  <c r="AR49" i="6"/>
  <c r="AV49" i="6"/>
  <c r="AQ49" i="6"/>
  <c r="AM49" i="6"/>
  <c r="AL49" i="6"/>
  <c r="AN49" i="6"/>
  <c r="BZ44" i="6"/>
  <c r="BT44" i="6"/>
  <c r="BW44" i="6"/>
  <c r="BS44" i="6"/>
  <c r="BV44" i="6"/>
  <c r="BU44" i="6"/>
  <c r="AI57" i="6"/>
  <c r="AC57" i="6"/>
  <c r="AG57" i="6"/>
  <c r="AB57" i="6"/>
  <c r="AE57" i="6"/>
  <c r="AA57" i="6"/>
  <c r="AD57" i="6"/>
  <c r="BC1568" i="6"/>
  <c r="AX1568" i="6"/>
  <c r="AZ1567" i="6"/>
  <c r="BC1566" i="6"/>
  <c r="AX1566" i="6"/>
  <c r="AZ1565" i="6"/>
  <c r="BC1564" i="6"/>
  <c r="AX1564" i="6"/>
  <c r="AZ1563" i="6"/>
  <c r="BC1562" i="6"/>
  <c r="AX1562" i="6"/>
  <c r="AZ1561" i="6"/>
  <c r="BC1560" i="6"/>
  <c r="AX1560" i="6"/>
  <c r="BA1559" i="6"/>
  <c r="BD1558" i="6"/>
  <c r="AZ1558" i="6"/>
  <c r="BC1557" i="6"/>
  <c r="AY1557" i="6"/>
  <c r="BB1556" i="6"/>
  <c r="AX1556" i="6"/>
  <c r="BA1555" i="6"/>
  <c r="BD1554" i="6"/>
  <c r="AZ1554" i="6"/>
  <c r="BC1553" i="6"/>
  <c r="AY1553" i="6"/>
  <c r="BB1552" i="6"/>
  <c r="AX1552" i="6"/>
  <c r="BA1551" i="6"/>
  <c r="BD1550" i="6"/>
  <c r="AZ1550" i="6"/>
  <c r="BC1549" i="6"/>
  <c r="AY1549" i="6"/>
  <c r="BB1548" i="6"/>
  <c r="AX1548" i="6"/>
  <c r="BA1568" i="6"/>
  <c r="BD1567" i="6"/>
  <c r="AY1567" i="6"/>
  <c r="BA1566" i="6"/>
  <c r="BD1565" i="6"/>
  <c r="AY1565" i="6"/>
  <c r="BA1564" i="6"/>
  <c r="BD1563" i="6"/>
  <c r="AY1563" i="6"/>
  <c r="BA1562" i="6"/>
  <c r="BD1561" i="6"/>
  <c r="AY1561" i="6"/>
  <c r="BA1560" i="6"/>
  <c r="BD1559" i="6"/>
  <c r="AZ1559" i="6"/>
  <c r="BC1558" i="6"/>
  <c r="AY1558" i="6"/>
  <c r="BB1557" i="6"/>
  <c r="AX1557" i="6"/>
  <c r="BA1556" i="6"/>
  <c r="BD1555" i="6"/>
  <c r="AZ1555" i="6"/>
  <c r="BC1554" i="6"/>
  <c r="AY1554" i="6"/>
  <c r="BB1553" i="6"/>
  <c r="AX1553" i="6"/>
  <c r="BA1552" i="6"/>
  <c r="BD1551" i="6"/>
  <c r="AZ1551" i="6"/>
  <c r="BC1550" i="6"/>
  <c r="AY1550" i="6"/>
  <c r="BB1549" i="6"/>
  <c r="AX1549" i="6"/>
  <c r="BA1548" i="6"/>
  <c r="AZ1568" i="6"/>
  <c r="BC1567" i="6"/>
  <c r="AX1567" i="6"/>
  <c r="AZ1566" i="6"/>
  <c r="BC1565" i="6"/>
  <c r="AX1565" i="6"/>
  <c r="AZ1564" i="6"/>
  <c r="BC1563" i="6"/>
  <c r="AX1563" i="6"/>
  <c r="AZ1562" i="6"/>
  <c r="BC1561" i="6"/>
  <c r="AX1561" i="6"/>
  <c r="AZ1560" i="6"/>
  <c r="BC1559" i="6"/>
  <c r="AY1559" i="6"/>
  <c r="BB1558" i="6"/>
  <c r="AX1558" i="6"/>
  <c r="BA1557" i="6"/>
  <c r="BD1556" i="6"/>
  <c r="AZ1556" i="6"/>
  <c r="BC1555" i="6"/>
  <c r="AY1555" i="6"/>
  <c r="BB1554" i="6"/>
  <c r="AX1554" i="6"/>
  <c r="BA1553" i="6"/>
  <c r="BD1552" i="6"/>
  <c r="AZ1552" i="6"/>
  <c r="BC1551" i="6"/>
  <c r="AY1551" i="6"/>
  <c r="BB1550" i="6"/>
  <c r="AX1550" i="6"/>
  <c r="BA1549" i="6"/>
  <c r="BD1548" i="6"/>
  <c r="AZ1548" i="6"/>
  <c r="BD1568" i="6"/>
  <c r="AY1568" i="6"/>
  <c r="BA1567" i="6"/>
  <c r="BD1566" i="6"/>
  <c r="AY1566" i="6"/>
  <c r="BA1565" i="6"/>
  <c r="BD1564" i="6"/>
  <c r="AY1564" i="6"/>
  <c r="BA1563" i="6"/>
  <c r="BD1562" i="6"/>
  <c r="AY1562" i="6"/>
  <c r="BA1561" i="6"/>
  <c r="BD1560" i="6"/>
  <c r="AY1560" i="6"/>
  <c r="BB1559" i="6"/>
  <c r="AX1559" i="6"/>
  <c r="BA1558" i="6"/>
  <c r="BD1557" i="6"/>
  <c r="AZ1557" i="6"/>
  <c r="BC1556" i="6"/>
  <c r="AY1556" i="6"/>
  <c r="BB1555" i="6"/>
  <c r="AX1555" i="6"/>
  <c r="BA1554" i="6"/>
  <c r="BD1553" i="6"/>
  <c r="AZ1553" i="6"/>
  <c r="BC1552" i="6"/>
  <c r="AY1552" i="6"/>
  <c r="BB1551" i="6"/>
  <c r="AX1551" i="6"/>
  <c r="BA1550" i="6"/>
  <c r="BD1549" i="6"/>
  <c r="AZ1549" i="6"/>
  <c r="BC1548" i="6"/>
  <c r="AY1548" i="6"/>
  <c r="AU57" i="6"/>
  <c r="AS57" i="6"/>
  <c r="AR57" i="6"/>
  <c r="AV57" i="6"/>
  <c r="AQ57" i="6"/>
  <c r="AM57" i="6"/>
  <c r="AL57" i="6"/>
  <c r="AN57" i="6"/>
  <c r="BZ52" i="6"/>
  <c r="BT52" i="6"/>
  <c r="BW52" i="6"/>
  <c r="BS52" i="6"/>
  <c r="BV52" i="6"/>
  <c r="BU52" i="6"/>
  <c r="AD60" i="6"/>
  <c r="AI60" i="6"/>
  <c r="AC60" i="6"/>
  <c r="AG60" i="6"/>
  <c r="AB60" i="6"/>
  <c r="AA60" i="6"/>
  <c r="AE60" i="6"/>
  <c r="BA1739" i="6"/>
  <c r="BD1738" i="6"/>
  <c r="AY1738" i="6"/>
  <c r="BA1737" i="6"/>
  <c r="BD1736" i="6"/>
  <c r="AY1736" i="6"/>
  <c r="BA1735" i="6"/>
  <c r="BD1734" i="6"/>
  <c r="AY1734" i="6"/>
  <c r="BD1739" i="6"/>
  <c r="AY1739" i="6"/>
  <c r="BA1738" i="6"/>
  <c r="BD1737" i="6"/>
  <c r="AY1737" i="6"/>
  <c r="BA1736" i="6"/>
  <c r="BD1735" i="6"/>
  <c r="AY1735" i="6"/>
  <c r="BC1739" i="6"/>
  <c r="AX1739" i="6"/>
  <c r="AZ1738" i="6"/>
  <c r="BC1737" i="6"/>
  <c r="AX1737" i="6"/>
  <c r="AZ1736" i="6"/>
  <c r="BC1735" i="6"/>
  <c r="AX1735" i="6"/>
  <c r="AZ1734" i="6"/>
  <c r="BC1733" i="6"/>
  <c r="AX1733" i="6"/>
  <c r="AZ1732" i="6"/>
  <c r="BC1731" i="6"/>
  <c r="AZ1739" i="6"/>
  <c r="BC1736" i="6"/>
  <c r="BA1734" i="6"/>
  <c r="AZ1733" i="6"/>
  <c r="BA1732" i="6"/>
  <c r="BA1731" i="6"/>
  <c r="BD1730" i="6"/>
  <c r="AZ1730" i="6"/>
  <c r="BC1729" i="6"/>
  <c r="AY1729" i="6"/>
  <c r="BB1728" i="6"/>
  <c r="AX1728" i="6"/>
  <c r="BA1727" i="6"/>
  <c r="BD1726" i="6"/>
  <c r="AZ1726" i="6"/>
  <c r="BC1725" i="6"/>
  <c r="AY1725" i="6"/>
  <c r="BB1724" i="6"/>
  <c r="AX1724" i="6"/>
  <c r="BA1723" i="6"/>
  <c r="BD1722" i="6"/>
  <c r="AZ1722" i="6"/>
  <c r="BC1721" i="6"/>
  <c r="AY1721" i="6"/>
  <c r="BB1720" i="6"/>
  <c r="AX1720" i="6"/>
  <c r="BA1719" i="6"/>
  <c r="BC1738" i="6"/>
  <c r="AX1736" i="6"/>
  <c r="AX1734" i="6"/>
  <c r="AY1733" i="6"/>
  <c r="AY1732" i="6"/>
  <c r="AZ1731" i="6"/>
  <c r="BC1730" i="6"/>
  <c r="AY1730" i="6"/>
  <c r="BB1729" i="6"/>
  <c r="AX1729" i="6"/>
  <c r="BA1728" i="6"/>
  <c r="BD1727" i="6"/>
  <c r="AZ1727" i="6"/>
  <c r="BC1726" i="6"/>
  <c r="AY1726" i="6"/>
  <c r="BB1725" i="6"/>
  <c r="AX1725" i="6"/>
  <c r="BA1724" i="6"/>
  <c r="BD1723" i="6"/>
  <c r="AZ1723" i="6"/>
  <c r="BC1722" i="6"/>
  <c r="AY1722" i="6"/>
  <c r="BB1721" i="6"/>
  <c r="AX1721" i="6"/>
  <c r="BA1720" i="6"/>
  <c r="BD1719" i="6"/>
  <c r="AZ1719" i="6"/>
  <c r="AX1738" i="6"/>
  <c r="AZ1735" i="6"/>
  <c r="BD1733" i="6"/>
  <c r="BD1732" i="6"/>
  <c r="AX1732" i="6"/>
  <c r="AY1731" i="6"/>
  <c r="BB1730" i="6"/>
  <c r="AX1730" i="6"/>
  <c r="BA1729" i="6"/>
  <c r="BD1728" i="6"/>
  <c r="AZ1728" i="6"/>
  <c r="BC1727" i="6"/>
  <c r="AY1727" i="6"/>
  <c r="BB1726" i="6"/>
  <c r="AX1726" i="6"/>
  <c r="BA1725" i="6"/>
  <c r="BD1724" i="6"/>
  <c r="AZ1724" i="6"/>
  <c r="BC1723" i="6"/>
  <c r="AY1723" i="6"/>
  <c r="BB1722" i="6"/>
  <c r="AX1722" i="6"/>
  <c r="BA1721" i="6"/>
  <c r="BD1720" i="6"/>
  <c r="AZ1720" i="6"/>
  <c r="BC1719" i="6"/>
  <c r="AY1719" i="6"/>
  <c r="AZ1737" i="6"/>
  <c r="BC1734" i="6"/>
  <c r="BA1733" i="6"/>
  <c r="BC1732" i="6"/>
  <c r="BD1731" i="6"/>
  <c r="AX1731" i="6"/>
  <c r="BA1730" i="6"/>
  <c r="BD1729" i="6"/>
  <c r="AZ1729" i="6"/>
  <c r="BC1728" i="6"/>
  <c r="AY1728" i="6"/>
  <c r="BB1727" i="6"/>
  <c r="AX1727" i="6"/>
  <c r="BA1726" i="6"/>
  <c r="BD1725" i="6"/>
  <c r="AZ1725" i="6"/>
  <c r="BC1724" i="6"/>
  <c r="AY1724" i="6"/>
  <c r="BB1723" i="6"/>
  <c r="AX1723" i="6"/>
  <c r="BA1722" i="6"/>
  <c r="BD1721" i="6"/>
  <c r="AZ1721" i="6"/>
  <c r="BC1720" i="6"/>
  <c r="AY1720" i="6"/>
  <c r="BB1719" i="6"/>
  <c r="AX1719" i="6"/>
  <c r="AS60" i="6"/>
  <c r="AR60" i="6"/>
  <c r="AV60" i="6"/>
  <c r="AQ60" i="6"/>
  <c r="AU60" i="6"/>
  <c r="AN60" i="6"/>
  <c r="AM60" i="6"/>
  <c r="AL60" i="6"/>
  <c r="BV54" i="6"/>
  <c r="BU54" i="6"/>
  <c r="BZ54" i="6"/>
  <c r="BT54" i="6"/>
  <c r="BW54" i="6"/>
  <c r="BS54" i="6"/>
  <c r="AD64" i="6"/>
  <c r="AE64" i="6"/>
  <c r="AC64" i="6"/>
  <c r="AI64" i="6"/>
  <c r="AB64" i="6"/>
  <c r="AG64" i="6"/>
  <c r="AA64" i="6"/>
  <c r="BA1823" i="6"/>
  <c r="BD1822" i="6"/>
  <c r="AY1822" i="6"/>
  <c r="BA1821" i="6"/>
  <c r="BD1820" i="6"/>
  <c r="AY1820" i="6"/>
  <c r="BA1819" i="6"/>
  <c r="BD1818" i="6"/>
  <c r="AY1818" i="6"/>
  <c r="BA1817" i="6"/>
  <c r="BD1816" i="6"/>
  <c r="AY1816" i="6"/>
  <c r="BA1815" i="6"/>
  <c r="BD1814" i="6"/>
  <c r="AZ1814" i="6"/>
  <c r="BC1813" i="6"/>
  <c r="AY1813" i="6"/>
  <c r="BB1812" i="6"/>
  <c r="AX1812" i="6"/>
  <c r="BA1811" i="6"/>
  <c r="BD1810" i="6"/>
  <c r="AZ1810" i="6"/>
  <c r="BC1809" i="6"/>
  <c r="AY1809" i="6"/>
  <c r="BB1808" i="6"/>
  <c r="AX1808" i="6"/>
  <c r="BA1807" i="6"/>
  <c r="BD1806" i="6"/>
  <c r="AZ1806" i="6"/>
  <c r="BC1805" i="6"/>
  <c r="AY1805" i="6"/>
  <c r="BB1804" i="6"/>
  <c r="AX1804" i="6"/>
  <c r="BA1803" i="6"/>
  <c r="AZ1823" i="6"/>
  <c r="BC1822" i="6"/>
  <c r="AX1822" i="6"/>
  <c r="AZ1821" i="6"/>
  <c r="BC1820" i="6"/>
  <c r="AX1820" i="6"/>
  <c r="AZ1819" i="6"/>
  <c r="BC1818" i="6"/>
  <c r="AX1818" i="6"/>
  <c r="AZ1817" i="6"/>
  <c r="BC1816" i="6"/>
  <c r="AX1816" i="6"/>
  <c r="AZ1815" i="6"/>
  <c r="BC1814" i="6"/>
  <c r="AY1814" i="6"/>
  <c r="BB1813" i="6"/>
  <c r="AX1813" i="6"/>
  <c r="BA1812" i="6"/>
  <c r="BD1811" i="6"/>
  <c r="AZ1811" i="6"/>
  <c r="BC1810" i="6"/>
  <c r="AY1810" i="6"/>
  <c r="BB1809" i="6"/>
  <c r="AX1809" i="6"/>
  <c r="BA1808" i="6"/>
  <c r="BD1807" i="6"/>
  <c r="AZ1807" i="6"/>
  <c r="BC1806" i="6"/>
  <c r="AY1806" i="6"/>
  <c r="BB1805" i="6"/>
  <c r="AX1805" i="6"/>
  <c r="BA1804" i="6"/>
  <c r="BD1803" i="6"/>
  <c r="AZ1803" i="6"/>
  <c r="BD1823" i="6"/>
  <c r="AY1823" i="6"/>
  <c r="BA1822" i="6"/>
  <c r="BD1821" i="6"/>
  <c r="AY1821" i="6"/>
  <c r="BA1820" i="6"/>
  <c r="BD1819" i="6"/>
  <c r="AY1819" i="6"/>
  <c r="BA1818" i="6"/>
  <c r="BD1817" i="6"/>
  <c r="AY1817" i="6"/>
  <c r="BA1816" i="6"/>
  <c r="BD1815" i="6"/>
  <c r="AY1815" i="6"/>
  <c r="BB1814" i="6"/>
  <c r="AX1814" i="6"/>
  <c r="BA1813" i="6"/>
  <c r="BD1812" i="6"/>
  <c r="AZ1812" i="6"/>
  <c r="BC1811" i="6"/>
  <c r="AY1811" i="6"/>
  <c r="BB1810" i="6"/>
  <c r="AX1810" i="6"/>
  <c r="BA1809" i="6"/>
  <c r="BD1808" i="6"/>
  <c r="AZ1808" i="6"/>
  <c r="BC1807" i="6"/>
  <c r="AY1807" i="6"/>
  <c r="BB1806" i="6"/>
  <c r="AX1806" i="6"/>
  <c r="BA1805" i="6"/>
  <c r="BD1804" i="6"/>
  <c r="AZ1804" i="6"/>
  <c r="BC1803" i="6"/>
  <c r="AY1803" i="6"/>
  <c r="BC1823" i="6"/>
  <c r="AX1823" i="6"/>
  <c r="AZ1822" i="6"/>
  <c r="BC1821" i="6"/>
  <c r="AX1821" i="6"/>
  <c r="AZ1820" i="6"/>
  <c r="BC1819" i="6"/>
  <c r="AX1819" i="6"/>
  <c r="AZ1818" i="6"/>
  <c r="BC1817" i="6"/>
  <c r="AX1817" i="6"/>
  <c r="AZ1816" i="6"/>
  <c r="BC1815" i="6"/>
  <c r="AX1815" i="6"/>
  <c r="BA1814" i="6"/>
  <c r="BD1813" i="6"/>
  <c r="AZ1813" i="6"/>
  <c r="BC1812" i="6"/>
  <c r="AY1812" i="6"/>
  <c r="BB1811" i="6"/>
  <c r="AX1811" i="6"/>
  <c r="BA1810" i="6"/>
  <c r="BD1809" i="6"/>
  <c r="AZ1809" i="6"/>
  <c r="BC1808" i="6"/>
  <c r="AY1808" i="6"/>
  <c r="BB1807" i="6"/>
  <c r="AX1807" i="6"/>
  <c r="BA1806" i="6"/>
  <c r="BD1805" i="6"/>
  <c r="AZ1805" i="6"/>
  <c r="BC1804" i="6"/>
  <c r="AY1804" i="6"/>
  <c r="BB1803" i="6"/>
  <c r="AX1803" i="6"/>
  <c r="AS64" i="6"/>
  <c r="AR64" i="6"/>
  <c r="AV64" i="6"/>
  <c r="AQ64" i="6"/>
  <c r="AU64" i="6"/>
  <c r="AN64" i="6"/>
  <c r="AM64" i="6"/>
  <c r="AL64" i="6"/>
  <c r="BV58" i="6"/>
  <c r="BU58" i="6"/>
  <c r="BZ58" i="6"/>
  <c r="BT58" i="6"/>
  <c r="BW58" i="6"/>
  <c r="BS58" i="6"/>
  <c r="AI68" i="6"/>
  <c r="AD68" i="6"/>
  <c r="AC68" i="6"/>
  <c r="AB68" i="6"/>
  <c r="AG68" i="6"/>
  <c r="AA68" i="6"/>
  <c r="AE68" i="6"/>
  <c r="BA1907" i="6"/>
  <c r="BD1906" i="6"/>
  <c r="AY1906" i="6"/>
  <c r="BA1905" i="6"/>
  <c r="BD1904" i="6"/>
  <c r="AY1904" i="6"/>
  <c r="BA1903" i="6"/>
  <c r="BD1902" i="6"/>
  <c r="AY1902" i="6"/>
  <c r="BA1901" i="6"/>
  <c r="BD1900" i="6"/>
  <c r="AY1900" i="6"/>
  <c r="BA1899" i="6"/>
  <c r="BD1898" i="6"/>
  <c r="AZ1898" i="6"/>
  <c r="BC1897" i="6"/>
  <c r="AY1897" i="6"/>
  <c r="BB1896" i="6"/>
  <c r="AX1896" i="6"/>
  <c r="BA1895" i="6"/>
  <c r="BD1894" i="6"/>
  <c r="AZ1894" i="6"/>
  <c r="BC1893" i="6"/>
  <c r="AY1893" i="6"/>
  <c r="BB1892" i="6"/>
  <c r="AX1892" i="6"/>
  <c r="BA1891" i="6"/>
  <c r="BD1890" i="6"/>
  <c r="AZ1890" i="6"/>
  <c r="BC1889" i="6"/>
  <c r="AY1889" i="6"/>
  <c r="BB1888" i="6"/>
  <c r="AX1888" i="6"/>
  <c r="BA1887" i="6"/>
  <c r="AZ1907" i="6"/>
  <c r="BC1906" i="6"/>
  <c r="AX1906" i="6"/>
  <c r="AZ1905" i="6"/>
  <c r="BC1904" i="6"/>
  <c r="AX1904" i="6"/>
  <c r="AZ1903" i="6"/>
  <c r="BC1902" i="6"/>
  <c r="AX1902" i="6"/>
  <c r="AZ1901" i="6"/>
  <c r="BC1900" i="6"/>
  <c r="AX1900" i="6"/>
  <c r="AZ1899" i="6"/>
  <c r="BC1898" i="6"/>
  <c r="AY1898" i="6"/>
  <c r="BB1897" i="6"/>
  <c r="AX1897" i="6"/>
  <c r="BA1896" i="6"/>
  <c r="BD1895" i="6"/>
  <c r="AZ1895" i="6"/>
  <c r="BC1894" i="6"/>
  <c r="AY1894" i="6"/>
  <c r="BB1893" i="6"/>
  <c r="AX1893" i="6"/>
  <c r="BA1892" i="6"/>
  <c r="BD1891" i="6"/>
  <c r="AZ1891" i="6"/>
  <c r="BC1890" i="6"/>
  <c r="AY1890" i="6"/>
  <c r="BB1889" i="6"/>
  <c r="AX1889" i="6"/>
  <c r="BA1888" i="6"/>
  <c r="BD1887" i="6"/>
  <c r="AZ1887" i="6"/>
  <c r="BD1907" i="6"/>
  <c r="AY1907" i="6"/>
  <c r="BA1906" i="6"/>
  <c r="BD1905" i="6"/>
  <c r="AY1905" i="6"/>
  <c r="BA1904" i="6"/>
  <c r="BD1903" i="6"/>
  <c r="AY1903" i="6"/>
  <c r="BA1902" i="6"/>
  <c r="BD1901" i="6"/>
  <c r="AY1901" i="6"/>
  <c r="BA1900" i="6"/>
  <c r="BD1899" i="6"/>
  <c r="AY1899" i="6"/>
  <c r="BB1898" i="6"/>
  <c r="AX1898" i="6"/>
  <c r="BA1897" i="6"/>
  <c r="BD1896" i="6"/>
  <c r="AZ1896" i="6"/>
  <c r="BC1895" i="6"/>
  <c r="AY1895" i="6"/>
  <c r="BB1894" i="6"/>
  <c r="AX1894" i="6"/>
  <c r="BA1893" i="6"/>
  <c r="BD1892" i="6"/>
  <c r="AZ1892" i="6"/>
  <c r="BC1891" i="6"/>
  <c r="AY1891" i="6"/>
  <c r="BB1890" i="6"/>
  <c r="AX1890" i="6"/>
  <c r="BA1889" i="6"/>
  <c r="BD1888" i="6"/>
  <c r="AZ1888" i="6"/>
  <c r="BC1887" i="6"/>
  <c r="AY1887" i="6"/>
  <c r="BC1907" i="6"/>
  <c r="AX1907" i="6"/>
  <c r="AZ1906" i="6"/>
  <c r="BC1905" i="6"/>
  <c r="AX1905" i="6"/>
  <c r="AZ1904" i="6"/>
  <c r="BC1903" i="6"/>
  <c r="AX1903" i="6"/>
  <c r="AZ1902" i="6"/>
  <c r="BC1901" i="6"/>
  <c r="AX1901" i="6"/>
  <c r="AZ1900" i="6"/>
  <c r="BC1899" i="6"/>
  <c r="AX1899" i="6"/>
  <c r="BA1898" i="6"/>
  <c r="BD1897" i="6"/>
  <c r="AZ1897" i="6"/>
  <c r="BC1896" i="6"/>
  <c r="AY1896" i="6"/>
  <c r="BB1895" i="6"/>
  <c r="AX1895" i="6"/>
  <c r="BA1894" i="6"/>
  <c r="BD1893" i="6"/>
  <c r="AZ1893" i="6"/>
  <c r="BC1892" i="6"/>
  <c r="AY1892" i="6"/>
  <c r="BB1891" i="6"/>
  <c r="AX1891" i="6"/>
  <c r="BA1890" i="6"/>
  <c r="BD1889" i="6"/>
  <c r="AZ1889" i="6"/>
  <c r="BC1888" i="6"/>
  <c r="AY1888" i="6"/>
  <c r="BB1887" i="6"/>
  <c r="AX1887" i="6"/>
  <c r="AS68" i="6"/>
  <c r="AR68" i="6"/>
  <c r="AV68" i="6"/>
  <c r="AQ68" i="6"/>
  <c r="AU68" i="6"/>
  <c r="AN68" i="6"/>
  <c r="AM68" i="6"/>
  <c r="AL68" i="6"/>
  <c r="BV62" i="6"/>
  <c r="BU62" i="6"/>
  <c r="BZ62" i="6"/>
  <c r="BT62" i="6"/>
  <c r="BW62" i="6"/>
  <c r="BS62" i="6"/>
  <c r="AE72" i="6"/>
  <c r="AA72" i="6"/>
  <c r="AI72" i="6"/>
  <c r="AC72" i="6"/>
  <c r="AG72" i="6"/>
  <c r="AB72" i="6"/>
  <c r="AD72" i="6"/>
  <c r="BD2099" i="6"/>
  <c r="AY2099" i="6"/>
  <c r="BA2098" i="6"/>
  <c r="BD2097" i="6"/>
  <c r="AY2097" i="6"/>
  <c r="BA2096" i="6"/>
  <c r="BD2095" i="6"/>
  <c r="AY2095" i="6"/>
  <c r="BA2094" i="6"/>
  <c r="BD2093" i="6"/>
  <c r="AY2093" i="6"/>
  <c r="BA2092" i="6"/>
  <c r="BD2091" i="6"/>
  <c r="AY2091" i="6"/>
  <c r="BB2090" i="6"/>
  <c r="AX2090" i="6"/>
  <c r="BA2089" i="6"/>
  <c r="BD2088" i="6"/>
  <c r="AZ2088" i="6"/>
  <c r="BC2087" i="6"/>
  <c r="AY2087" i="6"/>
  <c r="BB2086" i="6"/>
  <c r="AX2086" i="6"/>
  <c r="BA2085" i="6"/>
  <c r="BD2084" i="6"/>
  <c r="AZ2084" i="6"/>
  <c r="BC2083" i="6"/>
  <c r="AY2083" i="6"/>
  <c r="BB2082" i="6"/>
  <c r="AX2082" i="6"/>
  <c r="BA2081" i="6"/>
  <c r="BD2080" i="6"/>
  <c r="AZ2080" i="6"/>
  <c r="BC2079" i="6"/>
  <c r="AY2079" i="6"/>
  <c r="BC2099" i="6"/>
  <c r="AX2099" i="6"/>
  <c r="AZ2098" i="6"/>
  <c r="BC2097" i="6"/>
  <c r="AX2097" i="6"/>
  <c r="AZ2096" i="6"/>
  <c r="BC2095" i="6"/>
  <c r="AX2095" i="6"/>
  <c r="AZ2094" i="6"/>
  <c r="BC2093" i="6"/>
  <c r="AX2093" i="6"/>
  <c r="AZ2092" i="6"/>
  <c r="BC2091" i="6"/>
  <c r="AX2091" i="6"/>
  <c r="BA2090" i="6"/>
  <c r="BD2089" i="6"/>
  <c r="AZ2089" i="6"/>
  <c r="BC2088" i="6"/>
  <c r="AY2088" i="6"/>
  <c r="BB2087" i="6"/>
  <c r="AX2087" i="6"/>
  <c r="BA2086" i="6"/>
  <c r="BD2085" i="6"/>
  <c r="AZ2085" i="6"/>
  <c r="BC2084" i="6"/>
  <c r="AY2084" i="6"/>
  <c r="BB2083" i="6"/>
  <c r="AX2083" i="6"/>
  <c r="BA2082" i="6"/>
  <c r="BD2081" i="6"/>
  <c r="AZ2081" i="6"/>
  <c r="BC2080" i="6"/>
  <c r="AY2080" i="6"/>
  <c r="BB2079" i="6"/>
  <c r="AX2079" i="6"/>
  <c r="BA2099" i="6"/>
  <c r="BD2098" i="6"/>
  <c r="AY2098" i="6"/>
  <c r="BA2097" i="6"/>
  <c r="BD2096" i="6"/>
  <c r="AY2096" i="6"/>
  <c r="BA2095" i="6"/>
  <c r="BD2094" i="6"/>
  <c r="AY2094" i="6"/>
  <c r="BA2093" i="6"/>
  <c r="BD2092" i="6"/>
  <c r="AY2092" i="6"/>
  <c r="BA2091" i="6"/>
  <c r="BD2090" i="6"/>
  <c r="AZ2090" i="6"/>
  <c r="BC2089" i="6"/>
  <c r="AY2089" i="6"/>
  <c r="BB2088" i="6"/>
  <c r="AX2088" i="6"/>
  <c r="BA2087" i="6"/>
  <c r="BD2086" i="6"/>
  <c r="AZ2086" i="6"/>
  <c r="BC2085" i="6"/>
  <c r="AY2085" i="6"/>
  <c r="BB2084" i="6"/>
  <c r="AX2084" i="6"/>
  <c r="BA2083" i="6"/>
  <c r="BD2082" i="6"/>
  <c r="AZ2082" i="6"/>
  <c r="BC2081" i="6"/>
  <c r="AY2081" i="6"/>
  <c r="BB2080" i="6"/>
  <c r="AX2080" i="6"/>
  <c r="BA2079" i="6"/>
  <c r="AZ2099" i="6"/>
  <c r="BC2098" i="6"/>
  <c r="AX2098" i="6"/>
  <c r="AZ2097" i="6"/>
  <c r="BC2096" i="6"/>
  <c r="AX2096" i="6"/>
  <c r="AZ2095" i="6"/>
  <c r="BC2094" i="6"/>
  <c r="AX2094" i="6"/>
  <c r="AZ2093" i="6"/>
  <c r="BC2092" i="6"/>
  <c r="AX2092" i="6"/>
  <c r="AZ2091" i="6"/>
  <c r="BC2090" i="6"/>
  <c r="AY2090" i="6"/>
  <c r="BB2089" i="6"/>
  <c r="AX2089" i="6"/>
  <c r="BA2088" i="6"/>
  <c r="BD2087" i="6"/>
  <c r="AZ2087" i="6"/>
  <c r="BC2086" i="6"/>
  <c r="AY2086" i="6"/>
  <c r="BB2085" i="6"/>
  <c r="AX2085" i="6"/>
  <c r="BA2084" i="6"/>
  <c r="BD2083" i="6"/>
  <c r="AZ2083" i="6"/>
  <c r="BC2082" i="6"/>
  <c r="AY2082" i="6"/>
  <c r="BB2081" i="6"/>
  <c r="AX2081" i="6"/>
  <c r="BA2080" i="6"/>
  <c r="BD2079" i="6"/>
  <c r="AZ2079" i="6"/>
  <c r="AV72" i="6"/>
  <c r="AQ72" i="6"/>
  <c r="AU72" i="6"/>
  <c r="AS72" i="6"/>
  <c r="AR72" i="6"/>
  <c r="AL72" i="6"/>
  <c r="AN72" i="6"/>
  <c r="AM72" i="6"/>
  <c r="BV65" i="6"/>
  <c r="BU65" i="6"/>
  <c r="BZ65" i="6"/>
  <c r="BT65" i="6"/>
  <c r="BW65" i="6"/>
  <c r="BS65" i="6"/>
  <c r="AE76" i="6"/>
  <c r="AA76" i="6"/>
  <c r="AD76" i="6"/>
  <c r="AI76" i="6"/>
  <c r="AC76" i="6"/>
  <c r="AG76" i="6"/>
  <c r="AB76" i="6"/>
  <c r="BD2183" i="6"/>
  <c r="AY2183" i="6"/>
  <c r="BA2182" i="6"/>
  <c r="BD2181" i="6"/>
  <c r="AY2181" i="6"/>
  <c r="BA2180" i="6"/>
  <c r="BD2179" i="6"/>
  <c r="AY2179" i="6"/>
  <c r="BA2178" i="6"/>
  <c r="BD2177" i="6"/>
  <c r="AY2177" i="6"/>
  <c r="BA2176" i="6"/>
  <c r="BD2175" i="6"/>
  <c r="AY2175" i="6"/>
  <c r="BB2174" i="6"/>
  <c r="AX2174" i="6"/>
  <c r="BA2173" i="6"/>
  <c r="BD2172" i="6"/>
  <c r="AZ2172" i="6"/>
  <c r="BC2171" i="6"/>
  <c r="AY2171" i="6"/>
  <c r="BB2170" i="6"/>
  <c r="AX2170" i="6"/>
  <c r="BA2169" i="6"/>
  <c r="BD2168" i="6"/>
  <c r="AZ2168" i="6"/>
  <c r="BC2167" i="6"/>
  <c r="AY2167" i="6"/>
  <c r="BB2166" i="6"/>
  <c r="AX2166" i="6"/>
  <c r="BA2165" i="6"/>
  <c r="BD2164" i="6"/>
  <c r="AZ2164" i="6"/>
  <c r="BC2163" i="6"/>
  <c r="AY2163" i="6"/>
  <c r="BC2183" i="6"/>
  <c r="AX2183" i="6"/>
  <c r="AZ2182" i="6"/>
  <c r="BC2181" i="6"/>
  <c r="AX2181" i="6"/>
  <c r="AZ2180" i="6"/>
  <c r="BC2179" i="6"/>
  <c r="AX2179" i="6"/>
  <c r="AZ2178" i="6"/>
  <c r="BC2177" i="6"/>
  <c r="AX2177" i="6"/>
  <c r="AZ2176" i="6"/>
  <c r="BC2175" i="6"/>
  <c r="AX2175" i="6"/>
  <c r="BA2174" i="6"/>
  <c r="BD2173" i="6"/>
  <c r="AZ2173" i="6"/>
  <c r="BC2172" i="6"/>
  <c r="AY2172" i="6"/>
  <c r="BB2171" i="6"/>
  <c r="AX2171" i="6"/>
  <c r="BA2170" i="6"/>
  <c r="BD2169" i="6"/>
  <c r="AZ2169" i="6"/>
  <c r="BC2168" i="6"/>
  <c r="AY2168" i="6"/>
  <c r="BB2167" i="6"/>
  <c r="AX2167" i="6"/>
  <c r="BA2166" i="6"/>
  <c r="BD2165" i="6"/>
  <c r="AZ2165" i="6"/>
  <c r="BC2164" i="6"/>
  <c r="AY2164" i="6"/>
  <c r="BB2163" i="6"/>
  <c r="AX2163" i="6"/>
  <c r="BA2183" i="6"/>
  <c r="BD2182" i="6"/>
  <c r="AY2182" i="6"/>
  <c r="BA2181" i="6"/>
  <c r="BD2180" i="6"/>
  <c r="AY2180" i="6"/>
  <c r="BA2179" i="6"/>
  <c r="BD2178" i="6"/>
  <c r="AY2178" i="6"/>
  <c r="BA2177" i="6"/>
  <c r="BD2176" i="6"/>
  <c r="AY2176" i="6"/>
  <c r="BA2175" i="6"/>
  <c r="BD2174" i="6"/>
  <c r="AZ2174" i="6"/>
  <c r="BC2173" i="6"/>
  <c r="AY2173" i="6"/>
  <c r="BB2172" i="6"/>
  <c r="AX2172" i="6"/>
  <c r="BA2171" i="6"/>
  <c r="BD2170" i="6"/>
  <c r="AZ2170" i="6"/>
  <c r="BC2169" i="6"/>
  <c r="AY2169" i="6"/>
  <c r="BB2168" i="6"/>
  <c r="AX2168" i="6"/>
  <c r="BA2167" i="6"/>
  <c r="BD2166" i="6"/>
  <c r="AZ2166" i="6"/>
  <c r="BC2165" i="6"/>
  <c r="AY2165" i="6"/>
  <c r="BB2164" i="6"/>
  <c r="AX2164" i="6"/>
  <c r="BA2163" i="6"/>
  <c r="AZ2183" i="6"/>
  <c r="BC2182" i="6"/>
  <c r="AX2182" i="6"/>
  <c r="AZ2181" i="6"/>
  <c r="BC2180" i="6"/>
  <c r="AX2180" i="6"/>
  <c r="AZ2179" i="6"/>
  <c r="BC2178" i="6"/>
  <c r="AX2178" i="6"/>
  <c r="AZ2177" i="6"/>
  <c r="BC2176" i="6"/>
  <c r="AX2176" i="6"/>
  <c r="AZ2175" i="6"/>
  <c r="BC2174" i="6"/>
  <c r="AY2174" i="6"/>
  <c r="BB2173" i="6"/>
  <c r="AX2173" i="6"/>
  <c r="BA2172" i="6"/>
  <c r="BD2171" i="6"/>
  <c r="AZ2171" i="6"/>
  <c r="BC2170" i="6"/>
  <c r="AY2170" i="6"/>
  <c r="BB2169" i="6"/>
  <c r="AX2169" i="6"/>
  <c r="BA2168" i="6"/>
  <c r="BD2167" i="6"/>
  <c r="AZ2167" i="6"/>
  <c r="BC2166" i="6"/>
  <c r="AY2166" i="6"/>
  <c r="BB2165" i="6"/>
  <c r="AX2165" i="6"/>
  <c r="BA2164" i="6"/>
  <c r="BD2163" i="6"/>
  <c r="AZ2163" i="6"/>
  <c r="AV76" i="6"/>
  <c r="AQ76" i="6"/>
  <c r="AU76" i="6"/>
  <c r="AS76" i="6"/>
  <c r="AR76" i="6"/>
  <c r="AL76" i="6"/>
  <c r="AN76" i="6"/>
  <c r="AM76" i="6"/>
  <c r="BV69" i="6"/>
  <c r="BU69" i="6"/>
  <c r="BZ69" i="6"/>
  <c r="BT69" i="6"/>
  <c r="BW69" i="6"/>
  <c r="BS69" i="6"/>
  <c r="AI80" i="6"/>
  <c r="BD2713" i="6"/>
  <c r="BD2711" i="6"/>
  <c r="BD2709" i="6"/>
  <c r="BD2707" i="6"/>
  <c r="BD2705" i="6"/>
  <c r="BD2703" i="6"/>
  <c r="BD2701" i="6"/>
  <c r="BD2699" i="6"/>
  <c r="BD2697" i="6"/>
  <c r="BD2695" i="6"/>
  <c r="BD2693" i="6"/>
  <c r="BD2691" i="6"/>
  <c r="BD2687" i="6"/>
  <c r="BD2683" i="6"/>
  <c r="BD2675" i="6"/>
  <c r="BD2672" i="6"/>
  <c r="BD2666" i="6"/>
  <c r="BD2662" i="6"/>
  <c r="BD2658" i="6"/>
  <c r="BD2654" i="6"/>
  <c r="BD2650" i="6"/>
  <c r="BD2646" i="6"/>
  <c r="BD2642" i="6"/>
  <c r="BD2639" i="6"/>
  <c r="BD2637" i="6"/>
  <c r="BD2635" i="6"/>
  <c r="BD2633" i="6"/>
  <c r="BD2631" i="6"/>
  <c r="BD2625" i="6"/>
  <c r="BD2621" i="6"/>
  <c r="BD2614" i="6"/>
  <c r="BD2612" i="6"/>
  <c r="BD2609" i="6"/>
  <c r="BD2606" i="6"/>
  <c r="BD2604" i="6"/>
  <c r="BD2601" i="6"/>
  <c r="BD2598" i="6"/>
  <c r="BD2590" i="6"/>
  <c r="BD2586" i="6"/>
  <c r="BD2688" i="6"/>
  <c r="BD2684" i="6"/>
  <c r="BD2681" i="6"/>
  <c r="BD2679" i="6"/>
  <c r="BD2676" i="6"/>
  <c r="BD2673" i="6"/>
  <c r="BD2670" i="6"/>
  <c r="BD2667" i="6"/>
  <c r="BD2663" i="6"/>
  <c r="BD2659" i="6"/>
  <c r="BD2655" i="6"/>
  <c r="BD2651" i="6"/>
  <c r="BD2647" i="6"/>
  <c r="BD2643" i="6"/>
  <c r="BD2629" i="6"/>
  <c r="BD2626" i="6"/>
  <c r="BD2622" i="6"/>
  <c r="BD2619" i="6"/>
  <c r="BD2617" i="6"/>
  <c r="BD2607" i="6"/>
  <c r="BD2599" i="6"/>
  <c r="BD2596" i="6"/>
  <c r="BD2594" i="6"/>
  <c r="BD2591" i="6"/>
  <c r="BD2587" i="6"/>
  <c r="BD2714" i="6"/>
  <c r="BD2712" i="6"/>
  <c r="BD2710" i="6"/>
  <c r="BD2708" i="6"/>
  <c r="BD2706" i="6"/>
  <c r="BD2704" i="6"/>
  <c r="BD2702" i="6"/>
  <c r="BD2700" i="6"/>
  <c r="BD2698" i="6"/>
  <c r="BD2696" i="6"/>
  <c r="BD2694" i="6"/>
  <c r="BD2692" i="6"/>
  <c r="BD2689" i="6"/>
  <c r="BD2685" i="6"/>
  <c r="BD2677" i="6"/>
  <c r="BD2668" i="6"/>
  <c r="BD2664" i="6"/>
  <c r="BD2660" i="6"/>
  <c r="BD2656" i="6"/>
  <c r="BD2652" i="6"/>
  <c r="BD2648" i="6"/>
  <c r="BD2644" i="6"/>
  <c r="BD2640" i="6"/>
  <c r="BD2638" i="6"/>
  <c r="BD2636" i="6"/>
  <c r="BD2634" i="6"/>
  <c r="BD2632" i="6"/>
  <c r="BD2630" i="6"/>
  <c r="BD2627" i="6"/>
  <c r="BD2623" i="6"/>
  <c r="BD2615" i="6"/>
  <c r="BD2613" i="6"/>
  <c r="BD2610" i="6"/>
  <c r="BD2608" i="6"/>
  <c r="BD2605" i="6"/>
  <c r="BD2602" i="6"/>
  <c r="BD2600" i="6"/>
  <c r="BD2597" i="6"/>
  <c r="BD2592" i="6"/>
  <c r="BD2588" i="6"/>
  <c r="BD2690" i="6"/>
  <c r="BD2686" i="6"/>
  <c r="BD2682" i="6"/>
  <c r="BD2680" i="6"/>
  <c r="BD2678" i="6"/>
  <c r="BD2674" i="6"/>
  <c r="BD2671" i="6"/>
  <c r="BD2669" i="6"/>
  <c r="BD2665" i="6"/>
  <c r="BD2661" i="6"/>
  <c r="BD2657" i="6"/>
  <c r="BD2653" i="6"/>
  <c r="BD2649" i="6"/>
  <c r="BD2645" i="6"/>
  <c r="BD2641" i="6"/>
  <c r="BD2628" i="6"/>
  <c r="BD2624" i="6"/>
  <c r="BD2620" i="6"/>
  <c r="BD2618" i="6"/>
  <c r="BD2616" i="6"/>
  <c r="BD2611" i="6"/>
  <c r="BD2603" i="6"/>
  <c r="BD2595" i="6"/>
  <c r="BD2593" i="6"/>
  <c r="BD2589" i="6"/>
  <c r="AV80" i="6"/>
  <c r="AE82" i="6"/>
  <c r="AA82" i="6"/>
  <c r="AD82" i="6"/>
  <c r="AI82" i="6"/>
  <c r="AC82" i="6"/>
  <c r="AG82" i="6"/>
  <c r="AB82" i="6"/>
  <c r="BD2417" i="6"/>
  <c r="AY2417" i="6"/>
  <c r="BA2416" i="6"/>
  <c r="BD2415" i="6"/>
  <c r="AY2415" i="6"/>
  <c r="BA2414" i="6"/>
  <c r="BD2413" i="6"/>
  <c r="AY2413" i="6"/>
  <c r="BA2412" i="6"/>
  <c r="BD2411" i="6"/>
  <c r="AY2411" i="6"/>
  <c r="BA2410" i="6"/>
  <c r="BD2409" i="6"/>
  <c r="AY2409" i="6"/>
  <c r="BB2408" i="6"/>
  <c r="AX2408" i="6"/>
  <c r="BA2407" i="6"/>
  <c r="BD2406" i="6"/>
  <c r="AZ2406" i="6"/>
  <c r="BC2405" i="6"/>
  <c r="AY2405" i="6"/>
  <c r="BB2404" i="6"/>
  <c r="AX2404" i="6"/>
  <c r="BA2403" i="6"/>
  <c r="BD2402" i="6"/>
  <c r="AZ2402" i="6"/>
  <c r="BC2401" i="6"/>
  <c r="AY2401" i="6"/>
  <c r="BB2400" i="6"/>
  <c r="AX2400" i="6"/>
  <c r="BA2399" i="6"/>
  <c r="BD2398" i="6"/>
  <c r="AZ2398" i="6"/>
  <c r="BC2397" i="6"/>
  <c r="AY2397" i="6"/>
  <c r="BC2417" i="6"/>
  <c r="AX2417" i="6"/>
  <c r="AZ2416" i="6"/>
  <c r="BC2415" i="6"/>
  <c r="AX2415" i="6"/>
  <c r="AZ2414" i="6"/>
  <c r="BC2413" i="6"/>
  <c r="AX2413" i="6"/>
  <c r="AZ2412" i="6"/>
  <c r="BC2411" i="6"/>
  <c r="AX2411" i="6"/>
  <c r="AZ2410" i="6"/>
  <c r="BC2409" i="6"/>
  <c r="AX2409" i="6"/>
  <c r="BA2408" i="6"/>
  <c r="BD2407" i="6"/>
  <c r="AZ2407" i="6"/>
  <c r="BC2406" i="6"/>
  <c r="AY2406" i="6"/>
  <c r="BB2405" i="6"/>
  <c r="AX2405" i="6"/>
  <c r="BA2404" i="6"/>
  <c r="BD2403" i="6"/>
  <c r="AZ2403" i="6"/>
  <c r="BC2402" i="6"/>
  <c r="AY2402" i="6"/>
  <c r="BB2401" i="6"/>
  <c r="AX2401" i="6"/>
  <c r="BA2400" i="6"/>
  <c r="BD2399" i="6"/>
  <c r="AZ2399" i="6"/>
  <c r="BC2398" i="6"/>
  <c r="AY2398" i="6"/>
  <c r="BB2397" i="6"/>
  <c r="AX2397" i="6"/>
  <c r="BA2417" i="6"/>
  <c r="BD2416" i="6"/>
  <c r="AY2416" i="6"/>
  <c r="BA2415" i="6"/>
  <c r="BD2414" i="6"/>
  <c r="AY2414" i="6"/>
  <c r="BA2413" i="6"/>
  <c r="BD2412" i="6"/>
  <c r="AY2412" i="6"/>
  <c r="BA2411" i="6"/>
  <c r="BD2410" i="6"/>
  <c r="AY2410" i="6"/>
  <c r="BA2409" i="6"/>
  <c r="BD2408" i="6"/>
  <c r="AZ2408" i="6"/>
  <c r="BC2407" i="6"/>
  <c r="AY2407" i="6"/>
  <c r="BB2406" i="6"/>
  <c r="AX2406" i="6"/>
  <c r="BA2405" i="6"/>
  <c r="BD2404" i="6"/>
  <c r="AZ2404" i="6"/>
  <c r="BC2403" i="6"/>
  <c r="AY2403" i="6"/>
  <c r="BB2402" i="6"/>
  <c r="AX2402" i="6"/>
  <c r="BA2401" i="6"/>
  <c r="BD2400" i="6"/>
  <c r="AZ2400" i="6"/>
  <c r="BC2399" i="6"/>
  <c r="AY2399" i="6"/>
  <c r="BB2398" i="6"/>
  <c r="AX2398" i="6"/>
  <c r="BA2397" i="6"/>
  <c r="AZ2417" i="6"/>
  <c r="BC2416" i="6"/>
  <c r="AX2416" i="6"/>
  <c r="AZ2415" i="6"/>
  <c r="BC2414" i="6"/>
  <c r="AX2414" i="6"/>
  <c r="AZ2413" i="6"/>
  <c r="BC2412" i="6"/>
  <c r="AX2412" i="6"/>
  <c r="AZ2411" i="6"/>
  <c r="BC2410" i="6"/>
  <c r="AX2410" i="6"/>
  <c r="AZ2409" i="6"/>
  <c r="BC2408" i="6"/>
  <c r="AY2408" i="6"/>
  <c r="BB2407" i="6"/>
  <c r="AX2407" i="6"/>
  <c r="BA2406" i="6"/>
  <c r="BD2405" i="6"/>
  <c r="AZ2405" i="6"/>
  <c r="BC2404" i="6"/>
  <c r="AY2404" i="6"/>
  <c r="BB2403" i="6"/>
  <c r="AX2403" i="6"/>
  <c r="BA2402" i="6"/>
  <c r="BD2401" i="6"/>
  <c r="AZ2401" i="6"/>
  <c r="BC2400" i="6"/>
  <c r="AY2400" i="6"/>
  <c r="BB2399" i="6"/>
  <c r="AX2399" i="6"/>
  <c r="BA2398" i="6"/>
  <c r="BD2397" i="6"/>
  <c r="AZ2397" i="6"/>
  <c r="AV82" i="6"/>
  <c r="AQ82" i="6"/>
  <c r="AU82" i="6"/>
  <c r="AS82" i="6"/>
  <c r="AR82" i="6"/>
  <c r="AL82" i="6"/>
  <c r="AN82" i="6"/>
  <c r="AM82" i="6"/>
  <c r="BV74" i="6"/>
  <c r="BU74" i="6"/>
  <c r="BZ74" i="6"/>
  <c r="BT74" i="6"/>
  <c r="BW74" i="6"/>
  <c r="BS74" i="6"/>
  <c r="AE86" i="6"/>
  <c r="AA86" i="6"/>
  <c r="AD86" i="6"/>
  <c r="AI86" i="6"/>
  <c r="AC86" i="6"/>
  <c r="AG86" i="6"/>
  <c r="AB86" i="6"/>
  <c r="BD2501" i="6"/>
  <c r="AY2501" i="6"/>
  <c r="BA2500" i="6"/>
  <c r="BD2499" i="6"/>
  <c r="AY2499" i="6"/>
  <c r="BA2498" i="6"/>
  <c r="BD2497" i="6"/>
  <c r="AY2497" i="6"/>
  <c r="BA2496" i="6"/>
  <c r="BD2495" i="6"/>
  <c r="AY2495" i="6"/>
  <c r="BA2494" i="6"/>
  <c r="BD2493" i="6"/>
  <c r="AY2493" i="6"/>
  <c r="BB2492" i="6"/>
  <c r="AX2492" i="6"/>
  <c r="BA2491" i="6"/>
  <c r="BD2490" i="6"/>
  <c r="AZ2490" i="6"/>
  <c r="BC2489" i="6"/>
  <c r="AY2489" i="6"/>
  <c r="BB2488" i="6"/>
  <c r="AX2488" i="6"/>
  <c r="BA2487" i="6"/>
  <c r="BD2486" i="6"/>
  <c r="AZ2486" i="6"/>
  <c r="BC2485" i="6"/>
  <c r="AY2485" i="6"/>
  <c r="BB2484" i="6"/>
  <c r="AX2484" i="6"/>
  <c r="BA2483" i="6"/>
  <c r="BD2482" i="6"/>
  <c r="AZ2482" i="6"/>
  <c r="BC2481" i="6"/>
  <c r="AY2481" i="6"/>
  <c r="BC2501" i="6"/>
  <c r="AX2501" i="6"/>
  <c r="AZ2500" i="6"/>
  <c r="BC2499" i="6"/>
  <c r="AX2499" i="6"/>
  <c r="AZ2498" i="6"/>
  <c r="BC2497" i="6"/>
  <c r="AX2497" i="6"/>
  <c r="AZ2496" i="6"/>
  <c r="BC2495" i="6"/>
  <c r="AX2495" i="6"/>
  <c r="AZ2494" i="6"/>
  <c r="BC2493" i="6"/>
  <c r="AX2493" i="6"/>
  <c r="BA2492" i="6"/>
  <c r="BD2491" i="6"/>
  <c r="AZ2491" i="6"/>
  <c r="BC2490" i="6"/>
  <c r="AY2490" i="6"/>
  <c r="BB2489" i="6"/>
  <c r="AX2489" i="6"/>
  <c r="BA2488" i="6"/>
  <c r="BD2487" i="6"/>
  <c r="AZ2487" i="6"/>
  <c r="BC2486" i="6"/>
  <c r="AY2486" i="6"/>
  <c r="BB2485" i="6"/>
  <c r="AX2485" i="6"/>
  <c r="BA2484" i="6"/>
  <c r="BD2483" i="6"/>
  <c r="AZ2483" i="6"/>
  <c r="BC2482" i="6"/>
  <c r="AY2482" i="6"/>
  <c r="BB2481" i="6"/>
  <c r="AX2481" i="6"/>
  <c r="BA2501" i="6"/>
  <c r="BD2500" i="6"/>
  <c r="AY2500" i="6"/>
  <c r="BA2499" i="6"/>
  <c r="BD2498" i="6"/>
  <c r="AY2498" i="6"/>
  <c r="BA2497" i="6"/>
  <c r="BD2496" i="6"/>
  <c r="AY2496" i="6"/>
  <c r="BA2495" i="6"/>
  <c r="BD2494" i="6"/>
  <c r="AY2494" i="6"/>
  <c r="BA2493" i="6"/>
  <c r="BD2492" i="6"/>
  <c r="AZ2492" i="6"/>
  <c r="BC2491" i="6"/>
  <c r="AY2491" i="6"/>
  <c r="BB2490" i="6"/>
  <c r="AX2490" i="6"/>
  <c r="BA2489" i="6"/>
  <c r="BD2488" i="6"/>
  <c r="AZ2488" i="6"/>
  <c r="BC2487" i="6"/>
  <c r="AY2487" i="6"/>
  <c r="BB2486" i="6"/>
  <c r="AX2486" i="6"/>
  <c r="BA2485" i="6"/>
  <c r="BD2484" i="6"/>
  <c r="AZ2484" i="6"/>
  <c r="BC2483" i="6"/>
  <c r="AY2483" i="6"/>
  <c r="BB2482" i="6"/>
  <c r="AX2482" i="6"/>
  <c r="BA2481" i="6"/>
  <c r="AZ2501" i="6"/>
  <c r="BC2500" i="6"/>
  <c r="AX2500" i="6"/>
  <c r="AZ2499" i="6"/>
  <c r="BC2498" i="6"/>
  <c r="AX2498" i="6"/>
  <c r="AZ2497" i="6"/>
  <c r="BC2496" i="6"/>
  <c r="AX2496" i="6"/>
  <c r="AZ2495" i="6"/>
  <c r="BC2494" i="6"/>
  <c r="AX2494" i="6"/>
  <c r="AZ2493" i="6"/>
  <c r="BC2492" i="6"/>
  <c r="AY2492" i="6"/>
  <c r="BB2491" i="6"/>
  <c r="AX2491" i="6"/>
  <c r="BA2490" i="6"/>
  <c r="BD2489" i="6"/>
  <c r="AZ2489" i="6"/>
  <c r="BC2488" i="6"/>
  <c r="AY2488" i="6"/>
  <c r="BB2487" i="6"/>
  <c r="AX2487" i="6"/>
  <c r="BA2486" i="6"/>
  <c r="BD2485" i="6"/>
  <c r="AZ2485" i="6"/>
  <c r="BC2484" i="6"/>
  <c r="AY2484" i="6"/>
  <c r="BB2483" i="6"/>
  <c r="AX2483" i="6"/>
  <c r="BA2482" i="6"/>
  <c r="BD2481" i="6"/>
  <c r="AZ2481" i="6"/>
  <c r="AV86" i="6"/>
  <c r="AQ86" i="6"/>
  <c r="AU86" i="6"/>
  <c r="AS86" i="6"/>
  <c r="AR86" i="6"/>
  <c r="AL86" i="6"/>
  <c r="AN86" i="6"/>
  <c r="AM86" i="6"/>
  <c r="BV78" i="6"/>
  <c r="BU78" i="6"/>
  <c r="BZ78" i="6"/>
  <c r="BT78" i="6"/>
  <c r="BW78" i="6"/>
  <c r="BS78" i="6"/>
  <c r="AE90" i="6"/>
  <c r="AA90" i="6"/>
  <c r="AD90" i="6"/>
  <c r="AI90" i="6"/>
  <c r="AC90" i="6"/>
  <c r="AG90" i="6"/>
  <c r="AB90" i="6"/>
  <c r="BC2585" i="6"/>
  <c r="AX2585" i="6"/>
  <c r="AZ2584" i="6"/>
  <c r="BC2583" i="6"/>
  <c r="AX2583" i="6"/>
  <c r="AZ2582" i="6"/>
  <c r="BC2581" i="6"/>
  <c r="AX2581" i="6"/>
  <c r="AZ2580" i="6"/>
  <c r="BC2579" i="6"/>
  <c r="AX2579" i="6"/>
  <c r="AZ2578" i="6"/>
  <c r="BC2577" i="6"/>
  <c r="AZ2585" i="6"/>
  <c r="BC2584" i="6"/>
  <c r="AX2584" i="6"/>
  <c r="AZ2583" i="6"/>
  <c r="BC2582" i="6"/>
  <c r="AX2582" i="6"/>
  <c r="AZ2581" i="6"/>
  <c r="BC2580" i="6"/>
  <c r="AX2580" i="6"/>
  <c r="AZ2579" i="6"/>
  <c r="BC2578" i="6"/>
  <c r="AX2578" i="6"/>
  <c r="AZ2577" i="6"/>
  <c r="BC2576" i="6"/>
  <c r="AY2576" i="6"/>
  <c r="BB2575" i="6"/>
  <c r="AX2575" i="6"/>
  <c r="BA2574" i="6"/>
  <c r="BD2573" i="6"/>
  <c r="AZ2573" i="6"/>
  <c r="BD2585" i="6"/>
  <c r="AY2585" i="6"/>
  <c r="BA2584" i="6"/>
  <c r="BD2583" i="6"/>
  <c r="AY2583" i="6"/>
  <c r="BA2582" i="6"/>
  <c r="BD2581" i="6"/>
  <c r="AY2581" i="6"/>
  <c r="BA2580" i="6"/>
  <c r="BD2579" i="6"/>
  <c r="AY2579" i="6"/>
  <c r="BA2578" i="6"/>
  <c r="BD2577" i="6"/>
  <c r="AY2577" i="6"/>
  <c r="BB2576" i="6"/>
  <c r="AX2576" i="6"/>
  <c r="BA2575" i="6"/>
  <c r="BD2574" i="6"/>
  <c r="AZ2574" i="6"/>
  <c r="BC2573" i="6"/>
  <c r="AY2573" i="6"/>
  <c r="BB2572" i="6"/>
  <c r="AX2572" i="6"/>
  <c r="BA2571" i="6"/>
  <c r="BD2570" i="6"/>
  <c r="AZ2570" i="6"/>
  <c r="BC2569" i="6"/>
  <c r="AY2569" i="6"/>
  <c r="BB2568" i="6"/>
  <c r="AX2568" i="6"/>
  <c r="BA2567" i="6"/>
  <c r="BD2566" i="6"/>
  <c r="AZ2566" i="6"/>
  <c r="BC2565" i="6"/>
  <c r="AY2565" i="6"/>
  <c r="BA2585" i="6"/>
  <c r="BD2582" i="6"/>
  <c r="AY2580" i="6"/>
  <c r="BA2577" i="6"/>
  <c r="AZ2576" i="6"/>
  <c r="AY2575" i="6"/>
  <c r="AX2574" i="6"/>
  <c r="BD2572" i="6"/>
  <c r="AY2572" i="6"/>
  <c r="AZ2571" i="6"/>
  <c r="BB2570" i="6"/>
  <c r="BD2569" i="6"/>
  <c r="AX2569" i="6"/>
  <c r="AZ2568" i="6"/>
  <c r="BB2567" i="6"/>
  <c r="BC2566" i="6"/>
  <c r="AX2566" i="6"/>
  <c r="AZ2565" i="6"/>
  <c r="BD2584" i="6"/>
  <c r="AY2582" i="6"/>
  <c r="BA2579" i="6"/>
  <c r="AX2577" i="6"/>
  <c r="BD2575" i="6"/>
  <c r="BC2574" i="6"/>
  <c r="BB2573" i="6"/>
  <c r="BC2572" i="6"/>
  <c r="BD2571" i="6"/>
  <c r="AY2571" i="6"/>
  <c r="BA2570" i="6"/>
  <c r="BB2569" i="6"/>
  <c r="BD2568" i="6"/>
  <c r="AY2568" i="6"/>
  <c r="AZ2567" i="6"/>
  <c r="BB2566" i="6"/>
  <c r="BD2565" i="6"/>
  <c r="AX2565" i="6"/>
  <c r="AY2584" i="6"/>
  <c r="BA2581" i="6"/>
  <c r="BD2578" i="6"/>
  <c r="BD2576" i="6"/>
  <c r="BC2575" i="6"/>
  <c r="BB2574" i="6"/>
  <c r="BA2573" i="6"/>
  <c r="BA2572" i="6"/>
  <c r="BC2571" i="6"/>
  <c r="AX2571" i="6"/>
  <c r="AY2570" i="6"/>
  <c r="BA2569" i="6"/>
  <c r="BC2568" i="6"/>
  <c r="BD2567" i="6"/>
  <c r="AY2567" i="6"/>
  <c r="BA2566" i="6"/>
  <c r="BB2565" i="6"/>
  <c r="BA2583" i="6"/>
  <c r="BD2580" i="6"/>
  <c r="AY2578" i="6"/>
  <c r="BA2576" i="6"/>
  <c r="AZ2575" i="6"/>
  <c r="AY2574" i="6"/>
  <c r="AX2573" i="6"/>
  <c r="AZ2572" i="6"/>
  <c r="BB2571" i="6"/>
  <c r="BC2570" i="6"/>
  <c r="AX2570" i="6"/>
  <c r="AZ2569" i="6"/>
  <c r="BA2568" i="6"/>
  <c r="BC2567" i="6"/>
  <c r="AX2567" i="6"/>
  <c r="AY2566" i="6"/>
  <c r="BA2565" i="6"/>
  <c r="AV90" i="6"/>
  <c r="AQ90" i="6"/>
  <c r="AU90" i="6"/>
  <c r="AS90" i="6"/>
  <c r="AR90" i="6"/>
  <c r="AL90" i="6"/>
  <c r="AN90" i="6"/>
  <c r="AM90" i="6"/>
  <c r="BV82" i="6"/>
  <c r="BU82" i="6"/>
  <c r="BZ82" i="6"/>
  <c r="BT82" i="6"/>
  <c r="BW82" i="6"/>
  <c r="BS82" i="6"/>
  <c r="AG93" i="6"/>
  <c r="AB93" i="6"/>
  <c r="AE93" i="6"/>
  <c r="AA93" i="6"/>
  <c r="AD93" i="6"/>
  <c r="AI93" i="6"/>
  <c r="AC93" i="6"/>
  <c r="BA2756" i="6"/>
  <c r="BD2755" i="6"/>
  <c r="AY2755" i="6"/>
  <c r="BA2754" i="6"/>
  <c r="BD2753" i="6"/>
  <c r="AY2753" i="6"/>
  <c r="BA2752" i="6"/>
  <c r="BD2751" i="6"/>
  <c r="AY2751" i="6"/>
  <c r="BA2750" i="6"/>
  <c r="BD2749" i="6"/>
  <c r="AY2749" i="6"/>
  <c r="BA2748" i="6"/>
  <c r="BD2747" i="6"/>
  <c r="AZ2747" i="6"/>
  <c r="BC2746" i="6"/>
  <c r="AY2746" i="6"/>
  <c r="BB2745" i="6"/>
  <c r="AX2745" i="6"/>
  <c r="BA2744" i="6"/>
  <c r="BD2743" i="6"/>
  <c r="AZ2743" i="6"/>
  <c r="BC2742" i="6"/>
  <c r="AY2742" i="6"/>
  <c r="BB2741" i="6"/>
  <c r="AX2741" i="6"/>
  <c r="BA2740" i="6"/>
  <c r="BD2739" i="6"/>
  <c r="AZ2739" i="6"/>
  <c r="BC2738" i="6"/>
  <c r="AY2738" i="6"/>
  <c r="BB2737" i="6"/>
  <c r="AX2737" i="6"/>
  <c r="BA2736" i="6"/>
  <c r="AZ2756" i="6"/>
  <c r="BC2755" i="6"/>
  <c r="AX2755" i="6"/>
  <c r="AZ2754" i="6"/>
  <c r="BC2753" i="6"/>
  <c r="AX2753" i="6"/>
  <c r="AZ2752" i="6"/>
  <c r="BC2751" i="6"/>
  <c r="AX2751" i="6"/>
  <c r="AZ2750" i="6"/>
  <c r="BC2749" i="6"/>
  <c r="AX2749" i="6"/>
  <c r="AZ2748" i="6"/>
  <c r="BC2747" i="6"/>
  <c r="AY2747" i="6"/>
  <c r="BB2746" i="6"/>
  <c r="AX2746" i="6"/>
  <c r="BA2745" i="6"/>
  <c r="BD2744" i="6"/>
  <c r="AZ2744" i="6"/>
  <c r="BC2743" i="6"/>
  <c r="AY2743" i="6"/>
  <c r="BB2742" i="6"/>
  <c r="AX2742" i="6"/>
  <c r="BA2741" i="6"/>
  <c r="BD2740" i="6"/>
  <c r="AZ2740" i="6"/>
  <c r="BC2739" i="6"/>
  <c r="AY2739" i="6"/>
  <c r="BB2738" i="6"/>
  <c r="AX2738" i="6"/>
  <c r="BA2737" i="6"/>
  <c r="BD2736" i="6"/>
  <c r="AZ2736" i="6"/>
  <c r="BD2756" i="6"/>
  <c r="AY2756" i="6"/>
  <c r="BA2755" i="6"/>
  <c r="BD2754" i="6"/>
  <c r="AY2754" i="6"/>
  <c r="BA2753" i="6"/>
  <c r="BD2752" i="6"/>
  <c r="AY2752" i="6"/>
  <c r="BA2751" i="6"/>
  <c r="BD2750" i="6"/>
  <c r="AY2750" i="6"/>
  <c r="BA2749" i="6"/>
  <c r="BD2748" i="6"/>
  <c r="AY2748" i="6"/>
  <c r="BB2747" i="6"/>
  <c r="AX2747" i="6"/>
  <c r="BA2746" i="6"/>
  <c r="BD2745" i="6"/>
  <c r="AZ2745" i="6"/>
  <c r="BC2744" i="6"/>
  <c r="AY2744" i="6"/>
  <c r="BB2743" i="6"/>
  <c r="AX2743" i="6"/>
  <c r="BA2742" i="6"/>
  <c r="BD2741" i="6"/>
  <c r="AZ2741" i="6"/>
  <c r="BC2740" i="6"/>
  <c r="AY2740" i="6"/>
  <c r="BB2739" i="6"/>
  <c r="AX2739" i="6"/>
  <c r="BA2738" i="6"/>
  <c r="BD2737" i="6"/>
  <c r="AZ2737" i="6"/>
  <c r="BC2736" i="6"/>
  <c r="AY2736" i="6"/>
  <c r="BC2756" i="6"/>
  <c r="AX2756" i="6"/>
  <c r="AZ2755" i="6"/>
  <c r="BC2754" i="6"/>
  <c r="AX2754" i="6"/>
  <c r="AZ2753" i="6"/>
  <c r="BC2752" i="6"/>
  <c r="AX2752" i="6"/>
  <c r="AZ2751" i="6"/>
  <c r="BC2750" i="6"/>
  <c r="AX2750" i="6"/>
  <c r="AZ2749" i="6"/>
  <c r="BC2748" i="6"/>
  <c r="AX2748" i="6"/>
  <c r="BA2747" i="6"/>
  <c r="BD2746" i="6"/>
  <c r="AZ2746" i="6"/>
  <c r="BC2745" i="6"/>
  <c r="AY2745" i="6"/>
  <c r="BB2744" i="6"/>
  <c r="AX2744" i="6"/>
  <c r="BA2743" i="6"/>
  <c r="BD2742" i="6"/>
  <c r="AZ2742" i="6"/>
  <c r="BC2741" i="6"/>
  <c r="AY2741" i="6"/>
  <c r="BB2740" i="6"/>
  <c r="AX2740" i="6"/>
  <c r="BA2739" i="6"/>
  <c r="BD2738" i="6"/>
  <c r="AZ2738" i="6"/>
  <c r="BC2737" i="6"/>
  <c r="AY2737" i="6"/>
  <c r="BB2736" i="6"/>
  <c r="AX2736" i="6"/>
  <c r="AU93" i="6"/>
  <c r="AS93" i="6"/>
  <c r="AR93" i="6"/>
  <c r="AV93" i="6"/>
  <c r="AQ93" i="6"/>
  <c r="AM93" i="6"/>
  <c r="AL93" i="6"/>
  <c r="AN93" i="6"/>
  <c r="BZ84" i="6"/>
  <c r="BT84" i="6"/>
  <c r="BW84" i="6"/>
  <c r="BS84" i="6"/>
  <c r="BV84" i="6"/>
  <c r="BU84" i="6"/>
  <c r="AG97" i="6"/>
  <c r="AB97" i="6"/>
  <c r="AE97" i="6"/>
  <c r="AA97" i="6"/>
  <c r="AD97" i="6"/>
  <c r="AI97" i="6"/>
  <c r="AC97" i="6"/>
  <c r="BA2840" i="6"/>
  <c r="BD2839" i="6"/>
  <c r="AY2839" i="6"/>
  <c r="BA2838" i="6"/>
  <c r="BD2837" i="6"/>
  <c r="AY2837" i="6"/>
  <c r="BA2836" i="6"/>
  <c r="BD2835" i="6"/>
  <c r="AY2835" i="6"/>
  <c r="BA2834" i="6"/>
  <c r="BD2833" i="6"/>
  <c r="AY2833" i="6"/>
  <c r="BA2832" i="6"/>
  <c r="BD2831" i="6"/>
  <c r="AZ2831" i="6"/>
  <c r="BC2830" i="6"/>
  <c r="AY2830" i="6"/>
  <c r="BB2829" i="6"/>
  <c r="AX2829" i="6"/>
  <c r="BA2828" i="6"/>
  <c r="BD2827" i="6"/>
  <c r="AZ2827" i="6"/>
  <c r="BC2826" i="6"/>
  <c r="AY2826" i="6"/>
  <c r="BB2825" i="6"/>
  <c r="AX2825" i="6"/>
  <c r="BA2824" i="6"/>
  <c r="BD2823" i="6"/>
  <c r="AZ2823" i="6"/>
  <c r="BC2822" i="6"/>
  <c r="AY2822" i="6"/>
  <c r="BB2821" i="6"/>
  <c r="AX2821" i="6"/>
  <c r="BA2820" i="6"/>
  <c r="AZ2840" i="6"/>
  <c r="BC2839" i="6"/>
  <c r="AX2839" i="6"/>
  <c r="AZ2838" i="6"/>
  <c r="BC2837" i="6"/>
  <c r="AX2837" i="6"/>
  <c r="AZ2836" i="6"/>
  <c r="BC2835" i="6"/>
  <c r="AX2835" i="6"/>
  <c r="AZ2834" i="6"/>
  <c r="BC2833" i="6"/>
  <c r="AX2833" i="6"/>
  <c r="AZ2832" i="6"/>
  <c r="BC2831" i="6"/>
  <c r="AY2831" i="6"/>
  <c r="BB2830" i="6"/>
  <c r="AX2830" i="6"/>
  <c r="BA2829" i="6"/>
  <c r="BD2828" i="6"/>
  <c r="AZ2828" i="6"/>
  <c r="BC2827" i="6"/>
  <c r="AY2827" i="6"/>
  <c r="BB2826" i="6"/>
  <c r="AX2826" i="6"/>
  <c r="BD2840" i="6"/>
  <c r="AY2840" i="6"/>
  <c r="BA2839" i="6"/>
  <c r="BD2838" i="6"/>
  <c r="AY2838" i="6"/>
  <c r="BA2837" i="6"/>
  <c r="BD2836" i="6"/>
  <c r="AY2836" i="6"/>
  <c r="BA2835" i="6"/>
  <c r="BD2834" i="6"/>
  <c r="AY2834" i="6"/>
  <c r="BA2833" i="6"/>
  <c r="BD2832" i="6"/>
  <c r="AY2832" i="6"/>
  <c r="BB2831" i="6"/>
  <c r="AX2831" i="6"/>
  <c r="BA2830" i="6"/>
  <c r="BD2829" i="6"/>
  <c r="AZ2829" i="6"/>
  <c r="BC2828" i="6"/>
  <c r="AY2828" i="6"/>
  <c r="BB2827" i="6"/>
  <c r="AX2827" i="6"/>
  <c r="BA2826" i="6"/>
  <c r="BD2825" i="6"/>
  <c r="AZ2825" i="6"/>
  <c r="BC2824" i="6"/>
  <c r="AY2824" i="6"/>
  <c r="BB2823" i="6"/>
  <c r="AX2823" i="6"/>
  <c r="BA2822" i="6"/>
  <c r="BD2821" i="6"/>
  <c r="AZ2821" i="6"/>
  <c r="BC2820" i="6"/>
  <c r="AY2820" i="6"/>
  <c r="BC2840" i="6"/>
  <c r="AX2840" i="6"/>
  <c r="AZ2839" i="6"/>
  <c r="BC2838" i="6"/>
  <c r="AX2838" i="6"/>
  <c r="AZ2837" i="6"/>
  <c r="BC2836" i="6"/>
  <c r="AX2836" i="6"/>
  <c r="AZ2835" i="6"/>
  <c r="BC2834" i="6"/>
  <c r="AX2834" i="6"/>
  <c r="AZ2833" i="6"/>
  <c r="BC2832" i="6"/>
  <c r="AX2832" i="6"/>
  <c r="BA2831" i="6"/>
  <c r="BD2830" i="6"/>
  <c r="AZ2830" i="6"/>
  <c r="BC2829" i="6"/>
  <c r="AY2829" i="6"/>
  <c r="BB2828" i="6"/>
  <c r="AX2828" i="6"/>
  <c r="BA2827" i="6"/>
  <c r="BD2826" i="6"/>
  <c r="AZ2826" i="6"/>
  <c r="BC2825" i="6"/>
  <c r="AY2825" i="6"/>
  <c r="BB2824" i="6"/>
  <c r="AX2824" i="6"/>
  <c r="BA2823" i="6"/>
  <c r="BD2822" i="6"/>
  <c r="AZ2822" i="6"/>
  <c r="BC2821" i="6"/>
  <c r="AY2821" i="6"/>
  <c r="BB2820" i="6"/>
  <c r="AX2820" i="6"/>
  <c r="AZ2824" i="6"/>
  <c r="AX2822" i="6"/>
  <c r="BC2823" i="6"/>
  <c r="BA2821" i="6"/>
  <c r="BA2825" i="6"/>
  <c r="AY2823" i="6"/>
  <c r="BD2820" i="6"/>
  <c r="BD2824" i="6"/>
  <c r="BB2822" i="6"/>
  <c r="AZ2820" i="6"/>
  <c r="AU97" i="6"/>
  <c r="AS97" i="6"/>
  <c r="AR97" i="6"/>
  <c r="AV97" i="6"/>
  <c r="AQ97" i="6"/>
  <c r="AM97" i="6"/>
  <c r="AL97" i="6"/>
  <c r="AN97" i="6"/>
  <c r="BZ88" i="6"/>
  <c r="BT88" i="6"/>
  <c r="BW88" i="6"/>
  <c r="BS88" i="6"/>
  <c r="BV88" i="6"/>
  <c r="BU88" i="6"/>
  <c r="AG101" i="6"/>
  <c r="AB101" i="6"/>
  <c r="AE101" i="6"/>
  <c r="AA101" i="6"/>
  <c r="AD101" i="6"/>
  <c r="AI101" i="6"/>
  <c r="AC101" i="6"/>
  <c r="BD2924" i="6"/>
  <c r="AY2924" i="6"/>
  <c r="BA2923" i="6"/>
  <c r="BD2922" i="6"/>
  <c r="AY2922" i="6"/>
  <c r="BA2921" i="6"/>
  <c r="BD2920" i="6"/>
  <c r="BA2924" i="6"/>
  <c r="BD2923" i="6"/>
  <c r="AY2923" i="6"/>
  <c r="BA2922" i="6"/>
  <c r="BD2921" i="6"/>
  <c r="AY2921" i="6"/>
  <c r="BA2920" i="6"/>
  <c r="BD2919" i="6"/>
  <c r="AY2919" i="6"/>
  <c r="BA2918" i="6"/>
  <c r="BD2917" i="6"/>
  <c r="AY2917" i="6"/>
  <c r="BA2916" i="6"/>
  <c r="BD2915" i="6"/>
  <c r="AZ2915" i="6"/>
  <c r="BC2914" i="6"/>
  <c r="AY2914" i="6"/>
  <c r="BB2913" i="6"/>
  <c r="AX2913" i="6"/>
  <c r="BA2912" i="6"/>
  <c r="BD2911" i="6"/>
  <c r="AZ2911" i="6"/>
  <c r="BC2910" i="6"/>
  <c r="AZ2924" i="6"/>
  <c r="BC2923" i="6"/>
  <c r="AX2923" i="6"/>
  <c r="AZ2922" i="6"/>
  <c r="BC2921" i="6"/>
  <c r="AX2921" i="6"/>
  <c r="AZ2920" i="6"/>
  <c r="BC2919" i="6"/>
  <c r="AX2919" i="6"/>
  <c r="AZ2918" i="6"/>
  <c r="BC2917" i="6"/>
  <c r="AX2917" i="6"/>
  <c r="BC2924" i="6"/>
  <c r="AX2922" i="6"/>
  <c r="AX2920" i="6"/>
  <c r="BC2918" i="6"/>
  <c r="AZ2917" i="6"/>
  <c r="AY2916" i="6"/>
  <c r="BA2915" i="6"/>
  <c r="BB2914" i="6"/>
  <c r="BD2913" i="6"/>
  <c r="AY2913" i="6"/>
  <c r="AZ2912" i="6"/>
  <c r="BB2911" i="6"/>
  <c r="BD2910" i="6"/>
  <c r="AY2910" i="6"/>
  <c r="BB2909" i="6"/>
  <c r="AX2909" i="6"/>
  <c r="BA2908" i="6"/>
  <c r="BD2907" i="6"/>
  <c r="AZ2907" i="6"/>
  <c r="BC2906" i="6"/>
  <c r="AY2906" i="6"/>
  <c r="BB2905" i="6"/>
  <c r="AX2905" i="6"/>
  <c r="BA2904" i="6"/>
  <c r="AX2924" i="6"/>
  <c r="AZ2921" i="6"/>
  <c r="BA2919" i="6"/>
  <c r="AY2918" i="6"/>
  <c r="BD2916" i="6"/>
  <c r="AX2916" i="6"/>
  <c r="AY2915" i="6"/>
  <c r="BA2914" i="6"/>
  <c r="BC2913" i="6"/>
  <c r="BD2912" i="6"/>
  <c r="AY2912" i="6"/>
  <c r="BA2911" i="6"/>
  <c r="BB2910" i="6"/>
  <c r="AX2910" i="6"/>
  <c r="BA2909" i="6"/>
  <c r="BD2908" i="6"/>
  <c r="AZ2908" i="6"/>
  <c r="BC2907" i="6"/>
  <c r="AY2907" i="6"/>
  <c r="BB2906" i="6"/>
  <c r="AX2906" i="6"/>
  <c r="BA2905" i="6"/>
  <c r="BD2904" i="6"/>
  <c r="AZ2904" i="6"/>
  <c r="AZ2923" i="6"/>
  <c r="BC2920" i="6"/>
  <c r="AZ2919" i="6"/>
  <c r="AX2918" i="6"/>
  <c r="BC2916" i="6"/>
  <c r="BC2915" i="6"/>
  <c r="AX2915" i="6"/>
  <c r="AZ2914" i="6"/>
  <c r="BA2913" i="6"/>
  <c r="BC2912" i="6"/>
  <c r="AX2912" i="6"/>
  <c r="AY2911" i="6"/>
  <c r="BA2910" i="6"/>
  <c r="BD2909" i="6"/>
  <c r="AZ2909" i="6"/>
  <c r="BC2908" i="6"/>
  <c r="AY2908" i="6"/>
  <c r="BB2907" i="6"/>
  <c r="AX2907" i="6"/>
  <c r="BA2906" i="6"/>
  <c r="BD2905" i="6"/>
  <c r="AZ2905" i="6"/>
  <c r="BC2904" i="6"/>
  <c r="AY2904" i="6"/>
  <c r="BC2922" i="6"/>
  <c r="AY2920" i="6"/>
  <c r="BD2918" i="6"/>
  <c r="BA2917" i="6"/>
  <c r="AZ2916" i="6"/>
  <c r="BB2915" i="6"/>
  <c r="BD2914" i="6"/>
  <c r="AX2914" i="6"/>
  <c r="AZ2913" i="6"/>
  <c r="BB2912" i="6"/>
  <c r="BC2911" i="6"/>
  <c r="AX2911" i="6"/>
  <c r="AZ2910" i="6"/>
  <c r="BC2909" i="6"/>
  <c r="AY2909" i="6"/>
  <c r="BB2908" i="6"/>
  <c r="AX2908" i="6"/>
  <c r="BA2907" i="6"/>
  <c r="BD2906" i="6"/>
  <c r="AZ2906" i="6"/>
  <c r="BC2905" i="6"/>
  <c r="AY2905" i="6"/>
  <c r="BB2904" i="6"/>
  <c r="AX2904" i="6"/>
  <c r="AU101" i="6"/>
  <c r="AS101" i="6"/>
  <c r="AR101" i="6"/>
  <c r="AV101" i="6"/>
  <c r="AQ101" i="6"/>
  <c r="AM101" i="6"/>
  <c r="AL101" i="6"/>
  <c r="AN101" i="6"/>
  <c r="BZ92" i="6"/>
  <c r="BT92" i="6"/>
  <c r="BW92" i="6"/>
  <c r="BS92" i="6"/>
  <c r="BV92" i="6"/>
  <c r="BU92" i="6"/>
  <c r="AI104" i="6"/>
  <c r="AC104" i="6"/>
  <c r="AG104" i="6"/>
  <c r="AB104" i="6"/>
  <c r="AE104" i="6"/>
  <c r="AA104" i="6"/>
  <c r="AD104" i="6"/>
  <c r="BC3095" i="6"/>
  <c r="AX3095" i="6"/>
  <c r="AZ3094" i="6"/>
  <c r="BC3093" i="6"/>
  <c r="AX3093" i="6"/>
  <c r="AZ3092" i="6"/>
  <c r="BC3091" i="6"/>
  <c r="AX3091" i="6"/>
  <c r="AZ3090" i="6"/>
  <c r="BC3089" i="6"/>
  <c r="AX3089" i="6"/>
  <c r="AZ3088" i="6"/>
  <c r="BC3087" i="6"/>
  <c r="AX3087" i="6"/>
  <c r="BA3086" i="6"/>
  <c r="BD3085" i="6"/>
  <c r="AZ3085" i="6"/>
  <c r="BC3084" i="6"/>
  <c r="AY3084" i="6"/>
  <c r="BB3083" i="6"/>
  <c r="AX3083" i="6"/>
  <c r="BA3082" i="6"/>
  <c r="BD3081" i="6"/>
  <c r="AZ3081" i="6"/>
  <c r="BC3080" i="6"/>
  <c r="AY3080" i="6"/>
  <c r="BB3079" i="6"/>
  <c r="AX3079" i="6"/>
  <c r="BA3078" i="6"/>
  <c r="BD3077" i="6"/>
  <c r="AZ3077" i="6"/>
  <c r="BC3076" i="6"/>
  <c r="AY3076" i="6"/>
  <c r="BB3075" i="6"/>
  <c r="AX3075" i="6"/>
  <c r="BA3095" i="6"/>
  <c r="BD3094" i="6"/>
  <c r="AY3094" i="6"/>
  <c r="BA3093" i="6"/>
  <c r="BD3092" i="6"/>
  <c r="AY3092" i="6"/>
  <c r="BA3091" i="6"/>
  <c r="BD3090" i="6"/>
  <c r="AY3090" i="6"/>
  <c r="BA3089" i="6"/>
  <c r="BD3088" i="6"/>
  <c r="AY3088" i="6"/>
  <c r="BA3087" i="6"/>
  <c r="BD3086" i="6"/>
  <c r="AZ3086" i="6"/>
  <c r="BC3085" i="6"/>
  <c r="AY3085" i="6"/>
  <c r="BB3084" i="6"/>
  <c r="AX3084" i="6"/>
  <c r="BA3083" i="6"/>
  <c r="BD3082" i="6"/>
  <c r="AZ3082" i="6"/>
  <c r="BC3081" i="6"/>
  <c r="AY3081" i="6"/>
  <c r="BB3080" i="6"/>
  <c r="AX3080" i="6"/>
  <c r="BA3079" i="6"/>
  <c r="BD3078" i="6"/>
  <c r="AZ3078" i="6"/>
  <c r="BC3077" i="6"/>
  <c r="AY3077" i="6"/>
  <c r="BB3076" i="6"/>
  <c r="AX3076" i="6"/>
  <c r="BA3075" i="6"/>
  <c r="AZ3095" i="6"/>
  <c r="BC3094" i="6"/>
  <c r="AX3094" i="6"/>
  <c r="AZ3093" i="6"/>
  <c r="BC3092" i="6"/>
  <c r="AX3092" i="6"/>
  <c r="AZ3091" i="6"/>
  <c r="BC3090" i="6"/>
  <c r="AX3090" i="6"/>
  <c r="AZ3089" i="6"/>
  <c r="BC3088" i="6"/>
  <c r="AX3088" i="6"/>
  <c r="AZ3087" i="6"/>
  <c r="BC3086" i="6"/>
  <c r="AY3086" i="6"/>
  <c r="BB3085" i="6"/>
  <c r="AX3085" i="6"/>
  <c r="BA3084" i="6"/>
  <c r="BD3083" i="6"/>
  <c r="AZ3083" i="6"/>
  <c r="BC3082" i="6"/>
  <c r="AY3082" i="6"/>
  <c r="BB3081" i="6"/>
  <c r="AX3081" i="6"/>
  <c r="BA3080" i="6"/>
  <c r="BD3079" i="6"/>
  <c r="AZ3079" i="6"/>
  <c r="BC3078" i="6"/>
  <c r="AY3078" i="6"/>
  <c r="BB3077" i="6"/>
  <c r="AX3077" i="6"/>
  <c r="BA3076" i="6"/>
  <c r="BD3075" i="6"/>
  <c r="AZ3075" i="6"/>
  <c r="BD3095" i="6"/>
  <c r="AY3095" i="6"/>
  <c r="BA3094" i="6"/>
  <c r="BD3093" i="6"/>
  <c r="AY3093" i="6"/>
  <c r="BA3092" i="6"/>
  <c r="BD3091" i="6"/>
  <c r="AY3091" i="6"/>
  <c r="BA3090" i="6"/>
  <c r="BD3089" i="6"/>
  <c r="AY3089" i="6"/>
  <c r="BA3088" i="6"/>
  <c r="BD3087" i="6"/>
  <c r="AY3087" i="6"/>
  <c r="BB3086" i="6"/>
  <c r="AX3086" i="6"/>
  <c r="BA3085" i="6"/>
  <c r="BD3084" i="6"/>
  <c r="AZ3084" i="6"/>
  <c r="BC3083" i="6"/>
  <c r="AY3083" i="6"/>
  <c r="BB3082" i="6"/>
  <c r="AX3082" i="6"/>
  <c r="BA3081" i="6"/>
  <c r="BD3080" i="6"/>
  <c r="AZ3080" i="6"/>
  <c r="BC3079" i="6"/>
  <c r="AY3079" i="6"/>
  <c r="BB3078" i="6"/>
  <c r="AX3078" i="6"/>
  <c r="BA3077" i="6"/>
  <c r="BD3076" i="6"/>
  <c r="AZ3076" i="6"/>
  <c r="BC3075" i="6"/>
  <c r="AY3075" i="6"/>
  <c r="AS104" i="6"/>
  <c r="AR104" i="6"/>
  <c r="AV104" i="6"/>
  <c r="AQ104" i="6"/>
  <c r="AU104" i="6"/>
  <c r="AN104" i="6"/>
  <c r="AM104" i="6"/>
  <c r="AL104" i="6"/>
  <c r="BV94" i="6"/>
  <c r="BU94" i="6"/>
  <c r="BZ94" i="6"/>
  <c r="BT94" i="6"/>
  <c r="BW94" i="6"/>
  <c r="BS94" i="6"/>
  <c r="AI108" i="6"/>
  <c r="AC108" i="6"/>
  <c r="AG108" i="6"/>
  <c r="AB108" i="6"/>
  <c r="AE108" i="6"/>
  <c r="AA108" i="6"/>
  <c r="AD108" i="6"/>
  <c r="BD3179" i="6"/>
  <c r="AY3179" i="6"/>
  <c r="BA3178" i="6"/>
  <c r="BD3177" i="6"/>
  <c r="AY3177" i="6"/>
  <c r="BA3176" i="6"/>
  <c r="BD3175" i="6"/>
  <c r="AY3175" i="6"/>
  <c r="BA3174" i="6"/>
  <c r="BD3173" i="6"/>
  <c r="AY3173" i="6"/>
  <c r="BA3172" i="6"/>
  <c r="BD3171" i="6"/>
  <c r="AY3171" i="6"/>
  <c r="BB3170" i="6"/>
  <c r="AX3170" i="6"/>
  <c r="BA3169" i="6"/>
  <c r="BD3168" i="6"/>
  <c r="AZ3168" i="6"/>
  <c r="BC3167" i="6"/>
  <c r="AY3167" i="6"/>
  <c r="BB3166" i="6"/>
  <c r="AX3166" i="6"/>
  <c r="BA3165" i="6"/>
  <c r="BD3164" i="6"/>
  <c r="AZ3164" i="6"/>
  <c r="BC3163" i="6"/>
  <c r="AY3163" i="6"/>
  <c r="BB3162" i="6"/>
  <c r="AX3162" i="6"/>
  <c r="BA3161" i="6"/>
  <c r="BD3160" i="6"/>
  <c r="AZ3160" i="6"/>
  <c r="BC3159" i="6"/>
  <c r="AY3159" i="6"/>
  <c r="BC3179" i="6"/>
  <c r="AX3179" i="6"/>
  <c r="AZ3178" i="6"/>
  <c r="BC3177" i="6"/>
  <c r="AX3177" i="6"/>
  <c r="AZ3176" i="6"/>
  <c r="BC3175" i="6"/>
  <c r="AX3175" i="6"/>
  <c r="AZ3174" i="6"/>
  <c r="BC3173" i="6"/>
  <c r="AX3173" i="6"/>
  <c r="AZ3172" i="6"/>
  <c r="BC3171" i="6"/>
  <c r="AX3171" i="6"/>
  <c r="BA3170" i="6"/>
  <c r="BD3169" i="6"/>
  <c r="AZ3169" i="6"/>
  <c r="BC3168" i="6"/>
  <c r="AY3168" i="6"/>
  <c r="BB3167" i="6"/>
  <c r="AX3167" i="6"/>
  <c r="BA3166" i="6"/>
  <c r="BD3165" i="6"/>
  <c r="AZ3165" i="6"/>
  <c r="BC3164" i="6"/>
  <c r="AY3164" i="6"/>
  <c r="BB3163" i="6"/>
  <c r="AX3163" i="6"/>
  <c r="BA3162" i="6"/>
  <c r="BD3161" i="6"/>
  <c r="BA3179" i="6"/>
  <c r="BD3178" i="6"/>
  <c r="AY3178" i="6"/>
  <c r="BA3177" i="6"/>
  <c r="BD3176" i="6"/>
  <c r="AY3176" i="6"/>
  <c r="BA3175" i="6"/>
  <c r="BD3174" i="6"/>
  <c r="AY3174" i="6"/>
  <c r="BA3173" i="6"/>
  <c r="BD3172" i="6"/>
  <c r="AY3172" i="6"/>
  <c r="BA3171" i="6"/>
  <c r="BD3170" i="6"/>
  <c r="AZ3170" i="6"/>
  <c r="BC3169" i="6"/>
  <c r="AY3169" i="6"/>
  <c r="BB3168" i="6"/>
  <c r="AX3168" i="6"/>
  <c r="BA3167" i="6"/>
  <c r="BD3166" i="6"/>
  <c r="AZ3166" i="6"/>
  <c r="BC3165" i="6"/>
  <c r="AY3165" i="6"/>
  <c r="BB3164" i="6"/>
  <c r="AX3164" i="6"/>
  <c r="BA3163" i="6"/>
  <c r="BD3162" i="6"/>
  <c r="AZ3162" i="6"/>
  <c r="BC3161" i="6"/>
  <c r="AY3161" i="6"/>
  <c r="BB3160" i="6"/>
  <c r="AX3160" i="6"/>
  <c r="BA3159" i="6"/>
  <c r="AZ3179" i="6"/>
  <c r="BC3178" i="6"/>
  <c r="AX3178" i="6"/>
  <c r="AZ3177" i="6"/>
  <c r="BC3176" i="6"/>
  <c r="AX3176" i="6"/>
  <c r="AZ3175" i="6"/>
  <c r="BC3174" i="6"/>
  <c r="AX3174" i="6"/>
  <c r="AZ3173" i="6"/>
  <c r="BC3172" i="6"/>
  <c r="AX3172" i="6"/>
  <c r="AZ3171" i="6"/>
  <c r="BC3170" i="6"/>
  <c r="AY3170" i="6"/>
  <c r="BB3169" i="6"/>
  <c r="AX3169" i="6"/>
  <c r="BA3168" i="6"/>
  <c r="BD3167" i="6"/>
  <c r="AZ3167" i="6"/>
  <c r="BC3166" i="6"/>
  <c r="AY3166" i="6"/>
  <c r="BB3165" i="6"/>
  <c r="AX3165" i="6"/>
  <c r="BA3164" i="6"/>
  <c r="BD3163" i="6"/>
  <c r="AZ3163" i="6"/>
  <c r="BC3162" i="6"/>
  <c r="AY3162" i="6"/>
  <c r="BB3161" i="6"/>
  <c r="AX3161" i="6"/>
  <c r="BA3160" i="6"/>
  <c r="BD3159" i="6"/>
  <c r="AZ3159" i="6"/>
  <c r="AZ3161" i="6"/>
  <c r="AX3159" i="6"/>
  <c r="BC3160" i="6"/>
  <c r="AY3160" i="6"/>
  <c r="BB3159" i="6"/>
  <c r="AS108" i="6"/>
  <c r="AR108" i="6"/>
  <c r="AV108" i="6"/>
  <c r="AQ108" i="6"/>
  <c r="AU108" i="6"/>
  <c r="AN108" i="6"/>
  <c r="AM108" i="6"/>
  <c r="AL108" i="6"/>
  <c r="BV98" i="6"/>
  <c r="BU98" i="6"/>
  <c r="BZ98" i="6"/>
  <c r="BT98" i="6"/>
  <c r="BW98" i="6"/>
  <c r="BS98" i="6"/>
  <c r="AI112" i="6"/>
  <c r="AC112" i="6"/>
  <c r="AG112" i="6"/>
  <c r="AB112" i="6"/>
  <c r="AE112" i="6"/>
  <c r="AA112" i="6"/>
  <c r="AD112" i="6"/>
  <c r="BA3263" i="6"/>
  <c r="BD3262" i="6"/>
  <c r="AY3262" i="6"/>
  <c r="BA3261" i="6"/>
  <c r="BD3260" i="6"/>
  <c r="AY3260" i="6"/>
  <c r="BA3259" i="6"/>
  <c r="BD3258" i="6"/>
  <c r="AY3258" i="6"/>
  <c r="BA3257" i="6"/>
  <c r="BD3256" i="6"/>
  <c r="AY3256" i="6"/>
  <c r="BA3255" i="6"/>
  <c r="BD3254" i="6"/>
  <c r="AZ3254" i="6"/>
  <c r="BC3253" i="6"/>
  <c r="AY3253" i="6"/>
  <c r="BB3252" i="6"/>
  <c r="AX3252" i="6"/>
  <c r="BA3251" i="6"/>
  <c r="BD3250" i="6"/>
  <c r="AZ3250" i="6"/>
  <c r="BC3249" i="6"/>
  <c r="AY3249" i="6"/>
  <c r="BB3248" i="6"/>
  <c r="AX3248" i="6"/>
  <c r="BA3247" i="6"/>
  <c r="BD3246" i="6"/>
  <c r="AZ3263" i="6"/>
  <c r="BC3262" i="6"/>
  <c r="AX3262" i="6"/>
  <c r="AZ3261" i="6"/>
  <c r="BC3260" i="6"/>
  <c r="AX3260" i="6"/>
  <c r="AZ3259" i="6"/>
  <c r="BC3258" i="6"/>
  <c r="AX3258" i="6"/>
  <c r="AZ3257" i="6"/>
  <c r="BC3256" i="6"/>
  <c r="AX3256" i="6"/>
  <c r="AZ3255" i="6"/>
  <c r="BC3254" i="6"/>
  <c r="AY3254" i="6"/>
  <c r="BB3253" i="6"/>
  <c r="AX3253" i="6"/>
  <c r="BA3252" i="6"/>
  <c r="BD3251" i="6"/>
  <c r="AZ3251" i="6"/>
  <c r="BC3250" i="6"/>
  <c r="AY3250" i="6"/>
  <c r="BB3249" i="6"/>
  <c r="AX3249" i="6"/>
  <c r="BA3248" i="6"/>
  <c r="BD3247" i="6"/>
  <c r="AZ3247" i="6"/>
  <c r="BC3246" i="6"/>
  <c r="AY3246" i="6"/>
  <c r="BB3245" i="6"/>
  <c r="AX3245" i="6"/>
  <c r="AY3263" i="6"/>
  <c r="BD3261" i="6"/>
  <c r="BA3260" i="6"/>
  <c r="AY3259" i="6"/>
  <c r="BD3257" i="6"/>
  <c r="BA3256" i="6"/>
  <c r="AY3255" i="6"/>
  <c r="AX3254" i="6"/>
  <c r="BD3252" i="6"/>
  <c r="BC3251" i="6"/>
  <c r="BB3250" i="6"/>
  <c r="BA3249" i="6"/>
  <c r="AZ3248" i="6"/>
  <c r="AY3247" i="6"/>
  <c r="AZ3246" i="6"/>
  <c r="BA3245" i="6"/>
  <c r="BC3244" i="6"/>
  <c r="AY3244" i="6"/>
  <c r="BB3243" i="6"/>
  <c r="AX3243" i="6"/>
  <c r="AX3263" i="6"/>
  <c r="BC3261" i="6"/>
  <c r="AZ3260" i="6"/>
  <c r="AX3259" i="6"/>
  <c r="BC3257" i="6"/>
  <c r="AZ3256" i="6"/>
  <c r="AX3255" i="6"/>
  <c r="BD3253" i="6"/>
  <c r="BC3252" i="6"/>
  <c r="BB3251" i="6"/>
  <c r="BA3250" i="6"/>
  <c r="AZ3249" i="6"/>
  <c r="AY3248" i="6"/>
  <c r="AX3247" i="6"/>
  <c r="AX3246" i="6"/>
  <c r="AZ3245" i="6"/>
  <c r="BB3244" i="6"/>
  <c r="AX3244" i="6"/>
  <c r="BA3243" i="6"/>
  <c r="BD3263" i="6"/>
  <c r="BA3262" i="6"/>
  <c r="AY3261" i="6"/>
  <c r="BD3259" i="6"/>
  <c r="BA3258" i="6"/>
  <c r="AY3257" i="6"/>
  <c r="BD3255" i="6"/>
  <c r="BB3254" i="6"/>
  <c r="BA3253" i="6"/>
  <c r="AZ3252" i="6"/>
  <c r="AY3251" i="6"/>
  <c r="AX3250" i="6"/>
  <c r="BD3248" i="6"/>
  <c r="BC3247" i="6"/>
  <c r="BB3246" i="6"/>
  <c r="BD3245" i="6"/>
  <c r="AY3245" i="6"/>
  <c r="BA3244" i="6"/>
  <c r="BD3243" i="6"/>
  <c r="AZ3243" i="6"/>
  <c r="BC3263" i="6"/>
  <c r="AZ3262" i="6"/>
  <c r="AX3261" i="6"/>
  <c r="BC3259" i="6"/>
  <c r="AZ3258" i="6"/>
  <c r="AX3257" i="6"/>
  <c r="BC3255" i="6"/>
  <c r="BA3254" i="6"/>
  <c r="AZ3253" i="6"/>
  <c r="AY3252" i="6"/>
  <c r="AX3251" i="6"/>
  <c r="BD3249" i="6"/>
  <c r="BC3248" i="6"/>
  <c r="BB3247" i="6"/>
  <c r="BA3246" i="6"/>
  <c r="BC3245" i="6"/>
  <c r="BD3244" i="6"/>
  <c r="AZ3244" i="6"/>
  <c r="BC3243" i="6"/>
  <c r="AY3243" i="6"/>
  <c r="AS112" i="6"/>
  <c r="AR112" i="6"/>
  <c r="AV112" i="6"/>
  <c r="AQ112" i="6"/>
  <c r="AU112" i="6"/>
  <c r="AN112" i="6"/>
  <c r="AM112" i="6"/>
  <c r="AL112" i="6"/>
  <c r="BV102" i="6"/>
  <c r="BU102" i="6"/>
  <c r="BZ102" i="6"/>
  <c r="BT102" i="6"/>
  <c r="BW102" i="6"/>
  <c r="BS102" i="6"/>
  <c r="AI14" i="6"/>
  <c r="BD654" i="6"/>
  <c r="BD650" i="6"/>
  <c r="BD647" i="6"/>
  <c r="BD645" i="6"/>
  <c r="BD642" i="6"/>
  <c r="BD639" i="6"/>
  <c r="BD636" i="6"/>
  <c r="BD633" i="6"/>
  <c r="BD629" i="6"/>
  <c r="BD625" i="6"/>
  <c r="BD621" i="6"/>
  <c r="BD617" i="6"/>
  <c r="BD613" i="6"/>
  <c r="BD609" i="6"/>
  <c r="BD595" i="6"/>
  <c r="BD592" i="6"/>
  <c r="BD588" i="6"/>
  <c r="BD585" i="6"/>
  <c r="BD583" i="6"/>
  <c r="BD573" i="6"/>
  <c r="BD565" i="6"/>
  <c r="BD562" i="6"/>
  <c r="BD560" i="6"/>
  <c r="BD557" i="6"/>
  <c r="BD553" i="6"/>
  <c r="AV14" i="6"/>
  <c r="BD680" i="6"/>
  <c r="BD678" i="6"/>
  <c r="BD676" i="6"/>
  <c r="BD674" i="6"/>
  <c r="BD672" i="6"/>
  <c r="BD670" i="6"/>
  <c r="BD668" i="6"/>
  <c r="BD666" i="6"/>
  <c r="BD664" i="6"/>
  <c r="BD662" i="6"/>
  <c r="BD660" i="6"/>
  <c r="BD658" i="6"/>
  <c r="BD655" i="6"/>
  <c r="BD651" i="6"/>
  <c r="BD643" i="6"/>
  <c r="BD634" i="6"/>
  <c r="BD630" i="6"/>
  <c r="BD626" i="6"/>
  <c r="BD622" i="6"/>
  <c r="BD618" i="6"/>
  <c r="BD614" i="6"/>
  <c r="BD610" i="6"/>
  <c r="BD606" i="6"/>
  <c r="BD604" i="6"/>
  <c r="BD602" i="6"/>
  <c r="BD600" i="6"/>
  <c r="BD598" i="6"/>
  <c r="BD596" i="6"/>
  <c r="BD593" i="6"/>
  <c r="BD589" i="6"/>
  <c r="BD581" i="6"/>
  <c r="BD579" i="6"/>
  <c r="BD576" i="6"/>
  <c r="BD574" i="6"/>
  <c r="BD571" i="6"/>
  <c r="BD568" i="6"/>
  <c r="BD566" i="6"/>
  <c r="BD563" i="6"/>
  <c r="BD558" i="6"/>
  <c r="BD554" i="6"/>
  <c r="BD656" i="6"/>
  <c r="BD652" i="6"/>
  <c r="BD648" i="6"/>
  <c r="BD646" i="6"/>
  <c r="BD644" i="6"/>
  <c r="BD640" i="6"/>
  <c r="BD637" i="6"/>
  <c r="BD635" i="6"/>
  <c r="BD631" i="6"/>
  <c r="BD627" i="6"/>
  <c r="BD623" i="6"/>
  <c r="BD619" i="6"/>
  <c r="BD615" i="6"/>
  <c r="BD611" i="6"/>
  <c r="BD607" i="6"/>
  <c r="BD594" i="6"/>
  <c r="BD590" i="6"/>
  <c r="BD586" i="6"/>
  <c r="BD584" i="6"/>
  <c r="BD582" i="6"/>
  <c r="BD577" i="6"/>
  <c r="BD569" i="6"/>
  <c r="BD561" i="6"/>
  <c r="BD559" i="6"/>
  <c r="BD555" i="6"/>
  <c r="BD679" i="6"/>
  <c r="BD677" i="6"/>
  <c r="BD675" i="6"/>
  <c r="BD673" i="6"/>
  <c r="BD671" i="6"/>
  <c r="BD669" i="6"/>
  <c r="BD667" i="6"/>
  <c r="BD665" i="6"/>
  <c r="BD663" i="6"/>
  <c r="BD661" i="6"/>
  <c r="BD659" i="6"/>
  <c r="BD657" i="6"/>
  <c r="BD653" i="6"/>
  <c r="BD649" i="6"/>
  <c r="BD641" i="6"/>
  <c r="BD638" i="6"/>
  <c r="BD632" i="6"/>
  <c r="BD628" i="6"/>
  <c r="BD624" i="6"/>
  <c r="BD620" i="6"/>
  <c r="BD616" i="6"/>
  <c r="BD612" i="6"/>
  <c r="BD608" i="6"/>
  <c r="BD605" i="6"/>
  <c r="BD603" i="6"/>
  <c r="BD601" i="6"/>
  <c r="BD599" i="6"/>
  <c r="BD597" i="6"/>
  <c r="BD591" i="6"/>
  <c r="BD587" i="6"/>
  <c r="BD580" i="6"/>
  <c r="BD578" i="6"/>
  <c r="BD575" i="6"/>
  <c r="BD572" i="6"/>
  <c r="BD570" i="6"/>
  <c r="BD567" i="6"/>
  <c r="BD564" i="6"/>
  <c r="BD556" i="6"/>
  <c r="BD552" i="6"/>
  <c r="AD17" i="6"/>
  <c r="AE17" i="6"/>
  <c r="AC17" i="6"/>
  <c r="AI17" i="6"/>
  <c r="AB17" i="6"/>
  <c r="AG17" i="6"/>
  <c r="AA17" i="6"/>
  <c r="BD404" i="6"/>
  <c r="AY404" i="6"/>
  <c r="BA403" i="6"/>
  <c r="BD402" i="6"/>
  <c r="AY402" i="6"/>
  <c r="BA401" i="6"/>
  <c r="BD400" i="6"/>
  <c r="AY400" i="6"/>
  <c r="BA399" i="6"/>
  <c r="BD398" i="6"/>
  <c r="AY398" i="6"/>
  <c r="BA397" i="6"/>
  <c r="BD396" i="6"/>
  <c r="AY396" i="6"/>
  <c r="BB395" i="6"/>
  <c r="AX395" i="6"/>
  <c r="BA394" i="6"/>
  <c r="BD393" i="6"/>
  <c r="AZ393" i="6"/>
  <c r="BC392" i="6"/>
  <c r="AY392" i="6"/>
  <c r="BB391" i="6"/>
  <c r="AX391" i="6"/>
  <c r="BA390" i="6"/>
  <c r="BD389" i="6"/>
  <c r="AZ389" i="6"/>
  <c r="BC388" i="6"/>
  <c r="AY388" i="6"/>
  <c r="BB387" i="6"/>
  <c r="AX387" i="6"/>
  <c r="BA386" i="6"/>
  <c r="BD385" i="6"/>
  <c r="AZ385" i="6"/>
  <c r="BC384" i="6"/>
  <c r="AY384" i="6"/>
  <c r="AR17" i="6"/>
  <c r="AU17" i="6"/>
  <c r="BC404" i="6"/>
  <c r="AX404" i="6"/>
  <c r="AZ403" i="6"/>
  <c r="BC402" i="6"/>
  <c r="AX402" i="6"/>
  <c r="AZ401" i="6"/>
  <c r="BC400" i="6"/>
  <c r="AX400" i="6"/>
  <c r="AZ399" i="6"/>
  <c r="BC398" i="6"/>
  <c r="AX398" i="6"/>
  <c r="AZ397" i="6"/>
  <c r="BC396" i="6"/>
  <c r="AX396" i="6"/>
  <c r="BA395" i="6"/>
  <c r="BD394" i="6"/>
  <c r="AZ394" i="6"/>
  <c r="BC393" i="6"/>
  <c r="AY393" i="6"/>
  <c r="BB392" i="6"/>
  <c r="AX392" i="6"/>
  <c r="BA391" i="6"/>
  <c r="BD390" i="6"/>
  <c r="AZ390" i="6"/>
  <c r="BC389" i="6"/>
  <c r="AY389" i="6"/>
  <c r="BB388" i="6"/>
  <c r="AX388" i="6"/>
  <c r="BA387" i="6"/>
  <c r="BD386" i="6"/>
  <c r="AZ386" i="6"/>
  <c r="BC385" i="6"/>
  <c r="AY385" i="6"/>
  <c r="BB384" i="6"/>
  <c r="AX384" i="6"/>
  <c r="AV17" i="6"/>
  <c r="AQ17" i="6"/>
  <c r="BA404" i="6"/>
  <c r="BD403" i="6"/>
  <c r="AY403" i="6"/>
  <c r="BA402" i="6"/>
  <c r="BD401" i="6"/>
  <c r="AY401" i="6"/>
  <c r="BA400" i="6"/>
  <c r="BD399" i="6"/>
  <c r="AY399" i="6"/>
  <c r="BA398" i="6"/>
  <c r="BD397" i="6"/>
  <c r="AY397" i="6"/>
  <c r="BA396" i="6"/>
  <c r="BD395" i="6"/>
  <c r="AZ395" i="6"/>
  <c r="BC394" i="6"/>
  <c r="AY394" i="6"/>
  <c r="BB393" i="6"/>
  <c r="AX393" i="6"/>
  <c r="BA392" i="6"/>
  <c r="BD391" i="6"/>
  <c r="AZ391" i="6"/>
  <c r="BC390" i="6"/>
  <c r="AY390" i="6"/>
  <c r="BB389" i="6"/>
  <c r="AX389" i="6"/>
  <c r="BA388" i="6"/>
  <c r="BD387" i="6"/>
  <c r="AZ387" i="6"/>
  <c r="BC386" i="6"/>
  <c r="AY386" i="6"/>
  <c r="BB385" i="6"/>
  <c r="AX385" i="6"/>
  <c r="BA384" i="6"/>
  <c r="AZ404" i="6"/>
  <c r="BC403" i="6"/>
  <c r="AX403" i="6"/>
  <c r="AZ402" i="6"/>
  <c r="BC401" i="6"/>
  <c r="AX401" i="6"/>
  <c r="AZ400" i="6"/>
  <c r="BC399" i="6"/>
  <c r="AX399" i="6"/>
  <c r="AZ398" i="6"/>
  <c r="BC397" i="6"/>
  <c r="AX397" i="6"/>
  <c r="AZ396" i="6"/>
  <c r="BC395" i="6"/>
  <c r="AY395" i="6"/>
  <c r="BB394" i="6"/>
  <c r="AX394" i="6"/>
  <c r="BA393" i="6"/>
  <c r="BD392" i="6"/>
  <c r="AZ392" i="6"/>
  <c r="BC391" i="6"/>
  <c r="AY391" i="6"/>
  <c r="BB390" i="6"/>
  <c r="AX390" i="6"/>
  <c r="BA389" i="6"/>
  <c r="BD388" i="6"/>
  <c r="AZ388" i="6"/>
  <c r="BC387" i="6"/>
  <c r="AY387" i="6"/>
  <c r="BB386" i="6"/>
  <c r="AX386" i="6"/>
  <c r="BA385" i="6"/>
  <c r="BD384" i="6"/>
  <c r="AZ384" i="6"/>
  <c r="AS17" i="6"/>
  <c r="AN17" i="6"/>
  <c r="AM17" i="6"/>
  <c r="AL17" i="6"/>
  <c r="BZ15" i="6"/>
  <c r="BT15" i="6"/>
  <c r="BS15" i="6"/>
  <c r="BV15" i="6"/>
  <c r="BU15" i="6"/>
  <c r="BW15" i="6"/>
  <c r="AE21" i="6"/>
  <c r="AA21" i="6"/>
  <c r="AD21" i="6"/>
  <c r="AG21" i="6"/>
  <c r="AC21" i="6"/>
  <c r="AB21" i="6"/>
  <c r="AI21" i="6"/>
  <c r="BD488" i="6"/>
  <c r="AY488" i="6"/>
  <c r="BA487" i="6"/>
  <c r="BD486" i="6"/>
  <c r="AY486" i="6"/>
  <c r="BA485" i="6"/>
  <c r="BD484" i="6"/>
  <c r="AY484" i="6"/>
  <c r="BA483" i="6"/>
  <c r="BD482" i="6"/>
  <c r="AY482" i="6"/>
  <c r="BA481" i="6"/>
  <c r="BD480" i="6"/>
  <c r="AY480" i="6"/>
  <c r="BB479" i="6"/>
  <c r="AX479" i="6"/>
  <c r="BA478" i="6"/>
  <c r="BD477" i="6"/>
  <c r="AZ477" i="6"/>
  <c r="BC476" i="6"/>
  <c r="AY476" i="6"/>
  <c r="BB475" i="6"/>
  <c r="AX475" i="6"/>
  <c r="BA474" i="6"/>
  <c r="BD473" i="6"/>
  <c r="AZ473" i="6"/>
  <c r="BC472" i="6"/>
  <c r="AY472" i="6"/>
  <c r="BB471" i="6"/>
  <c r="AX471" i="6"/>
  <c r="BA470" i="6"/>
  <c r="BD469" i="6"/>
  <c r="AZ469" i="6"/>
  <c r="BC468" i="6"/>
  <c r="AY468" i="6"/>
  <c r="AR21" i="6"/>
  <c r="BC488" i="6"/>
  <c r="AX488" i="6"/>
  <c r="AZ487" i="6"/>
  <c r="BC486" i="6"/>
  <c r="AX486" i="6"/>
  <c r="AZ485" i="6"/>
  <c r="BC484" i="6"/>
  <c r="AX484" i="6"/>
  <c r="AZ483" i="6"/>
  <c r="BC482" i="6"/>
  <c r="AX482" i="6"/>
  <c r="AZ481" i="6"/>
  <c r="BC480" i="6"/>
  <c r="AX480" i="6"/>
  <c r="BA479" i="6"/>
  <c r="BD478" i="6"/>
  <c r="AZ478" i="6"/>
  <c r="BC477" i="6"/>
  <c r="AY477" i="6"/>
  <c r="BB476" i="6"/>
  <c r="AX476" i="6"/>
  <c r="BA475" i="6"/>
  <c r="BD474" i="6"/>
  <c r="AZ474" i="6"/>
  <c r="BC473" i="6"/>
  <c r="AY473" i="6"/>
  <c r="BB472" i="6"/>
  <c r="AX472" i="6"/>
  <c r="BA471" i="6"/>
  <c r="BD470" i="6"/>
  <c r="AZ470" i="6"/>
  <c r="BC469" i="6"/>
  <c r="AY469" i="6"/>
  <c r="BB468" i="6"/>
  <c r="AX468" i="6"/>
  <c r="AV21" i="6"/>
  <c r="AQ21" i="6"/>
  <c r="BA488" i="6"/>
  <c r="BD487" i="6"/>
  <c r="AY487" i="6"/>
  <c r="BA486" i="6"/>
  <c r="BD485" i="6"/>
  <c r="AY485" i="6"/>
  <c r="BA484" i="6"/>
  <c r="BD483" i="6"/>
  <c r="AY483" i="6"/>
  <c r="BA482" i="6"/>
  <c r="BD481" i="6"/>
  <c r="AY481" i="6"/>
  <c r="BA480" i="6"/>
  <c r="BD479" i="6"/>
  <c r="AZ479" i="6"/>
  <c r="BC478" i="6"/>
  <c r="AY478" i="6"/>
  <c r="BB477" i="6"/>
  <c r="AX477" i="6"/>
  <c r="BA476" i="6"/>
  <c r="BD475" i="6"/>
  <c r="AZ475" i="6"/>
  <c r="BC474" i="6"/>
  <c r="AY474" i="6"/>
  <c r="BB473" i="6"/>
  <c r="AX473" i="6"/>
  <c r="BA472" i="6"/>
  <c r="BD471" i="6"/>
  <c r="AZ471" i="6"/>
  <c r="BC470" i="6"/>
  <c r="AY470" i="6"/>
  <c r="BB469" i="6"/>
  <c r="AX469" i="6"/>
  <c r="BA468" i="6"/>
  <c r="AZ488" i="6"/>
  <c r="BC487" i="6"/>
  <c r="AX487" i="6"/>
  <c r="AZ486" i="6"/>
  <c r="BC485" i="6"/>
  <c r="AX485" i="6"/>
  <c r="AZ484" i="6"/>
  <c r="BC483" i="6"/>
  <c r="AX483" i="6"/>
  <c r="AZ482" i="6"/>
  <c r="BC481" i="6"/>
  <c r="AX481" i="6"/>
  <c r="AZ480" i="6"/>
  <c r="BC479" i="6"/>
  <c r="AY479" i="6"/>
  <c r="BB478" i="6"/>
  <c r="AX478" i="6"/>
  <c r="BA477" i="6"/>
  <c r="BD476" i="6"/>
  <c r="AZ476" i="6"/>
  <c r="BC475" i="6"/>
  <c r="AY475" i="6"/>
  <c r="BB474" i="6"/>
  <c r="AX474" i="6"/>
  <c r="BA473" i="6"/>
  <c r="BD472" i="6"/>
  <c r="AZ472" i="6"/>
  <c r="BC471" i="6"/>
  <c r="AY471" i="6"/>
  <c r="BB470" i="6"/>
  <c r="AX470" i="6"/>
  <c r="BA469" i="6"/>
  <c r="BD468" i="6"/>
  <c r="AZ468" i="6"/>
  <c r="AS21" i="6"/>
  <c r="AU21" i="6"/>
  <c r="AN21" i="6"/>
  <c r="AM21" i="6"/>
  <c r="AL21" i="6"/>
  <c r="BZ19" i="6"/>
  <c r="BT19" i="6"/>
  <c r="BW19" i="6"/>
  <c r="BS19" i="6"/>
  <c r="BV19" i="6"/>
  <c r="BU19" i="6"/>
  <c r="AI29" i="6"/>
  <c r="AC29" i="6"/>
  <c r="AG29" i="6"/>
  <c r="AB29" i="6"/>
  <c r="AE29" i="6"/>
  <c r="AD29" i="6"/>
  <c r="AA29" i="6"/>
  <c r="AZ764" i="6"/>
  <c r="BC763" i="6"/>
  <c r="AX763" i="6"/>
  <c r="AZ762" i="6"/>
  <c r="BC761" i="6"/>
  <c r="AX761" i="6"/>
  <c r="AZ760" i="6"/>
  <c r="BC759" i="6"/>
  <c r="AX759" i="6"/>
  <c r="AZ758" i="6"/>
  <c r="BC757" i="6"/>
  <c r="AX757" i="6"/>
  <c r="AZ756" i="6"/>
  <c r="BC755" i="6"/>
  <c r="AY755" i="6"/>
  <c r="BB754" i="6"/>
  <c r="AX754" i="6"/>
  <c r="BA753" i="6"/>
  <c r="BD752" i="6"/>
  <c r="AZ752" i="6"/>
  <c r="BC751" i="6"/>
  <c r="AY751" i="6"/>
  <c r="BB750" i="6"/>
  <c r="AX750" i="6"/>
  <c r="BA749" i="6"/>
  <c r="BD748" i="6"/>
  <c r="AZ748" i="6"/>
  <c r="BC747" i="6"/>
  <c r="AY747" i="6"/>
  <c r="BB746" i="6"/>
  <c r="AX746" i="6"/>
  <c r="BA745" i="6"/>
  <c r="BD744" i="6"/>
  <c r="AZ744" i="6"/>
  <c r="AU29" i="6"/>
  <c r="BD764" i="6"/>
  <c r="AY764" i="6"/>
  <c r="BA763" i="6"/>
  <c r="BD762" i="6"/>
  <c r="AY762" i="6"/>
  <c r="BA761" i="6"/>
  <c r="BD760" i="6"/>
  <c r="AY760" i="6"/>
  <c r="BA759" i="6"/>
  <c r="BD758" i="6"/>
  <c r="AY758" i="6"/>
  <c r="BA757" i="6"/>
  <c r="BD756" i="6"/>
  <c r="AY756" i="6"/>
  <c r="BB755" i="6"/>
  <c r="AX755" i="6"/>
  <c r="BA754" i="6"/>
  <c r="BD753" i="6"/>
  <c r="AZ753" i="6"/>
  <c r="BC752" i="6"/>
  <c r="AY752" i="6"/>
  <c r="BB751" i="6"/>
  <c r="AX751" i="6"/>
  <c r="BA750" i="6"/>
  <c r="BD749" i="6"/>
  <c r="AZ749" i="6"/>
  <c r="BC748" i="6"/>
  <c r="AY748" i="6"/>
  <c r="BB747" i="6"/>
  <c r="AX747" i="6"/>
  <c r="BA746" i="6"/>
  <c r="BD745" i="6"/>
  <c r="AZ745" i="6"/>
  <c r="BC744" i="6"/>
  <c r="AY744" i="6"/>
  <c r="AS29" i="6"/>
  <c r="BC764" i="6"/>
  <c r="AX764" i="6"/>
  <c r="AZ763" i="6"/>
  <c r="BC762" i="6"/>
  <c r="AX762" i="6"/>
  <c r="AZ761" i="6"/>
  <c r="BC760" i="6"/>
  <c r="AX760" i="6"/>
  <c r="AZ759" i="6"/>
  <c r="BC758" i="6"/>
  <c r="AX758" i="6"/>
  <c r="AZ757" i="6"/>
  <c r="BC756" i="6"/>
  <c r="AX756" i="6"/>
  <c r="BA755" i="6"/>
  <c r="BD754" i="6"/>
  <c r="AZ754" i="6"/>
  <c r="BC753" i="6"/>
  <c r="AY753" i="6"/>
  <c r="BB752" i="6"/>
  <c r="AX752" i="6"/>
  <c r="BA751" i="6"/>
  <c r="BD750" i="6"/>
  <c r="AZ750" i="6"/>
  <c r="BC749" i="6"/>
  <c r="AY749" i="6"/>
  <c r="BB748" i="6"/>
  <c r="AX748" i="6"/>
  <c r="BA747" i="6"/>
  <c r="BD746" i="6"/>
  <c r="AZ746" i="6"/>
  <c r="BC745" i="6"/>
  <c r="AY745" i="6"/>
  <c r="BB744" i="6"/>
  <c r="AX744" i="6"/>
  <c r="AR29" i="6"/>
  <c r="BA764" i="6"/>
  <c r="BD763" i="6"/>
  <c r="AY763" i="6"/>
  <c r="BA762" i="6"/>
  <c r="BD761" i="6"/>
  <c r="AY761" i="6"/>
  <c r="BA760" i="6"/>
  <c r="BD759" i="6"/>
  <c r="AY759" i="6"/>
  <c r="BA758" i="6"/>
  <c r="BD757" i="6"/>
  <c r="AY757" i="6"/>
  <c r="BA756" i="6"/>
  <c r="BD755" i="6"/>
  <c r="AZ755" i="6"/>
  <c r="BC754" i="6"/>
  <c r="AY754" i="6"/>
  <c r="BB753" i="6"/>
  <c r="AX753" i="6"/>
  <c r="BA752" i="6"/>
  <c r="BD751" i="6"/>
  <c r="AZ751" i="6"/>
  <c r="BC750" i="6"/>
  <c r="AY750" i="6"/>
  <c r="BB749" i="6"/>
  <c r="AX749" i="6"/>
  <c r="BA748" i="6"/>
  <c r="BD747" i="6"/>
  <c r="AZ747" i="6"/>
  <c r="BC746" i="6"/>
  <c r="AY746" i="6"/>
  <c r="BB745" i="6"/>
  <c r="AX745" i="6"/>
  <c r="BA744" i="6"/>
  <c r="AV29" i="6"/>
  <c r="AQ29" i="6"/>
  <c r="AM29" i="6"/>
  <c r="AL29" i="6"/>
  <c r="AN29" i="6"/>
  <c r="BZ26" i="6"/>
  <c r="BT26" i="6"/>
  <c r="BW26" i="6"/>
  <c r="BS26" i="6"/>
  <c r="BV26" i="6"/>
  <c r="BU26" i="6"/>
  <c r="AI33" i="6"/>
  <c r="AC33" i="6"/>
  <c r="AG33" i="6"/>
  <c r="AB33" i="6"/>
  <c r="AE33" i="6"/>
  <c r="AA33" i="6"/>
  <c r="AD33" i="6"/>
  <c r="AZ848" i="6"/>
  <c r="BC847" i="6"/>
  <c r="AX847" i="6"/>
  <c r="AZ846" i="6"/>
  <c r="BC845" i="6"/>
  <c r="AX845" i="6"/>
  <c r="AZ844" i="6"/>
  <c r="BC843" i="6"/>
  <c r="AX843" i="6"/>
  <c r="AZ842" i="6"/>
  <c r="BC841" i="6"/>
  <c r="AX841" i="6"/>
  <c r="AZ840" i="6"/>
  <c r="BC839" i="6"/>
  <c r="AY839" i="6"/>
  <c r="BB838" i="6"/>
  <c r="AX838" i="6"/>
  <c r="BA837" i="6"/>
  <c r="BD836" i="6"/>
  <c r="AZ836" i="6"/>
  <c r="BC835" i="6"/>
  <c r="AY835" i="6"/>
  <c r="BB834" i="6"/>
  <c r="AX834" i="6"/>
  <c r="BA833" i="6"/>
  <c r="BD832" i="6"/>
  <c r="AZ832" i="6"/>
  <c r="BC831" i="6"/>
  <c r="AY831" i="6"/>
  <c r="BB830" i="6"/>
  <c r="AX830" i="6"/>
  <c r="BA829" i="6"/>
  <c r="BD828" i="6"/>
  <c r="AZ828" i="6"/>
  <c r="BD848" i="6"/>
  <c r="AY848" i="6"/>
  <c r="BA847" i="6"/>
  <c r="BD846" i="6"/>
  <c r="AY846" i="6"/>
  <c r="BA845" i="6"/>
  <c r="BD844" i="6"/>
  <c r="AY844" i="6"/>
  <c r="BA843" i="6"/>
  <c r="BD842" i="6"/>
  <c r="AY842" i="6"/>
  <c r="BA841" i="6"/>
  <c r="BD840" i="6"/>
  <c r="AY840" i="6"/>
  <c r="BB839" i="6"/>
  <c r="AX839" i="6"/>
  <c r="BA838" i="6"/>
  <c r="BD837" i="6"/>
  <c r="AZ837" i="6"/>
  <c r="BC836" i="6"/>
  <c r="AY836" i="6"/>
  <c r="BB835" i="6"/>
  <c r="AX835" i="6"/>
  <c r="BA834" i="6"/>
  <c r="BD833" i="6"/>
  <c r="AZ833" i="6"/>
  <c r="BC832" i="6"/>
  <c r="AY832" i="6"/>
  <c r="BB831" i="6"/>
  <c r="AX831" i="6"/>
  <c r="BA830" i="6"/>
  <c r="BD829" i="6"/>
  <c r="AZ829" i="6"/>
  <c r="BC828" i="6"/>
  <c r="AY828" i="6"/>
  <c r="BC848" i="6"/>
  <c r="AX848" i="6"/>
  <c r="AZ847" i="6"/>
  <c r="BC846" i="6"/>
  <c r="AX846" i="6"/>
  <c r="AZ845" i="6"/>
  <c r="BC844" i="6"/>
  <c r="AX844" i="6"/>
  <c r="AZ843" i="6"/>
  <c r="BC842" i="6"/>
  <c r="AX842" i="6"/>
  <c r="AZ841" i="6"/>
  <c r="BC840" i="6"/>
  <c r="AX840" i="6"/>
  <c r="BA839" i="6"/>
  <c r="BD838" i="6"/>
  <c r="AZ838" i="6"/>
  <c r="BC837" i="6"/>
  <c r="AY837" i="6"/>
  <c r="BB836" i="6"/>
  <c r="AX836" i="6"/>
  <c r="BA835" i="6"/>
  <c r="BD834" i="6"/>
  <c r="AZ834" i="6"/>
  <c r="BC833" i="6"/>
  <c r="AY833" i="6"/>
  <c r="BB832" i="6"/>
  <c r="AX832" i="6"/>
  <c r="BA831" i="6"/>
  <c r="BD830" i="6"/>
  <c r="AZ830" i="6"/>
  <c r="BC829" i="6"/>
  <c r="AY829" i="6"/>
  <c r="BB828" i="6"/>
  <c r="AX828" i="6"/>
  <c r="BA848" i="6"/>
  <c r="BD847" i="6"/>
  <c r="AY847" i="6"/>
  <c r="BA846" i="6"/>
  <c r="BD845" i="6"/>
  <c r="AY845" i="6"/>
  <c r="BA844" i="6"/>
  <c r="BD843" i="6"/>
  <c r="AY843" i="6"/>
  <c r="BA842" i="6"/>
  <c r="BD841" i="6"/>
  <c r="AY841" i="6"/>
  <c r="BA840" i="6"/>
  <c r="BD839" i="6"/>
  <c r="AZ839" i="6"/>
  <c r="BC838" i="6"/>
  <c r="AY838" i="6"/>
  <c r="BB837" i="6"/>
  <c r="AX837" i="6"/>
  <c r="BA836" i="6"/>
  <c r="BD835" i="6"/>
  <c r="AZ835" i="6"/>
  <c r="BC834" i="6"/>
  <c r="AY834" i="6"/>
  <c r="BB833" i="6"/>
  <c r="AX833" i="6"/>
  <c r="BA832" i="6"/>
  <c r="BD831" i="6"/>
  <c r="AZ831" i="6"/>
  <c r="BC830" i="6"/>
  <c r="AY830" i="6"/>
  <c r="BB829" i="6"/>
  <c r="AX829" i="6"/>
  <c r="BA828" i="6"/>
  <c r="AU33" i="6"/>
  <c r="AS33" i="6"/>
  <c r="AR33" i="6"/>
  <c r="AV33" i="6"/>
  <c r="AQ33" i="6"/>
  <c r="AM33" i="6"/>
  <c r="AL33" i="6"/>
  <c r="AN33" i="6"/>
  <c r="BZ30" i="6"/>
  <c r="BT30" i="6"/>
  <c r="BW30" i="6"/>
  <c r="BS30" i="6"/>
  <c r="BV30" i="6"/>
  <c r="BU30" i="6"/>
  <c r="AI36" i="6"/>
  <c r="BD1334" i="6"/>
  <c r="BD1330" i="6"/>
  <c r="BD1326" i="6"/>
  <c r="BD1324" i="6"/>
  <c r="BD1322" i="6"/>
  <c r="BD1318" i="6"/>
  <c r="BD1315" i="6"/>
  <c r="BD1313" i="6"/>
  <c r="BD1309" i="6"/>
  <c r="BD1305" i="6"/>
  <c r="BD1301" i="6"/>
  <c r="BD1297" i="6"/>
  <c r="BD1293" i="6"/>
  <c r="BD1289" i="6"/>
  <c r="BD1285" i="6"/>
  <c r="BD1272" i="6"/>
  <c r="BD1268" i="6"/>
  <c r="BD1264" i="6"/>
  <c r="BD1262" i="6"/>
  <c r="BD1260" i="6"/>
  <c r="BD1255" i="6"/>
  <c r="BD1247" i="6"/>
  <c r="BD1239" i="6"/>
  <c r="BD1237" i="6"/>
  <c r="BD1233" i="6"/>
  <c r="BD1357" i="6"/>
  <c r="BD1355" i="6"/>
  <c r="BD1353" i="6"/>
  <c r="BD1351" i="6"/>
  <c r="BD1349" i="6"/>
  <c r="BD1347" i="6"/>
  <c r="BD1345" i="6"/>
  <c r="BD1343" i="6"/>
  <c r="BD1341" i="6"/>
  <c r="BD1339" i="6"/>
  <c r="BD1337" i="6"/>
  <c r="BD1335" i="6"/>
  <c r="BD1331" i="6"/>
  <c r="BD1327" i="6"/>
  <c r="BD1319" i="6"/>
  <c r="BD1316" i="6"/>
  <c r="BD1310" i="6"/>
  <c r="BD1306" i="6"/>
  <c r="BD1302" i="6"/>
  <c r="BD1298" i="6"/>
  <c r="BD1294" i="6"/>
  <c r="BD1290" i="6"/>
  <c r="BD1286" i="6"/>
  <c r="BD1283" i="6"/>
  <c r="BD1281" i="6"/>
  <c r="BD1279" i="6"/>
  <c r="BD1277" i="6"/>
  <c r="BD1275" i="6"/>
  <c r="BD1269" i="6"/>
  <c r="BD1265" i="6"/>
  <c r="BD1258" i="6"/>
  <c r="BD1256" i="6"/>
  <c r="BD1253" i="6"/>
  <c r="BD1250" i="6"/>
  <c r="BD1248" i="6"/>
  <c r="BD1245" i="6"/>
  <c r="BD1242" i="6"/>
  <c r="BD1234" i="6"/>
  <c r="BD1230" i="6"/>
  <c r="BD1332" i="6"/>
  <c r="BD1328" i="6"/>
  <c r="BD1325" i="6"/>
  <c r="BD1323" i="6"/>
  <c r="BD1320" i="6"/>
  <c r="BD1317" i="6"/>
  <c r="BD1314" i="6"/>
  <c r="BD1311" i="6"/>
  <c r="BD1307" i="6"/>
  <c r="BD1303" i="6"/>
  <c r="BD1299" i="6"/>
  <c r="BD1295" i="6"/>
  <c r="BD1291" i="6"/>
  <c r="BD1287" i="6"/>
  <c r="BD1273" i="6"/>
  <c r="BD1270" i="6"/>
  <c r="BD1266" i="6"/>
  <c r="BD1263" i="6"/>
  <c r="BD1261" i="6"/>
  <c r="BD1251" i="6"/>
  <c r="BD1243" i="6"/>
  <c r="BD1240" i="6"/>
  <c r="BD1238" i="6"/>
  <c r="BD1235" i="6"/>
  <c r="BD1231" i="6"/>
  <c r="BD1358" i="6"/>
  <c r="BD1356" i="6"/>
  <c r="BD1354" i="6"/>
  <c r="BD1352" i="6"/>
  <c r="BD1350" i="6"/>
  <c r="BD1348" i="6"/>
  <c r="BD1346" i="6"/>
  <c r="BD1344" i="6"/>
  <c r="BD1342" i="6"/>
  <c r="BD1340" i="6"/>
  <c r="BD1338" i="6"/>
  <c r="BD1336" i="6"/>
  <c r="BD1333" i="6"/>
  <c r="BD1329" i="6"/>
  <c r="BD1321" i="6"/>
  <c r="BD1312" i="6"/>
  <c r="BD1308" i="6"/>
  <c r="BD1304" i="6"/>
  <c r="BD1300" i="6"/>
  <c r="BD1296" i="6"/>
  <c r="BD1292" i="6"/>
  <c r="BD1288" i="6"/>
  <c r="BD1284" i="6"/>
  <c r="BD1282" i="6"/>
  <c r="BD1280" i="6"/>
  <c r="BD1278" i="6"/>
  <c r="BD1276" i="6"/>
  <c r="BD1274" i="6"/>
  <c r="BD1271" i="6"/>
  <c r="BD1267" i="6"/>
  <c r="BD1259" i="6"/>
  <c r="BD1257" i="6"/>
  <c r="BD1254" i="6"/>
  <c r="BD1252" i="6"/>
  <c r="BD1249" i="6"/>
  <c r="BD1246" i="6"/>
  <c r="BD1244" i="6"/>
  <c r="BD1241" i="6"/>
  <c r="BD1236" i="6"/>
  <c r="BD1232" i="6"/>
  <c r="AV36" i="6"/>
  <c r="AI53" i="6"/>
  <c r="AC53" i="6"/>
  <c r="AG53" i="6"/>
  <c r="AB53" i="6"/>
  <c r="AE53" i="6"/>
  <c r="AA53" i="6"/>
  <c r="AD53" i="6"/>
  <c r="BC1484" i="6"/>
  <c r="AX1484" i="6"/>
  <c r="AZ1483" i="6"/>
  <c r="BC1482" i="6"/>
  <c r="AX1482" i="6"/>
  <c r="AZ1481" i="6"/>
  <c r="BC1480" i="6"/>
  <c r="AX1480" i="6"/>
  <c r="AZ1479" i="6"/>
  <c r="BC1478" i="6"/>
  <c r="AX1478" i="6"/>
  <c r="AZ1477" i="6"/>
  <c r="BC1476" i="6"/>
  <c r="AX1476" i="6"/>
  <c r="BA1475" i="6"/>
  <c r="BD1474" i="6"/>
  <c r="AZ1474" i="6"/>
  <c r="BC1473" i="6"/>
  <c r="AY1473" i="6"/>
  <c r="BB1472" i="6"/>
  <c r="AX1472" i="6"/>
  <c r="BA1471" i="6"/>
  <c r="BD1470" i="6"/>
  <c r="AZ1470" i="6"/>
  <c r="BC1469" i="6"/>
  <c r="AY1469" i="6"/>
  <c r="BB1468" i="6"/>
  <c r="AX1468" i="6"/>
  <c r="BA1467" i="6"/>
  <c r="BD1466" i="6"/>
  <c r="AZ1466" i="6"/>
  <c r="BC1465" i="6"/>
  <c r="AY1465" i="6"/>
  <c r="BB1464" i="6"/>
  <c r="AX1464" i="6"/>
  <c r="BA1484" i="6"/>
  <c r="BD1483" i="6"/>
  <c r="AY1483" i="6"/>
  <c r="BA1482" i="6"/>
  <c r="BD1481" i="6"/>
  <c r="AY1481" i="6"/>
  <c r="BA1480" i="6"/>
  <c r="BD1479" i="6"/>
  <c r="AY1479" i="6"/>
  <c r="BA1478" i="6"/>
  <c r="BD1477" i="6"/>
  <c r="AY1477" i="6"/>
  <c r="BA1476" i="6"/>
  <c r="BD1475" i="6"/>
  <c r="AZ1475" i="6"/>
  <c r="BC1474" i="6"/>
  <c r="AY1474" i="6"/>
  <c r="BB1473" i="6"/>
  <c r="AX1473" i="6"/>
  <c r="BA1472" i="6"/>
  <c r="BD1471" i="6"/>
  <c r="AZ1471" i="6"/>
  <c r="BC1470" i="6"/>
  <c r="AY1470" i="6"/>
  <c r="BB1469" i="6"/>
  <c r="AX1469" i="6"/>
  <c r="BA1468" i="6"/>
  <c r="BD1467" i="6"/>
  <c r="AZ1467" i="6"/>
  <c r="BC1466" i="6"/>
  <c r="AY1466" i="6"/>
  <c r="BB1465" i="6"/>
  <c r="AX1465" i="6"/>
  <c r="BA1464" i="6"/>
  <c r="AZ1484" i="6"/>
  <c r="BC1483" i="6"/>
  <c r="AX1483" i="6"/>
  <c r="AZ1482" i="6"/>
  <c r="BC1481" i="6"/>
  <c r="AX1481" i="6"/>
  <c r="AZ1480" i="6"/>
  <c r="BC1479" i="6"/>
  <c r="AX1479" i="6"/>
  <c r="AZ1478" i="6"/>
  <c r="BC1477" i="6"/>
  <c r="AX1477" i="6"/>
  <c r="AZ1476" i="6"/>
  <c r="BC1475" i="6"/>
  <c r="AY1475" i="6"/>
  <c r="BB1474" i="6"/>
  <c r="AX1474" i="6"/>
  <c r="BA1473" i="6"/>
  <c r="BD1472" i="6"/>
  <c r="AZ1472" i="6"/>
  <c r="BC1471" i="6"/>
  <c r="AY1471" i="6"/>
  <c r="BB1470" i="6"/>
  <c r="AX1470" i="6"/>
  <c r="BA1469" i="6"/>
  <c r="BD1468" i="6"/>
  <c r="AZ1468" i="6"/>
  <c r="BC1467" i="6"/>
  <c r="AY1467" i="6"/>
  <c r="BB1466" i="6"/>
  <c r="AX1466" i="6"/>
  <c r="BA1465" i="6"/>
  <c r="BD1464" i="6"/>
  <c r="AZ1464" i="6"/>
  <c r="BD1484" i="6"/>
  <c r="AY1484" i="6"/>
  <c r="BA1483" i="6"/>
  <c r="BD1482" i="6"/>
  <c r="AY1482" i="6"/>
  <c r="BA1481" i="6"/>
  <c r="BD1480" i="6"/>
  <c r="AY1480" i="6"/>
  <c r="BA1479" i="6"/>
  <c r="BD1478" i="6"/>
  <c r="AY1478" i="6"/>
  <c r="BA1477" i="6"/>
  <c r="BD1476" i="6"/>
  <c r="AY1476" i="6"/>
  <c r="BB1475" i="6"/>
  <c r="AX1475" i="6"/>
  <c r="BA1474" i="6"/>
  <c r="BD1473" i="6"/>
  <c r="AZ1473" i="6"/>
  <c r="BC1472" i="6"/>
  <c r="AY1472" i="6"/>
  <c r="BB1471" i="6"/>
  <c r="AX1471" i="6"/>
  <c r="BA1470" i="6"/>
  <c r="BD1469" i="6"/>
  <c r="AZ1469" i="6"/>
  <c r="BC1468" i="6"/>
  <c r="AY1468" i="6"/>
  <c r="BB1467" i="6"/>
  <c r="AX1467" i="6"/>
  <c r="BA1466" i="6"/>
  <c r="BD1465" i="6"/>
  <c r="AZ1465" i="6"/>
  <c r="BC1464" i="6"/>
  <c r="AY1464" i="6"/>
  <c r="AU53" i="6"/>
  <c r="AS53" i="6"/>
  <c r="AR53" i="6"/>
  <c r="AV53" i="6"/>
  <c r="AQ53" i="6"/>
  <c r="AM53" i="6"/>
  <c r="AL53" i="6"/>
  <c r="AN53" i="6"/>
  <c r="BZ48" i="6"/>
  <c r="BT48" i="6"/>
  <c r="BW48" i="6"/>
  <c r="BS48" i="6"/>
  <c r="BV48" i="6"/>
  <c r="BU48" i="6"/>
  <c r="AI47" i="6"/>
  <c r="BD1696" i="6"/>
  <c r="BD1694" i="6"/>
  <c r="BD1692" i="6"/>
  <c r="BD1690" i="6"/>
  <c r="BD1688" i="6"/>
  <c r="BD1686" i="6"/>
  <c r="BD1684" i="6"/>
  <c r="BD1682" i="6"/>
  <c r="BD1680" i="6"/>
  <c r="BD1678" i="6"/>
  <c r="BD1676" i="6"/>
  <c r="BD1674" i="6"/>
  <c r="BD1670" i="6"/>
  <c r="BD1666" i="6"/>
  <c r="BD1658" i="6"/>
  <c r="BD1655" i="6"/>
  <c r="BD1649" i="6"/>
  <c r="BD1645" i="6"/>
  <c r="BD1641" i="6"/>
  <c r="BD1637" i="6"/>
  <c r="BD1633" i="6"/>
  <c r="BD1629" i="6"/>
  <c r="BD1625" i="6"/>
  <c r="BD1622" i="6"/>
  <c r="BD1620" i="6"/>
  <c r="BD1618" i="6"/>
  <c r="BD1616" i="6"/>
  <c r="BD1614" i="6"/>
  <c r="BD1608" i="6"/>
  <c r="BD1604" i="6"/>
  <c r="BD1597" i="6"/>
  <c r="BD1595" i="6"/>
  <c r="BD1592" i="6"/>
  <c r="BD1589" i="6"/>
  <c r="BD1587" i="6"/>
  <c r="BD1584" i="6"/>
  <c r="BD1581" i="6"/>
  <c r="BD1573" i="6"/>
  <c r="BD1569" i="6"/>
  <c r="BD1671" i="6"/>
  <c r="BD1667" i="6"/>
  <c r="BD1664" i="6"/>
  <c r="BD1662" i="6"/>
  <c r="BD1659" i="6"/>
  <c r="BD1656" i="6"/>
  <c r="BD1653" i="6"/>
  <c r="BD1650" i="6"/>
  <c r="BD1646" i="6"/>
  <c r="BD1642" i="6"/>
  <c r="BD1638" i="6"/>
  <c r="BD1634" i="6"/>
  <c r="BD1630" i="6"/>
  <c r="BD1626" i="6"/>
  <c r="BD1612" i="6"/>
  <c r="BD1609" i="6"/>
  <c r="BD1605" i="6"/>
  <c r="BD1602" i="6"/>
  <c r="BD1600" i="6"/>
  <c r="BD1590" i="6"/>
  <c r="BD1582" i="6"/>
  <c r="BD1579" i="6"/>
  <c r="BD1577" i="6"/>
  <c r="BD1574" i="6"/>
  <c r="BD1570" i="6"/>
  <c r="BD1697" i="6"/>
  <c r="BD1695" i="6"/>
  <c r="BD1693" i="6"/>
  <c r="BD1691" i="6"/>
  <c r="BD1689" i="6"/>
  <c r="BD1687" i="6"/>
  <c r="BD1685" i="6"/>
  <c r="BD1683" i="6"/>
  <c r="BD1681" i="6"/>
  <c r="BD1679" i="6"/>
  <c r="BD1677" i="6"/>
  <c r="BD1675" i="6"/>
  <c r="BD1672" i="6"/>
  <c r="BD1668" i="6"/>
  <c r="BD1660" i="6"/>
  <c r="BD1651" i="6"/>
  <c r="BD1647" i="6"/>
  <c r="BD1643" i="6"/>
  <c r="BD1639" i="6"/>
  <c r="BD1635" i="6"/>
  <c r="BD1631" i="6"/>
  <c r="BD1627" i="6"/>
  <c r="BD1623" i="6"/>
  <c r="BD1621" i="6"/>
  <c r="BD1619" i="6"/>
  <c r="BD1617" i="6"/>
  <c r="BD1615" i="6"/>
  <c r="BD1613" i="6"/>
  <c r="BD1610" i="6"/>
  <c r="BD1606" i="6"/>
  <c r="BD1598" i="6"/>
  <c r="BD1596" i="6"/>
  <c r="BD1593" i="6"/>
  <c r="BD1591" i="6"/>
  <c r="BD1588" i="6"/>
  <c r="BD1585" i="6"/>
  <c r="BD1583" i="6"/>
  <c r="BD1580" i="6"/>
  <c r="BD1575" i="6"/>
  <c r="BD1571" i="6"/>
  <c r="BD1673" i="6"/>
  <c r="BD1669" i="6"/>
  <c r="BD1665" i="6"/>
  <c r="BD1663" i="6"/>
  <c r="BD1661" i="6"/>
  <c r="BD1657" i="6"/>
  <c r="BD1654" i="6"/>
  <c r="BD1652" i="6"/>
  <c r="BD1648" i="6"/>
  <c r="BD1644" i="6"/>
  <c r="BD1640" i="6"/>
  <c r="BD1636" i="6"/>
  <c r="BD1632" i="6"/>
  <c r="BD1628" i="6"/>
  <c r="BD1624" i="6"/>
  <c r="BD1611" i="6"/>
  <c r="BD1607" i="6"/>
  <c r="BD1603" i="6"/>
  <c r="BD1601" i="6"/>
  <c r="BD1599" i="6"/>
  <c r="BD1594" i="6"/>
  <c r="BD1586" i="6"/>
  <c r="BD1578" i="6"/>
  <c r="BD1576" i="6"/>
  <c r="BD1572" i="6"/>
  <c r="AV47" i="6"/>
  <c r="AI69" i="6"/>
  <c r="BD2375" i="6"/>
  <c r="BD2373" i="6"/>
  <c r="BD2371" i="6"/>
  <c r="BD2369" i="6"/>
  <c r="BD2367" i="6"/>
  <c r="BD2365" i="6"/>
  <c r="BD2363" i="6"/>
  <c r="BD2361" i="6"/>
  <c r="BD2359" i="6"/>
  <c r="BD2357" i="6"/>
  <c r="BD2355" i="6"/>
  <c r="BD2353" i="6"/>
  <c r="BD2350" i="6"/>
  <c r="BD2346" i="6"/>
  <c r="BD2338" i="6"/>
  <c r="BD2329" i="6"/>
  <c r="BD2374" i="6"/>
  <c r="BD2372" i="6"/>
  <c r="BD2370" i="6"/>
  <c r="BD2368" i="6"/>
  <c r="BD2366" i="6"/>
  <c r="BD2364" i="6"/>
  <c r="BD2362" i="6"/>
  <c r="BD2360" i="6"/>
  <c r="BD2358" i="6"/>
  <c r="BD2356" i="6"/>
  <c r="BD2354" i="6"/>
  <c r="BD2352" i="6"/>
  <c r="BD2348" i="6"/>
  <c r="BD2344" i="6"/>
  <c r="BD2336" i="6"/>
  <c r="BD2333" i="6"/>
  <c r="BD2349" i="6"/>
  <c r="BD2345" i="6"/>
  <c r="BD2342" i="6"/>
  <c r="BD2340" i="6"/>
  <c r="BD2337" i="6"/>
  <c r="BD2334" i="6"/>
  <c r="BD2331" i="6"/>
  <c r="BD2328" i="6"/>
  <c r="BD2324" i="6"/>
  <c r="BD2320" i="6"/>
  <c r="BD2316" i="6"/>
  <c r="BD2312" i="6"/>
  <c r="BD2308" i="6"/>
  <c r="BD2304" i="6"/>
  <c r="BD2290" i="6"/>
  <c r="BD2287" i="6"/>
  <c r="BD2283" i="6"/>
  <c r="BD2347" i="6"/>
  <c r="BD2341" i="6"/>
  <c r="BD2335" i="6"/>
  <c r="BD2327" i="6"/>
  <c r="BD2317" i="6"/>
  <c r="BD2314" i="6"/>
  <c r="BD2311" i="6"/>
  <c r="BD2301" i="6"/>
  <c r="BD2299" i="6"/>
  <c r="BD2297" i="6"/>
  <c r="BD2295" i="6"/>
  <c r="BD2293" i="6"/>
  <c r="BD2291" i="6"/>
  <c r="BD2289" i="6"/>
  <c r="BD2286" i="6"/>
  <c r="BD2280" i="6"/>
  <c r="BD2278" i="6"/>
  <c r="BD2268" i="6"/>
  <c r="BD2260" i="6"/>
  <c r="BD2257" i="6"/>
  <c r="BD2255" i="6"/>
  <c r="BD2252" i="6"/>
  <c r="BD2248" i="6"/>
  <c r="BD2343" i="6"/>
  <c r="BD2330" i="6"/>
  <c r="BD2321" i="6"/>
  <c r="BD2318" i="6"/>
  <c r="BD2315" i="6"/>
  <c r="BD2305" i="6"/>
  <c r="BD2302" i="6"/>
  <c r="BD2276" i="6"/>
  <c r="BD2274" i="6"/>
  <c r="BD2271" i="6"/>
  <c r="BD2269" i="6"/>
  <c r="BD2266" i="6"/>
  <c r="BD2263" i="6"/>
  <c r="BD2261" i="6"/>
  <c r="BD2258" i="6"/>
  <c r="BD2253" i="6"/>
  <c r="BD2249" i="6"/>
  <c r="BD2332" i="6"/>
  <c r="BD2325" i="6"/>
  <c r="BD2322" i="6"/>
  <c r="BD2319" i="6"/>
  <c r="BD2309" i="6"/>
  <c r="BD2306" i="6"/>
  <c r="BD2303" i="6"/>
  <c r="BD2300" i="6"/>
  <c r="BD2298" i="6"/>
  <c r="BD2296" i="6"/>
  <c r="BD2294" i="6"/>
  <c r="BD2292" i="6"/>
  <c r="BD2284" i="6"/>
  <c r="BD2281" i="6"/>
  <c r="BD2279" i="6"/>
  <c r="BD2277" i="6"/>
  <c r="BD2272" i="6"/>
  <c r="BD2264" i="6"/>
  <c r="BD2256" i="6"/>
  <c r="BD2254" i="6"/>
  <c r="BD2250" i="6"/>
  <c r="BD2351" i="6"/>
  <c r="BD2339" i="6"/>
  <c r="BD2326" i="6"/>
  <c r="BD2323" i="6"/>
  <c r="BD2313" i="6"/>
  <c r="BD2310" i="6"/>
  <c r="BD2307" i="6"/>
  <c r="BD2288" i="6"/>
  <c r="BD2285" i="6"/>
  <c r="BD2282" i="6"/>
  <c r="BD2275" i="6"/>
  <c r="BD2273" i="6"/>
  <c r="BD2270" i="6"/>
  <c r="BD2267" i="6"/>
  <c r="BD2265" i="6"/>
  <c r="BD2262" i="6"/>
  <c r="BD2259" i="6"/>
  <c r="BD2251" i="6"/>
  <c r="BD2247" i="6"/>
  <c r="AV69" i="6"/>
  <c r="AG28" i="6"/>
  <c r="AB28" i="6"/>
  <c r="AE28" i="6"/>
  <c r="AA28" i="6"/>
  <c r="AC28" i="6"/>
  <c r="AI28" i="6"/>
  <c r="AD28" i="6"/>
  <c r="BC743" i="6"/>
  <c r="AX743" i="6"/>
  <c r="AZ742" i="6"/>
  <c r="BC741" i="6"/>
  <c r="AX741" i="6"/>
  <c r="AZ740" i="6"/>
  <c r="BC739" i="6"/>
  <c r="AX739" i="6"/>
  <c r="AZ738" i="6"/>
  <c r="BC737" i="6"/>
  <c r="AX737" i="6"/>
  <c r="AZ736" i="6"/>
  <c r="BC735" i="6"/>
  <c r="AX735" i="6"/>
  <c r="BA734" i="6"/>
  <c r="BD733" i="6"/>
  <c r="AZ733" i="6"/>
  <c r="BC732" i="6"/>
  <c r="AY732" i="6"/>
  <c r="BB731" i="6"/>
  <c r="AX731" i="6"/>
  <c r="BA730" i="6"/>
  <c r="BD729" i="6"/>
  <c r="AZ729" i="6"/>
  <c r="BC728" i="6"/>
  <c r="AY728" i="6"/>
  <c r="BB727" i="6"/>
  <c r="AX727" i="6"/>
  <c r="BA726" i="6"/>
  <c r="BD725" i="6"/>
  <c r="AZ725" i="6"/>
  <c r="BC724" i="6"/>
  <c r="AY724" i="6"/>
  <c r="BB723" i="6"/>
  <c r="AX723" i="6"/>
  <c r="AV28" i="6"/>
  <c r="AQ28" i="6"/>
  <c r="BA743" i="6"/>
  <c r="BD742" i="6"/>
  <c r="AY742" i="6"/>
  <c r="BA741" i="6"/>
  <c r="BD740" i="6"/>
  <c r="AY740" i="6"/>
  <c r="BA739" i="6"/>
  <c r="BD738" i="6"/>
  <c r="AY738" i="6"/>
  <c r="BA737" i="6"/>
  <c r="BD736" i="6"/>
  <c r="AY736" i="6"/>
  <c r="BA735" i="6"/>
  <c r="BD734" i="6"/>
  <c r="AZ734" i="6"/>
  <c r="BC733" i="6"/>
  <c r="AY733" i="6"/>
  <c r="BB732" i="6"/>
  <c r="AX732" i="6"/>
  <c r="BA731" i="6"/>
  <c r="BD730" i="6"/>
  <c r="AZ730" i="6"/>
  <c r="BC729" i="6"/>
  <c r="AY729" i="6"/>
  <c r="BB728" i="6"/>
  <c r="AX728" i="6"/>
  <c r="BA727" i="6"/>
  <c r="BD726" i="6"/>
  <c r="AZ726" i="6"/>
  <c r="BC725" i="6"/>
  <c r="AY725" i="6"/>
  <c r="BB724" i="6"/>
  <c r="AX724" i="6"/>
  <c r="BA723" i="6"/>
  <c r="AU28" i="6"/>
  <c r="AZ743" i="6"/>
  <c r="BC742" i="6"/>
  <c r="AX742" i="6"/>
  <c r="AZ741" i="6"/>
  <c r="BC740" i="6"/>
  <c r="AX740" i="6"/>
  <c r="AZ739" i="6"/>
  <c r="BC738" i="6"/>
  <c r="AX738" i="6"/>
  <c r="AZ737" i="6"/>
  <c r="BC736" i="6"/>
  <c r="AX736" i="6"/>
  <c r="AZ735" i="6"/>
  <c r="BC734" i="6"/>
  <c r="AY734" i="6"/>
  <c r="BB733" i="6"/>
  <c r="AX733" i="6"/>
  <c r="BA732" i="6"/>
  <c r="BD731" i="6"/>
  <c r="AZ731" i="6"/>
  <c r="BC730" i="6"/>
  <c r="AY730" i="6"/>
  <c r="BB729" i="6"/>
  <c r="AX729" i="6"/>
  <c r="BA728" i="6"/>
  <c r="BD727" i="6"/>
  <c r="AZ727" i="6"/>
  <c r="BC726" i="6"/>
  <c r="AY726" i="6"/>
  <c r="BB725" i="6"/>
  <c r="AX725" i="6"/>
  <c r="BA724" i="6"/>
  <c r="BD723" i="6"/>
  <c r="AZ723" i="6"/>
  <c r="AS28" i="6"/>
  <c r="BD743" i="6"/>
  <c r="AY743" i="6"/>
  <c r="BA742" i="6"/>
  <c r="BD741" i="6"/>
  <c r="AY741" i="6"/>
  <c r="BA740" i="6"/>
  <c r="BD739" i="6"/>
  <c r="AY739" i="6"/>
  <c r="BA738" i="6"/>
  <c r="BD737" i="6"/>
  <c r="AY737" i="6"/>
  <c r="BA736" i="6"/>
  <c r="BD735" i="6"/>
  <c r="AY735" i="6"/>
  <c r="BB734" i="6"/>
  <c r="AX734" i="6"/>
  <c r="BA733" i="6"/>
  <c r="BD732" i="6"/>
  <c r="AZ732" i="6"/>
  <c r="BC731" i="6"/>
  <c r="AY731" i="6"/>
  <c r="BB730" i="6"/>
  <c r="AX730" i="6"/>
  <c r="BA729" i="6"/>
  <c r="BD728" i="6"/>
  <c r="AZ728" i="6"/>
  <c r="BC727" i="6"/>
  <c r="AY727" i="6"/>
  <c r="BB726" i="6"/>
  <c r="AX726" i="6"/>
  <c r="BA725" i="6"/>
  <c r="BD724" i="6"/>
  <c r="AZ724" i="6"/>
  <c r="BC723" i="6"/>
  <c r="AY723" i="6"/>
  <c r="AR28" i="6"/>
  <c r="AL28" i="6"/>
  <c r="AN28" i="6"/>
  <c r="AM28" i="6"/>
  <c r="BV25" i="6"/>
  <c r="BU25" i="6"/>
  <c r="BZ25" i="6"/>
  <c r="BT25" i="6"/>
  <c r="BW25" i="6"/>
  <c r="BS25" i="6"/>
  <c r="AG32" i="6"/>
  <c r="AB32" i="6"/>
  <c r="AE32" i="6"/>
  <c r="AA32" i="6"/>
  <c r="AD32" i="6"/>
  <c r="AI32" i="6"/>
  <c r="AC32" i="6"/>
  <c r="BC827" i="6"/>
  <c r="AX827" i="6"/>
  <c r="AZ826" i="6"/>
  <c r="BC825" i="6"/>
  <c r="AX825" i="6"/>
  <c r="AZ824" i="6"/>
  <c r="BC823" i="6"/>
  <c r="AX823" i="6"/>
  <c r="AZ822" i="6"/>
  <c r="BC821" i="6"/>
  <c r="AX821" i="6"/>
  <c r="AZ820" i="6"/>
  <c r="BC819" i="6"/>
  <c r="AX819" i="6"/>
  <c r="BA818" i="6"/>
  <c r="BD817" i="6"/>
  <c r="AZ817" i="6"/>
  <c r="BC816" i="6"/>
  <c r="AY816" i="6"/>
  <c r="BB815" i="6"/>
  <c r="AX815" i="6"/>
  <c r="BA814" i="6"/>
  <c r="BD813" i="6"/>
  <c r="AZ813" i="6"/>
  <c r="BC812" i="6"/>
  <c r="AY812" i="6"/>
  <c r="BB811" i="6"/>
  <c r="AX811" i="6"/>
  <c r="BA810" i="6"/>
  <c r="BD809" i="6"/>
  <c r="AZ809" i="6"/>
  <c r="BC808" i="6"/>
  <c r="AY808" i="6"/>
  <c r="BB807" i="6"/>
  <c r="AX807" i="6"/>
  <c r="BA827" i="6"/>
  <c r="BD826" i="6"/>
  <c r="AY826" i="6"/>
  <c r="BA825" i="6"/>
  <c r="BD824" i="6"/>
  <c r="AY824" i="6"/>
  <c r="BA823" i="6"/>
  <c r="BD822" i="6"/>
  <c r="AY822" i="6"/>
  <c r="BA821" i="6"/>
  <c r="BD820" i="6"/>
  <c r="AY820" i="6"/>
  <c r="BA819" i="6"/>
  <c r="BD818" i="6"/>
  <c r="AZ818" i="6"/>
  <c r="BC817" i="6"/>
  <c r="AY817" i="6"/>
  <c r="BB816" i="6"/>
  <c r="AX816" i="6"/>
  <c r="BA815" i="6"/>
  <c r="BD814" i="6"/>
  <c r="AZ814" i="6"/>
  <c r="BC813" i="6"/>
  <c r="AY813" i="6"/>
  <c r="BB812" i="6"/>
  <c r="AX812" i="6"/>
  <c r="BA811" i="6"/>
  <c r="BD810" i="6"/>
  <c r="AZ810" i="6"/>
  <c r="BC809" i="6"/>
  <c r="AY809" i="6"/>
  <c r="BB808" i="6"/>
  <c r="AX808" i="6"/>
  <c r="BA807" i="6"/>
  <c r="AZ827" i="6"/>
  <c r="BC826" i="6"/>
  <c r="AX826" i="6"/>
  <c r="AZ825" i="6"/>
  <c r="BC824" i="6"/>
  <c r="AX824" i="6"/>
  <c r="AZ823" i="6"/>
  <c r="BC822" i="6"/>
  <c r="AX822" i="6"/>
  <c r="AZ821" i="6"/>
  <c r="BC820" i="6"/>
  <c r="AX820" i="6"/>
  <c r="AZ819" i="6"/>
  <c r="BC818" i="6"/>
  <c r="AY818" i="6"/>
  <c r="BB817" i="6"/>
  <c r="AX817" i="6"/>
  <c r="BA816" i="6"/>
  <c r="BD815" i="6"/>
  <c r="AZ815" i="6"/>
  <c r="BC814" i="6"/>
  <c r="AY814" i="6"/>
  <c r="BB813" i="6"/>
  <c r="AX813" i="6"/>
  <c r="BA812" i="6"/>
  <c r="BD811" i="6"/>
  <c r="AZ811" i="6"/>
  <c r="BC810" i="6"/>
  <c r="AY810" i="6"/>
  <c r="BB809" i="6"/>
  <c r="AX809" i="6"/>
  <c r="BA808" i="6"/>
  <c r="BD807" i="6"/>
  <c r="AZ807" i="6"/>
  <c r="BD827" i="6"/>
  <c r="AY827" i="6"/>
  <c r="BA826" i="6"/>
  <c r="BD825" i="6"/>
  <c r="AY825" i="6"/>
  <c r="BA824" i="6"/>
  <c r="BD823" i="6"/>
  <c r="AY823" i="6"/>
  <c r="BA822" i="6"/>
  <c r="BD821" i="6"/>
  <c r="AY821" i="6"/>
  <c r="BA820" i="6"/>
  <c r="BD819" i="6"/>
  <c r="AY819" i="6"/>
  <c r="BB818" i="6"/>
  <c r="AX818" i="6"/>
  <c r="BA817" i="6"/>
  <c r="BD816" i="6"/>
  <c r="AZ816" i="6"/>
  <c r="BC815" i="6"/>
  <c r="AY815" i="6"/>
  <c r="BB814" i="6"/>
  <c r="AX814" i="6"/>
  <c r="BA813" i="6"/>
  <c r="BD812" i="6"/>
  <c r="AZ812" i="6"/>
  <c r="BC811" i="6"/>
  <c r="AY811" i="6"/>
  <c r="BB810" i="6"/>
  <c r="AX810" i="6"/>
  <c r="BA809" i="6"/>
  <c r="BD808" i="6"/>
  <c r="AZ808" i="6"/>
  <c r="BC807" i="6"/>
  <c r="AY807" i="6"/>
  <c r="AV32" i="6"/>
  <c r="AQ32" i="6"/>
  <c r="AU32" i="6"/>
  <c r="AS32" i="6"/>
  <c r="AR32" i="6"/>
  <c r="AL32" i="6"/>
  <c r="AN32" i="6"/>
  <c r="AM32" i="6"/>
  <c r="BV29" i="6"/>
  <c r="BU29" i="6"/>
  <c r="BZ29" i="6"/>
  <c r="BT29" i="6"/>
  <c r="BW29" i="6"/>
  <c r="BS29" i="6"/>
  <c r="AG38" i="6"/>
  <c r="AB38" i="6"/>
  <c r="AE38" i="6"/>
  <c r="AA38" i="6"/>
  <c r="AD38" i="6"/>
  <c r="AI38" i="6"/>
  <c r="AC38" i="6"/>
  <c r="BD1061" i="6"/>
  <c r="AY1061" i="6"/>
  <c r="BA1060" i="6"/>
  <c r="BD1059" i="6"/>
  <c r="AY1059" i="6"/>
  <c r="BA1058" i="6"/>
  <c r="BD1057" i="6"/>
  <c r="AY1057" i="6"/>
  <c r="BA1056" i="6"/>
  <c r="BD1055" i="6"/>
  <c r="AY1055" i="6"/>
  <c r="BA1054" i="6"/>
  <c r="BD1053" i="6"/>
  <c r="AY1053" i="6"/>
  <c r="BB1052" i="6"/>
  <c r="AX1052" i="6"/>
  <c r="BA1051" i="6"/>
  <c r="BD1050" i="6"/>
  <c r="AZ1050" i="6"/>
  <c r="BC1049" i="6"/>
  <c r="AY1049" i="6"/>
  <c r="BB1048" i="6"/>
  <c r="AX1048" i="6"/>
  <c r="BA1047" i="6"/>
  <c r="BD1046" i="6"/>
  <c r="AZ1046" i="6"/>
  <c r="BC1045" i="6"/>
  <c r="AY1045" i="6"/>
  <c r="BB1044" i="6"/>
  <c r="AX1044" i="6"/>
  <c r="BA1043" i="6"/>
  <c r="BD1042" i="6"/>
  <c r="AZ1042" i="6"/>
  <c r="BC1041" i="6"/>
  <c r="AY1041" i="6"/>
  <c r="BC1061" i="6"/>
  <c r="AX1061" i="6"/>
  <c r="AZ1060" i="6"/>
  <c r="BC1059" i="6"/>
  <c r="AX1059" i="6"/>
  <c r="AZ1058" i="6"/>
  <c r="BC1057" i="6"/>
  <c r="AX1057" i="6"/>
  <c r="AZ1056" i="6"/>
  <c r="BC1055" i="6"/>
  <c r="AX1055" i="6"/>
  <c r="AZ1054" i="6"/>
  <c r="BC1053" i="6"/>
  <c r="AX1053" i="6"/>
  <c r="BA1052" i="6"/>
  <c r="BD1051" i="6"/>
  <c r="AZ1051" i="6"/>
  <c r="BC1050" i="6"/>
  <c r="AY1050" i="6"/>
  <c r="BB1049" i="6"/>
  <c r="AX1049" i="6"/>
  <c r="BA1048" i="6"/>
  <c r="BD1047" i="6"/>
  <c r="AZ1047" i="6"/>
  <c r="BC1046" i="6"/>
  <c r="AY1046" i="6"/>
  <c r="BB1045" i="6"/>
  <c r="AX1045" i="6"/>
  <c r="BA1044" i="6"/>
  <c r="BD1043" i="6"/>
  <c r="AZ1043" i="6"/>
  <c r="BC1042" i="6"/>
  <c r="AY1042" i="6"/>
  <c r="BB1041" i="6"/>
  <c r="AX1041" i="6"/>
  <c r="BA1061" i="6"/>
  <c r="BD1060" i="6"/>
  <c r="AY1060" i="6"/>
  <c r="BA1059" i="6"/>
  <c r="BD1058" i="6"/>
  <c r="AY1058" i="6"/>
  <c r="BA1057" i="6"/>
  <c r="BD1056" i="6"/>
  <c r="AY1056" i="6"/>
  <c r="BA1055" i="6"/>
  <c r="BD1054" i="6"/>
  <c r="AY1054" i="6"/>
  <c r="BA1053" i="6"/>
  <c r="BD1052" i="6"/>
  <c r="AZ1052" i="6"/>
  <c r="BC1051" i="6"/>
  <c r="AY1051" i="6"/>
  <c r="BB1050" i="6"/>
  <c r="AX1050" i="6"/>
  <c r="BA1049" i="6"/>
  <c r="BD1048" i="6"/>
  <c r="AZ1048" i="6"/>
  <c r="BC1047" i="6"/>
  <c r="AY1047" i="6"/>
  <c r="BB1046" i="6"/>
  <c r="AX1046" i="6"/>
  <c r="BA1045" i="6"/>
  <c r="BD1044" i="6"/>
  <c r="AZ1044" i="6"/>
  <c r="BC1043" i="6"/>
  <c r="AY1043" i="6"/>
  <c r="BB1042" i="6"/>
  <c r="AX1042" i="6"/>
  <c r="BA1041" i="6"/>
  <c r="AZ1061" i="6"/>
  <c r="BC1060" i="6"/>
  <c r="AX1060" i="6"/>
  <c r="AZ1059" i="6"/>
  <c r="BC1058" i="6"/>
  <c r="AX1058" i="6"/>
  <c r="AZ1057" i="6"/>
  <c r="BC1056" i="6"/>
  <c r="AX1056" i="6"/>
  <c r="AZ1055" i="6"/>
  <c r="BC1054" i="6"/>
  <c r="AX1054" i="6"/>
  <c r="AZ1053" i="6"/>
  <c r="BC1052" i="6"/>
  <c r="AY1052" i="6"/>
  <c r="BB1051" i="6"/>
  <c r="AX1051" i="6"/>
  <c r="BA1050" i="6"/>
  <c r="BD1049" i="6"/>
  <c r="AZ1049" i="6"/>
  <c r="BC1048" i="6"/>
  <c r="AY1048" i="6"/>
  <c r="BB1047" i="6"/>
  <c r="AX1047" i="6"/>
  <c r="BA1046" i="6"/>
  <c r="BD1045" i="6"/>
  <c r="AZ1045" i="6"/>
  <c r="BC1044" i="6"/>
  <c r="AY1044" i="6"/>
  <c r="BB1043" i="6"/>
  <c r="AX1043" i="6"/>
  <c r="BA1042" i="6"/>
  <c r="BD1041" i="6"/>
  <c r="AZ1041" i="6"/>
  <c r="AV38" i="6"/>
  <c r="AQ38" i="6"/>
  <c r="AU38" i="6"/>
  <c r="AS38" i="6"/>
  <c r="AR38" i="6"/>
  <c r="AL38" i="6"/>
  <c r="AN38" i="6"/>
  <c r="AM38" i="6"/>
  <c r="BV34" i="6"/>
  <c r="BU34" i="6"/>
  <c r="BZ34" i="6"/>
  <c r="BT34" i="6"/>
  <c r="BW34" i="6"/>
  <c r="BS34" i="6"/>
  <c r="AG42" i="6"/>
  <c r="AB42" i="6"/>
  <c r="AE42" i="6"/>
  <c r="AA42" i="6"/>
  <c r="AD42" i="6"/>
  <c r="AC42" i="6"/>
  <c r="AI42" i="6"/>
  <c r="BD1145" i="6"/>
  <c r="AY1145" i="6"/>
  <c r="BA1144" i="6"/>
  <c r="BD1143" i="6"/>
  <c r="AY1143" i="6"/>
  <c r="BA1142" i="6"/>
  <c r="BD1141" i="6"/>
  <c r="AY1141" i="6"/>
  <c r="BA1140" i="6"/>
  <c r="BD1139" i="6"/>
  <c r="AY1139" i="6"/>
  <c r="BA1138" i="6"/>
  <c r="BD1137" i="6"/>
  <c r="AY1137" i="6"/>
  <c r="BB1136" i="6"/>
  <c r="AX1136" i="6"/>
  <c r="BA1135" i="6"/>
  <c r="BD1134" i="6"/>
  <c r="AZ1134" i="6"/>
  <c r="BC1133" i="6"/>
  <c r="AY1133" i="6"/>
  <c r="BB1132" i="6"/>
  <c r="AX1132" i="6"/>
  <c r="BA1131" i="6"/>
  <c r="BD1130" i="6"/>
  <c r="AZ1130" i="6"/>
  <c r="BC1129" i="6"/>
  <c r="AY1129" i="6"/>
  <c r="BB1128" i="6"/>
  <c r="AX1128" i="6"/>
  <c r="BA1127" i="6"/>
  <c r="BD1126" i="6"/>
  <c r="AZ1126" i="6"/>
  <c r="BC1125" i="6"/>
  <c r="AY1125" i="6"/>
  <c r="BC1145" i="6"/>
  <c r="AX1145" i="6"/>
  <c r="AZ1144" i="6"/>
  <c r="BC1143" i="6"/>
  <c r="AX1143" i="6"/>
  <c r="AZ1142" i="6"/>
  <c r="BC1141" i="6"/>
  <c r="AX1141" i="6"/>
  <c r="AZ1140" i="6"/>
  <c r="BC1139" i="6"/>
  <c r="AX1139" i="6"/>
  <c r="AZ1138" i="6"/>
  <c r="BC1137" i="6"/>
  <c r="AX1137" i="6"/>
  <c r="BA1136" i="6"/>
  <c r="BD1135" i="6"/>
  <c r="AZ1135" i="6"/>
  <c r="BC1134" i="6"/>
  <c r="AY1134" i="6"/>
  <c r="BB1133" i="6"/>
  <c r="AX1133" i="6"/>
  <c r="BA1132" i="6"/>
  <c r="BD1131" i="6"/>
  <c r="AZ1131" i="6"/>
  <c r="BC1130" i="6"/>
  <c r="AY1130" i="6"/>
  <c r="BB1129" i="6"/>
  <c r="AX1129" i="6"/>
  <c r="BA1128" i="6"/>
  <c r="BD1127" i="6"/>
  <c r="AZ1127" i="6"/>
  <c r="BC1126" i="6"/>
  <c r="AY1126" i="6"/>
  <c r="BB1125" i="6"/>
  <c r="AX1125" i="6"/>
  <c r="BA1145" i="6"/>
  <c r="BD1144" i="6"/>
  <c r="AY1144" i="6"/>
  <c r="BA1143" i="6"/>
  <c r="BD1142" i="6"/>
  <c r="AY1142" i="6"/>
  <c r="BA1141" i="6"/>
  <c r="BD1140" i="6"/>
  <c r="AY1140" i="6"/>
  <c r="BA1139" i="6"/>
  <c r="BD1138" i="6"/>
  <c r="AY1138" i="6"/>
  <c r="BA1137" i="6"/>
  <c r="BD1136" i="6"/>
  <c r="AZ1136" i="6"/>
  <c r="BC1135" i="6"/>
  <c r="AY1135" i="6"/>
  <c r="BB1134" i="6"/>
  <c r="AX1134" i="6"/>
  <c r="BA1133" i="6"/>
  <c r="BD1132" i="6"/>
  <c r="AZ1132" i="6"/>
  <c r="BC1131" i="6"/>
  <c r="AY1131" i="6"/>
  <c r="BB1130" i="6"/>
  <c r="AX1130" i="6"/>
  <c r="BA1129" i="6"/>
  <c r="BD1128" i="6"/>
  <c r="AZ1128" i="6"/>
  <c r="BC1127" i="6"/>
  <c r="AY1127" i="6"/>
  <c r="BB1126" i="6"/>
  <c r="AX1126" i="6"/>
  <c r="BA1125" i="6"/>
  <c r="AZ1145" i="6"/>
  <c r="BC1144" i="6"/>
  <c r="AX1144" i="6"/>
  <c r="AZ1143" i="6"/>
  <c r="BC1142" i="6"/>
  <c r="AX1142" i="6"/>
  <c r="AZ1141" i="6"/>
  <c r="BC1140" i="6"/>
  <c r="AX1140" i="6"/>
  <c r="AZ1139" i="6"/>
  <c r="BC1138" i="6"/>
  <c r="AX1138" i="6"/>
  <c r="AZ1137" i="6"/>
  <c r="BC1136" i="6"/>
  <c r="AY1136" i="6"/>
  <c r="BB1135" i="6"/>
  <c r="AX1135" i="6"/>
  <c r="BA1134" i="6"/>
  <c r="BD1133" i="6"/>
  <c r="AZ1133" i="6"/>
  <c r="BC1132" i="6"/>
  <c r="AY1132" i="6"/>
  <c r="BB1131" i="6"/>
  <c r="AX1131" i="6"/>
  <c r="BA1130" i="6"/>
  <c r="BD1129" i="6"/>
  <c r="AZ1129" i="6"/>
  <c r="BC1128" i="6"/>
  <c r="AY1128" i="6"/>
  <c r="BB1127" i="6"/>
  <c r="AX1127" i="6"/>
  <c r="BA1126" i="6"/>
  <c r="BD1125" i="6"/>
  <c r="AZ1125" i="6"/>
  <c r="AV42" i="6"/>
  <c r="AQ42" i="6"/>
  <c r="AU42" i="6"/>
  <c r="AS42" i="6"/>
  <c r="AR42" i="6"/>
  <c r="AL42" i="6"/>
  <c r="AN42" i="6"/>
  <c r="AM42" i="6"/>
  <c r="BV38" i="6"/>
  <c r="BU38" i="6"/>
  <c r="BZ38" i="6"/>
  <c r="BT38" i="6"/>
  <c r="BW38" i="6"/>
  <c r="BS38" i="6"/>
  <c r="AG46" i="6"/>
  <c r="AB46" i="6"/>
  <c r="AE46" i="6"/>
  <c r="AA46" i="6"/>
  <c r="AD46" i="6"/>
  <c r="AI46" i="6"/>
  <c r="AC46" i="6"/>
  <c r="BD1229" i="6"/>
  <c r="AY1229" i="6"/>
  <c r="BA1228" i="6"/>
  <c r="BD1227" i="6"/>
  <c r="AY1227" i="6"/>
  <c r="BA1226" i="6"/>
  <c r="BD1225" i="6"/>
  <c r="AY1225" i="6"/>
  <c r="BA1224" i="6"/>
  <c r="BD1223" i="6"/>
  <c r="AY1223" i="6"/>
  <c r="BA1222" i="6"/>
  <c r="BD1221" i="6"/>
  <c r="AY1221" i="6"/>
  <c r="BB1220" i="6"/>
  <c r="AX1220" i="6"/>
  <c r="BA1219" i="6"/>
  <c r="BD1218" i="6"/>
  <c r="AZ1218" i="6"/>
  <c r="BC1217" i="6"/>
  <c r="AY1217" i="6"/>
  <c r="BB1216" i="6"/>
  <c r="AX1216" i="6"/>
  <c r="BA1215" i="6"/>
  <c r="BD1214" i="6"/>
  <c r="AZ1214" i="6"/>
  <c r="BC1213" i="6"/>
  <c r="AY1213" i="6"/>
  <c r="BB1212" i="6"/>
  <c r="AX1212" i="6"/>
  <c r="BA1211" i="6"/>
  <c r="BD1210" i="6"/>
  <c r="AZ1210" i="6"/>
  <c r="BC1209" i="6"/>
  <c r="AY1209" i="6"/>
  <c r="BC1229" i="6"/>
  <c r="AX1229" i="6"/>
  <c r="AZ1228" i="6"/>
  <c r="BC1227" i="6"/>
  <c r="AX1227" i="6"/>
  <c r="AZ1226" i="6"/>
  <c r="BC1225" i="6"/>
  <c r="AX1225" i="6"/>
  <c r="AZ1224" i="6"/>
  <c r="BC1223" i="6"/>
  <c r="AX1223" i="6"/>
  <c r="AZ1222" i="6"/>
  <c r="BC1221" i="6"/>
  <c r="AX1221" i="6"/>
  <c r="BA1220" i="6"/>
  <c r="BD1219" i="6"/>
  <c r="AZ1219" i="6"/>
  <c r="BC1218" i="6"/>
  <c r="AY1218" i="6"/>
  <c r="BB1217" i="6"/>
  <c r="AX1217" i="6"/>
  <c r="BA1216" i="6"/>
  <c r="BD1215" i="6"/>
  <c r="AZ1215" i="6"/>
  <c r="BC1214" i="6"/>
  <c r="AY1214" i="6"/>
  <c r="BB1213" i="6"/>
  <c r="AX1213" i="6"/>
  <c r="BA1212" i="6"/>
  <c r="BD1211" i="6"/>
  <c r="AZ1211" i="6"/>
  <c r="BC1210" i="6"/>
  <c r="AY1210" i="6"/>
  <c r="BB1209" i="6"/>
  <c r="AX1209" i="6"/>
  <c r="BA1229" i="6"/>
  <c r="BD1228" i="6"/>
  <c r="AY1228" i="6"/>
  <c r="BA1227" i="6"/>
  <c r="BD1226" i="6"/>
  <c r="AY1226" i="6"/>
  <c r="BA1225" i="6"/>
  <c r="BD1224" i="6"/>
  <c r="AY1224" i="6"/>
  <c r="BA1223" i="6"/>
  <c r="BD1222" i="6"/>
  <c r="AY1222" i="6"/>
  <c r="BA1221" i="6"/>
  <c r="BD1220" i="6"/>
  <c r="AZ1220" i="6"/>
  <c r="BC1219" i="6"/>
  <c r="AY1219" i="6"/>
  <c r="BB1218" i="6"/>
  <c r="AX1218" i="6"/>
  <c r="BA1217" i="6"/>
  <c r="BD1216" i="6"/>
  <c r="AZ1216" i="6"/>
  <c r="BC1215" i="6"/>
  <c r="AY1215" i="6"/>
  <c r="BB1214" i="6"/>
  <c r="AX1214" i="6"/>
  <c r="BA1213" i="6"/>
  <c r="BD1212" i="6"/>
  <c r="AZ1212" i="6"/>
  <c r="BC1211" i="6"/>
  <c r="AY1211" i="6"/>
  <c r="BB1210" i="6"/>
  <c r="AX1210" i="6"/>
  <c r="BA1209" i="6"/>
  <c r="AZ1229" i="6"/>
  <c r="BC1228" i="6"/>
  <c r="AX1228" i="6"/>
  <c r="AZ1227" i="6"/>
  <c r="BC1226" i="6"/>
  <c r="AX1226" i="6"/>
  <c r="AZ1225" i="6"/>
  <c r="BC1224" i="6"/>
  <c r="AX1224" i="6"/>
  <c r="AZ1223" i="6"/>
  <c r="BC1222" i="6"/>
  <c r="AX1222" i="6"/>
  <c r="AZ1221" i="6"/>
  <c r="BC1220" i="6"/>
  <c r="AY1220" i="6"/>
  <c r="BB1219" i="6"/>
  <c r="AX1219" i="6"/>
  <c r="BA1218" i="6"/>
  <c r="BD1217" i="6"/>
  <c r="AZ1217" i="6"/>
  <c r="BC1216" i="6"/>
  <c r="AY1216" i="6"/>
  <c r="BB1215" i="6"/>
  <c r="AX1215" i="6"/>
  <c r="BA1214" i="6"/>
  <c r="BD1213" i="6"/>
  <c r="AZ1213" i="6"/>
  <c r="BC1212" i="6"/>
  <c r="AY1212" i="6"/>
  <c r="BB1211" i="6"/>
  <c r="AX1211" i="6"/>
  <c r="BA1210" i="6"/>
  <c r="BD1209" i="6"/>
  <c r="AZ1209" i="6"/>
  <c r="AV46" i="6"/>
  <c r="AQ46" i="6"/>
  <c r="AU46" i="6"/>
  <c r="AS46" i="6"/>
  <c r="AR46" i="6"/>
  <c r="AL46" i="6"/>
  <c r="AN46" i="6"/>
  <c r="AM46" i="6"/>
  <c r="BV42" i="6"/>
  <c r="BU42" i="6"/>
  <c r="BZ42" i="6"/>
  <c r="BT42" i="6"/>
  <c r="BW42" i="6"/>
  <c r="BS42" i="6"/>
  <c r="AG15" i="6"/>
  <c r="AB15" i="6"/>
  <c r="AE15" i="6"/>
  <c r="AA15" i="6"/>
  <c r="AD15" i="6"/>
  <c r="AI15" i="6"/>
  <c r="AC15" i="6"/>
  <c r="BD362" i="6"/>
  <c r="AY362" i="6"/>
  <c r="BA361" i="6"/>
  <c r="BD360" i="6"/>
  <c r="AY360" i="6"/>
  <c r="BA359" i="6"/>
  <c r="BD358" i="6"/>
  <c r="AY358" i="6"/>
  <c r="BA357" i="6"/>
  <c r="BD356" i="6"/>
  <c r="AY356" i="6"/>
  <c r="BA355" i="6"/>
  <c r="BD354" i="6"/>
  <c r="AY354" i="6"/>
  <c r="BB353" i="6"/>
  <c r="AX353" i="6"/>
  <c r="BA352" i="6"/>
  <c r="BD351" i="6"/>
  <c r="AZ351" i="6"/>
  <c r="BC350" i="6"/>
  <c r="AY350" i="6"/>
  <c r="BB349" i="6"/>
  <c r="AX349" i="6"/>
  <c r="BA348" i="6"/>
  <c r="BD347" i="6"/>
  <c r="AZ347" i="6"/>
  <c r="BC346" i="6"/>
  <c r="AY346" i="6"/>
  <c r="BB345" i="6"/>
  <c r="AX345" i="6"/>
  <c r="BA344" i="6"/>
  <c r="BD343" i="6"/>
  <c r="AZ343" i="6"/>
  <c r="BC342" i="6"/>
  <c r="AY342" i="6"/>
  <c r="AR15" i="6"/>
  <c r="BC362" i="6"/>
  <c r="AX362" i="6"/>
  <c r="AZ361" i="6"/>
  <c r="BC360" i="6"/>
  <c r="AX360" i="6"/>
  <c r="AZ359" i="6"/>
  <c r="BC358" i="6"/>
  <c r="AX358" i="6"/>
  <c r="AZ357" i="6"/>
  <c r="BC356" i="6"/>
  <c r="AX356" i="6"/>
  <c r="AZ355" i="6"/>
  <c r="BC354" i="6"/>
  <c r="AX354" i="6"/>
  <c r="BA353" i="6"/>
  <c r="BD352" i="6"/>
  <c r="AZ352" i="6"/>
  <c r="BC351" i="6"/>
  <c r="AY351" i="6"/>
  <c r="BB350" i="6"/>
  <c r="AX350" i="6"/>
  <c r="BA349" i="6"/>
  <c r="BD348" i="6"/>
  <c r="AZ348" i="6"/>
  <c r="BC347" i="6"/>
  <c r="AY347" i="6"/>
  <c r="BB346" i="6"/>
  <c r="AX346" i="6"/>
  <c r="BA345" i="6"/>
  <c r="BD344" i="6"/>
  <c r="AZ344" i="6"/>
  <c r="BC343" i="6"/>
  <c r="AY343" i="6"/>
  <c r="BB342" i="6"/>
  <c r="AX342" i="6"/>
  <c r="AS15" i="6"/>
  <c r="BA362" i="6"/>
  <c r="BD361" i="6"/>
  <c r="AY361" i="6"/>
  <c r="BA360" i="6"/>
  <c r="BD359" i="6"/>
  <c r="AY359" i="6"/>
  <c r="BA358" i="6"/>
  <c r="BD357" i="6"/>
  <c r="AY357" i="6"/>
  <c r="BA356" i="6"/>
  <c r="BD355" i="6"/>
  <c r="AY355" i="6"/>
  <c r="BA354" i="6"/>
  <c r="BD353" i="6"/>
  <c r="AZ353" i="6"/>
  <c r="BC352" i="6"/>
  <c r="AY352" i="6"/>
  <c r="BB351" i="6"/>
  <c r="AX351" i="6"/>
  <c r="BA350" i="6"/>
  <c r="BD349" i="6"/>
  <c r="AZ349" i="6"/>
  <c r="BC348" i="6"/>
  <c r="AY348" i="6"/>
  <c r="BB347" i="6"/>
  <c r="AX347" i="6"/>
  <c r="BA346" i="6"/>
  <c r="BD345" i="6"/>
  <c r="AZ345" i="6"/>
  <c r="BC344" i="6"/>
  <c r="AY344" i="6"/>
  <c r="BB343" i="6"/>
  <c r="AX343" i="6"/>
  <c r="BA342" i="6"/>
  <c r="AZ362" i="6"/>
  <c r="BC361" i="6"/>
  <c r="AX361" i="6"/>
  <c r="AZ360" i="6"/>
  <c r="BC359" i="6"/>
  <c r="AX359" i="6"/>
  <c r="AZ358" i="6"/>
  <c r="BC357" i="6"/>
  <c r="AX357" i="6"/>
  <c r="AZ356" i="6"/>
  <c r="BC355" i="6"/>
  <c r="AX355" i="6"/>
  <c r="AZ354" i="6"/>
  <c r="BC353" i="6"/>
  <c r="AY353" i="6"/>
  <c r="BB352" i="6"/>
  <c r="AX352" i="6"/>
  <c r="BA351" i="6"/>
  <c r="BD350" i="6"/>
  <c r="AZ350" i="6"/>
  <c r="BC349" i="6"/>
  <c r="AY349" i="6"/>
  <c r="BB348" i="6"/>
  <c r="AX348" i="6"/>
  <c r="BA347" i="6"/>
  <c r="BD346" i="6"/>
  <c r="AZ346" i="6"/>
  <c r="BC345" i="6"/>
  <c r="AY345" i="6"/>
  <c r="BB344" i="6"/>
  <c r="AX344" i="6"/>
  <c r="BA343" i="6"/>
  <c r="BD342" i="6"/>
  <c r="AZ342" i="6"/>
  <c r="AV15" i="6"/>
  <c r="AQ15" i="6"/>
  <c r="AU15" i="6"/>
  <c r="AL15" i="6"/>
  <c r="AN15" i="6"/>
  <c r="AM15" i="6"/>
  <c r="BZ13" i="6"/>
  <c r="BT13" i="6"/>
  <c r="BS13" i="6"/>
  <c r="BW13" i="6"/>
  <c r="BV13" i="6"/>
  <c r="BU13" i="6"/>
  <c r="AG19" i="6"/>
  <c r="AB19" i="6"/>
  <c r="AI19" i="6"/>
  <c r="AA19" i="6"/>
  <c r="AE19" i="6"/>
  <c r="AD19" i="6"/>
  <c r="AC19" i="6"/>
  <c r="BD446" i="6"/>
  <c r="AY446" i="6"/>
  <c r="BA445" i="6"/>
  <c r="BD444" i="6"/>
  <c r="AY444" i="6"/>
  <c r="BA443" i="6"/>
  <c r="BD442" i="6"/>
  <c r="AY442" i="6"/>
  <c r="BA441" i="6"/>
  <c r="BD440" i="6"/>
  <c r="AY440" i="6"/>
  <c r="BA439" i="6"/>
  <c r="BD438" i="6"/>
  <c r="AY438" i="6"/>
  <c r="BB437" i="6"/>
  <c r="AX437" i="6"/>
  <c r="BA436" i="6"/>
  <c r="BD435" i="6"/>
  <c r="AZ435" i="6"/>
  <c r="BC434" i="6"/>
  <c r="AY434" i="6"/>
  <c r="BB433" i="6"/>
  <c r="AX433" i="6"/>
  <c r="BA432" i="6"/>
  <c r="BD431" i="6"/>
  <c r="AZ431" i="6"/>
  <c r="BC430" i="6"/>
  <c r="AY430" i="6"/>
  <c r="BB429" i="6"/>
  <c r="AX429" i="6"/>
  <c r="BA428" i="6"/>
  <c r="BD427" i="6"/>
  <c r="AZ427" i="6"/>
  <c r="BC426" i="6"/>
  <c r="AY426" i="6"/>
  <c r="AU19" i="6"/>
  <c r="BC446" i="6"/>
  <c r="AX446" i="6"/>
  <c r="AZ445" i="6"/>
  <c r="BC444" i="6"/>
  <c r="AX444" i="6"/>
  <c r="AZ443" i="6"/>
  <c r="BC442" i="6"/>
  <c r="AX442" i="6"/>
  <c r="AZ441" i="6"/>
  <c r="BC440" i="6"/>
  <c r="AX440" i="6"/>
  <c r="AZ439" i="6"/>
  <c r="BC438" i="6"/>
  <c r="AX438" i="6"/>
  <c r="BA437" i="6"/>
  <c r="BD436" i="6"/>
  <c r="AZ436" i="6"/>
  <c r="BC435" i="6"/>
  <c r="AY435" i="6"/>
  <c r="BB434" i="6"/>
  <c r="AX434" i="6"/>
  <c r="BA433" i="6"/>
  <c r="BD432" i="6"/>
  <c r="AZ432" i="6"/>
  <c r="BC431" i="6"/>
  <c r="AY431" i="6"/>
  <c r="BB430" i="6"/>
  <c r="AX430" i="6"/>
  <c r="BA429" i="6"/>
  <c r="BD428" i="6"/>
  <c r="AZ428" i="6"/>
  <c r="BC427" i="6"/>
  <c r="AY427" i="6"/>
  <c r="BB426" i="6"/>
  <c r="AX426" i="6"/>
  <c r="AS19" i="6"/>
  <c r="AR19" i="6"/>
  <c r="BA446" i="6"/>
  <c r="BD445" i="6"/>
  <c r="AY445" i="6"/>
  <c r="BA444" i="6"/>
  <c r="BD443" i="6"/>
  <c r="AY443" i="6"/>
  <c r="BA442" i="6"/>
  <c r="BD441" i="6"/>
  <c r="AY441" i="6"/>
  <c r="BA440" i="6"/>
  <c r="BD439" i="6"/>
  <c r="AY439" i="6"/>
  <c r="BA438" i="6"/>
  <c r="BD437" i="6"/>
  <c r="AZ437" i="6"/>
  <c r="BC436" i="6"/>
  <c r="AY436" i="6"/>
  <c r="BB435" i="6"/>
  <c r="AX435" i="6"/>
  <c r="BA434" i="6"/>
  <c r="BD433" i="6"/>
  <c r="AZ433" i="6"/>
  <c r="BC432" i="6"/>
  <c r="AY432" i="6"/>
  <c r="BB431" i="6"/>
  <c r="AX431" i="6"/>
  <c r="BA430" i="6"/>
  <c r="BD429" i="6"/>
  <c r="AZ429" i="6"/>
  <c r="BC428" i="6"/>
  <c r="AY428" i="6"/>
  <c r="BB427" i="6"/>
  <c r="AX427" i="6"/>
  <c r="BA426" i="6"/>
  <c r="AZ446" i="6"/>
  <c r="BC445" i="6"/>
  <c r="AX445" i="6"/>
  <c r="AZ444" i="6"/>
  <c r="BC443" i="6"/>
  <c r="AX443" i="6"/>
  <c r="AZ442" i="6"/>
  <c r="BC441" i="6"/>
  <c r="AX441" i="6"/>
  <c r="AZ440" i="6"/>
  <c r="BC439" i="6"/>
  <c r="AX439" i="6"/>
  <c r="AZ438" i="6"/>
  <c r="BC437" i="6"/>
  <c r="AY437" i="6"/>
  <c r="BB436" i="6"/>
  <c r="AX436" i="6"/>
  <c r="BA435" i="6"/>
  <c r="BD434" i="6"/>
  <c r="AZ434" i="6"/>
  <c r="BC433" i="6"/>
  <c r="AY433" i="6"/>
  <c r="BB432" i="6"/>
  <c r="AX432" i="6"/>
  <c r="BA431" i="6"/>
  <c r="BD430" i="6"/>
  <c r="AZ430" i="6"/>
  <c r="BC429" i="6"/>
  <c r="AY429" i="6"/>
  <c r="BB428" i="6"/>
  <c r="AX428" i="6"/>
  <c r="BA427" i="6"/>
  <c r="BD426" i="6"/>
  <c r="AZ426" i="6"/>
  <c r="AV19" i="6"/>
  <c r="AQ19" i="6"/>
  <c r="AL19" i="6"/>
  <c r="AN19" i="6"/>
  <c r="AM19" i="6"/>
  <c r="BZ17" i="6"/>
  <c r="BT17" i="6"/>
  <c r="BW17" i="6"/>
  <c r="BS17" i="6"/>
  <c r="BV17" i="6"/>
  <c r="BU17" i="6"/>
  <c r="AI23" i="6"/>
  <c r="AC23" i="6"/>
  <c r="AG23" i="6"/>
  <c r="AB23" i="6"/>
  <c r="AE23" i="6"/>
  <c r="AD23" i="6"/>
  <c r="AA23" i="6"/>
  <c r="BD530" i="6"/>
  <c r="AY530" i="6"/>
  <c r="BA529" i="6"/>
  <c r="BD528" i="6"/>
  <c r="AY528" i="6"/>
  <c r="BA527" i="6"/>
  <c r="BD526" i="6"/>
  <c r="AY526" i="6"/>
  <c r="BA525" i="6"/>
  <c r="BD524" i="6"/>
  <c r="AY524" i="6"/>
  <c r="BA523" i="6"/>
  <c r="BD522" i="6"/>
  <c r="AY522" i="6"/>
  <c r="BB521" i="6"/>
  <c r="AX521" i="6"/>
  <c r="BA520" i="6"/>
  <c r="BD519" i="6"/>
  <c r="AZ519" i="6"/>
  <c r="BC518" i="6"/>
  <c r="AY518" i="6"/>
  <c r="BB517" i="6"/>
  <c r="AX517" i="6"/>
  <c r="BA516" i="6"/>
  <c r="BD515" i="6"/>
  <c r="AZ515" i="6"/>
  <c r="BC514" i="6"/>
  <c r="AY514" i="6"/>
  <c r="BB513" i="6"/>
  <c r="AX513" i="6"/>
  <c r="BA512" i="6"/>
  <c r="BD511" i="6"/>
  <c r="AZ511" i="6"/>
  <c r="BC510" i="6"/>
  <c r="AY510" i="6"/>
  <c r="AU23" i="6"/>
  <c r="BC530" i="6"/>
  <c r="AX530" i="6"/>
  <c r="AZ529" i="6"/>
  <c r="BC528" i="6"/>
  <c r="AX528" i="6"/>
  <c r="AZ527" i="6"/>
  <c r="BC526" i="6"/>
  <c r="AX526" i="6"/>
  <c r="AZ525" i="6"/>
  <c r="BC524" i="6"/>
  <c r="AX524" i="6"/>
  <c r="AZ523" i="6"/>
  <c r="BC522" i="6"/>
  <c r="AX522" i="6"/>
  <c r="BA521" i="6"/>
  <c r="BD520" i="6"/>
  <c r="AZ520" i="6"/>
  <c r="BC519" i="6"/>
  <c r="AY519" i="6"/>
  <c r="BB518" i="6"/>
  <c r="AX518" i="6"/>
  <c r="BA517" i="6"/>
  <c r="BD516" i="6"/>
  <c r="AZ516" i="6"/>
  <c r="BC515" i="6"/>
  <c r="AY515" i="6"/>
  <c r="BB514" i="6"/>
  <c r="AX514" i="6"/>
  <c r="BA513" i="6"/>
  <c r="BD512" i="6"/>
  <c r="AZ512" i="6"/>
  <c r="BC511" i="6"/>
  <c r="AY511" i="6"/>
  <c r="BB510" i="6"/>
  <c r="AX510" i="6"/>
  <c r="AS23" i="6"/>
  <c r="BA530" i="6"/>
  <c r="BD529" i="6"/>
  <c r="AY529" i="6"/>
  <c r="BA528" i="6"/>
  <c r="BD527" i="6"/>
  <c r="AY527" i="6"/>
  <c r="BA526" i="6"/>
  <c r="BD525" i="6"/>
  <c r="AY525" i="6"/>
  <c r="BA524" i="6"/>
  <c r="BD523" i="6"/>
  <c r="AY523" i="6"/>
  <c r="BA522" i="6"/>
  <c r="BD521" i="6"/>
  <c r="AZ521" i="6"/>
  <c r="BC520" i="6"/>
  <c r="AY520" i="6"/>
  <c r="BB519" i="6"/>
  <c r="AX519" i="6"/>
  <c r="BA518" i="6"/>
  <c r="BD517" i="6"/>
  <c r="AZ517" i="6"/>
  <c r="BC516" i="6"/>
  <c r="AY516" i="6"/>
  <c r="BB515" i="6"/>
  <c r="AX515" i="6"/>
  <c r="BA514" i="6"/>
  <c r="BD513" i="6"/>
  <c r="AZ513" i="6"/>
  <c r="BC512" i="6"/>
  <c r="AY512" i="6"/>
  <c r="BB511" i="6"/>
  <c r="AX511" i="6"/>
  <c r="BA510" i="6"/>
  <c r="AR23" i="6"/>
  <c r="AZ530" i="6"/>
  <c r="BC529" i="6"/>
  <c r="AX529" i="6"/>
  <c r="AZ528" i="6"/>
  <c r="BC527" i="6"/>
  <c r="AX527" i="6"/>
  <c r="AZ526" i="6"/>
  <c r="BC525" i="6"/>
  <c r="AX525" i="6"/>
  <c r="AZ524" i="6"/>
  <c r="BC523" i="6"/>
  <c r="AX523" i="6"/>
  <c r="AZ522" i="6"/>
  <c r="BC521" i="6"/>
  <c r="AY521" i="6"/>
  <c r="BB520" i="6"/>
  <c r="AX520" i="6"/>
  <c r="BA519" i="6"/>
  <c r="BD518" i="6"/>
  <c r="AZ518" i="6"/>
  <c r="BC517" i="6"/>
  <c r="AY517" i="6"/>
  <c r="BB516" i="6"/>
  <c r="AX516" i="6"/>
  <c r="BA515" i="6"/>
  <c r="BD514" i="6"/>
  <c r="AZ514" i="6"/>
  <c r="BC513" i="6"/>
  <c r="AY513" i="6"/>
  <c r="BB512" i="6"/>
  <c r="AX512" i="6"/>
  <c r="BA511" i="6"/>
  <c r="BD510" i="6"/>
  <c r="AZ510" i="6"/>
  <c r="AV23" i="6"/>
  <c r="AQ23" i="6"/>
  <c r="AM23" i="6"/>
  <c r="AL23" i="6"/>
  <c r="AN23" i="6"/>
  <c r="BZ21" i="6"/>
  <c r="BT21" i="6"/>
  <c r="BW21" i="6"/>
  <c r="BS21" i="6"/>
  <c r="BV21" i="6"/>
  <c r="BU21" i="6"/>
  <c r="AE27" i="6"/>
  <c r="AA27" i="6"/>
  <c r="AD27" i="6"/>
  <c r="AB27" i="6"/>
  <c r="AI27" i="6"/>
  <c r="AG27" i="6"/>
  <c r="AC27" i="6"/>
  <c r="AZ722" i="6"/>
  <c r="BC721" i="6"/>
  <c r="AX721" i="6"/>
  <c r="AZ720" i="6"/>
  <c r="BC719" i="6"/>
  <c r="AX719" i="6"/>
  <c r="AZ718" i="6"/>
  <c r="BC717" i="6"/>
  <c r="AX717" i="6"/>
  <c r="AZ716" i="6"/>
  <c r="BC715" i="6"/>
  <c r="AX715" i="6"/>
  <c r="AZ714" i="6"/>
  <c r="BC713" i="6"/>
  <c r="AY713" i="6"/>
  <c r="BB712" i="6"/>
  <c r="AX712" i="6"/>
  <c r="BA711" i="6"/>
  <c r="BD710" i="6"/>
  <c r="AZ710" i="6"/>
  <c r="BC709" i="6"/>
  <c r="AY709" i="6"/>
  <c r="BB708" i="6"/>
  <c r="AX708" i="6"/>
  <c r="BA707" i="6"/>
  <c r="BD706" i="6"/>
  <c r="AZ706" i="6"/>
  <c r="BC705" i="6"/>
  <c r="AY705" i="6"/>
  <c r="BB704" i="6"/>
  <c r="AX704" i="6"/>
  <c r="BA703" i="6"/>
  <c r="BD702" i="6"/>
  <c r="AZ702" i="6"/>
  <c r="AR27" i="6"/>
  <c r="BD722" i="6"/>
  <c r="AY722" i="6"/>
  <c r="BA721" i="6"/>
  <c r="BD720" i="6"/>
  <c r="AY720" i="6"/>
  <c r="BA719" i="6"/>
  <c r="BD718" i="6"/>
  <c r="AY718" i="6"/>
  <c r="BA717" i="6"/>
  <c r="BD716" i="6"/>
  <c r="AY716" i="6"/>
  <c r="BA715" i="6"/>
  <c r="BD714" i="6"/>
  <c r="AY714" i="6"/>
  <c r="BB713" i="6"/>
  <c r="AX713" i="6"/>
  <c r="BA712" i="6"/>
  <c r="BD711" i="6"/>
  <c r="AZ711" i="6"/>
  <c r="BC710" i="6"/>
  <c r="AY710" i="6"/>
  <c r="BB709" i="6"/>
  <c r="AX709" i="6"/>
  <c r="BA708" i="6"/>
  <c r="BD707" i="6"/>
  <c r="AZ707" i="6"/>
  <c r="BC706" i="6"/>
  <c r="AY706" i="6"/>
  <c r="BB705" i="6"/>
  <c r="AX705" i="6"/>
  <c r="BA704" i="6"/>
  <c r="BD703" i="6"/>
  <c r="AZ703" i="6"/>
  <c r="BC702" i="6"/>
  <c r="AY702" i="6"/>
  <c r="AV27" i="6"/>
  <c r="AQ27" i="6"/>
  <c r="BC722" i="6"/>
  <c r="AX722" i="6"/>
  <c r="AZ721" i="6"/>
  <c r="BC720" i="6"/>
  <c r="AX720" i="6"/>
  <c r="AZ719" i="6"/>
  <c r="BC718" i="6"/>
  <c r="AX718" i="6"/>
  <c r="AZ717" i="6"/>
  <c r="BC716" i="6"/>
  <c r="AX716" i="6"/>
  <c r="AZ715" i="6"/>
  <c r="BC714" i="6"/>
  <c r="AX714" i="6"/>
  <c r="BA713" i="6"/>
  <c r="BD712" i="6"/>
  <c r="AZ712" i="6"/>
  <c r="BC711" i="6"/>
  <c r="AY711" i="6"/>
  <c r="BB710" i="6"/>
  <c r="AX710" i="6"/>
  <c r="BA709" i="6"/>
  <c r="BD708" i="6"/>
  <c r="AZ708" i="6"/>
  <c r="BC707" i="6"/>
  <c r="AY707" i="6"/>
  <c r="BB706" i="6"/>
  <c r="AX706" i="6"/>
  <c r="BA705" i="6"/>
  <c r="BD704" i="6"/>
  <c r="AZ704" i="6"/>
  <c r="BC703" i="6"/>
  <c r="AY703" i="6"/>
  <c r="BB702" i="6"/>
  <c r="AX702" i="6"/>
  <c r="AU27" i="6"/>
  <c r="BA722" i="6"/>
  <c r="BD721" i="6"/>
  <c r="AY721" i="6"/>
  <c r="BA720" i="6"/>
  <c r="BD719" i="6"/>
  <c r="AY719" i="6"/>
  <c r="BA718" i="6"/>
  <c r="BD717" i="6"/>
  <c r="AY717" i="6"/>
  <c r="BA716" i="6"/>
  <c r="BD715" i="6"/>
  <c r="AY715" i="6"/>
  <c r="BA714" i="6"/>
  <c r="BD713" i="6"/>
  <c r="AZ713" i="6"/>
  <c r="BC712" i="6"/>
  <c r="AY712" i="6"/>
  <c r="BB711" i="6"/>
  <c r="AX711" i="6"/>
  <c r="BA710" i="6"/>
  <c r="BD709" i="6"/>
  <c r="AZ709" i="6"/>
  <c r="BC708" i="6"/>
  <c r="AY708" i="6"/>
  <c r="BB707" i="6"/>
  <c r="AX707" i="6"/>
  <c r="BA706" i="6"/>
  <c r="BD705" i="6"/>
  <c r="AZ705" i="6"/>
  <c r="BC704" i="6"/>
  <c r="AY704" i="6"/>
  <c r="BB703" i="6"/>
  <c r="AX703" i="6"/>
  <c r="BA702" i="6"/>
  <c r="AS27" i="6"/>
  <c r="AN27" i="6"/>
  <c r="AM27" i="6"/>
  <c r="AL27" i="6"/>
  <c r="BZ24" i="6"/>
  <c r="BT24" i="6"/>
  <c r="BW24" i="6"/>
  <c r="BS24" i="6"/>
  <c r="BV24" i="6"/>
  <c r="BU24" i="6"/>
  <c r="AE31" i="6"/>
  <c r="AA31" i="6"/>
  <c r="AD31" i="6"/>
  <c r="AI31" i="6"/>
  <c r="AC31" i="6"/>
  <c r="AG31" i="6"/>
  <c r="AB31" i="6"/>
  <c r="AZ806" i="6"/>
  <c r="BC805" i="6"/>
  <c r="AX805" i="6"/>
  <c r="AZ804" i="6"/>
  <c r="BC803" i="6"/>
  <c r="AX803" i="6"/>
  <c r="AZ802" i="6"/>
  <c r="BC801" i="6"/>
  <c r="AX801" i="6"/>
  <c r="AZ800" i="6"/>
  <c r="BC799" i="6"/>
  <c r="AX799" i="6"/>
  <c r="AZ798" i="6"/>
  <c r="BC797" i="6"/>
  <c r="AY797" i="6"/>
  <c r="BB796" i="6"/>
  <c r="AX796" i="6"/>
  <c r="BA795" i="6"/>
  <c r="BD794" i="6"/>
  <c r="AZ794" i="6"/>
  <c r="BC793" i="6"/>
  <c r="AY793" i="6"/>
  <c r="BB792" i="6"/>
  <c r="AX792" i="6"/>
  <c r="BA791" i="6"/>
  <c r="BD790" i="6"/>
  <c r="AZ790" i="6"/>
  <c r="BC789" i="6"/>
  <c r="AY789" i="6"/>
  <c r="BB788" i="6"/>
  <c r="AX788" i="6"/>
  <c r="BA787" i="6"/>
  <c r="BD786" i="6"/>
  <c r="AZ786" i="6"/>
  <c r="BD806" i="6"/>
  <c r="AY806" i="6"/>
  <c r="BA805" i="6"/>
  <c r="BD804" i="6"/>
  <c r="AY804" i="6"/>
  <c r="BA803" i="6"/>
  <c r="BD802" i="6"/>
  <c r="AY802" i="6"/>
  <c r="BA801" i="6"/>
  <c r="BD800" i="6"/>
  <c r="AY800" i="6"/>
  <c r="BA799" i="6"/>
  <c r="BD798" i="6"/>
  <c r="AY798" i="6"/>
  <c r="BB797" i="6"/>
  <c r="AX797" i="6"/>
  <c r="BA796" i="6"/>
  <c r="BD795" i="6"/>
  <c r="AZ795" i="6"/>
  <c r="BC794" i="6"/>
  <c r="AY794" i="6"/>
  <c r="BB793" i="6"/>
  <c r="AX793" i="6"/>
  <c r="BA792" i="6"/>
  <c r="BD791" i="6"/>
  <c r="AZ791" i="6"/>
  <c r="BC790" i="6"/>
  <c r="AY790" i="6"/>
  <c r="BB789" i="6"/>
  <c r="AX789" i="6"/>
  <c r="BA788" i="6"/>
  <c r="BD787" i="6"/>
  <c r="AZ787" i="6"/>
  <c r="BC786" i="6"/>
  <c r="AY786" i="6"/>
  <c r="BC806" i="6"/>
  <c r="AX806" i="6"/>
  <c r="AZ805" i="6"/>
  <c r="BC804" i="6"/>
  <c r="AX804" i="6"/>
  <c r="AZ803" i="6"/>
  <c r="BC802" i="6"/>
  <c r="AX802" i="6"/>
  <c r="AZ801" i="6"/>
  <c r="BC800" i="6"/>
  <c r="AX800" i="6"/>
  <c r="AZ799" i="6"/>
  <c r="BC798" i="6"/>
  <c r="AX798" i="6"/>
  <c r="BA797" i="6"/>
  <c r="BD796" i="6"/>
  <c r="AZ796" i="6"/>
  <c r="BC795" i="6"/>
  <c r="AY795" i="6"/>
  <c r="BB794" i="6"/>
  <c r="AX794" i="6"/>
  <c r="BA793" i="6"/>
  <c r="BD792" i="6"/>
  <c r="AZ792" i="6"/>
  <c r="BC791" i="6"/>
  <c r="AY791" i="6"/>
  <c r="BB790" i="6"/>
  <c r="AX790" i="6"/>
  <c r="BA789" i="6"/>
  <c r="BD788" i="6"/>
  <c r="AZ788" i="6"/>
  <c r="BC787" i="6"/>
  <c r="AY787" i="6"/>
  <c r="BB786" i="6"/>
  <c r="AX786" i="6"/>
  <c r="BA806" i="6"/>
  <c r="BD805" i="6"/>
  <c r="AY805" i="6"/>
  <c r="BA804" i="6"/>
  <c r="BD803" i="6"/>
  <c r="AY803" i="6"/>
  <c r="BA802" i="6"/>
  <c r="BD801" i="6"/>
  <c r="AY801" i="6"/>
  <c r="BA800" i="6"/>
  <c r="BD799" i="6"/>
  <c r="AY799" i="6"/>
  <c r="BA798" i="6"/>
  <c r="BD797" i="6"/>
  <c r="AZ797" i="6"/>
  <c r="BC796" i="6"/>
  <c r="AY796" i="6"/>
  <c r="BB795" i="6"/>
  <c r="AX795" i="6"/>
  <c r="BA794" i="6"/>
  <c r="BD793" i="6"/>
  <c r="AZ793" i="6"/>
  <c r="BC792" i="6"/>
  <c r="AY792" i="6"/>
  <c r="BB791" i="6"/>
  <c r="AX791" i="6"/>
  <c r="BA790" i="6"/>
  <c r="BD789" i="6"/>
  <c r="AZ789" i="6"/>
  <c r="BC788" i="6"/>
  <c r="AY788" i="6"/>
  <c r="BB787" i="6"/>
  <c r="AX787" i="6"/>
  <c r="BA786" i="6"/>
  <c r="AR31" i="6"/>
  <c r="AV31" i="6"/>
  <c r="AQ31" i="6"/>
  <c r="AU31" i="6"/>
  <c r="AS31" i="6"/>
  <c r="AN31" i="6"/>
  <c r="AM31" i="6"/>
  <c r="AL31" i="6"/>
  <c r="BZ28" i="6"/>
  <c r="BT28" i="6"/>
  <c r="BW28" i="6"/>
  <c r="BS28" i="6"/>
  <c r="BV28" i="6"/>
  <c r="BU28" i="6"/>
  <c r="AE35" i="6"/>
  <c r="AA35" i="6"/>
  <c r="AD35" i="6"/>
  <c r="AI35" i="6"/>
  <c r="AC35" i="6"/>
  <c r="AG35" i="6"/>
  <c r="AB35" i="6"/>
  <c r="AZ890" i="6"/>
  <c r="BC889" i="6"/>
  <c r="AX889" i="6"/>
  <c r="AZ888" i="6"/>
  <c r="BC887" i="6"/>
  <c r="AX887" i="6"/>
  <c r="AZ886" i="6"/>
  <c r="BC885" i="6"/>
  <c r="AX885" i="6"/>
  <c r="AZ884" i="6"/>
  <c r="BC883" i="6"/>
  <c r="AX883" i="6"/>
  <c r="AZ882" i="6"/>
  <c r="BC881" i="6"/>
  <c r="AY881" i="6"/>
  <c r="BB880" i="6"/>
  <c r="AX880" i="6"/>
  <c r="BA879" i="6"/>
  <c r="BD878" i="6"/>
  <c r="AZ878" i="6"/>
  <c r="BC877" i="6"/>
  <c r="AY877" i="6"/>
  <c r="BB876" i="6"/>
  <c r="AX876" i="6"/>
  <c r="BA875" i="6"/>
  <c r="BD874" i="6"/>
  <c r="AZ874" i="6"/>
  <c r="BC873" i="6"/>
  <c r="AY873" i="6"/>
  <c r="BB872" i="6"/>
  <c r="AX872" i="6"/>
  <c r="BA871" i="6"/>
  <c r="BD870" i="6"/>
  <c r="AZ870" i="6"/>
  <c r="BD890" i="6"/>
  <c r="AY890" i="6"/>
  <c r="BA889" i="6"/>
  <c r="BD888" i="6"/>
  <c r="AY888" i="6"/>
  <c r="BA887" i="6"/>
  <c r="BD886" i="6"/>
  <c r="AY886" i="6"/>
  <c r="BA885" i="6"/>
  <c r="BD884" i="6"/>
  <c r="AY884" i="6"/>
  <c r="BA883" i="6"/>
  <c r="BD882" i="6"/>
  <c r="AY882" i="6"/>
  <c r="BB881" i="6"/>
  <c r="AX881" i="6"/>
  <c r="BA880" i="6"/>
  <c r="BD879" i="6"/>
  <c r="AZ879" i="6"/>
  <c r="BC878" i="6"/>
  <c r="AY878" i="6"/>
  <c r="BB877" i="6"/>
  <c r="AX877" i="6"/>
  <c r="BA876" i="6"/>
  <c r="BD875" i="6"/>
  <c r="AZ875" i="6"/>
  <c r="BC874" i="6"/>
  <c r="AY874" i="6"/>
  <c r="BB873" i="6"/>
  <c r="AX873" i="6"/>
  <c r="BA872" i="6"/>
  <c r="BD871" i="6"/>
  <c r="AZ871" i="6"/>
  <c r="BC870" i="6"/>
  <c r="AY870" i="6"/>
  <c r="BC890" i="6"/>
  <c r="AX890" i="6"/>
  <c r="AZ889" i="6"/>
  <c r="BC888" i="6"/>
  <c r="AX888" i="6"/>
  <c r="AZ887" i="6"/>
  <c r="BC886" i="6"/>
  <c r="AX886" i="6"/>
  <c r="AZ885" i="6"/>
  <c r="BC884" i="6"/>
  <c r="AX884" i="6"/>
  <c r="AZ883" i="6"/>
  <c r="BC882" i="6"/>
  <c r="AX882" i="6"/>
  <c r="BA881" i="6"/>
  <c r="BD880" i="6"/>
  <c r="AZ880" i="6"/>
  <c r="BC879" i="6"/>
  <c r="AY879" i="6"/>
  <c r="BB878" i="6"/>
  <c r="AX878" i="6"/>
  <c r="BA877" i="6"/>
  <c r="BD876" i="6"/>
  <c r="AZ876" i="6"/>
  <c r="BC875" i="6"/>
  <c r="AY875" i="6"/>
  <c r="BB874" i="6"/>
  <c r="AX874" i="6"/>
  <c r="BA873" i="6"/>
  <c r="BD872" i="6"/>
  <c r="AZ872" i="6"/>
  <c r="BC871" i="6"/>
  <c r="AY871" i="6"/>
  <c r="BB870" i="6"/>
  <c r="AX870" i="6"/>
  <c r="BA890" i="6"/>
  <c r="BD889" i="6"/>
  <c r="AY889" i="6"/>
  <c r="BA888" i="6"/>
  <c r="BD887" i="6"/>
  <c r="AY887" i="6"/>
  <c r="BA886" i="6"/>
  <c r="BD885" i="6"/>
  <c r="AY885" i="6"/>
  <c r="BA884" i="6"/>
  <c r="BD883" i="6"/>
  <c r="AY883" i="6"/>
  <c r="BA882" i="6"/>
  <c r="BD881" i="6"/>
  <c r="AZ881" i="6"/>
  <c r="BC880" i="6"/>
  <c r="AY880" i="6"/>
  <c r="BB879" i="6"/>
  <c r="AX879" i="6"/>
  <c r="BA878" i="6"/>
  <c r="BD877" i="6"/>
  <c r="AZ877" i="6"/>
  <c r="BC876" i="6"/>
  <c r="AY876" i="6"/>
  <c r="BB875" i="6"/>
  <c r="AX875" i="6"/>
  <c r="BA874" i="6"/>
  <c r="BD873" i="6"/>
  <c r="AZ873" i="6"/>
  <c r="BC872" i="6"/>
  <c r="AY872" i="6"/>
  <c r="BB871" i="6"/>
  <c r="AX871" i="6"/>
  <c r="BA870" i="6"/>
  <c r="AR35" i="6"/>
  <c r="AV35" i="6"/>
  <c r="AQ35" i="6"/>
  <c r="AU35" i="6"/>
  <c r="AS35" i="6"/>
  <c r="AN35" i="6"/>
  <c r="AM35" i="6"/>
  <c r="AL35" i="6"/>
  <c r="BZ32" i="6"/>
  <c r="BT32" i="6"/>
  <c r="BW32" i="6"/>
  <c r="BS32" i="6"/>
  <c r="BV32" i="6"/>
  <c r="BU32" i="6"/>
  <c r="AE37" i="6"/>
  <c r="AA37" i="6"/>
  <c r="AD37" i="6"/>
  <c r="AI37" i="6"/>
  <c r="AC37" i="6"/>
  <c r="AG37" i="6"/>
  <c r="AB37" i="6"/>
  <c r="BA1040" i="6"/>
  <c r="BD1039" i="6"/>
  <c r="AY1039" i="6"/>
  <c r="BA1038" i="6"/>
  <c r="BD1037" i="6"/>
  <c r="AY1037" i="6"/>
  <c r="BA1036" i="6"/>
  <c r="BD1035" i="6"/>
  <c r="AY1035" i="6"/>
  <c r="BA1034" i="6"/>
  <c r="BD1033" i="6"/>
  <c r="AY1033" i="6"/>
  <c r="BA1032" i="6"/>
  <c r="BD1031" i="6"/>
  <c r="AZ1031" i="6"/>
  <c r="BC1030" i="6"/>
  <c r="AY1030" i="6"/>
  <c r="BB1029" i="6"/>
  <c r="AX1029" i="6"/>
  <c r="BA1028" i="6"/>
  <c r="BD1027" i="6"/>
  <c r="AZ1027" i="6"/>
  <c r="BC1026" i="6"/>
  <c r="AY1026" i="6"/>
  <c r="BB1025" i="6"/>
  <c r="AX1025" i="6"/>
  <c r="BA1024" i="6"/>
  <c r="BD1023" i="6"/>
  <c r="AZ1023" i="6"/>
  <c r="BC1022" i="6"/>
  <c r="AY1022" i="6"/>
  <c r="BB1021" i="6"/>
  <c r="AX1021" i="6"/>
  <c r="BA1020" i="6"/>
  <c r="AZ1040" i="6"/>
  <c r="BC1039" i="6"/>
  <c r="AX1039" i="6"/>
  <c r="AZ1038" i="6"/>
  <c r="BC1037" i="6"/>
  <c r="AX1037" i="6"/>
  <c r="AZ1036" i="6"/>
  <c r="BC1035" i="6"/>
  <c r="AX1035" i="6"/>
  <c r="AZ1034" i="6"/>
  <c r="BC1033" i="6"/>
  <c r="AX1033" i="6"/>
  <c r="AZ1032" i="6"/>
  <c r="BC1031" i="6"/>
  <c r="AY1031" i="6"/>
  <c r="BB1030" i="6"/>
  <c r="AX1030" i="6"/>
  <c r="BA1029" i="6"/>
  <c r="BD1028" i="6"/>
  <c r="AZ1028" i="6"/>
  <c r="BC1027" i="6"/>
  <c r="AY1027" i="6"/>
  <c r="BB1026" i="6"/>
  <c r="AX1026" i="6"/>
  <c r="BA1025" i="6"/>
  <c r="BD1024" i="6"/>
  <c r="AZ1024" i="6"/>
  <c r="BC1023" i="6"/>
  <c r="AY1023" i="6"/>
  <c r="BB1022" i="6"/>
  <c r="AX1022" i="6"/>
  <c r="BA1021" i="6"/>
  <c r="BD1020" i="6"/>
  <c r="AZ1020" i="6"/>
  <c r="BD1040" i="6"/>
  <c r="AY1040" i="6"/>
  <c r="BA1039" i="6"/>
  <c r="BD1038" i="6"/>
  <c r="AY1038" i="6"/>
  <c r="BA1037" i="6"/>
  <c r="BD1036" i="6"/>
  <c r="AY1036" i="6"/>
  <c r="BA1035" i="6"/>
  <c r="BD1034" i="6"/>
  <c r="AY1034" i="6"/>
  <c r="BA1033" i="6"/>
  <c r="BD1032" i="6"/>
  <c r="AY1032" i="6"/>
  <c r="BB1031" i="6"/>
  <c r="AX1031" i="6"/>
  <c r="BA1030" i="6"/>
  <c r="BD1029" i="6"/>
  <c r="AZ1029" i="6"/>
  <c r="BC1028" i="6"/>
  <c r="AY1028" i="6"/>
  <c r="BB1027" i="6"/>
  <c r="AX1027" i="6"/>
  <c r="BA1026" i="6"/>
  <c r="BD1025" i="6"/>
  <c r="AZ1025" i="6"/>
  <c r="BC1024" i="6"/>
  <c r="AY1024" i="6"/>
  <c r="BB1023" i="6"/>
  <c r="AX1023" i="6"/>
  <c r="BA1022" i="6"/>
  <c r="BD1021" i="6"/>
  <c r="AZ1021" i="6"/>
  <c r="BC1020" i="6"/>
  <c r="AY1020" i="6"/>
  <c r="BC1040" i="6"/>
  <c r="AX1040" i="6"/>
  <c r="AZ1039" i="6"/>
  <c r="BC1038" i="6"/>
  <c r="AX1038" i="6"/>
  <c r="AZ1037" i="6"/>
  <c r="BC1036" i="6"/>
  <c r="AX1036" i="6"/>
  <c r="AZ1035" i="6"/>
  <c r="BC1034" i="6"/>
  <c r="AX1034" i="6"/>
  <c r="AZ1033" i="6"/>
  <c r="BC1032" i="6"/>
  <c r="AX1032" i="6"/>
  <c r="BA1031" i="6"/>
  <c r="BD1030" i="6"/>
  <c r="AZ1030" i="6"/>
  <c r="BC1029" i="6"/>
  <c r="AY1029" i="6"/>
  <c r="BB1028" i="6"/>
  <c r="AX1028" i="6"/>
  <c r="BA1027" i="6"/>
  <c r="BD1026" i="6"/>
  <c r="AZ1026" i="6"/>
  <c r="BC1025" i="6"/>
  <c r="AY1025" i="6"/>
  <c r="BB1024" i="6"/>
  <c r="AX1024" i="6"/>
  <c r="BA1023" i="6"/>
  <c r="BD1022" i="6"/>
  <c r="AZ1022" i="6"/>
  <c r="BC1021" i="6"/>
  <c r="AY1021" i="6"/>
  <c r="BB1020" i="6"/>
  <c r="AX1020" i="6"/>
  <c r="AR37" i="6"/>
  <c r="AV37" i="6"/>
  <c r="AQ37" i="6"/>
  <c r="AU37" i="6"/>
  <c r="AS37" i="6"/>
  <c r="AN37" i="6"/>
  <c r="AM37" i="6"/>
  <c r="AL37" i="6"/>
  <c r="BZ33" i="6"/>
  <c r="BT33" i="6"/>
  <c r="BW33" i="6"/>
  <c r="BS33" i="6"/>
  <c r="BV33" i="6"/>
  <c r="BU33" i="6"/>
  <c r="AE41" i="6"/>
  <c r="AA41" i="6"/>
  <c r="AD41" i="6"/>
  <c r="AI41" i="6"/>
  <c r="AC41" i="6"/>
  <c r="AG41" i="6"/>
  <c r="AB41" i="6"/>
  <c r="BA1124" i="6"/>
  <c r="BD1123" i="6"/>
  <c r="AY1123" i="6"/>
  <c r="BA1122" i="6"/>
  <c r="BD1121" i="6"/>
  <c r="AY1121" i="6"/>
  <c r="BA1120" i="6"/>
  <c r="BD1119" i="6"/>
  <c r="AY1119" i="6"/>
  <c r="BA1118" i="6"/>
  <c r="BD1117" i="6"/>
  <c r="AY1117" i="6"/>
  <c r="BA1116" i="6"/>
  <c r="BD1115" i="6"/>
  <c r="AZ1115" i="6"/>
  <c r="BC1114" i="6"/>
  <c r="AY1114" i="6"/>
  <c r="BB1113" i="6"/>
  <c r="AX1113" i="6"/>
  <c r="BA1112" i="6"/>
  <c r="BD1111" i="6"/>
  <c r="AZ1111" i="6"/>
  <c r="BC1110" i="6"/>
  <c r="AY1110" i="6"/>
  <c r="BB1109" i="6"/>
  <c r="AX1109" i="6"/>
  <c r="BA1108" i="6"/>
  <c r="BD1107" i="6"/>
  <c r="AZ1107" i="6"/>
  <c r="BC1106" i="6"/>
  <c r="AY1106" i="6"/>
  <c r="BB1105" i="6"/>
  <c r="AX1105" i="6"/>
  <c r="BA1104" i="6"/>
  <c r="AZ1124" i="6"/>
  <c r="BC1123" i="6"/>
  <c r="AX1123" i="6"/>
  <c r="AZ1122" i="6"/>
  <c r="BC1121" i="6"/>
  <c r="AX1121" i="6"/>
  <c r="AZ1120" i="6"/>
  <c r="BC1119" i="6"/>
  <c r="AX1119" i="6"/>
  <c r="AZ1118" i="6"/>
  <c r="BC1117" i="6"/>
  <c r="AX1117" i="6"/>
  <c r="AZ1116" i="6"/>
  <c r="BC1115" i="6"/>
  <c r="AY1115" i="6"/>
  <c r="BB1114" i="6"/>
  <c r="AX1114" i="6"/>
  <c r="BA1113" i="6"/>
  <c r="BD1112" i="6"/>
  <c r="AZ1112" i="6"/>
  <c r="BC1111" i="6"/>
  <c r="AY1111" i="6"/>
  <c r="BB1110" i="6"/>
  <c r="AX1110" i="6"/>
  <c r="BA1109" i="6"/>
  <c r="BD1108" i="6"/>
  <c r="AZ1108" i="6"/>
  <c r="BC1107" i="6"/>
  <c r="AY1107" i="6"/>
  <c r="BB1106" i="6"/>
  <c r="AX1106" i="6"/>
  <c r="BA1105" i="6"/>
  <c r="BD1104" i="6"/>
  <c r="AZ1104" i="6"/>
  <c r="BD1124" i="6"/>
  <c r="AY1124" i="6"/>
  <c r="BA1123" i="6"/>
  <c r="BD1122" i="6"/>
  <c r="AY1122" i="6"/>
  <c r="BA1121" i="6"/>
  <c r="BD1120" i="6"/>
  <c r="AY1120" i="6"/>
  <c r="BA1119" i="6"/>
  <c r="BD1118" i="6"/>
  <c r="AY1118" i="6"/>
  <c r="BA1117" i="6"/>
  <c r="BD1116" i="6"/>
  <c r="AY1116" i="6"/>
  <c r="BB1115" i="6"/>
  <c r="AX1115" i="6"/>
  <c r="BA1114" i="6"/>
  <c r="BD1113" i="6"/>
  <c r="AZ1113" i="6"/>
  <c r="BC1112" i="6"/>
  <c r="AY1112" i="6"/>
  <c r="BB1111" i="6"/>
  <c r="AX1111" i="6"/>
  <c r="BA1110" i="6"/>
  <c r="BD1109" i="6"/>
  <c r="AZ1109" i="6"/>
  <c r="BC1108" i="6"/>
  <c r="AY1108" i="6"/>
  <c r="BB1107" i="6"/>
  <c r="AX1107" i="6"/>
  <c r="BA1106" i="6"/>
  <c r="BD1105" i="6"/>
  <c r="AZ1105" i="6"/>
  <c r="BC1104" i="6"/>
  <c r="AY1104" i="6"/>
  <c r="BC1124" i="6"/>
  <c r="AX1124" i="6"/>
  <c r="AZ1123" i="6"/>
  <c r="BC1122" i="6"/>
  <c r="AX1122" i="6"/>
  <c r="AZ1121" i="6"/>
  <c r="BC1120" i="6"/>
  <c r="AX1120" i="6"/>
  <c r="AZ1119" i="6"/>
  <c r="BC1118" i="6"/>
  <c r="AX1118" i="6"/>
  <c r="AZ1117" i="6"/>
  <c r="BC1116" i="6"/>
  <c r="AX1116" i="6"/>
  <c r="BA1115" i="6"/>
  <c r="BD1114" i="6"/>
  <c r="AZ1114" i="6"/>
  <c r="BC1113" i="6"/>
  <c r="AY1113" i="6"/>
  <c r="BB1112" i="6"/>
  <c r="AX1112" i="6"/>
  <c r="BA1111" i="6"/>
  <c r="BD1110" i="6"/>
  <c r="AZ1110" i="6"/>
  <c r="BC1109" i="6"/>
  <c r="AY1109" i="6"/>
  <c r="BB1108" i="6"/>
  <c r="AX1108" i="6"/>
  <c r="BA1107" i="6"/>
  <c r="BD1106" i="6"/>
  <c r="AZ1106" i="6"/>
  <c r="BC1105" i="6"/>
  <c r="AY1105" i="6"/>
  <c r="BB1104" i="6"/>
  <c r="AX1104" i="6"/>
  <c r="AR41" i="6"/>
  <c r="AV41" i="6"/>
  <c r="AQ41" i="6"/>
  <c r="AU41" i="6"/>
  <c r="AS41" i="6"/>
  <c r="AN41" i="6"/>
  <c r="AM41" i="6"/>
  <c r="AL41" i="6"/>
  <c r="BZ37" i="6"/>
  <c r="BT37" i="6"/>
  <c r="BW37" i="6"/>
  <c r="BS37" i="6"/>
  <c r="BV37" i="6"/>
  <c r="BU37" i="6"/>
  <c r="AE45" i="6"/>
  <c r="AA45" i="6"/>
  <c r="AD45" i="6"/>
  <c r="AI45" i="6"/>
  <c r="AC45" i="6"/>
  <c r="AG45" i="6"/>
  <c r="AB45" i="6"/>
  <c r="BA1208" i="6"/>
  <c r="BD1207" i="6"/>
  <c r="AY1207" i="6"/>
  <c r="BA1206" i="6"/>
  <c r="BD1205" i="6"/>
  <c r="AY1205" i="6"/>
  <c r="BA1204" i="6"/>
  <c r="BD1203" i="6"/>
  <c r="AY1203" i="6"/>
  <c r="BA1202" i="6"/>
  <c r="BD1201" i="6"/>
  <c r="AY1201" i="6"/>
  <c r="BA1200" i="6"/>
  <c r="BD1199" i="6"/>
  <c r="AZ1199" i="6"/>
  <c r="BC1198" i="6"/>
  <c r="AY1198" i="6"/>
  <c r="BB1197" i="6"/>
  <c r="AX1197" i="6"/>
  <c r="BA1196" i="6"/>
  <c r="BD1195" i="6"/>
  <c r="AZ1195" i="6"/>
  <c r="BC1194" i="6"/>
  <c r="AY1194" i="6"/>
  <c r="BB1193" i="6"/>
  <c r="AX1193" i="6"/>
  <c r="BA1192" i="6"/>
  <c r="BD1191" i="6"/>
  <c r="AZ1191" i="6"/>
  <c r="BC1190" i="6"/>
  <c r="AY1190" i="6"/>
  <c r="BB1189" i="6"/>
  <c r="AX1189" i="6"/>
  <c r="BA1188" i="6"/>
  <c r="AZ1208" i="6"/>
  <c r="BC1207" i="6"/>
  <c r="AX1207" i="6"/>
  <c r="AZ1206" i="6"/>
  <c r="BC1205" i="6"/>
  <c r="AX1205" i="6"/>
  <c r="AZ1204" i="6"/>
  <c r="BC1203" i="6"/>
  <c r="AX1203" i="6"/>
  <c r="AZ1202" i="6"/>
  <c r="BC1201" i="6"/>
  <c r="AX1201" i="6"/>
  <c r="AZ1200" i="6"/>
  <c r="BC1199" i="6"/>
  <c r="AY1199" i="6"/>
  <c r="BB1198" i="6"/>
  <c r="AX1198" i="6"/>
  <c r="BA1197" i="6"/>
  <c r="BD1196" i="6"/>
  <c r="AZ1196" i="6"/>
  <c r="BC1195" i="6"/>
  <c r="AY1195" i="6"/>
  <c r="BB1194" i="6"/>
  <c r="AX1194" i="6"/>
  <c r="BA1193" i="6"/>
  <c r="BD1192" i="6"/>
  <c r="AZ1192" i="6"/>
  <c r="BC1191" i="6"/>
  <c r="AY1191" i="6"/>
  <c r="BB1190" i="6"/>
  <c r="AX1190" i="6"/>
  <c r="BA1189" i="6"/>
  <c r="BD1188" i="6"/>
  <c r="AZ1188" i="6"/>
  <c r="BD1208" i="6"/>
  <c r="AY1208" i="6"/>
  <c r="BA1207" i="6"/>
  <c r="BD1206" i="6"/>
  <c r="AY1206" i="6"/>
  <c r="BA1205" i="6"/>
  <c r="BD1204" i="6"/>
  <c r="AY1204" i="6"/>
  <c r="BA1203" i="6"/>
  <c r="BD1202" i="6"/>
  <c r="AY1202" i="6"/>
  <c r="BA1201" i="6"/>
  <c r="BD1200" i="6"/>
  <c r="AY1200" i="6"/>
  <c r="BB1199" i="6"/>
  <c r="AX1199" i="6"/>
  <c r="BA1198" i="6"/>
  <c r="BD1197" i="6"/>
  <c r="AZ1197" i="6"/>
  <c r="BC1196" i="6"/>
  <c r="AY1196" i="6"/>
  <c r="BB1195" i="6"/>
  <c r="AX1195" i="6"/>
  <c r="BA1194" i="6"/>
  <c r="BD1193" i="6"/>
  <c r="AZ1193" i="6"/>
  <c r="BC1192" i="6"/>
  <c r="AY1192" i="6"/>
  <c r="BB1191" i="6"/>
  <c r="AX1191" i="6"/>
  <c r="BA1190" i="6"/>
  <c r="BD1189" i="6"/>
  <c r="AZ1189" i="6"/>
  <c r="BC1188" i="6"/>
  <c r="AY1188" i="6"/>
  <c r="BC1208" i="6"/>
  <c r="AX1208" i="6"/>
  <c r="AZ1207" i="6"/>
  <c r="BC1206" i="6"/>
  <c r="AX1206" i="6"/>
  <c r="AZ1205" i="6"/>
  <c r="BC1204" i="6"/>
  <c r="AX1204" i="6"/>
  <c r="AZ1203" i="6"/>
  <c r="BC1202" i="6"/>
  <c r="AX1202" i="6"/>
  <c r="AZ1201" i="6"/>
  <c r="BC1200" i="6"/>
  <c r="AX1200" i="6"/>
  <c r="BA1199" i="6"/>
  <c r="BD1198" i="6"/>
  <c r="AZ1198" i="6"/>
  <c r="BC1197" i="6"/>
  <c r="AY1197" i="6"/>
  <c r="BB1196" i="6"/>
  <c r="AX1196" i="6"/>
  <c r="BA1195" i="6"/>
  <c r="BD1194" i="6"/>
  <c r="AZ1194" i="6"/>
  <c r="BC1193" i="6"/>
  <c r="AY1193" i="6"/>
  <c r="BB1192" i="6"/>
  <c r="AX1192" i="6"/>
  <c r="BA1191" i="6"/>
  <c r="BD1190" i="6"/>
  <c r="AZ1190" i="6"/>
  <c r="BC1189" i="6"/>
  <c r="AY1189" i="6"/>
  <c r="BB1188" i="6"/>
  <c r="AX1188" i="6"/>
  <c r="AR45" i="6"/>
  <c r="AV45" i="6"/>
  <c r="AQ45" i="6"/>
  <c r="AU45" i="6"/>
  <c r="AS45" i="6"/>
  <c r="AN45" i="6"/>
  <c r="AM45" i="6"/>
  <c r="AL45" i="6"/>
  <c r="BZ41" i="6"/>
  <c r="BT41" i="6"/>
  <c r="BW41" i="6"/>
  <c r="BS41" i="6"/>
  <c r="BV41" i="6"/>
  <c r="BU41" i="6"/>
  <c r="AG48" i="6"/>
  <c r="AB48" i="6"/>
  <c r="AE48" i="6"/>
  <c r="AA48" i="6"/>
  <c r="AD48" i="6"/>
  <c r="AI48" i="6"/>
  <c r="AC48" i="6"/>
  <c r="AZ1379" i="6"/>
  <c r="BC1378" i="6"/>
  <c r="AX1378" i="6"/>
  <c r="AZ1377" i="6"/>
  <c r="BC1376" i="6"/>
  <c r="AX1376" i="6"/>
  <c r="AZ1375" i="6"/>
  <c r="BC1374" i="6"/>
  <c r="AX1374" i="6"/>
  <c r="AZ1373" i="6"/>
  <c r="BC1372" i="6"/>
  <c r="AX1372" i="6"/>
  <c r="AZ1371" i="6"/>
  <c r="BC1370" i="6"/>
  <c r="AY1370" i="6"/>
  <c r="BB1369" i="6"/>
  <c r="AX1369" i="6"/>
  <c r="BA1368" i="6"/>
  <c r="BD1367" i="6"/>
  <c r="AZ1367" i="6"/>
  <c r="BC1366" i="6"/>
  <c r="AY1366" i="6"/>
  <c r="BB1365" i="6"/>
  <c r="AX1365" i="6"/>
  <c r="BA1364" i="6"/>
  <c r="BD1363" i="6"/>
  <c r="AZ1363" i="6"/>
  <c r="BC1362" i="6"/>
  <c r="AY1362" i="6"/>
  <c r="BB1361" i="6"/>
  <c r="AX1361" i="6"/>
  <c r="BA1360" i="6"/>
  <c r="BD1359" i="6"/>
  <c r="AZ1359" i="6"/>
  <c r="BD1379" i="6"/>
  <c r="AY1379" i="6"/>
  <c r="BA1378" i="6"/>
  <c r="BD1377" i="6"/>
  <c r="AY1377" i="6"/>
  <c r="BA1376" i="6"/>
  <c r="BD1375" i="6"/>
  <c r="AY1375" i="6"/>
  <c r="BA1374" i="6"/>
  <c r="BD1373" i="6"/>
  <c r="AY1373" i="6"/>
  <c r="BA1372" i="6"/>
  <c r="BD1371" i="6"/>
  <c r="AY1371" i="6"/>
  <c r="BB1370" i="6"/>
  <c r="AX1370" i="6"/>
  <c r="BA1369" i="6"/>
  <c r="BD1368" i="6"/>
  <c r="AZ1368" i="6"/>
  <c r="BC1367" i="6"/>
  <c r="AY1367" i="6"/>
  <c r="BB1366" i="6"/>
  <c r="AX1366" i="6"/>
  <c r="BA1365" i="6"/>
  <c r="BD1364" i="6"/>
  <c r="AZ1364" i="6"/>
  <c r="BC1363" i="6"/>
  <c r="AY1363" i="6"/>
  <c r="BB1362" i="6"/>
  <c r="AX1362" i="6"/>
  <c r="BA1361" i="6"/>
  <c r="BD1360" i="6"/>
  <c r="AZ1360" i="6"/>
  <c r="BC1359" i="6"/>
  <c r="AY1359" i="6"/>
  <c r="BC1379" i="6"/>
  <c r="AX1379" i="6"/>
  <c r="AZ1378" i="6"/>
  <c r="BC1377" i="6"/>
  <c r="AX1377" i="6"/>
  <c r="AZ1376" i="6"/>
  <c r="BC1375" i="6"/>
  <c r="AX1375" i="6"/>
  <c r="AZ1374" i="6"/>
  <c r="BC1373" i="6"/>
  <c r="AX1373" i="6"/>
  <c r="AZ1372" i="6"/>
  <c r="BC1371" i="6"/>
  <c r="AX1371" i="6"/>
  <c r="BA1370" i="6"/>
  <c r="BD1369" i="6"/>
  <c r="AZ1369" i="6"/>
  <c r="BC1368" i="6"/>
  <c r="AY1368" i="6"/>
  <c r="BB1367" i="6"/>
  <c r="AX1367" i="6"/>
  <c r="BA1366" i="6"/>
  <c r="BD1365" i="6"/>
  <c r="AZ1365" i="6"/>
  <c r="BC1364" i="6"/>
  <c r="AY1364" i="6"/>
  <c r="BB1363" i="6"/>
  <c r="AX1363" i="6"/>
  <c r="BA1362" i="6"/>
  <c r="BD1361" i="6"/>
  <c r="AZ1361" i="6"/>
  <c r="BC1360" i="6"/>
  <c r="AY1360" i="6"/>
  <c r="BB1359" i="6"/>
  <c r="AX1359" i="6"/>
  <c r="BA1379" i="6"/>
  <c r="BD1378" i="6"/>
  <c r="AY1378" i="6"/>
  <c r="BA1377" i="6"/>
  <c r="BD1376" i="6"/>
  <c r="AY1376" i="6"/>
  <c r="BA1375" i="6"/>
  <c r="BD1374" i="6"/>
  <c r="AY1374" i="6"/>
  <c r="BA1373" i="6"/>
  <c r="BD1372" i="6"/>
  <c r="AY1372" i="6"/>
  <c r="BA1371" i="6"/>
  <c r="BD1370" i="6"/>
  <c r="AZ1370" i="6"/>
  <c r="BC1369" i="6"/>
  <c r="AY1369" i="6"/>
  <c r="BB1368" i="6"/>
  <c r="AX1368" i="6"/>
  <c r="BA1367" i="6"/>
  <c r="BD1366" i="6"/>
  <c r="AZ1366" i="6"/>
  <c r="BC1365" i="6"/>
  <c r="AY1365" i="6"/>
  <c r="BB1364" i="6"/>
  <c r="AX1364" i="6"/>
  <c r="BA1363" i="6"/>
  <c r="BD1362" i="6"/>
  <c r="AZ1362" i="6"/>
  <c r="BC1361" i="6"/>
  <c r="AY1361" i="6"/>
  <c r="BB1360" i="6"/>
  <c r="AX1360" i="6"/>
  <c r="BA1359" i="6"/>
  <c r="AV48" i="6"/>
  <c r="AQ48" i="6"/>
  <c r="AU48" i="6"/>
  <c r="AS48" i="6"/>
  <c r="AR48" i="6"/>
  <c r="AL48" i="6"/>
  <c r="AN48" i="6"/>
  <c r="AM48" i="6"/>
  <c r="BV43" i="6"/>
  <c r="BU43" i="6"/>
  <c r="BZ43" i="6"/>
  <c r="BT43" i="6"/>
  <c r="BW43" i="6"/>
  <c r="BS43" i="6"/>
  <c r="AG52" i="6"/>
  <c r="AB52" i="6"/>
  <c r="AE52" i="6"/>
  <c r="AA52" i="6"/>
  <c r="AD52" i="6"/>
  <c r="AI52" i="6"/>
  <c r="AC52" i="6"/>
  <c r="AZ1463" i="6"/>
  <c r="BC1462" i="6"/>
  <c r="AX1462" i="6"/>
  <c r="AZ1461" i="6"/>
  <c r="BC1460" i="6"/>
  <c r="AX1460" i="6"/>
  <c r="AZ1459" i="6"/>
  <c r="BC1458" i="6"/>
  <c r="AX1458" i="6"/>
  <c r="AZ1457" i="6"/>
  <c r="BC1456" i="6"/>
  <c r="AX1456" i="6"/>
  <c r="AZ1455" i="6"/>
  <c r="BC1454" i="6"/>
  <c r="AY1454" i="6"/>
  <c r="BB1453" i="6"/>
  <c r="AX1453" i="6"/>
  <c r="BA1452" i="6"/>
  <c r="BD1451" i="6"/>
  <c r="AZ1451" i="6"/>
  <c r="BC1450" i="6"/>
  <c r="AY1450" i="6"/>
  <c r="BB1449" i="6"/>
  <c r="AX1449" i="6"/>
  <c r="BA1448" i="6"/>
  <c r="BD1447" i="6"/>
  <c r="AZ1447" i="6"/>
  <c r="BC1446" i="6"/>
  <c r="AY1446" i="6"/>
  <c r="BB1445" i="6"/>
  <c r="AX1445" i="6"/>
  <c r="BA1444" i="6"/>
  <c r="BD1443" i="6"/>
  <c r="AZ1443" i="6"/>
  <c r="BD1463" i="6"/>
  <c r="AY1463" i="6"/>
  <c r="BA1462" i="6"/>
  <c r="BD1461" i="6"/>
  <c r="AY1461" i="6"/>
  <c r="BA1460" i="6"/>
  <c r="BD1459" i="6"/>
  <c r="AY1459" i="6"/>
  <c r="BA1458" i="6"/>
  <c r="BD1457" i="6"/>
  <c r="AY1457" i="6"/>
  <c r="BA1456" i="6"/>
  <c r="BD1455" i="6"/>
  <c r="AY1455" i="6"/>
  <c r="BB1454" i="6"/>
  <c r="AX1454" i="6"/>
  <c r="BA1453" i="6"/>
  <c r="BD1452" i="6"/>
  <c r="AZ1452" i="6"/>
  <c r="BC1451" i="6"/>
  <c r="AY1451" i="6"/>
  <c r="BB1450" i="6"/>
  <c r="AX1450" i="6"/>
  <c r="BA1449" i="6"/>
  <c r="BD1448" i="6"/>
  <c r="AZ1448" i="6"/>
  <c r="BC1447" i="6"/>
  <c r="AY1447" i="6"/>
  <c r="BB1446" i="6"/>
  <c r="AX1446" i="6"/>
  <c r="BA1445" i="6"/>
  <c r="BD1444" i="6"/>
  <c r="AZ1444" i="6"/>
  <c r="BC1443" i="6"/>
  <c r="AY1443" i="6"/>
  <c r="BC1463" i="6"/>
  <c r="AX1463" i="6"/>
  <c r="AZ1462" i="6"/>
  <c r="BC1461" i="6"/>
  <c r="AX1461" i="6"/>
  <c r="AZ1460" i="6"/>
  <c r="BC1459" i="6"/>
  <c r="AX1459" i="6"/>
  <c r="AZ1458" i="6"/>
  <c r="BC1457" i="6"/>
  <c r="AX1457" i="6"/>
  <c r="AZ1456" i="6"/>
  <c r="BC1455" i="6"/>
  <c r="AX1455" i="6"/>
  <c r="BA1454" i="6"/>
  <c r="BD1453" i="6"/>
  <c r="AZ1453" i="6"/>
  <c r="BC1452" i="6"/>
  <c r="AY1452" i="6"/>
  <c r="BB1451" i="6"/>
  <c r="AX1451" i="6"/>
  <c r="BA1450" i="6"/>
  <c r="BD1449" i="6"/>
  <c r="AZ1449" i="6"/>
  <c r="BC1448" i="6"/>
  <c r="AY1448" i="6"/>
  <c r="BB1447" i="6"/>
  <c r="AX1447" i="6"/>
  <c r="BA1446" i="6"/>
  <c r="BD1445" i="6"/>
  <c r="AZ1445" i="6"/>
  <c r="BC1444" i="6"/>
  <c r="AY1444" i="6"/>
  <c r="BB1443" i="6"/>
  <c r="AX1443" i="6"/>
  <c r="BA1463" i="6"/>
  <c r="BD1462" i="6"/>
  <c r="AY1462" i="6"/>
  <c r="BA1461" i="6"/>
  <c r="BD1460" i="6"/>
  <c r="AY1460" i="6"/>
  <c r="BA1459" i="6"/>
  <c r="BD1458" i="6"/>
  <c r="AY1458" i="6"/>
  <c r="BA1457" i="6"/>
  <c r="BD1456" i="6"/>
  <c r="AY1456" i="6"/>
  <c r="BA1455" i="6"/>
  <c r="BD1454" i="6"/>
  <c r="AZ1454" i="6"/>
  <c r="BC1453" i="6"/>
  <c r="AY1453" i="6"/>
  <c r="BB1452" i="6"/>
  <c r="AX1452" i="6"/>
  <c r="BA1451" i="6"/>
  <c r="BD1450" i="6"/>
  <c r="AZ1450" i="6"/>
  <c r="BC1449" i="6"/>
  <c r="AY1449" i="6"/>
  <c r="BB1448" i="6"/>
  <c r="AX1448" i="6"/>
  <c r="BA1447" i="6"/>
  <c r="BD1446" i="6"/>
  <c r="AZ1446" i="6"/>
  <c r="BC1445" i="6"/>
  <c r="AY1445" i="6"/>
  <c r="BB1444" i="6"/>
  <c r="AX1444" i="6"/>
  <c r="BA1443" i="6"/>
  <c r="AV52" i="6"/>
  <c r="AQ52" i="6"/>
  <c r="AU52" i="6"/>
  <c r="AS52" i="6"/>
  <c r="AR52" i="6"/>
  <c r="AL52" i="6"/>
  <c r="AN52" i="6"/>
  <c r="AM52" i="6"/>
  <c r="BV47" i="6"/>
  <c r="BU47" i="6"/>
  <c r="BZ47" i="6"/>
  <c r="BT47" i="6"/>
  <c r="BW47" i="6"/>
  <c r="BS47" i="6"/>
  <c r="AG56" i="6"/>
  <c r="AB56" i="6"/>
  <c r="AE56" i="6"/>
  <c r="AA56" i="6"/>
  <c r="AD56" i="6"/>
  <c r="AI56" i="6"/>
  <c r="AC56" i="6"/>
  <c r="AZ1547" i="6"/>
  <c r="BC1546" i="6"/>
  <c r="AX1546" i="6"/>
  <c r="AZ1545" i="6"/>
  <c r="BC1544" i="6"/>
  <c r="AX1544" i="6"/>
  <c r="AZ1543" i="6"/>
  <c r="BC1542" i="6"/>
  <c r="AX1542" i="6"/>
  <c r="AZ1541" i="6"/>
  <c r="BC1540" i="6"/>
  <c r="AX1540" i="6"/>
  <c r="AZ1539" i="6"/>
  <c r="BC1538" i="6"/>
  <c r="AY1538" i="6"/>
  <c r="BB1537" i="6"/>
  <c r="AX1537" i="6"/>
  <c r="BA1536" i="6"/>
  <c r="BD1535" i="6"/>
  <c r="AZ1535" i="6"/>
  <c r="BC1534" i="6"/>
  <c r="AY1534" i="6"/>
  <c r="BB1533" i="6"/>
  <c r="AX1533" i="6"/>
  <c r="BA1532" i="6"/>
  <c r="BD1531" i="6"/>
  <c r="AZ1531" i="6"/>
  <c r="BC1530" i="6"/>
  <c r="AY1530" i="6"/>
  <c r="BB1529" i="6"/>
  <c r="AX1529" i="6"/>
  <c r="BA1528" i="6"/>
  <c r="BD1527" i="6"/>
  <c r="AZ1527" i="6"/>
  <c r="BD1547" i="6"/>
  <c r="AY1547" i="6"/>
  <c r="BA1546" i="6"/>
  <c r="BD1545" i="6"/>
  <c r="AY1545" i="6"/>
  <c r="BA1544" i="6"/>
  <c r="BD1543" i="6"/>
  <c r="AY1543" i="6"/>
  <c r="BA1542" i="6"/>
  <c r="BD1541" i="6"/>
  <c r="AY1541" i="6"/>
  <c r="BA1540" i="6"/>
  <c r="BD1539" i="6"/>
  <c r="AY1539" i="6"/>
  <c r="BB1538" i="6"/>
  <c r="AX1538" i="6"/>
  <c r="BA1537" i="6"/>
  <c r="BD1536" i="6"/>
  <c r="AZ1536" i="6"/>
  <c r="BC1535" i="6"/>
  <c r="AY1535" i="6"/>
  <c r="BB1534" i="6"/>
  <c r="AX1534" i="6"/>
  <c r="BA1533" i="6"/>
  <c r="BD1532" i="6"/>
  <c r="AZ1532" i="6"/>
  <c r="BC1531" i="6"/>
  <c r="AY1531" i="6"/>
  <c r="BB1530" i="6"/>
  <c r="AX1530" i="6"/>
  <c r="BA1529" i="6"/>
  <c r="BD1528" i="6"/>
  <c r="AZ1528" i="6"/>
  <c r="BC1527" i="6"/>
  <c r="AY1527" i="6"/>
  <c r="BC1547" i="6"/>
  <c r="AX1547" i="6"/>
  <c r="AZ1546" i="6"/>
  <c r="BC1545" i="6"/>
  <c r="AX1545" i="6"/>
  <c r="AZ1544" i="6"/>
  <c r="BC1543" i="6"/>
  <c r="AX1543" i="6"/>
  <c r="AZ1542" i="6"/>
  <c r="BC1541" i="6"/>
  <c r="AX1541" i="6"/>
  <c r="AZ1540" i="6"/>
  <c r="BC1539" i="6"/>
  <c r="AX1539" i="6"/>
  <c r="BA1538" i="6"/>
  <c r="BD1537" i="6"/>
  <c r="AZ1537" i="6"/>
  <c r="BC1536" i="6"/>
  <c r="AY1536" i="6"/>
  <c r="BB1535" i="6"/>
  <c r="AX1535" i="6"/>
  <c r="BA1534" i="6"/>
  <c r="BD1533" i="6"/>
  <c r="AZ1533" i="6"/>
  <c r="BC1532" i="6"/>
  <c r="AY1532" i="6"/>
  <c r="BB1531" i="6"/>
  <c r="AX1531" i="6"/>
  <c r="BA1530" i="6"/>
  <c r="BD1529" i="6"/>
  <c r="AZ1529" i="6"/>
  <c r="BC1528" i="6"/>
  <c r="AY1528" i="6"/>
  <c r="BB1527" i="6"/>
  <c r="AX1527" i="6"/>
  <c r="BA1547" i="6"/>
  <c r="BD1546" i="6"/>
  <c r="AY1546" i="6"/>
  <c r="BA1545" i="6"/>
  <c r="BD1544" i="6"/>
  <c r="AY1544" i="6"/>
  <c r="BA1543" i="6"/>
  <c r="BD1542" i="6"/>
  <c r="AY1542" i="6"/>
  <c r="BA1541" i="6"/>
  <c r="BD1540" i="6"/>
  <c r="AY1540" i="6"/>
  <c r="BA1539" i="6"/>
  <c r="BD1538" i="6"/>
  <c r="AZ1538" i="6"/>
  <c r="BC1537" i="6"/>
  <c r="AY1537" i="6"/>
  <c r="BB1536" i="6"/>
  <c r="AX1536" i="6"/>
  <c r="BA1535" i="6"/>
  <c r="BD1534" i="6"/>
  <c r="AZ1534" i="6"/>
  <c r="BC1533" i="6"/>
  <c r="AY1533" i="6"/>
  <c r="BB1532" i="6"/>
  <c r="AX1532" i="6"/>
  <c r="BA1531" i="6"/>
  <c r="BD1530" i="6"/>
  <c r="AZ1530" i="6"/>
  <c r="BC1529" i="6"/>
  <c r="AY1529" i="6"/>
  <c r="BB1528" i="6"/>
  <c r="AX1528" i="6"/>
  <c r="BA1527" i="6"/>
  <c r="AV56" i="6"/>
  <c r="AQ56" i="6"/>
  <c r="AU56" i="6"/>
  <c r="AS56" i="6"/>
  <c r="AR56" i="6"/>
  <c r="AL56" i="6"/>
  <c r="AN56" i="6"/>
  <c r="AM56" i="6"/>
  <c r="BV51" i="6"/>
  <c r="BU51" i="6"/>
  <c r="BZ51" i="6"/>
  <c r="BT51" i="6"/>
  <c r="BW51" i="6"/>
  <c r="BS51" i="6"/>
  <c r="AI59" i="6"/>
  <c r="AC59" i="6"/>
  <c r="AG59" i="6"/>
  <c r="AB59" i="6"/>
  <c r="AE59" i="6"/>
  <c r="AA59" i="6"/>
  <c r="AD59" i="6"/>
  <c r="BD1718" i="6"/>
  <c r="AY1718" i="6"/>
  <c r="BA1717" i="6"/>
  <c r="BD1716" i="6"/>
  <c r="AY1716" i="6"/>
  <c r="BA1715" i="6"/>
  <c r="BD1714" i="6"/>
  <c r="AY1714" i="6"/>
  <c r="BA1713" i="6"/>
  <c r="BD1712" i="6"/>
  <c r="AY1712" i="6"/>
  <c r="BA1711" i="6"/>
  <c r="BD1710" i="6"/>
  <c r="AY1710" i="6"/>
  <c r="BB1709" i="6"/>
  <c r="AX1709" i="6"/>
  <c r="BA1708" i="6"/>
  <c r="BD1707" i="6"/>
  <c r="AZ1707" i="6"/>
  <c r="BC1706" i="6"/>
  <c r="AY1706" i="6"/>
  <c r="BB1705" i="6"/>
  <c r="AX1705" i="6"/>
  <c r="BA1704" i="6"/>
  <c r="BD1703" i="6"/>
  <c r="AZ1703" i="6"/>
  <c r="BC1702" i="6"/>
  <c r="AY1702" i="6"/>
  <c r="BB1701" i="6"/>
  <c r="AX1701" i="6"/>
  <c r="BA1700" i="6"/>
  <c r="BD1699" i="6"/>
  <c r="AZ1699" i="6"/>
  <c r="BC1698" i="6"/>
  <c r="AY1698" i="6"/>
  <c r="BC1718" i="6"/>
  <c r="AX1718" i="6"/>
  <c r="AZ1717" i="6"/>
  <c r="BC1716" i="6"/>
  <c r="AX1716" i="6"/>
  <c r="AZ1715" i="6"/>
  <c r="BC1714" i="6"/>
  <c r="AX1714" i="6"/>
  <c r="AZ1713" i="6"/>
  <c r="BC1712" i="6"/>
  <c r="AX1712" i="6"/>
  <c r="AZ1711" i="6"/>
  <c r="BC1710" i="6"/>
  <c r="AX1710" i="6"/>
  <c r="BA1709" i="6"/>
  <c r="BD1708" i="6"/>
  <c r="AZ1708" i="6"/>
  <c r="BC1707" i="6"/>
  <c r="AY1707" i="6"/>
  <c r="BB1706" i="6"/>
  <c r="AX1706" i="6"/>
  <c r="BA1705" i="6"/>
  <c r="BD1704" i="6"/>
  <c r="AZ1704" i="6"/>
  <c r="BC1703" i="6"/>
  <c r="AY1703" i="6"/>
  <c r="BB1702" i="6"/>
  <c r="AX1702" i="6"/>
  <c r="BA1701" i="6"/>
  <c r="BD1700" i="6"/>
  <c r="AZ1700" i="6"/>
  <c r="BC1699" i="6"/>
  <c r="AY1699" i="6"/>
  <c r="BB1698" i="6"/>
  <c r="AX1698" i="6"/>
  <c r="BA1718" i="6"/>
  <c r="BD1717" i="6"/>
  <c r="AY1717" i="6"/>
  <c r="BA1716" i="6"/>
  <c r="BD1715" i="6"/>
  <c r="AY1715" i="6"/>
  <c r="BA1714" i="6"/>
  <c r="BD1713" i="6"/>
  <c r="AY1713" i="6"/>
  <c r="BA1712" i="6"/>
  <c r="BD1711" i="6"/>
  <c r="AY1711" i="6"/>
  <c r="BA1710" i="6"/>
  <c r="BD1709" i="6"/>
  <c r="AZ1709" i="6"/>
  <c r="BC1708" i="6"/>
  <c r="AY1708" i="6"/>
  <c r="BB1707" i="6"/>
  <c r="AX1707" i="6"/>
  <c r="BA1706" i="6"/>
  <c r="BD1705" i="6"/>
  <c r="AZ1705" i="6"/>
  <c r="BC1704" i="6"/>
  <c r="AY1704" i="6"/>
  <c r="BB1703" i="6"/>
  <c r="AX1703" i="6"/>
  <c r="BA1702" i="6"/>
  <c r="BD1701" i="6"/>
  <c r="AZ1701" i="6"/>
  <c r="BC1700" i="6"/>
  <c r="AY1700" i="6"/>
  <c r="BB1699" i="6"/>
  <c r="AX1699" i="6"/>
  <c r="BA1698" i="6"/>
  <c r="AZ1718" i="6"/>
  <c r="BC1717" i="6"/>
  <c r="AX1717" i="6"/>
  <c r="AZ1716" i="6"/>
  <c r="BC1715" i="6"/>
  <c r="AX1715" i="6"/>
  <c r="AZ1714" i="6"/>
  <c r="BC1713" i="6"/>
  <c r="AX1713" i="6"/>
  <c r="AZ1712" i="6"/>
  <c r="BC1711" i="6"/>
  <c r="AX1711" i="6"/>
  <c r="AZ1710" i="6"/>
  <c r="BC1709" i="6"/>
  <c r="AY1709" i="6"/>
  <c r="BB1708" i="6"/>
  <c r="AX1708" i="6"/>
  <c r="BA1707" i="6"/>
  <c r="BD1706" i="6"/>
  <c r="AZ1706" i="6"/>
  <c r="BC1705" i="6"/>
  <c r="AY1705" i="6"/>
  <c r="BB1704" i="6"/>
  <c r="AX1704" i="6"/>
  <c r="BA1703" i="6"/>
  <c r="BD1702" i="6"/>
  <c r="AZ1702" i="6"/>
  <c r="BC1701" i="6"/>
  <c r="AY1701" i="6"/>
  <c r="BB1700" i="6"/>
  <c r="AX1700" i="6"/>
  <c r="BA1699" i="6"/>
  <c r="BD1698" i="6"/>
  <c r="AZ1698" i="6"/>
  <c r="AU59" i="6"/>
  <c r="AS59" i="6"/>
  <c r="AR59" i="6"/>
  <c r="AV59" i="6"/>
  <c r="AQ59" i="6"/>
  <c r="AM59" i="6"/>
  <c r="AL59" i="6"/>
  <c r="AN59" i="6"/>
  <c r="BZ53" i="6"/>
  <c r="BT53" i="6"/>
  <c r="BW53" i="6"/>
  <c r="BS53" i="6"/>
  <c r="BV53" i="6"/>
  <c r="BU53" i="6"/>
  <c r="AI63" i="6"/>
  <c r="AC63" i="6"/>
  <c r="AG63" i="6"/>
  <c r="AA63" i="6"/>
  <c r="AE63" i="6"/>
  <c r="AD63" i="6"/>
  <c r="AB63" i="6"/>
  <c r="BD1802" i="6"/>
  <c r="AY1802" i="6"/>
  <c r="BA1801" i="6"/>
  <c r="BD1800" i="6"/>
  <c r="AY1800" i="6"/>
  <c r="BA1799" i="6"/>
  <c r="BD1798" i="6"/>
  <c r="AY1798" i="6"/>
  <c r="BA1797" i="6"/>
  <c r="BD1796" i="6"/>
  <c r="AY1796" i="6"/>
  <c r="BA1795" i="6"/>
  <c r="BD1794" i="6"/>
  <c r="AY1794" i="6"/>
  <c r="BB1793" i="6"/>
  <c r="AX1793" i="6"/>
  <c r="BA1792" i="6"/>
  <c r="BD1791" i="6"/>
  <c r="AZ1791" i="6"/>
  <c r="BC1790" i="6"/>
  <c r="AY1790" i="6"/>
  <c r="BB1789" i="6"/>
  <c r="AX1789" i="6"/>
  <c r="BA1788" i="6"/>
  <c r="BD1787" i="6"/>
  <c r="AZ1787" i="6"/>
  <c r="BC1786" i="6"/>
  <c r="AY1786" i="6"/>
  <c r="BB1785" i="6"/>
  <c r="AX1785" i="6"/>
  <c r="BA1784" i="6"/>
  <c r="BD1783" i="6"/>
  <c r="AZ1783" i="6"/>
  <c r="BC1782" i="6"/>
  <c r="AY1782" i="6"/>
  <c r="BC1802" i="6"/>
  <c r="AX1802" i="6"/>
  <c r="AZ1801" i="6"/>
  <c r="BC1800" i="6"/>
  <c r="AX1800" i="6"/>
  <c r="AZ1799" i="6"/>
  <c r="BC1798" i="6"/>
  <c r="AX1798" i="6"/>
  <c r="AZ1797" i="6"/>
  <c r="BC1796" i="6"/>
  <c r="AX1796" i="6"/>
  <c r="AZ1795" i="6"/>
  <c r="BC1794" i="6"/>
  <c r="AX1794" i="6"/>
  <c r="BA1793" i="6"/>
  <c r="BD1792" i="6"/>
  <c r="AZ1792" i="6"/>
  <c r="BC1791" i="6"/>
  <c r="AY1791" i="6"/>
  <c r="BB1790" i="6"/>
  <c r="AX1790" i="6"/>
  <c r="BA1789" i="6"/>
  <c r="BD1788" i="6"/>
  <c r="AZ1788" i="6"/>
  <c r="BC1787" i="6"/>
  <c r="AY1787" i="6"/>
  <c r="BB1786" i="6"/>
  <c r="AX1786" i="6"/>
  <c r="BA1785" i="6"/>
  <c r="BD1784" i="6"/>
  <c r="AZ1784" i="6"/>
  <c r="BC1783" i="6"/>
  <c r="AY1783" i="6"/>
  <c r="BB1782" i="6"/>
  <c r="AX1782" i="6"/>
  <c r="BA1802" i="6"/>
  <c r="BD1801" i="6"/>
  <c r="AY1801" i="6"/>
  <c r="BA1800" i="6"/>
  <c r="BD1799" i="6"/>
  <c r="AY1799" i="6"/>
  <c r="BA1798" i="6"/>
  <c r="BD1797" i="6"/>
  <c r="AY1797" i="6"/>
  <c r="BA1796" i="6"/>
  <c r="BD1795" i="6"/>
  <c r="AY1795" i="6"/>
  <c r="BA1794" i="6"/>
  <c r="BD1793" i="6"/>
  <c r="AZ1793" i="6"/>
  <c r="BC1792" i="6"/>
  <c r="AY1792" i="6"/>
  <c r="BB1791" i="6"/>
  <c r="AX1791" i="6"/>
  <c r="BA1790" i="6"/>
  <c r="BD1789" i="6"/>
  <c r="AZ1789" i="6"/>
  <c r="BC1788" i="6"/>
  <c r="AY1788" i="6"/>
  <c r="BB1787" i="6"/>
  <c r="AX1787" i="6"/>
  <c r="BA1786" i="6"/>
  <c r="BD1785" i="6"/>
  <c r="AZ1785" i="6"/>
  <c r="BC1784" i="6"/>
  <c r="AY1784" i="6"/>
  <c r="BB1783" i="6"/>
  <c r="AX1783" i="6"/>
  <c r="BA1782" i="6"/>
  <c r="AZ1802" i="6"/>
  <c r="BC1801" i="6"/>
  <c r="AX1801" i="6"/>
  <c r="AZ1800" i="6"/>
  <c r="BC1799" i="6"/>
  <c r="AX1799" i="6"/>
  <c r="AZ1798" i="6"/>
  <c r="BC1797" i="6"/>
  <c r="AX1797" i="6"/>
  <c r="AZ1796" i="6"/>
  <c r="BC1795" i="6"/>
  <c r="AX1795" i="6"/>
  <c r="AZ1794" i="6"/>
  <c r="BC1793" i="6"/>
  <c r="AY1793" i="6"/>
  <c r="BB1792" i="6"/>
  <c r="AX1792" i="6"/>
  <c r="BA1791" i="6"/>
  <c r="BD1790" i="6"/>
  <c r="AZ1790" i="6"/>
  <c r="BC1789" i="6"/>
  <c r="AY1789" i="6"/>
  <c r="BB1788" i="6"/>
  <c r="AX1788" i="6"/>
  <c r="BA1787" i="6"/>
  <c r="BD1786" i="6"/>
  <c r="AZ1786" i="6"/>
  <c r="BC1785" i="6"/>
  <c r="AY1785" i="6"/>
  <c r="BB1784" i="6"/>
  <c r="AX1784" i="6"/>
  <c r="BA1783" i="6"/>
  <c r="BD1782" i="6"/>
  <c r="AZ1782" i="6"/>
  <c r="AU63" i="6"/>
  <c r="AS63" i="6"/>
  <c r="AR63" i="6"/>
  <c r="AV63" i="6"/>
  <c r="AQ63" i="6"/>
  <c r="AM63" i="6"/>
  <c r="AL63" i="6"/>
  <c r="AN63" i="6"/>
  <c r="BZ57" i="6"/>
  <c r="BT57" i="6"/>
  <c r="BW57" i="6"/>
  <c r="BS57" i="6"/>
  <c r="BV57" i="6"/>
  <c r="BU57" i="6"/>
  <c r="AI67" i="6"/>
  <c r="AC67" i="6"/>
  <c r="AE67" i="6"/>
  <c r="AD67" i="6"/>
  <c r="AB67" i="6"/>
  <c r="AG67" i="6"/>
  <c r="AA67" i="6"/>
  <c r="BD1886" i="6"/>
  <c r="AY1886" i="6"/>
  <c r="BA1885" i="6"/>
  <c r="BD1884" i="6"/>
  <c r="AY1884" i="6"/>
  <c r="BA1883" i="6"/>
  <c r="BD1882" i="6"/>
  <c r="AY1882" i="6"/>
  <c r="BA1881" i="6"/>
  <c r="BD1880" i="6"/>
  <c r="AY1880" i="6"/>
  <c r="BA1879" i="6"/>
  <c r="BD1878" i="6"/>
  <c r="AY1878" i="6"/>
  <c r="BB1877" i="6"/>
  <c r="AX1877" i="6"/>
  <c r="BA1876" i="6"/>
  <c r="BD1875" i="6"/>
  <c r="AZ1875" i="6"/>
  <c r="BC1874" i="6"/>
  <c r="AY1874" i="6"/>
  <c r="BB1873" i="6"/>
  <c r="AX1873" i="6"/>
  <c r="BA1872" i="6"/>
  <c r="BD1871" i="6"/>
  <c r="AZ1871" i="6"/>
  <c r="BC1870" i="6"/>
  <c r="AY1870" i="6"/>
  <c r="BB1869" i="6"/>
  <c r="AX1869" i="6"/>
  <c r="BA1868" i="6"/>
  <c r="BD1867" i="6"/>
  <c r="AZ1867" i="6"/>
  <c r="BC1866" i="6"/>
  <c r="AY1866" i="6"/>
  <c r="BC1886" i="6"/>
  <c r="AX1886" i="6"/>
  <c r="AZ1885" i="6"/>
  <c r="BC1884" i="6"/>
  <c r="AX1884" i="6"/>
  <c r="AZ1883" i="6"/>
  <c r="BC1882" i="6"/>
  <c r="AX1882" i="6"/>
  <c r="AZ1881" i="6"/>
  <c r="BC1880" i="6"/>
  <c r="AX1880" i="6"/>
  <c r="AZ1879" i="6"/>
  <c r="BC1878" i="6"/>
  <c r="AX1878" i="6"/>
  <c r="BA1877" i="6"/>
  <c r="BD1876" i="6"/>
  <c r="AZ1876" i="6"/>
  <c r="BC1875" i="6"/>
  <c r="AY1875" i="6"/>
  <c r="BB1874" i="6"/>
  <c r="AX1874" i="6"/>
  <c r="BA1873" i="6"/>
  <c r="BD1872" i="6"/>
  <c r="AZ1872" i="6"/>
  <c r="BC1871" i="6"/>
  <c r="AY1871" i="6"/>
  <c r="BB1870" i="6"/>
  <c r="AX1870" i="6"/>
  <c r="BA1869" i="6"/>
  <c r="BD1868" i="6"/>
  <c r="AZ1868" i="6"/>
  <c r="BC1867" i="6"/>
  <c r="AY1867" i="6"/>
  <c r="BB1866" i="6"/>
  <c r="AX1866" i="6"/>
  <c r="BA1886" i="6"/>
  <c r="BD1885" i="6"/>
  <c r="AY1885" i="6"/>
  <c r="BA1884" i="6"/>
  <c r="BD1883" i="6"/>
  <c r="AY1883" i="6"/>
  <c r="BA1882" i="6"/>
  <c r="BD1881" i="6"/>
  <c r="AY1881" i="6"/>
  <c r="BA1880" i="6"/>
  <c r="BD1879" i="6"/>
  <c r="AY1879" i="6"/>
  <c r="BA1878" i="6"/>
  <c r="BD1877" i="6"/>
  <c r="AZ1877" i="6"/>
  <c r="BC1876" i="6"/>
  <c r="AY1876" i="6"/>
  <c r="BB1875" i="6"/>
  <c r="AX1875" i="6"/>
  <c r="BA1874" i="6"/>
  <c r="BD1873" i="6"/>
  <c r="AZ1873" i="6"/>
  <c r="BC1872" i="6"/>
  <c r="AY1872" i="6"/>
  <c r="BB1871" i="6"/>
  <c r="AX1871" i="6"/>
  <c r="BA1870" i="6"/>
  <c r="BD1869" i="6"/>
  <c r="AZ1869" i="6"/>
  <c r="BC1868" i="6"/>
  <c r="AY1868" i="6"/>
  <c r="BB1867" i="6"/>
  <c r="AX1867" i="6"/>
  <c r="BA1866" i="6"/>
  <c r="AZ1886" i="6"/>
  <c r="BC1885" i="6"/>
  <c r="AX1885" i="6"/>
  <c r="AZ1884" i="6"/>
  <c r="BC1883" i="6"/>
  <c r="AX1883" i="6"/>
  <c r="AZ1882" i="6"/>
  <c r="BC1881" i="6"/>
  <c r="AX1881" i="6"/>
  <c r="AZ1880" i="6"/>
  <c r="BC1879" i="6"/>
  <c r="AX1879" i="6"/>
  <c r="AZ1878" i="6"/>
  <c r="BC1877" i="6"/>
  <c r="AY1877" i="6"/>
  <c r="BB1876" i="6"/>
  <c r="AX1876" i="6"/>
  <c r="BA1875" i="6"/>
  <c r="BD1874" i="6"/>
  <c r="AZ1874" i="6"/>
  <c r="BC1873" i="6"/>
  <c r="AY1873" i="6"/>
  <c r="BB1872" i="6"/>
  <c r="AX1872" i="6"/>
  <c r="BA1871" i="6"/>
  <c r="BD1870" i="6"/>
  <c r="AZ1870" i="6"/>
  <c r="BC1869" i="6"/>
  <c r="AY1869" i="6"/>
  <c r="BB1868" i="6"/>
  <c r="AX1868" i="6"/>
  <c r="BA1867" i="6"/>
  <c r="BD1866" i="6"/>
  <c r="AZ1866" i="6"/>
  <c r="AU67" i="6"/>
  <c r="AS67" i="6"/>
  <c r="AR67" i="6"/>
  <c r="AV67" i="6"/>
  <c r="AQ67" i="6"/>
  <c r="AM67" i="6"/>
  <c r="AL67" i="6"/>
  <c r="AN67" i="6"/>
  <c r="BZ61" i="6"/>
  <c r="BT61" i="6"/>
  <c r="BW61" i="6"/>
  <c r="BS61" i="6"/>
  <c r="BV61" i="6"/>
  <c r="BU61" i="6"/>
  <c r="AD71" i="6"/>
  <c r="AG71" i="6"/>
  <c r="AB71" i="6"/>
  <c r="AE71" i="6"/>
  <c r="AA71" i="6"/>
  <c r="AI71" i="6"/>
  <c r="AC71" i="6"/>
  <c r="BA2078" i="6"/>
  <c r="BD2077" i="6"/>
  <c r="AY2077" i="6"/>
  <c r="BA2076" i="6"/>
  <c r="BD2075" i="6"/>
  <c r="AY2075" i="6"/>
  <c r="BA2074" i="6"/>
  <c r="BD2073" i="6"/>
  <c r="AY2073" i="6"/>
  <c r="BA2072" i="6"/>
  <c r="BD2071" i="6"/>
  <c r="AY2071" i="6"/>
  <c r="BA2070" i="6"/>
  <c r="BD2069" i="6"/>
  <c r="AZ2069" i="6"/>
  <c r="BC2068" i="6"/>
  <c r="AY2068" i="6"/>
  <c r="BB2067" i="6"/>
  <c r="AX2067" i="6"/>
  <c r="BA2066" i="6"/>
  <c r="BD2065" i="6"/>
  <c r="AZ2065" i="6"/>
  <c r="BC2064" i="6"/>
  <c r="AY2064" i="6"/>
  <c r="BB2063" i="6"/>
  <c r="AX2063" i="6"/>
  <c r="BA2062" i="6"/>
  <c r="BD2061" i="6"/>
  <c r="AZ2061" i="6"/>
  <c r="BC2060" i="6"/>
  <c r="AY2060" i="6"/>
  <c r="BB2059" i="6"/>
  <c r="AX2059" i="6"/>
  <c r="BA2058" i="6"/>
  <c r="AZ2078" i="6"/>
  <c r="BC2077" i="6"/>
  <c r="AX2077" i="6"/>
  <c r="AZ2076" i="6"/>
  <c r="BC2075" i="6"/>
  <c r="AX2075" i="6"/>
  <c r="AZ2074" i="6"/>
  <c r="BC2073" i="6"/>
  <c r="AX2073" i="6"/>
  <c r="AZ2072" i="6"/>
  <c r="BC2071" i="6"/>
  <c r="AX2071" i="6"/>
  <c r="AZ2070" i="6"/>
  <c r="BC2069" i="6"/>
  <c r="AY2069" i="6"/>
  <c r="BB2068" i="6"/>
  <c r="BD2078" i="6"/>
  <c r="AY2078" i="6"/>
  <c r="BA2077" i="6"/>
  <c r="BD2076" i="6"/>
  <c r="AY2076" i="6"/>
  <c r="BA2075" i="6"/>
  <c r="BD2074" i="6"/>
  <c r="AY2074" i="6"/>
  <c r="BA2073" i="6"/>
  <c r="BD2072" i="6"/>
  <c r="AY2072" i="6"/>
  <c r="BA2071" i="6"/>
  <c r="BD2070" i="6"/>
  <c r="AY2070" i="6"/>
  <c r="BB2069" i="6"/>
  <c r="AX2069" i="6"/>
  <c r="BA2068" i="6"/>
  <c r="BD2067" i="6"/>
  <c r="AZ2067" i="6"/>
  <c r="BC2066" i="6"/>
  <c r="AY2066" i="6"/>
  <c r="BB2065" i="6"/>
  <c r="AX2065" i="6"/>
  <c r="BA2064" i="6"/>
  <c r="BD2063" i="6"/>
  <c r="AZ2063" i="6"/>
  <c r="BC2062" i="6"/>
  <c r="AY2062" i="6"/>
  <c r="BB2061" i="6"/>
  <c r="AX2061" i="6"/>
  <c r="BA2060" i="6"/>
  <c r="BD2059" i="6"/>
  <c r="AZ2059" i="6"/>
  <c r="BC2078" i="6"/>
  <c r="AX2078" i="6"/>
  <c r="AZ2077" i="6"/>
  <c r="BC2076" i="6"/>
  <c r="AX2076" i="6"/>
  <c r="AZ2075" i="6"/>
  <c r="BC2074" i="6"/>
  <c r="AX2074" i="6"/>
  <c r="AZ2073" i="6"/>
  <c r="BC2072" i="6"/>
  <c r="AX2072" i="6"/>
  <c r="AZ2071" i="6"/>
  <c r="BC2070" i="6"/>
  <c r="AX2070" i="6"/>
  <c r="BA2069" i="6"/>
  <c r="BD2068" i="6"/>
  <c r="AZ2068" i="6"/>
  <c r="BC2067" i="6"/>
  <c r="AY2067" i="6"/>
  <c r="BB2066" i="6"/>
  <c r="AX2066" i="6"/>
  <c r="BA2065" i="6"/>
  <c r="BD2064" i="6"/>
  <c r="AZ2064" i="6"/>
  <c r="BC2063" i="6"/>
  <c r="AY2063" i="6"/>
  <c r="BB2062" i="6"/>
  <c r="AX2062" i="6"/>
  <c r="BA2061" i="6"/>
  <c r="BD2060" i="6"/>
  <c r="AZ2060" i="6"/>
  <c r="BC2059" i="6"/>
  <c r="AY2059" i="6"/>
  <c r="BB2058" i="6"/>
  <c r="AX2058" i="6"/>
  <c r="BD2066" i="6"/>
  <c r="BB2064" i="6"/>
  <c r="AZ2062" i="6"/>
  <c r="AX2060" i="6"/>
  <c r="AZ2058" i="6"/>
  <c r="AZ2066" i="6"/>
  <c r="AX2064" i="6"/>
  <c r="BC2061" i="6"/>
  <c r="BA2059" i="6"/>
  <c r="AY2058" i="6"/>
  <c r="AX2068" i="6"/>
  <c r="BC2065" i="6"/>
  <c r="BA2063" i="6"/>
  <c r="AY2061" i="6"/>
  <c r="BD2058" i="6"/>
  <c r="BA2067" i="6"/>
  <c r="AY2065" i="6"/>
  <c r="BD2062" i="6"/>
  <c r="BB2060" i="6"/>
  <c r="BC2058" i="6"/>
  <c r="AR71" i="6"/>
  <c r="AV71" i="6"/>
  <c r="AQ71" i="6"/>
  <c r="AU71" i="6"/>
  <c r="AS71" i="6"/>
  <c r="AN71" i="6"/>
  <c r="AM71" i="6"/>
  <c r="AL71" i="6"/>
  <c r="BZ64" i="6"/>
  <c r="BT64" i="6"/>
  <c r="BW64" i="6"/>
  <c r="BS64" i="6"/>
  <c r="BV64" i="6"/>
  <c r="BU64" i="6"/>
  <c r="AD75" i="6"/>
  <c r="AI75" i="6"/>
  <c r="AC75" i="6"/>
  <c r="AG75" i="6"/>
  <c r="AB75" i="6"/>
  <c r="AE75" i="6"/>
  <c r="AA75" i="6"/>
  <c r="BA2162" i="6"/>
  <c r="BD2161" i="6"/>
  <c r="AY2161" i="6"/>
  <c r="BA2160" i="6"/>
  <c r="BD2159" i="6"/>
  <c r="AY2159" i="6"/>
  <c r="BA2158" i="6"/>
  <c r="BD2157" i="6"/>
  <c r="AY2157" i="6"/>
  <c r="BA2156" i="6"/>
  <c r="BD2155" i="6"/>
  <c r="AY2155" i="6"/>
  <c r="BA2154" i="6"/>
  <c r="BD2153" i="6"/>
  <c r="AZ2153" i="6"/>
  <c r="BC2152" i="6"/>
  <c r="AY2152" i="6"/>
  <c r="BB2151" i="6"/>
  <c r="AX2151" i="6"/>
  <c r="BA2150" i="6"/>
  <c r="BD2149" i="6"/>
  <c r="AZ2149" i="6"/>
  <c r="BC2148" i="6"/>
  <c r="AY2148" i="6"/>
  <c r="BB2147" i="6"/>
  <c r="AX2147" i="6"/>
  <c r="BA2146" i="6"/>
  <c r="BD2145" i="6"/>
  <c r="AZ2145" i="6"/>
  <c r="BC2144" i="6"/>
  <c r="AY2144" i="6"/>
  <c r="BB2143" i="6"/>
  <c r="AX2143" i="6"/>
  <c r="BA2142" i="6"/>
  <c r="AZ2162" i="6"/>
  <c r="BC2161" i="6"/>
  <c r="AX2161" i="6"/>
  <c r="AZ2160" i="6"/>
  <c r="BC2159" i="6"/>
  <c r="AX2159" i="6"/>
  <c r="AZ2158" i="6"/>
  <c r="BC2157" i="6"/>
  <c r="AX2157" i="6"/>
  <c r="AZ2156" i="6"/>
  <c r="BC2155" i="6"/>
  <c r="AX2155" i="6"/>
  <c r="AZ2154" i="6"/>
  <c r="BC2153" i="6"/>
  <c r="AY2153" i="6"/>
  <c r="BB2152" i="6"/>
  <c r="AX2152" i="6"/>
  <c r="BA2151" i="6"/>
  <c r="BD2150" i="6"/>
  <c r="AZ2150" i="6"/>
  <c r="BC2149" i="6"/>
  <c r="AY2149" i="6"/>
  <c r="BB2148" i="6"/>
  <c r="AX2148" i="6"/>
  <c r="BA2147" i="6"/>
  <c r="BD2146" i="6"/>
  <c r="AZ2146" i="6"/>
  <c r="BC2145" i="6"/>
  <c r="AY2145" i="6"/>
  <c r="BB2144" i="6"/>
  <c r="AX2144" i="6"/>
  <c r="BA2143" i="6"/>
  <c r="BD2142" i="6"/>
  <c r="AZ2142" i="6"/>
  <c r="BD2162" i="6"/>
  <c r="AY2162" i="6"/>
  <c r="BA2161" i="6"/>
  <c r="BD2160" i="6"/>
  <c r="AY2160" i="6"/>
  <c r="BA2159" i="6"/>
  <c r="BD2158" i="6"/>
  <c r="AY2158" i="6"/>
  <c r="BA2157" i="6"/>
  <c r="BD2156" i="6"/>
  <c r="AY2156" i="6"/>
  <c r="BA2155" i="6"/>
  <c r="BD2154" i="6"/>
  <c r="AY2154" i="6"/>
  <c r="BB2153" i="6"/>
  <c r="AX2153" i="6"/>
  <c r="BA2152" i="6"/>
  <c r="BD2151" i="6"/>
  <c r="AZ2151" i="6"/>
  <c r="BC2150" i="6"/>
  <c r="AY2150" i="6"/>
  <c r="BB2149" i="6"/>
  <c r="AX2149" i="6"/>
  <c r="BA2148" i="6"/>
  <c r="BD2147" i="6"/>
  <c r="AZ2147" i="6"/>
  <c r="BC2146" i="6"/>
  <c r="AY2146" i="6"/>
  <c r="BB2145" i="6"/>
  <c r="AX2145" i="6"/>
  <c r="BA2144" i="6"/>
  <c r="BD2143" i="6"/>
  <c r="AZ2143" i="6"/>
  <c r="BC2142" i="6"/>
  <c r="AY2142" i="6"/>
  <c r="BC2162" i="6"/>
  <c r="AX2162" i="6"/>
  <c r="AZ2161" i="6"/>
  <c r="BC2160" i="6"/>
  <c r="AX2160" i="6"/>
  <c r="AZ2159" i="6"/>
  <c r="BC2158" i="6"/>
  <c r="AX2158" i="6"/>
  <c r="AZ2157" i="6"/>
  <c r="BC2156" i="6"/>
  <c r="AX2156" i="6"/>
  <c r="AZ2155" i="6"/>
  <c r="BC2154" i="6"/>
  <c r="AX2154" i="6"/>
  <c r="BA2153" i="6"/>
  <c r="BD2152" i="6"/>
  <c r="AZ2152" i="6"/>
  <c r="BC2151" i="6"/>
  <c r="AY2151" i="6"/>
  <c r="BB2150" i="6"/>
  <c r="AX2150" i="6"/>
  <c r="BA2149" i="6"/>
  <c r="BD2148" i="6"/>
  <c r="AZ2148" i="6"/>
  <c r="BC2147" i="6"/>
  <c r="AY2147" i="6"/>
  <c r="BB2146" i="6"/>
  <c r="AX2146" i="6"/>
  <c r="BA2145" i="6"/>
  <c r="BD2144" i="6"/>
  <c r="AZ2144" i="6"/>
  <c r="BC2143" i="6"/>
  <c r="AY2143" i="6"/>
  <c r="BB2142" i="6"/>
  <c r="AX2142" i="6"/>
  <c r="AR75" i="6"/>
  <c r="AV75" i="6"/>
  <c r="AQ75" i="6"/>
  <c r="AU75" i="6"/>
  <c r="AS75" i="6"/>
  <c r="AN75" i="6"/>
  <c r="AM75" i="6"/>
  <c r="AL75" i="6"/>
  <c r="BZ68" i="6"/>
  <c r="BT68" i="6"/>
  <c r="BW68" i="6"/>
  <c r="BS68" i="6"/>
  <c r="BV68" i="6"/>
  <c r="BU68" i="6"/>
  <c r="AD79" i="6"/>
  <c r="AI79" i="6"/>
  <c r="AC79" i="6"/>
  <c r="AG79" i="6"/>
  <c r="AB79" i="6"/>
  <c r="AE79" i="6"/>
  <c r="AA79" i="6"/>
  <c r="BA2246" i="6"/>
  <c r="BD2245" i="6"/>
  <c r="AY2245" i="6"/>
  <c r="BA2244" i="6"/>
  <c r="BD2243" i="6"/>
  <c r="AY2243" i="6"/>
  <c r="BA2242" i="6"/>
  <c r="BD2241" i="6"/>
  <c r="AY2241" i="6"/>
  <c r="BA2240" i="6"/>
  <c r="BD2239" i="6"/>
  <c r="AY2239" i="6"/>
  <c r="BA2238" i="6"/>
  <c r="BD2237" i="6"/>
  <c r="AZ2237" i="6"/>
  <c r="BC2236" i="6"/>
  <c r="AY2236" i="6"/>
  <c r="BB2235" i="6"/>
  <c r="AX2235" i="6"/>
  <c r="BA2234" i="6"/>
  <c r="BD2233" i="6"/>
  <c r="AZ2233" i="6"/>
  <c r="BC2232" i="6"/>
  <c r="AY2232" i="6"/>
  <c r="BB2231" i="6"/>
  <c r="AX2231" i="6"/>
  <c r="BA2230" i="6"/>
  <c r="BD2229" i="6"/>
  <c r="AZ2229" i="6"/>
  <c r="BC2228" i="6"/>
  <c r="AY2228" i="6"/>
  <c r="BB2227" i="6"/>
  <c r="AX2227" i="6"/>
  <c r="BA2226" i="6"/>
  <c r="AZ2246" i="6"/>
  <c r="BC2245" i="6"/>
  <c r="AX2245" i="6"/>
  <c r="AZ2244" i="6"/>
  <c r="BC2243" i="6"/>
  <c r="AX2243" i="6"/>
  <c r="AZ2242" i="6"/>
  <c r="BC2241" i="6"/>
  <c r="AX2241" i="6"/>
  <c r="AZ2240" i="6"/>
  <c r="BC2239" i="6"/>
  <c r="AX2239" i="6"/>
  <c r="AZ2238" i="6"/>
  <c r="BC2237" i="6"/>
  <c r="AY2237" i="6"/>
  <c r="BB2236" i="6"/>
  <c r="AX2236" i="6"/>
  <c r="BA2235" i="6"/>
  <c r="BD2234" i="6"/>
  <c r="AZ2234" i="6"/>
  <c r="BC2233" i="6"/>
  <c r="AY2233" i="6"/>
  <c r="BB2232" i="6"/>
  <c r="AX2232" i="6"/>
  <c r="BA2231" i="6"/>
  <c r="BD2230" i="6"/>
  <c r="AZ2230" i="6"/>
  <c r="BC2229" i="6"/>
  <c r="AY2229" i="6"/>
  <c r="BB2228" i="6"/>
  <c r="AX2228" i="6"/>
  <c r="BA2227" i="6"/>
  <c r="BD2226" i="6"/>
  <c r="AZ2226" i="6"/>
  <c r="BD2246" i="6"/>
  <c r="AY2246" i="6"/>
  <c r="BA2245" i="6"/>
  <c r="BD2244" i="6"/>
  <c r="AY2244" i="6"/>
  <c r="BA2243" i="6"/>
  <c r="BD2242" i="6"/>
  <c r="AY2242" i="6"/>
  <c r="BA2241" i="6"/>
  <c r="BD2240" i="6"/>
  <c r="AY2240" i="6"/>
  <c r="BA2239" i="6"/>
  <c r="BD2238" i="6"/>
  <c r="AY2238" i="6"/>
  <c r="BB2237" i="6"/>
  <c r="AX2237" i="6"/>
  <c r="BA2236" i="6"/>
  <c r="BD2235" i="6"/>
  <c r="AZ2235" i="6"/>
  <c r="BC2234" i="6"/>
  <c r="AY2234" i="6"/>
  <c r="BB2233" i="6"/>
  <c r="AX2233" i="6"/>
  <c r="BA2232" i="6"/>
  <c r="BD2231" i="6"/>
  <c r="AZ2231" i="6"/>
  <c r="BC2230" i="6"/>
  <c r="AY2230" i="6"/>
  <c r="BB2229" i="6"/>
  <c r="AX2229" i="6"/>
  <c r="BA2228" i="6"/>
  <c r="BD2227" i="6"/>
  <c r="AZ2227" i="6"/>
  <c r="BC2226" i="6"/>
  <c r="AY2226" i="6"/>
  <c r="BC2246" i="6"/>
  <c r="AX2246" i="6"/>
  <c r="AZ2245" i="6"/>
  <c r="BC2244" i="6"/>
  <c r="AX2244" i="6"/>
  <c r="AZ2243" i="6"/>
  <c r="BC2242" i="6"/>
  <c r="AX2242" i="6"/>
  <c r="AZ2241" i="6"/>
  <c r="BC2240" i="6"/>
  <c r="AX2240" i="6"/>
  <c r="AZ2239" i="6"/>
  <c r="BC2238" i="6"/>
  <c r="AX2238" i="6"/>
  <c r="BA2237" i="6"/>
  <c r="BD2236" i="6"/>
  <c r="AZ2236" i="6"/>
  <c r="BC2235" i="6"/>
  <c r="AY2235" i="6"/>
  <c r="BB2234" i="6"/>
  <c r="AX2234" i="6"/>
  <c r="BA2233" i="6"/>
  <c r="BD2232" i="6"/>
  <c r="AZ2232" i="6"/>
  <c r="BC2231" i="6"/>
  <c r="AY2231" i="6"/>
  <c r="BB2230" i="6"/>
  <c r="AX2230" i="6"/>
  <c r="BA2229" i="6"/>
  <c r="BD2228" i="6"/>
  <c r="AZ2228" i="6"/>
  <c r="BC2227" i="6"/>
  <c r="AY2227" i="6"/>
  <c r="BB2226" i="6"/>
  <c r="AX2226" i="6"/>
  <c r="AR79" i="6"/>
  <c r="AV79" i="6"/>
  <c r="AQ79" i="6"/>
  <c r="AU79" i="6"/>
  <c r="AS79" i="6"/>
  <c r="AN79" i="6"/>
  <c r="AM79" i="6"/>
  <c r="AL79" i="6"/>
  <c r="BZ72" i="6"/>
  <c r="BT72" i="6"/>
  <c r="BW72" i="6"/>
  <c r="BS72" i="6"/>
  <c r="BV72" i="6"/>
  <c r="BU72" i="6"/>
  <c r="AD81" i="6"/>
  <c r="AI81" i="6"/>
  <c r="AC81" i="6"/>
  <c r="AG81" i="6"/>
  <c r="AB81" i="6"/>
  <c r="AE81" i="6"/>
  <c r="AA81" i="6"/>
  <c r="BA2396" i="6"/>
  <c r="BD2395" i="6"/>
  <c r="AY2395" i="6"/>
  <c r="BA2394" i="6"/>
  <c r="BD2393" i="6"/>
  <c r="AY2393" i="6"/>
  <c r="BA2392" i="6"/>
  <c r="BD2391" i="6"/>
  <c r="AY2391" i="6"/>
  <c r="BA2390" i="6"/>
  <c r="BD2389" i="6"/>
  <c r="AY2389" i="6"/>
  <c r="BA2388" i="6"/>
  <c r="BD2387" i="6"/>
  <c r="AZ2387" i="6"/>
  <c r="BC2386" i="6"/>
  <c r="AY2386" i="6"/>
  <c r="BB2385" i="6"/>
  <c r="AX2385" i="6"/>
  <c r="BA2384" i="6"/>
  <c r="BD2383" i="6"/>
  <c r="AZ2383" i="6"/>
  <c r="BC2382" i="6"/>
  <c r="AY2382" i="6"/>
  <c r="BB2381" i="6"/>
  <c r="AX2381" i="6"/>
  <c r="BA2380" i="6"/>
  <c r="BD2379" i="6"/>
  <c r="AZ2379" i="6"/>
  <c r="BC2378" i="6"/>
  <c r="AY2378" i="6"/>
  <c r="BB2377" i="6"/>
  <c r="AX2377" i="6"/>
  <c r="BA2376" i="6"/>
  <c r="AZ2396" i="6"/>
  <c r="BC2395" i="6"/>
  <c r="AX2395" i="6"/>
  <c r="AZ2394" i="6"/>
  <c r="BC2393" i="6"/>
  <c r="AX2393" i="6"/>
  <c r="AZ2392" i="6"/>
  <c r="BC2391" i="6"/>
  <c r="AX2391" i="6"/>
  <c r="AZ2390" i="6"/>
  <c r="BC2389" i="6"/>
  <c r="AX2389" i="6"/>
  <c r="AZ2388" i="6"/>
  <c r="BC2387" i="6"/>
  <c r="AY2387" i="6"/>
  <c r="BB2386" i="6"/>
  <c r="AX2386" i="6"/>
  <c r="BA2385" i="6"/>
  <c r="BD2384" i="6"/>
  <c r="AZ2384" i="6"/>
  <c r="BC2383" i="6"/>
  <c r="AY2383" i="6"/>
  <c r="BB2382" i="6"/>
  <c r="AX2382" i="6"/>
  <c r="BA2381" i="6"/>
  <c r="BD2380" i="6"/>
  <c r="AZ2380" i="6"/>
  <c r="BC2379" i="6"/>
  <c r="AY2379" i="6"/>
  <c r="BB2378" i="6"/>
  <c r="AX2378" i="6"/>
  <c r="BA2377" i="6"/>
  <c r="BD2396" i="6"/>
  <c r="AY2396" i="6"/>
  <c r="BA2395" i="6"/>
  <c r="BD2394" i="6"/>
  <c r="AY2394" i="6"/>
  <c r="BA2393" i="6"/>
  <c r="BD2392" i="6"/>
  <c r="AY2392" i="6"/>
  <c r="BA2391" i="6"/>
  <c r="BD2390" i="6"/>
  <c r="AY2390" i="6"/>
  <c r="BA2389" i="6"/>
  <c r="BD2388" i="6"/>
  <c r="AY2388" i="6"/>
  <c r="BB2387" i="6"/>
  <c r="AX2387" i="6"/>
  <c r="BA2386" i="6"/>
  <c r="BD2385" i="6"/>
  <c r="AZ2385" i="6"/>
  <c r="BC2384" i="6"/>
  <c r="AY2384" i="6"/>
  <c r="BB2383" i="6"/>
  <c r="AX2383" i="6"/>
  <c r="BA2382" i="6"/>
  <c r="BD2381" i="6"/>
  <c r="AZ2381" i="6"/>
  <c r="BC2380" i="6"/>
  <c r="AY2380" i="6"/>
  <c r="BB2379" i="6"/>
  <c r="AX2379" i="6"/>
  <c r="BA2378" i="6"/>
  <c r="BD2377" i="6"/>
  <c r="AZ2377" i="6"/>
  <c r="BC2376" i="6"/>
  <c r="AY2376" i="6"/>
  <c r="BC2396" i="6"/>
  <c r="AX2396" i="6"/>
  <c r="AZ2395" i="6"/>
  <c r="BC2394" i="6"/>
  <c r="AX2394" i="6"/>
  <c r="AZ2393" i="6"/>
  <c r="BC2392" i="6"/>
  <c r="AX2392" i="6"/>
  <c r="AZ2391" i="6"/>
  <c r="BC2390" i="6"/>
  <c r="AX2390" i="6"/>
  <c r="AZ2389" i="6"/>
  <c r="BC2388" i="6"/>
  <c r="AX2388" i="6"/>
  <c r="BA2387" i="6"/>
  <c r="BD2386" i="6"/>
  <c r="AZ2386" i="6"/>
  <c r="BC2385" i="6"/>
  <c r="AY2385" i="6"/>
  <c r="BB2384" i="6"/>
  <c r="AX2384" i="6"/>
  <c r="BA2383" i="6"/>
  <c r="BD2382" i="6"/>
  <c r="AZ2382" i="6"/>
  <c r="BC2381" i="6"/>
  <c r="AY2381" i="6"/>
  <c r="BB2380" i="6"/>
  <c r="AX2380" i="6"/>
  <c r="BA2379" i="6"/>
  <c r="BD2378" i="6"/>
  <c r="AZ2378" i="6"/>
  <c r="BC2377" i="6"/>
  <c r="AY2377" i="6"/>
  <c r="BB2376" i="6"/>
  <c r="AX2376" i="6"/>
  <c r="BD2376" i="6"/>
  <c r="AZ2376" i="6"/>
  <c r="AR81" i="6"/>
  <c r="AV81" i="6"/>
  <c r="AQ81" i="6"/>
  <c r="AU81" i="6"/>
  <c r="AS81" i="6"/>
  <c r="AN81" i="6"/>
  <c r="AM81" i="6"/>
  <c r="AL81" i="6"/>
  <c r="BZ73" i="6"/>
  <c r="BT73" i="6"/>
  <c r="BW73" i="6"/>
  <c r="BS73" i="6"/>
  <c r="BV73" i="6"/>
  <c r="BU73" i="6"/>
  <c r="AD85" i="6"/>
  <c r="AI85" i="6"/>
  <c r="AC85" i="6"/>
  <c r="AG85" i="6"/>
  <c r="AB85" i="6"/>
  <c r="AE85" i="6"/>
  <c r="AA85" i="6"/>
  <c r="BA2480" i="6"/>
  <c r="BD2479" i="6"/>
  <c r="AY2479" i="6"/>
  <c r="BA2478" i="6"/>
  <c r="BD2477" i="6"/>
  <c r="AY2477" i="6"/>
  <c r="BA2476" i="6"/>
  <c r="BD2475" i="6"/>
  <c r="AY2475" i="6"/>
  <c r="BA2474" i="6"/>
  <c r="BD2473" i="6"/>
  <c r="AY2473" i="6"/>
  <c r="BA2472" i="6"/>
  <c r="BD2471" i="6"/>
  <c r="AZ2471" i="6"/>
  <c r="BC2470" i="6"/>
  <c r="AY2470" i="6"/>
  <c r="BB2469" i="6"/>
  <c r="AX2469" i="6"/>
  <c r="BA2468" i="6"/>
  <c r="BD2467" i="6"/>
  <c r="AZ2467" i="6"/>
  <c r="BC2466" i="6"/>
  <c r="AY2466" i="6"/>
  <c r="BB2465" i="6"/>
  <c r="AX2465" i="6"/>
  <c r="BA2464" i="6"/>
  <c r="BD2463" i="6"/>
  <c r="AZ2463" i="6"/>
  <c r="BC2462" i="6"/>
  <c r="AY2462" i="6"/>
  <c r="BB2461" i="6"/>
  <c r="AX2461" i="6"/>
  <c r="BA2460" i="6"/>
  <c r="AZ2480" i="6"/>
  <c r="BC2479" i="6"/>
  <c r="AX2479" i="6"/>
  <c r="AZ2478" i="6"/>
  <c r="BC2477" i="6"/>
  <c r="AX2477" i="6"/>
  <c r="AZ2476" i="6"/>
  <c r="BC2475" i="6"/>
  <c r="AX2475" i="6"/>
  <c r="AZ2474" i="6"/>
  <c r="BC2473" i="6"/>
  <c r="AX2473" i="6"/>
  <c r="AZ2472" i="6"/>
  <c r="BC2471" i="6"/>
  <c r="AY2471" i="6"/>
  <c r="BB2470" i="6"/>
  <c r="AX2470" i="6"/>
  <c r="BA2469" i="6"/>
  <c r="BD2468" i="6"/>
  <c r="AZ2468" i="6"/>
  <c r="BC2467" i="6"/>
  <c r="AY2467" i="6"/>
  <c r="BB2466" i="6"/>
  <c r="AX2466" i="6"/>
  <c r="BA2465" i="6"/>
  <c r="BD2464" i="6"/>
  <c r="AZ2464" i="6"/>
  <c r="BC2463" i="6"/>
  <c r="AY2463" i="6"/>
  <c r="BB2462" i="6"/>
  <c r="AX2462" i="6"/>
  <c r="BA2461" i="6"/>
  <c r="BD2460" i="6"/>
  <c r="AZ2460" i="6"/>
  <c r="BD2480" i="6"/>
  <c r="AY2480" i="6"/>
  <c r="BA2479" i="6"/>
  <c r="BD2478" i="6"/>
  <c r="AY2478" i="6"/>
  <c r="BA2477" i="6"/>
  <c r="BD2476" i="6"/>
  <c r="AY2476" i="6"/>
  <c r="BA2475" i="6"/>
  <c r="BD2474" i="6"/>
  <c r="AY2474" i="6"/>
  <c r="BA2473" i="6"/>
  <c r="BD2472" i="6"/>
  <c r="AY2472" i="6"/>
  <c r="BB2471" i="6"/>
  <c r="AX2471" i="6"/>
  <c r="BA2470" i="6"/>
  <c r="BD2469" i="6"/>
  <c r="AZ2469" i="6"/>
  <c r="BC2468" i="6"/>
  <c r="AY2468" i="6"/>
  <c r="BB2467" i="6"/>
  <c r="AX2467" i="6"/>
  <c r="BA2466" i="6"/>
  <c r="BD2465" i="6"/>
  <c r="AZ2465" i="6"/>
  <c r="BC2464" i="6"/>
  <c r="AY2464" i="6"/>
  <c r="BB2463" i="6"/>
  <c r="AX2463" i="6"/>
  <c r="BA2462" i="6"/>
  <c r="BD2461" i="6"/>
  <c r="AZ2461" i="6"/>
  <c r="BC2460" i="6"/>
  <c r="AY2460" i="6"/>
  <c r="BC2480" i="6"/>
  <c r="AX2480" i="6"/>
  <c r="AZ2479" i="6"/>
  <c r="BC2478" i="6"/>
  <c r="AX2478" i="6"/>
  <c r="AZ2477" i="6"/>
  <c r="BC2476" i="6"/>
  <c r="AX2476" i="6"/>
  <c r="AZ2475" i="6"/>
  <c r="BC2474" i="6"/>
  <c r="AX2474" i="6"/>
  <c r="AZ2473" i="6"/>
  <c r="BC2472" i="6"/>
  <c r="AX2472" i="6"/>
  <c r="BA2471" i="6"/>
  <c r="BD2470" i="6"/>
  <c r="AZ2470" i="6"/>
  <c r="BC2469" i="6"/>
  <c r="AY2469" i="6"/>
  <c r="BB2468" i="6"/>
  <c r="AX2468" i="6"/>
  <c r="BA2467" i="6"/>
  <c r="BD2466" i="6"/>
  <c r="AZ2466" i="6"/>
  <c r="BC2465" i="6"/>
  <c r="AY2465" i="6"/>
  <c r="BB2464" i="6"/>
  <c r="AX2464" i="6"/>
  <c r="BA2463" i="6"/>
  <c r="BD2462" i="6"/>
  <c r="AZ2462" i="6"/>
  <c r="BC2461" i="6"/>
  <c r="AY2461" i="6"/>
  <c r="BB2460" i="6"/>
  <c r="AX2460" i="6"/>
  <c r="AR85" i="6"/>
  <c r="AV85" i="6"/>
  <c r="AQ85" i="6"/>
  <c r="AU85" i="6"/>
  <c r="AS85" i="6"/>
  <c r="AN85" i="6"/>
  <c r="AM85" i="6"/>
  <c r="AL85" i="6"/>
  <c r="BZ77" i="6"/>
  <c r="BT77" i="6"/>
  <c r="BW77" i="6"/>
  <c r="BS77" i="6"/>
  <c r="BV77" i="6"/>
  <c r="BU77" i="6"/>
  <c r="AD89" i="6"/>
  <c r="AI89" i="6"/>
  <c r="AC89" i="6"/>
  <c r="AG89" i="6"/>
  <c r="AB89" i="6"/>
  <c r="AE89" i="6"/>
  <c r="AA89" i="6"/>
  <c r="BA2564" i="6"/>
  <c r="BD2563" i="6"/>
  <c r="AY2563" i="6"/>
  <c r="BA2562" i="6"/>
  <c r="BD2561" i="6"/>
  <c r="AY2561" i="6"/>
  <c r="BA2560" i="6"/>
  <c r="BD2559" i="6"/>
  <c r="AY2559" i="6"/>
  <c r="BA2558" i="6"/>
  <c r="BD2557" i="6"/>
  <c r="AY2557" i="6"/>
  <c r="BA2556" i="6"/>
  <c r="BD2555" i="6"/>
  <c r="AZ2555" i="6"/>
  <c r="BC2554" i="6"/>
  <c r="AZ2564" i="6"/>
  <c r="BA2563" i="6"/>
  <c r="BC2562" i="6"/>
  <c r="BC2561" i="6"/>
  <c r="BD2560" i="6"/>
  <c r="AX2560" i="6"/>
  <c r="AX2559" i="6"/>
  <c r="AY2558" i="6"/>
  <c r="AZ2557" i="6"/>
  <c r="AZ2556" i="6"/>
  <c r="BB2555" i="6"/>
  <c r="BD2554" i="6"/>
  <c r="AY2554" i="6"/>
  <c r="BB2553" i="6"/>
  <c r="AX2553" i="6"/>
  <c r="BA2552" i="6"/>
  <c r="BD2551" i="6"/>
  <c r="AZ2551" i="6"/>
  <c r="BC2550" i="6"/>
  <c r="AY2550" i="6"/>
  <c r="BB2549" i="6"/>
  <c r="AX2549" i="6"/>
  <c r="BA2548" i="6"/>
  <c r="BD2547" i="6"/>
  <c r="AZ2547" i="6"/>
  <c r="BC2546" i="6"/>
  <c r="AY2546" i="6"/>
  <c r="BB2545" i="6"/>
  <c r="AX2545" i="6"/>
  <c r="BA2544" i="6"/>
  <c r="AY2564" i="6"/>
  <c r="AZ2563" i="6"/>
  <c r="AZ2562" i="6"/>
  <c r="BA2561" i="6"/>
  <c r="BC2560" i="6"/>
  <c r="BC2559" i="6"/>
  <c r="BD2558" i="6"/>
  <c r="AX2558" i="6"/>
  <c r="AX2557" i="6"/>
  <c r="AY2556" i="6"/>
  <c r="BA2555" i="6"/>
  <c r="BB2554" i="6"/>
  <c r="AX2554" i="6"/>
  <c r="BA2553" i="6"/>
  <c r="BD2552" i="6"/>
  <c r="AZ2552" i="6"/>
  <c r="BC2551" i="6"/>
  <c r="AY2551" i="6"/>
  <c r="BB2550" i="6"/>
  <c r="AX2550" i="6"/>
  <c r="BA2549" i="6"/>
  <c r="BD2548" i="6"/>
  <c r="AZ2548" i="6"/>
  <c r="BC2547" i="6"/>
  <c r="AY2547" i="6"/>
  <c r="BB2546" i="6"/>
  <c r="AX2546" i="6"/>
  <c r="BA2545" i="6"/>
  <c r="BD2544" i="6"/>
  <c r="AZ2544" i="6"/>
  <c r="BD2564" i="6"/>
  <c r="AX2564" i="6"/>
  <c r="AX2563" i="6"/>
  <c r="AY2562" i="6"/>
  <c r="AZ2561" i="6"/>
  <c r="AZ2560" i="6"/>
  <c r="BA2559" i="6"/>
  <c r="BC2558" i="6"/>
  <c r="BC2557" i="6"/>
  <c r="BD2556" i="6"/>
  <c r="AX2556" i="6"/>
  <c r="AY2555" i="6"/>
  <c r="BA2554" i="6"/>
  <c r="BD2553" i="6"/>
  <c r="AZ2553" i="6"/>
  <c r="BC2552" i="6"/>
  <c r="AY2552" i="6"/>
  <c r="BB2551" i="6"/>
  <c r="AX2551" i="6"/>
  <c r="BA2550" i="6"/>
  <c r="BD2549" i="6"/>
  <c r="AZ2549" i="6"/>
  <c r="BC2548" i="6"/>
  <c r="AY2548" i="6"/>
  <c r="BB2547" i="6"/>
  <c r="AX2547" i="6"/>
  <c r="BA2546" i="6"/>
  <c r="BD2545" i="6"/>
  <c r="AZ2545" i="6"/>
  <c r="BC2544" i="6"/>
  <c r="AY2544" i="6"/>
  <c r="BC2564" i="6"/>
  <c r="BC2563" i="6"/>
  <c r="BD2562" i="6"/>
  <c r="AX2562" i="6"/>
  <c r="AX2561" i="6"/>
  <c r="AY2560" i="6"/>
  <c r="AZ2559" i="6"/>
  <c r="AZ2558" i="6"/>
  <c r="BA2557" i="6"/>
  <c r="BC2556" i="6"/>
  <c r="BC2555" i="6"/>
  <c r="AX2555" i="6"/>
  <c r="AZ2554" i="6"/>
  <c r="BC2553" i="6"/>
  <c r="AY2553" i="6"/>
  <c r="BB2552" i="6"/>
  <c r="AX2552" i="6"/>
  <c r="BA2551" i="6"/>
  <c r="BD2550" i="6"/>
  <c r="AZ2550" i="6"/>
  <c r="BC2549" i="6"/>
  <c r="AY2549" i="6"/>
  <c r="BB2548" i="6"/>
  <c r="AX2548" i="6"/>
  <c r="BA2547" i="6"/>
  <c r="BD2546" i="6"/>
  <c r="AZ2546" i="6"/>
  <c r="BC2545" i="6"/>
  <c r="AY2545" i="6"/>
  <c r="BB2544" i="6"/>
  <c r="AX2544" i="6"/>
  <c r="AR89" i="6"/>
  <c r="AV89" i="6"/>
  <c r="AQ89" i="6"/>
  <c r="AU89" i="6"/>
  <c r="AS89" i="6"/>
  <c r="AN89" i="6"/>
  <c r="AM89" i="6"/>
  <c r="AL89" i="6"/>
  <c r="BZ81" i="6"/>
  <c r="BT81" i="6"/>
  <c r="BW81" i="6"/>
  <c r="BS81" i="6"/>
  <c r="BV81" i="6"/>
  <c r="BU81" i="6"/>
  <c r="AE92" i="6"/>
  <c r="AA92" i="6"/>
  <c r="AD92" i="6"/>
  <c r="AI92" i="6"/>
  <c r="AC92" i="6"/>
  <c r="AG92" i="6"/>
  <c r="AB92" i="6"/>
  <c r="BD2735" i="6"/>
  <c r="AY2735" i="6"/>
  <c r="BA2734" i="6"/>
  <c r="BD2733" i="6"/>
  <c r="AY2733" i="6"/>
  <c r="BA2732" i="6"/>
  <c r="BD2731" i="6"/>
  <c r="AY2731" i="6"/>
  <c r="BA2730" i="6"/>
  <c r="BD2729" i="6"/>
  <c r="AY2729" i="6"/>
  <c r="BA2728" i="6"/>
  <c r="BD2727" i="6"/>
  <c r="AY2727" i="6"/>
  <c r="BB2726" i="6"/>
  <c r="AX2726" i="6"/>
  <c r="BA2725" i="6"/>
  <c r="BD2724" i="6"/>
  <c r="AZ2724" i="6"/>
  <c r="BC2723" i="6"/>
  <c r="AY2723" i="6"/>
  <c r="BB2722" i="6"/>
  <c r="AX2722" i="6"/>
  <c r="BA2721" i="6"/>
  <c r="BD2720" i="6"/>
  <c r="AZ2720" i="6"/>
  <c r="BC2719" i="6"/>
  <c r="AY2719" i="6"/>
  <c r="BB2718" i="6"/>
  <c r="AX2718" i="6"/>
  <c r="BA2717" i="6"/>
  <c r="BD2716" i="6"/>
  <c r="AZ2716" i="6"/>
  <c r="BC2715" i="6"/>
  <c r="AY2715" i="6"/>
  <c r="BC2735" i="6"/>
  <c r="AX2735" i="6"/>
  <c r="AZ2734" i="6"/>
  <c r="BC2733" i="6"/>
  <c r="AX2733" i="6"/>
  <c r="AZ2732" i="6"/>
  <c r="BC2731" i="6"/>
  <c r="AX2731" i="6"/>
  <c r="AZ2730" i="6"/>
  <c r="BC2729" i="6"/>
  <c r="AX2729" i="6"/>
  <c r="AZ2728" i="6"/>
  <c r="BC2727" i="6"/>
  <c r="AX2727" i="6"/>
  <c r="BA2726" i="6"/>
  <c r="BD2725" i="6"/>
  <c r="AZ2725" i="6"/>
  <c r="BC2724" i="6"/>
  <c r="AY2724" i="6"/>
  <c r="BB2723" i="6"/>
  <c r="AX2723" i="6"/>
  <c r="BA2722" i="6"/>
  <c r="BD2721" i="6"/>
  <c r="AZ2721" i="6"/>
  <c r="BC2720" i="6"/>
  <c r="AY2720" i="6"/>
  <c r="BB2719" i="6"/>
  <c r="AX2719" i="6"/>
  <c r="BA2718" i="6"/>
  <c r="BD2717" i="6"/>
  <c r="AZ2717" i="6"/>
  <c r="BC2716" i="6"/>
  <c r="AY2716" i="6"/>
  <c r="BB2715" i="6"/>
  <c r="AX2715" i="6"/>
  <c r="BA2735" i="6"/>
  <c r="BD2734" i="6"/>
  <c r="AY2734" i="6"/>
  <c r="BA2733" i="6"/>
  <c r="BD2732" i="6"/>
  <c r="AY2732" i="6"/>
  <c r="BA2731" i="6"/>
  <c r="BD2730" i="6"/>
  <c r="AY2730" i="6"/>
  <c r="BA2729" i="6"/>
  <c r="BD2728" i="6"/>
  <c r="AY2728" i="6"/>
  <c r="BA2727" i="6"/>
  <c r="BD2726" i="6"/>
  <c r="AZ2726" i="6"/>
  <c r="BC2725" i="6"/>
  <c r="AY2725" i="6"/>
  <c r="BB2724" i="6"/>
  <c r="AX2724" i="6"/>
  <c r="BA2723" i="6"/>
  <c r="BD2722" i="6"/>
  <c r="AZ2722" i="6"/>
  <c r="BC2721" i="6"/>
  <c r="AY2721" i="6"/>
  <c r="BB2720" i="6"/>
  <c r="AX2720" i="6"/>
  <c r="BA2719" i="6"/>
  <c r="BD2718" i="6"/>
  <c r="AZ2718" i="6"/>
  <c r="BC2717" i="6"/>
  <c r="AY2717" i="6"/>
  <c r="BB2716" i="6"/>
  <c r="AX2716" i="6"/>
  <c r="BA2715" i="6"/>
  <c r="AZ2735" i="6"/>
  <c r="BC2734" i="6"/>
  <c r="AX2734" i="6"/>
  <c r="AZ2733" i="6"/>
  <c r="BC2732" i="6"/>
  <c r="AX2732" i="6"/>
  <c r="AZ2731" i="6"/>
  <c r="BC2730" i="6"/>
  <c r="AX2730" i="6"/>
  <c r="AZ2729" i="6"/>
  <c r="BC2728" i="6"/>
  <c r="AX2728" i="6"/>
  <c r="AZ2727" i="6"/>
  <c r="BC2726" i="6"/>
  <c r="AY2726" i="6"/>
  <c r="BB2725" i="6"/>
  <c r="AX2725" i="6"/>
  <c r="BA2724" i="6"/>
  <c r="BD2723" i="6"/>
  <c r="AZ2723" i="6"/>
  <c r="BC2722" i="6"/>
  <c r="AY2722" i="6"/>
  <c r="BB2721" i="6"/>
  <c r="AX2721" i="6"/>
  <c r="BA2720" i="6"/>
  <c r="BD2719" i="6"/>
  <c r="AZ2719" i="6"/>
  <c r="BC2718" i="6"/>
  <c r="AY2718" i="6"/>
  <c r="BB2717" i="6"/>
  <c r="AX2717" i="6"/>
  <c r="BA2716" i="6"/>
  <c r="BD2715" i="6"/>
  <c r="AZ2715" i="6"/>
  <c r="AV92" i="6"/>
  <c r="AQ92" i="6"/>
  <c r="AU92" i="6"/>
  <c r="AS92" i="6"/>
  <c r="AR92" i="6"/>
  <c r="AL92" i="6"/>
  <c r="AN92" i="6"/>
  <c r="AM92" i="6"/>
  <c r="BV83" i="6"/>
  <c r="BU83" i="6"/>
  <c r="BZ83" i="6"/>
  <c r="BT83" i="6"/>
  <c r="BW83" i="6"/>
  <c r="BS83" i="6"/>
  <c r="AE96" i="6"/>
  <c r="AA96" i="6"/>
  <c r="AD96" i="6"/>
  <c r="AI96" i="6"/>
  <c r="AC96" i="6"/>
  <c r="AG96" i="6"/>
  <c r="AB96" i="6"/>
  <c r="BD2819" i="6"/>
  <c r="AY2819" i="6"/>
  <c r="BA2819" i="6"/>
  <c r="BD2818" i="6"/>
  <c r="AY2818" i="6"/>
  <c r="BA2817" i="6"/>
  <c r="BD2816" i="6"/>
  <c r="AY2816" i="6"/>
  <c r="BA2815" i="6"/>
  <c r="BD2814" i="6"/>
  <c r="AY2814" i="6"/>
  <c r="BA2813" i="6"/>
  <c r="BD2812" i="6"/>
  <c r="AY2812" i="6"/>
  <c r="BA2811" i="6"/>
  <c r="BD2810" i="6"/>
  <c r="AZ2810" i="6"/>
  <c r="BC2809" i="6"/>
  <c r="AY2809" i="6"/>
  <c r="BB2808" i="6"/>
  <c r="AX2808" i="6"/>
  <c r="BA2807" i="6"/>
  <c r="BD2806" i="6"/>
  <c r="AZ2806" i="6"/>
  <c r="BC2805" i="6"/>
  <c r="AY2805" i="6"/>
  <c r="BB2804" i="6"/>
  <c r="AX2804" i="6"/>
  <c r="BA2803" i="6"/>
  <c r="BD2802" i="6"/>
  <c r="AZ2802" i="6"/>
  <c r="BC2801" i="6"/>
  <c r="AY2801" i="6"/>
  <c r="BB2800" i="6"/>
  <c r="AX2800" i="6"/>
  <c r="BA2799" i="6"/>
  <c r="AZ2819" i="6"/>
  <c r="BC2818" i="6"/>
  <c r="AX2818" i="6"/>
  <c r="AZ2817" i="6"/>
  <c r="BC2816" i="6"/>
  <c r="AX2816" i="6"/>
  <c r="AZ2815" i="6"/>
  <c r="BC2814" i="6"/>
  <c r="AX2814" i="6"/>
  <c r="AZ2813" i="6"/>
  <c r="BC2812" i="6"/>
  <c r="AX2812" i="6"/>
  <c r="AZ2811" i="6"/>
  <c r="BC2810" i="6"/>
  <c r="AY2810" i="6"/>
  <c r="BB2809" i="6"/>
  <c r="AX2809" i="6"/>
  <c r="BA2808" i="6"/>
  <c r="BD2807" i="6"/>
  <c r="AZ2807" i="6"/>
  <c r="BC2806" i="6"/>
  <c r="AY2806" i="6"/>
  <c r="BB2805" i="6"/>
  <c r="AX2805" i="6"/>
  <c r="BA2804" i="6"/>
  <c r="BD2803" i="6"/>
  <c r="AZ2803" i="6"/>
  <c r="BC2802" i="6"/>
  <c r="AY2802" i="6"/>
  <c r="BB2801" i="6"/>
  <c r="AX2801" i="6"/>
  <c r="BA2800" i="6"/>
  <c r="BD2799" i="6"/>
  <c r="AZ2799" i="6"/>
  <c r="BC2819" i="6"/>
  <c r="BD2817" i="6"/>
  <c r="BA2816" i="6"/>
  <c r="AY2815" i="6"/>
  <c r="BD2813" i="6"/>
  <c r="BA2812" i="6"/>
  <c r="AY2811" i="6"/>
  <c r="AX2810" i="6"/>
  <c r="BD2808" i="6"/>
  <c r="BC2807" i="6"/>
  <c r="BB2806" i="6"/>
  <c r="BA2805" i="6"/>
  <c r="AZ2804" i="6"/>
  <c r="AY2803" i="6"/>
  <c r="AX2802" i="6"/>
  <c r="BD2800" i="6"/>
  <c r="BC2799" i="6"/>
  <c r="AX2819" i="6"/>
  <c r="BC2817" i="6"/>
  <c r="AZ2816" i="6"/>
  <c r="AX2815" i="6"/>
  <c r="BC2813" i="6"/>
  <c r="AZ2812" i="6"/>
  <c r="AX2811" i="6"/>
  <c r="BD2809" i="6"/>
  <c r="BC2808" i="6"/>
  <c r="BB2807" i="6"/>
  <c r="BA2806" i="6"/>
  <c r="AZ2805" i="6"/>
  <c r="AY2804" i="6"/>
  <c r="AX2803" i="6"/>
  <c r="BD2801" i="6"/>
  <c r="BC2800" i="6"/>
  <c r="BB2799" i="6"/>
  <c r="BA2818" i="6"/>
  <c r="AY2817" i="6"/>
  <c r="BD2815" i="6"/>
  <c r="BA2814" i="6"/>
  <c r="AY2813" i="6"/>
  <c r="BD2811" i="6"/>
  <c r="BB2810" i="6"/>
  <c r="BA2809" i="6"/>
  <c r="AZ2808" i="6"/>
  <c r="AY2807" i="6"/>
  <c r="AX2806" i="6"/>
  <c r="BD2804" i="6"/>
  <c r="BC2803" i="6"/>
  <c r="BB2802" i="6"/>
  <c r="BA2801" i="6"/>
  <c r="AZ2800" i="6"/>
  <c r="AY2799" i="6"/>
  <c r="AZ2818" i="6"/>
  <c r="AX2817" i="6"/>
  <c r="BC2815" i="6"/>
  <c r="AZ2814" i="6"/>
  <c r="AX2813" i="6"/>
  <c r="BC2811" i="6"/>
  <c r="BA2810" i="6"/>
  <c r="AZ2809" i="6"/>
  <c r="AY2808" i="6"/>
  <c r="AX2807" i="6"/>
  <c r="BD2805" i="6"/>
  <c r="BC2804" i="6"/>
  <c r="BB2803" i="6"/>
  <c r="BA2802" i="6"/>
  <c r="AZ2801" i="6"/>
  <c r="AY2800" i="6"/>
  <c r="AX2799" i="6"/>
  <c r="AV96" i="6"/>
  <c r="AQ96" i="6"/>
  <c r="AU96" i="6"/>
  <c r="AS96" i="6"/>
  <c r="AR96" i="6"/>
  <c r="AL96" i="6"/>
  <c r="AN96" i="6"/>
  <c r="AM96" i="6"/>
  <c r="BV87" i="6"/>
  <c r="BU87" i="6"/>
  <c r="BZ87" i="6"/>
  <c r="BT87" i="6"/>
  <c r="BW87" i="6"/>
  <c r="BS87" i="6"/>
  <c r="AE100" i="6"/>
  <c r="AA100" i="6"/>
  <c r="AD100" i="6"/>
  <c r="AI100" i="6"/>
  <c r="AC100" i="6"/>
  <c r="AG100" i="6"/>
  <c r="AB100" i="6"/>
  <c r="BD2903" i="6"/>
  <c r="AY2903" i="6"/>
  <c r="BA2902" i="6"/>
  <c r="BD2901" i="6"/>
  <c r="AY2901" i="6"/>
  <c r="BA2900" i="6"/>
  <c r="BD2899" i="6"/>
  <c r="AY2899" i="6"/>
  <c r="BA2898" i="6"/>
  <c r="BD2897" i="6"/>
  <c r="AY2897" i="6"/>
  <c r="BA2896" i="6"/>
  <c r="BD2895" i="6"/>
  <c r="AY2895" i="6"/>
  <c r="BB2894" i="6"/>
  <c r="AX2894" i="6"/>
  <c r="BA2893" i="6"/>
  <c r="BD2892" i="6"/>
  <c r="AZ2892" i="6"/>
  <c r="BC2891" i="6"/>
  <c r="AY2891" i="6"/>
  <c r="BB2890" i="6"/>
  <c r="AX2890" i="6"/>
  <c r="BA2889" i="6"/>
  <c r="BD2888" i="6"/>
  <c r="AZ2888" i="6"/>
  <c r="BC2887" i="6"/>
  <c r="AY2887" i="6"/>
  <c r="BB2886" i="6"/>
  <c r="AX2886" i="6"/>
  <c r="BA2885" i="6"/>
  <c r="BD2884" i="6"/>
  <c r="AZ2884" i="6"/>
  <c r="BC2883" i="6"/>
  <c r="AY2883" i="6"/>
  <c r="BC2903" i="6"/>
  <c r="AX2903" i="6"/>
  <c r="AZ2902" i="6"/>
  <c r="BC2901" i="6"/>
  <c r="AX2901" i="6"/>
  <c r="AZ2900" i="6"/>
  <c r="BC2899" i="6"/>
  <c r="AX2899" i="6"/>
  <c r="AZ2898" i="6"/>
  <c r="BC2897" i="6"/>
  <c r="AX2897" i="6"/>
  <c r="AZ2896" i="6"/>
  <c r="BC2895" i="6"/>
  <c r="AX2895" i="6"/>
  <c r="BA2894" i="6"/>
  <c r="BD2893" i="6"/>
  <c r="AZ2893" i="6"/>
  <c r="BC2892" i="6"/>
  <c r="AY2892" i="6"/>
  <c r="BB2891" i="6"/>
  <c r="AX2891" i="6"/>
  <c r="BA2890" i="6"/>
  <c r="BD2889" i="6"/>
  <c r="AZ2889" i="6"/>
  <c r="BC2888" i="6"/>
  <c r="AY2888" i="6"/>
  <c r="BB2887" i="6"/>
  <c r="AX2887" i="6"/>
  <c r="BA2886" i="6"/>
  <c r="BD2885" i="6"/>
  <c r="AZ2885" i="6"/>
  <c r="BC2884" i="6"/>
  <c r="AY2884" i="6"/>
  <c r="BB2883" i="6"/>
  <c r="AX2883" i="6"/>
  <c r="BA2903" i="6"/>
  <c r="BD2902" i="6"/>
  <c r="AY2902" i="6"/>
  <c r="BA2901" i="6"/>
  <c r="BD2900" i="6"/>
  <c r="AY2900" i="6"/>
  <c r="BA2899" i="6"/>
  <c r="BD2898" i="6"/>
  <c r="AY2898" i="6"/>
  <c r="BA2897" i="6"/>
  <c r="BD2896" i="6"/>
  <c r="AY2896" i="6"/>
  <c r="BA2895" i="6"/>
  <c r="BD2894" i="6"/>
  <c r="AZ2894" i="6"/>
  <c r="BC2893" i="6"/>
  <c r="AY2893" i="6"/>
  <c r="BB2892" i="6"/>
  <c r="AX2892" i="6"/>
  <c r="BA2891" i="6"/>
  <c r="BD2890" i="6"/>
  <c r="AZ2890" i="6"/>
  <c r="BC2889" i="6"/>
  <c r="AY2889" i="6"/>
  <c r="BB2888" i="6"/>
  <c r="AX2888" i="6"/>
  <c r="BA2887" i="6"/>
  <c r="BD2886" i="6"/>
  <c r="AZ2886" i="6"/>
  <c r="BC2885" i="6"/>
  <c r="AY2885" i="6"/>
  <c r="BB2884" i="6"/>
  <c r="AX2884" i="6"/>
  <c r="BA2883" i="6"/>
  <c r="AZ2903" i="6"/>
  <c r="BC2902" i="6"/>
  <c r="AX2902" i="6"/>
  <c r="AZ2901" i="6"/>
  <c r="BC2900" i="6"/>
  <c r="AX2900" i="6"/>
  <c r="AZ2899" i="6"/>
  <c r="BC2898" i="6"/>
  <c r="AX2898" i="6"/>
  <c r="AZ2897" i="6"/>
  <c r="BC2896" i="6"/>
  <c r="AX2896" i="6"/>
  <c r="AZ2895" i="6"/>
  <c r="BC2894" i="6"/>
  <c r="AY2894" i="6"/>
  <c r="BB2893" i="6"/>
  <c r="AX2893" i="6"/>
  <c r="BA2892" i="6"/>
  <c r="BD2891" i="6"/>
  <c r="AZ2891" i="6"/>
  <c r="BC2890" i="6"/>
  <c r="AY2890" i="6"/>
  <c r="BB2889" i="6"/>
  <c r="AX2889" i="6"/>
  <c r="BA2888" i="6"/>
  <c r="BD2887" i="6"/>
  <c r="AZ2887" i="6"/>
  <c r="BC2886" i="6"/>
  <c r="AY2886" i="6"/>
  <c r="BB2885" i="6"/>
  <c r="AX2885" i="6"/>
  <c r="BA2884" i="6"/>
  <c r="BD2883" i="6"/>
  <c r="AZ2883" i="6"/>
  <c r="AV100" i="6"/>
  <c r="AQ100" i="6"/>
  <c r="AU100" i="6"/>
  <c r="AS100" i="6"/>
  <c r="AR100" i="6"/>
  <c r="AL100" i="6"/>
  <c r="AN100" i="6"/>
  <c r="AM100" i="6"/>
  <c r="BV91" i="6"/>
  <c r="BU91" i="6"/>
  <c r="BZ91" i="6"/>
  <c r="BT91" i="6"/>
  <c r="BW91" i="6"/>
  <c r="BS91" i="6"/>
  <c r="AG103" i="6"/>
  <c r="AB103" i="6"/>
  <c r="AE103" i="6"/>
  <c r="AA103" i="6"/>
  <c r="AD103" i="6"/>
  <c r="AI103" i="6"/>
  <c r="AC103" i="6"/>
  <c r="AZ3074" i="6"/>
  <c r="BC3073" i="6"/>
  <c r="AX3073" i="6"/>
  <c r="AZ3072" i="6"/>
  <c r="BC3071" i="6"/>
  <c r="AX3071" i="6"/>
  <c r="AZ3070" i="6"/>
  <c r="BC3069" i="6"/>
  <c r="AX3069" i="6"/>
  <c r="AZ3068" i="6"/>
  <c r="BC3067" i="6"/>
  <c r="AX3067" i="6"/>
  <c r="AZ3066" i="6"/>
  <c r="BC3065" i="6"/>
  <c r="AY3065" i="6"/>
  <c r="BB3064" i="6"/>
  <c r="AX3064" i="6"/>
  <c r="BA3063" i="6"/>
  <c r="BD3062" i="6"/>
  <c r="AZ3062" i="6"/>
  <c r="BC3061" i="6"/>
  <c r="AY3061" i="6"/>
  <c r="BB3060" i="6"/>
  <c r="AX3060" i="6"/>
  <c r="BA3059" i="6"/>
  <c r="BD3058" i="6"/>
  <c r="AZ3058" i="6"/>
  <c r="BC3057" i="6"/>
  <c r="AY3057" i="6"/>
  <c r="BB3056" i="6"/>
  <c r="AX3056" i="6"/>
  <c r="BA3055" i="6"/>
  <c r="BD3054" i="6"/>
  <c r="AZ3054" i="6"/>
  <c r="BD3074" i="6"/>
  <c r="AY3074" i="6"/>
  <c r="BA3073" i="6"/>
  <c r="BD3072" i="6"/>
  <c r="AY3072" i="6"/>
  <c r="BA3071" i="6"/>
  <c r="BD3070" i="6"/>
  <c r="AY3070" i="6"/>
  <c r="BA3069" i="6"/>
  <c r="BD3068" i="6"/>
  <c r="AY3068" i="6"/>
  <c r="BA3067" i="6"/>
  <c r="BD3066" i="6"/>
  <c r="AY3066" i="6"/>
  <c r="BB3065" i="6"/>
  <c r="AX3065" i="6"/>
  <c r="BA3064" i="6"/>
  <c r="BD3063" i="6"/>
  <c r="AZ3063" i="6"/>
  <c r="BC3062" i="6"/>
  <c r="AY3062" i="6"/>
  <c r="BB3061" i="6"/>
  <c r="AX3061" i="6"/>
  <c r="BA3060" i="6"/>
  <c r="BD3059" i="6"/>
  <c r="AZ3059" i="6"/>
  <c r="BC3058" i="6"/>
  <c r="AY3058" i="6"/>
  <c r="BB3057" i="6"/>
  <c r="AX3057" i="6"/>
  <c r="BA3056" i="6"/>
  <c r="BD3055" i="6"/>
  <c r="AZ3055" i="6"/>
  <c r="BC3054" i="6"/>
  <c r="AY3054" i="6"/>
  <c r="BC3074" i="6"/>
  <c r="AX3074" i="6"/>
  <c r="AZ3073" i="6"/>
  <c r="BC3072" i="6"/>
  <c r="AX3072" i="6"/>
  <c r="AZ3071" i="6"/>
  <c r="BC3070" i="6"/>
  <c r="AX3070" i="6"/>
  <c r="AZ3069" i="6"/>
  <c r="BC3068" i="6"/>
  <c r="AX3068" i="6"/>
  <c r="AZ3067" i="6"/>
  <c r="BC3066" i="6"/>
  <c r="AX3066" i="6"/>
  <c r="BA3065" i="6"/>
  <c r="BD3064" i="6"/>
  <c r="AZ3064" i="6"/>
  <c r="BC3063" i="6"/>
  <c r="AY3063" i="6"/>
  <c r="BB3062" i="6"/>
  <c r="AX3062" i="6"/>
  <c r="BA3061" i="6"/>
  <c r="BD3060" i="6"/>
  <c r="AZ3060" i="6"/>
  <c r="BC3059" i="6"/>
  <c r="AY3059" i="6"/>
  <c r="BB3058" i="6"/>
  <c r="AX3058" i="6"/>
  <c r="BA3057" i="6"/>
  <c r="BD3056" i="6"/>
  <c r="AZ3056" i="6"/>
  <c r="BC3055" i="6"/>
  <c r="AY3055" i="6"/>
  <c r="BB3054" i="6"/>
  <c r="AX3054" i="6"/>
  <c r="BA3074" i="6"/>
  <c r="BD3073" i="6"/>
  <c r="AY3073" i="6"/>
  <c r="BA3072" i="6"/>
  <c r="BD3071" i="6"/>
  <c r="AY3071" i="6"/>
  <c r="BA3070" i="6"/>
  <c r="BD3069" i="6"/>
  <c r="AY3069" i="6"/>
  <c r="BA3068" i="6"/>
  <c r="BD3067" i="6"/>
  <c r="AY3067" i="6"/>
  <c r="BA3066" i="6"/>
  <c r="BD3065" i="6"/>
  <c r="AZ3065" i="6"/>
  <c r="BC3064" i="6"/>
  <c r="AY3064" i="6"/>
  <c r="BB3063" i="6"/>
  <c r="AX3063" i="6"/>
  <c r="BA3062" i="6"/>
  <c r="BD3061" i="6"/>
  <c r="AZ3061" i="6"/>
  <c r="BC3060" i="6"/>
  <c r="AY3060" i="6"/>
  <c r="BB3059" i="6"/>
  <c r="AX3059" i="6"/>
  <c r="BA3058" i="6"/>
  <c r="BD3057" i="6"/>
  <c r="AZ3057" i="6"/>
  <c r="BC3056" i="6"/>
  <c r="AY3056" i="6"/>
  <c r="BB3055" i="6"/>
  <c r="AX3055" i="6"/>
  <c r="BA3054" i="6"/>
  <c r="AU103" i="6"/>
  <c r="AS103" i="6"/>
  <c r="AR103" i="6"/>
  <c r="AV103" i="6"/>
  <c r="AQ103" i="6"/>
  <c r="AM103" i="6"/>
  <c r="AL103" i="6"/>
  <c r="AN103" i="6"/>
  <c r="BZ93" i="6"/>
  <c r="BT93" i="6"/>
  <c r="BW93" i="6"/>
  <c r="BS93" i="6"/>
  <c r="BV93" i="6"/>
  <c r="BU93" i="6"/>
  <c r="AG107" i="6"/>
  <c r="AB107" i="6"/>
  <c r="AE107" i="6"/>
  <c r="AA107" i="6"/>
  <c r="AD107" i="6"/>
  <c r="AI107" i="6"/>
  <c r="AC107" i="6"/>
  <c r="BA3158" i="6"/>
  <c r="BD3157" i="6"/>
  <c r="AY3157" i="6"/>
  <c r="BA3156" i="6"/>
  <c r="BD3155" i="6"/>
  <c r="AY3155" i="6"/>
  <c r="BA3154" i="6"/>
  <c r="BD3153" i="6"/>
  <c r="AY3153" i="6"/>
  <c r="BA3152" i="6"/>
  <c r="BD3151" i="6"/>
  <c r="AY3151" i="6"/>
  <c r="BA3150" i="6"/>
  <c r="BD3149" i="6"/>
  <c r="AZ3149" i="6"/>
  <c r="BC3148" i="6"/>
  <c r="AY3148" i="6"/>
  <c r="BB3147" i="6"/>
  <c r="AX3147" i="6"/>
  <c r="BA3146" i="6"/>
  <c r="BD3145" i="6"/>
  <c r="AZ3145" i="6"/>
  <c r="BC3144" i="6"/>
  <c r="AY3144" i="6"/>
  <c r="BB3143" i="6"/>
  <c r="AX3143" i="6"/>
  <c r="BA3142" i="6"/>
  <c r="BD3141" i="6"/>
  <c r="AZ3141" i="6"/>
  <c r="BC3140" i="6"/>
  <c r="AY3140" i="6"/>
  <c r="BB3139" i="6"/>
  <c r="AX3139" i="6"/>
  <c r="BA3138" i="6"/>
  <c r="BD3158" i="6"/>
  <c r="AY3158" i="6"/>
  <c r="BA3157" i="6"/>
  <c r="BD3156" i="6"/>
  <c r="AY3156" i="6"/>
  <c r="BA3155" i="6"/>
  <c r="BD3154" i="6"/>
  <c r="AY3154" i="6"/>
  <c r="BA3153" i="6"/>
  <c r="BD3152" i="6"/>
  <c r="AY3152" i="6"/>
  <c r="BA3151" i="6"/>
  <c r="BD3150" i="6"/>
  <c r="AY3150" i="6"/>
  <c r="BB3149" i="6"/>
  <c r="AX3149" i="6"/>
  <c r="BA3148" i="6"/>
  <c r="BD3147" i="6"/>
  <c r="AZ3147" i="6"/>
  <c r="BC3146" i="6"/>
  <c r="AY3146" i="6"/>
  <c r="BB3145" i="6"/>
  <c r="AX3145" i="6"/>
  <c r="BA3144" i="6"/>
  <c r="BD3143" i="6"/>
  <c r="AZ3143" i="6"/>
  <c r="BC3142" i="6"/>
  <c r="AY3142" i="6"/>
  <c r="BB3141" i="6"/>
  <c r="AX3141" i="6"/>
  <c r="BA3140" i="6"/>
  <c r="BD3139" i="6"/>
  <c r="AZ3139" i="6"/>
  <c r="BC3138" i="6"/>
  <c r="AY3138" i="6"/>
  <c r="BC3158" i="6"/>
  <c r="AX3158" i="6"/>
  <c r="AZ3157" i="6"/>
  <c r="BC3156" i="6"/>
  <c r="AX3156" i="6"/>
  <c r="AZ3155" i="6"/>
  <c r="BC3154" i="6"/>
  <c r="AX3154" i="6"/>
  <c r="AZ3153" i="6"/>
  <c r="BC3152" i="6"/>
  <c r="AX3152" i="6"/>
  <c r="AZ3151" i="6"/>
  <c r="BC3150" i="6"/>
  <c r="AX3150" i="6"/>
  <c r="BA3149" i="6"/>
  <c r="BD3148" i="6"/>
  <c r="AZ3148" i="6"/>
  <c r="BC3147" i="6"/>
  <c r="AY3147" i="6"/>
  <c r="BB3146" i="6"/>
  <c r="AX3146" i="6"/>
  <c r="BA3145" i="6"/>
  <c r="BD3144" i="6"/>
  <c r="AZ3144" i="6"/>
  <c r="BC3143" i="6"/>
  <c r="AY3143" i="6"/>
  <c r="BB3142" i="6"/>
  <c r="AX3142" i="6"/>
  <c r="BA3141" i="6"/>
  <c r="BD3140" i="6"/>
  <c r="AZ3140" i="6"/>
  <c r="BC3139" i="6"/>
  <c r="AY3139" i="6"/>
  <c r="BB3138" i="6"/>
  <c r="AX3138" i="6"/>
  <c r="AZ3156" i="6"/>
  <c r="BC3153" i="6"/>
  <c r="AX3151" i="6"/>
  <c r="BB3148" i="6"/>
  <c r="AZ3146" i="6"/>
  <c r="AX3144" i="6"/>
  <c r="BC3141" i="6"/>
  <c r="BA3139" i="6"/>
  <c r="AZ3158" i="6"/>
  <c r="BC3155" i="6"/>
  <c r="AX3153" i="6"/>
  <c r="AZ3150" i="6"/>
  <c r="AX3148" i="6"/>
  <c r="BC3145" i="6"/>
  <c r="BA3143" i="6"/>
  <c r="AY3141" i="6"/>
  <c r="BD3138" i="6"/>
  <c r="BC3157" i="6"/>
  <c r="AX3155" i="6"/>
  <c r="AZ3152" i="6"/>
  <c r="BC3149" i="6"/>
  <c r="BA3147" i="6"/>
  <c r="AY3145" i="6"/>
  <c r="BD3142" i="6"/>
  <c r="BB3140" i="6"/>
  <c r="AZ3138" i="6"/>
  <c r="AX3157" i="6"/>
  <c r="AZ3154" i="6"/>
  <c r="BC3151" i="6"/>
  <c r="AY3149" i="6"/>
  <c r="BD3146" i="6"/>
  <c r="BB3144" i="6"/>
  <c r="AZ3142" i="6"/>
  <c r="AX3140" i="6"/>
  <c r="AU107" i="6"/>
  <c r="AS107" i="6"/>
  <c r="AR107" i="6"/>
  <c r="AV107" i="6"/>
  <c r="AQ107" i="6"/>
  <c r="AM107" i="6"/>
  <c r="AL107" i="6"/>
  <c r="AN107" i="6"/>
  <c r="BZ97" i="6"/>
  <c r="BT97" i="6"/>
  <c r="BW97" i="6"/>
  <c r="BS97" i="6"/>
  <c r="BV97" i="6"/>
  <c r="BU97" i="6"/>
  <c r="AG111" i="6"/>
  <c r="AB111" i="6"/>
  <c r="AE111" i="6"/>
  <c r="AA111" i="6"/>
  <c r="AD111" i="6"/>
  <c r="AI111" i="6"/>
  <c r="AC111" i="6"/>
  <c r="AZ3242" i="6"/>
  <c r="BC3241" i="6"/>
  <c r="AX3241" i="6"/>
  <c r="AZ3240" i="6"/>
  <c r="BC3239" i="6"/>
  <c r="AX3239" i="6"/>
  <c r="AZ3238" i="6"/>
  <c r="BC3237" i="6"/>
  <c r="AX3237" i="6"/>
  <c r="AZ3236" i="6"/>
  <c r="BC3235" i="6"/>
  <c r="AX3235" i="6"/>
  <c r="AZ3234" i="6"/>
  <c r="BC3233" i="6"/>
  <c r="AY3233" i="6"/>
  <c r="BB3232" i="6"/>
  <c r="AX3232" i="6"/>
  <c r="BA3231" i="6"/>
  <c r="BD3230" i="6"/>
  <c r="AZ3230" i="6"/>
  <c r="BC3229" i="6"/>
  <c r="AY3229" i="6"/>
  <c r="BB3228" i="6"/>
  <c r="AX3228" i="6"/>
  <c r="BA3227" i="6"/>
  <c r="BD3226" i="6"/>
  <c r="AZ3226" i="6"/>
  <c r="BC3225" i="6"/>
  <c r="AY3225" i="6"/>
  <c r="BB3224" i="6"/>
  <c r="AX3224" i="6"/>
  <c r="BA3223" i="6"/>
  <c r="BD3222" i="6"/>
  <c r="AZ3222" i="6"/>
  <c r="BD3242" i="6"/>
  <c r="AY3242" i="6"/>
  <c r="BA3241" i="6"/>
  <c r="BD3240" i="6"/>
  <c r="AY3240" i="6"/>
  <c r="BA3239" i="6"/>
  <c r="BD3238" i="6"/>
  <c r="AY3238" i="6"/>
  <c r="BA3237" i="6"/>
  <c r="BD3236" i="6"/>
  <c r="AY3236" i="6"/>
  <c r="BA3235" i="6"/>
  <c r="BD3234" i="6"/>
  <c r="AY3234" i="6"/>
  <c r="BB3233" i="6"/>
  <c r="AX3233" i="6"/>
  <c r="BC3242" i="6"/>
  <c r="AX3242" i="6"/>
  <c r="AZ3241" i="6"/>
  <c r="BC3240" i="6"/>
  <c r="AX3240" i="6"/>
  <c r="AZ3239" i="6"/>
  <c r="BC3238" i="6"/>
  <c r="AX3238" i="6"/>
  <c r="AZ3237" i="6"/>
  <c r="BC3236" i="6"/>
  <c r="AX3236" i="6"/>
  <c r="AZ3235" i="6"/>
  <c r="BC3234" i="6"/>
  <c r="AX3234" i="6"/>
  <c r="BA3233" i="6"/>
  <c r="BD3232" i="6"/>
  <c r="AZ3232" i="6"/>
  <c r="BC3231" i="6"/>
  <c r="AY3231" i="6"/>
  <c r="BB3230" i="6"/>
  <c r="AX3230" i="6"/>
  <c r="BA3229" i="6"/>
  <c r="BD3228" i="6"/>
  <c r="AZ3228" i="6"/>
  <c r="BC3227" i="6"/>
  <c r="AY3227" i="6"/>
  <c r="BB3226" i="6"/>
  <c r="AX3226" i="6"/>
  <c r="BA3225" i="6"/>
  <c r="BD3224" i="6"/>
  <c r="AZ3224" i="6"/>
  <c r="BC3223" i="6"/>
  <c r="AY3223" i="6"/>
  <c r="BB3222" i="6"/>
  <c r="AX3222" i="6"/>
  <c r="BA3242" i="6"/>
  <c r="BD3241" i="6"/>
  <c r="AY3241" i="6"/>
  <c r="BA3240" i="6"/>
  <c r="BD3239" i="6"/>
  <c r="AY3239" i="6"/>
  <c r="BA3238" i="6"/>
  <c r="BD3237" i="6"/>
  <c r="AY3237" i="6"/>
  <c r="BA3236" i="6"/>
  <c r="BD3235" i="6"/>
  <c r="AY3235" i="6"/>
  <c r="BA3234" i="6"/>
  <c r="BD3233" i="6"/>
  <c r="AZ3233" i="6"/>
  <c r="BC3232" i="6"/>
  <c r="AY3232" i="6"/>
  <c r="BB3231" i="6"/>
  <c r="AX3231" i="6"/>
  <c r="BA3230" i="6"/>
  <c r="BD3229" i="6"/>
  <c r="AZ3229" i="6"/>
  <c r="BC3228" i="6"/>
  <c r="AY3228" i="6"/>
  <c r="BB3227" i="6"/>
  <c r="AX3227" i="6"/>
  <c r="BA3226" i="6"/>
  <c r="BD3225" i="6"/>
  <c r="AZ3225" i="6"/>
  <c r="BC3224" i="6"/>
  <c r="AY3224" i="6"/>
  <c r="BB3223" i="6"/>
  <c r="AX3223" i="6"/>
  <c r="BA3222" i="6"/>
  <c r="BA3232" i="6"/>
  <c r="AY3230" i="6"/>
  <c r="BD3227" i="6"/>
  <c r="BB3225" i="6"/>
  <c r="AZ3223" i="6"/>
  <c r="BD3231" i="6"/>
  <c r="BB3229" i="6"/>
  <c r="AZ3227" i="6"/>
  <c r="AX3225" i="6"/>
  <c r="BC3222" i="6"/>
  <c r="AZ3231" i="6"/>
  <c r="AX3229" i="6"/>
  <c r="BC3226" i="6"/>
  <c r="BA3224" i="6"/>
  <c r="AY3222" i="6"/>
  <c r="BC3230" i="6"/>
  <c r="BA3228" i="6"/>
  <c r="AY3226" i="6"/>
  <c r="BD3223" i="6"/>
  <c r="AU111" i="6"/>
  <c r="AS111" i="6"/>
  <c r="AR111" i="6"/>
  <c r="AV111" i="6"/>
  <c r="AQ111" i="6"/>
  <c r="AM111" i="6"/>
  <c r="AL111" i="6"/>
  <c r="AN111" i="6"/>
  <c r="BZ101" i="6"/>
  <c r="BT101" i="6"/>
  <c r="BW101" i="6"/>
  <c r="BS101" i="6"/>
  <c r="BV101" i="6"/>
  <c r="BU101" i="6"/>
  <c r="AE18" i="6"/>
  <c r="AA18" i="6"/>
  <c r="AC18" i="6"/>
  <c r="AI18" i="6"/>
  <c r="AB18" i="6"/>
  <c r="AG18" i="6"/>
  <c r="AD18" i="6"/>
  <c r="BA425" i="6"/>
  <c r="BD424" i="6"/>
  <c r="AY424" i="6"/>
  <c r="BA423" i="6"/>
  <c r="BD422" i="6"/>
  <c r="AY422" i="6"/>
  <c r="BA421" i="6"/>
  <c r="BD420" i="6"/>
  <c r="AY420" i="6"/>
  <c r="BA419" i="6"/>
  <c r="BD418" i="6"/>
  <c r="AY418" i="6"/>
  <c r="BA417" i="6"/>
  <c r="BD416" i="6"/>
  <c r="AZ416" i="6"/>
  <c r="BC415" i="6"/>
  <c r="AY415" i="6"/>
  <c r="BB414" i="6"/>
  <c r="AX414" i="6"/>
  <c r="BA413" i="6"/>
  <c r="BD412" i="6"/>
  <c r="AZ412" i="6"/>
  <c r="BC411" i="6"/>
  <c r="AY411" i="6"/>
  <c r="BB410" i="6"/>
  <c r="AX410" i="6"/>
  <c r="BA409" i="6"/>
  <c r="BD408" i="6"/>
  <c r="AZ408" i="6"/>
  <c r="BC407" i="6"/>
  <c r="AY407" i="6"/>
  <c r="BB406" i="6"/>
  <c r="AX406" i="6"/>
  <c r="BA405" i="6"/>
  <c r="AV18" i="6"/>
  <c r="AQ18" i="6"/>
  <c r="AZ425" i="6"/>
  <c r="BC424" i="6"/>
  <c r="AX424" i="6"/>
  <c r="AZ423" i="6"/>
  <c r="BC422" i="6"/>
  <c r="AX422" i="6"/>
  <c r="AZ421" i="6"/>
  <c r="BC420" i="6"/>
  <c r="AX420" i="6"/>
  <c r="AZ419" i="6"/>
  <c r="BC418" i="6"/>
  <c r="AX418" i="6"/>
  <c r="AZ417" i="6"/>
  <c r="BC416" i="6"/>
  <c r="AY416" i="6"/>
  <c r="BB415" i="6"/>
  <c r="AX415" i="6"/>
  <c r="BA414" i="6"/>
  <c r="BD413" i="6"/>
  <c r="AZ413" i="6"/>
  <c r="BC412" i="6"/>
  <c r="AY412" i="6"/>
  <c r="BB411" i="6"/>
  <c r="AX411" i="6"/>
  <c r="BA410" i="6"/>
  <c r="BD409" i="6"/>
  <c r="AZ409" i="6"/>
  <c r="BC408" i="6"/>
  <c r="AY408" i="6"/>
  <c r="BB407" i="6"/>
  <c r="AX407" i="6"/>
  <c r="BA406" i="6"/>
  <c r="BD405" i="6"/>
  <c r="AZ405" i="6"/>
  <c r="AU18" i="6"/>
  <c r="BD425" i="6"/>
  <c r="AY425" i="6"/>
  <c r="BA424" i="6"/>
  <c r="BD423" i="6"/>
  <c r="AY423" i="6"/>
  <c r="BA422" i="6"/>
  <c r="BD421" i="6"/>
  <c r="AY421" i="6"/>
  <c r="BA420" i="6"/>
  <c r="BD419" i="6"/>
  <c r="AY419" i="6"/>
  <c r="BA418" i="6"/>
  <c r="BD417" i="6"/>
  <c r="AY417" i="6"/>
  <c r="BB416" i="6"/>
  <c r="AX416" i="6"/>
  <c r="BA415" i="6"/>
  <c r="BD414" i="6"/>
  <c r="AZ414" i="6"/>
  <c r="BC413" i="6"/>
  <c r="AY413" i="6"/>
  <c r="BB412" i="6"/>
  <c r="AX412" i="6"/>
  <c r="BA411" i="6"/>
  <c r="BD410" i="6"/>
  <c r="AZ410" i="6"/>
  <c r="BC409" i="6"/>
  <c r="AY409" i="6"/>
  <c r="BB408" i="6"/>
  <c r="AX408" i="6"/>
  <c r="BA407" i="6"/>
  <c r="BD406" i="6"/>
  <c r="AZ406" i="6"/>
  <c r="BC405" i="6"/>
  <c r="AY405" i="6"/>
  <c r="AS18" i="6"/>
  <c r="BC425" i="6"/>
  <c r="AX425" i="6"/>
  <c r="AZ424" i="6"/>
  <c r="BC423" i="6"/>
  <c r="AX423" i="6"/>
  <c r="AZ422" i="6"/>
  <c r="BC421" i="6"/>
  <c r="AX421" i="6"/>
  <c r="AZ420" i="6"/>
  <c r="BC419" i="6"/>
  <c r="AX419" i="6"/>
  <c r="AZ418" i="6"/>
  <c r="BC417" i="6"/>
  <c r="AX417" i="6"/>
  <c r="BA416" i="6"/>
  <c r="BD415" i="6"/>
  <c r="AZ415" i="6"/>
  <c r="BC414" i="6"/>
  <c r="AY414" i="6"/>
  <c r="BB413" i="6"/>
  <c r="AX413" i="6"/>
  <c r="BA412" i="6"/>
  <c r="BD411" i="6"/>
  <c r="AZ411" i="6"/>
  <c r="BC410" i="6"/>
  <c r="AY410" i="6"/>
  <c r="BB409" i="6"/>
  <c r="AX409" i="6"/>
  <c r="BA408" i="6"/>
  <c r="BD407" i="6"/>
  <c r="AZ407" i="6"/>
  <c r="BC406" i="6"/>
  <c r="AY406" i="6"/>
  <c r="BB405" i="6"/>
  <c r="AX405" i="6"/>
  <c r="AR18" i="6"/>
  <c r="AN18" i="6"/>
  <c r="AL18" i="6"/>
  <c r="AM18" i="6"/>
  <c r="BV16" i="6"/>
  <c r="BU16" i="6"/>
  <c r="BZ16" i="6"/>
  <c r="BT16" i="6"/>
  <c r="BW16" i="6"/>
  <c r="BS16" i="6"/>
  <c r="AG22" i="6"/>
  <c r="AB22" i="6"/>
  <c r="AE22" i="6"/>
  <c r="AA22" i="6"/>
  <c r="AI22" i="6"/>
  <c r="AD22" i="6"/>
  <c r="AC22" i="6"/>
  <c r="BA509" i="6"/>
  <c r="BD508" i="6"/>
  <c r="AY508" i="6"/>
  <c r="BA507" i="6"/>
  <c r="BD506" i="6"/>
  <c r="AY506" i="6"/>
  <c r="BA505" i="6"/>
  <c r="BD504" i="6"/>
  <c r="AY504" i="6"/>
  <c r="BA503" i="6"/>
  <c r="BD502" i="6"/>
  <c r="AY502" i="6"/>
  <c r="BA501" i="6"/>
  <c r="BD500" i="6"/>
  <c r="AZ500" i="6"/>
  <c r="BC499" i="6"/>
  <c r="AY499" i="6"/>
  <c r="BB498" i="6"/>
  <c r="AX498" i="6"/>
  <c r="BA497" i="6"/>
  <c r="BD496" i="6"/>
  <c r="AZ496" i="6"/>
  <c r="BC495" i="6"/>
  <c r="AY495" i="6"/>
  <c r="BB494" i="6"/>
  <c r="AX494" i="6"/>
  <c r="BA493" i="6"/>
  <c r="BD492" i="6"/>
  <c r="AZ492" i="6"/>
  <c r="BC491" i="6"/>
  <c r="AY491" i="6"/>
  <c r="BB490" i="6"/>
  <c r="AX490" i="6"/>
  <c r="BA489" i="6"/>
  <c r="AV22" i="6"/>
  <c r="AQ22" i="6"/>
  <c r="AZ509" i="6"/>
  <c r="BC508" i="6"/>
  <c r="AX508" i="6"/>
  <c r="AZ507" i="6"/>
  <c r="BC506" i="6"/>
  <c r="AX506" i="6"/>
  <c r="AZ505" i="6"/>
  <c r="BC504" i="6"/>
  <c r="AX504" i="6"/>
  <c r="AZ503" i="6"/>
  <c r="BC502" i="6"/>
  <c r="AX502" i="6"/>
  <c r="AZ501" i="6"/>
  <c r="BC500" i="6"/>
  <c r="AY500" i="6"/>
  <c r="BB499" i="6"/>
  <c r="AX499" i="6"/>
  <c r="BA498" i="6"/>
  <c r="BD497" i="6"/>
  <c r="AZ497" i="6"/>
  <c r="BC496" i="6"/>
  <c r="AY496" i="6"/>
  <c r="BB495" i="6"/>
  <c r="AX495" i="6"/>
  <c r="BA494" i="6"/>
  <c r="BD493" i="6"/>
  <c r="AZ493" i="6"/>
  <c r="BC492" i="6"/>
  <c r="AY492" i="6"/>
  <c r="BB491" i="6"/>
  <c r="AX491" i="6"/>
  <c r="BA490" i="6"/>
  <c r="BD489" i="6"/>
  <c r="AZ489" i="6"/>
  <c r="AU22" i="6"/>
  <c r="AS22" i="6"/>
  <c r="BD509" i="6"/>
  <c r="AY509" i="6"/>
  <c r="BA508" i="6"/>
  <c r="BD507" i="6"/>
  <c r="AY507" i="6"/>
  <c r="BA506" i="6"/>
  <c r="BD505" i="6"/>
  <c r="AY505" i="6"/>
  <c r="BA504" i="6"/>
  <c r="BD503" i="6"/>
  <c r="AY503" i="6"/>
  <c r="BA502" i="6"/>
  <c r="BD501" i="6"/>
  <c r="AY501" i="6"/>
  <c r="BB500" i="6"/>
  <c r="AX500" i="6"/>
  <c r="BA499" i="6"/>
  <c r="BD498" i="6"/>
  <c r="AZ498" i="6"/>
  <c r="BC497" i="6"/>
  <c r="AY497" i="6"/>
  <c r="BB496" i="6"/>
  <c r="AX496" i="6"/>
  <c r="BA495" i="6"/>
  <c r="BD494" i="6"/>
  <c r="AZ494" i="6"/>
  <c r="BC493" i="6"/>
  <c r="AY493" i="6"/>
  <c r="BB492" i="6"/>
  <c r="AX492" i="6"/>
  <c r="BA491" i="6"/>
  <c r="BD490" i="6"/>
  <c r="AZ490" i="6"/>
  <c r="BC489" i="6"/>
  <c r="AY489" i="6"/>
  <c r="BC509" i="6"/>
  <c r="AX509" i="6"/>
  <c r="AZ508" i="6"/>
  <c r="BC507" i="6"/>
  <c r="AX507" i="6"/>
  <c r="AZ506" i="6"/>
  <c r="BC505" i="6"/>
  <c r="AX505" i="6"/>
  <c r="AZ504" i="6"/>
  <c r="BC503" i="6"/>
  <c r="AX503" i="6"/>
  <c r="AZ502" i="6"/>
  <c r="BC501" i="6"/>
  <c r="AX501" i="6"/>
  <c r="BA500" i="6"/>
  <c r="BD499" i="6"/>
  <c r="AZ499" i="6"/>
  <c r="BC498" i="6"/>
  <c r="AY498" i="6"/>
  <c r="BB497" i="6"/>
  <c r="AX497" i="6"/>
  <c r="BA496" i="6"/>
  <c r="BD495" i="6"/>
  <c r="AZ495" i="6"/>
  <c r="BC494" i="6"/>
  <c r="AY494" i="6"/>
  <c r="BB493" i="6"/>
  <c r="AX493" i="6"/>
  <c r="BA492" i="6"/>
  <c r="BD491" i="6"/>
  <c r="AZ491" i="6"/>
  <c r="BC490" i="6"/>
  <c r="AY490" i="6"/>
  <c r="BB489" i="6"/>
  <c r="AX489" i="6"/>
  <c r="AR22" i="6"/>
  <c r="AN22" i="6"/>
  <c r="AM22" i="6"/>
  <c r="AL22" i="6"/>
  <c r="BV20" i="6"/>
  <c r="BU20" i="6"/>
  <c r="BZ20" i="6"/>
  <c r="BT20" i="6"/>
  <c r="BW20" i="6"/>
  <c r="BS20" i="6"/>
  <c r="AD26" i="6"/>
  <c r="AI26" i="6"/>
  <c r="AC26" i="6"/>
  <c r="AA26" i="6"/>
  <c r="AG26" i="6"/>
  <c r="AE26" i="6"/>
  <c r="AB26" i="6"/>
  <c r="BC701" i="6"/>
  <c r="AX701" i="6"/>
  <c r="AZ700" i="6"/>
  <c r="BC699" i="6"/>
  <c r="AX699" i="6"/>
  <c r="AZ698" i="6"/>
  <c r="BC697" i="6"/>
  <c r="AX697" i="6"/>
  <c r="AZ696" i="6"/>
  <c r="BC695" i="6"/>
  <c r="AX695" i="6"/>
  <c r="AZ694" i="6"/>
  <c r="BC693" i="6"/>
  <c r="AX693" i="6"/>
  <c r="BA692" i="6"/>
  <c r="BD691" i="6"/>
  <c r="AZ691" i="6"/>
  <c r="BC690" i="6"/>
  <c r="AY690" i="6"/>
  <c r="BB689" i="6"/>
  <c r="AX689" i="6"/>
  <c r="BA688" i="6"/>
  <c r="BD687" i="6"/>
  <c r="AZ687" i="6"/>
  <c r="BC686" i="6"/>
  <c r="AY686" i="6"/>
  <c r="BB685" i="6"/>
  <c r="AX685" i="6"/>
  <c r="BA684" i="6"/>
  <c r="BD683" i="6"/>
  <c r="AZ683" i="6"/>
  <c r="BC682" i="6"/>
  <c r="AY682" i="6"/>
  <c r="BB681" i="6"/>
  <c r="AX681" i="6"/>
  <c r="AS26" i="6"/>
  <c r="BA701" i="6"/>
  <c r="BD700" i="6"/>
  <c r="AY700" i="6"/>
  <c r="BA699" i="6"/>
  <c r="BD698" i="6"/>
  <c r="AY698" i="6"/>
  <c r="BA697" i="6"/>
  <c r="BD696" i="6"/>
  <c r="AY696" i="6"/>
  <c r="BA695" i="6"/>
  <c r="BD694" i="6"/>
  <c r="AY694" i="6"/>
  <c r="BA693" i="6"/>
  <c r="BD692" i="6"/>
  <c r="AZ692" i="6"/>
  <c r="BC691" i="6"/>
  <c r="AY691" i="6"/>
  <c r="BB690" i="6"/>
  <c r="AX690" i="6"/>
  <c r="BA689" i="6"/>
  <c r="BD688" i="6"/>
  <c r="AZ688" i="6"/>
  <c r="BC687" i="6"/>
  <c r="AY687" i="6"/>
  <c r="BB686" i="6"/>
  <c r="AX686" i="6"/>
  <c r="BA685" i="6"/>
  <c r="BD684" i="6"/>
  <c r="AZ684" i="6"/>
  <c r="BC683" i="6"/>
  <c r="AY683" i="6"/>
  <c r="BB682" i="6"/>
  <c r="AX682" i="6"/>
  <c r="BA681" i="6"/>
  <c r="AR26" i="6"/>
  <c r="AZ701" i="6"/>
  <c r="BC700" i="6"/>
  <c r="AX700" i="6"/>
  <c r="AZ699" i="6"/>
  <c r="BC698" i="6"/>
  <c r="AX698" i="6"/>
  <c r="AZ697" i="6"/>
  <c r="BC696" i="6"/>
  <c r="AX696" i="6"/>
  <c r="AZ695" i="6"/>
  <c r="BC694" i="6"/>
  <c r="AX694" i="6"/>
  <c r="AZ693" i="6"/>
  <c r="BC692" i="6"/>
  <c r="AY692" i="6"/>
  <c r="BB691" i="6"/>
  <c r="AX691" i="6"/>
  <c r="BA690" i="6"/>
  <c r="BD689" i="6"/>
  <c r="AZ689" i="6"/>
  <c r="BC688" i="6"/>
  <c r="AY688" i="6"/>
  <c r="BB687" i="6"/>
  <c r="AX687" i="6"/>
  <c r="BA686" i="6"/>
  <c r="BD685" i="6"/>
  <c r="AZ685" i="6"/>
  <c r="BC684" i="6"/>
  <c r="AY684" i="6"/>
  <c r="BB683" i="6"/>
  <c r="AX683" i="6"/>
  <c r="BA682" i="6"/>
  <c r="BD681" i="6"/>
  <c r="AZ681" i="6"/>
  <c r="AV26" i="6"/>
  <c r="AQ26" i="6"/>
  <c r="BD701" i="6"/>
  <c r="AY701" i="6"/>
  <c r="BA700" i="6"/>
  <c r="BD699" i="6"/>
  <c r="AY699" i="6"/>
  <c r="BA698" i="6"/>
  <c r="BD697" i="6"/>
  <c r="AY697" i="6"/>
  <c r="BA696" i="6"/>
  <c r="BD695" i="6"/>
  <c r="AY695" i="6"/>
  <c r="BA694" i="6"/>
  <c r="BD693" i="6"/>
  <c r="AY693" i="6"/>
  <c r="BB692" i="6"/>
  <c r="AX692" i="6"/>
  <c r="BA691" i="6"/>
  <c r="BD690" i="6"/>
  <c r="AZ690" i="6"/>
  <c r="BC689" i="6"/>
  <c r="AY689" i="6"/>
  <c r="BB688" i="6"/>
  <c r="AX688" i="6"/>
  <c r="BA687" i="6"/>
  <c r="BD686" i="6"/>
  <c r="AZ686" i="6"/>
  <c r="BC685" i="6"/>
  <c r="AY685" i="6"/>
  <c r="BB684" i="6"/>
  <c r="AX684" i="6"/>
  <c r="BA683" i="6"/>
  <c r="BD682" i="6"/>
  <c r="AZ682" i="6"/>
  <c r="BC681" i="6"/>
  <c r="AY681" i="6"/>
  <c r="AU26" i="6"/>
  <c r="AN26" i="6"/>
  <c r="AM26" i="6"/>
  <c r="AL26" i="6"/>
  <c r="BV23" i="6"/>
  <c r="BU23" i="6"/>
  <c r="BZ23" i="6"/>
  <c r="BT23" i="6"/>
  <c r="BW23" i="6"/>
  <c r="BS23" i="6"/>
  <c r="AD30" i="6"/>
  <c r="AI30" i="6"/>
  <c r="AC30" i="6"/>
  <c r="AG30" i="6"/>
  <c r="AB30" i="6"/>
  <c r="AE30" i="6"/>
  <c r="AA30" i="6"/>
  <c r="BC785" i="6"/>
  <c r="AX785" i="6"/>
  <c r="BA785" i="6"/>
  <c r="BD784" i="6"/>
  <c r="AZ785" i="6"/>
  <c r="BC784" i="6"/>
  <c r="BD785" i="6"/>
  <c r="AY785" i="6"/>
  <c r="BA784" i="6"/>
  <c r="BD783" i="6"/>
  <c r="AY783" i="6"/>
  <c r="BA782" i="6"/>
  <c r="BD781" i="6"/>
  <c r="AY781" i="6"/>
  <c r="BA780" i="6"/>
  <c r="BD779" i="6"/>
  <c r="AY779" i="6"/>
  <c r="BA778" i="6"/>
  <c r="BD777" i="6"/>
  <c r="AY777" i="6"/>
  <c r="BB776" i="6"/>
  <c r="AX776" i="6"/>
  <c r="BA775" i="6"/>
  <c r="BD774" i="6"/>
  <c r="AZ774" i="6"/>
  <c r="BC773" i="6"/>
  <c r="AY773" i="6"/>
  <c r="AX784" i="6"/>
  <c r="AX783" i="6"/>
  <c r="AY782" i="6"/>
  <c r="AZ781" i="6"/>
  <c r="AZ780" i="6"/>
  <c r="BA779" i="6"/>
  <c r="BC778" i="6"/>
  <c r="BC777" i="6"/>
  <c r="BD776" i="6"/>
  <c r="AY776" i="6"/>
  <c r="AZ775" i="6"/>
  <c r="BB774" i="6"/>
  <c r="BD773" i="6"/>
  <c r="AX773" i="6"/>
  <c r="BA772" i="6"/>
  <c r="BD771" i="6"/>
  <c r="AZ771" i="6"/>
  <c r="BC770" i="6"/>
  <c r="AY770" i="6"/>
  <c r="BB769" i="6"/>
  <c r="AX769" i="6"/>
  <c r="BA768" i="6"/>
  <c r="BD767" i="6"/>
  <c r="AZ767" i="6"/>
  <c r="BC766" i="6"/>
  <c r="AY766" i="6"/>
  <c r="BB765" i="6"/>
  <c r="AX765" i="6"/>
  <c r="AS30" i="6"/>
  <c r="BC783" i="6"/>
  <c r="BD782" i="6"/>
  <c r="AX782" i="6"/>
  <c r="AX781" i="6"/>
  <c r="AY780" i="6"/>
  <c r="AZ779" i="6"/>
  <c r="AZ778" i="6"/>
  <c r="BA777" i="6"/>
  <c r="BC776" i="6"/>
  <c r="BD775" i="6"/>
  <c r="AY775" i="6"/>
  <c r="BA774" i="6"/>
  <c r="BB773" i="6"/>
  <c r="BD772" i="6"/>
  <c r="AZ772" i="6"/>
  <c r="BC771" i="6"/>
  <c r="AY771" i="6"/>
  <c r="BB770" i="6"/>
  <c r="AX770" i="6"/>
  <c r="BA769" i="6"/>
  <c r="BD768" i="6"/>
  <c r="AZ768" i="6"/>
  <c r="BC767" i="6"/>
  <c r="AY767" i="6"/>
  <c r="BB766" i="6"/>
  <c r="AX766" i="6"/>
  <c r="BA765" i="6"/>
  <c r="AR30" i="6"/>
  <c r="AZ784" i="6"/>
  <c r="BA783" i="6"/>
  <c r="BC782" i="6"/>
  <c r="BC781" i="6"/>
  <c r="BD780" i="6"/>
  <c r="AX780" i="6"/>
  <c r="AX779" i="6"/>
  <c r="AY778" i="6"/>
  <c r="AZ777" i="6"/>
  <c r="BA776" i="6"/>
  <c r="BC775" i="6"/>
  <c r="AX775" i="6"/>
  <c r="AY774" i="6"/>
  <c r="BA773" i="6"/>
  <c r="BC772" i="6"/>
  <c r="AY772" i="6"/>
  <c r="BB771" i="6"/>
  <c r="AX771" i="6"/>
  <c r="BA770" i="6"/>
  <c r="BD769" i="6"/>
  <c r="AZ769" i="6"/>
  <c r="BC768" i="6"/>
  <c r="AY768" i="6"/>
  <c r="BB767" i="6"/>
  <c r="AX767" i="6"/>
  <c r="BA766" i="6"/>
  <c r="BD765" i="6"/>
  <c r="AZ765" i="6"/>
  <c r="AV30" i="6"/>
  <c r="AQ30" i="6"/>
  <c r="AY784" i="6"/>
  <c r="AZ783" i="6"/>
  <c r="AZ782" i="6"/>
  <c r="BA781" i="6"/>
  <c r="BC780" i="6"/>
  <c r="BC779" i="6"/>
  <c r="BD778" i="6"/>
  <c r="AX778" i="6"/>
  <c r="AX777" i="6"/>
  <c r="AZ776" i="6"/>
  <c r="BB775" i="6"/>
  <c r="BC774" i="6"/>
  <c r="AX774" i="6"/>
  <c r="AZ773" i="6"/>
  <c r="BB772" i="6"/>
  <c r="AX772" i="6"/>
  <c r="BA771" i="6"/>
  <c r="BD770" i="6"/>
  <c r="AZ770" i="6"/>
  <c r="BC769" i="6"/>
  <c r="AY769" i="6"/>
  <c r="BB768" i="6"/>
  <c r="AX768" i="6"/>
  <c r="BA767" i="6"/>
  <c r="BD766" i="6"/>
  <c r="AZ766" i="6"/>
  <c r="BC765" i="6"/>
  <c r="AY765" i="6"/>
  <c r="AU30" i="6"/>
  <c r="AN30" i="6"/>
  <c r="AM30" i="6"/>
  <c r="AL30" i="6"/>
  <c r="BV27" i="6"/>
  <c r="BU27" i="6"/>
  <c r="BZ27" i="6"/>
  <c r="BT27" i="6"/>
  <c r="BW27" i="6"/>
  <c r="BS27" i="6"/>
  <c r="AD34" i="6"/>
  <c r="AI34" i="6"/>
  <c r="AC34" i="6"/>
  <c r="AG34" i="6"/>
  <c r="AB34" i="6"/>
  <c r="AA34" i="6"/>
  <c r="AE34" i="6"/>
  <c r="BC869" i="6"/>
  <c r="AX869" i="6"/>
  <c r="AZ868" i="6"/>
  <c r="BC867" i="6"/>
  <c r="AX867" i="6"/>
  <c r="AZ866" i="6"/>
  <c r="BC865" i="6"/>
  <c r="AX865" i="6"/>
  <c r="AZ864" i="6"/>
  <c r="BC863" i="6"/>
  <c r="AX863" i="6"/>
  <c r="AZ862" i="6"/>
  <c r="BC861" i="6"/>
  <c r="AX861" i="6"/>
  <c r="BA860" i="6"/>
  <c r="BD859" i="6"/>
  <c r="AZ859" i="6"/>
  <c r="BC858" i="6"/>
  <c r="AY858" i="6"/>
  <c r="BB857" i="6"/>
  <c r="AX857" i="6"/>
  <c r="BA856" i="6"/>
  <c r="BD855" i="6"/>
  <c r="AZ855" i="6"/>
  <c r="BC854" i="6"/>
  <c r="AY854" i="6"/>
  <c r="BB853" i="6"/>
  <c r="AX853" i="6"/>
  <c r="BA852" i="6"/>
  <c r="BD851" i="6"/>
  <c r="AZ851" i="6"/>
  <c r="BC850" i="6"/>
  <c r="AY850" i="6"/>
  <c r="BB849" i="6"/>
  <c r="AX849" i="6"/>
  <c r="BA869" i="6"/>
  <c r="BD868" i="6"/>
  <c r="AY868" i="6"/>
  <c r="BA867" i="6"/>
  <c r="BD866" i="6"/>
  <c r="AY866" i="6"/>
  <c r="BA865" i="6"/>
  <c r="BD864" i="6"/>
  <c r="AY864" i="6"/>
  <c r="BA863" i="6"/>
  <c r="BD862" i="6"/>
  <c r="AY862" i="6"/>
  <c r="BA861" i="6"/>
  <c r="BD860" i="6"/>
  <c r="AZ860" i="6"/>
  <c r="BC859" i="6"/>
  <c r="AY859" i="6"/>
  <c r="BB858" i="6"/>
  <c r="AX858" i="6"/>
  <c r="BA857" i="6"/>
  <c r="BD856" i="6"/>
  <c r="AZ856" i="6"/>
  <c r="BC855" i="6"/>
  <c r="AY855" i="6"/>
  <c r="BB854" i="6"/>
  <c r="AX854" i="6"/>
  <c r="BA853" i="6"/>
  <c r="BD852" i="6"/>
  <c r="AZ852" i="6"/>
  <c r="BC851" i="6"/>
  <c r="AY851" i="6"/>
  <c r="BB850" i="6"/>
  <c r="AX850" i="6"/>
  <c r="BA849" i="6"/>
  <c r="AZ869" i="6"/>
  <c r="BC868" i="6"/>
  <c r="AX868" i="6"/>
  <c r="AZ867" i="6"/>
  <c r="BC866" i="6"/>
  <c r="AX866" i="6"/>
  <c r="AZ865" i="6"/>
  <c r="BC864" i="6"/>
  <c r="AX864" i="6"/>
  <c r="AZ863" i="6"/>
  <c r="BC862" i="6"/>
  <c r="AX862" i="6"/>
  <c r="AZ861" i="6"/>
  <c r="BC860" i="6"/>
  <c r="AY860" i="6"/>
  <c r="BB859" i="6"/>
  <c r="AX859" i="6"/>
  <c r="BA858" i="6"/>
  <c r="BD857" i="6"/>
  <c r="AZ857" i="6"/>
  <c r="BC856" i="6"/>
  <c r="AY856" i="6"/>
  <c r="BB855" i="6"/>
  <c r="AX855" i="6"/>
  <c r="BA854" i="6"/>
  <c r="BD853" i="6"/>
  <c r="AZ853" i="6"/>
  <c r="BC852" i="6"/>
  <c r="AY852" i="6"/>
  <c r="BB851" i="6"/>
  <c r="AX851" i="6"/>
  <c r="BA850" i="6"/>
  <c r="BD849" i="6"/>
  <c r="AZ849" i="6"/>
  <c r="BD869" i="6"/>
  <c r="AY869" i="6"/>
  <c r="BA868" i="6"/>
  <c r="BD867" i="6"/>
  <c r="AY867" i="6"/>
  <c r="BA866" i="6"/>
  <c r="BD865" i="6"/>
  <c r="AY865" i="6"/>
  <c r="BA864" i="6"/>
  <c r="BD863" i="6"/>
  <c r="AY863" i="6"/>
  <c r="BA862" i="6"/>
  <c r="BD861" i="6"/>
  <c r="AY861" i="6"/>
  <c r="BB860" i="6"/>
  <c r="AX860" i="6"/>
  <c r="BA859" i="6"/>
  <c r="BD858" i="6"/>
  <c r="AZ858" i="6"/>
  <c r="BC857" i="6"/>
  <c r="AY857" i="6"/>
  <c r="BB856" i="6"/>
  <c r="AX856" i="6"/>
  <c r="BA855" i="6"/>
  <c r="BD854" i="6"/>
  <c r="AZ854" i="6"/>
  <c r="BC853" i="6"/>
  <c r="AY853" i="6"/>
  <c r="BB852" i="6"/>
  <c r="AX852" i="6"/>
  <c r="BA851" i="6"/>
  <c r="BD850" i="6"/>
  <c r="AZ850" i="6"/>
  <c r="BC849" i="6"/>
  <c r="AY849" i="6"/>
  <c r="AS34" i="6"/>
  <c r="AR34" i="6"/>
  <c r="AV34" i="6"/>
  <c r="AQ34" i="6"/>
  <c r="AU34" i="6"/>
  <c r="AN34" i="6"/>
  <c r="AM34" i="6"/>
  <c r="AL34" i="6"/>
  <c r="BV31" i="6"/>
  <c r="BU31" i="6"/>
  <c r="BZ31" i="6"/>
  <c r="BT31" i="6"/>
  <c r="BW31" i="6"/>
  <c r="BS31" i="6"/>
  <c r="AD40" i="6"/>
  <c r="AI40" i="6"/>
  <c r="AC40" i="6"/>
  <c r="AG40" i="6"/>
  <c r="AB40" i="6"/>
  <c r="AA40" i="6"/>
  <c r="AE40" i="6"/>
  <c r="BD1103" i="6"/>
  <c r="AY1103" i="6"/>
  <c r="BA1102" i="6"/>
  <c r="BD1101" i="6"/>
  <c r="AY1101" i="6"/>
  <c r="BA1100" i="6"/>
  <c r="BD1099" i="6"/>
  <c r="AY1099" i="6"/>
  <c r="BA1098" i="6"/>
  <c r="BD1097" i="6"/>
  <c r="AY1097" i="6"/>
  <c r="BA1096" i="6"/>
  <c r="BD1095" i="6"/>
  <c r="AY1095" i="6"/>
  <c r="BB1094" i="6"/>
  <c r="AX1094" i="6"/>
  <c r="BA1093" i="6"/>
  <c r="BD1092" i="6"/>
  <c r="AZ1092" i="6"/>
  <c r="BC1091" i="6"/>
  <c r="AY1091" i="6"/>
  <c r="BB1090" i="6"/>
  <c r="AX1090" i="6"/>
  <c r="BA1089" i="6"/>
  <c r="BD1088" i="6"/>
  <c r="AZ1088" i="6"/>
  <c r="BC1087" i="6"/>
  <c r="AY1087" i="6"/>
  <c r="BB1086" i="6"/>
  <c r="AX1086" i="6"/>
  <c r="BA1085" i="6"/>
  <c r="BD1084" i="6"/>
  <c r="AZ1084" i="6"/>
  <c r="BC1083" i="6"/>
  <c r="AY1083" i="6"/>
  <c r="BC1103" i="6"/>
  <c r="AX1103" i="6"/>
  <c r="AZ1102" i="6"/>
  <c r="BC1101" i="6"/>
  <c r="AX1101" i="6"/>
  <c r="AZ1100" i="6"/>
  <c r="BC1099" i="6"/>
  <c r="AX1099" i="6"/>
  <c r="AZ1098" i="6"/>
  <c r="BC1097" i="6"/>
  <c r="AX1097" i="6"/>
  <c r="AZ1096" i="6"/>
  <c r="BC1095" i="6"/>
  <c r="AX1095" i="6"/>
  <c r="BA1094" i="6"/>
  <c r="BD1093" i="6"/>
  <c r="AZ1093" i="6"/>
  <c r="BC1092" i="6"/>
  <c r="AY1092" i="6"/>
  <c r="BB1091" i="6"/>
  <c r="AX1091" i="6"/>
  <c r="BA1090" i="6"/>
  <c r="BD1089" i="6"/>
  <c r="AZ1089" i="6"/>
  <c r="BC1088" i="6"/>
  <c r="AY1088" i="6"/>
  <c r="BB1087" i="6"/>
  <c r="AX1087" i="6"/>
  <c r="BA1086" i="6"/>
  <c r="BD1085" i="6"/>
  <c r="AZ1085" i="6"/>
  <c r="BC1084" i="6"/>
  <c r="AY1084" i="6"/>
  <c r="BB1083" i="6"/>
  <c r="AX1083" i="6"/>
  <c r="BA1103" i="6"/>
  <c r="BD1102" i="6"/>
  <c r="AY1102" i="6"/>
  <c r="BA1101" i="6"/>
  <c r="BD1100" i="6"/>
  <c r="AY1100" i="6"/>
  <c r="BA1099" i="6"/>
  <c r="BD1098" i="6"/>
  <c r="AY1098" i="6"/>
  <c r="BA1097" i="6"/>
  <c r="BD1096" i="6"/>
  <c r="AY1096" i="6"/>
  <c r="BA1095" i="6"/>
  <c r="BD1094" i="6"/>
  <c r="AZ1094" i="6"/>
  <c r="BC1093" i="6"/>
  <c r="AY1093" i="6"/>
  <c r="BB1092" i="6"/>
  <c r="AX1092" i="6"/>
  <c r="BA1091" i="6"/>
  <c r="BD1090" i="6"/>
  <c r="AZ1090" i="6"/>
  <c r="BC1089" i="6"/>
  <c r="AY1089" i="6"/>
  <c r="BB1088" i="6"/>
  <c r="AX1088" i="6"/>
  <c r="BA1087" i="6"/>
  <c r="BD1086" i="6"/>
  <c r="AZ1086" i="6"/>
  <c r="BC1085" i="6"/>
  <c r="AY1085" i="6"/>
  <c r="BB1084" i="6"/>
  <c r="AX1084" i="6"/>
  <c r="BA1083" i="6"/>
  <c r="AZ1103" i="6"/>
  <c r="BC1102" i="6"/>
  <c r="AX1102" i="6"/>
  <c r="AZ1101" i="6"/>
  <c r="BC1100" i="6"/>
  <c r="AX1100" i="6"/>
  <c r="AZ1099" i="6"/>
  <c r="BC1098" i="6"/>
  <c r="AX1098" i="6"/>
  <c r="AZ1097" i="6"/>
  <c r="BC1096" i="6"/>
  <c r="AX1096" i="6"/>
  <c r="AZ1095" i="6"/>
  <c r="BC1094" i="6"/>
  <c r="AY1094" i="6"/>
  <c r="BB1093" i="6"/>
  <c r="AX1093" i="6"/>
  <c r="BA1092" i="6"/>
  <c r="BD1091" i="6"/>
  <c r="AZ1091" i="6"/>
  <c r="BC1090" i="6"/>
  <c r="AY1090" i="6"/>
  <c r="BB1089" i="6"/>
  <c r="AX1089" i="6"/>
  <c r="BA1088" i="6"/>
  <c r="BD1087" i="6"/>
  <c r="AZ1087" i="6"/>
  <c r="BC1086" i="6"/>
  <c r="AY1086" i="6"/>
  <c r="BB1085" i="6"/>
  <c r="AX1085" i="6"/>
  <c r="BA1084" i="6"/>
  <c r="BD1083" i="6"/>
  <c r="AZ1083" i="6"/>
  <c r="AS40" i="6"/>
  <c r="AR40" i="6"/>
  <c r="AV40" i="6"/>
  <c r="AQ40" i="6"/>
  <c r="AU40" i="6"/>
  <c r="AN40" i="6"/>
  <c r="AM40" i="6"/>
  <c r="AL40" i="6"/>
  <c r="BV36" i="6"/>
  <c r="BU36" i="6"/>
  <c r="BZ36" i="6"/>
  <c r="BT36" i="6"/>
  <c r="BW36" i="6"/>
  <c r="BS36" i="6"/>
  <c r="AD44" i="6"/>
  <c r="AI44" i="6"/>
  <c r="AC44" i="6"/>
  <c r="AG44" i="6"/>
  <c r="AB44" i="6"/>
  <c r="AE44" i="6"/>
  <c r="AA44" i="6"/>
  <c r="BD1187" i="6"/>
  <c r="AY1187" i="6"/>
  <c r="BA1186" i="6"/>
  <c r="BD1185" i="6"/>
  <c r="AY1185" i="6"/>
  <c r="BA1184" i="6"/>
  <c r="BD1183" i="6"/>
  <c r="AY1183" i="6"/>
  <c r="BA1182" i="6"/>
  <c r="BD1181" i="6"/>
  <c r="AY1181" i="6"/>
  <c r="BA1180" i="6"/>
  <c r="BD1179" i="6"/>
  <c r="AY1179" i="6"/>
  <c r="BB1178" i="6"/>
  <c r="AX1178" i="6"/>
  <c r="BA1177" i="6"/>
  <c r="BD1176" i="6"/>
  <c r="AZ1176" i="6"/>
  <c r="BC1175" i="6"/>
  <c r="AY1175" i="6"/>
  <c r="BB1174" i="6"/>
  <c r="AX1174" i="6"/>
  <c r="BA1173" i="6"/>
  <c r="BD1172" i="6"/>
  <c r="AZ1172" i="6"/>
  <c r="BC1171" i="6"/>
  <c r="AY1171" i="6"/>
  <c r="BB1170" i="6"/>
  <c r="AX1170" i="6"/>
  <c r="BA1169" i="6"/>
  <c r="BD1168" i="6"/>
  <c r="AZ1168" i="6"/>
  <c r="BC1167" i="6"/>
  <c r="AY1167" i="6"/>
  <c r="BC1187" i="6"/>
  <c r="AX1187" i="6"/>
  <c r="AZ1186" i="6"/>
  <c r="BC1185" i="6"/>
  <c r="AX1185" i="6"/>
  <c r="AZ1184" i="6"/>
  <c r="BC1183" i="6"/>
  <c r="AX1183" i="6"/>
  <c r="AZ1182" i="6"/>
  <c r="BC1181" i="6"/>
  <c r="AX1181" i="6"/>
  <c r="AZ1180" i="6"/>
  <c r="BC1179" i="6"/>
  <c r="AX1179" i="6"/>
  <c r="BA1178" i="6"/>
  <c r="BD1177" i="6"/>
  <c r="AZ1177" i="6"/>
  <c r="BC1176" i="6"/>
  <c r="AY1176" i="6"/>
  <c r="BB1175" i="6"/>
  <c r="AX1175" i="6"/>
  <c r="BA1174" i="6"/>
  <c r="BD1173" i="6"/>
  <c r="AZ1173" i="6"/>
  <c r="BC1172" i="6"/>
  <c r="AY1172" i="6"/>
  <c r="BB1171" i="6"/>
  <c r="AX1171" i="6"/>
  <c r="BA1170" i="6"/>
  <c r="BD1169" i="6"/>
  <c r="AZ1169" i="6"/>
  <c r="BC1168" i="6"/>
  <c r="AY1168" i="6"/>
  <c r="BB1167" i="6"/>
  <c r="AX1167" i="6"/>
  <c r="BA1187" i="6"/>
  <c r="BD1186" i="6"/>
  <c r="AY1186" i="6"/>
  <c r="BA1185" i="6"/>
  <c r="BD1184" i="6"/>
  <c r="AY1184" i="6"/>
  <c r="BA1183" i="6"/>
  <c r="BD1182" i="6"/>
  <c r="AY1182" i="6"/>
  <c r="BA1181" i="6"/>
  <c r="BD1180" i="6"/>
  <c r="AY1180" i="6"/>
  <c r="BA1179" i="6"/>
  <c r="BD1178" i="6"/>
  <c r="AZ1178" i="6"/>
  <c r="BC1177" i="6"/>
  <c r="AY1177" i="6"/>
  <c r="BB1176" i="6"/>
  <c r="AX1176" i="6"/>
  <c r="BA1175" i="6"/>
  <c r="BD1174" i="6"/>
  <c r="AZ1174" i="6"/>
  <c r="BC1173" i="6"/>
  <c r="AY1173" i="6"/>
  <c r="BB1172" i="6"/>
  <c r="AX1172" i="6"/>
  <c r="BA1171" i="6"/>
  <c r="BD1170" i="6"/>
  <c r="AZ1170" i="6"/>
  <c r="BC1169" i="6"/>
  <c r="AY1169" i="6"/>
  <c r="BB1168" i="6"/>
  <c r="AX1168" i="6"/>
  <c r="BA1167" i="6"/>
  <c r="AZ1187" i="6"/>
  <c r="BC1186" i="6"/>
  <c r="AX1186" i="6"/>
  <c r="AZ1185" i="6"/>
  <c r="BC1184" i="6"/>
  <c r="AX1184" i="6"/>
  <c r="AZ1183" i="6"/>
  <c r="BC1182" i="6"/>
  <c r="AX1182" i="6"/>
  <c r="AZ1181" i="6"/>
  <c r="BC1180" i="6"/>
  <c r="AX1180" i="6"/>
  <c r="AZ1179" i="6"/>
  <c r="BC1178" i="6"/>
  <c r="AY1178" i="6"/>
  <c r="BB1177" i="6"/>
  <c r="AX1177" i="6"/>
  <c r="BA1176" i="6"/>
  <c r="BD1175" i="6"/>
  <c r="AZ1175" i="6"/>
  <c r="BC1174" i="6"/>
  <c r="AY1174" i="6"/>
  <c r="BB1173" i="6"/>
  <c r="AX1173" i="6"/>
  <c r="BA1172" i="6"/>
  <c r="BD1171" i="6"/>
  <c r="AZ1171" i="6"/>
  <c r="BC1170" i="6"/>
  <c r="AY1170" i="6"/>
  <c r="BB1169" i="6"/>
  <c r="AX1169" i="6"/>
  <c r="BA1168" i="6"/>
  <c r="BD1167" i="6"/>
  <c r="AZ1167" i="6"/>
  <c r="AS44" i="6"/>
  <c r="AR44" i="6"/>
  <c r="AV44" i="6"/>
  <c r="AQ44" i="6"/>
  <c r="AU44" i="6"/>
  <c r="AN44" i="6"/>
  <c r="AM44" i="6"/>
  <c r="AL44" i="6"/>
  <c r="BV40" i="6"/>
  <c r="BU40" i="6"/>
  <c r="BZ40" i="6"/>
  <c r="BT40" i="6"/>
  <c r="BW40" i="6"/>
  <c r="BS40" i="6"/>
  <c r="AE51" i="6"/>
  <c r="AA51" i="6"/>
  <c r="AD51" i="6"/>
  <c r="AI51" i="6"/>
  <c r="AC51" i="6"/>
  <c r="AB51" i="6"/>
  <c r="AG51" i="6"/>
  <c r="BC1442" i="6"/>
  <c r="AX1442" i="6"/>
  <c r="AZ1441" i="6"/>
  <c r="BC1440" i="6"/>
  <c r="AX1440" i="6"/>
  <c r="AZ1439" i="6"/>
  <c r="BC1438" i="6"/>
  <c r="AX1438" i="6"/>
  <c r="AZ1437" i="6"/>
  <c r="BC1436" i="6"/>
  <c r="AX1436" i="6"/>
  <c r="AZ1435" i="6"/>
  <c r="BC1434" i="6"/>
  <c r="AX1434" i="6"/>
  <c r="BA1433" i="6"/>
  <c r="BD1432" i="6"/>
  <c r="AZ1432" i="6"/>
  <c r="BC1431" i="6"/>
  <c r="AY1431" i="6"/>
  <c r="BB1430" i="6"/>
  <c r="AX1430" i="6"/>
  <c r="BA1429" i="6"/>
  <c r="BD1428" i="6"/>
  <c r="AZ1428" i="6"/>
  <c r="BC1427" i="6"/>
  <c r="AY1427" i="6"/>
  <c r="BB1426" i="6"/>
  <c r="AX1426" i="6"/>
  <c r="BA1425" i="6"/>
  <c r="BD1424" i="6"/>
  <c r="AZ1424" i="6"/>
  <c r="BC1423" i="6"/>
  <c r="AY1423" i="6"/>
  <c r="BB1422" i="6"/>
  <c r="AX1422" i="6"/>
  <c r="BA1442" i="6"/>
  <c r="BD1441" i="6"/>
  <c r="AY1441" i="6"/>
  <c r="BA1440" i="6"/>
  <c r="BD1439" i="6"/>
  <c r="AY1439" i="6"/>
  <c r="BA1438" i="6"/>
  <c r="BD1437" i="6"/>
  <c r="AY1437" i="6"/>
  <c r="BA1436" i="6"/>
  <c r="BD1435" i="6"/>
  <c r="AY1435" i="6"/>
  <c r="BA1434" i="6"/>
  <c r="BD1433" i="6"/>
  <c r="AZ1433" i="6"/>
  <c r="BC1432" i="6"/>
  <c r="AY1432" i="6"/>
  <c r="BB1431" i="6"/>
  <c r="AX1431" i="6"/>
  <c r="BA1430" i="6"/>
  <c r="BD1429" i="6"/>
  <c r="AZ1429" i="6"/>
  <c r="BC1428" i="6"/>
  <c r="AY1428" i="6"/>
  <c r="BB1427" i="6"/>
  <c r="AX1427" i="6"/>
  <c r="BA1426" i="6"/>
  <c r="BD1425" i="6"/>
  <c r="AZ1425" i="6"/>
  <c r="BC1424" i="6"/>
  <c r="AY1424" i="6"/>
  <c r="BB1423" i="6"/>
  <c r="AX1423" i="6"/>
  <c r="BA1422" i="6"/>
  <c r="AZ1442" i="6"/>
  <c r="BC1441" i="6"/>
  <c r="AX1441" i="6"/>
  <c r="AZ1440" i="6"/>
  <c r="BC1439" i="6"/>
  <c r="AX1439" i="6"/>
  <c r="AZ1438" i="6"/>
  <c r="BC1437" i="6"/>
  <c r="AX1437" i="6"/>
  <c r="AZ1436" i="6"/>
  <c r="BC1435" i="6"/>
  <c r="AX1435" i="6"/>
  <c r="AZ1434" i="6"/>
  <c r="BC1433" i="6"/>
  <c r="AY1433" i="6"/>
  <c r="BB1432" i="6"/>
  <c r="AX1432" i="6"/>
  <c r="BA1431" i="6"/>
  <c r="BD1430" i="6"/>
  <c r="AZ1430" i="6"/>
  <c r="BC1429" i="6"/>
  <c r="AY1429" i="6"/>
  <c r="BB1428" i="6"/>
  <c r="AX1428" i="6"/>
  <c r="BA1427" i="6"/>
  <c r="BD1426" i="6"/>
  <c r="AZ1426" i="6"/>
  <c r="BC1425" i="6"/>
  <c r="AY1425" i="6"/>
  <c r="BB1424" i="6"/>
  <c r="AX1424" i="6"/>
  <c r="BA1423" i="6"/>
  <c r="BD1422" i="6"/>
  <c r="AZ1422" i="6"/>
  <c r="BD1442" i="6"/>
  <c r="AY1442" i="6"/>
  <c r="BA1441" i="6"/>
  <c r="BD1440" i="6"/>
  <c r="AY1440" i="6"/>
  <c r="BA1439" i="6"/>
  <c r="BD1438" i="6"/>
  <c r="AY1438" i="6"/>
  <c r="BA1437" i="6"/>
  <c r="BD1436" i="6"/>
  <c r="AY1436" i="6"/>
  <c r="BA1435" i="6"/>
  <c r="BD1434" i="6"/>
  <c r="AY1434" i="6"/>
  <c r="BB1433" i="6"/>
  <c r="AX1433" i="6"/>
  <c r="BA1432" i="6"/>
  <c r="BD1431" i="6"/>
  <c r="AZ1431" i="6"/>
  <c r="BC1430" i="6"/>
  <c r="AY1430" i="6"/>
  <c r="BB1429" i="6"/>
  <c r="AX1429" i="6"/>
  <c r="BA1428" i="6"/>
  <c r="BD1427" i="6"/>
  <c r="AZ1427" i="6"/>
  <c r="BC1426" i="6"/>
  <c r="AY1426" i="6"/>
  <c r="BB1425" i="6"/>
  <c r="AX1425" i="6"/>
  <c r="BA1424" i="6"/>
  <c r="BD1423" i="6"/>
  <c r="AZ1423" i="6"/>
  <c r="BC1422" i="6"/>
  <c r="AY1422" i="6"/>
  <c r="AR51" i="6"/>
  <c r="AV51" i="6"/>
  <c r="AQ51" i="6"/>
  <c r="AU51" i="6"/>
  <c r="AS51" i="6"/>
  <c r="AN51" i="6"/>
  <c r="AM51" i="6"/>
  <c r="AL51" i="6"/>
  <c r="BZ46" i="6"/>
  <c r="BT46" i="6"/>
  <c r="BW46" i="6"/>
  <c r="BS46" i="6"/>
  <c r="BV46" i="6"/>
  <c r="BU46" i="6"/>
  <c r="AE55" i="6"/>
  <c r="AA55" i="6"/>
  <c r="AD55" i="6"/>
  <c r="AI55" i="6"/>
  <c r="AC55" i="6"/>
  <c r="AG55" i="6"/>
  <c r="AB55" i="6"/>
  <c r="BC1526" i="6"/>
  <c r="AX1526" i="6"/>
  <c r="AZ1525" i="6"/>
  <c r="BC1524" i="6"/>
  <c r="AX1524" i="6"/>
  <c r="AZ1523" i="6"/>
  <c r="BC1522" i="6"/>
  <c r="AX1522" i="6"/>
  <c r="AZ1521" i="6"/>
  <c r="BC1520" i="6"/>
  <c r="AX1520" i="6"/>
  <c r="AZ1519" i="6"/>
  <c r="BC1518" i="6"/>
  <c r="AX1518" i="6"/>
  <c r="BA1517" i="6"/>
  <c r="BD1516" i="6"/>
  <c r="AZ1516" i="6"/>
  <c r="BC1515" i="6"/>
  <c r="AY1515" i="6"/>
  <c r="BB1514" i="6"/>
  <c r="AX1514" i="6"/>
  <c r="BA1513" i="6"/>
  <c r="BD1512" i="6"/>
  <c r="AZ1512" i="6"/>
  <c r="BC1511" i="6"/>
  <c r="AY1511" i="6"/>
  <c r="BB1510" i="6"/>
  <c r="AX1510" i="6"/>
  <c r="BA1509" i="6"/>
  <c r="BD1508" i="6"/>
  <c r="AZ1508" i="6"/>
  <c r="BC1507" i="6"/>
  <c r="AY1507" i="6"/>
  <c r="BB1506" i="6"/>
  <c r="AX1506" i="6"/>
  <c r="BA1526" i="6"/>
  <c r="BD1525" i="6"/>
  <c r="AY1525" i="6"/>
  <c r="BA1524" i="6"/>
  <c r="BD1523" i="6"/>
  <c r="AY1523" i="6"/>
  <c r="BA1522" i="6"/>
  <c r="BD1521" i="6"/>
  <c r="AY1521" i="6"/>
  <c r="BA1520" i="6"/>
  <c r="BD1519" i="6"/>
  <c r="AY1519" i="6"/>
  <c r="BA1518" i="6"/>
  <c r="BD1517" i="6"/>
  <c r="AZ1517" i="6"/>
  <c r="BC1516" i="6"/>
  <c r="AY1516" i="6"/>
  <c r="BB1515" i="6"/>
  <c r="AX1515" i="6"/>
  <c r="BA1514" i="6"/>
  <c r="BD1513" i="6"/>
  <c r="AZ1513" i="6"/>
  <c r="BC1512" i="6"/>
  <c r="AY1512" i="6"/>
  <c r="BB1511" i="6"/>
  <c r="AX1511" i="6"/>
  <c r="BA1510" i="6"/>
  <c r="BD1509" i="6"/>
  <c r="AZ1509" i="6"/>
  <c r="BC1508" i="6"/>
  <c r="AY1508" i="6"/>
  <c r="BB1507" i="6"/>
  <c r="AX1507" i="6"/>
  <c r="BA1506" i="6"/>
  <c r="AZ1526" i="6"/>
  <c r="BC1525" i="6"/>
  <c r="AX1525" i="6"/>
  <c r="AZ1524" i="6"/>
  <c r="BC1523" i="6"/>
  <c r="AX1523" i="6"/>
  <c r="AZ1522" i="6"/>
  <c r="BC1521" i="6"/>
  <c r="AX1521" i="6"/>
  <c r="AZ1520" i="6"/>
  <c r="BC1519" i="6"/>
  <c r="AX1519" i="6"/>
  <c r="AZ1518" i="6"/>
  <c r="BC1517" i="6"/>
  <c r="AY1517" i="6"/>
  <c r="BB1516" i="6"/>
  <c r="AX1516" i="6"/>
  <c r="BA1515" i="6"/>
  <c r="BD1514" i="6"/>
  <c r="AZ1514" i="6"/>
  <c r="BC1513" i="6"/>
  <c r="AY1513" i="6"/>
  <c r="BB1512" i="6"/>
  <c r="AX1512" i="6"/>
  <c r="BA1511" i="6"/>
  <c r="BD1510" i="6"/>
  <c r="AZ1510" i="6"/>
  <c r="BC1509" i="6"/>
  <c r="AY1509" i="6"/>
  <c r="BB1508" i="6"/>
  <c r="AX1508" i="6"/>
  <c r="BA1507" i="6"/>
  <c r="BD1506" i="6"/>
  <c r="AZ1506" i="6"/>
  <c r="BD1526" i="6"/>
  <c r="AY1526" i="6"/>
  <c r="BA1525" i="6"/>
  <c r="BD1524" i="6"/>
  <c r="AY1524" i="6"/>
  <c r="BA1523" i="6"/>
  <c r="BD1522" i="6"/>
  <c r="AY1522" i="6"/>
  <c r="BA1521" i="6"/>
  <c r="BD1520" i="6"/>
  <c r="AY1520" i="6"/>
  <c r="BA1519" i="6"/>
  <c r="BD1518" i="6"/>
  <c r="AY1518" i="6"/>
  <c r="BB1517" i="6"/>
  <c r="AX1517" i="6"/>
  <c r="BA1516" i="6"/>
  <c r="BD1515" i="6"/>
  <c r="AZ1515" i="6"/>
  <c r="BC1514" i="6"/>
  <c r="AY1514" i="6"/>
  <c r="BB1513" i="6"/>
  <c r="AX1513" i="6"/>
  <c r="BA1512" i="6"/>
  <c r="BD1511" i="6"/>
  <c r="AZ1511" i="6"/>
  <c r="BC1510" i="6"/>
  <c r="AY1510" i="6"/>
  <c r="BB1509" i="6"/>
  <c r="AX1509" i="6"/>
  <c r="BA1508" i="6"/>
  <c r="BD1507" i="6"/>
  <c r="AZ1507" i="6"/>
  <c r="BC1506" i="6"/>
  <c r="AY1506" i="6"/>
  <c r="AR55" i="6"/>
  <c r="AV55" i="6"/>
  <c r="AQ55" i="6"/>
  <c r="AU55" i="6"/>
  <c r="AS55" i="6"/>
  <c r="AN55" i="6"/>
  <c r="AM55" i="6"/>
  <c r="AL55" i="6"/>
  <c r="BZ50" i="6"/>
  <c r="BT50" i="6"/>
  <c r="BW50" i="6"/>
  <c r="BS50" i="6"/>
  <c r="BV50" i="6"/>
  <c r="BU50" i="6"/>
  <c r="AG62" i="6"/>
  <c r="AB62" i="6"/>
  <c r="AC62" i="6"/>
  <c r="AI62" i="6"/>
  <c r="AA62" i="6"/>
  <c r="AE62" i="6"/>
  <c r="AD62" i="6"/>
  <c r="BA1781" i="6"/>
  <c r="BD1780" i="6"/>
  <c r="AY1780" i="6"/>
  <c r="BA1779" i="6"/>
  <c r="BD1778" i="6"/>
  <c r="AY1778" i="6"/>
  <c r="BA1777" i="6"/>
  <c r="BD1776" i="6"/>
  <c r="AY1776" i="6"/>
  <c r="BA1775" i="6"/>
  <c r="BD1774" i="6"/>
  <c r="AY1774" i="6"/>
  <c r="BA1773" i="6"/>
  <c r="BD1772" i="6"/>
  <c r="AZ1772" i="6"/>
  <c r="BC1771" i="6"/>
  <c r="AY1771" i="6"/>
  <c r="BB1770" i="6"/>
  <c r="AX1770" i="6"/>
  <c r="BA1769" i="6"/>
  <c r="BD1768" i="6"/>
  <c r="AZ1768" i="6"/>
  <c r="BC1767" i="6"/>
  <c r="AY1767" i="6"/>
  <c r="BB1766" i="6"/>
  <c r="AX1766" i="6"/>
  <c r="BA1765" i="6"/>
  <c r="BD1764" i="6"/>
  <c r="AZ1764" i="6"/>
  <c r="BC1763" i="6"/>
  <c r="AY1763" i="6"/>
  <c r="BB1762" i="6"/>
  <c r="AX1762" i="6"/>
  <c r="BA1761" i="6"/>
  <c r="AZ1781" i="6"/>
  <c r="BC1780" i="6"/>
  <c r="AX1780" i="6"/>
  <c r="AZ1779" i="6"/>
  <c r="BC1778" i="6"/>
  <c r="AX1778" i="6"/>
  <c r="AZ1777" i="6"/>
  <c r="BC1776" i="6"/>
  <c r="AX1776" i="6"/>
  <c r="AZ1775" i="6"/>
  <c r="BC1774" i="6"/>
  <c r="AX1774" i="6"/>
  <c r="AZ1773" i="6"/>
  <c r="BC1772" i="6"/>
  <c r="AY1772" i="6"/>
  <c r="BB1771" i="6"/>
  <c r="AX1771" i="6"/>
  <c r="BA1770" i="6"/>
  <c r="BD1769" i="6"/>
  <c r="AZ1769" i="6"/>
  <c r="BC1768" i="6"/>
  <c r="AY1768" i="6"/>
  <c r="BB1767" i="6"/>
  <c r="AX1767" i="6"/>
  <c r="BA1766" i="6"/>
  <c r="BD1765" i="6"/>
  <c r="AZ1765" i="6"/>
  <c r="BC1764" i="6"/>
  <c r="AY1764" i="6"/>
  <c r="BB1763" i="6"/>
  <c r="AX1763" i="6"/>
  <c r="BA1762" i="6"/>
  <c r="BD1761" i="6"/>
  <c r="AZ1761" i="6"/>
  <c r="BD1781" i="6"/>
  <c r="AY1781" i="6"/>
  <c r="BA1780" i="6"/>
  <c r="BD1779" i="6"/>
  <c r="AY1779" i="6"/>
  <c r="BA1778" i="6"/>
  <c r="BD1777" i="6"/>
  <c r="AY1777" i="6"/>
  <c r="BA1776" i="6"/>
  <c r="BD1775" i="6"/>
  <c r="AY1775" i="6"/>
  <c r="BA1774" i="6"/>
  <c r="BD1773" i="6"/>
  <c r="AY1773" i="6"/>
  <c r="BB1772" i="6"/>
  <c r="AX1772" i="6"/>
  <c r="BA1771" i="6"/>
  <c r="BD1770" i="6"/>
  <c r="AZ1770" i="6"/>
  <c r="BC1769" i="6"/>
  <c r="AY1769" i="6"/>
  <c r="BB1768" i="6"/>
  <c r="AX1768" i="6"/>
  <c r="BA1767" i="6"/>
  <c r="BD1766" i="6"/>
  <c r="AZ1766" i="6"/>
  <c r="BC1765" i="6"/>
  <c r="AY1765" i="6"/>
  <c r="BB1764" i="6"/>
  <c r="AX1764" i="6"/>
  <c r="BA1763" i="6"/>
  <c r="BD1762" i="6"/>
  <c r="AZ1762" i="6"/>
  <c r="BC1761" i="6"/>
  <c r="AY1761" i="6"/>
  <c r="BC1781" i="6"/>
  <c r="AX1781" i="6"/>
  <c r="AZ1780" i="6"/>
  <c r="BC1779" i="6"/>
  <c r="AX1779" i="6"/>
  <c r="AZ1778" i="6"/>
  <c r="BC1777" i="6"/>
  <c r="AX1777" i="6"/>
  <c r="AZ1776" i="6"/>
  <c r="BC1775" i="6"/>
  <c r="AX1775" i="6"/>
  <c r="AZ1774" i="6"/>
  <c r="BC1773" i="6"/>
  <c r="AX1773" i="6"/>
  <c r="BA1772" i="6"/>
  <c r="BD1771" i="6"/>
  <c r="AZ1771" i="6"/>
  <c r="BC1770" i="6"/>
  <c r="AY1770" i="6"/>
  <c r="BB1769" i="6"/>
  <c r="AX1769" i="6"/>
  <c r="BA1768" i="6"/>
  <c r="BD1767" i="6"/>
  <c r="AZ1767" i="6"/>
  <c r="BC1766" i="6"/>
  <c r="AY1766" i="6"/>
  <c r="BB1765" i="6"/>
  <c r="AX1765" i="6"/>
  <c r="BA1764" i="6"/>
  <c r="BD1763" i="6"/>
  <c r="AZ1763" i="6"/>
  <c r="BC1762" i="6"/>
  <c r="AY1762" i="6"/>
  <c r="BB1761" i="6"/>
  <c r="AX1761" i="6"/>
  <c r="AV62" i="6"/>
  <c r="AQ62" i="6"/>
  <c r="AU62" i="6"/>
  <c r="AS62" i="6"/>
  <c r="AR62" i="6"/>
  <c r="AL62" i="6"/>
  <c r="AN62" i="6"/>
  <c r="AM62" i="6"/>
  <c r="BV56" i="6"/>
  <c r="BU56" i="6"/>
  <c r="BZ56" i="6"/>
  <c r="BT56" i="6"/>
  <c r="BW56" i="6"/>
  <c r="BS56" i="6"/>
  <c r="AG66" i="6"/>
  <c r="AB66" i="6"/>
  <c r="AI66" i="6"/>
  <c r="AA66" i="6"/>
  <c r="AE66" i="6"/>
  <c r="AD66" i="6"/>
  <c r="AC66" i="6"/>
  <c r="BA1865" i="6"/>
  <c r="BD1864" i="6"/>
  <c r="AY1864" i="6"/>
  <c r="BA1863" i="6"/>
  <c r="BD1862" i="6"/>
  <c r="AY1862" i="6"/>
  <c r="BA1861" i="6"/>
  <c r="BD1860" i="6"/>
  <c r="AY1860" i="6"/>
  <c r="BA1859" i="6"/>
  <c r="BD1858" i="6"/>
  <c r="AY1858" i="6"/>
  <c r="BA1857" i="6"/>
  <c r="BD1856" i="6"/>
  <c r="AZ1856" i="6"/>
  <c r="BC1855" i="6"/>
  <c r="AY1855" i="6"/>
  <c r="BB1854" i="6"/>
  <c r="AX1854" i="6"/>
  <c r="BA1853" i="6"/>
  <c r="BD1852" i="6"/>
  <c r="AZ1852" i="6"/>
  <c r="BC1851" i="6"/>
  <c r="AY1851" i="6"/>
  <c r="BB1850" i="6"/>
  <c r="AX1850" i="6"/>
  <c r="BA1849" i="6"/>
  <c r="BD1848" i="6"/>
  <c r="AZ1848" i="6"/>
  <c r="BC1847" i="6"/>
  <c r="AY1847" i="6"/>
  <c r="BB1846" i="6"/>
  <c r="AX1846" i="6"/>
  <c r="BA1845" i="6"/>
  <c r="AZ1865" i="6"/>
  <c r="BC1864" i="6"/>
  <c r="AX1864" i="6"/>
  <c r="AZ1863" i="6"/>
  <c r="BC1862" i="6"/>
  <c r="AX1862" i="6"/>
  <c r="AZ1861" i="6"/>
  <c r="BC1860" i="6"/>
  <c r="AX1860" i="6"/>
  <c r="AZ1859" i="6"/>
  <c r="BC1858" i="6"/>
  <c r="AX1858" i="6"/>
  <c r="AZ1857" i="6"/>
  <c r="BC1856" i="6"/>
  <c r="AY1856" i="6"/>
  <c r="BB1855" i="6"/>
  <c r="AX1855" i="6"/>
  <c r="BA1854" i="6"/>
  <c r="BD1853" i="6"/>
  <c r="AZ1853" i="6"/>
  <c r="BC1852" i="6"/>
  <c r="AY1852" i="6"/>
  <c r="BB1851" i="6"/>
  <c r="AX1851" i="6"/>
  <c r="BA1850" i="6"/>
  <c r="BD1849" i="6"/>
  <c r="AZ1849" i="6"/>
  <c r="BC1848" i="6"/>
  <c r="AY1848" i="6"/>
  <c r="BB1847" i="6"/>
  <c r="AX1847" i="6"/>
  <c r="BA1846" i="6"/>
  <c r="BD1845" i="6"/>
  <c r="AZ1845" i="6"/>
  <c r="BD1865" i="6"/>
  <c r="AY1865" i="6"/>
  <c r="BA1864" i="6"/>
  <c r="BD1863" i="6"/>
  <c r="AY1863" i="6"/>
  <c r="BA1862" i="6"/>
  <c r="BD1861" i="6"/>
  <c r="AY1861" i="6"/>
  <c r="BA1860" i="6"/>
  <c r="BD1859" i="6"/>
  <c r="AY1859" i="6"/>
  <c r="BA1858" i="6"/>
  <c r="BD1857" i="6"/>
  <c r="AY1857" i="6"/>
  <c r="BB1856" i="6"/>
  <c r="AX1856" i="6"/>
  <c r="BA1855" i="6"/>
  <c r="BD1854" i="6"/>
  <c r="AZ1854" i="6"/>
  <c r="BC1853" i="6"/>
  <c r="AY1853" i="6"/>
  <c r="BB1852" i="6"/>
  <c r="AX1852" i="6"/>
  <c r="BA1851" i="6"/>
  <c r="BD1850" i="6"/>
  <c r="AZ1850" i="6"/>
  <c r="BC1849" i="6"/>
  <c r="AY1849" i="6"/>
  <c r="BB1848" i="6"/>
  <c r="AX1848" i="6"/>
  <c r="BA1847" i="6"/>
  <c r="BD1846" i="6"/>
  <c r="AZ1846" i="6"/>
  <c r="BC1845" i="6"/>
  <c r="AY1845" i="6"/>
  <c r="BC1865" i="6"/>
  <c r="AX1865" i="6"/>
  <c r="AZ1864" i="6"/>
  <c r="BC1863" i="6"/>
  <c r="AX1863" i="6"/>
  <c r="AZ1862" i="6"/>
  <c r="BC1861" i="6"/>
  <c r="AX1861" i="6"/>
  <c r="AZ1860" i="6"/>
  <c r="BC1859" i="6"/>
  <c r="AX1859" i="6"/>
  <c r="AZ1858" i="6"/>
  <c r="BC1857" i="6"/>
  <c r="AX1857" i="6"/>
  <c r="BA1856" i="6"/>
  <c r="BD1855" i="6"/>
  <c r="AZ1855" i="6"/>
  <c r="BC1854" i="6"/>
  <c r="AY1854" i="6"/>
  <c r="BB1853" i="6"/>
  <c r="AX1853" i="6"/>
  <c r="BA1852" i="6"/>
  <c r="BD1851" i="6"/>
  <c r="AZ1851" i="6"/>
  <c r="BC1850" i="6"/>
  <c r="AY1850" i="6"/>
  <c r="BB1849" i="6"/>
  <c r="AX1849" i="6"/>
  <c r="BA1848" i="6"/>
  <c r="BD1847" i="6"/>
  <c r="AZ1847" i="6"/>
  <c r="BC1846" i="6"/>
  <c r="AY1846" i="6"/>
  <c r="BB1845" i="6"/>
  <c r="AX1845" i="6"/>
  <c r="AV66" i="6"/>
  <c r="AQ66" i="6"/>
  <c r="AU66" i="6"/>
  <c r="AS66" i="6"/>
  <c r="AR66" i="6"/>
  <c r="AL66" i="6"/>
  <c r="AN66" i="6"/>
  <c r="AM66" i="6"/>
  <c r="BV60" i="6"/>
  <c r="BU60" i="6"/>
  <c r="BZ60" i="6"/>
  <c r="BT60" i="6"/>
  <c r="BW60" i="6"/>
  <c r="BS60" i="6"/>
  <c r="AI70" i="6"/>
  <c r="AC70" i="6"/>
  <c r="AE70" i="6"/>
  <c r="AA70" i="6"/>
  <c r="AD70" i="6"/>
  <c r="AG70" i="6"/>
  <c r="AB70" i="6"/>
  <c r="BD2057" i="6"/>
  <c r="AY2057" i="6"/>
  <c r="BA2056" i="6"/>
  <c r="BD2055" i="6"/>
  <c r="AY2055" i="6"/>
  <c r="BA2054" i="6"/>
  <c r="BD2053" i="6"/>
  <c r="AZ2057" i="6"/>
  <c r="BC2056" i="6"/>
  <c r="AX2056" i="6"/>
  <c r="AZ2055" i="6"/>
  <c r="BC2054" i="6"/>
  <c r="AX2054" i="6"/>
  <c r="AZ2053" i="6"/>
  <c r="BC2052" i="6"/>
  <c r="AX2052" i="6"/>
  <c r="AZ2051" i="6"/>
  <c r="BC2050" i="6"/>
  <c r="AX2050" i="6"/>
  <c r="AZ2049" i="6"/>
  <c r="BC2048" i="6"/>
  <c r="AY2048" i="6"/>
  <c r="BB2047" i="6"/>
  <c r="AX2047" i="6"/>
  <c r="BA2046" i="6"/>
  <c r="BD2045" i="6"/>
  <c r="AZ2045" i="6"/>
  <c r="BC2044" i="6"/>
  <c r="AY2044" i="6"/>
  <c r="BB2043" i="6"/>
  <c r="AX2043" i="6"/>
  <c r="AX2057" i="6"/>
  <c r="BC2055" i="6"/>
  <c r="AZ2054" i="6"/>
  <c r="AY2053" i="6"/>
  <c r="AZ2052" i="6"/>
  <c r="BA2051" i="6"/>
  <c r="BA2050" i="6"/>
  <c r="BC2049" i="6"/>
  <c r="BD2048" i="6"/>
  <c r="AX2048" i="6"/>
  <c r="AZ2047" i="6"/>
  <c r="BB2046" i="6"/>
  <c r="BC2045" i="6"/>
  <c r="AX2045" i="6"/>
  <c r="AZ2044" i="6"/>
  <c r="BA2043" i="6"/>
  <c r="BC2042" i="6"/>
  <c r="AY2042" i="6"/>
  <c r="BB2041" i="6"/>
  <c r="AX2041" i="6"/>
  <c r="BA2040" i="6"/>
  <c r="BD2039" i="6"/>
  <c r="AZ2039" i="6"/>
  <c r="BC2038" i="6"/>
  <c r="AY2038" i="6"/>
  <c r="BB2037" i="6"/>
  <c r="AX2037" i="6"/>
  <c r="BD2056" i="6"/>
  <c r="BA2055" i="6"/>
  <c r="AY2054" i="6"/>
  <c r="AX2053" i="6"/>
  <c r="AY2052" i="6"/>
  <c r="AY2051" i="6"/>
  <c r="AZ2050" i="6"/>
  <c r="BA2049" i="6"/>
  <c r="BB2048" i="6"/>
  <c r="BD2047" i="6"/>
  <c r="AY2047" i="6"/>
  <c r="AZ2046" i="6"/>
  <c r="BB2045" i="6"/>
  <c r="BD2044" i="6"/>
  <c r="AX2044" i="6"/>
  <c r="AZ2043" i="6"/>
  <c r="BB2042" i="6"/>
  <c r="AX2042" i="6"/>
  <c r="BA2041" i="6"/>
  <c r="BD2040" i="6"/>
  <c r="AZ2040" i="6"/>
  <c r="BC2039" i="6"/>
  <c r="AY2039" i="6"/>
  <c r="BB2038" i="6"/>
  <c r="AX2038" i="6"/>
  <c r="BA2037" i="6"/>
  <c r="BC2057" i="6"/>
  <c r="AZ2056" i="6"/>
  <c r="AX2055" i="6"/>
  <c r="BC2053" i="6"/>
  <c r="BD2052" i="6"/>
  <c r="BD2051" i="6"/>
  <c r="AX2051" i="6"/>
  <c r="AY2050" i="6"/>
  <c r="AY2049" i="6"/>
  <c r="BA2048" i="6"/>
  <c r="BC2047" i="6"/>
  <c r="BD2046" i="6"/>
  <c r="AY2046" i="6"/>
  <c r="BA2045" i="6"/>
  <c r="BB2044" i="6"/>
  <c r="BD2043" i="6"/>
  <c r="AY2043" i="6"/>
  <c r="BA2042" i="6"/>
  <c r="BD2041" i="6"/>
  <c r="AZ2041" i="6"/>
  <c r="BC2040" i="6"/>
  <c r="AY2040" i="6"/>
  <c r="BB2039" i="6"/>
  <c r="AX2039" i="6"/>
  <c r="BA2038" i="6"/>
  <c r="BD2037" i="6"/>
  <c r="AZ2037" i="6"/>
  <c r="BA2057" i="6"/>
  <c r="AY2056" i="6"/>
  <c r="BD2054" i="6"/>
  <c r="BA2053" i="6"/>
  <c r="BA2052" i="6"/>
  <c r="BC2051" i="6"/>
  <c r="BD2050" i="6"/>
  <c r="BD2049" i="6"/>
  <c r="AX2049" i="6"/>
  <c r="AZ2048" i="6"/>
  <c r="BA2047" i="6"/>
  <c r="BC2046" i="6"/>
  <c r="AX2046" i="6"/>
  <c r="AY2045" i="6"/>
  <c r="BA2044" i="6"/>
  <c r="BC2043" i="6"/>
  <c r="BD2042" i="6"/>
  <c r="AZ2042" i="6"/>
  <c r="BC2041" i="6"/>
  <c r="AY2041" i="6"/>
  <c r="BB2040" i="6"/>
  <c r="AX2040" i="6"/>
  <c r="BA2039" i="6"/>
  <c r="BD2038" i="6"/>
  <c r="AZ2038" i="6"/>
  <c r="BC2037" i="6"/>
  <c r="AY2037" i="6"/>
  <c r="AS70" i="6"/>
  <c r="AR70" i="6"/>
  <c r="AV70" i="6"/>
  <c r="AQ70" i="6"/>
  <c r="AU70" i="6"/>
  <c r="AN70" i="6"/>
  <c r="AM70" i="6"/>
  <c r="AL70" i="6"/>
  <c r="BV63" i="6"/>
  <c r="BU63" i="6"/>
  <c r="BZ63" i="6"/>
  <c r="BT63" i="6"/>
  <c r="BW63" i="6"/>
  <c r="BS63" i="6"/>
  <c r="AI74" i="6"/>
  <c r="AC74" i="6"/>
  <c r="AG74" i="6"/>
  <c r="AE74" i="6"/>
  <c r="AA74" i="6"/>
  <c r="AD74" i="6"/>
  <c r="AB74" i="6"/>
  <c r="BD2141" i="6"/>
  <c r="AY2141" i="6"/>
  <c r="BA2140" i="6"/>
  <c r="BD2139" i="6"/>
  <c r="AY2139" i="6"/>
  <c r="BA2138" i="6"/>
  <c r="BD2137" i="6"/>
  <c r="AY2137" i="6"/>
  <c r="BA2136" i="6"/>
  <c r="BD2135" i="6"/>
  <c r="AY2135" i="6"/>
  <c r="BA2134" i="6"/>
  <c r="BD2133" i="6"/>
  <c r="AY2133" i="6"/>
  <c r="BB2132" i="6"/>
  <c r="AX2132" i="6"/>
  <c r="BA2131" i="6"/>
  <c r="BD2130" i="6"/>
  <c r="AZ2130" i="6"/>
  <c r="BC2129" i="6"/>
  <c r="AY2129" i="6"/>
  <c r="BB2128" i="6"/>
  <c r="AX2128" i="6"/>
  <c r="BA2127" i="6"/>
  <c r="BD2126" i="6"/>
  <c r="AZ2126" i="6"/>
  <c r="BC2125" i="6"/>
  <c r="AY2125" i="6"/>
  <c r="BB2124" i="6"/>
  <c r="AX2124" i="6"/>
  <c r="BA2123" i="6"/>
  <c r="BD2122" i="6"/>
  <c r="AZ2122" i="6"/>
  <c r="BC2121" i="6"/>
  <c r="AY2121" i="6"/>
  <c r="BC2141" i="6"/>
  <c r="AX2141" i="6"/>
  <c r="AZ2140" i="6"/>
  <c r="BC2139" i="6"/>
  <c r="AX2139" i="6"/>
  <c r="AZ2138" i="6"/>
  <c r="BC2137" i="6"/>
  <c r="AX2137" i="6"/>
  <c r="AZ2136" i="6"/>
  <c r="BC2135" i="6"/>
  <c r="AX2135" i="6"/>
  <c r="AZ2134" i="6"/>
  <c r="BC2133" i="6"/>
  <c r="AX2133" i="6"/>
  <c r="BA2132" i="6"/>
  <c r="BD2131" i="6"/>
  <c r="AZ2131" i="6"/>
  <c r="BC2130" i="6"/>
  <c r="AY2130" i="6"/>
  <c r="BB2129" i="6"/>
  <c r="AX2129" i="6"/>
  <c r="BA2128" i="6"/>
  <c r="BD2127" i="6"/>
  <c r="AZ2127" i="6"/>
  <c r="BC2126" i="6"/>
  <c r="AY2126" i="6"/>
  <c r="BB2125" i="6"/>
  <c r="AX2125" i="6"/>
  <c r="BA2124" i="6"/>
  <c r="BD2123" i="6"/>
  <c r="AZ2123" i="6"/>
  <c r="BC2122" i="6"/>
  <c r="AY2122" i="6"/>
  <c r="BB2121" i="6"/>
  <c r="AX2121" i="6"/>
  <c r="BA2141" i="6"/>
  <c r="BD2140" i="6"/>
  <c r="AY2140" i="6"/>
  <c r="BA2139" i="6"/>
  <c r="BD2138" i="6"/>
  <c r="AY2138" i="6"/>
  <c r="BA2137" i="6"/>
  <c r="BD2136" i="6"/>
  <c r="AY2136" i="6"/>
  <c r="BA2135" i="6"/>
  <c r="BD2134" i="6"/>
  <c r="AY2134" i="6"/>
  <c r="BA2133" i="6"/>
  <c r="BD2132" i="6"/>
  <c r="AZ2132" i="6"/>
  <c r="BC2131" i="6"/>
  <c r="AY2131" i="6"/>
  <c r="BB2130" i="6"/>
  <c r="AX2130" i="6"/>
  <c r="BA2129" i="6"/>
  <c r="BD2128" i="6"/>
  <c r="AZ2128" i="6"/>
  <c r="BC2127" i="6"/>
  <c r="AY2127" i="6"/>
  <c r="BB2126" i="6"/>
  <c r="AX2126" i="6"/>
  <c r="BA2125" i="6"/>
  <c r="BD2124" i="6"/>
  <c r="AZ2124" i="6"/>
  <c r="BC2123" i="6"/>
  <c r="AY2123" i="6"/>
  <c r="BB2122" i="6"/>
  <c r="AX2122" i="6"/>
  <c r="BA2121" i="6"/>
  <c r="AZ2141" i="6"/>
  <c r="BC2140" i="6"/>
  <c r="AX2140" i="6"/>
  <c r="AZ2139" i="6"/>
  <c r="BC2138" i="6"/>
  <c r="AX2138" i="6"/>
  <c r="AZ2137" i="6"/>
  <c r="BC2136" i="6"/>
  <c r="AX2136" i="6"/>
  <c r="AZ2135" i="6"/>
  <c r="BC2134" i="6"/>
  <c r="AX2134" i="6"/>
  <c r="AZ2133" i="6"/>
  <c r="BC2132" i="6"/>
  <c r="AY2132" i="6"/>
  <c r="BB2131" i="6"/>
  <c r="AX2131" i="6"/>
  <c r="BA2130" i="6"/>
  <c r="BD2129" i="6"/>
  <c r="AZ2129" i="6"/>
  <c r="BC2128" i="6"/>
  <c r="AY2128" i="6"/>
  <c r="BB2127" i="6"/>
  <c r="AX2127" i="6"/>
  <c r="BA2126" i="6"/>
  <c r="BD2125" i="6"/>
  <c r="AZ2125" i="6"/>
  <c r="BC2124" i="6"/>
  <c r="AY2124" i="6"/>
  <c r="BB2123" i="6"/>
  <c r="AX2123" i="6"/>
  <c r="BA2122" i="6"/>
  <c r="BD2121" i="6"/>
  <c r="AZ2121" i="6"/>
  <c r="AS74" i="6"/>
  <c r="AR74" i="6"/>
  <c r="AV74" i="6"/>
  <c r="AQ74" i="6"/>
  <c r="AU74" i="6"/>
  <c r="AN74" i="6"/>
  <c r="AM74" i="6"/>
  <c r="AL74" i="6"/>
  <c r="BV67" i="6"/>
  <c r="BU67" i="6"/>
  <c r="BZ67" i="6"/>
  <c r="BT67" i="6"/>
  <c r="BW67" i="6"/>
  <c r="BS67" i="6"/>
  <c r="AI78" i="6"/>
  <c r="AC78" i="6"/>
  <c r="AG78" i="6"/>
  <c r="AB78" i="6"/>
  <c r="AE78" i="6"/>
  <c r="AA78" i="6"/>
  <c r="AD78" i="6"/>
  <c r="BD2225" i="6"/>
  <c r="AY2225" i="6"/>
  <c r="BA2224" i="6"/>
  <c r="BD2223" i="6"/>
  <c r="AY2223" i="6"/>
  <c r="BA2222" i="6"/>
  <c r="BD2221" i="6"/>
  <c r="AY2221" i="6"/>
  <c r="BA2220" i="6"/>
  <c r="BD2219" i="6"/>
  <c r="AY2219" i="6"/>
  <c r="BA2218" i="6"/>
  <c r="BD2217" i="6"/>
  <c r="AY2217" i="6"/>
  <c r="BB2216" i="6"/>
  <c r="AX2216" i="6"/>
  <c r="BA2215" i="6"/>
  <c r="BD2214" i="6"/>
  <c r="AZ2214" i="6"/>
  <c r="BC2213" i="6"/>
  <c r="AY2213" i="6"/>
  <c r="BB2212" i="6"/>
  <c r="AX2212" i="6"/>
  <c r="BA2211" i="6"/>
  <c r="BD2210" i="6"/>
  <c r="AZ2210" i="6"/>
  <c r="BC2209" i="6"/>
  <c r="AY2209" i="6"/>
  <c r="BB2208" i="6"/>
  <c r="AX2208" i="6"/>
  <c r="BA2207" i="6"/>
  <c r="BD2206" i="6"/>
  <c r="AZ2206" i="6"/>
  <c r="BC2205" i="6"/>
  <c r="AY2205" i="6"/>
  <c r="BC2225" i="6"/>
  <c r="AX2225" i="6"/>
  <c r="AZ2224" i="6"/>
  <c r="BC2223" i="6"/>
  <c r="AX2223" i="6"/>
  <c r="AZ2222" i="6"/>
  <c r="BC2221" i="6"/>
  <c r="AX2221" i="6"/>
  <c r="AZ2220" i="6"/>
  <c r="BC2219" i="6"/>
  <c r="AX2219" i="6"/>
  <c r="AZ2218" i="6"/>
  <c r="BC2217" i="6"/>
  <c r="AX2217" i="6"/>
  <c r="BA2216" i="6"/>
  <c r="BD2215" i="6"/>
  <c r="AZ2215" i="6"/>
  <c r="BC2214" i="6"/>
  <c r="AY2214" i="6"/>
  <c r="BB2213" i="6"/>
  <c r="AX2213" i="6"/>
  <c r="BA2212" i="6"/>
  <c r="BD2211" i="6"/>
  <c r="AZ2211" i="6"/>
  <c r="BC2210" i="6"/>
  <c r="AY2210" i="6"/>
  <c r="BB2209" i="6"/>
  <c r="AX2209" i="6"/>
  <c r="BA2208" i="6"/>
  <c r="BD2207" i="6"/>
  <c r="AZ2207" i="6"/>
  <c r="BC2206" i="6"/>
  <c r="AY2206" i="6"/>
  <c r="BB2205" i="6"/>
  <c r="AX2205" i="6"/>
  <c r="BA2225" i="6"/>
  <c r="BD2224" i="6"/>
  <c r="AY2224" i="6"/>
  <c r="BA2223" i="6"/>
  <c r="BD2222" i="6"/>
  <c r="AY2222" i="6"/>
  <c r="BA2221" i="6"/>
  <c r="BD2220" i="6"/>
  <c r="AY2220" i="6"/>
  <c r="BA2219" i="6"/>
  <c r="BD2218" i="6"/>
  <c r="AY2218" i="6"/>
  <c r="BA2217" i="6"/>
  <c r="BD2216" i="6"/>
  <c r="AZ2216" i="6"/>
  <c r="BC2215" i="6"/>
  <c r="AY2215" i="6"/>
  <c r="BB2214" i="6"/>
  <c r="AX2214" i="6"/>
  <c r="BA2213" i="6"/>
  <c r="BD2212" i="6"/>
  <c r="AZ2212" i="6"/>
  <c r="BC2211" i="6"/>
  <c r="AY2211" i="6"/>
  <c r="BB2210" i="6"/>
  <c r="AX2210" i="6"/>
  <c r="BA2209" i="6"/>
  <c r="BD2208" i="6"/>
  <c r="AZ2208" i="6"/>
  <c r="BC2207" i="6"/>
  <c r="AY2207" i="6"/>
  <c r="BB2206" i="6"/>
  <c r="AX2206" i="6"/>
  <c r="BA2205" i="6"/>
  <c r="AZ2225" i="6"/>
  <c r="BC2224" i="6"/>
  <c r="AX2224" i="6"/>
  <c r="AZ2223" i="6"/>
  <c r="BC2222" i="6"/>
  <c r="AX2222" i="6"/>
  <c r="AZ2221" i="6"/>
  <c r="BC2220" i="6"/>
  <c r="AX2220" i="6"/>
  <c r="AZ2219" i="6"/>
  <c r="BC2218" i="6"/>
  <c r="AX2218" i="6"/>
  <c r="AZ2217" i="6"/>
  <c r="BC2216" i="6"/>
  <c r="AY2216" i="6"/>
  <c r="BB2215" i="6"/>
  <c r="AX2215" i="6"/>
  <c r="BA2214" i="6"/>
  <c r="BD2213" i="6"/>
  <c r="AZ2213" i="6"/>
  <c r="BC2212" i="6"/>
  <c r="AY2212" i="6"/>
  <c r="BB2211" i="6"/>
  <c r="AX2211" i="6"/>
  <c r="BA2210" i="6"/>
  <c r="BD2209" i="6"/>
  <c r="AZ2209" i="6"/>
  <c r="BC2208" i="6"/>
  <c r="AY2208" i="6"/>
  <c r="BB2207" i="6"/>
  <c r="AX2207" i="6"/>
  <c r="BA2206" i="6"/>
  <c r="BD2205" i="6"/>
  <c r="AZ2205" i="6"/>
  <c r="AS78" i="6"/>
  <c r="AR78" i="6"/>
  <c r="AV78" i="6"/>
  <c r="AQ78" i="6"/>
  <c r="AU78" i="6"/>
  <c r="AN78" i="6"/>
  <c r="AM78" i="6"/>
  <c r="AL78" i="6"/>
  <c r="BV71" i="6"/>
  <c r="BU71" i="6"/>
  <c r="BZ71" i="6"/>
  <c r="BT71" i="6"/>
  <c r="BW71" i="6"/>
  <c r="BS71" i="6"/>
  <c r="AI84" i="6"/>
  <c r="AC84" i="6"/>
  <c r="AG84" i="6"/>
  <c r="AB84" i="6"/>
  <c r="AE84" i="6"/>
  <c r="AA84" i="6"/>
  <c r="AD84" i="6"/>
  <c r="BD2459" i="6"/>
  <c r="AY2459" i="6"/>
  <c r="BA2458" i="6"/>
  <c r="BD2457" i="6"/>
  <c r="AY2457" i="6"/>
  <c r="BA2456" i="6"/>
  <c r="BD2455" i="6"/>
  <c r="AY2455" i="6"/>
  <c r="BA2454" i="6"/>
  <c r="BD2453" i="6"/>
  <c r="AY2453" i="6"/>
  <c r="BA2452" i="6"/>
  <c r="BD2451" i="6"/>
  <c r="AY2451" i="6"/>
  <c r="BB2450" i="6"/>
  <c r="AX2450" i="6"/>
  <c r="BA2449" i="6"/>
  <c r="BD2448" i="6"/>
  <c r="AZ2448" i="6"/>
  <c r="BC2447" i="6"/>
  <c r="AY2447" i="6"/>
  <c r="BB2446" i="6"/>
  <c r="AX2446" i="6"/>
  <c r="BA2445" i="6"/>
  <c r="BD2444" i="6"/>
  <c r="AZ2444" i="6"/>
  <c r="BC2443" i="6"/>
  <c r="AY2443" i="6"/>
  <c r="BB2442" i="6"/>
  <c r="AX2442" i="6"/>
  <c r="BA2441" i="6"/>
  <c r="BD2440" i="6"/>
  <c r="AZ2440" i="6"/>
  <c r="BC2439" i="6"/>
  <c r="AY2439" i="6"/>
  <c r="BC2459" i="6"/>
  <c r="AX2459" i="6"/>
  <c r="AZ2458" i="6"/>
  <c r="BC2457" i="6"/>
  <c r="AX2457" i="6"/>
  <c r="AZ2456" i="6"/>
  <c r="BC2455" i="6"/>
  <c r="AX2455" i="6"/>
  <c r="AZ2454" i="6"/>
  <c r="BC2453" i="6"/>
  <c r="AX2453" i="6"/>
  <c r="AZ2452" i="6"/>
  <c r="BC2451" i="6"/>
  <c r="AX2451" i="6"/>
  <c r="BA2450" i="6"/>
  <c r="BD2449" i="6"/>
  <c r="AZ2449" i="6"/>
  <c r="BC2448" i="6"/>
  <c r="AY2448" i="6"/>
  <c r="BB2447" i="6"/>
  <c r="AX2447" i="6"/>
  <c r="BA2446" i="6"/>
  <c r="BD2445" i="6"/>
  <c r="AZ2445" i="6"/>
  <c r="BC2444" i="6"/>
  <c r="AY2444" i="6"/>
  <c r="BB2443" i="6"/>
  <c r="AX2443" i="6"/>
  <c r="BA2442" i="6"/>
  <c r="BD2441" i="6"/>
  <c r="AZ2441" i="6"/>
  <c r="BC2440" i="6"/>
  <c r="AY2440" i="6"/>
  <c r="BB2439" i="6"/>
  <c r="AX2439" i="6"/>
  <c r="BA2459" i="6"/>
  <c r="BD2458" i="6"/>
  <c r="AY2458" i="6"/>
  <c r="BA2457" i="6"/>
  <c r="BD2456" i="6"/>
  <c r="AY2456" i="6"/>
  <c r="BA2455" i="6"/>
  <c r="BD2454" i="6"/>
  <c r="AY2454" i="6"/>
  <c r="BA2453" i="6"/>
  <c r="BD2452" i="6"/>
  <c r="AY2452" i="6"/>
  <c r="BA2451" i="6"/>
  <c r="BD2450" i="6"/>
  <c r="AZ2450" i="6"/>
  <c r="BC2449" i="6"/>
  <c r="AY2449" i="6"/>
  <c r="BB2448" i="6"/>
  <c r="AX2448" i="6"/>
  <c r="BA2447" i="6"/>
  <c r="BD2446" i="6"/>
  <c r="AZ2446" i="6"/>
  <c r="BC2445" i="6"/>
  <c r="AY2445" i="6"/>
  <c r="BB2444" i="6"/>
  <c r="AX2444" i="6"/>
  <c r="BA2443" i="6"/>
  <c r="BD2442" i="6"/>
  <c r="AZ2442" i="6"/>
  <c r="BC2441" i="6"/>
  <c r="AY2441" i="6"/>
  <c r="BB2440" i="6"/>
  <c r="AX2440" i="6"/>
  <c r="BA2439" i="6"/>
  <c r="AZ2459" i="6"/>
  <c r="BC2458" i="6"/>
  <c r="AX2458" i="6"/>
  <c r="AZ2457" i="6"/>
  <c r="BC2456" i="6"/>
  <c r="AX2456" i="6"/>
  <c r="AZ2455" i="6"/>
  <c r="BC2454" i="6"/>
  <c r="AX2454" i="6"/>
  <c r="AZ2453" i="6"/>
  <c r="BC2452" i="6"/>
  <c r="AX2452" i="6"/>
  <c r="AZ2451" i="6"/>
  <c r="BC2450" i="6"/>
  <c r="AY2450" i="6"/>
  <c r="BB2449" i="6"/>
  <c r="AX2449" i="6"/>
  <c r="BA2448" i="6"/>
  <c r="BD2447" i="6"/>
  <c r="AZ2447" i="6"/>
  <c r="BC2446" i="6"/>
  <c r="AY2446" i="6"/>
  <c r="BB2445" i="6"/>
  <c r="AX2445" i="6"/>
  <c r="BA2444" i="6"/>
  <c r="BD2443" i="6"/>
  <c r="AZ2443" i="6"/>
  <c r="BC2442" i="6"/>
  <c r="AY2442" i="6"/>
  <c r="BB2441" i="6"/>
  <c r="AX2441" i="6"/>
  <c r="BA2440" i="6"/>
  <c r="BD2439" i="6"/>
  <c r="AZ2439" i="6"/>
  <c r="AS84" i="6"/>
  <c r="AR84" i="6"/>
  <c r="AV84" i="6"/>
  <c r="AQ84" i="6"/>
  <c r="AU84" i="6"/>
  <c r="AN84" i="6"/>
  <c r="AM84" i="6"/>
  <c r="AL84" i="6"/>
  <c r="BV76" i="6"/>
  <c r="BU76" i="6"/>
  <c r="BZ76" i="6"/>
  <c r="BT76" i="6"/>
  <c r="BW76" i="6"/>
  <c r="BS76" i="6"/>
  <c r="AI88" i="6"/>
  <c r="AC88" i="6"/>
  <c r="AG88" i="6"/>
  <c r="AB88" i="6"/>
  <c r="AE88" i="6"/>
  <c r="AA88" i="6"/>
  <c r="AD88" i="6"/>
  <c r="BD2543" i="6"/>
  <c r="AY2543" i="6"/>
  <c r="BA2542" i="6"/>
  <c r="BD2541" i="6"/>
  <c r="AY2541" i="6"/>
  <c r="BA2540" i="6"/>
  <c r="BD2539" i="6"/>
  <c r="AY2539" i="6"/>
  <c r="BA2538" i="6"/>
  <c r="BD2537" i="6"/>
  <c r="AY2537" i="6"/>
  <c r="BA2536" i="6"/>
  <c r="BD2535" i="6"/>
  <c r="AY2535" i="6"/>
  <c r="BB2534" i="6"/>
  <c r="AX2534" i="6"/>
  <c r="BA2533" i="6"/>
  <c r="BD2532" i="6"/>
  <c r="AZ2532" i="6"/>
  <c r="BC2531" i="6"/>
  <c r="AY2531" i="6"/>
  <c r="BB2530" i="6"/>
  <c r="AX2530" i="6"/>
  <c r="BA2529" i="6"/>
  <c r="BD2528" i="6"/>
  <c r="AZ2528" i="6"/>
  <c r="BC2527" i="6"/>
  <c r="AY2527" i="6"/>
  <c r="BB2526" i="6"/>
  <c r="AX2526" i="6"/>
  <c r="BA2525" i="6"/>
  <c r="BD2524" i="6"/>
  <c r="AZ2524" i="6"/>
  <c r="BC2523" i="6"/>
  <c r="AY2523" i="6"/>
  <c r="BC2543" i="6"/>
  <c r="AX2543" i="6"/>
  <c r="AZ2542" i="6"/>
  <c r="BC2541" i="6"/>
  <c r="AX2541" i="6"/>
  <c r="AZ2540" i="6"/>
  <c r="BC2539" i="6"/>
  <c r="AX2539" i="6"/>
  <c r="AZ2538" i="6"/>
  <c r="BC2537" i="6"/>
  <c r="AX2537" i="6"/>
  <c r="AZ2536" i="6"/>
  <c r="BC2535" i="6"/>
  <c r="AX2535" i="6"/>
  <c r="BA2534" i="6"/>
  <c r="BD2533" i="6"/>
  <c r="AZ2533" i="6"/>
  <c r="BC2532" i="6"/>
  <c r="AY2532" i="6"/>
  <c r="BB2531" i="6"/>
  <c r="AX2531" i="6"/>
  <c r="BA2530" i="6"/>
  <c r="BD2529" i="6"/>
  <c r="AZ2529" i="6"/>
  <c r="BC2528" i="6"/>
  <c r="AY2528" i="6"/>
  <c r="BB2527" i="6"/>
  <c r="AX2527" i="6"/>
  <c r="BA2526" i="6"/>
  <c r="BD2525" i="6"/>
  <c r="AZ2525" i="6"/>
  <c r="BC2524" i="6"/>
  <c r="AY2524" i="6"/>
  <c r="BB2523" i="6"/>
  <c r="AX2523" i="6"/>
  <c r="BA2543" i="6"/>
  <c r="BD2542" i="6"/>
  <c r="AY2542" i="6"/>
  <c r="BA2541" i="6"/>
  <c r="BD2540" i="6"/>
  <c r="AY2540" i="6"/>
  <c r="BA2539" i="6"/>
  <c r="BD2538" i="6"/>
  <c r="AY2538" i="6"/>
  <c r="BA2537" i="6"/>
  <c r="BD2536" i="6"/>
  <c r="AY2536" i="6"/>
  <c r="BA2535" i="6"/>
  <c r="BD2534" i="6"/>
  <c r="AZ2534" i="6"/>
  <c r="BC2533" i="6"/>
  <c r="AY2533" i="6"/>
  <c r="BB2532" i="6"/>
  <c r="AX2532" i="6"/>
  <c r="BA2531" i="6"/>
  <c r="BD2530" i="6"/>
  <c r="AZ2530" i="6"/>
  <c r="BC2529" i="6"/>
  <c r="AY2529" i="6"/>
  <c r="BB2528" i="6"/>
  <c r="AX2528" i="6"/>
  <c r="BA2527" i="6"/>
  <c r="BD2526" i="6"/>
  <c r="AZ2526" i="6"/>
  <c r="BC2525" i="6"/>
  <c r="AY2525" i="6"/>
  <c r="BB2524" i="6"/>
  <c r="AX2524" i="6"/>
  <c r="BA2523" i="6"/>
  <c r="AZ2543" i="6"/>
  <c r="BC2542" i="6"/>
  <c r="AX2542" i="6"/>
  <c r="AZ2541" i="6"/>
  <c r="BC2540" i="6"/>
  <c r="AX2540" i="6"/>
  <c r="AZ2539" i="6"/>
  <c r="BC2538" i="6"/>
  <c r="AX2538" i="6"/>
  <c r="AZ2537" i="6"/>
  <c r="BC2536" i="6"/>
  <c r="AX2536" i="6"/>
  <c r="AZ2535" i="6"/>
  <c r="BC2534" i="6"/>
  <c r="AY2534" i="6"/>
  <c r="BB2533" i="6"/>
  <c r="AX2533" i="6"/>
  <c r="BA2532" i="6"/>
  <c r="BD2531" i="6"/>
  <c r="AZ2531" i="6"/>
  <c r="BC2530" i="6"/>
  <c r="AY2530" i="6"/>
  <c r="BB2529" i="6"/>
  <c r="AX2529" i="6"/>
  <c r="BA2528" i="6"/>
  <c r="BD2527" i="6"/>
  <c r="AZ2527" i="6"/>
  <c r="BC2526" i="6"/>
  <c r="AY2526" i="6"/>
  <c r="BB2525" i="6"/>
  <c r="AX2525" i="6"/>
  <c r="BA2524" i="6"/>
  <c r="BD2523" i="6"/>
  <c r="AZ2523" i="6"/>
  <c r="AS88" i="6"/>
  <c r="AR88" i="6"/>
  <c r="AV88" i="6"/>
  <c r="AQ88" i="6"/>
  <c r="AU88" i="6"/>
  <c r="AN88" i="6"/>
  <c r="AM88" i="6"/>
  <c r="AL88" i="6"/>
  <c r="BV80" i="6"/>
  <c r="BU80" i="6"/>
  <c r="BZ80" i="6"/>
  <c r="BT80" i="6"/>
  <c r="BW80" i="6"/>
  <c r="BS80" i="6"/>
  <c r="AD95" i="6"/>
  <c r="AI95" i="6"/>
  <c r="AC95" i="6"/>
  <c r="AG95" i="6"/>
  <c r="AB95" i="6"/>
  <c r="AE95" i="6"/>
  <c r="AA95" i="6"/>
  <c r="BD2798" i="6"/>
  <c r="AY2798" i="6"/>
  <c r="BA2797" i="6"/>
  <c r="BD2796" i="6"/>
  <c r="AY2796" i="6"/>
  <c r="BA2795" i="6"/>
  <c r="BD2794" i="6"/>
  <c r="AY2794" i="6"/>
  <c r="BA2793" i="6"/>
  <c r="BD2792" i="6"/>
  <c r="AY2792" i="6"/>
  <c r="BA2791" i="6"/>
  <c r="BD2790" i="6"/>
  <c r="AY2790" i="6"/>
  <c r="BC2798" i="6"/>
  <c r="AX2798" i="6"/>
  <c r="AZ2797" i="6"/>
  <c r="BC2796" i="6"/>
  <c r="AX2796" i="6"/>
  <c r="AZ2795" i="6"/>
  <c r="BC2794" i="6"/>
  <c r="AX2794" i="6"/>
  <c r="AZ2793" i="6"/>
  <c r="BC2792" i="6"/>
  <c r="AX2792" i="6"/>
  <c r="AZ2791" i="6"/>
  <c r="BC2790" i="6"/>
  <c r="AX2790" i="6"/>
  <c r="BA2789" i="6"/>
  <c r="BD2788" i="6"/>
  <c r="AZ2788" i="6"/>
  <c r="BC2787" i="6"/>
  <c r="AY2787" i="6"/>
  <c r="BB2786" i="6"/>
  <c r="AX2786" i="6"/>
  <c r="BA2785" i="6"/>
  <c r="BD2784" i="6"/>
  <c r="AZ2784" i="6"/>
  <c r="BC2783" i="6"/>
  <c r="AY2783" i="6"/>
  <c r="BB2782" i="6"/>
  <c r="AX2782" i="6"/>
  <c r="BA2781" i="6"/>
  <c r="BD2780" i="6"/>
  <c r="AZ2780" i="6"/>
  <c r="BC2779" i="6"/>
  <c r="AY2779" i="6"/>
  <c r="BB2778" i="6"/>
  <c r="AX2778" i="6"/>
  <c r="BA2798" i="6"/>
  <c r="AY2797" i="6"/>
  <c r="BD2795" i="6"/>
  <c r="BA2794" i="6"/>
  <c r="AY2793" i="6"/>
  <c r="BD2791" i="6"/>
  <c r="BA2790" i="6"/>
  <c r="BB2789" i="6"/>
  <c r="BC2788" i="6"/>
  <c r="AX2788" i="6"/>
  <c r="AZ2787" i="6"/>
  <c r="BA2786" i="6"/>
  <c r="BC2785" i="6"/>
  <c r="AX2785" i="6"/>
  <c r="AY2784" i="6"/>
  <c r="BA2783" i="6"/>
  <c r="BC2782" i="6"/>
  <c r="BD2781" i="6"/>
  <c r="AY2781" i="6"/>
  <c r="BA2780" i="6"/>
  <c r="BB2779" i="6"/>
  <c r="BD2778" i="6"/>
  <c r="AY2778" i="6"/>
  <c r="AZ2798" i="6"/>
  <c r="AX2797" i="6"/>
  <c r="BC2795" i="6"/>
  <c r="AZ2794" i="6"/>
  <c r="AX2793" i="6"/>
  <c r="BC2791" i="6"/>
  <c r="AZ2790" i="6"/>
  <c r="AZ2789" i="6"/>
  <c r="BB2788" i="6"/>
  <c r="BD2787" i="6"/>
  <c r="AX2787" i="6"/>
  <c r="AZ2786" i="6"/>
  <c r="BB2785" i="6"/>
  <c r="BC2784" i="6"/>
  <c r="AX2784" i="6"/>
  <c r="AZ2783" i="6"/>
  <c r="BA2782" i="6"/>
  <c r="BC2781" i="6"/>
  <c r="AX2781" i="6"/>
  <c r="AY2780" i="6"/>
  <c r="BA2779" i="6"/>
  <c r="BC2778" i="6"/>
  <c r="BD2797" i="6"/>
  <c r="BA2796" i="6"/>
  <c r="AY2795" i="6"/>
  <c r="BD2793" i="6"/>
  <c r="BA2792" i="6"/>
  <c r="AY2791" i="6"/>
  <c r="BD2789" i="6"/>
  <c r="AY2789" i="6"/>
  <c r="BA2788" i="6"/>
  <c r="BB2787" i="6"/>
  <c r="BD2786" i="6"/>
  <c r="AY2786" i="6"/>
  <c r="AZ2785" i="6"/>
  <c r="BB2784" i="6"/>
  <c r="BD2783" i="6"/>
  <c r="AX2783" i="6"/>
  <c r="AZ2782" i="6"/>
  <c r="BB2781" i="6"/>
  <c r="BC2780" i="6"/>
  <c r="AX2780" i="6"/>
  <c r="AZ2779" i="6"/>
  <c r="BA2778" i="6"/>
  <c r="BC2797" i="6"/>
  <c r="AZ2796" i="6"/>
  <c r="AX2795" i="6"/>
  <c r="BC2793" i="6"/>
  <c r="AZ2792" i="6"/>
  <c r="AX2791" i="6"/>
  <c r="BC2789" i="6"/>
  <c r="AX2789" i="6"/>
  <c r="AY2788" i="6"/>
  <c r="BA2787" i="6"/>
  <c r="BC2786" i="6"/>
  <c r="BD2785" i="6"/>
  <c r="AY2785" i="6"/>
  <c r="BA2784" i="6"/>
  <c r="BB2783" i="6"/>
  <c r="BD2782" i="6"/>
  <c r="AY2782" i="6"/>
  <c r="AZ2781" i="6"/>
  <c r="BB2780" i="6"/>
  <c r="BD2779" i="6"/>
  <c r="AX2779" i="6"/>
  <c r="AZ2778" i="6"/>
  <c r="AR95" i="6"/>
  <c r="AV95" i="6"/>
  <c r="AQ95" i="6"/>
  <c r="AU95" i="6"/>
  <c r="AS95" i="6"/>
  <c r="AN95" i="6"/>
  <c r="AM95" i="6"/>
  <c r="AL95" i="6"/>
  <c r="BZ86" i="6"/>
  <c r="BT86" i="6"/>
  <c r="BW86" i="6"/>
  <c r="BS86" i="6"/>
  <c r="BV86" i="6"/>
  <c r="BU86" i="6"/>
  <c r="AD99" i="6"/>
  <c r="AI99" i="6"/>
  <c r="AC99" i="6"/>
  <c r="AG99" i="6"/>
  <c r="AB99" i="6"/>
  <c r="AE99" i="6"/>
  <c r="AA99" i="6"/>
  <c r="BA2882" i="6"/>
  <c r="BD2881" i="6"/>
  <c r="AY2881" i="6"/>
  <c r="BA2880" i="6"/>
  <c r="BD2879" i="6"/>
  <c r="AY2879" i="6"/>
  <c r="BA2878" i="6"/>
  <c r="BD2877" i="6"/>
  <c r="AY2877" i="6"/>
  <c r="BA2876" i="6"/>
  <c r="BD2875" i="6"/>
  <c r="AY2875" i="6"/>
  <c r="BA2874" i="6"/>
  <c r="BD2873" i="6"/>
  <c r="AZ2873" i="6"/>
  <c r="BC2872" i="6"/>
  <c r="AY2872" i="6"/>
  <c r="BB2871" i="6"/>
  <c r="AX2871" i="6"/>
  <c r="BA2870" i="6"/>
  <c r="BD2869" i="6"/>
  <c r="AZ2869" i="6"/>
  <c r="BC2868" i="6"/>
  <c r="AY2868" i="6"/>
  <c r="BB2867" i="6"/>
  <c r="AX2867" i="6"/>
  <c r="BA2866" i="6"/>
  <c r="BD2865" i="6"/>
  <c r="AZ2865" i="6"/>
  <c r="BC2864" i="6"/>
  <c r="AY2864" i="6"/>
  <c r="BB2863" i="6"/>
  <c r="AX2863" i="6"/>
  <c r="BA2862" i="6"/>
  <c r="AZ2882" i="6"/>
  <c r="BC2881" i="6"/>
  <c r="AX2881" i="6"/>
  <c r="AZ2880" i="6"/>
  <c r="BC2879" i="6"/>
  <c r="AX2879" i="6"/>
  <c r="AZ2878" i="6"/>
  <c r="BC2877" i="6"/>
  <c r="AX2877" i="6"/>
  <c r="AZ2876" i="6"/>
  <c r="BC2875" i="6"/>
  <c r="AX2875" i="6"/>
  <c r="AZ2874" i="6"/>
  <c r="BC2873" i="6"/>
  <c r="AY2873" i="6"/>
  <c r="BB2872" i="6"/>
  <c r="AX2872" i="6"/>
  <c r="BA2871" i="6"/>
  <c r="BD2870" i="6"/>
  <c r="AZ2870" i="6"/>
  <c r="BC2869" i="6"/>
  <c r="AY2869" i="6"/>
  <c r="BB2868" i="6"/>
  <c r="AX2868" i="6"/>
  <c r="BA2867" i="6"/>
  <c r="BD2866" i="6"/>
  <c r="AZ2866" i="6"/>
  <c r="BC2865" i="6"/>
  <c r="AY2865" i="6"/>
  <c r="BB2864" i="6"/>
  <c r="AX2864" i="6"/>
  <c r="BA2863" i="6"/>
  <c r="BD2862" i="6"/>
  <c r="AZ2862" i="6"/>
  <c r="BD2882" i="6"/>
  <c r="AY2882" i="6"/>
  <c r="BA2881" i="6"/>
  <c r="BD2880" i="6"/>
  <c r="AY2880" i="6"/>
  <c r="BA2879" i="6"/>
  <c r="BD2878" i="6"/>
  <c r="AY2878" i="6"/>
  <c r="BA2877" i="6"/>
  <c r="BD2876" i="6"/>
  <c r="AY2876" i="6"/>
  <c r="BA2875" i="6"/>
  <c r="BD2874" i="6"/>
  <c r="AY2874" i="6"/>
  <c r="BB2873" i="6"/>
  <c r="AX2873" i="6"/>
  <c r="BA2872" i="6"/>
  <c r="BD2871" i="6"/>
  <c r="AZ2871" i="6"/>
  <c r="BC2870" i="6"/>
  <c r="AY2870" i="6"/>
  <c r="BB2869" i="6"/>
  <c r="AX2869" i="6"/>
  <c r="BA2868" i="6"/>
  <c r="BD2867" i="6"/>
  <c r="AZ2867" i="6"/>
  <c r="BC2866" i="6"/>
  <c r="AY2866" i="6"/>
  <c r="BB2865" i="6"/>
  <c r="AX2865" i="6"/>
  <c r="BA2864" i="6"/>
  <c r="BD2863" i="6"/>
  <c r="AZ2863" i="6"/>
  <c r="BC2862" i="6"/>
  <c r="AY2862" i="6"/>
  <c r="BC2882" i="6"/>
  <c r="AX2882" i="6"/>
  <c r="AZ2881" i="6"/>
  <c r="BC2880" i="6"/>
  <c r="AX2880" i="6"/>
  <c r="AZ2879" i="6"/>
  <c r="BC2878" i="6"/>
  <c r="AX2878" i="6"/>
  <c r="AZ2877" i="6"/>
  <c r="BC2876" i="6"/>
  <c r="AX2876" i="6"/>
  <c r="AZ2875" i="6"/>
  <c r="BC2874" i="6"/>
  <c r="AX2874" i="6"/>
  <c r="BA2873" i="6"/>
  <c r="BD2872" i="6"/>
  <c r="AZ2872" i="6"/>
  <c r="BC2871" i="6"/>
  <c r="AY2871" i="6"/>
  <c r="BB2870" i="6"/>
  <c r="AX2870" i="6"/>
  <c r="BA2869" i="6"/>
  <c r="BD2868" i="6"/>
  <c r="AZ2868" i="6"/>
  <c r="BC2867" i="6"/>
  <c r="AY2867" i="6"/>
  <c r="BB2866" i="6"/>
  <c r="AX2866" i="6"/>
  <c r="BA2865" i="6"/>
  <c r="BD2864" i="6"/>
  <c r="AZ2864" i="6"/>
  <c r="BC2863" i="6"/>
  <c r="AY2863" i="6"/>
  <c r="BB2862" i="6"/>
  <c r="AX2862" i="6"/>
  <c r="AR99" i="6"/>
  <c r="AV99" i="6"/>
  <c r="AQ99" i="6"/>
  <c r="AU99" i="6"/>
  <c r="AS99" i="6"/>
  <c r="AN99" i="6"/>
  <c r="AM99" i="6"/>
  <c r="AL99" i="6"/>
  <c r="BZ90" i="6"/>
  <c r="BT90" i="6"/>
  <c r="BW90" i="6"/>
  <c r="BS90" i="6"/>
  <c r="BV90" i="6"/>
  <c r="BU90" i="6"/>
  <c r="AE106" i="6"/>
  <c r="AA106" i="6"/>
  <c r="AD106" i="6"/>
  <c r="AI106" i="6"/>
  <c r="AC106" i="6"/>
  <c r="AG106" i="6"/>
  <c r="AB106" i="6"/>
  <c r="BD3137" i="6"/>
  <c r="AY3137" i="6"/>
  <c r="BA3137" i="6"/>
  <c r="BD3136" i="6"/>
  <c r="AY3136" i="6"/>
  <c r="BA3135" i="6"/>
  <c r="BD3134" i="6"/>
  <c r="AY3134" i="6"/>
  <c r="BA3133" i="6"/>
  <c r="BD3132" i="6"/>
  <c r="AY3132" i="6"/>
  <c r="BA3131" i="6"/>
  <c r="BD3130" i="6"/>
  <c r="AY3130" i="6"/>
  <c r="BA3129" i="6"/>
  <c r="BD3128" i="6"/>
  <c r="AZ3128" i="6"/>
  <c r="BC3127" i="6"/>
  <c r="AY3127" i="6"/>
  <c r="BB3126" i="6"/>
  <c r="AX3126" i="6"/>
  <c r="BA3125" i="6"/>
  <c r="BD3124" i="6"/>
  <c r="AZ3124" i="6"/>
  <c r="BC3123" i="6"/>
  <c r="AY3123" i="6"/>
  <c r="BB3122" i="6"/>
  <c r="AX3122" i="6"/>
  <c r="BA3121" i="6"/>
  <c r="BD3120" i="6"/>
  <c r="AZ3120" i="6"/>
  <c r="BC3119" i="6"/>
  <c r="AY3119" i="6"/>
  <c r="BB3118" i="6"/>
  <c r="AX3118" i="6"/>
  <c r="BA3117" i="6"/>
  <c r="AZ3137" i="6"/>
  <c r="BC3136" i="6"/>
  <c r="AX3136" i="6"/>
  <c r="AZ3135" i="6"/>
  <c r="BC3134" i="6"/>
  <c r="AX3134" i="6"/>
  <c r="AZ3133" i="6"/>
  <c r="BC3132" i="6"/>
  <c r="AX3132" i="6"/>
  <c r="AZ3131" i="6"/>
  <c r="BC3130" i="6"/>
  <c r="AX3130" i="6"/>
  <c r="AZ3129" i="6"/>
  <c r="BC3128" i="6"/>
  <c r="AY3128" i="6"/>
  <c r="BB3127" i="6"/>
  <c r="AX3127" i="6"/>
  <c r="BA3126" i="6"/>
  <c r="BD3125" i="6"/>
  <c r="AZ3125" i="6"/>
  <c r="BC3124" i="6"/>
  <c r="AY3124" i="6"/>
  <c r="BB3123" i="6"/>
  <c r="AX3123" i="6"/>
  <c r="BA3122" i="6"/>
  <c r="BD3121" i="6"/>
  <c r="AZ3121" i="6"/>
  <c r="BC3120" i="6"/>
  <c r="AY3120" i="6"/>
  <c r="BB3119" i="6"/>
  <c r="AX3119" i="6"/>
  <c r="BA3118" i="6"/>
  <c r="BD3117" i="6"/>
  <c r="AZ3117" i="6"/>
  <c r="AX3137" i="6"/>
  <c r="BC3135" i="6"/>
  <c r="AZ3134" i="6"/>
  <c r="AX3133" i="6"/>
  <c r="BC3131" i="6"/>
  <c r="AZ3130" i="6"/>
  <c r="AX3129" i="6"/>
  <c r="BD3127" i="6"/>
  <c r="BC3126" i="6"/>
  <c r="BB3125" i="6"/>
  <c r="BA3124" i="6"/>
  <c r="AZ3123" i="6"/>
  <c r="AY3122" i="6"/>
  <c r="AX3121" i="6"/>
  <c r="BD3119" i="6"/>
  <c r="BC3118" i="6"/>
  <c r="BB3117" i="6"/>
  <c r="BA3136" i="6"/>
  <c r="AY3135" i="6"/>
  <c r="BD3133" i="6"/>
  <c r="BA3132" i="6"/>
  <c r="AY3131" i="6"/>
  <c r="BD3129" i="6"/>
  <c r="BB3128" i="6"/>
  <c r="BA3127" i="6"/>
  <c r="AZ3126" i="6"/>
  <c r="AY3125" i="6"/>
  <c r="AX3124" i="6"/>
  <c r="BD3122" i="6"/>
  <c r="BC3121" i="6"/>
  <c r="BB3120" i="6"/>
  <c r="BA3119" i="6"/>
  <c r="AZ3118" i="6"/>
  <c r="AY3117" i="6"/>
  <c r="AZ3136" i="6"/>
  <c r="AX3135" i="6"/>
  <c r="BC3133" i="6"/>
  <c r="AZ3132" i="6"/>
  <c r="AX3131" i="6"/>
  <c r="BC3129" i="6"/>
  <c r="BA3128" i="6"/>
  <c r="AZ3127" i="6"/>
  <c r="AY3126" i="6"/>
  <c r="AX3125" i="6"/>
  <c r="BD3123" i="6"/>
  <c r="BC3122" i="6"/>
  <c r="BB3121" i="6"/>
  <c r="BA3120" i="6"/>
  <c r="AZ3119" i="6"/>
  <c r="AY3118" i="6"/>
  <c r="AX3117" i="6"/>
  <c r="BC3137" i="6"/>
  <c r="BD3135" i="6"/>
  <c r="BA3134" i="6"/>
  <c r="AY3133" i="6"/>
  <c r="BD3131" i="6"/>
  <c r="BA3130" i="6"/>
  <c r="AY3129" i="6"/>
  <c r="AX3128" i="6"/>
  <c r="BD3126" i="6"/>
  <c r="BC3125" i="6"/>
  <c r="BB3124" i="6"/>
  <c r="BA3123" i="6"/>
  <c r="AZ3122" i="6"/>
  <c r="AY3121" i="6"/>
  <c r="AX3120" i="6"/>
  <c r="BD3118" i="6"/>
  <c r="BC3117" i="6"/>
  <c r="AV106" i="6"/>
  <c r="AQ106" i="6"/>
  <c r="AU106" i="6"/>
  <c r="AS106" i="6"/>
  <c r="AR106" i="6"/>
  <c r="AL106" i="6"/>
  <c r="AN106" i="6"/>
  <c r="AM106" i="6"/>
  <c r="BV96" i="6"/>
  <c r="BU96" i="6"/>
  <c r="BZ96" i="6"/>
  <c r="BT96" i="6"/>
  <c r="BW96" i="6"/>
  <c r="BS96" i="6"/>
  <c r="AE110" i="6"/>
  <c r="AA110" i="6"/>
  <c r="AD110" i="6"/>
  <c r="AI110" i="6"/>
  <c r="AC110" i="6"/>
  <c r="AG110" i="6"/>
  <c r="AB110" i="6"/>
  <c r="BC3221" i="6"/>
  <c r="AX3221" i="6"/>
  <c r="AZ3220" i="6"/>
  <c r="BC3219" i="6"/>
  <c r="AX3219" i="6"/>
  <c r="AZ3218" i="6"/>
  <c r="BC3217" i="6"/>
  <c r="AX3217" i="6"/>
  <c r="AZ3216" i="6"/>
  <c r="BC3215" i="6"/>
  <c r="AX3215" i="6"/>
  <c r="AZ3214" i="6"/>
  <c r="BC3213" i="6"/>
  <c r="AX3213" i="6"/>
  <c r="BA3212" i="6"/>
  <c r="BD3211" i="6"/>
  <c r="AZ3211" i="6"/>
  <c r="BC3210" i="6"/>
  <c r="AY3210" i="6"/>
  <c r="BB3209" i="6"/>
  <c r="AX3209" i="6"/>
  <c r="BA3208" i="6"/>
  <c r="BD3207" i="6"/>
  <c r="AZ3207" i="6"/>
  <c r="BC3206" i="6"/>
  <c r="AY3206" i="6"/>
  <c r="AZ3221" i="6"/>
  <c r="BC3220" i="6"/>
  <c r="AX3220" i="6"/>
  <c r="AZ3219" i="6"/>
  <c r="BC3218" i="6"/>
  <c r="AX3218" i="6"/>
  <c r="AZ3217" i="6"/>
  <c r="BC3216" i="6"/>
  <c r="AX3216" i="6"/>
  <c r="AZ3215" i="6"/>
  <c r="BC3214" i="6"/>
  <c r="AX3214" i="6"/>
  <c r="AZ3213" i="6"/>
  <c r="BC3212" i="6"/>
  <c r="AY3212" i="6"/>
  <c r="BB3211" i="6"/>
  <c r="AX3211" i="6"/>
  <c r="BA3210" i="6"/>
  <c r="BD3209" i="6"/>
  <c r="AZ3209" i="6"/>
  <c r="BC3208" i="6"/>
  <c r="AY3208" i="6"/>
  <c r="BB3207" i="6"/>
  <c r="AX3207" i="6"/>
  <c r="BA3206" i="6"/>
  <c r="BD3205" i="6"/>
  <c r="AZ3205" i="6"/>
  <c r="BC3204" i="6"/>
  <c r="AY3204" i="6"/>
  <c r="BB3203" i="6"/>
  <c r="AX3203" i="6"/>
  <c r="BA3202" i="6"/>
  <c r="BD3201" i="6"/>
  <c r="AZ3201" i="6"/>
  <c r="BD3221" i="6"/>
  <c r="AY3221" i="6"/>
  <c r="BA3220" i="6"/>
  <c r="BD3219" i="6"/>
  <c r="AY3219" i="6"/>
  <c r="BA3218" i="6"/>
  <c r="BD3217" i="6"/>
  <c r="AY3217" i="6"/>
  <c r="BA3216" i="6"/>
  <c r="BD3215" i="6"/>
  <c r="AY3215" i="6"/>
  <c r="BA3214" i="6"/>
  <c r="BD3213" i="6"/>
  <c r="AY3213" i="6"/>
  <c r="BB3212" i="6"/>
  <c r="AX3212" i="6"/>
  <c r="BA3211" i="6"/>
  <c r="BD3210" i="6"/>
  <c r="AZ3210" i="6"/>
  <c r="BC3209" i="6"/>
  <c r="AY3209" i="6"/>
  <c r="BB3208" i="6"/>
  <c r="AX3208" i="6"/>
  <c r="BA3207" i="6"/>
  <c r="BD3206" i="6"/>
  <c r="AZ3206" i="6"/>
  <c r="BC3205" i="6"/>
  <c r="AY3205" i="6"/>
  <c r="BB3204" i="6"/>
  <c r="AX3204" i="6"/>
  <c r="BA3203" i="6"/>
  <c r="BD3202" i="6"/>
  <c r="AZ3202" i="6"/>
  <c r="BC3201" i="6"/>
  <c r="AY3201" i="6"/>
  <c r="BD3220" i="6"/>
  <c r="AY3218" i="6"/>
  <c r="BA3215" i="6"/>
  <c r="BD3212" i="6"/>
  <c r="BB3210" i="6"/>
  <c r="AZ3208" i="6"/>
  <c r="AX3206" i="6"/>
  <c r="BD3204" i="6"/>
  <c r="BC3203" i="6"/>
  <c r="BB3202" i="6"/>
  <c r="BA3201" i="6"/>
  <c r="AY3220" i="6"/>
  <c r="BA3217" i="6"/>
  <c r="BD3214" i="6"/>
  <c r="AZ3212" i="6"/>
  <c r="AX3210" i="6"/>
  <c r="BC3207" i="6"/>
  <c r="BB3205" i="6"/>
  <c r="BA3204" i="6"/>
  <c r="AZ3203" i="6"/>
  <c r="AY3202" i="6"/>
  <c r="AX3201" i="6"/>
  <c r="BA3219" i="6"/>
  <c r="BD3216" i="6"/>
  <c r="AY3214" i="6"/>
  <c r="BC3211" i="6"/>
  <c r="BA3209" i="6"/>
  <c r="AY3207" i="6"/>
  <c r="BA3205" i="6"/>
  <c r="AZ3204" i="6"/>
  <c r="AY3203" i="6"/>
  <c r="AX3202" i="6"/>
  <c r="BA3221" i="6"/>
  <c r="BD3218" i="6"/>
  <c r="AY3216" i="6"/>
  <c r="BA3213" i="6"/>
  <c r="AY3211" i="6"/>
  <c r="BD3208" i="6"/>
  <c r="BB3206" i="6"/>
  <c r="AX3205" i="6"/>
  <c r="BD3203" i="6"/>
  <c r="BC3202" i="6"/>
  <c r="BB3201" i="6"/>
  <c r="AV110" i="6"/>
  <c r="AQ110" i="6"/>
  <c r="AU110" i="6"/>
  <c r="AS110" i="6"/>
  <c r="AR110" i="6"/>
  <c r="AL110" i="6"/>
  <c r="AN110" i="6"/>
  <c r="AM110" i="6"/>
  <c r="BV100" i="6"/>
  <c r="BU100" i="6"/>
  <c r="BZ100" i="6"/>
  <c r="BT100" i="6"/>
  <c r="BW100" i="6"/>
  <c r="BS100" i="6"/>
  <c r="AI25" i="6"/>
  <c r="BD1019" i="6"/>
  <c r="BD1017" i="6"/>
  <c r="BD1015" i="6"/>
  <c r="BD1013" i="6"/>
  <c r="BD1011" i="6"/>
  <c r="BD1009" i="6"/>
  <c r="BD1007" i="6"/>
  <c r="BD1005" i="6"/>
  <c r="BD1003" i="6"/>
  <c r="BD1001" i="6"/>
  <c r="BD999" i="6"/>
  <c r="BD997" i="6"/>
  <c r="BD994" i="6"/>
  <c r="BD990" i="6"/>
  <c r="BD982" i="6"/>
  <c r="BD973" i="6"/>
  <c r="BD969" i="6"/>
  <c r="BD965" i="6"/>
  <c r="BD961" i="6"/>
  <c r="BD957" i="6"/>
  <c r="BD953" i="6"/>
  <c r="BD949" i="6"/>
  <c r="BD945" i="6"/>
  <c r="BD943" i="6"/>
  <c r="BD941" i="6"/>
  <c r="BD939" i="6"/>
  <c r="BD937" i="6"/>
  <c r="BD935" i="6"/>
  <c r="BD932" i="6"/>
  <c r="BD928" i="6"/>
  <c r="BD920" i="6"/>
  <c r="BD918" i="6"/>
  <c r="BD915" i="6"/>
  <c r="BD913" i="6"/>
  <c r="BD910" i="6"/>
  <c r="BD907" i="6"/>
  <c r="BD905" i="6"/>
  <c r="BD902" i="6"/>
  <c r="BD897" i="6"/>
  <c r="BD893" i="6"/>
  <c r="BD995" i="6"/>
  <c r="BD991" i="6"/>
  <c r="BD987" i="6"/>
  <c r="BD985" i="6"/>
  <c r="BD983" i="6"/>
  <c r="BD979" i="6"/>
  <c r="BD976" i="6"/>
  <c r="BD974" i="6"/>
  <c r="BD970" i="6"/>
  <c r="BD966" i="6"/>
  <c r="BD962" i="6"/>
  <c r="BD958" i="6"/>
  <c r="BD954" i="6"/>
  <c r="BD950" i="6"/>
  <c r="BD946" i="6"/>
  <c r="BD933" i="6"/>
  <c r="BD929" i="6"/>
  <c r="BD925" i="6"/>
  <c r="BD923" i="6"/>
  <c r="BD921" i="6"/>
  <c r="BD916" i="6"/>
  <c r="BD908" i="6"/>
  <c r="BD900" i="6"/>
  <c r="BD898" i="6"/>
  <c r="BD894" i="6"/>
  <c r="BD1018" i="6"/>
  <c r="BD1016" i="6"/>
  <c r="BD1014" i="6"/>
  <c r="BD1012" i="6"/>
  <c r="BD1010" i="6"/>
  <c r="BD1008" i="6"/>
  <c r="BD1006" i="6"/>
  <c r="BD1004" i="6"/>
  <c r="BD1002" i="6"/>
  <c r="BD1000" i="6"/>
  <c r="BD998" i="6"/>
  <c r="BD996" i="6"/>
  <c r="BD992" i="6"/>
  <c r="BD988" i="6"/>
  <c r="BD980" i="6"/>
  <c r="BD977" i="6"/>
  <c r="BD971" i="6"/>
  <c r="BD967" i="6"/>
  <c r="BD963" i="6"/>
  <c r="BD959" i="6"/>
  <c r="BD955" i="6"/>
  <c r="BD951" i="6"/>
  <c r="BD947" i="6"/>
  <c r="BD944" i="6"/>
  <c r="BD942" i="6"/>
  <c r="BD940" i="6"/>
  <c r="BD938" i="6"/>
  <c r="BD936" i="6"/>
  <c r="BD930" i="6"/>
  <c r="BD926" i="6"/>
  <c r="BD919" i="6"/>
  <c r="BD917" i="6"/>
  <c r="BD914" i="6"/>
  <c r="BD911" i="6"/>
  <c r="BD909" i="6"/>
  <c r="BD906" i="6"/>
  <c r="BD903" i="6"/>
  <c r="BD895" i="6"/>
  <c r="BD891" i="6"/>
  <c r="BD993" i="6"/>
  <c r="BD989" i="6"/>
  <c r="BD986" i="6"/>
  <c r="BD984" i="6"/>
  <c r="BD981" i="6"/>
  <c r="BD978" i="6"/>
  <c r="BD975" i="6"/>
  <c r="BD972" i="6"/>
  <c r="BD968" i="6"/>
  <c r="BD964" i="6"/>
  <c r="BD960" i="6"/>
  <c r="BD956" i="6"/>
  <c r="BD952" i="6"/>
  <c r="BD948" i="6"/>
  <c r="BD934" i="6"/>
  <c r="BD931" i="6"/>
  <c r="BD927" i="6"/>
  <c r="BD924" i="6"/>
  <c r="BD922" i="6"/>
  <c r="BD912" i="6"/>
  <c r="BD904" i="6"/>
  <c r="BD901" i="6"/>
  <c r="BD899" i="6"/>
  <c r="BD896" i="6"/>
  <c r="BD892" i="6"/>
  <c r="AV25" i="6"/>
  <c r="AI39" i="6"/>
  <c r="AC39" i="6"/>
  <c r="AG39" i="6"/>
  <c r="AB39" i="6"/>
  <c r="AE39" i="6"/>
  <c r="AA39" i="6"/>
  <c r="AD39" i="6"/>
  <c r="BA1082" i="6"/>
  <c r="BD1081" i="6"/>
  <c r="AY1081" i="6"/>
  <c r="BA1080" i="6"/>
  <c r="BD1079" i="6"/>
  <c r="AY1079" i="6"/>
  <c r="BA1078" i="6"/>
  <c r="BD1077" i="6"/>
  <c r="AY1077" i="6"/>
  <c r="BA1076" i="6"/>
  <c r="BD1075" i="6"/>
  <c r="AY1075" i="6"/>
  <c r="BA1074" i="6"/>
  <c r="BD1073" i="6"/>
  <c r="AZ1073" i="6"/>
  <c r="BC1072" i="6"/>
  <c r="AY1072" i="6"/>
  <c r="BB1071" i="6"/>
  <c r="AX1071" i="6"/>
  <c r="BA1070" i="6"/>
  <c r="BD1069" i="6"/>
  <c r="AZ1069" i="6"/>
  <c r="BC1068" i="6"/>
  <c r="AY1068" i="6"/>
  <c r="BB1067" i="6"/>
  <c r="AX1067" i="6"/>
  <c r="BA1066" i="6"/>
  <c r="BD1065" i="6"/>
  <c r="AZ1065" i="6"/>
  <c r="BC1064" i="6"/>
  <c r="AY1064" i="6"/>
  <c r="BB1063" i="6"/>
  <c r="AX1063" i="6"/>
  <c r="BA1062" i="6"/>
  <c r="AZ1082" i="6"/>
  <c r="BC1081" i="6"/>
  <c r="AX1081" i="6"/>
  <c r="AZ1080" i="6"/>
  <c r="BC1079" i="6"/>
  <c r="AX1079" i="6"/>
  <c r="AZ1078" i="6"/>
  <c r="BC1077" i="6"/>
  <c r="AX1077" i="6"/>
  <c r="AZ1076" i="6"/>
  <c r="BC1075" i="6"/>
  <c r="AX1075" i="6"/>
  <c r="AZ1074" i="6"/>
  <c r="BC1073" i="6"/>
  <c r="AY1073" i="6"/>
  <c r="BB1072" i="6"/>
  <c r="AX1072" i="6"/>
  <c r="BA1071" i="6"/>
  <c r="BD1070" i="6"/>
  <c r="AZ1070" i="6"/>
  <c r="BC1069" i="6"/>
  <c r="AY1069" i="6"/>
  <c r="BB1068" i="6"/>
  <c r="AX1068" i="6"/>
  <c r="BA1067" i="6"/>
  <c r="BD1066" i="6"/>
  <c r="AZ1066" i="6"/>
  <c r="BC1065" i="6"/>
  <c r="AY1065" i="6"/>
  <c r="BB1064" i="6"/>
  <c r="AX1064" i="6"/>
  <c r="BA1063" i="6"/>
  <c r="BD1062" i="6"/>
  <c r="AZ1062" i="6"/>
  <c r="BD1082" i="6"/>
  <c r="AY1082" i="6"/>
  <c r="BA1081" i="6"/>
  <c r="BD1080" i="6"/>
  <c r="AY1080" i="6"/>
  <c r="BA1079" i="6"/>
  <c r="BD1078" i="6"/>
  <c r="AY1078" i="6"/>
  <c r="BA1077" i="6"/>
  <c r="BD1076" i="6"/>
  <c r="AY1076" i="6"/>
  <c r="BA1075" i="6"/>
  <c r="BD1074" i="6"/>
  <c r="AY1074" i="6"/>
  <c r="BB1073" i="6"/>
  <c r="AX1073" i="6"/>
  <c r="BA1072" i="6"/>
  <c r="BD1071" i="6"/>
  <c r="AZ1071" i="6"/>
  <c r="BC1070" i="6"/>
  <c r="AY1070" i="6"/>
  <c r="BB1069" i="6"/>
  <c r="AX1069" i="6"/>
  <c r="BA1068" i="6"/>
  <c r="BD1067" i="6"/>
  <c r="AZ1067" i="6"/>
  <c r="BC1066" i="6"/>
  <c r="AY1066" i="6"/>
  <c r="BB1065" i="6"/>
  <c r="AX1065" i="6"/>
  <c r="BA1064" i="6"/>
  <c r="BD1063" i="6"/>
  <c r="AZ1063" i="6"/>
  <c r="BC1062" i="6"/>
  <c r="AY1062" i="6"/>
  <c r="BC1082" i="6"/>
  <c r="AX1082" i="6"/>
  <c r="AZ1081" i="6"/>
  <c r="BC1080" i="6"/>
  <c r="AX1080" i="6"/>
  <c r="AZ1079" i="6"/>
  <c r="BC1078" i="6"/>
  <c r="AX1078" i="6"/>
  <c r="AZ1077" i="6"/>
  <c r="BC1076" i="6"/>
  <c r="AX1076" i="6"/>
  <c r="AZ1075" i="6"/>
  <c r="BC1074" i="6"/>
  <c r="AX1074" i="6"/>
  <c r="BA1073" i="6"/>
  <c r="BD1072" i="6"/>
  <c r="AZ1072" i="6"/>
  <c r="BC1071" i="6"/>
  <c r="AY1071" i="6"/>
  <c r="BB1070" i="6"/>
  <c r="AX1070" i="6"/>
  <c r="BA1069" i="6"/>
  <c r="BD1068" i="6"/>
  <c r="AZ1068" i="6"/>
  <c r="BC1067" i="6"/>
  <c r="AY1067" i="6"/>
  <c r="BB1066" i="6"/>
  <c r="AX1066" i="6"/>
  <c r="BA1065" i="6"/>
  <c r="BD1064" i="6"/>
  <c r="AZ1064" i="6"/>
  <c r="BC1063" i="6"/>
  <c r="AY1063" i="6"/>
  <c r="BB1062" i="6"/>
  <c r="AX1062" i="6"/>
  <c r="AU39" i="6"/>
  <c r="AS39" i="6"/>
  <c r="AR39" i="6"/>
  <c r="AV39" i="6"/>
  <c r="AQ39" i="6"/>
  <c r="AM39" i="6"/>
  <c r="AL39" i="6"/>
  <c r="AN39" i="6"/>
  <c r="BZ35" i="6"/>
  <c r="BT35" i="6"/>
  <c r="BW35" i="6"/>
  <c r="BS35" i="6"/>
  <c r="BV35" i="6"/>
  <c r="BU35" i="6"/>
  <c r="AI43" i="6"/>
  <c r="AC43" i="6"/>
  <c r="AG43" i="6"/>
  <c r="AB43" i="6"/>
  <c r="AE43" i="6"/>
  <c r="AA43" i="6"/>
  <c r="AD43" i="6"/>
  <c r="BA1166" i="6"/>
  <c r="BD1165" i="6"/>
  <c r="AY1165" i="6"/>
  <c r="BA1164" i="6"/>
  <c r="BD1163" i="6"/>
  <c r="AY1163" i="6"/>
  <c r="BA1162" i="6"/>
  <c r="BD1161" i="6"/>
  <c r="AY1161" i="6"/>
  <c r="BA1160" i="6"/>
  <c r="BD1159" i="6"/>
  <c r="AY1159" i="6"/>
  <c r="BA1158" i="6"/>
  <c r="BD1157" i="6"/>
  <c r="AZ1157" i="6"/>
  <c r="BC1156" i="6"/>
  <c r="AY1156" i="6"/>
  <c r="BB1155" i="6"/>
  <c r="AX1155" i="6"/>
  <c r="BA1154" i="6"/>
  <c r="BD1153" i="6"/>
  <c r="AZ1153" i="6"/>
  <c r="BC1152" i="6"/>
  <c r="AY1152" i="6"/>
  <c r="BB1151" i="6"/>
  <c r="AX1151" i="6"/>
  <c r="BA1150" i="6"/>
  <c r="BD1149" i="6"/>
  <c r="AZ1149" i="6"/>
  <c r="BC1148" i="6"/>
  <c r="AY1148" i="6"/>
  <c r="BB1147" i="6"/>
  <c r="AX1147" i="6"/>
  <c r="BA1146" i="6"/>
  <c r="AZ1166" i="6"/>
  <c r="BC1165" i="6"/>
  <c r="AX1165" i="6"/>
  <c r="AZ1164" i="6"/>
  <c r="BC1163" i="6"/>
  <c r="AX1163" i="6"/>
  <c r="AZ1162" i="6"/>
  <c r="BC1161" i="6"/>
  <c r="AX1161" i="6"/>
  <c r="AZ1160" i="6"/>
  <c r="BC1159" i="6"/>
  <c r="AX1159" i="6"/>
  <c r="AZ1158" i="6"/>
  <c r="BC1157" i="6"/>
  <c r="AY1157" i="6"/>
  <c r="BB1156" i="6"/>
  <c r="AX1156" i="6"/>
  <c r="BA1155" i="6"/>
  <c r="BD1154" i="6"/>
  <c r="AZ1154" i="6"/>
  <c r="BC1153" i="6"/>
  <c r="AY1153" i="6"/>
  <c r="BB1152" i="6"/>
  <c r="AX1152" i="6"/>
  <c r="BA1151" i="6"/>
  <c r="BD1150" i="6"/>
  <c r="AZ1150" i="6"/>
  <c r="BC1149" i="6"/>
  <c r="AY1149" i="6"/>
  <c r="BB1148" i="6"/>
  <c r="AX1148" i="6"/>
  <c r="BA1147" i="6"/>
  <c r="BD1146" i="6"/>
  <c r="AZ1146" i="6"/>
  <c r="BD1166" i="6"/>
  <c r="AY1166" i="6"/>
  <c r="BA1165" i="6"/>
  <c r="BD1164" i="6"/>
  <c r="AY1164" i="6"/>
  <c r="BA1163" i="6"/>
  <c r="BD1162" i="6"/>
  <c r="AY1162" i="6"/>
  <c r="BA1161" i="6"/>
  <c r="BD1160" i="6"/>
  <c r="AY1160" i="6"/>
  <c r="BA1159" i="6"/>
  <c r="BD1158" i="6"/>
  <c r="AY1158" i="6"/>
  <c r="BB1157" i="6"/>
  <c r="AX1157" i="6"/>
  <c r="BA1156" i="6"/>
  <c r="BD1155" i="6"/>
  <c r="AZ1155" i="6"/>
  <c r="BC1154" i="6"/>
  <c r="AY1154" i="6"/>
  <c r="BB1153" i="6"/>
  <c r="AX1153" i="6"/>
  <c r="BA1152" i="6"/>
  <c r="BD1151" i="6"/>
  <c r="AZ1151" i="6"/>
  <c r="BC1150" i="6"/>
  <c r="AY1150" i="6"/>
  <c r="BB1149" i="6"/>
  <c r="AX1149" i="6"/>
  <c r="BA1148" i="6"/>
  <c r="BD1147" i="6"/>
  <c r="AZ1147" i="6"/>
  <c r="BC1146" i="6"/>
  <c r="AY1146" i="6"/>
  <c r="BC1166" i="6"/>
  <c r="AX1166" i="6"/>
  <c r="AZ1165" i="6"/>
  <c r="BC1164" i="6"/>
  <c r="AX1164" i="6"/>
  <c r="AZ1163" i="6"/>
  <c r="BC1162" i="6"/>
  <c r="AX1162" i="6"/>
  <c r="AZ1161" i="6"/>
  <c r="BC1160" i="6"/>
  <c r="AX1160" i="6"/>
  <c r="AZ1159" i="6"/>
  <c r="BC1158" i="6"/>
  <c r="AX1158" i="6"/>
  <c r="BA1157" i="6"/>
  <c r="BD1156" i="6"/>
  <c r="AZ1156" i="6"/>
  <c r="BC1155" i="6"/>
  <c r="AY1155" i="6"/>
  <c r="BB1154" i="6"/>
  <c r="AX1154" i="6"/>
  <c r="BA1153" i="6"/>
  <c r="BD1152" i="6"/>
  <c r="AZ1152" i="6"/>
  <c r="BC1151" i="6"/>
  <c r="AY1151" i="6"/>
  <c r="BB1150" i="6"/>
  <c r="AX1150" i="6"/>
  <c r="BA1149" i="6"/>
  <c r="BD1148" i="6"/>
  <c r="AZ1148" i="6"/>
  <c r="BC1147" i="6"/>
  <c r="AY1147" i="6"/>
  <c r="BB1146" i="6"/>
  <c r="AX1146" i="6"/>
  <c r="AU43" i="6"/>
  <c r="AS43" i="6"/>
  <c r="AR43" i="6"/>
  <c r="AV43" i="6"/>
  <c r="AQ43" i="6"/>
  <c r="AM43" i="6"/>
  <c r="AL43" i="6"/>
  <c r="AN43" i="6"/>
  <c r="BZ39" i="6"/>
  <c r="BT39" i="6"/>
  <c r="BW39" i="6"/>
  <c r="BS39" i="6"/>
  <c r="BV39" i="6"/>
  <c r="BU39" i="6"/>
  <c r="AD50" i="6"/>
  <c r="AI50" i="6"/>
  <c r="AC50" i="6"/>
  <c r="AG50" i="6"/>
  <c r="AB50" i="6"/>
  <c r="AE50" i="6"/>
  <c r="AA50" i="6"/>
  <c r="AZ1421" i="6"/>
  <c r="BC1420" i="6"/>
  <c r="AX1420" i="6"/>
  <c r="AZ1419" i="6"/>
  <c r="BC1418" i="6"/>
  <c r="AX1418" i="6"/>
  <c r="AZ1417" i="6"/>
  <c r="BC1416" i="6"/>
  <c r="AX1416" i="6"/>
  <c r="AZ1415" i="6"/>
  <c r="BC1414" i="6"/>
  <c r="AX1414" i="6"/>
  <c r="AZ1413" i="6"/>
  <c r="BC1412" i="6"/>
  <c r="AY1412" i="6"/>
  <c r="BB1411" i="6"/>
  <c r="AX1411" i="6"/>
  <c r="BA1410" i="6"/>
  <c r="BD1421" i="6"/>
  <c r="AY1421" i="6"/>
  <c r="BA1420" i="6"/>
  <c r="BD1419" i="6"/>
  <c r="AY1419" i="6"/>
  <c r="BA1418" i="6"/>
  <c r="BD1417" i="6"/>
  <c r="AY1417" i="6"/>
  <c r="BA1416" i="6"/>
  <c r="BC1421" i="6"/>
  <c r="AX1421" i="6"/>
  <c r="AZ1420" i="6"/>
  <c r="BC1419" i="6"/>
  <c r="AX1419" i="6"/>
  <c r="AZ1418" i="6"/>
  <c r="BC1417" i="6"/>
  <c r="AX1417" i="6"/>
  <c r="AZ1416" i="6"/>
  <c r="BC1415" i="6"/>
  <c r="AX1415" i="6"/>
  <c r="AZ1414" i="6"/>
  <c r="BC1413" i="6"/>
  <c r="AX1413" i="6"/>
  <c r="BA1412" i="6"/>
  <c r="BD1411" i="6"/>
  <c r="AZ1411" i="6"/>
  <c r="BC1410" i="6"/>
  <c r="AY1410" i="6"/>
  <c r="BB1409" i="6"/>
  <c r="AX1409" i="6"/>
  <c r="BA1408" i="6"/>
  <c r="BD1407" i="6"/>
  <c r="AZ1407" i="6"/>
  <c r="BC1406" i="6"/>
  <c r="AY1406" i="6"/>
  <c r="BB1405" i="6"/>
  <c r="AX1405" i="6"/>
  <c r="BA1404" i="6"/>
  <c r="BD1403" i="6"/>
  <c r="BA1421" i="6"/>
  <c r="BD1420" i="6"/>
  <c r="AY1420" i="6"/>
  <c r="BA1419" i="6"/>
  <c r="BD1418" i="6"/>
  <c r="AY1418" i="6"/>
  <c r="BA1417" i="6"/>
  <c r="BD1416" i="6"/>
  <c r="AY1416" i="6"/>
  <c r="BA1415" i="6"/>
  <c r="BD1414" i="6"/>
  <c r="AY1414" i="6"/>
  <c r="BA1413" i="6"/>
  <c r="BD1412" i="6"/>
  <c r="AZ1412" i="6"/>
  <c r="BC1411" i="6"/>
  <c r="AY1411" i="6"/>
  <c r="BB1410" i="6"/>
  <c r="AX1410" i="6"/>
  <c r="BA1409" i="6"/>
  <c r="BD1408" i="6"/>
  <c r="AZ1408" i="6"/>
  <c r="BC1407" i="6"/>
  <c r="AY1407" i="6"/>
  <c r="BB1406" i="6"/>
  <c r="AX1406" i="6"/>
  <c r="BA1405" i="6"/>
  <c r="BD1404" i="6"/>
  <c r="AZ1404" i="6"/>
  <c r="BC1403" i="6"/>
  <c r="AY1403" i="6"/>
  <c r="BB1402" i="6"/>
  <c r="AX1402" i="6"/>
  <c r="BA1401" i="6"/>
  <c r="BA1414" i="6"/>
  <c r="AX1412" i="6"/>
  <c r="BD1409" i="6"/>
  <c r="BC1408" i="6"/>
  <c r="BB1407" i="6"/>
  <c r="BA1406" i="6"/>
  <c r="AZ1405" i="6"/>
  <c r="AY1404" i="6"/>
  <c r="AZ1403" i="6"/>
  <c r="BA1402" i="6"/>
  <c r="BC1401" i="6"/>
  <c r="AX1401" i="6"/>
  <c r="BD1413" i="6"/>
  <c r="BA1411" i="6"/>
  <c r="BC1409" i="6"/>
  <c r="BB1408" i="6"/>
  <c r="BA1407" i="6"/>
  <c r="AZ1406" i="6"/>
  <c r="AY1405" i="6"/>
  <c r="AX1404" i="6"/>
  <c r="AX1403" i="6"/>
  <c r="AZ1402" i="6"/>
  <c r="BB1401" i="6"/>
  <c r="BD1415" i="6"/>
  <c r="AY1413" i="6"/>
  <c r="BD1410" i="6"/>
  <c r="AZ1409" i="6"/>
  <c r="AY1408" i="6"/>
  <c r="AX1407" i="6"/>
  <c r="BD1405" i="6"/>
  <c r="BC1404" i="6"/>
  <c r="BB1403" i="6"/>
  <c r="BD1402" i="6"/>
  <c r="AY1402" i="6"/>
  <c r="AZ1401" i="6"/>
  <c r="AY1415" i="6"/>
  <c r="BB1412" i="6"/>
  <c r="AZ1410" i="6"/>
  <c r="AY1409" i="6"/>
  <c r="AX1408" i="6"/>
  <c r="BD1406" i="6"/>
  <c r="BC1405" i="6"/>
  <c r="BB1404" i="6"/>
  <c r="BA1403" i="6"/>
  <c r="BC1402" i="6"/>
  <c r="BD1401" i="6"/>
  <c r="AY1401" i="6"/>
  <c r="AS50" i="6"/>
  <c r="AR50" i="6"/>
  <c r="AV50" i="6"/>
  <c r="AQ50" i="6"/>
  <c r="AU50" i="6"/>
  <c r="AN50" i="6"/>
  <c r="AM50" i="6"/>
  <c r="AL50" i="6"/>
  <c r="BV45" i="6"/>
  <c r="BU45" i="6"/>
  <c r="BZ45" i="6"/>
  <c r="BT45" i="6"/>
  <c r="BW45" i="6"/>
  <c r="BS45" i="6"/>
  <c r="AD54" i="6"/>
  <c r="AI54" i="6"/>
  <c r="AC54" i="6"/>
  <c r="AG54" i="6"/>
  <c r="AB54" i="6"/>
  <c r="AE54" i="6"/>
  <c r="AA54" i="6"/>
  <c r="AZ1505" i="6"/>
  <c r="BC1504" i="6"/>
  <c r="AX1504" i="6"/>
  <c r="AZ1503" i="6"/>
  <c r="BC1502" i="6"/>
  <c r="AX1502" i="6"/>
  <c r="AZ1501" i="6"/>
  <c r="BC1500" i="6"/>
  <c r="AX1500" i="6"/>
  <c r="AZ1499" i="6"/>
  <c r="BC1498" i="6"/>
  <c r="AX1498" i="6"/>
  <c r="AZ1497" i="6"/>
  <c r="BC1496" i="6"/>
  <c r="AY1496" i="6"/>
  <c r="BB1495" i="6"/>
  <c r="AX1495" i="6"/>
  <c r="BA1494" i="6"/>
  <c r="BD1493" i="6"/>
  <c r="AZ1493" i="6"/>
  <c r="BC1492" i="6"/>
  <c r="AY1492" i="6"/>
  <c r="BB1491" i="6"/>
  <c r="AX1491" i="6"/>
  <c r="BA1490" i="6"/>
  <c r="BD1489" i="6"/>
  <c r="AZ1489" i="6"/>
  <c r="BC1488" i="6"/>
  <c r="AY1488" i="6"/>
  <c r="BB1487" i="6"/>
  <c r="AX1487" i="6"/>
  <c r="BA1486" i="6"/>
  <c r="BD1485" i="6"/>
  <c r="AZ1485" i="6"/>
  <c r="BD1505" i="6"/>
  <c r="AY1505" i="6"/>
  <c r="BA1504" i="6"/>
  <c r="BD1503" i="6"/>
  <c r="AY1503" i="6"/>
  <c r="BA1502" i="6"/>
  <c r="BD1501" i="6"/>
  <c r="AY1501" i="6"/>
  <c r="BA1500" i="6"/>
  <c r="BD1499" i="6"/>
  <c r="AY1499" i="6"/>
  <c r="BA1498" i="6"/>
  <c r="BD1497" i="6"/>
  <c r="AY1497" i="6"/>
  <c r="BB1496" i="6"/>
  <c r="AX1496" i="6"/>
  <c r="BA1495" i="6"/>
  <c r="BD1494" i="6"/>
  <c r="AZ1494" i="6"/>
  <c r="BC1493" i="6"/>
  <c r="AY1493" i="6"/>
  <c r="BB1492" i="6"/>
  <c r="AX1492" i="6"/>
  <c r="BA1491" i="6"/>
  <c r="BD1490" i="6"/>
  <c r="AZ1490" i="6"/>
  <c r="BC1489" i="6"/>
  <c r="AY1489" i="6"/>
  <c r="BB1488" i="6"/>
  <c r="AX1488" i="6"/>
  <c r="BA1487" i="6"/>
  <c r="BD1486" i="6"/>
  <c r="AZ1486" i="6"/>
  <c r="BC1485" i="6"/>
  <c r="AY1485" i="6"/>
  <c r="BC1505" i="6"/>
  <c r="AX1505" i="6"/>
  <c r="AZ1504" i="6"/>
  <c r="BC1503" i="6"/>
  <c r="AX1503" i="6"/>
  <c r="AZ1502" i="6"/>
  <c r="BC1501" i="6"/>
  <c r="AX1501" i="6"/>
  <c r="AZ1500" i="6"/>
  <c r="BC1499" i="6"/>
  <c r="AX1499" i="6"/>
  <c r="AZ1498" i="6"/>
  <c r="BC1497" i="6"/>
  <c r="AX1497" i="6"/>
  <c r="BA1496" i="6"/>
  <c r="BD1495" i="6"/>
  <c r="AZ1495" i="6"/>
  <c r="BC1494" i="6"/>
  <c r="AY1494" i="6"/>
  <c r="BB1493" i="6"/>
  <c r="AX1493" i="6"/>
  <c r="BA1492" i="6"/>
  <c r="BD1491" i="6"/>
  <c r="AZ1491" i="6"/>
  <c r="BC1490" i="6"/>
  <c r="AY1490" i="6"/>
  <c r="BB1489" i="6"/>
  <c r="AX1489" i="6"/>
  <c r="BA1488" i="6"/>
  <c r="BD1487" i="6"/>
  <c r="AZ1487" i="6"/>
  <c r="BC1486" i="6"/>
  <c r="AY1486" i="6"/>
  <c r="BB1485" i="6"/>
  <c r="AX1485" i="6"/>
  <c r="BA1505" i="6"/>
  <c r="BD1504" i="6"/>
  <c r="AY1504" i="6"/>
  <c r="BA1503" i="6"/>
  <c r="BD1502" i="6"/>
  <c r="AY1502" i="6"/>
  <c r="BA1501" i="6"/>
  <c r="BD1500" i="6"/>
  <c r="AY1500" i="6"/>
  <c r="BA1499" i="6"/>
  <c r="BD1498" i="6"/>
  <c r="AY1498" i="6"/>
  <c r="BA1497" i="6"/>
  <c r="BD1496" i="6"/>
  <c r="AZ1496" i="6"/>
  <c r="BC1495" i="6"/>
  <c r="AY1495" i="6"/>
  <c r="BB1494" i="6"/>
  <c r="AX1494" i="6"/>
  <c r="BA1493" i="6"/>
  <c r="BD1492" i="6"/>
  <c r="AZ1492" i="6"/>
  <c r="BC1491" i="6"/>
  <c r="AY1491" i="6"/>
  <c r="BB1490" i="6"/>
  <c r="AX1490" i="6"/>
  <c r="BA1489" i="6"/>
  <c r="BD1488" i="6"/>
  <c r="AZ1488" i="6"/>
  <c r="BC1487" i="6"/>
  <c r="AY1487" i="6"/>
  <c r="BB1486" i="6"/>
  <c r="AX1486" i="6"/>
  <c r="BA1485" i="6"/>
  <c r="AS54" i="6"/>
  <c r="AR54" i="6"/>
  <c r="AV54" i="6"/>
  <c r="AQ54" i="6"/>
  <c r="AU54" i="6"/>
  <c r="AN54" i="6"/>
  <c r="AM54" i="6"/>
  <c r="AL54" i="6"/>
  <c r="BV49" i="6"/>
  <c r="BU49" i="6"/>
  <c r="BZ49" i="6"/>
  <c r="BT49" i="6"/>
  <c r="BW49" i="6"/>
  <c r="BS49" i="6"/>
  <c r="AI91" i="6"/>
  <c r="BD3029" i="6"/>
  <c r="BD3025" i="6"/>
  <c r="BD3021" i="6"/>
  <c r="BD3019" i="6"/>
  <c r="BD3017" i="6"/>
  <c r="BD3013" i="6"/>
  <c r="BD3010" i="6"/>
  <c r="BD3008" i="6"/>
  <c r="BD3004" i="6"/>
  <c r="BD3000" i="6"/>
  <c r="BD2996" i="6"/>
  <c r="BD2992" i="6"/>
  <c r="BD2988" i="6"/>
  <c r="BD2984" i="6"/>
  <c r="BD2980" i="6"/>
  <c r="BD2967" i="6"/>
  <c r="BD2963" i="6"/>
  <c r="BD2959" i="6"/>
  <c r="BD2957" i="6"/>
  <c r="BD2955" i="6"/>
  <c r="BD2950" i="6"/>
  <c r="BD2942" i="6"/>
  <c r="BD2934" i="6"/>
  <c r="BD2932" i="6"/>
  <c r="BD2928" i="6"/>
  <c r="BD3052" i="6"/>
  <c r="BD3050" i="6"/>
  <c r="BD3048" i="6"/>
  <c r="BD3046" i="6"/>
  <c r="BD3044" i="6"/>
  <c r="BD3042" i="6"/>
  <c r="BD3040" i="6"/>
  <c r="BD3038" i="6"/>
  <c r="BD3036" i="6"/>
  <c r="BD3034" i="6"/>
  <c r="BD3032" i="6"/>
  <c r="BD3030" i="6"/>
  <c r="BD3026" i="6"/>
  <c r="BD3022" i="6"/>
  <c r="BD3014" i="6"/>
  <c r="BD3011" i="6"/>
  <c r="BD3005" i="6"/>
  <c r="BD3001" i="6"/>
  <c r="BD3027" i="6"/>
  <c r="BD3023" i="6"/>
  <c r="BD3020" i="6"/>
  <c r="BD3018" i="6"/>
  <c r="BD3015" i="6"/>
  <c r="BD3012" i="6"/>
  <c r="BD3009" i="6"/>
  <c r="BD3006" i="6"/>
  <c r="BD3002" i="6"/>
  <c r="BD2998" i="6"/>
  <c r="BD2994" i="6"/>
  <c r="BD2990" i="6"/>
  <c r="BD2986" i="6"/>
  <c r="BD2982" i="6"/>
  <c r="BD2968" i="6"/>
  <c r="BD2965" i="6"/>
  <c r="BD2961" i="6"/>
  <c r="BD2958" i="6"/>
  <c r="BD2956" i="6"/>
  <c r="BD2946" i="6"/>
  <c r="BD2938" i="6"/>
  <c r="BD2935" i="6"/>
  <c r="BD2933" i="6"/>
  <c r="BD2930" i="6"/>
  <c r="BD2926" i="6"/>
  <c r="BD3053" i="6"/>
  <c r="BD3051" i="6"/>
  <c r="BD3049" i="6"/>
  <c r="BD3047" i="6"/>
  <c r="BD3045" i="6"/>
  <c r="BD3043" i="6"/>
  <c r="BD3041" i="6"/>
  <c r="BD3039" i="6"/>
  <c r="BD3037" i="6"/>
  <c r="BD3035" i="6"/>
  <c r="BD3033" i="6"/>
  <c r="BD3031" i="6"/>
  <c r="BD3028" i="6"/>
  <c r="BD3024" i="6"/>
  <c r="BD3016" i="6"/>
  <c r="BD3007" i="6"/>
  <c r="BD3003" i="6"/>
  <c r="BD2999" i="6"/>
  <c r="BD2995" i="6"/>
  <c r="BD2991" i="6"/>
  <c r="BD2987" i="6"/>
  <c r="BD2983" i="6"/>
  <c r="BD2979" i="6"/>
  <c r="BD2977" i="6"/>
  <c r="BD2975" i="6"/>
  <c r="BD2973" i="6"/>
  <c r="BD2971" i="6"/>
  <c r="BD2969" i="6"/>
  <c r="BD2966" i="6"/>
  <c r="BD2962" i="6"/>
  <c r="BD2954" i="6"/>
  <c r="BD2952" i="6"/>
  <c r="BD2949" i="6"/>
  <c r="BD2947" i="6"/>
  <c r="BD2944" i="6"/>
  <c r="BD2941" i="6"/>
  <c r="BD2939" i="6"/>
  <c r="BD2936" i="6"/>
  <c r="BD2931" i="6"/>
  <c r="BD2927" i="6"/>
  <c r="BD2989" i="6"/>
  <c r="BD2978" i="6"/>
  <c r="BD2970" i="6"/>
  <c r="BD2960" i="6"/>
  <c r="BD2943" i="6"/>
  <c r="BD2937" i="6"/>
  <c r="BD2985" i="6"/>
  <c r="BD2972" i="6"/>
  <c r="BD2951" i="6"/>
  <c r="BD2945" i="6"/>
  <c r="BD2929" i="6"/>
  <c r="BD2997" i="6"/>
  <c r="BD2981" i="6"/>
  <c r="BD2974" i="6"/>
  <c r="BD2953" i="6"/>
  <c r="BD2940" i="6"/>
  <c r="BD2925" i="6"/>
  <c r="BD2993" i="6"/>
  <c r="BD2976" i="6"/>
  <c r="BD2964" i="6"/>
  <c r="BD2948" i="6"/>
  <c r="AV91" i="6"/>
  <c r="AI94" i="6"/>
  <c r="AC94" i="6"/>
  <c r="AG94" i="6"/>
  <c r="AB94" i="6"/>
  <c r="AE94" i="6"/>
  <c r="AA94" i="6"/>
  <c r="AD94" i="6"/>
  <c r="AZ2777" i="6"/>
  <c r="AY2777" i="6"/>
  <c r="BA2776" i="6"/>
  <c r="BD2775" i="6"/>
  <c r="AY2775" i="6"/>
  <c r="BA2774" i="6"/>
  <c r="BD2773" i="6"/>
  <c r="AY2773" i="6"/>
  <c r="BA2772" i="6"/>
  <c r="BD2771" i="6"/>
  <c r="AY2771" i="6"/>
  <c r="BA2770" i="6"/>
  <c r="BD2769" i="6"/>
  <c r="AY2769" i="6"/>
  <c r="BB2768" i="6"/>
  <c r="AX2768" i="6"/>
  <c r="BA2767" i="6"/>
  <c r="BD2766" i="6"/>
  <c r="AZ2766" i="6"/>
  <c r="BC2765" i="6"/>
  <c r="AY2765" i="6"/>
  <c r="BB2764" i="6"/>
  <c r="AX2764" i="6"/>
  <c r="BA2763" i="6"/>
  <c r="BD2762" i="6"/>
  <c r="AZ2762" i="6"/>
  <c r="BC2761" i="6"/>
  <c r="AY2761" i="6"/>
  <c r="BB2760" i="6"/>
  <c r="AX2760" i="6"/>
  <c r="BA2759" i="6"/>
  <c r="BD2758" i="6"/>
  <c r="AZ2758" i="6"/>
  <c r="BC2757" i="6"/>
  <c r="AY2757" i="6"/>
  <c r="BD2777" i="6"/>
  <c r="AX2777" i="6"/>
  <c r="AZ2776" i="6"/>
  <c r="BC2775" i="6"/>
  <c r="AX2775" i="6"/>
  <c r="AZ2774" i="6"/>
  <c r="BC2773" i="6"/>
  <c r="AX2773" i="6"/>
  <c r="AZ2772" i="6"/>
  <c r="BC2771" i="6"/>
  <c r="AX2771" i="6"/>
  <c r="AZ2770" i="6"/>
  <c r="BC2769" i="6"/>
  <c r="AX2769" i="6"/>
  <c r="BA2768" i="6"/>
  <c r="BD2767" i="6"/>
  <c r="AZ2767" i="6"/>
  <c r="BC2766" i="6"/>
  <c r="AY2766" i="6"/>
  <c r="BB2765" i="6"/>
  <c r="AX2765" i="6"/>
  <c r="BA2764" i="6"/>
  <c r="BD2763" i="6"/>
  <c r="AZ2763" i="6"/>
  <c r="BC2762" i="6"/>
  <c r="AY2762" i="6"/>
  <c r="BB2761" i="6"/>
  <c r="AX2761" i="6"/>
  <c r="BA2760" i="6"/>
  <c r="BD2759" i="6"/>
  <c r="AZ2759" i="6"/>
  <c r="BC2758" i="6"/>
  <c r="AY2758" i="6"/>
  <c r="BB2757" i="6"/>
  <c r="AX2757" i="6"/>
  <c r="BC2777" i="6"/>
  <c r="BD2776" i="6"/>
  <c r="AY2776" i="6"/>
  <c r="BA2775" i="6"/>
  <c r="BD2774" i="6"/>
  <c r="AY2774" i="6"/>
  <c r="BA2773" i="6"/>
  <c r="BD2772" i="6"/>
  <c r="AY2772" i="6"/>
  <c r="BA2771" i="6"/>
  <c r="BD2770" i="6"/>
  <c r="AY2770" i="6"/>
  <c r="BA2769" i="6"/>
  <c r="BD2768" i="6"/>
  <c r="AZ2768" i="6"/>
  <c r="BC2767" i="6"/>
  <c r="AY2767" i="6"/>
  <c r="BB2766" i="6"/>
  <c r="AX2766" i="6"/>
  <c r="BA2765" i="6"/>
  <c r="BD2764" i="6"/>
  <c r="AZ2764" i="6"/>
  <c r="BC2763" i="6"/>
  <c r="AY2763" i="6"/>
  <c r="BB2762" i="6"/>
  <c r="AX2762" i="6"/>
  <c r="BA2761" i="6"/>
  <c r="BD2760" i="6"/>
  <c r="AZ2760" i="6"/>
  <c r="BC2759" i="6"/>
  <c r="AY2759" i="6"/>
  <c r="BB2758" i="6"/>
  <c r="AX2758" i="6"/>
  <c r="BA2757" i="6"/>
  <c r="BA2777" i="6"/>
  <c r="BC2776" i="6"/>
  <c r="AX2776" i="6"/>
  <c r="AZ2775" i="6"/>
  <c r="BC2774" i="6"/>
  <c r="AX2774" i="6"/>
  <c r="AZ2773" i="6"/>
  <c r="BC2772" i="6"/>
  <c r="AX2772" i="6"/>
  <c r="AZ2771" i="6"/>
  <c r="BC2770" i="6"/>
  <c r="AX2770" i="6"/>
  <c r="AZ2769" i="6"/>
  <c r="BC2768" i="6"/>
  <c r="AY2768" i="6"/>
  <c r="BB2767" i="6"/>
  <c r="AX2767" i="6"/>
  <c r="BA2766" i="6"/>
  <c r="BD2765" i="6"/>
  <c r="AZ2765" i="6"/>
  <c r="BC2764" i="6"/>
  <c r="AY2764" i="6"/>
  <c r="BB2763" i="6"/>
  <c r="AX2763" i="6"/>
  <c r="BA2762" i="6"/>
  <c r="BD2761" i="6"/>
  <c r="AZ2761" i="6"/>
  <c r="BC2760" i="6"/>
  <c r="AY2760" i="6"/>
  <c r="BB2759" i="6"/>
  <c r="AX2759" i="6"/>
  <c r="BA2758" i="6"/>
  <c r="BD2757" i="6"/>
  <c r="AZ2757" i="6"/>
  <c r="AS94" i="6"/>
  <c r="AR94" i="6"/>
  <c r="AV94" i="6"/>
  <c r="AQ94" i="6"/>
  <c r="AU94" i="6"/>
  <c r="AN94" i="6"/>
  <c r="AM94" i="6"/>
  <c r="AL94" i="6"/>
  <c r="BV85" i="6"/>
  <c r="BU85" i="6"/>
  <c r="BZ85" i="6"/>
  <c r="BT85" i="6"/>
  <c r="BW85" i="6"/>
  <c r="BS85" i="6"/>
  <c r="AI98" i="6"/>
  <c r="AC98" i="6"/>
  <c r="AG98" i="6"/>
  <c r="AB98" i="6"/>
  <c r="AE98" i="6"/>
  <c r="AA98" i="6"/>
  <c r="AD98" i="6"/>
  <c r="BD2861" i="6"/>
  <c r="AY2861" i="6"/>
  <c r="BA2860" i="6"/>
  <c r="BD2859" i="6"/>
  <c r="AY2859" i="6"/>
  <c r="BA2858" i="6"/>
  <c r="BD2857" i="6"/>
  <c r="AY2857" i="6"/>
  <c r="BA2856" i="6"/>
  <c r="BD2855" i="6"/>
  <c r="AY2855" i="6"/>
  <c r="BA2854" i="6"/>
  <c r="BD2853" i="6"/>
  <c r="AY2853" i="6"/>
  <c r="BB2852" i="6"/>
  <c r="AX2852" i="6"/>
  <c r="BA2851" i="6"/>
  <c r="BD2850" i="6"/>
  <c r="AZ2850" i="6"/>
  <c r="BC2849" i="6"/>
  <c r="AY2849" i="6"/>
  <c r="BB2848" i="6"/>
  <c r="AX2848" i="6"/>
  <c r="BA2847" i="6"/>
  <c r="BD2846" i="6"/>
  <c r="AZ2846" i="6"/>
  <c r="BC2845" i="6"/>
  <c r="AY2845" i="6"/>
  <c r="BB2844" i="6"/>
  <c r="AX2844" i="6"/>
  <c r="BA2843" i="6"/>
  <c r="BD2842" i="6"/>
  <c r="AZ2842" i="6"/>
  <c r="BC2841" i="6"/>
  <c r="AY2841" i="6"/>
  <c r="BC2861" i="6"/>
  <c r="AX2861" i="6"/>
  <c r="AZ2860" i="6"/>
  <c r="BC2859" i="6"/>
  <c r="AX2859" i="6"/>
  <c r="AZ2858" i="6"/>
  <c r="BC2857" i="6"/>
  <c r="AX2857" i="6"/>
  <c r="AZ2856" i="6"/>
  <c r="BC2855" i="6"/>
  <c r="AX2855" i="6"/>
  <c r="AZ2854" i="6"/>
  <c r="BC2853" i="6"/>
  <c r="AX2853" i="6"/>
  <c r="BA2852" i="6"/>
  <c r="BD2851" i="6"/>
  <c r="AZ2851" i="6"/>
  <c r="BC2850" i="6"/>
  <c r="AY2850" i="6"/>
  <c r="BB2849" i="6"/>
  <c r="AX2849" i="6"/>
  <c r="BA2848" i="6"/>
  <c r="BD2847" i="6"/>
  <c r="AZ2847" i="6"/>
  <c r="BC2846" i="6"/>
  <c r="AY2846" i="6"/>
  <c r="BB2845" i="6"/>
  <c r="AX2845" i="6"/>
  <c r="BA2844" i="6"/>
  <c r="BD2843" i="6"/>
  <c r="AZ2843" i="6"/>
  <c r="BC2842" i="6"/>
  <c r="AY2842" i="6"/>
  <c r="BB2841" i="6"/>
  <c r="AX2841" i="6"/>
  <c r="BA2861" i="6"/>
  <c r="BD2860" i="6"/>
  <c r="AY2860" i="6"/>
  <c r="BA2859" i="6"/>
  <c r="BD2858" i="6"/>
  <c r="AY2858" i="6"/>
  <c r="BA2857" i="6"/>
  <c r="BD2856" i="6"/>
  <c r="AY2856" i="6"/>
  <c r="BA2855" i="6"/>
  <c r="BD2854" i="6"/>
  <c r="AY2854" i="6"/>
  <c r="BA2853" i="6"/>
  <c r="BD2852" i="6"/>
  <c r="AZ2852" i="6"/>
  <c r="BC2851" i="6"/>
  <c r="AY2851" i="6"/>
  <c r="BB2850" i="6"/>
  <c r="AX2850" i="6"/>
  <c r="BA2849" i="6"/>
  <c r="BD2848" i="6"/>
  <c r="AZ2848" i="6"/>
  <c r="BC2847" i="6"/>
  <c r="AY2847" i="6"/>
  <c r="BB2846" i="6"/>
  <c r="AX2846" i="6"/>
  <c r="BA2845" i="6"/>
  <c r="BD2844" i="6"/>
  <c r="AZ2844" i="6"/>
  <c r="BC2843" i="6"/>
  <c r="AY2843" i="6"/>
  <c r="BB2842" i="6"/>
  <c r="AX2842" i="6"/>
  <c r="BA2841" i="6"/>
  <c r="AZ2861" i="6"/>
  <c r="BC2860" i="6"/>
  <c r="AX2860" i="6"/>
  <c r="AZ2859" i="6"/>
  <c r="BC2858" i="6"/>
  <c r="AX2858" i="6"/>
  <c r="AZ2857" i="6"/>
  <c r="BC2856" i="6"/>
  <c r="AX2856" i="6"/>
  <c r="AZ2855" i="6"/>
  <c r="BC2854" i="6"/>
  <c r="AX2854" i="6"/>
  <c r="AZ2853" i="6"/>
  <c r="BC2852" i="6"/>
  <c r="AY2852" i="6"/>
  <c r="BB2851" i="6"/>
  <c r="AX2851" i="6"/>
  <c r="BA2850" i="6"/>
  <c r="BD2849" i="6"/>
  <c r="AZ2849" i="6"/>
  <c r="BC2848" i="6"/>
  <c r="AY2848" i="6"/>
  <c r="BB2847" i="6"/>
  <c r="AX2847" i="6"/>
  <c r="BA2846" i="6"/>
  <c r="BD2845" i="6"/>
  <c r="AZ2845" i="6"/>
  <c r="BC2844" i="6"/>
  <c r="AY2844" i="6"/>
  <c r="BB2843" i="6"/>
  <c r="AX2843" i="6"/>
  <c r="BA2842" i="6"/>
  <c r="BD2841" i="6"/>
  <c r="AZ2841" i="6"/>
  <c r="AS98" i="6"/>
  <c r="AR98" i="6"/>
  <c r="AV98" i="6"/>
  <c r="AQ98" i="6"/>
  <c r="AU98" i="6"/>
  <c r="AN98" i="6"/>
  <c r="AM98" i="6"/>
  <c r="AL98" i="6"/>
  <c r="BV89" i="6"/>
  <c r="BU89" i="6"/>
  <c r="BZ89" i="6"/>
  <c r="BT89" i="6"/>
  <c r="BW89" i="6"/>
  <c r="BS89" i="6"/>
  <c r="AI102" i="6"/>
  <c r="BD3368" i="6"/>
  <c r="BD3364" i="6"/>
  <c r="BD3360" i="6"/>
  <c r="BD3358" i="6"/>
  <c r="BD3356" i="6"/>
  <c r="BD3352" i="6"/>
  <c r="BD3349" i="6"/>
  <c r="BD3347" i="6"/>
  <c r="BD3343" i="6"/>
  <c r="BD3339" i="6"/>
  <c r="BD3335" i="6"/>
  <c r="BD3331" i="6"/>
  <c r="BD3327" i="6"/>
  <c r="BD3323" i="6"/>
  <c r="BD3319" i="6"/>
  <c r="BD3306" i="6"/>
  <c r="BD3391" i="6"/>
  <c r="BD3389" i="6"/>
  <c r="BD3387" i="6"/>
  <c r="BD3385" i="6"/>
  <c r="BD3383" i="6"/>
  <c r="BD3381" i="6"/>
  <c r="BD3379" i="6"/>
  <c r="BD3377" i="6"/>
  <c r="BD3375" i="6"/>
  <c r="BD3373" i="6"/>
  <c r="BD3371" i="6"/>
  <c r="BD3369" i="6"/>
  <c r="BD3365" i="6"/>
  <c r="BD3361" i="6"/>
  <c r="BD3353" i="6"/>
  <c r="BD3350" i="6"/>
  <c r="BD3344" i="6"/>
  <c r="BD3340" i="6"/>
  <c r="BD3336" i="6"/>
  <c r="BD3332" i="6"/>
  <c r="BD3328" i="6"/>
  <c r="BD3324" i="6"/>
  <c r="BD3320" i="6"/>
  <c r="BD3317" i="6"/>
  <c r="BD3315" i="6"/>
  <c r="BD3313" i="6"/>
  <c r="BD3311" i="6"/>
  <c r="BD3366" i="6"/>
  <c r="BD3362" i="6"/>
  <c r="BD3359" i="6"/>
  <c r="BD3357" i="6"/>
  <c r="BD3354" i="6"/>
  <c r="BD3351" i="6"/>
  <c r="BD3348" i="6"/>
  <c r="BD3345" i="6"/>
  <c r="BD3341" i="6"/>
  <c r="BD3337" i="6"/>
  <c r="BD3333" i="6"/>
  <c r="BD3329" i="6"/>
  <c r="BD3325" i="6"/>
  <c r="BD3321" i="6"/>
  <c r="BD3307" i="6"/>
  <c r="BD3304" i="6"/>
  <c r="BD3300" i="6"/>
  <c r="BD3297" i="6"/>
  <c r="BD3295" i="6"/>
  <c r="BD3285" i="6"/>
  <c r="BD3277" i="6"/>
  <c r="BD3274" i="6"/>
  <c r="BD3272" i="6"/>
  <c r="BD3269" i="6"/>
  <c r="BD3265" i="6"/>
  <c r="BD3392" i="6"/>
  <c r="BD3390" i="6"/>
  <c r="BD3388" i="6"/>
  <c r="BD3386" i="6"/>
  <c r="BD3384" i="6"/>
  <c r="BD3382" i="6"/>
  <c r="BD3380" i="6"/>
  <c r="BD3378" i="6"/>
  <c r="BD3376" i="6"/>
  <c r="BD3374" i="6"/>
  <c r="BD3372" i="6"/>
  <c r="BD3370" i="6"/>
  <c r="BD3367" i="6"/>
  <c r="BD3363" i="6"/>
  <c r="BD3355" i="6"/>
  <c r="BD3346" i="6"/>
  <c r="BD3342" i="6"/>
  <c r="BD3338" i="6"/>
  <c r="BD3334" i="6"/>
  <c r="BD3330" i="6"/>
  <c r="BD3326" i="6"/>
  <c r="BD3322" i="6"/>
  <c r="BD3318" i="6"/>
  <c r="BD3316" i="6"/>
  <c r="BD3314" i="6"/>
  <c r="BD3312" i="6"/>
  <c r="BD3310" i="6"/>
  <c r="BD3308" i="6"/>
  <c r="BD3305" i="6"/>
  <c r="BD3301" i="6"/>
  <c r="BD3293" i="6"/>
  <c r="BD3291" i="6"/>
  <c r="BD3288" i="6"/>
  <c r="BD3286" i="6"/>
  <c r="BD3283" i="6"/>
  <c r="BD3280" i="6"/>
  <c r="BD3278" i="6"/>
  <c r="BD3275" i="6"/>
  <c r="BD3270" i="6"/>
  <c r="BD3266" i="6"/>
  <c r="BD3303" i="6"/>
  <c r="BD3296" i="6"/>
  <c r="BD3273" i="6"/>
  <c r="BD3264" i="6"/>
  <c r="BD3309" i="6"/>
  <c r="BD3298" i="6"/>
  <c r="BD3289" i="6"/>
  <c r="BD3287" i="6"/>
  <c r="BD3281" i="6"/>
  <c r="BD3279" i="6"/>
  <c r="BD3267" i="6"/>
  <c r="BD3299" i="6"/>
  <c r="BD3290" i="6"/>
  <c r="BD3282" i="6"/>
  <c r="BD3268" i="6"/>
  <c r="BD3302" i="6"/>
  <c r="BD3294" i="6"/>
  <c r="BD3292" i="6"/>
  <c r="BD3284" i="6"/>
  <c r="BD3276" i="6"/>
  <c r="BD3271" i="6"/>
  <c r="AV102" i="6"/>
  <c r="AD105" i="6"/>
  <c r="AI105" i="6"/>
  <c r="AC105" i="6"/>
  <c r="AG105" i="6"/>
  <c r="AB105" i="6"/>
  <c r="AE105" i="6"/>
  <c r="AA105" i="6"/>
  <c r="BD3116" i="6"/>
  <c r="AY3116" i="6"/>
  <c r="BA3115" i="6"/>
  <c r="BD3114" i="6"/>
  <c r="AY3114" i="6"/>
  <c r="BA3113" i="6"/>
  <c r="BD3112" i="6"/>
  <c r="AY3112" i="6"/>
  <c r="BA3111" i="6"/>
  <c r="BC3116" i="6"/>
  <c r="AX3116" i="6"/>
  <c r="AZ3115" i="6"/>
  <c r="BC3114" i="6"/>
  <c r="AX3114" i="6"/>
  <c r="AZ3113" i="6"/>
  <c r="BC3112" i="6"/>
  <c r="AX3112" i="6"/>
  <c r="AZ3111" i="6"/>
  <c r="BC3110" i="6"/>
  <c r="AX3110" i="6"/>
  <c r="AZ3109" i="6"/>
  <c r="BC3108" i="6"/>
  <c r="AX3108" i="6"/>
  <c r="BA3107" i="6"/>
  <c r="BD3106" i="6"/>
  <c r="AZ3106" i="6"/>
  <c r="BC3105" i="6"/>
  <c r="AY3105" i="6"/>
  <c r="BB3104" i="6"/>
  <c r="AX3104" i="6"/>
  <c r="BA3103" i="6"/>
  <c r="BD3102" i="6"/>
  <c r="AZ3102" i="6"/>
  <c r="BC3101" i="6"/>
  <c r="AZ3116" i="6"/>
  <c r="AX3115" i="6"/>
  <c r="BC3113" i="6"/>
  <c r="AZ3112" i="6"/>
  <c r="AX3111" i="6"/>
  <c r="AY3110" i="6"/>
  <c r="AY3109" i="6"/>
  <c r="AZ3108" i="6"/>
  <c r="BB3107" i="6"/>
  <c r="BC3106" i="6"/>
  <c r="AX3106" i="6"/>
  <c r="AZ3105" i="6"/>
  <c r="BA3104" i="6"/>
  <c r="BC3103" i="6"/>
  <c r="AX3103" i="6"/>
  <c r="AY3102" i="6"/>
  <c r="BA3101" i="6"/>
  <c r="BD3100" i="6"/>
  <c r="AZ3100" i="6"/>
  <c r="BC3099" i="6"/>
  <c r="AY3099" i="6"/>
  <c r="BB3098" i="6"/>
  <c r="AX3098" i="6"/>
  <c r="BA3097" i="6"/>
  <c r="BD3096" i="6"/>
  <c r="AZ3096" i="6"/>
  <c r="BD3115" i="6"/>
  <c r="BA3114" i="6"/>
  <c r="AY3113" i="6"/>
  <c r="BD3111" i="6"/>
  <c r="BD3110" i="6"/>
  <c r="BD3109" i="6"/>
  <c r="AX3109" i="6"/>
  <c r="AY3108" i="6"/>
  <c r="AZ3107" i="6"/>
  <c r="BB3106" i="6"/>
  <c r="BD3105" i="6"/>
  <c r="AX3105" i="6"/>
  <c r="AZ3104" i="6"/>
  <c r="BB3103" i="6"/>
  <c r="BC3102" i="6"/>
  <c r="AX3102" i="6"/>
  <c r="AZ3101" i="6"/>
  <c r="BC3100" i="6"/>
  <c r="AY3100" i="6"/>
  <c r="BB3099" i="6"/>
  <c r="AX3099" i="6"/>
  <c r="BA3098" i="6"/>
  <c r="BD3097" i="6"/>
  <c r="AZ3097" i="6"/>
  <c r="BC3096" i="6"/>
  <c r="AY3096" i="6"/>
  <c r="BC3115" i="6"/>
  <c r="AZ3114" i="6"/>
  <c r="AX3113" i="6"/>
  <c r="BC3111" i="6"/>
  <c r="BA3110" i="6"/>
  <c r="BC3109" i="6"/>
  <c r="BD3108" i="6"/>
  <c r="BD3107" i="6"/>
  <c r="AY3107" i="6"/>
  <c r="BA3106" i="6"/>
  <c r="BB3105" i="6"/>
  <c r="BD3104" i="6"/>
  <c r="AY3104" i="6"/>
  <c r="AZ3103" i="6"/>
  <c r="BB3102" i="6"/>
  <c r="BD3101" i="6"/>
  <c r="AY3101" i="6"/>
  <c r="BB3100" i="6"/>
  <c r="AX3100" i="6"/>
  <c r="BA3099" i="6"/>
  <c r="BD3098" i="6"/>
  <c r="AZ3098" i="6"/>
  <c r="BC3097" i="6"/>
  <c r="AY3097" i="6"/>
  <c r="BB3096" i="6"/>
  <c r="AX3096" i="6"/>
  <c r="BA3116" i="6"/>
  <c r="AY3115" i="6"/>
  <c r="BD3113" i="6"/>
  <c r="BA3112" i="6"/>
  <c r="AY3111" i="6"/>
  <c r="AZ3110" i="6"/>
  <c r="BA3109" i="6"/>
  <c r="BA3108" i="6"/>
  <c r="BC3107" i="6"/>
  <c r="AX3107" i="6"/>
  <c r="AY3106" i="6"/>
  <c r="BA3105" i="6"/>
  <c r="BC3104" i="6"/>
  <c r="BD3103" i="6"/>
  <c r="AY3103" i="6"/>
  <c r="BA3102" i="6"/>
  <c r="BB3101" i="6"/>
  <c r="AX3101" i="6"/>
  <c r="BA3100" i="6"/>
  <c r="BD3099" i="6"/>
  <c r="AZ3099" i="6"/>
  <c r="BC3098" i="6"/>
  <c r="AY3098" i="6"/>
  <c r="BB3097" i="6"/>
  <c r="AX3097" i="6"/>
  <c r="BA3096" i="6"/>
  <c r="AR105" i="6"/>
  <c r="AV105" i="6"/>
  <c r="AQ105" i="6"/>
  <c r="AU105" i="6"/>
  <c r="AS105" i="6"/>
  <c r="AN105" i="6"/>
  <c r="AM105" i="6"/>
  <c r="AL105" i="6"/>
  <c r="BZ95" i="6"/>
  <c r="BT95" i="6"/>
  <c r="BW95" i="6"/>
  <c r="BS95" i="6"/>
  <c r="BV95" i="6"/>
  <c r="BU95" i="6"/>
  <c r="AD109" i="6"/>
  <c r="AI109" i="6"/>
  <c r="AC109" i="6"/>
  <c r="AG109" i="6"/>
  <c r="AB109" i="6"/>
  <c r="AE109" i="6"/>
  <c r="AA109" i="6"/>
  <c r="BC3200" i="6"/>
  <c r="AX3200" i="6"/>
  <c r="AZ3199" i="6"/>
  <c r="BC3198" i="6"/>
  <c r="AX3198" i="6"/>
  <c r="AZ3197" i="6"/>
  <c r="BC3196" i="6"/>
  <c r="AX3196" i="6"/>
  <c r="AZ3195" i="6"/>
  <c r="BC3194" i="6"/>
  <c r="AX3194" i="6"/>
  <c r="AZ3193" i="6"/>
  <c r="BA3200" i="6"/>
  <c r="BD3199" i="6"/>
  <c r="AY3199" i="6"/>
  <c r="BA3198" i="6"/>
  <c r="BD3197" i="6"/>
  <c r="AY3197" i="6"/>
  <c r="BA3196" i="6"/>
  <c r="BD3195" i="6"/>
  <c r="AY3195" i="6"/>
  <c r="BA3194" i="6"/>
  <c r="BD3193" i="6"/>
  <c r="AY3193" i="6"/>
  <c r="BA3192" i="6"/>
  <c r="BD3191" i="6"/>
  <c r="AZ3191" i="6"/>
  <c r="BC3190" i="6"/>
  <c r="AY3190" i="6"/>
  <c r="BB3189" i="6"/>
  <c r="AX3189" i="6"/>
  <c r="BA3188" i="6"/>
  <c r="AY3200" i="6"/>
  <c r="BD3198" i="6"/>
  <c r="BA3197" i="6"/>
  <c r="AY3196" i="6"/>
  <c r="BD3194" i="6"/>
  <c r="BA3193" i="6"/>
  <c r="AZ3192" i="6"/>
  <c r="BB3191" i="6"/>
  <c r="BD3190" i="6"/>
  <c r="AX3190" i="6"/>
  <c r="AZ3189" i="6"/>
  <c r="BB3188" i="6"/>
  <c r="BD3187" i="6"/>
  <c r="AZ3187" i="6"/>
  <c r="BC3186" i="6"/>
  <c r="AY3186" i="6"/>
  <c r="BB3185" i="6"/>
  <c r="AX3185" i="6"/>
  <c r="BA3184" i="6"/>
  <c r="BD3183" i="6"/>
  <c r="AZ3183" i="6"/>
  <c r="BC3182" i="6"/>
  <c r="AY3182" i="6"/>
  <c r="BB3181" i="6"/>
  <c r="AX3181" i="6"/>
  <c r="BA3180" i="6"/>
  <c r="BC3199" i="6"/>
  <c r="AZ3198" i="6"/>
  <c r="AX3197" i="6"/>
  <c r="BC3195" i="6"/>
  <c r="AZ3194" i="6"/>
  <c r="AX3193" i="6"/>
  <c r="AY3192" i="6"/>
  <c r="BA3191" i="6"/>
  <c r="BB3190" i="6"/>
  <c r="BD3189" i="6"/>
  <c r="AY3189" i="6"/>
  <c r="AZ3188" i="6"/>
  <c r="BC3187" i="6"/>
  <c r="AY3187" i="6"/>
  <c r="BB3186" i="6"/>
  <c r="AX3186" i="6"/>
  <c r="BA3185" i="6"/>
  <c r="BD3184" i="6"/>
  <c r="AZ3184" i="6"/>
  <c r="BC3183" i="6"/>
  <c r="AY3183" i="6"/>
  <c r="BB3182" i="6"/>
  <c r="AX3182" i="6"/>
  <c r="BA3181" i="6"/>
  <c r="BD3180" i="6"/>
  <c r="AZ3180" i="6"/>
  <c r="BD3200" i="6"/>
  <c r="BA3199" i="6"/>
  <c r="AY3198" i="6"/>
  <c r="BD3196" i="6"/>
  <c r="BA3195" i="6"/>
  <c r="AY3194" i="6"/>
  <c r="BD3192" i="6"/>
  <c r="AX3192" i="6"/>
  <c r="AY3191" i="6"/>
  <c r="BA3190" i="6"/>
  <c r="BC3189" i="6"/>
  <c r="BD3188" i="6"/>
  <c r="AY3188" i="6"/>
  <c r="BB3187" i="6"/>
  <c r="AX3187" i="6"/>
  <c r="BA3186" i="6"/>
  <c r="BD3185" i="6"/>
  <c r="AZ3185" i="6"/>
  <c r="BC3184" i="6"/>
  <c r="AY3184" i="6"/>
  <c r="BB3183" i="6"/>
  <c r="AX3183" i="6"/>
  <c r="BA3182" i="6"/>
  <c r="BD3181" i="6"/>
  <c r="AZ3181" i="6"/>
  <c r="BC3180" i="6"/>
  <c r="AY3180" i="6"/>
  <c r="AZ3200" i="6"/>
  <c r="AX3199" i="6"/>
  <c r="BC3197" i="6"/>
  <c r="AZ3196" i="6"/>
  <c r="AX3195" i="6"/>
  <c r="BC3193" i="6"/>
  <c r="BC3192" i="6"/>
  <c r="BC3191" i="6"/>
  <c r="AX3191" i="6"/>
  <c r="AZ3190" i="6"/>
  <c r="BA3189" i="6"/>
  <c r="BC3188" i="6"/>
  <c r="AX3188" i="6"/>
  <c r="BA3187" i="6"/>
  <c r="BD3186" i="6"/>
  <c r="AZ3186" i="6"/>
  <c r="BC3185" i="6"/>
  <c r="AY3185" i="6"/>
  <c r="BB3184" i="6"/>
  <c r="AX3184" i="6"/>
  <c r="BA3183" i="6"/>
  <c r="BD3182" i="6"/>
  <c r="AZ3182" i="6"/>
  <c r="BC3181" i="6"/>
  <c r="AY3181" i="6"/>
  <c r="BB3180" i="6"/>
  <c r="AX3180" i="6"/>
  <c r="AR109" i="6"/>
  <c r="AV109" i="6"/>
  <c r="AQ109" i="6"/>
  <c r="AU109" i="6"/>
  <c r="AS109" i="6"/>
  <c r="AN109" i="6"/>
  <c r="AM109" i="6"/>
  <c r="AL109" i="6"/>
  <c r="BZ99" i="6"/>
  <c r="BT99" i="6"/>
  <c r="BW99" i="6"/>
  <c r="BS99" i="6"/>
  <c r="BV99" i="6"/>
  <c r="BU99" i="6"/>
  <c r="AJ112" i="6"/>
  <c r="AF112" i="6"/>
  <c r="AH111" i="6"/>
  <c r="AJ110" i="6"/>
  <c r="AF110" i="6"/>
  <c r="AH109" i="6"/>
  <c r="AJ108" i="6"/>
  <c r="AF108" i="6"/>
  <c r="AH107" i="6"/>
  <c r="AJ106" i="6"/>
  <c r="AF106" i="6"/>
  <c r="AH105" i="6"/>
  <c r="AJ104" i="6"/>
  <c r="AF104" i="6"/>
  <c r="AH103" i="6"/>
  <c r="AH102" i="6"/>
  <c r="AH112" i="6"/>
  <c r="AJ111" i="6"/>
  <c r="AF111" i="6"/>
  <c r="AH110" i="6"/>
  <c r="AJ109" i="6"/>
  <c r="AF109" i="6"/>
  <c r="AH108" i="6"/>
  <c r="AJ107" i="6"/>
  <c r="AF107" i="6"/>
  <c r="AH106" i="6"/>
  <c r="AJ105" i="6"/>
  <c r="AF105" i="6"/>
  <c r="AH104" i="6"/>
  <c r="AJ103" i="6"/>
  <c r="AF103" i="6"/>
  <c r="AJ102" i="6"/>
  <c r="AF102" i="6"/>
  <c r="AJ101" i="6"/>
  <c r="AF101" i="6"/>
  <c r="AH100" i="6"/>
  <c r="AJ99" i="6"/>
  <c r="AF99" i="6"/>
  <c r="AH98" i="6"/>
  <c r="AJ97" i="6"/>
  <c r="AF97" i="6"/>
  <c r="AH96" i="6"/>
  <c r="AJ95" i="6"/>
  <c r="AF95" i="6"/>
  <c r="AH94" i="6"/>
  <c r="AJ93" i="6"/>
  <c r="AF93" i="6"/>
  <c r="AH92" i="6"/>
  <c r="AH91" i="6"/>
  <c r="AH101" i="6"/>
  <c r="AJ100" i="6"/>
  <c r="AF100" i="6"/>
  <c r="AH99" i="6"/>
  <c r="AJ98" i="6"/>
  <c r="AF98" i="6"/>
  <c r="AH97" i="6"/>
  <c r="AJ96" i="6"/>
  <c r="AF96" i="6"/>
  <c r="AH95" i="6"/>
  <c r="AJ94" i="6"/>
  <c r="AF94" i="6"/>
  <c r="AH93" i="6"/>
  <c r="AJ92" i="6"/>
  <c r="AF92" i="6"/>
  <c r="AJ91" i="6"/>
  <c r="AF91" i="6"/>
  <c r="AJ90" i="6"/>
  <c r="AF90" i="6"/>
  <c r="AH89" i="6"/>
  <c r="AJ88" i="6"/>
  <c r="AF88" i="6"/>
  <c r="AH87" i="6"/>
  <c r="AJ86" i="6"/>
  <c r="AF86" i="6"/>
  <c r="AH85" i="6"/>
  <c r="AJ84" i="6"/>
  <c r="AF84" i="6"/>
  <c r="AH83" i="6"/>
  <c r="AJ82" i="6"/>
  <c r="AF82" i="6"/>
  <c r="AH81" i="6"/>
  <c r="AH80" i="6"/>
  <c r="AH90" i="6"/>
  <c r="AJ89" i="6"/>
  <c r="AF89" i="6"/>
  <c r="AH88" i="6"/>
  <c r="AJ87" i="6"/>
  <c r="AF87" i="6"/>
  <c r="AH86" i="6"/>
  <c r="AJ85" i="6"/>
  <c r="AF85" i="6"/>
  <c r="AH84" i="6"/>
  <c r="AJ83" i="6"/>
  <c r="AF83" i="6"/>
  <c r="AH82" i="6"/>
  <c r="AJ81" i="6"/>
  <c r="AF81" i="6"/>
  <c r="AJ80" i="6"/>
  <c r="AF80" i="6"/>
  <c r="AJ79" i="6"/>
  <c r="AF79" i="6"/>
  <c r="AH78" i="6"/>
  <c r="AJ77" i="6"/>
  <c r="AF77" i="6"/>
  <c r="AH76" i="6"/>
  <c r="AJ75" i="6"/>
  <c r="AF75" i="6"/>
  <c r="AH74" i="6"/>
  <c r="AJ73" i="6"/>
  <c r="AF73" i="6"/>
  <c r="AH72" i="6"/>
  <c r="AJ71" i="6"/>
  <c r="AF71" i="6"/>
  <c r="AH70" i="6"/>
  <c r="AH69" i="6"/>
  <c r="AH79" i="6"/>
  <c r="AJ78" i="6"/>
  <c r="AF78" i="6"/>
  <c r="AH77" i="6"/>
  <c r="AJ76" i="6"/>
  <c r="AF76" i="6"/>
  <c r="AH75" i="6"/>
  <c r="AJ74" i="6"/>
  <c r="AF74" i="6"/>
  <c r="AH73" i="6"/>
  <c r="AJ72" i="6"/>
  <c r="AF72" i="6"/>
  <c r="AH71" i="6"/>
  <c r="AJ70" i="6"/>
  <c r="AF70" i="6"/>
  <c r="AJ69" i="6"/>
  <c r="AF69" i="6"/>
  <c r="AJ68" i="6"/>
  <c r="AF68" i="6"/>
  <c r="AH67" i="6"/>
  <c r="AJ66" i="6"/>
  <c r="AF66" i="6"/>
  <c r="AH65" i="6"/>
  <c r="AJ64" i="6"/>
  <c r="AF64" i="6"/>
  <c r="AH63" i="6"/>
  <c r="AJ62" i="6"/>
  <c r="AF62" i="6"/>
  <c r="AH61" i="6"/>
  <c r="AJ60" i="6"/>
  <c r="AF60" i="6"/>
  <c r="AH59" i="6"/>
  <c r="AH58" i="6"/>
  <c r="AH68" i="6"/>
  <c r="AJ67" i="6"/>
  <c r="AF67" i="6"/>
  <c r="AH66" i="6"/>
  <c r="AJ65" i="6"/>
  <c r="AF65" i="6"/>
  <c r="AH64" i="6"/>
  <c r="AJ63" i="6"/>
  <c r="AF63" i="6"/>
  <c r="AH62" i="6"/>
  <c r="AJ61" i="6"/>
  <c r="AF61" i="6"/>
  <c r="AH60" i="6"/>
  <c r="AJ59" i="6"/>
  <c r="AF59" i="6"/>
  <c r="AJ58" i="6"/>
  <c r="AF58" i="6"/>
  <c r="AJ57" i="6"/>
  <c r="AF57" i="6"/>
  <c r="AH56" i="6"/>
  <c r="AJ55" i="6"/>
  <c r="AF55" i="6"/>
  <c r="AH54" i="6"/>
  <c r="AJ53" i="6"/>
  <c r="AF53" i="6"/>
  <c r="AH52" i="6"/>
  <c r="AJ51" i="6"/>
  <c r="AF51" i="6"/>
  <c r="AH50" i="6"/>
  <c r="AJ49" i="6"/>
  <c r="AF49" i="6"/>
  <c r="AH48" i="6"/>
  <c r="AH47" i="6"/>
  <c r="AH57" i="6"/>
  <c r="AJ56" i="6"/>
  <c r="AF56" i="6"/>
  <c r="AH55" i="6"/>
  <c r="AJ54" i="6"/>
  <c r="AF54" i="6"/>
  <c r="AH53" i="6"/>
  <c r="AJ52" i="6"/>
  <c r="AF52" i="6"/>
  <c r="AH51" i="6"/>
  <c r="AJ50" i="6"/>
  <c r="AF50" i="6"/>
  <c r="AH49" i="6"/>
  <c r="AJ48" i="6"/>
  <c r="AF48" i="6"/>
  <c r="AJ47" i="6"/>
  <c r="AF47" i="6"/>
  <c r="AJ46" i="6"/>
  <c r="AF46" i="6"/>
  <c r="AH45" i="6"/>
  <c r="AJ44" i="6"/>
  <c r="AF44" i="6"/>
  <c r="AH43" i="6"/>
  <c r="AJ42" i="6"/>
  <c r="AF42" i="6"/>
  <c r="AH41" i="6"/>
  <c r="AJ40" i="6"/>
  <c r="AF40" i="6"/>
  <c r="AH39" i="6"/>
  <c r="AJ38" i="6"/>
  <c r="AF38" i="6"/>
  <c r="AH37" i="6"/>
  <c r="AH36" i="6"/>
  <c r="AH46" i="6"/>
  <c r="AJ45" i="6"/>
  <c r="AF45" i="6"/>
  <c r="AH44" i="6"/>
  <c r="AJ43" i="6"/>
  <c r="AF43" i="6"/>
  <c r="AH42" i="6"/>
  <c r="AJ41" i="6"/>
  <c r="AF41" i="6"/>
  <c r="AH40" i="6"/>
  <c r="AJ39" i="6"/>
  <c r="AF39" i="6"/>
  <c r="AH38" i="6"/>
  <c r="AJ37" i="6"/>
  <c r="AF37" i="6"/>
  <c r="AJ36" i="6"/>
  <c r="AF36" i="6"/>
  <c r="AJ35" i="6"/>
  <c r="AF35" i="6"/>
  <c r="AH34" i="6"/>
  <c r="AJ33" i="6"/>
  <c r="AF33" i="6"/>
  <c r="AH32" i="6"/>
  <c r="AJ31" i="6"/>
  <c r="AF31" i="6"/>
  <c r="AH30" i="6"/>
  <c r="AJ29" i="6"/>
  <c r="AF29" i="6"/>
  <c r="AH28" i="6"/>
  <c r="AJ27" i="6"/>
  <c r="AF27" i="6"/>
  <c r="AH26" i="6"/>
  <c r="AH25" i="6"/>
  <c r="AH35" i="6"/>
  <c r="AJ34" i="6"/>
  <c r="AF34" i="6"/>
  <c r="AH33" i="6"/>
  <c r="AJ32" i="6"/>
  <c r="AF32" i="6"/>
  <c r="AH31" i="6"/>
  <c r="AJ30" i="6"/>
  <c r="AF30" i="6"/>
  <c r="AH29" i="6"/>
  <c r="AJ28" i="6"/>
  <c r="AF28" i="6"/>
  <c r="AH27" i="6"/>
  <c r="AJ26" i="6"/>
  <c r="AF26" i="6"/>
  <c r="AJ25" i="6"/>
  <c r="AF25" i="6"/>
  <c r="AJ24" i="6"/>
  <c r="AF24" i="6"/>
  <c r="AH23" i="6"/>
  <c r="AJ22" i="6"/>
  <c r="AF22" i="6"/>
  <c r="AH21" i="6"/>
  <c r="AJ20" i="6"/>
  <c r="AF20" i="6"/>
  <c r="AH19" i="6"/>
  <c r="AJ18" i="6"/>
  <c r="AF18" i="6"/>
  <c r="AH17" i="6"/>
  <c r="AJ16" i="6"/>
  <c r="AF16" i="6"/>
  <c r="AH15" i="6"/>
  <c r="AH14" i="6"/>
  <c r="AH24" i="6"/>
  <c r="AJ23" i="6"/>
  <c r="AF23" i="6"/>
  <c r="AH22" i="6"/>
  <c r="AJ21" i="6"/>
  <c r="AF21" i="6"/>
  <c r="AH20" i="6"/>
  <c r="AJ19" i="6"/>
  <c r="AF19" i="6"/>
  <c r="AH18" i="6"/>
  <c r="AJ17" i="6"/>
  <c r="AF17" i="6"/>
  <c r="AH16" i="6"/>
  <c r="AJ15" i="6"/>
  <c r="AF15" i="6"/>
  <c r="AJ14" i="6"/>
  <c r="AF14" i="6"/>
  <c r="BE3392" i="6"/>
  <c r="BE3388" i="6"/>
  <c r="BE3384" i="6"/>
  <c r="BE3380" i="6"/>
  <c r="BE3376" i="6"/>
  <c r="BE3372" i="6"/>
  <c r="BE3359" i="6"/>
  <c r="BE3351" i="6"/>
  <c r="BE3350" i="6"/>
  <c r="BE3349" i="6"/>
  <c r="BE3316" i="6"/>
  <c r="BE3312" i="6"/>
  <c r="BE3308" i="6"/>
  <c r="BE3307" i="6"/>
  <c r="BE3295" i="6"/>
  <c r="BE3290" i="6"/>
  <c r="BE3289" i="6"/>
  <c r="BE3288" i="6"/>
  <c r="BE3282" i="6"/>
  <c r="BE3281" i="6"/>
  <c r="BE3280" i="6"/>
  <c r="BE3273" i="6"/>
  <c r="BE3261" i="6"/>
  <c r="BE3257" i="6"/>
  <c r="BE3241" i="6"/>
  <c r="BE3237" i="6"/>
  <c r="BE3233" i="6"/>
  <c r="BE3232" i="6"/>
  <c r="BE3231" i="6"/>
  <c r="BE3230" i="6"/>
  <c r="BE3229" i="6"/>
  <c r="BE3228" i="6"/>
  <c r="BE3227" i="6"/>
  <c r="BE3226" i="6"/>
  <c r="BE3225" i="6"/>
  <c r="BE3224" i="6"/>
  <c r="BE3223" i="6"/>
  <c r="BE3222" i="6"/>
  <c r="BE3221" i="6"/>
  <c r="BE3217" i="6"/>
  <c r="BE3213" i="6"/>
  <c r="BE3197" i="6"/>
  <c r="BE3193" i="6"/>
  <c r="BE3177" i="6"/>
  <c r="BE3173" i="6"/>
  <c r="BE3157" i="6"/>
  <c r="BE3153" i="6"/>
  <c r="BE3389" i="6"/>
  <c r="BE3385" i="6"/>
  <c r="BE3381" i="6"/>
  <c r="BE3377" i="6"/>
  <c r="BE3373" i="6"/>
  <c r="BE3369" i="6"/>
  <c r="BE3368" i="6"/>
  <c r="BE3367" i="6"/>
  <c r="BE3366" i="6"/>
  <c r="BE3365" i="6"/>
  <c r="BE3364" i="6"/>
  <c r="BE3363" i="6"/>
  <c r="BE3362" i="6"/>
  <c r="BE3361" i="6"/>
  <c r="BE3360" i="6"/>
  <c r="BE3356" i="6"/>
  <c r="BE3355" i="6"/>
  <c r="BE3354" i="6"/>
  <c r="BE3353" i="6"/>
  <c r="BE3352" i="6"/>
  <c r="BE3317" i="6"/>
  <c r="BE3313" i="6"/>
  <c r="BE3309" i="6"/>
  <c r="BE3296" i="6"/>
  <c r="BE3291" i="6"/>
  <c r="BE3283" i="6"/>
  <c r="BE3275" i="6"/>
  <c r="BE3274" i="6"/>
  <c r="BE3262" i="6"/>
  <c r="BE3258" i="6"/>
  <c r="BE3254" i="6"/>
  <c r="BE3253" i="6"/>
  <c r="BE3252" i="6"/>
  <c r="BE3251" i="6"/>
  <c r="BE3250" i="6"/>
  <c r="BE3249" i="6"/>
  <c r="BE3248" i="6"/>
  <c r="BE3247" i="6"/>
  <c r="BE3246" i="6"/>
  <c r="BE3245" i="6"/>
  <c r="BE3244" i="6"/>
  <c r="BE3243" i="6"/>
  <c r="BE3242" i="6"/>
  <c r="BE3238" i="6"/>
  <c r="BE3234" i="6"/>
  <c r="BE3218" i="6"/>
  <c r="BE3214" i="6"/>
  <c r="BE3198" i="6"/>
  <c r="BE3194" i="6"/>
  <c r="BE3178" i="6"/>
  <c r="BE3174" i="6"/>
  <c r="BE3170" i="6"/>
  <c r="BE3169" i="6"/>
  <c r="BE3168" i="6"/>
  <c r="BE3167" i="6"/>
  <c r="BE3166" i="6"/>
  <c r="BE3165" i="6"/>
  <c r="BE3164" i="6"/>
  <c r="BE3163" i="6"/>
  <c r="BE3162" i="6"/>
  <c r="BE3161" i="6"/>
  <c r="BE3160" i="6"/>
  <c r="BE3159" i="6"/>
  <c r="BE3158" i="6"/>
  <c r="BE3154" i="6"/>
  <c r="BE3150" i="6"/>
  <c r="BE3134" i="6"/>
  <c r="BE3130" i="6"/>
  <c r="BE3114" i="6"/>
  <c r="BE3110" i="6"/>
  <c r="BE3094" i="6"/>
  <c r="BE3090" i="6"/>
  <c r="BE3086" i="6"/>
  <c r="BE3085" i="6"/>
  <c r="BE3084" i="6"/>
  <c r="BE3083" i="6"/>
  <c r="BE3082" i="6"/>
  <c r="BE3081" i="6"/>
  <c r="BE3080" i="6"/>
  <c r="BE3079" i="6"/>
  <c r="BE3078" i="6"/>
  <c r="BE3077" i="6"/>
  <c r="BE3076" i="6"/>
  <c r="BE3075" i="6"/>
  <c r="BE3074" i="6"/>
  <c r="BE3387" i="6"/>
  <c r="BE3379" i="6"/>
  <c r="BE3371" i="6"/>
  <c r="BE3357" i="6"/>
  <c r="BE3347" i="6"/>
  <c r="BE3346" i="6"/>
  <c r="BE3345" i="6"/>
  <c r="BE3344" i="6"/>
  <c r="BE3343" i="6"/>
  <c r="BE3342" i="6"/>
  <c r="BE3341" i="6"/>
  <c r="BE3340" i="6"/>
  <c r="BE3339" i="6"/>
  <c r="BE3338" i="6"/>
  <c r="BE3337" i="6"/>
  <c r="BE3336" i="6"/>
  <c r="BE3335" i="6"/>
  <c r="BE3334" i="6"/>
  <c r="BE3333" i="6"/>
  <c r="BE3332" i="6"/>
  <c r="BE3331" i="6"/>
  <c r="BE3330" i="6"/>
  <c r="BE3329" i="6"/>
  <c r="BE3328" i="6"/>
  <c r="BE3327" i="6"/>
  <c r="BE3326" i="6"/>
  <c r="BE3325" i="6"/>
  <c r="BE3324" i="6"/>
  <c r="BE3323" i="6"/>
  <c r="BE3322" i="6"/>
  <c r="BE3321" i="6"/>
  <c r="BE3320" i="6"/>
  <c r="BE3319" i="6"/>
  <c r="BE3318" i="6"/>
  <c r="BE3310" i="6"/>
  <c r="BE3294" i="6"/>
  <c r="BE3293" i="6"/>
  <c r="BE3287" i="6"/>
  <c r="BE3279" i="6"/>
  <c r="BE3271" i="6"/>
  <c r="BE3270" i="6"/>
  <c r="BE3269" i="6"/>
  <c r="BE3268" i="6"/>
  <c r="BE3267" i="6"/>
  <c r="BE3266" i="6"/>
  <c r="BE3265" i="6"/>
  <c r="BE3264" i="6"/>
  <c r="BE3263" i="6"/>
  <c r="BE3255" i="6"/>
  <c r="BE3235" i="6"/>
  <c r="BE3215" i="6"/>
  <c r="BE3195" i="6"/>
  <c r="BE3175" i="6"/>
  <c r="BE3155" i="6"/>
  <c r="BE3131" i="6"/>
  <c r="BE3128" i="6"/>
  <c r="BE3127" i="6"/>
  <c r="BE3126" i="6"/>
  <c r="BE3125" i="6"/>
  <c r="BE3124" i="6"/>
  <c r="BE3123" i="6"/>
  <c r="BE3122" i="6"/>
  <c r="BE3121" i="6"/>
  <c r="BE3120" i="6"/>
  <c r="BE3119" i="6"/>
  <c r="BE3118" i="6"/>
  <c r="BE3117" i="6"/>
  <c r="BE3116" i="6"/>
  <c r="BE3113" i="6"/>
  <c r="BE3091" i="6"/>
  <c r="BE3088" i="6"/>
  <c r="BE3073" i="6"/>
  <c r="BE3069" i="6"/>
  <c r="BE3065" i="6"/>
  <c r="BE3064" i="6"/>
  <c r="BE3063" i="6"/>
  <c r="BE3062" i="6"/>
  <c r="BE3061" i="6"/>
  <c r="BE3060" i="6"/>
  <c r="BE3059" i="6"/>
  <c r="BE3058" i="6"/>
  <c r="BE3057" i="6"/>
  <c r="BE3056" i="6"/>
  <c r="BE3055" i="6"/>
  <c r="BE3054" i="6"/>
  <c r="BE3390" i="6"/>
  <c r="BE3382" i="6"/>
  <c r="BE3374" i="6"/>
  <c r="BE3358" i="6"/>
  <c r="BE3348" i="6"/>
  <c r="BE3311" i="6"/>
  <c r="BE3297" i="6"/>
  <c r="BE3272" i="6"/>
  <c r="BE3256" i="6"/>
  <c r="BE3236" i="6"/>
  <c r="BE3216" i="6"/>
  <c r="BE3196" i="6"/>
  <c r="BE3176" i="6"/>
  <c r="BE3156" i="6"/>
  <c r="BE3135" i="6"/>
  <c r="BE3132" i="6"/>
  <c r="BE3129" i="6"/>
  <c r="BE3107" i="6"/>
  <c r="BE3106" i="6"/>
  <c r="BE3105" i="6"/>
  <c r="BE3104" i="6"/>
  <c r="BE3103" i="6"/>
  <c r="BE3102" i="6"/>
  <c r="BE3101" i="6"/>
  <c r="BE3100" i="6"/>
  <c r="BE3099" i="6"/>
  <c r="BE3098" i="6"/>
  <c r="BE3097" i="6"/>
  <c r="BE3096" i="6"/>
  <c r="BE3095" i="6"/>
  <c r="BE3092" i="6"/>
  <c r="BE3391" i="6"/>
  <c r="BE3383" i="6"/>
  <c r="BE3375" i="6"/>
  <c r="BE3314" i="6"/>
  <c r="BE3306" i="6"/>
  <c r="BE3305" i="6"/>
  <c r="BE3304" i="6"/>
  <c r="BE3303" i="6"/>
  <c r="BE3302" i="6"/>
  <c r="BE3301" i="6"/>
  <c r="BE3300" i="6"/>
  <c r="BE3299" i="6"/>
  <c r="BE3298" i="6"/>
  <c r="BE3259" i="6"/>
  <c r="BE3239" i="6"/>
  <c r="BE3219" i="6"/>
  <c r="BE3199" i="6"/>
  <c r="BE3191" i="6"/>
  <c r="BE3190" i="6"/>
  <c r="BE3189" i="6"/>
  <c r="BE3188" i="6"/>
  <c r="BE3187" i="6"/>
  <c r="BE3186" i="6"/>
  <c r="BE3185" i="6"/>
  <c r="BE3184" i="6"/>
  <c r="BE3183" i="6"/>
  <c r="BE3182" i="6"/>
  <c r="BE3181" i="6"/>
  <c r="BE3180" i="6"/>
  <c r="BE3179" i="6"/>
  <c r="BE3171" i="6"/>
  <c r="BE3151" i="6"/>
  <c r="BE3136" i="6"/>
  <c r="BE3133" i="6"/>
  <c r="BE3111" i="6"/>
  <c r="BE3108" i="6"/>
  <c r="BE3093" i="6"/>
  <c r="BE3071" i="6"/>
  <c r="BE3067" i="6"/>
  <c r="BE3386" i="6"/>
  <c r="BE3378" i="6"/>
  <c r="BE3370" i="6"/>
  <c r="BE3315" i="6"/>
  <c r="BE3292" i="6"/>
  <c r="BE3286" i="6"/>
  <c r="BE3285" i="6"/>
  <c r="BE3284" i="6"/>
  <c r="BE3278" i="6"/>
  <c r="BE3277" i="6"/>
  <c r="BE3276" i="6"/>
  <c r="BE3260" i="6"/>
  <c r="BE3240" i="6"/>
  <c r="BE3212" i="6"/>
  <c r="BE3211" i="6"/>
  <c r="BE3210" i="6"/>
  <c r="BE3209" i="6"/>
  <c r="BE3208" i="6"/>
  <c r="BE3207" i="6"/>
  <c r="BE3206" i="6"/>
  <c r="BE3205" i="6"/>
  <c r="BE3204" i="6"/>
  <c r="BE3203" i="6"/>
  <c r="BE3202" i="6"/>
  <c r="BE3201" i="6"/>
  <c r="BE3200" i="6"/>
  <c r="BE3068" i="6"/>
  <c r="BE3192" i="6"/>
  <c r="BE3109" i="6"/>
  <c r="BE3066" i="6"/>
  <c r="BE3172" i="6"/>
  <c r="BE3149" i="6"/>
  <c r="BE3148" i="6"/>
  <c r="BE3147" i="6"/>
  <c r="BE3146" i="6"/>
  <c r="BE3145" i="6"/>
  <c r="BE3144" i="6"/>
  <c r="BE3143" i="6"/>
  <c r="BE3142" i="6"/>
  <c r="BE3141" i="6"/>
  <c r="BE3140" i="6"/>
  <c r="BE3139" i="6"/>
  <c r="BE3138" i="6"/>
  <c r="BE3137" i="6"/>
  <c r="BE3112" i="6"/>
  <c r="BE3089" i="6"/>
  <c r="BE3072" i="6"/>
  <c r="BE3220" i="6"/>
  <c r="BE3152" i="6"/>
  <c r="BE3115" i="6"/>
  <c r="BE3087" i="6"/>
  <c r="BE3070" i="6"/>
  <c r="BE3053" i="6"/>
  <c r="BE3049" i="6"/>
  <c r="BE3045" i="6"/>
  <c r="BE3041" i="6"/>
  <c r="BE3037" i="6"/>
  <c r="BE3033" i="6"/>
  <c r="BE3020" i="6"/>
  <c r="BE3012" i="6"/>
  <c r="BE3011" i="6"/>
  <c r="BE3010" i="6"/>
  <c r="BE2977" i="6"/>
  <c r="BE2973" i="6"/>
  <c r="BE2969" i="6"/>
  <c r="BE2968" i="6"/>
  <c r="BE2956" i="6"/>
  <c r="BE2951" i="6"/>
  <c r="BE2950" i="6"/>
  <c r="BE2949" i="6"/>
  <c r="BE2943" i="6"/>
  <c r="BE2942" i="6"/>
  <c r="BE2941" i="6"/>
  <c r="BE2934" i="6"/>
  <c r="BE2922" i="6"/>
  <c r="BE2918" i="6"/>
  <c r="BE2902" i="6"/>
  <c r="BE2898" i="6"/>
  <c r="BE2894" i="6"/>
  <c r="BE2893" i="6"/>
  <c r="BE2892" i="6"/>
  <c r="BE2891" i="6"/>
  <c r="BE2890" i="6"/>
  <c r="BE2889" i="6"/>
  <c r="BE2888" i="6"/>
  <c r="BE2887" i="6"/>
  <c r="BE2886" i="6"/>
  <c r="BE2885" i="6"/>
  <c r="BE2884" i="6"/>
  <c r="BE2883" i="6"/>
  <c r="BE2882" i="6"/>
  <c r="BE2878" i="6"/>
  <c r="BE2874" i="6"/>
  <c r="BE2858" i="6"/>
  <c r="BE2854" i="6"/>
  <c r="BE2838" i="6"/>
  <c r="BE2834" i="6"/>
  <c r="BE2818" i="6"/>
  <c r="BE2814" i="6"/>
  <c r="BE2810" i="6"/>
  <c r="BE2809" i="6"/>
  <c r="BE2808" i="6"/>
  <c r="BE2807" i="6"/>
  <c r="BE2806" i="6"/>
  <c r="BE2805" i="6"/>
  <c r="BE2804" i="6"/>
  <c r="BE2803" i="6"/>
  <c r="BE2802" i="6"/>
  <c r="BE2801" i="6"/>
  <c r="BE2800" i="6"/>
  <c r="BE2799" i="6"/>
  <c r="BE2798" i="6"/>
  <c r="BE2794" i="6"/>
  <c r="BE2790" i="6"/>
  <c r="BE2774" i="6"/>
  <c r="BE2770" i="6"/>
  <c r="BE3050" i="6"/>
  <c r="BE3046" i="6"/>
  <c r="BE3042" i="6"/>
  <c r="BE3038" i="6"/>
  <c r="BE3034" i="6"/>
  <c r="BE3030" i="6"/>
  <c r="BE3029" i="6"/>
  <c r="BE3028" i="6"/>
  <c r="BE3027" i="6"/>
  <c r="BE3026" i="6"/>
  <c r="BE3025" i="6"/>
  <c r="BE3024" i="6"/>
  <c r="BE3023" i="6"/>
  <c r="BE3022" i="6"/>
  <c r="BE3021" i="6"/>
  <c r="BE3017" i="6"/>
  <c r="BE3016" i="6"/>
  <c r="BE3015" i="6"/>
  <c r="BE3014" i="6"/>
  <c r="BE3013" i="6"/>
  <c r="BE2978" i="6"/>
  <c r="BE2974" i="6"/>
  <c r="BE2970" i="6"/>
  <c r="BE2957" i="6"/>
  <c r="BE2952" i="6"/>
  <c r="BE2944" i="6"/>
  <c r="BE2936" i="6"/>
  <c r="BE2935" i="6"/>
  <c r="BE2923" i="6"/>
  <c r="BE2919" i="6"/>
  <c r="BE2915" i="6"/>
  <c r="BE2914" i="6"/>
  <c r="BE2913" i="6"/>
  <c r="BE2912" i="6"/>
  <c r="BE2911" i="6"/>
  <c r="BE2910" i="6"/>
  <c r="BE2909" i="6"/>
  <c r="BE2908" i="6"/>
  <c r="BE2907" i="6"/>
  <c r="BE2906" i="6"/>
  <c r="BE2905" i="6"/>
  <c r="BE2904" i="6"/>
  <c r="BE2903" i="6"/>
  <c r="BE2899" i="6"/>
  <c r="BE2895" i="6"/>
  <c r="BE2879" i="6"/>
  <c r="BE2875" i="6"/>
  <c r="BE2859" i="6"/>
  <c r="BE2855" i="6"/>
  <c r="BE2839" i="6"/>
  <c r="BE2835" i="6"/>
  <c r="BE2831" i="6"/>
  <c r="BE2830" i="6"/>
  <c r="BE2829" i="6"/>
  <c r="BE2828" i="6"/>
  <c r="BE2827" i="6"/>
  <c r="BE2826" i="6"/>
  <c r="BE2825" i="6"/>
  <c r="BE2824" i="6"/>
  <c r="BE2823" i="6"/>
  <c r="BE2822" i="6"/>
  <c r="BE2821" i="6"/>
  <c r="BE2820" i="6"/>
  <c r="BE2819" i="6"/>
  <c r="BE2815" i="6"/>
  <c r="BE2811" i="6"/>
  <c r="BE2795" i="6"/>
  <c r="BE2791" i="6"/>
  <c r="BE2775" i="6"/>
  <c r="BE2771" i="6"/>
  <c r="BE3051" i="6"/>
  <c r="BE3047" i="6"/>
  <c r="BE3043" i="6"/>
  <c r="BE3039" i="6"/>
  <c r="BE3035" i="6"/>
  <c r="BE3031" i="6"/>
  <c r="BE3018" i="6"/>
  <c r="BE3008" i="6"/>
  <c r="BE3007" i="6"/>
  <c r="BE3006" i="6"/>
  <c r="BE3005" i="6"/>
  <c r="BE3004" i="6"/>
  <c r="BE3003" i="6"/>
  <c r="BE3002" i="6"/>
  <c r="BE3001" i="6"/>
  <c r="BE3000" i="6"/>
  <c r="BE2999" i="6"/>
  <c r="BE2998" i="6"/>
  <c r="BE2997" i="6"/>
  <c r="BE2996" i="6"/>
  <c r="BE2995" i="6"/>
  <c r="BE2994" i="6"/>
  <c r="BE2993" i="6"/>
  <c r="BE2992" i="6"/>
  <c r="BE2991" i="6"/>
  <c r="BE2990" i="6"/>
  <c r="BE2989" i="6"/>
  <c r="BE2988" i="6"/>
  <c r="BE2987" i="6"/>
  <c r="BE2986" i="6"/>
  <c r="BE2985" i="6"/>
  <c r="BE2984" i="6"/>
  <c r="BE2983" i="6"/>
  <c r="BE2982" i="6"/>
  <c r="BE2981" i="6"/>
  <c r="BE2980" i="6"/>
  <c r="BE2979" i="6"/>
  <c r="BE2975" i="6"/>
  <c r="BE2971" i="6"/>
  <c r="BE2958" i="6"/>
  <c r="BE2953" i="6"/>
  <c r="BE2947" i="6"/>
  <c r="BE2946" i="6"/>
  <c r="BE2945" i="6"/>
  <c r="BE2939" i="6"/>
  <c r="BE2938" i="6"/>
  <c r="BE2937" i="6"/>
  <c r="BE2932" i="6"/>
  <c r="BE2931" i="6"/>
  <c r="BE2930" i="6"/>
  <c r="BE2929" i="6"/>
  <c r="BE2928" i="6"/>
  <c r="BE2927" i="6"/>
  <c r="BE2926" i="6"/>
  <c r="BE2925" i="6"/>
  <c r="BE2924" i="6"/>
  <c r="BE2920" i="6"/>
  <c r="BE2916" i="6"/>
  <c r="BE2900" i="6"/>
  <c r="BE2896" i="6"/>
  <c r="BE2880" i="6"/>
  <c r="BE2876" i="6"/>
  <c r="BE2860" i="6"/>
  <c r="BE2856" i="6"/>
  <c r="BE2852" i="6"/>
  <c r="BE2851" i="6"/>
  <c r="BE2850" i="6"/>
  <c r="BE2849" i="6"/>
  <c r="BE2848" i="6"/>
  <c r="BE2847" i="6"/>
  <c r="BE2846" i="6"/>
  <c r="BE2845" i="6"/>
  <c r="BE2844" i="6"/>
  <c r="BE2843" i="6"/>
  <c r="BE2842" i="6"/>
  <c r="BE2841" i="6"/>
  <c r="BE2840" i="6"/>
  <c r="BE2836" i="6"/>
  <c r="BE2832" i="6"/>
  <c r="BE2816" i="6"/>
  <c r="BE2812" i="6"/>
  <c r="BE2796" i="6"/>
  <c r="BE2792" i="6"/>
  <c r="BE2776" i="6"/>
  <c r="BE2772" i="6"/>
  <c r="BE3044" i="6"/>
  <c r="BE2955" i="6"/>
  <c r="BE2954" i="6"/>
  <c r="BE2940" i="6"/>
  <c r="BE2917" i="6"/>
  <c r="BE2877" i="6"/>
  <c r="BE2837" i="6"/>
  <c r="BE2797" i="6"/>
  <c r="BE2769" i="6"/>
  <c r="BE2753" i="6"/>
  <c r="BE2749" i="6"/>
  <c r="BE2733" i="6"/>
  <c r="BE2729" i="6"/>
  <c r="BE3040" i="6"/>
  <c r="BE2901" i="6"/>
  <c r="BE2873" i="6"/>
  <c r="BE2872" i="6"/>
  <c r="BE2871" i="6"/>
  <c r="BE2870" i="6"/>
  <c r="BE2869" i="6"/>
  <c r="BE2868" i="6"/>
  <c r="BE2867" i="6"/>
  <c r="BE2866" i="6"/>
  <c r="BE2865" i="6"/>
  <c r="BE2864" i="6"/>
  <c r="BE2863" i="6"/>
  <c r="BE2862" i="6"/>
  <c r="BE2861" i="6"/>
  <c r="BE2833" i="6"/>
  <c r="BE2793" i="6"/>
  <c r="BE2754" i="6"/>
  <c r="BE2750" i="6"/>
  <c r="BE2734" i="6"/>
  <c r="BE2730" i="6"/>
  <c r="BE2726" i="6"/>
  <c r="BE2725" i="6"/>
  <c r="BE2724" i="6"/>
  <c r="BE2723" i="6"/>
  <c r="BE2722" i="6"/>
  <c r="BE2721" i="6"/>
  <c r="BE2720" i="6"/>
  <c r="BE2719" i="6"/>
  <c r="BE2718" i="6"/>
  <c r="BE2717" i="6"/>
  <c r="BE2716" i="6"/>
  <c r="BE2715" i="6"/>
  <c r="BE3052" i="6"/>
  <c r="BE3036" i="6"/>
  <c r="BE3009" i="6"/>
  <c r="BE2976" i="6"/>
  <c r="BE2933" i="6"/>
  <c r="BE2897" i="6"/>
  <c r="BE2857" i="6"/>
  <c r="BE2817" i="6"/>
  <c r="BE2789" i="6"/>
  <c r="BE2788" i="6"/>
  <c r="BE2787" i="6"/>
  <c r="BE2786" i="6"/>
  <c r="BE2785" i="6"/>
  <c r="BE2784" i="6"/>
  <c r="BE2783" i="6"/>
  <c r="BE2782" i="6"/>
  <c r="BE2781" i="6"/>
  <c r="BE2780" i="6"/>
  <c r="BE2779" i="6"/>
  <c r="BE2778" i="6"/>
  <c r="BE2777" i="6"/>
  <c r="BE2755" i="6"/>
  <c r="BE2751" i="6"/>
  <c r="BE2747" i="6"/>
  <c r="BE2746" i="6"/>
  <c r="BE2745" i="6"/>
  <c r="BE2744" i="6"/>
  <c r="BE2743" i="6"/>
  <c r="BE2742" i="6"/>
  <c r="BE2741" i="6"/>
  <c r="BE2740" i="6"/>
  <c r="BE2739" i="6"/>
  <c r="BE2738" i="6"/>
  <c r="BE2737" i="6"/>
  <c r="BE2736" i="6"/>
  <c r="BE2735" i="6"/>
  <c r="BE2731" i="6"/>
  <c r="BE2727" i="6"/>
  <c r="BE3048" i="6"/>
  <c r="BE3032" i="6"/>
  <c r="BE3019" i="6"/>
  <c r="BE2972" i="6"/>
  <c r="BE2967" i="6"/>
  <c r="BE2966" i="6"/>
  <c r="BE2965" i="6"/>
  <c r="BE2964" i="6"/>
  <c r="BE2963" i="6"/>
  <c r="BE2962" i="6"/>
  <c r="BE2961" i="6"/>
  <c r="BE2960" i="6"/>
  <c r="BE2959" i="6"/>
  <c r="BE2948" i="6"/>
  <c r="BE2921" i="6"/>
  <c r="BE2881" i="6"/>
  <c r="BE2853" i="6"/>
  <c r="BE2813" i="6"/>
  <c r="BE2773" i="6"/>
  <c r="BE2768" i="6"/>
  <c r="BE2767" i="6"/>
  <c r="BE2766" i="6"/>
  <c r="BE2765" i="6"/>
  <c r="BE2764" i="6"/>
  <c r="BE2763" i="6"/>
  <c r="BE2762" i="6"/>
  <c r="BE2761" i="6"/>
  <c r="BE2760" i="6"/>
  <c r="BE2759" i="6"/>
  <c r="BE2758" i="6"/>
  <c r="BE2757" i="6"/>
  <c r="BE2756" i="6"/>
  <c r="BE2752" i="6"/>
  <c r="BE2748" i="6"/>
  <c r="BE2732" i="6"/>
  <c r="BE2728" i="6"/>
  <c r="BE2714" i="6"/>
  <c r="BE2710" i="6"/>
  <c r="BE2706" i="6"/>
  <c r="BE2702" i="6"/>
  <c r="BE2698" i="6"/>
  <c r="BE2694" i="6"/>
  <c r="BE2681" i="6"/>
  <c r="BE2673" i="6"/>
  <c r="BE2672" i="6"/>
  <c r="BE2671" i="6"/>
  <c r="BE2638" i="6"/>
  <c r="BE2634" i="6"/>
  <c r="BE2630" i="6"/>
  <c r="BE2629" i="6"/>
  <c r="BE2617" i="6"/>
  <c r="BE2612" i="6"/>
  <c r="BE2611" i="6"/>
  <c r="BE2610" i="6"/>
  <c r="BE2604" i="6"/>
  <c r="BE2603" i="6"/>
  <c r="BE2602" i="6"/>
  <c r="BE2595" i="6"/>
  <c r="BE2583" i="6"/>
  <c r="BE2579" i="6"/>
  <c r="BE2563" i="6"/>
  <c r="BE2559" i="6"/>
  <c r="BE2555" i="6"/>
  <c r="BE2554" i="6"/>
  <c r="BE2553" i="6"/>
  <c r="BE2552" i="6"/>
  <c r="BE2551" i="6"/>
  <c r="BE2550" i="6"/>
  <c r="BE2549" i="6"/>
  <c r="BE2548" i="6"/>
  <c r="BE2547" i="6"/>
  <c r="BE2546" i="6"/>
  <c r="BE2545" i="6"/>
  <c r="BE2544" i="6"/>
  <c r="BE2543" i="6"/>
  <c r="BE2539" i="6"/>
  <c r="BE2535" i="6"/>
  <c r="BE2519" i="6"/>
  <c r="BE2515" i="6"/>
  <c r="BE2499" i="6"/>
  <c r="BE2495" i="6"/>
  <c r="BE2479" i="6"/>
  <c r="BE2475" i="6"/>
  <c r="BE2471" i="6"/>
  <c r="BE2470" i="6"/>
  <c r="BE2469" i="6"/>
  <c r="BE2468" i="6"/>
  <c r="BE2467" i="6"/>
  <c r="BE2466" i="6"/>
  <c r="BE2465" i="6"/>
  <c r="BE2464" i="6"/>
  <c r="BE2463" i="6"/>
  <c r="BE2462" i="6"/>
  <c r="BE2461" i="6"/>
  <c r="BE2460" i="6"/>
  <c r="BE2459" i="6"/>
  <c r="BE2455" i="6"/>
  <c r="BE2451" i="6"/>
  <c r="BE2711" i="6"/>
  <c r="BE2707" i="6"/>
  <c r="BE2703" i="6"/>
  <c r="BE2699" i="6"/>
  <c r="BE2695" i="6"/>
  <c r="BE2691" i="6"/>
  <c r="BE2690" i="6"/>
  <c r="BE2689" i="6"/>
  <c r="BE2688" i="6"/>
  <c r="BE2687" i="6"/>
  <c r="BE2686" i="6"/>
  <c r="BE2685" i="6"/>
  <c r="BE2684" i="6"/>
  <c r="BE2683" i="6"/>
  <c r="BE2682" i="6"/>
  <c r="BE2678" i="6"/>
  <c r="BE2677" i="6"/>
  <c r="BE2676" i="6"/>
  <c r="BE2675" i="6"/>
  <c r="BE2674" i="6"/>
  <c r="BE2639" i="6"/>
  <c r="BE2635" i="6"/>
  <c r="BE2631" i="6"/>
  <c r="BE2618" i="6"/>
  <c r="BE2613" i="6"/>
  <c r="BE2605" i="6"/>
  <c r="BE2597" i="6"/>
  <c r="BE2596" i="6"/>
  <c r="BE2584" i="6"/>
  <c r="BE2580" i="6"/>
  <c r="BE2576" i="6"/>
  <c r="BE2575" i="6"/>
  <c r="BE2574" i="6"/>
  <c r="BE2573" i="6"/>
  <c r="BE2572" i="6"/>
  <c r="BE2571" i="6"/>
  <c r="BE2570" i="6"/>
  <c r="BE2569" i="6"/>
  <c r="BE2568" i="6"/>
  <c r="BE2567" i="6"/>
  <c r="BE2566" i="6"/>
  <c r="BE2565" i="6"/>
  <c r="BE2564" i="6"/>
  <c r="BE2560" i="6"/>
  <c r="BE2556" i="6"/>
  <c r="BE2540" i="6"/>
  <c r="BE2536" i="6"/>
  <c r="BE2520" i="6"/>
  <c r="BE2516" i="6"/>
  <c r="BE2500" i="6"/>
  <c r="BE2496" i="6"/>
  <c r="BE2492" i="6"/>
  <c r="BE2491" i="6"/>
  <c r="BE2490" i="6"/>
  <c r="BE2489" i="6"/>
  <c r="BE2488" i="6"/>
  <c r="BE2487" i="6"/>
  <c r="BE2486" i="6"/>
  <c r="BE2485" i="6"/>
  <c r="BE2484" i="6"/>
  <c r="BE2483" i="6"/>
  <c r="BE2482" i="6"/>
  <c r="BE2481" i="6"/>
  <c r="BE2480" i="6"/>
  <c r="BE2476" i="6"/>
  <c r="BE2472" i="6"/>
  <c r="BE2456" i="6"/>
  <c r="BE2452" i="6"/>
  <c r="BE2712" i="6"/>
  <c r="BE2708" i="6"/>
  <c r="BE2704" i="6"/>
  <c r="BE2700" i="6"/>
  <c r="BE2696" i="6"/>
  <c r="BE2692" i="6"/>
  <c r="BE2679" i="6"/>
  <c r="BE2669" i="6"/>
  <c r="BE2668" i="6"/>
  <c r="BE2667" i="6"/>
  <c r="BE2666" i="6"/>
  <c r="BE2665" i="6"/>
  <c r="BE2664" i="6"/>
  <c r="BE2663" i="6"/>
  <c r="BE2662" i="6"/>
  <c r="BE2661" i="6"/>
  <c r="BE2660" i="6"/>
  <c r="BE2659" i="6"/>
  <c r="BE2658" i="6"/>
  <c r="BE2657" i="6"/>
  <c r="BE2656" i="6"/>
  <c r="BE2655" i="6"/>
  <c r="BE2654" i="6"/>
  <c r="BE2653" i="6"/>
  <c r="BE2652" i="6"/>
  <c r="BE2651" i="6"/>
  <c r="BE2650" i="6"/>
  <c r="BE2649" i="6"/>
  <c r="BE2648" i="6"/>
  <c r="BE2647" i="6"/>
  <c r="BE2646" i="6"/>
  <c r="BE2645" i="6"/>
  <c r="BE2644" i="6"/>
  <c r="BE2643" i="6"/>
  <c r="BE2642" i="6"/>
  <c r="BE2641" i="6"/>
  <c r="BE2640" i="6"/>
  <c r="BE2636" i="6"/>
  <c r="BE2632" i="6"/>
  <c r="BE2619" i="6"/>
  <c r="BE2614" i="6"/>
  <c r="BE2608" i="6"/>
  <c r="BE2607" i="6"/>
  <c r="BE2606" i="6"/>
  <c r="BE2600" i="6"/>
  <c r="BE2599" i="6"/>
  <c r="BE2598" i="6"/>
  <c r="BE2593" i="6"/>
  <c r="BE2592" i="6"/>
  <c r="BE2591" i="6"/>
  <c r="BE2590" i="6"/>
  <c r="BE2589" i="6"/>
  <c r="BE2588" i="6"/>
  <c r="BE2587" i="6"/>
  <c r="BE2586" i="6"/>
  <c r="BE2585" i="6"/>
  <c r="BE2581" i="6"/>
  <c r="BE2577" i="6"/>
  <c r="BE2561" i="6"/>
  <c r="BE2557" i="6"/>
  <c r="BE2541" i="6"/>
  <c r="BE2537" i="6"/>
  <c r="BE2521" i="6"/>
  <c r="BE2517" i="6"/>
  <c r="BE2513" i="6"/>
  <c r="BE2512" i="6"/>
  <c r="BE2511" i="6"/>
  <c r="BE2510" i="6"/>
  <c r="BE2509" i="6"/>
  <c r="BE2508" i="6"/>
  <c r="BE2507" i="6"/>
  <c r="BE2506" i="6"/>
  <c r="BE2505" i="6"/>
  <c r="BE2504" i="6"/>
  <c r="BE2503" i="6"/>
  <c r="BE2502" i="6"/>
  <c r="BE2501" i="6"/>
  <c r="BE2497" i="6"/>
  <c r="BE2493" i="6"/>
  <c r="BE2477" i="6"/>
  <c r="BE2473" i="6"/>
  <c r="BE2457" i="6"/>
  <c r="BE2453" i="6"/>
  <c r="BE2437" i="6"/>
  <c r="BE2433" i="6"/>
  <c r="BE2705" i="6"/>
  <c r="BE2616" i="6"/>
  <c r="BE2615" i="6"/>
  <c r="BE2601" i="6"/>
  <c r="BE2578" i="6"/>
  <c r="BE2538" i="6"/>
  <c r="BE2498" i="6"/>
  <c r="BE2458" i="6"/>
  <c r="BE2430" i="6"/>
  <c r="BE2414" i="6"/>
  <c r="BE2410" i="6"/>
  <c r="BE2394" i="6"/>
  <c r="BE2390" i="6"/>
  <c r="BE2701" i="6"/>
  <c r="BE2562" i="6"/>
  <c r="BE2534" i="6"/>
  <c r="BE2533" i="6"/>
  <c r="BE2532" i="6"/>
  <c r="BE2531" i="6"/>
  <c r="BE2530" i="6"/>
  <c r="BE2529" i="6"/>
  <c r="BE2528" i="6"/>
  <c r="BE2527" i="6"/>
  <c r="BE2526" i="6"/>
  <c r="BE2525" i="6"/>
  <c r="BE2524" i="6"/>
  <c r="BE2523" i="6"/>
  <c r="BE2522" i="6"/>
  <c r="BE2494" i="6"/>
  <c r="BE2454" i="6"/>
  <c r="BE2434" i="6"/>
  <c r="BE2431" i="6"/>
  <c r="BE2415" i="6"/>
  <c r="BE2411" i="6"/>
  <c r="BE2395" i="6"/>
  <c r="BE2391" i="6"/>
  <c r="BE2387" i="6"/>
  <c r="BE2386" i="6"/>
  <c r="BE2385" i="6"/>
  <c r="BE2384" i="6"/>
  <c r="BE2383" i="6"/>
  <c r="BE2382" i="6"/>
  <c r="BE2381" i="6"/>
  <c r="BE2380" i="6"/>
  <c r="BE2379" i="6"/>
  <c r="BE2378" i="6"/>
  <c r="BE2377" i="6"/>
  <c r="BE2376" i="6"/>
  <c r="BE2713" i="6"/>
  <c r="BE2697" i="6"/>
  <c r="BE2670" i="6"/>
  <c r="BE2637" i="6"/>
  <c r="BE2594" i="6"/>
  <c r="BE2558" i="6"/>
  <c r="BE2518" i="6"/>
  <c r="BE2478" i="6"/>
  <c r="BE2450" i="6"/>
  <c r="BE2449" i="6"/>
  <c r="BE2448" i="6"/>
  <c r="BE2447" i="6"/>
  <c r="BE2446" i="6"/>
  <c r="BE2445" i="6"/>
  <c r="BE2444" i="6"/>
  <c r="BE2443" i="6"/>
  <c r="BE2442" i="6"/>
  <c r="BE2441" i="6"/>
  <c r="BE2440" i="6"/>
  <c r="BE2439" i="6"/>
  <c r="BE2438" i="6"/>
  <c r="BE2435" i="6"/>
  <c r="BE2432" i="6"/>
  <c r="BE2416" i="6"/>
  <c r="BE2412" i="6"/>
  <c r="BE2408" i="6"/>
  <c r="BE2407" i="6"/>
  <c r="BE2406" i="6"/>
  <c r="BE2405" i="6"/>
  <c r="BE2404" i="6"/>
  <c r="BE2403" i="6"/>
  <c r="BE2402" i="6"/>
  <c r="BE2401" i="6"/>
  <c r="BE2400" i="6"/>
  <c r="BE2399" i="6"/>
  <c r="BE2398" i="6"/>
  <c r="BE2397" i="6"/>
  <c r="BE2396" i="6"/>
  <c r="BE2392" i="6"/>
  <c r="BE2388" i="6"/>
  <c r="BE2709" i="6"/>
  <c r="BE2693" i="6"/>
  <c r="BE2680" i="6"/>
  <c r="BE2633" i="6"/>
  <c r="BE2628" i="6"/>
  <c r="BE2627" i="6"/>
  <c r="BE2626" i="6"/>
  <c r="BE2625" i="6"/>
  <c r="BE2624" i="6"/>
  <c r="BE2623" i="6"/>
  <c r="BE2622" i="6"/>
  <c r="BE2621" i="6"/>
  <c r="BE2620" i="6"/>
  <c r="BE2609" i="6"/>
  <c r="BE2582" i="6"/>
  <c r="BE2542" i="6"/>
  <c r="BE2514" i="6"/>
  <c r="BE2474" i="6"/>
  <c r="BE2436" i="6"/>
  <c r="BE2429" i="6"/>
  <c r="BE2428" i="6"/>
  <c r="BE2427" i="6"/>
  <c r="BE2426" i="6"/>
  <c r="BE2425" i="6"/>
  <c r="BE2424" i="6"/>
  <c r="BE2423" i="6"/>
  <c r="BE2422" i="6"/>
  <c r="BE2421" i="6"/>
  <c r="BE2420" i="6"/>
  <c r="BE2419" i="6"/>
  <c r="BE2418" i="6"/>
  <c r="BE2417" i="6"/>
  <c r="BE2413" i="6"/>
  <c r="BE2409" i="6"/>
  <c r="BE2393" i="6"/>
  <c r="BE2389" i="6"/>
  <c r="BE2375" i="6"/>
  <c r="BE2371" i="6"/>
  <c r="BE2367" i="6"/>
  <c r="BE2363" i="6"/>
  <c r="BE2359" i="6"/>
  <c r="BE2355" i="6"/>
  <c r="BE2342" i="6"/>
  <c r="BE2334" i="6"/>
  <c r="BE2333" i="6"/>
  <c r="BE2332" i="6"/>
  <c r="BE2299" i="6"/>
  <c r="BE2295" i="6"/>
  <c r="BE2291" i="6"/>
  <c r="BE2290" i="6"/>
  <c r="BE2278" i="6"/>
  <c r="BE2273" i="6"/>
  <c r="BE2272" i="6"/>
  <c r="BE2271" i="6"/>
  <c r="BE2265" i="6"/>
  <c r="BE2264" i="6"/>
  <c r="BE2263" i="6"/>
  <c r="BE2256" i="6"/>
  <c r="BE2244" i="6"/>
  <c r="BE2240" i="6"/>
  <c r="BE2224" i="6"/>
  <c r="BE2220" i="6"/>
  <c r="BE2216" i="6"/>
  <c r="BE2215" i="6"/>
  <c r="BE2214" i="6"/>
  <c r="BE2213" i="6"/>
  <c r="BE2212" i="6"/>
  <c r="BE2211" i="6"/>
  <c r="BE2210" i="6"/>
  <c r="BE2209" i="6"/>
  <c r="BE2208" i="6"/>
  <c r="BE2207" i="6"/>
  <c r="BE2206" i="6"/>
  <c r="BE2205" i="6"/>
  <c r="BE2204" i="6"/>
  <c r="BE2200" i="6"/>
  <c r="BE2196" i="6"/>
  <c r="BE2180" i="6"/>
  <c r="BE2176" i="6"/>
  <c r="BE2160" i="6"/>
  <c r="BE2156" i="6"/>
  <c r="BE2140" i="6"/>
  <c r="BE2136" i="6"/>
  <c r="BE2132" i="6"/>
  <c r="BE2131" i="6"/>
  <c r="BE2130" i="6"/>
  <c r="BE2129" i="6"/>
  <c r="BE2128" i="6"/>
  <c r="BE2127" i="6"/>
  <c r="BE2126" i="6"/>
  <c r="BE2125" i="6"/>
  <c r="BE2124" i="6"/>
  <c r="BE2123" i="6"/>
  <c r="BE2122" i="6"/>
  <c r="BE2121" i="6"/>
  <c r="BE2120" i="6"/>
  <c r="BE2116" i="6"/>
  <c r="BE2112" i="6"/>
  <c r="BE2372" i="6"/>
  <c r="BE2368" i="6"/>
  <c r="BE2364" i="6"/>
  <c r="BE2360" i="6"/>
  <c r="BE2356" i="6"/>
  <c r="BE2352" i="6"/>
  <c r="BE2351" i="6"/>
  <c r="BE2350" i="6"/>
  <c r="BE2349" i="6"/>
  <c r="BE2348" i="6"/>
  <c r="BE2347" i="6"/>
  <c r="BE2346" i="6"/>
  <c r="BE2345" i="6"/>
  <c r="BE2344" i="6"/>
  <c r="BE2343" i="6"/>
  <c r="BE2339" i="6"/>
  <c r="BE2338" i="6"/>
  <c r="BE2337" i="6"/>
  <c r="BE2336" i="6"/>
  <c r="BE2335" i="6"/>
  <c r="BE2300" i="6"/>
  <c r="BE2296" i="6"/>
  <c r="BE2292" i="6"/>
  <c r="BE2279" i="6"/>
  <c r="BE2274" i="6"/>
  <c r="BE2266" i="6"/>
  <c r="BE2258" i="6"/>
  <c r="BE2257" i="6"/>
  <c r="BE2245" i="6"/>
  <c r="BE2241" i="6"/>
  <c r="BE2237" i="6"/>
  <c r="BE2236" i="6"/>
  <c r="BE2235" i="6"/>
  <c r="BE2234" i="6"/>
  <c r="BE2233" i="6"/>
  <c r="BE2232" i="6"/>
  <c r="BE2231" i="6"/>
  <c r="BE2230" i="6"/>
  <c r="BE2229" i="6"/>
  <c r="BE2228" i="6"/>
  <c r="BE2227" i="6"/>
  <c r="BE2226" i="6"/>
  <c r="BE2225" i="6"/>
  <c r="BE2221" i="6"/>
  <c r="BE2217" i="6"/>
  <c r="BE2201" i="6"/>
  <c r="BE2197" i="6"/>
  <c r="BE2181" i="6"/>
  <c r="BE2177" i="6"/>
  <c r="BE2161" i="6"/>
  <c r="BE2157" i="6"/>
  <c r="BE2153" i="6"/>
  <c r="BE2152" i="6"/>
  <c r="BE2151" i="6"/>
  <c r="BE2150" i="6"/>
  <c r="BE2149" i="6"/>
  <c r="BE2148" i="6"/>
  <c r="BE2147" i="6"/>
  <c r="BE2146" i="6"/>
  <c r="BE2145" i="6"/>
  <c r="BE2144" i="6"/>
  <c r="BE2143" i="6"/>
  <c r="BE2142" i="6"/>
  <c r="BE2141" i="6"/>
  <c r="BE2137" i="6"/>
  <c r="BE2133" i="6"/>
  <c r="BE2117" i="6"/>
  <c r="BE2113" i="6"/>
  <c r="BE2373" i="6"/>
  <c r="BE2369" i="6"/>
  <c r="BE2365" i="6"/>
  <c r="BE2361" i="6"/>
  <c r="BE2357" i="6"/>
  <c r="BE2353" i="6"/>
  <c r="BE2340" i="6"/>
  <c r="BE2330" i="6"/>
  <c r="BE2329" i="6"/>
  <c r="BE2328" i="6"/>
  <c r="BE2327" i="6"/>
  <c r="BE2326" i="6"/>
  <c r="BE2325" i="6"/>
  <c r="BE2324" i="6"/>
  <c r="BE2323" i="6"/>
  <c r="BE2322" i="6"/>
  <c r="BE2321" i="6"/>
  <c r="BE2320" i="6"/>
  <c r="BE2319" i="6"/>
  <c r="BE2318" i="6"/>
  <c r="BE2317" i="6"/>
  <c r="BE2316" i="6"/>
  <c r="BE2315" i="6"/>
  <c r="BE2314" i="6"/>
  <c r="BE2313" i="6"/>
  <c r="BE2312" i="6"/>
  <c r="BE2311" i="6"/>
  <c r="BE2310" i="6"/>
  <c r="BE2309" i="6"/>
  <c r="BE2308" i="6"/>
  <c r="BE2307" i="6"/>
  <c r="BE2306" i="6"/>
  <c r="BE2305" i="6"/>
  <c r="BE2304" i="6"/>
  <c r="BE2303" i="6"/>
  <c r="BE2302" i="6"/>
  <c r="BE2301" i="6"/>
  <c r="BE2297" i="6"/>
  <c r="BE2293" i="6"/>
  <c r="BE2280" i="6"/>
  <c r="BE2275" i="6"/>
  <c r="BE2269" i="6"/>
  <c r="BE2268" i="6"/>
  <c r="BE2267" i="6"/>
  <c r="BE2261" i="6"/>
  <c r="BE2260" i="6"/>
  <c r="BE2259" i="6"/>
  <c r="BE2254" i="6"/>
  <c r="BE2253" i="6"/>
  <c r="BE2252" i="6"/>
  <c r="BE2251" i="6"/>
  <c r="BE2250" i="6"/>
  <c r="BE2249" i="6"/>
  <c r="BE2248" i="6"/>
  <c r="BE2247" i="6"/>
  <c r="BE2246" i="6"/>
  <c r="BE2242" i="6"/>
  <c r="BE2238" i="6"/>
  <c r="BE2222" i="6"/>
  <c r="BE2218" i="6"/>
  <c r="BE2202" i="6"/>
  <c r="BE2198" i="6"/>
  <c r="BE2182" i="6"/>
  <c r="BE2178" i="6"/>
  <c r="BE2174" i="6"/>
  <c r="BE2173" i="6"/>
  <c r="BE2172" i="6"/>
  <c r="BE2171" i="6"/>
  <c r="BE2170" i="6"/>
  <c r="BE2169" i="6"/>
  <c r="BE2168" i="6"/>
  <c r="BE2167" i="6"/>
  <c r="BE2166" i="6"/>
  <c r="BE2165" i="6"/>
  <c r="BE2164" i="6"/>
  <c r="BE2163" i="6"/>
  <c r="BE2162" i="6"/>
  <c r="BE2158" i="6"/>
  <c r="BE2154" i="6"/>
  <c r="BE2138" i="6"/>
  <c r="BE2134" i="6"/>
  <c r="BE2118" i="6"/>
  <c r="BE2114" i="6"/>
  <c r="BE2098" i="6"/>
  <c r="BE2094" i="6"/>
  <c r="BE2366" i="6"/>
  <c r="BE2277" i="6"/>
  <c r="BE2276" i="6"/>
  <c r="BE2262" i="6"/>
  <c r="BE2239" i="6"/>
  <c r="BE2199" i="6"/>
  <c r="BE2159" i="6"/>
  <c r="BE2119" i="6"/>
  <c r="BE2091" i="6"/>
  <c r="BE2075" i="6"/>
  <c r="BE2071" i="6"/>
  <c r="BE2055" i="6"/>
  <c r="BE2051" i="6"/>
  <c r="BE2294" i="6"/>
  <c r="BE2289" i="6"/>
  <c r="BE2286" i="6"/>
  <c r="BE2283" i="6"/>
  <c r="BE2270" i="6"/>
  <c r="BE2243" i="6"/>
  <c r="BE2088" i="6"/>
  <c r="BE2085" i="6"/>
  <c r="BE2080" i="6"/>
  <c r="BE2078" i="6"/>
  <c r="BE2070" i="6"/>
  <c r="BE2050" i="6"/>
  <c r="BE2362" i="6"/>
  <c r="BE2223" i="6"/>
  <c r="BE2195" i="6"/>
  <c r="BE2194" i="6"/>
  <c r="BE2193" i="6"/>
  <c r="BE2192" i="6"/>
  <c r="BE2191" i="6"/>
  <c r="BE2190" i="6"/>
  <c r="BE2189" i="6"/>
  <c r="BE2188" i="6"/>
  <c r="BE2187" i="6"/>
  <c r="BE2186" i="6"/>
  <c r="BE2185" i="6"/>
  <c r="BE2184" i="6"/>
  <c r="BE2183" i="6"/>
  <c r="BE2155" i="6"/>
  <c r="BE2115" i="6"/>
  <c r="BE2095" i="6"/>
  <c r="BE2092" i="6"/>
  <c r="BE2076" i="6"/>
  <c r="BE2072" i="6"/>
  <c r="BE2056" i="6"/>
  <c r="BE2052" i="6"/>
  <c r="BE2048" i="6"/>
  <c r="BE2047" i="6"/>
  <c r="BE2046" i="6"/>
  <c r="BE2045" i="6"/>
  <c r="BE2044" i="6"/>
  <c r="BE2043" i="6"/>
  <c r="BE2042" i="6"/>
  <c r="BE2041" i="6"/>
  <c r="BE2040" i="6"/>
  <c r="BE2039" i="6"/>
  <c r="BE2038" i="6"/>
  <c r="BE2037" i="6"/>
  <c r="BE2370" i="6"/>
  <c r="BE2287" i="6"/>
  <c r="BE2284" i="6"/>
  <c r="BE2281" i="6"/>
  <c r="BE2203" i="6"/>
  <c r="BE2135" i="6"/>
  <c r="BE2090" i="6"/>
  <c r="BE2086" i="6"/>
  <c r="BE2083" i="6"/>
  <c r="BE2082" i="6"/>
  <c r="BE2079" i="6"/>
  <c r="BE2074" i="6"/>
  <c r="BE2054" i="6"/>
  <c r="BE2374" i="6"/>
  <c r="BE2358" i="6"/>
  <c r="BE2331" i="6"/>
  <c r="BE2298" i="6"/>
  <c r="BE2255" i="6"/>
  <c r="BE2219" i="6"/>
  <c r="BE2179" i="6"/>
  <c r="BE2139" i="6"/>
  <c r="BE2111" i="6"/>
  <c r="BE2110" i="6"/>
  <c r="BE2109" i="6"/>
  <c r="BE2108" i="6"/>
  <c r="BE2107" i="6"/>
  <c r="BE2106" i="6"/>
  <c r="BE2105" i="6"/>
  <c r="BE2104" i="6"/>
  <c r="BE2103" i="6"/>
  <c r="BE2102" i="6"/>
  <c r="BE2101" i="6"/>
  <c r="BE2100" i="6"/>
  <c r="BE2099" i="6"/>
  <c r="BE2096" i="6"/>
  <c r="BE2093" i="6"/>
  <c r="BE2077" i="6"/>
  <c r="BE2073" i="6"/>
  <c r="BE2069" i="6"/>
  <c r="BE2068" i="6"/>
  <c r="BE2067" i="6"/>
  <c r="BE2066" i="6"/>
  <c r="BE2065" i="6"/>
  <c r="BE2064" i="6"/>
  <c r="BE2063" i="6"/>
  <c r="BE2062" i="6"/>
  <c r="BE2061" i="6"/>
  <c r="BE2060" i="6"/>
  <c r="BE2059" i="6"/>
  <c r="BE2058" i="6"/>
  <c r="BE2057" i="6"/>
  <c r="BE2053" i="6"/>
  <c r="BE2049" i="6"/>
  <c r="BE2354" i="6"/>
  <c r="BE2341" i="6"/>
  <c r="BE2288" i="6"/>
  <c r="BE2285" i="6"/>
  <c r="BE2282" i="6"/>
  <c r="BE2175" i="6"/>
  <c r="BE2097" i="6"/>
  <c r="BE2089" i="6"/>
  <c r="BE2087" i="6"/>
  <c r="BE2084" i="6"/>
  <c r="BE2081" i="6"/>
  <c r="BE2036" i="6"/>
  <c r="BE2032" i="6"/>
  <c r="BE2028" i="6"/>
  <c r="BE2024" i="6"/>
  <c r="BE2020" i="6"/>
  <c r="BE2016" i="6"/>
  <c r="BE2003" i="6"/>
  <c r="BE1995" i="6"/>
  <c r="BE1994" i="6"/>
  <c r="BE1993" i="6"/>
  <c r="BE1960" i="6"/>
  <c r="BE1956" i="6"/>
  <c r="BE1952" i="6"/>
  <c r="BE1951" i="6"/>
  <c r="BE1939" i="6"/>
  <c r="BE1934" i="6"/>
  <c r="BE1933" i="6"/>
  <c r="BE1932" i="6"/>
  <c r="BE1926" i="6"/>
  <c r="BE1925" i="6"/>
  <c r="BE1924" i="6"/>
  <c r="BE1917" i="6"/>
  <c r="BE1905" i="6"/>
  <c r="BE1901" i="6"/>
  <c r="BE1885" i="6"/>
  <c r="BE1881" i="6"/>
  <c r="BE1877" i="6"/>
  <c r="BE1876" i="6"/>
  <c r="BE1875" i="6"/>
  <c r="BE1874" i="6"/>
  <c r="BE1873" i="6"/>
  <c r="BE1872" i="6"/>
  <c r="BE1871" i="6"/>
  <c r="BE1870" i="6"/>
  <c r="BE1869" i="6"/>
  <c r="BE1868" i="6"/>
  <c r="BE1867" i="6"/>
  <c r="BE1866" i="6"/>
  <c r="BE1865" i="6"/>
  <c r="BE1861" i="6"/>
  <c r="BE1857" i="6"/>
  <c r="BE1841" i="6"/>
  <c r="BE1837" i="6"/>
  <c r="BE1821" i="6"/>
  <c r="BE1817" i="6"/>
  <c r="BE1801" i="6"/>
  <c r="BE1797" i="6"/>
  <c r="BE1793" i="6"/>
  <c r="BE1792" i="6"/>
  <c r="BE1791" i="6"/>
  <c r="BE1790" i="6"/>
  <c r="BE1789" i="6"/>
  <c r="BE1788" i="6"/>
  <c r="BE1787" i="6"/>
  <c r="BE1786" i="6"/>
  <c r="BE1785" i="6"/>
  <c r="BE1784" i="6"/>
  <c r="BE1783" i="6"/>
  <c r="BE1782" i="6"/>
  <c r="BE1781" i="6"/>
  <c r="BE1777" i="6"/>
  <c r="BE1773" i="6"/>
  <c r="BE1757" i="6"/>
  <c r="BE1753" i="6"/>
  <c r="BE2033" i="6"/>
  <c r="BE2029" i="6"/>
  <c r="BE2025" i="6"/>
  <c r="BE2021" i="6"/>
  <c r="BE2017" i="6"/>
  <c r="BE2013" i="6"/>
  <c r="BE2012" i="6"/>
  <c r="BE2011" i="6"/>
  <c r="BE2010" i="6"/>
  <c r="BE2009" i="6"/>
  <c r="BE2008" i="6"/>
  <c r="BE2007" i="6"/>
  <c r="BE2006" i="6"/>
  <c r="BE2005" i="6"/>
  <c r="BE2004" i="6"/>
  <c r="BE2000" i="6"/>
  <c r="BE1999" i="6"/>
  <c r="BE1998" i="6"/>
  <c r="BE1997" i="6"/>
  <c r="BE1996" i="6"/>
  <c r="BE1961" i="6"/>
  <c r="BE1957" i="6"/>
  <c r="BE1953" i="6"/>
  <c r="BE1940" i="6"/>
  <c r="BE1935" i="6"/>
  <c r="BE1927" i="6"/>
  <c r="BE1919" i="6"/>
  <c r="BE1918" i="6"/>
  <c r="BE1906" i="6"/>
  <c r="BE1902" i="6"/>
  <c r="BE1898" i="6"/>
  <c r="BE1897" i="6"/>
  <c r="BE1896" i="6"/>
  <c r="BE1895" i="6"/>
  <c r="BE1894" i="6"/>
  <c r="BE1893" i="6"/>
  <c r="BE1892" i="6"/>
  <c r="BE1891" i="6"/>
  <c r="BE1890" i="6"/>
  <c r="BE1889" i="6"/>
  <c r="BE1888" i="6"/>
  <c r="BE1887" i="6"/>
  <c r="BE1886" i="6"/>
  <c r="BE1882" i="6"/>
  <c r="BE1878" i="6"/>
  <c r="BE1862" i="6"/>
  <c r="BE1858" i="6"/>
  <c r="BE1842" i="6"/>
  <c r="BE1838" i="6"/>
  <c r="BE1822" i="6"/>
  <c r="BE1818" i="6"/>
  <c r="BE1814" i="6"/>
  <c r="BE1813" i="6"/>
  <c r="BE1812" i="6"/>
  <c r="BE1811" i="6"/>
  <c r="BE1810" i="6"/>
  <c r="BE1809" i="6"/>
  <c r="BE1808" i="6"/>
  <c r="BE1807" i="6"/>
  <c r="BE1806" i="6"/>
  <c r="BE1805" i="6"/>
  <c r="BE1804" i="6"/>
  <c r="BE1803" i="6"/>
  <c r="BE1802" i="6"/>
  <c r="BE1798" i="6"/>
  <c r="BE1794" i="6"/>
  <c r="BE1778" i="6"/>
  <c r="BE1774" i="6"/>
  <c r="BE1758" i="6"/>
  <c r="BE1754" i="6"/>
  <c r="BE2034" i="6"/>
  <c r="BE2030" i="6"/>
  <c r="BE2026" i="6"/>
  <c r="BE2022" i="6"/>
  <c r="BE2018" i="6"/>
  <c r="BE2014" i="6"/>
  <c r="BE2001" i="6"/>
  <c r="BE1991" i="6"/>
  <c r="BE1990" i="6"/>
  <c r="BE1989" i="6"/>
  <c r="BE1988" i="6"/>
  <c r="BE1987" i="6"/>
  <c r="BE1986" i="6"/>
  <c r="BE1985" i="6"/>
  <c r="BE1984" i="6"/>
  <c r="BE1983" i="6"/>
  <c r="BE1982" i="6"/>
  <c r="BE1981" i="6"/>
  <c r="BE1980" i="6"/>
  <c r="BE1979" i="6"/>
  <c r="BE1978" i="6"/>
  <c r="BE1977" i="6"/>
  <c r="BE1976" i="6"/>
  <c r="BE1975" i="6"/>
  <c r="BE1974" i="6"/>
  <c r="BE1973" i="6"/>
  <c r="BE1972" i="6"/>
  <c r="BE1971" i="6"/>
  <c r="BE1970" i="6"/>
  <c r="BE1969" i="6"/>
  <c r="BE1968" i="6"/>
  <c r="BE1967" i="6"/>
  <c r="BE1966" i="6"/>
  <c r="BE1965" i="6"/>
  <c r="BE1964" i="6"/>
  <c r="BE1963" i="6"/>
  <c r="BE1962" i="6"/>
  <c r="BE1958" i="6"/>
  <c r="BE1954" i="6"/>
  <c r="BE1941" i="6"/>
  <c r="BE1936" i="6"/>
  <c r="BE1930" i="6"/>
  <c r="BE1929" i="6"/>
  <c r="BE1928" i="6"/>
  <c r="BE1922" i="6"/>
  <c r="BE1921" i="6"/>
  <c r="BE1920" i="6"/>
  <c r="BE1915" i="6"/>
  <c r="BE1914" i="6"/>
  <c r="BE1913" i="6"/>
  <c r="BE1912" i="6"/>
  <c r="BE1911" i="6"/>
  <c r="BE1910" i="6"/>
  <c r="BE1909" i="6"/>
  <c r="BE1908" i="6"/>
  <c r="BE1907" i="6"/>
  <c r="BE1903" i="6"/>
  <c r="BE1899" i="6"/>
  <c r="BE1883" i="6"/>
  <c r="BE1879" i="6"/>
  <c r="BE1863" i="6"/>
  <c r="BE1859" i="6"/>
  <c r="BE1843" i="6"/>
  <c r="BE1839" i="6"/>
  <c r="BE1835" i="6"/>
  <c r="BE1834" i="6"/>
  <c r="BE1833" i="6"/>
  <c r="BE1832" i="6"/>
  <c r="BE1831" i="6"/>
  <c r="BE1830" i="6"/>
  <c r="BE1829" i="6"/>
  <c r="BE1828" i="6"/>
  <c r="BE1827" i="6"/>
  <c r="BE1826" i="6"/>
  <c r="BE1825" i="6"/>
  <c r="BE1824" i="6"/>
  <c r="BE1823" i="6"/>
  <c r="BE1819" i="6"/>
  <c r="BE1815" i="6"/>
  <c r="BE1799" i="6"/>
  <c r="BE1795" i="6"/>
  <c r="BE1779" i="6"/>
  <c r="BE1775" i="6"/>
  <c r="BE1759" i="6"/>
  <c r="BE1755" i="6"/>
  <c r="BE2027" i="6"/>
  <c r="BE1938" i="6"/>
  <c r="BE1937" i="6"/>
  <c r="BE1923" i="6"/>
  <c r="BE1900" i="6"/>
  <c r="BE1860" i="6"/>
  <c r="BE1820" i="6"/>
  <c r="BE1780" i="6"/>
  <c r="BE1752" i="6"/>
  <c r="BE1736" i="6"/>
  <c r="BE1732" i="6"/>
  <c r="BE1716" i="6"/>
  <c r="BE1712" i="6"/>
  <c r="BE1836" i="6"/>
  <c r="BE1796" i="6"/>
  <c r="BE1747" i="6"/>
  <c r="BE1746" i="6"/>
  <c r="BE1742" i="6"/>
  <c r="BE1741" i="6"/>
  <c r="BE1715" i="6"/>
  <c r="BE2023" i="6"/>
  <c r="BE1884" i="6"/>
  <c r="BE1856" i="6"/>
  <c r="BE1855" i="6"/>
  <c r="BE1854" i="6"/>
  <c r="BE1853" i="6"/>
  <c r="BE1852" i="6"/>
  <c r="BE1851" i="6"/>
  <c r="BE1850" i="6"/>
  <c r="BE1849" i="6"/>
  <c r="BE1848" i="6"/>
  <c r="BE1847" i="6"/>
  <c r="BE1846" i="6"/>
  <c r="BE1845" i="6"/>
  <c r="BE1844" i="6"/>
  <c r="BE1816" i="6"/>
  <c r="BE1776" i="6"/>
  <c r="BE1737" i="6"/>
  <c r="BE1733" i="6"/>
  <c r="BE1717" i="6"/>
  <c r="BE1713" i="6"/>
  <c r="BE1709" i="6"/>
  <c r="BE1708" i="6"/>
  <c r="BE1707" i="6"/>
  <c r="BE1706" i="6"/>
  <c r="BE1705" i="6"/>
  <c r="BE1704" i="6"/>
  <c r="BE1703" i="6"/>
  <c r="BE1702" i="6"/>
  <c r="BE1701" i="6"/>
  <c r="BE1700" i="6"/>
  <c r="BE1699" i="6"/>
  <c r="BE1698" i="6"/>
  <c r="BE2031" i="6"/>
  <c r="BE2015" i="6"/>
  <c r="BE2002" i="6"/>
  <c r="BE1955" i="6"/>
  <c r="BE1950" i="6"/>
  <c r="BE1949" i="6"/>
  <c r="BE1948" i="6"/>
  <c r="BE1947" i="6"/>
  <c r="BE1946" i="6"/>
  <c r="BE1945" i="6"/>
  <c r="BE1944" i="6"/>
  <c r="BE1943" i="6"/>
  <c r="BE1942" i="6"/>
  <c r="BE1931" i="6"/>
  <c r="BE1904" i="6"/>
  <c r="BE1864" i="6"/>
  <c r="BE1756" i="6"/>
  <c r="BE1751" i="6"/>
  <c r="BE1750" i="6"/>
  <c r="BE1749" i="6"/>
  <c r="BE1748" i="6"/>
  <c r="BE1745" i="6"/>
  <c r="BE1744" i="6"/>
  <c r="BE1743" i="6"/>
  <c r="BE1740" i="6"/>
  <c r="BE1739" i="6"/>
  <c r="BE1735" i="6"/>
  <c r="BE1731" i="6"/>
  <c r="BE1711" i="6"/>
  <c r="BE2035" i="6"/>
  <c r="BE2019" i="6"/>
  <c r="BE1992" i="6"/>
  <c r="BE1959" i="6"/>
  <c r="BE1916" i="6"/>
  <c r="BE1880" i="6"/>
  <c r="BE1840" i="6"/>
  <c r="BE1800" i="6"/>
  <c r="BE1772" i="6"/>
  <c r="BE1771" i="6"/>
  <c r="BE1770" i="6"/>
  <c r="BE1769" i="6"/>
  <c r="BE1768" i="6"/>
  <c r="BE1767" i="6"/>
  <c r="BE1766" i="6"/>
  <c r="BE1765" i="6"/>
  <c r="BE1764" i="6"/>
  <c r="BE1763" i="6"/>
  <c r="BE1762" i="6"/>
  <c r="BE1761" i="6"/>
  <c r="BE1760" i="6"/>
  <c r="BE1738" i="6"/>
  <c r="BE1734" i="6"/>
  <c r="BE1730" i="6"/>
  <c r="BE1729" i="6"/>
  <c r="BE1728" i="6"/>
  <c r="BE1727" i="6"/>
  <c r="BE1726" i="6"/>
  <c r="BE1725" i="6"/>
  <c r="BE1724" i="6"/>
  <c r="BE1723" i="6"/>
  <c r="BE1722" i="6"/>
  <c r="BE1721" i="6"/>
  <c r="BE1720" i="6"/>
  <c r="BE1719" i="6"/>
  <c r="BE1718" i="6"/>
  <c r="BE1714" i="6"/>
  <c r="BE1710" i="6"/>
  <c r="BE1697" i="6"/>
  <c r="BE1693" i="6"/>
  <c r="BE1689" i="6"/>
  <c r="BE1685" i="6"/>
  <c r="BE1681" i="6"/>
  <c r="BE1677" i="6"/>
  <c r="BE1664" i="6"/>
  <c r="BE1656" i="6"/>
  <c r="BE1655" i="6"/>
  <c r="BE1654" i="6"/>
  <c r="BE1621" i="6"/>
  <c r="BE1617" i="6"/>
  <c r="BE1613" i="6"/>
  <c r="BE1612" i="6"/>
  <c r="BE1600" i="6"/>
  <c r="BE1595" i="6"/>
  <c r="BE1594" i="6"/>
  <c r="BE1593" i="6"/>
  <c r="BE1587" i="6"/>
  <c r="BE1586" i="6"/>
  <c r="BE1585" i="6"/>
  <c r="BE1578" i="6"/>
  <c r="BE1566" i="6"/>
  <c r="BE1562" i="6"/>
  <c r="BE1546" i="6"/>
  <c r="BE1542" i="6"/>
  <c r="BE1538" i="6"/>
  <c r="BE1537" i="6"/>
  <c r="BE1536" i="6"/>
  <c r="BE1535" i="6"/>
  <c r="BE1534" i="6"/>
  <c r="BE1533" i="6"/>
  <c r="BE1532" i="6"/>
  <c r="BE1531" i="6"/>
  <c r="BE1530" i="6"/>
  <c r="BE1529" i="6"/>
  <c r="BE1528" i="6"/>
  <c r="BE1527" i="6"/>
  <c r="BE1526" i="6"/>
  <c r="BE1522" i="6"/>
  <c r="BE1518" i="6"/>
  <c r="BE1502" i="6"/>
  <c r="BE1498" i="6"/>
  <c r="BE1482" i="6"/>
  <c r="BE1478" i="6"/>
  <c r="BE1462" i="6"/>
  <c r="BE1458" i="6"/>
  <c r="BE1454" i="6"/>
  <c r="BE1453" i="6"/>
  <c r="BE1452" i="6"/>
  <c r="BE1451" i="6"/>
  <c r="BE1450" i="6"/>
  <c r="BE1449" i="6"/>
  <c r="BE1448" i="6"/>
  <c r="BE1447" i="6"/>
  <c r="BE1446" i="6"/>
  <c r="BE1445" i="6"/>
  <c r="BE1444" i="6"/>
  <c r="BE1443" i="6"/>
  <c r="BE1442" i="6"/>
  <c r="BE1438" i="6"/>
  <c r="BE1694" i="6"/>
  <c r="BE1690" i="6"/>
  <c r="BE1686" i="6"/>
  <c r="BE1682" i="6"/>
  <c r="BE1678" i="6"/>
  <c r="BE1674" i="6"/>
  <c r="BE1673" i="6"/>
  <c r="BE1672" i="6"/>
  <c r="BE1671" i="6"/>
  <c r="BE1670" i="6"/>
  <c r="BE1669" i="6"/>
  <c r="BE1668" i="6"/>
  <c r="BE1667" i="6"/>
  <c r="BE1666" i="6"/>
  <c r="BE1665" i="6"/>
  <c r="BE1661" i="6"/>
  <c r="BE1660" i="6"/>
  <c r="BE1659" i="6"/>
  <c r="BE1658" i="6"/>
  <c r="BE1657" i="6"/>
  <c r="BE1622" i="6"/>
  <c r="BE1618" i="6"/>
  <c r="BE1614" i="6"/>
  <c r="BE1601" i="6"/>
  <c r="BE1596" i="6"/>
  <c r="BE1588" i="6"/>
  <c r="BE1580" i="6"/>
  <c r="BE1579" i="6"/>
  <c r="BE1567" i="6"/>
  <c r="BE1563" i="6"/>
  <c r="BE1559" i="6"/>
  <c r="BE1558" i="6"/>
  <c r="BE1557" i="6"/>
  <c r="BE1556" i="6"/>
  <c r="BE1555" i="6"/>
  <c r="BE1554" i="6"/>
  <c r="BE1553" i="6"/>
  <c r="BE1552" i="6"/>
  <c r="BE1551" i="6"/>
  <c r="BE1550" i="6"/>
  <c r="BE1549" i="6"/>
  <c r="BE1548" i="6"/>
  <c r="BE1547" i="6"/>
  <c r="BE1543" i="6"/>
  <c r="BE1539" i="6"/>
  <c r="BE1523" i="6"/>
  <c r="BE1519" i="6"/>
  <c r="BE1503" i="6"/>
  <c r="BE1499" i="6"/>
  <c r="BE1483" i="6"/>
  <c r="BE1479" i="6"/>
  <c r="BE1475" i="6"/>
  <c r="BE1474" i="6"/>
  <c r="BE1473" i="6"/>
  <c r="BE1472" i="6"/>
  <c r="BE1471" i="6"/>
  <c r="BE1470" i="6"/>
  <c r="BE1469" i="6"/>
  <c r="BE1468" i="6"/>
  <c r="BE1467" i="6"/>
  <c r="BE1466" i="6"/>
  <c r="BE1465" i="6"/>
  <c r="BE1464" i="6"/>
  <c r="BE1463" i="6"/>
  <c r="BE1459" i="6"/>
  <c r="BE1455" i="6"/>
  <c r="BE1439" i="6"/>
  <c r="BE1435" i="6"/>
  <c r="BE1419" i="6"/>
  <c r="BE1415" i="6"/>
  <c r="BE1399" i="6"/>
  <c r="BE1395" i="6"/>
  <c r="BE1391" i="6"/>
  <c r="BE1390" i="6"/>
  <c r="BE1389" i="6"/>
  <c r="BE1388" i="6"/>
  <c r="BE1387" i="6"/>
  <c r="BE1386" i="6"/>
  <c r="BE1385" i="6"/>
  <c r="BE1384" i="6"/>
  <c r="BE1383" i="6"/>
  <c r="BE1382" i="6"/>
  <c r="BE1381" i="6"/>
  <c r="BE1380" i="6"/>
  <c r="BE1379" i="6"/>
  <c r="BE1692" i="6"/>
  <c r="BE1684" i="6"/>
  <c r="BE1676" i="6"/>
  <c r="BE1662" i="6"/>
  <c r="BE1652" i="6"/>
  <c r="BE1651" i="6"/>
  <c r="BE1650" i="6"/>
  <c r="BE1649" i="6"/>
  <c r="BE1648" i="6"/>
  <c r="BE1647" i="6"/>
  <c r="BE1646" i="6"/>
  <c r="BE1645" i="6"/>
  <c r="BE1644" i="6"/>
  <c r="BE1643" i="6"/>
  <c r="BE1642" i="6"/>
  <c r="BE1641" i="6"/>
  <c r="BE1640" i="6"/>
  <c r="BE1639" i="6"/>
  <c r="BE1638" i="6"/>
  <c r="BE1637" i="6"/>
  <c r="BE1636" i="6"/>
  <c r="BE1635" i="6"/>
  <c r="BE1634" i="6"/>
  <c r="BE1633" i="6"/>
  <c r="BE1632" i="6"/>
  <c r="BE1631" i="6"/>
  <c r="BE1630" i="6"/>
  <c r="BE1629" i="6"/>
  <c r="BE1628" i="6"/>
  <c r="BE1627" i="6"/>
  <c r="BE1626" i="6"/>
  <c r="BE1625" i="6"/>
  <c r="BE1624" i="6"/>
  <c r="BE1623" i="6"/>
  <c r="BE1615" i="6"/>
  <c r="BE1599" i="6"/>
  <c r="BE1598" i="6"/>
  <c r="BE1592" i="6"/>
  <c r="BE1584" i="6"/>
  <c r="BE1576" i="6"/>
  <c r="BE1575" i="6"/>
  <c r="BE1574" i="6"/>
  <c r="BE1573" i="6"/>
  <c r="BE1572" i="6"/>
  <c r="BE1571" i="6"/>
  <c r="BE1570" i="6"/>
  <c r="BE1569" i="6"/>
  <c r="BE1568" i="6"/>
  <c r="BE1560" i="6"/>
  <c r="BE1540" i="6"/>
  <c r="BE1520" i="6"/>
  <c r="BE1500" i="6"/>
  <c r="BE1480" i="6"/>
  <c r="BE1460" i="6"/>
  <c r="BE1440" i="6"/>
  <c r="BE1416" i="6"/>
  <c r="BE1413" i="6"/>
  <c r="BE1398" i="6"/>
  <c r="BE1376" i="6"/>
  <c r="BE1372" i="6"/>
  <c r="BE1695" i="6"/>
  <c r="BE1687" i="6"/>
  <c r="BE1679" i="6"/>
  <c r="BE1663" i="6"/>
  <c r="BE1653" i="6"/>
  <c r="BE1616" i="6"/>
  <c r="BE1602" i="6"/>
  <c r="BE1577" i="6"/>
  <c r="BE1561" i="6"/>
  <c r="BE1541" i="6"/>
  <c r="BE1521" i="6"/>
  <c r="BE1501" i="6"/>
  <c r="BE1481" i="6"/>
  <c r="BE1461" i="6"/>
  <c r="BE1441" i="6"/>
  <c r="BE1420" i="6"/>
  <c r="BE1417" i="6"/>
  <c r="BE1414" i="6"/>
  <c r="BE1392" i="6"/>
  <c r="BE1377" i="6"/>
  <c r="BE1373" i="6"/>
  <c r="BE1696" i="6"/>
  <c r="BE1688" i="6"/>
  <c r="BE1680" i="6"/>
  <c r="BE1619" i="6"/>
  <c r="BE1611" i="6"/>
  <c r="BE1610" i="6"/>
  <c r="BE1609" i="6"/>
  <c r="BE1608" i="6"/>
  <c r="BE1607" i="6"/>
  <c r="BE1606" i="6"/>
  <c r="BE1605" i="6"/>
  <c r="BE1604" i="6"/>
  <c r="BE1603" i="6"/>
  <c r="BE1564" i="6"/>
  <c r="BE1544" i="6"/>
  <c r="BE1524" i="6"/>
  <c r="BE1504" i="6"/>
  <c r="BE1496" i="6"/>
  <c r="BE1495" i="6"/>
  <c r="BE1494" i="6"/>
  <c r="BE1493" i="6"/>
  <c r="BE1492" i="6"/>
  <c r="BE1491" i="6"/>
  <c r="BE1490" i="6"/>
  <c r="BE1489" i="6"/>
  <c r="BE1488" i="6"/>
  <c r="BE1487" i="6"/>
  <c r="BE1486" i="6"/>
  <c r="BE1485" i="6"/>
  <c r="BE1484" i="6"/>
  <c r="BE1476" i="6"/>
  <c r="BE1456" i="6"/>
  <c r="BE1436" i="6"/>
  <c r="BE1433" i="6"/>
  <c r="BE1432" i="6"/>
  <c r="BE1431" i="6"/>
  <c r="BE1430" i="6"/>
  <c r="BE1429" i="6"/>
  <c r="BE1428" i="6"/>
  <c r="BE1427" i="6"/>
  <c r="BE1426" i="6"/>
  <c r="BE1425" i="6"/>
  <c r="BE1424" i="6"/>
  <c r="BE1423" i="6"/>
  <c r="BE1422" i="6"/>
  <c r="BE1421" i="6"/>
  <c r="BE1418" i="6"/>
  <c r="BE1396" i="6"/>
  <c r="BE1393" i="6"/>
  <c r="BE1378" i="6"/>
  <c r="BE1374" i="6"/>
  <c r="BE1370" i="6"/>
  <c r="BE1369" i="6"/>
  <c r="BE1368" i="6"/>
  <c r="BE1367" i="6"/>
  <c r="BE1366" i="6"/>
  <c r="BE1365" i="6"/>
  <c r="BE1364" i="6"/>
  <c r="BE1363" i="6"/>
  <c r="BE1362" i="6"/>
  <c r="BE1361" i="6"/>
  <c r="BE1360" i="6"/>
  <c r="BE1359" i="6"/>
  <c r="BE1691" i="6"/>
  <c r="BE1683" i="6"/>
  <c r="BE1675" i="6"/>
  <c r="BE1620" i="6"/>
  <c r="BE1597" i="6"/>
  <c r="BE1591" i="6"/>
  <c r="BE1590" i="6"/>
  <c r="BE1589" i="6"/>
  <c r="BE1583" i="6"/>
  <c r="BE1582" i="6"/>
  <c r="BE1581" i="6"/>
  <c r="BE1565" i="6"/>
  <c r="BE1545" i="6"/>
  <c r="BE1525" i="6"/>
  <c r="BE1517" i="6"/>
  <c r="BE1516" i="6"/>
  <c r="BE1515" i="6"/>
  <c r="BE1514" i="6"/>
  <c r="BE1513" i="6"/>
  <c r="BE1512" i="6"/>
  <c r="BE1511" i="6"/>
  <c r="BE1510" i="6"/>
  <c r="BE1497" i="6"/>
  <c r="BE1375" i="6"/>
  <c r="BE1477" i="6"/>
  <c r="BE1394" i="6"/>
  <c r="BE1371" i="6"/>
  <c r="BE1457" i="6"/>
  <c r="BE1434" i="6"/>
  <c r="BE1397" i="6"/>
  <c r="BE1509" i="6"/>
  <c r="BE1508" i="6"/>
  <c r="BE1507" i="6"/>
  <c r="BE1506" i="6"/>
  <c r="BE1505" i="6"/>
  <c r="BE1437" i="6"/>
  <c r="BE1412" i="6"/>
  <c r="BE1411" i="6"/>
  <c r="BE1410" i="6"/>
  <c r="BE1409" i="6"/>
  <c r="BE1408" i="6"/>
  <c r="BE1407" i="6"/>
  <c r="BE1406" i="6"/>
  <c r="BE1405" i="6"/>
  <c r="BE1404" i="6"/>
  <c r="BE1403" i="6"/>
  <c r="BE1402" i="6"/>
  <c r="BE1401" i="6"/>
  <c r="BE1400" i="6"/>
  <c r="BE1358" i="6"/>
  <c r="BE1354" i="6"/>
  <c r="BE1350" i="6"/>
  <c r="BE1346" i="6"/>
  <c r="BE1342" i="6"/>
  <c r="BE1338" i="6"/>
  <c r="BE1325" i="6"/>
  <c r="BE1317" i="6"/>
  <c r="BE1316" i="6"/>
  <c r="BE1315" i="6"/>
  <c r="BE1282" i="6"/>
  <c r="BE1278" i="6"/>
  <c r="BE1274" i="6"/>
  <c r="BE1273" i="6"/>
  <c r="BE1261" i="6"/>
  <c r="BE1256" i="6"/>
  <c r="BE1255" i="6"/>
  <c r="BE1254" i="6"/>
  <c r="BE1248" i="6"/>
  <c r="BE1247" i="6"/>
  <c r="BE1246" i="6"/>
  <c r="BE1239" i="6"/>
  <c r="BE1227" i="6"/>
  <c r="BE1223" i="6"/>
  <c r="BE1207" i="6"/>
  <c r="BE1203" i="6"/>
  <c r="BE1199" i="6"/>
  <c r="BE1198" i="6"/>
  <c r="BE1197" i="6"/>
  <c r="BE1196" i="6"/>
  <c r="BE1195" i="6"/>
  <c r="BE1194" i="6"/>
  <c r="BE1193" i="6"/>
  <c r="BE1192" i="6"/>
  <c r="BE1191" i="6"/>
  <c r="BE1190" i="6"/>
  <c r="BE1189" i="6"/>
  <c r="BE1188" i="6"/>
  <c r="BE1187" i="6"/>
  <c r="BE1183" i="6"/>
  <c r="BE1179" i="6"/>
  <c r="BE1163" i="6"/>
  <c r="BE1159" i="6"/>
  <c r="BE1143" i="6"/>
  <c r="BE1139" i="6"/>
  <c r="BE1123" i="6"/>
  <c r="BE1119" i="6"/>
  <c r="BE1115" i="6"/>
  <c r="BE1114" i="6"/>
  <c r="BE1113" i="6"/>
  <c r="BE1112" i="6"/>
  <c r="BE1111" i="6"/>
  <c r="BE1110" i="6"/>
  <c r="BE1109" i="6"/>
  <c r="BE1108" i="6"/>
  <c r="BE1107" i="6"/>
  <c r="BE1106" i="6"/>
  <c r="BE1105" i="6"/>
  <c r="BE1104" i="6"/>
  <c r="BE1103" i="6"/>
  <c r="BE1099" i="6"/>
  <c r="BE1095" i="6"/>
  <c r="BE1079" i="6"/>
  <c r="BE1075" i="6"/>
  <c r="BE1355" i="6"/>
  <c r="BE1351" i="6"/>
  <c r="BE1347" i="6"/>
  <c r="BE1343" i="6"/>
  <c r="BE1339" i="6"/>
  <c r="BE1335" i="6"/>
  <c r="BE1334" i="6"/>
  <c r="BE1333" i="6"/>
  <c r="BE1332" i="6"/>
  <c r="BE1331" i="6"/>
  <c r="BE1330" i="6"/>
  <c r="BE1329" i="6"/>
  <c r="BE1328" i="6"/>
  <c r="BE1327" i="6"/>
  <c r="BE1326" i="6"/>
  <c r="BE1322" i="6"/>
  <c r="BE1321" i="6"/>
  <c r="BE1320" i="6"/>
  <c r="BE1319" i="6"/>
  <c r="BE1318" i="6"/>
  <c r="BE1283" i="6"/>
  <c r="BE1279" i="6"/>
  <c r="BE1275" i="6"/>
  <c r="BE1262" i="6"/>
  <c r="BE1257" i="6"/>
  <c r="BE1249" i="6"/>
  <c r="BE1241" i="6"/>
  <c r="BE1240" i="6"/>
  <c r="BE1228" i="6"/>
  <c r="BE1224" i="6"/>
  <c r="BE1220" i="6"/>
  <c r="BE1219" i="6"/>
  <c r="BE1218" i="6"/>
  <c r="BE1217" i="6"/>
  <c r="BE1216" i="6"/>
  <c r="BE1215" i="6"/>
  <c r="BE1214" i="6"/>
  <c r="BE1213" i="6"/>
  <c r="BE1212" i="6"/>
  <c r="BE1211" i="6"/>
  <c r="BE1210" i="6"/>
  <c r="BE1209" i="6"/>
  <c r="BE1208" i="6"/>
  <c r="BE1204" i="6"/>
  <c r="BE1200" i="6"/>
  <c r="BE1184" i="6"/>
  <c r="BE1180" i="6"/>
  <c r="BE1164" i="6"/>
  <c r="BE1160" i="6"/>
  <c r="BE1144" i="6"/>
  <c r="BE1140" i="6"/>
  <c r="BE1136" i="6"/>
  <c r="BE1135" i="6"/>
  <c r="BE1134" i="6"/>
  <c r="BE1133" i="6"/>
  <c r="BE1132" i="6"/>
  <c r="BE1131" i="6"/>
  <c r="BE1130" i="6"/>
  <c r="BE1129" i="6"/>
  <c r="BE1128" i="6"/>
  <c r="BE1127" i="6"/>
  <c r="BE1126" i="6"/>
  <c r="BE1125" i="6"/>
  <c r="BE1124" i="6"/>
  <c r="BE1120" i="6"/>
  <c r="BE1116" i="6"/>
  <c r="BE1100" i="6"/>
  <c r="BE1096" i="6"/>
  <c r="BE1080" i="6"/>
  <c r="BE1076" i="6"/>
  <c r="BE1356" i="6"/>
  <c r="BE1352" i="6"/>
  <c r="BE1348" i="6"/>
  <c r="BE1344" i="6"/>
  <c r="BE1340" i="6"/>
  <c r="BE1336" i="6"/>
  <c r="BE1323" i="6"/>
  <c r="BE1313" i="6"/>
  <c r="BE1312" i="6"/>
  <c r="BE1311" i="6"/>
  <c r="BE1310" i="6"/>
  <c r="BE1309" i="6"/>
  <c r="BE1308" i="6"/>
  <c r="BE1307" i="6"/>
  <c r="BE1306" i="6"/>
  <c r="BE1305" i="6"/>
  <c r="BE1304" i="6"/>
  <c r="BE1303" i="6"/>
  <c r="BE1302" i="6"/>
  <c r="BE1301" i="6"/>
  <c r="BE1300" i="6"/>
  <c r="BE1299" i="6"/>
  <c r="BE1298" i="6"/>
  <c r="BE1297" i="6"/>
  <c r="BE1296" i="6"/>
  <c r="BE1295" i="6"/>
  <c r="BE1294" i="6"/>
  <c r="BE1293" i="6"/>
  <c r="BE1292" i="6"/>
  <c r="BE1291" i="6"/>
  <c r="BE1290" i="6"/>
  <c r="BE1289" i="6"/>
  <c r="BE1288" i="6"/>
  <c r="BE1287" i="6"/>
  <c r="BE1286" i="6"/>
  <c r="BE1285" i="6"/>
  <c r="BE1284" i="6"/>
  <c r="BE1280" i="6"/>
  <c r="BE1276" i="6"/>
  <c r="BE1263" i="6"/>
  <c r="BE1258" i="6"/>
  <c r="BE1252" i="6"/>
  <c r="BE1251" i="6"/>
  <c r="BE1250" i="6"/>
  <c r="BE1244" i="6"/>
  <c r="BE1243" i="6"/>
  <c r="BE1242" i="6"/>
  <c r="BE1237" i="6"/>
  <c r="BE1236" i="6"/>
  <c r="BE1235" i="6"/>
  <c r="BE1234" i="6"/>
  <c r="BE1233" i="6"/>
  <c r="BE1232" i="6"/>
  <c r="BE1231" i="6"/>
  <c r="BE1230" i="6"/>
  <c r="BE1229" i="6"/>
  <c r="BE1225" i="6"/>
  <c r="BE1221" i="6"/>
  <c r="BE1205" i="6"/>
  <c r="BE1201" i="6"/>
  <c r="BE1185" i="6"/>
  <c r="BE1181" i="6"/>
  <c r="BE1165" i="6"/>
  <c r="BE1161" i="6"/>
  <c r="BE1157" i="6"/>
  <c r="BE1156" i="6"/>
  <c r="BE1155" i="6"/>
  <c r="BE1154" i="6"/>
  <c r="BE1153" i="6"/>
  <c r="BE1152" i="6"/>
  <c r="BE1151" i="6"/>
  <c r="BE1150" i="6"/>
  <c r="BE1149" i="6"/>
  <c r="BE1148" i="6"/>
  <c r="BE1147" i="6"/>
  <c r="BE1146" i="6"/>
  <c r="BE1145" i="6"/>
  <c r="BE1141" i="6"/>
  <c r="BE1137" i="6"/>
  <c r="BE1121" i="6"/>
  <c r="BE1117" i="6"/>
  <c r="BE1101" i="6"/>
  <c r="BE1097" i="6"/>
  <c r="BE1081" i="6"/>
  <c r="BE1077" i="6"/>
  <c r="BE1349" i="6"/>
  <c r="BE1260" i="6"/>
  <c r="BE1259" i="6"/>
  <c r="BE1245" i="6"/>
  <c r="BE1222" i="6"/>
  <c r="BE1182" i="6"/>
  <c r="BE1142" i="6"/>
  <c r="BE1102" i="6"/>
  <c r="BE1074" i="6"/>
  <c r="BE1058" i="6"/>
  <c r="BE1054" i="6"/>
  <c r="BE1038" i="6"/>
  <c r="BE1034" i="6"/>
  <c r="BE1324" i="6"/>
  <c r="BE1269" i="6"/>
  <c r="BE1266" i="6"/>
  <c r="BE1253" i="6"/>
  <c r="BE1226" i="6"/>
  <c r="BE1186" i="6"/>
  <c r="BE1158" i="6"/>
  <c r="BE1078" i="6"/>
  <c r="BE1069" i="6"/>
  <c r="BE1066" i="6"/>
  <c r="BE1062" i="6"/>
  <c r="BE1057" i="6"/>
  <c r="BE1053" i="6"/>
  <c r="BE1037" i="6"/>
  <c r="BE1345" i="6"/>
  <c r="BE1206" i="6"/>
  <c r="BE1178" i="6"/>
  <c r="BE1177" i="6"/>
  <c r="BE1176" i="6"/>
  <c r="BE1175" i="6"/>
  <c r="BE1174" i="6"/>
  <c r="BE1173" i="6"/>
  <c r="BE1172" i="6"/>
  <c r="BE1171" i="6"/>
  <c r="BE1170" i="6"/>
  <c r="BE1169" i="6"/>
  <c r="BE1168" i="6"/>
  <c r="BE1167" i="6"/>
  <c r="BE1166" i="6"/>
  <c r="BE1138" i="6"/>
  <c r="BE1098" i="6"/>
  <c r="BE1059" i="6"/>
  <c r="BE1055" i="6"/>
  <c r="BE1039" i="6"/>
  <c r="BE1035" i="6"/>
  <c r="BE1031" i="6"/>
  <c r="BE1030" i="6"/>
  <c r="BE1029" i="6"/>
  <c r="BE1028" i="6"/>
  <c r="BE1027" i="6"/>
  <c r="BE1026" i="6"/>
  <c r="BE1025" i="6"/>
  <c r="BE1024" i="6"/>
  <c r="BE1023" i="6"/>
  <c r="BE1022" i="6"/>
  <c r="BE1021" i="6"/>
  <c r="BE1020" i="6"/>
  <c r="BE1337" i="6"/>
  <c r="BE1277" i="6"/>
  <c r="BE1272" i="6"/>
  <c r="BE1270" i="6"/>
  <c r="BE1268" i="6"/>
  <c r="BE1265" i="6"/>
  <c r="BE1072" i="6"/>
  <c r="BE1070" i="6"/>
  <c r="BE1067" i="6"/>
  <c r="BE1064" i="6"/>
  <c r="BE1061" i="6"/>
  <c r="BE1033" i="6"/>
  <c r="BE1357" i="6"/>
  <c r="BE1341" i="6"/>
  <c r="BE1314" i="6"/>
  <c r="BE1281" i="6"/>
  <c r="BE1238" i="6"/>
  <c r="BE1202" i="6"/>
  <c r="BE1162" i="6"/>
  <c r="BE1122" i="6"/>
  <c r="BE1094" i="6"/>
  <c r="BE1093" i="6"/>
  <c r="BE1092" i="6"/>
  <c r="BE1091" i="6"/>
  <c r="BE1090" i="6"/>
  <c r="BE1089" i="6"/>
  <c r="BE1088" i="6"/>
  <c r="BE1087" i="6"/>
  <c r="BE1086" i="6"/>
  <c r="BE1085" i="6"/>
  <c r="BE1084" i="6"/>
  <c r="BE1083" i="6"/>
  <c r="BE1082" i="6"/>
  <c r="BE1060" i="6"/>
  <c r="BE1056" i="6"/>
  <c r="BE1052" i="6"/>
  <c r="BE1051" i="6"/>
  <c r="BE1050" i="6"/>
  <c r="BE1049" i="6"/>
  <c r="BE1048" i="6"/>
  <c r="BE1047" i="6"/>
  <c r="BE1046" i="6"/>
  <c r="BE1045" i="6"/>
  <c r="BE1044" i="6"/>
  <c r="BE1043" i="6"/>
  <c r="BE1042" i="6"/>
  <c r="BE1041" i="6"/>
  <c r="BE1040" i="6"/>
  <c r="BE1036" i="6"/>
  <c r="BE1032" i="6"/>
  <c r="BE1353" i="6"/>
  <c r="BE1271" i="6"/>
  <c r="BE1267" i="6"/>
  <c r="BE1264" i="6"/>
  <c r="BE1118" i="6"/>
  <c r="BE1073" i="6"/>
  <c r="BE1071" i="6"/>
  <c r="BE1068" i="6"/>
  <c r="BE1065" i="6"/>
  <c r="BE1063" i="6"/>
  <c r="BE1019" i="6"/>
  <c r="BE1015" i="6"/>
  <c r="BE1011" i="6"/>
  <c r="BE1007" i="6"/>
  <c r="BE1003" i="6"/>
  <c r="BE999" i="6"/>
  <c r="BE986" i="6"/>
  <c r="BE978" i="6"/>
  <c r="BE977" i="6"/>
  <c r="BE976" i="6"/>
  <c r="BE943" i="6"/>
  <c r="BE939" i="6"/>
  <c r="BE935" i="6"/>
  <c r="BE934" i="6"/>
  <c r="BE922" i="6"/>
  <c r="BE917" i="6"/>
  <c r="BE916" i="6"/>
  <c r="BE915" i="6"/>
  <c r="BE909" i="6"/>
  <c r="BE908" i="6"/>
  <c r="BE907" i="6"/>
  <c r="BE900" i="6"/>
  <c r="BE888" i="6"/>
  <c r="BE884" i="6"/>
  <c r="BE868" i="6"/>
  <c r="BE864" i="6"/>
  <c r="BE860" i="6"/>
  <c r="BE859" i="6"/>
  <c r="BE858" i="6"/>
  <c r="BE857" i="6"/>
  <c r="BE856" i="6"/>
  <c r="BE855" i="6"/>
  <c r="BE854" i="6"/>
  <c r="BE853" i="6"/>
  <c r="BE852" i="6"/>
  <c r="BE851" i="6"/>
  <c r="BE850" i="6"/>
  <c r="BE849" i="6"/>
  <c r="BE848" i="6"/>
  <c r="BE844" i="6"/>
  <c r="BE840" i="6"/>
  <c r="BE824" i="6"/>
  <c r="BE820" i="6"/>
  <c r="BE804" i="6"/>
  <c r="BE800" i="6"/>
  <c r="BE784" i="6"/>
  <c r="BE780" i="6"/>
  <c r="BE776" i="6"/>
  <c r="BE775" i="6"/>
  <c r="BE774" i="6"/>
  <c r="BE773" i="6"/>
  <c r="BE772" i="6"/>
  <c r="BE771" i="6"/>
  <c r="BE770" i="6"/>
  <c r="BE769" i="6"/>
  <c r="BE768" i="6"/>
  <c r="BE767" i="6"/>
  <c r="BE766" i="6"/>
  <c r="BE765" i="6"/>
  <c r="BE764" i="6"/>
  <c r="BE760" i="6"/>
  <c r="BE756" i="6"/>
  <c r="BE740" i="6"/>
  <c r="BE736" i="6"/>
  <c r="BE1016" i="6"/>
  <c r="BE1012" i="6"/>
  <c r="BE1008" i="6"/>
  <c r="BE1004" i="6"/>
  <c r="BE1000" i="6"/>
  <c r="BE996" i="6"/>
  <c r="BE995" i="6"/>
  <c r="BE994" i="6"/>
  <c r="BE993" i="6"/>
  <c r="BE992" i="6"/>
  <c r="BE991" i="6"/>
  <c r="BE990" i="6"/>
  <c r="BE989" i="6"/>
  <c r="BE988" i="6"/>
  <c r="BE987" i="6"/>
  <c r="BE983" i="6"/>
  <c r="BE982" i="6"/>
  <c r="BE981" i="6"/>
  <c r="BE980" i="6"/>
  <c r="BE979" i="6"/>
  <c r="BE944" i="6"/>
  <c r="BE940" i="6"/>
  <c r="BE936" i="6"/>
  <c r="BE923" i="6"/>
  <c r="BE918" i="6"/>
  <c r="BE910" i="6"/>
  <c r="BE902" i="6"/>
  <c r="BE901" i="6"/>
  <c r="BE889" i="6"/>
  <c r="BE885" i="6"/>
  <c r="BE881" i="6"/>
  <c r="BE880" i="6"/>
  <c r="BE879" i="6"/>
  <c r="BE878" i="6"/>
  <c r="BE877" i="6"/>
  <c r="BE876" i="6"/>
  <c r="BE875" i="6"/>
  <c r="BE874" i="6"/>
  <c r="BE873" i="6"/>
  <c r="BE872" i="6"/>
  <c r="BE871" i="6"/>
  <c r="BE870" i="6"/>
  <c r="BE869" i="6"/>
  <c r="BE865" i="6"/>
  <c r="BE861" i="6"/>
  <c r="BE845" i="6"/>
  <c r="BE841" i="6"/>
  <c r="BE825" i="6"/>
  <c r="BE821" i="6"/>
  <c r="BE805" i="6"/>
  <c r="BE801" i="6"/>
  <c r="BE797" i="6"/>
  <c r="BE796" i="6"/>
  <c r="BE795" i="6"/>
  <c r="BE794" i="6"/>
  <c r="BE793" i="6"/>
  <c r="BE792" i="6"/>
  <c r="BE791" i="6"/>
  <c r="BE790" i="6"/>
  <c r="BE789" i="6"/>
  <c r="BE788" i="6"/>
  <c r="BE787" i="6"/>
  <c r="BE786" i="6"/>
  <c r="BE785" i="6"/>
  <c r="BE781" i="6"/>
  <c r="BE777" i="6"/>
  <c r="BE761" i="6"/>
  <c r="BE757" i="6"/>
  <c r="BE741" i="6"/>
  <c r="BE737" i="6"/>
  <c r="BE1017" i="6"/>
  <c r="BE1013" i="6"/>
  <c r="BE1009" i="6"/>
  <c r="BE1005" i="6"/>
  <c r="BE1001" i="6"/>
  <c r="BE997" i="6"/>
  <c r="BE984" i="6"/>
  <c r="BE974" i="6"/>
  <c r="BE973" i="6"/>
  <c r="BE972" i="6"/>
  <c r="BE971" i="6"/>
  <c r="BE970" i="6"/>
  <c r="BE969" i="6"/>
  <c r="BE968" i="6"/>
  <c r="BE967" i="6"/>
  <c r="BE966" i="6"/>
  <c r="BE965" i="6"/>
  <c r="BE964" i="6"/>
  <c r="BE963" i="6"/>
  <c r="BE962" i="6"/>
  <c r="BE961" i="6"/>
  <c r="BE960" i="6"/>
  <c r="BE959" i="6"/>
  <c r="BE958" i="6"/>
  <c r="BE957" i="6"/>
  <c r="BE956" i="6"/>
  <c r="BE955" i="6"/>
  <c r="BE954" i="6"/>
  <c r="BE953" i="6"/>
  <c r="BE952" i="6"/>
  <c r="BE951" i="6"/>
  <c r="BE950" i="6"/>
  <c r="BE949" i="6"/>
  <c r="BE948" i="6"/>
  <c r="BE947" i="6"/>
  <c r="BE946" i="6"/>
  <c r="BE945" i="6"/>
  <c r="BE941" i="6"/>
  <c r="BE937" i="6"/>
  <c r="BE924" i="6"/>
  <c r="BE919" i="6"/>
  <c r="BE913" i="6"/>
  <c r="BE912" i="6"/>
  <c r="BE911" i="6"/>
  <c r="BE905" i="6"/>
  <c r="BE904" i="6"/>
  <c r="BE903" i="6"/>
  <c r="BE898" i="6"/>
  <c r="BE897" i="6"/>
  <c r="BE896" i="6"/>
  <c r="BE895" i="6"/>
  <c r="BE894" i="6"/>
  <c r="BE893" i="6"/>
  <c r="BE892" i="6"/>
  <c r="BE891" i="6"/>
  <c r="BE890" i="6"/>
  <c r="BE886" i="6"/>
  <c r="BE882" i="6"/>
  <c r="BE866" i="6"/>
  <c r="BE862" i="6"/>
  <c r="BE846" i="6"/>
  <c r="BE842" i="6"/>
  <c r="BE826" i="6"/>
  <c r="BE822" i="6"/>
  <c r="BE818" i="6"/>
  <c r="BE817" i="6"/>
  <c r="BE816" i="6"/>
  <c r="BE815" i="6"/>
  <c r="BE814" i="6"/>
  <c r="BE813" i="6"/>
  <c r="BE812" i="6"/>
  <c r="BE811" i="6"/>
  <c r="BE810" i="6"/>
  <c r="BE809" i="6"/>
  <c r="BE808" i="6"/>
  <c r="BE807" i="6"/>
  <c r="BE806" i="6"/>
  <c r="BE802" i="6"/>
  <c r="BE798" i="6"/>
  <c r="BE782" i="6"/>
  <c r="BE778" i="6"/>
  <c r="BE762" i="6"/>
  <c r="BE758" i="6"/>
  <c r="BE742" i="6"/>
  <c r="BE738" i="6"/>
  <c r="BE1010" i="6"/>
  <c r="BE921" i="6"/>
  <c r="BE920" i="6"/>
  <c r="BE906" i="6"/>
  <c r="BE883" i="6"/>
  <c r="BE843" i="6"/>
  <c r="BE803" i="6"/>
  <c r="BE763" i="6"/>
  <c r="BE735" i="6"/>
  <c r="BE719" i="6"/>
  <c r="BE715" i="6"/>
  <c r="BE699" i="6"/>
  <c r="BE695" i="6"/>
  <c r="BE733" i="6"/>
  <c r="BE729" i="6"/>
  <c r="BE727" i="6"/>
  <c r="BE725" i="6"/>
  <c r="BE723" i="6"/>
  <c r="BE714" i="6"/>
  <c r="BE1006" i="6"/>
  <c r="BE867" i="6"/>
  <c r="BE839" i="6"/>
  <c r="BE838" i="6"/>
  <c r="BE837" i="6"/>
  <c r="BE836" i="6"/>
  <c r="BE835" i="6"/>
  <c r="BE834" i="6"/>
  <c r="BE833" i="6"/>
  <c r="BE832" i="6"/>
  <c r="BE831" i="6"/>
  <c r="BE830" i="6"/>
  <c r="BE829" i="6"/>
  <c r="BE828" i="6"/>
  <c r="BE827" i="6"/>
  <c r="BE799" i="6"/>
  <c r="BE759" i="6"/>
  <c r="BE720" i="6"/>
  <c r="BE716" i="6"/>
  <c r="BE700" i="6"/>
  <c r="BE696" i="6"/>
  <c r="BE692" i="6"/>
  <c r="BE691" i="6"/>
  <c r="BE690" i="6"/>
  <c r="BE689" i="6"/>
  <c r="BE688" i="6"/>
  <c r="BE687" i="6"/>
  <c r="BE686" i="6"/>
  <c r="BE685" i="6"/>
  <c r="BE684" i="6"/>
  <c r="BE683" i="6"/>
  <c r="BE682" i="6"/>
  <c r="BE681" i="6"/>
  <c r="BE724" i="6"/>
  <c r="BE722" i="6"/>
  <c r="BE718" i="6"/>
  <c r="BE694" i="6"/>
  <c r="BE1018" i="6"/>
  <c r="BE1002" i="6"/>
  <c r="BE975" i="6"/>
  <c r="BE942" i="6"/>
  <c r="BE899" i="6"/>
  <c r="BE863" i="6"/>
  <c r="BE823" i="6"/>
  <c r="BE783" i="6"/>
  <c r="BE755" i="6"/>
  <c r="BE754" i="6"/>
  <c r="BE753" i="6"/>
  <c r="BE752" i="6"/>
  <c r="BE751" i="6"/>
  <c r="BE750" i="6"/>
  <c r="BE749" i="6"/>
  <c r="BE748" i="6"/>
  <c r="BE747" i="6"/>
  <c r="BE746" i="6"/>
  <c r="BE745" i="6"/>
  <c r="BE744" i="6"/>
  <c r="BE743" i="6"/>
  <c r="BE721" i="6"/>
  <c r="BE717" i="6"/>
  <c r="BE713" i="6"/>
  <c r="BE712" i="6"/>
  <c r="BE711" i="6"/>
  <c r="BE710" i="6"/>
  <c r="BE709" i="6"/>
  <c r="BE708" i="6"/>
  <c r="BE707" i="6"/>
  <c r="BE706" i="6"/>
  <c r="BE705" i="6"/>
  <c r="BE704" i="6"/>
  <c r="BE703" i="6"/>
  <c r="BE702" i="6"/>
  <c r="BE701" i="6"/>
  <c r="BE697" i="6"/>
  <c r="BE693" i="6"/>
  <c r="BE739" i="6"/>
  <c r="BE734" i="6"/>
  <c r="BE730" i="6"/>
  <c r="BE726" i="6"/>
  <c r="BE1014" i="6"/>
  <c r="BE998" i="6"/>
  <c r="BE985" i="6"/>
  <c r="BE938" i="6"/>
  <c r="BE933" i="6"/>
  <c r="BE932" i="6"/>
  <c r="BE931" i="6"/>
  <c r="BE930" i="6"/>
  <c r="BE929" i="6"/>
  <c r="BE928" i="6"/>
  <c r="BE927" i="6"/>
  <c r="BE926" i="6"/>
  <c r="BE925" i="6"/>
  <c r="BE914" i="6"/>
  <c r="BE887" i="6"/>
  <c r="BE847" i="6"/>
  <c r="BE819" i="6"/>
  <c r="BE779" i="6"/>
  <c r="BE732" i="6"/>
  <c r="BE731" i="6"/>
  <c r="BE728" i="6"/>
  <c r="BE698" i="6"/>
  <c r="BE680" i="6"/>
  <c r="BE676" i="6"/>
  <c r="BE672" i="6"/>
  <c r="BE668" i="6"/>
  <c r="BE664" i="6"/>
  <c r="BE660" i="6"/>
  <c r="BE647" i="6"/>
  <c r="BE639" i="6"/>
  <c r="BE638" i="6"/>
  <c r="BE637" i="6"/>
  <c r="BE604" i="6"/>
  <c r="BE600" i="6"/>
  <c r="BE596" i="6"/>
  <c r="BE595" i="6"/>
  <c r="BE583" i="6"/>
  <c r="BE578" i="6"/>
  <c r="BE577" i="6"/>
  <c r="BE576" i="6"/>
  <c r="BE570" i="6"/>
  <c r="BE569" i="6"/>
  <c r="BE568" i="6"/>
  <c r="BE561" i="6"/>
  <c r="BE549" i="6"/>
  <c r="BE545" i="6"/>
  <c r="BE529" i="6"/>
  <c r="BE525" i="6"/>
  <c r="BE521" i="6"/>
  <c r="BE520" i="6"/>
  <c r="BE519" i="6"/>
  <c r="BE518" i="6"/>
  <c r="BE517" i="6"/>
  <c r="BE516" i="6"/>
  <c r="BE515" i="6"/>
  <c r="BE514" i="6"/>
  <c r="BE513" i="6"/>
  <c r="BE512" i="6"/>
  <c r="BE511" i="6"/>
  <c r="BE510" i="6"/>
  <c r="BE509" i="6"/>
  <c r="BE505" i="6"/>
  <c r="BE501" i="6"/>
  <c r="BE485" i="6"/>
  <c r="BE481" i="6"/>
  <c r="BE465" i="6"/>
  <c r="BE461" i="6"/>
  <c r="BE445" i="6"/>
  <c r="BE441" i="6"/>
  <c r="BE437" i="6"/>
  <c r="BE436" i="6"/>
  <c r="BE435" i="6"/>
  <c r="BE434" i="6"/>
  <c r="BE433" i="6"/>
  <c r="BE432" i="6"/>
  <c r="BE431" i="6"/>
  <c r="BE430" i="6"/>
  <c r="BE429" i="6"/>
  <c r="BE428" i="6"/>
  <c r="BE427" i="6"/>
  <c r="BE426" i="6"/>
  <c r="BE425" i="6"/>
  <c r="BE421" i="6"/>
  <c r="BE417" i="6"/>
  <c r="BE401" i="6"/>
  <c r="BE677" i="6"/>
  <c r="BE673" i="6"/>
  <c r="BE669" i="6"/>
  <c r="BE665" i="6"/>
  <c r="BE661" i="6"/>
  <c r="BE657" i="6"/>
  <c r="BE656" i="6"/>
  <c r="BE655" i="6"/>
  <c r="BE654" i="6"/>
  <c r="BE653" i="6"/>
  <c r="BE652" i="6"/>
  <c r="BE651" i="6"/>
  <c r="BE650" i="6"/>
  <c r="BE649" i="6"/>
  <c r="BE648" i="6"/>
  <c r="BE644" i="6"/>
  <c r="BE643" i="6"/>
  <c r="BE642" i="6"/>
  <c r="BE641" i="6"/>
  <c r="BE640" i="6"/>
  <c r="BE605" i="6"/>
  <c r="BE601" i="6"/>
  <c r="BE597" i="6"/>
  <c r="BE584" i="6"/>
  <c r="BE579" i="6"/>
  <c r="BE571" i="6"/>
  <c r="BE563" i="6"/>
  <c r="BE562" i="6"/>
  <c r="BE550" i="6"/>
  <c r="BE546" i="6"/>
  <c r="BE542" i="6"/>
  <c r="BE541" i="6"/>
  <c r="BE540" i="6"/>
  <c r="BE539" i="6"/>
  <c r="BE538" i="6"/>
  <c r="BE537" i="6"/>
  <c r="BE536" i="6"/>
  <c r="BE535" i="6"/>
  <c r="BE534" i="6"/>
  <c r="BE533" i="6"/>
  <c r="BE532" i="6"/>
  <c r="BE531" i="6"/>
  <c r="BE530" i="6"/>
  <c r="BE526" i="6"/>
  <c r="BE522" i="6"/>
  <c r="BE506" i="6"/>
  <c r="BE502" i="6"/>
  <c r="BE486" i="6"/>
  <c r="BE482" i="6"/>
  <c r="BE466" i="6"/>
  <c r="BE462" i="6"/>
  <c r="BE458" i="6"/>
  <c r="BE457" i="6"/>
  <c r="BE456" i="6"/>
  <c r="BE455" i="6"/>
  <c r="BE454" i="6"/>
  <c r="BE453" i="6"/>
  <c r="BE452" i="6"/>
  <c r="BE451" i="6"/>
  <c r="BE450" i="6"/>
  <c r="BE449" i="6"/>
  <c r="BE448" i="6"/>
  <c r="BE447" i="6"/>
  <c r="BE446" i="6"/>
  <c r="BE442" i="6"/>
  <c r="BE438" i="6"/>
  <c r="BE422" i="6"/>
  <c r="BE418" i="6"/>
  <c r="BE402" i="6"/>
  <c r="BE398" i="6"/>
  <c r="BE678" i="6"/>
  <c r="BE674" i="6"/>
  <c r="BE670" i="6"/>
  <c r="BE666" i="6"/>
  <c r="BE662" i="6"/>
  <c r="BE658" i="6"/>
  <c r="BE645" i="6"/>
  <c r="BE635" i="6"/>
  <c r="BE634" i="6"/>
  <c r="BE633" i="6"/>
  <c r="BE632" i="6"/>
  <c r="BE631" i="6"/>
  <c r="BE630" i="6"/>
  <c r="BE629" i="6"/>
  <c r="BE628" i="6"/>
  <c r="BE627" i="6"/>
  <c r="BE626" i="6"/>
  <c r="BE625" i="6"/>
  <c r="BE624" i="6"/>
  <c r="BE623" i="6"/>
  <c r="BE622" i="6"/>
  <c r="BE621" i="6"/>
  <c r="BE620" i="6"/>
  <c r="BE619" i="6"/>
  <c r="BE618" i="6"/>
  <c r="BE617" i="6"/>
  <c r="BE616" i="6"/>
  <c r="BE615" i="6"/>
  <c r="BE614" i="6"/>
  <c r="BE613" i="6"/>
  <c r="BE612" i="6"/>
  <c r="BE611" i="6"/>
  <c r="BE610" i="6"/>
  <c r="BE609" i="6"/>
  <c r="BE608" i="6"/>
  <c r="BE607" i="6"/>
  <c r="BE606" i="6"/>
  <c r="BE602" i="6"/>
  <c r="BE598" i="6"/>
  <c r="BE585" i="6"/>
  <c r="BE580" i="6"/>
  <c r="BE574" i="6"/>
  <c r="BE573" i="6"/>
  <c r="BE572" i="6"/>
  <c r="BE566" i="6"/>
  <c r="BE565" i="6"/>
  <c r="BE564" i="6"/>
  <c r="BE559" i="6"/>
  <c r="BE558" i="6"/>
  <c r="BE557" i="6"/>
  <c r="BE556" i="6"/>
  <c r="BE555" i="6"/>
  <c r="BE554" i="6"/>
  <c r="BE553" i="6"/>
  <c r="BE552" i="6"/>
  <c r="BE551" i="6"/>
  <c r="BE547" i="6"/>
  <c r="BE543" i="6"/>
  <c r="BE527" i="6"/>
  <c r="BE523" i="6"/>
  <c r="BE507" i="6"/>
  <c r="BE503" i="6"/>
  <c r="BE487" i="6"/>
  <c r="BE483" i="6"/>
  <c r="BE479" i="6"/>
  <c r="BE478" i="6"/>
  <c r="BE477" i="6"/>
  <c r="BE476" i="6"/>
  <c r="BE475" i="6"/>
  <c r="BE474" i="6"/>
  <c r="BE473" i="6"/>
  <c r="BE472" i="6"/>
  <c r="BE471" i="6"/>
  <c r="BE470" i="6"/>
  <c r="BE469" i="6"/>
  <c r="BE468" i="6"/>
  <c r="BE467" i="6"/>
  <c r="BE463" i="6"/>
  <c r="BE459" i="6"/>
  <c r="BE443" i="6"/>
  <c r="BE439" i="6"/>
  <c r="BE423" i="6"/>
  <c r="BE419" i="6"/>
  <c r="BE403" i="6"/>
  <c r="BE399" i="6"/>
  <c r="BE671" i="6"/>
  <c r="BE582" i="6"/>
  <c r="BE581" i="6"/>
  <c r="BE567" i="6"/>
  <c r="BE544" i="6"/>
  <c r="BE504" i="6"/>
  <c r="BE464" i="6"/>
  <c r="BE424" i="6"/>
  <c r="BE395" i="6"/>
  <c r="BE394" i="6"/>
  <c r="BE393" i="6"/>
  <c r="BE392" i="6"/>
  <c r="BE391" i="6"/>
  <c r="BE390" i="6"/>
  <c r="BE389" i="6"/>
  <c r="BE388" i="6"/>
  <c r="BE387" i="6"/>
  <c r="BE386" i="6"/>
  <c r="BE385" i="6"/>
  <c r="BE384" i="6"/>
  <c r="BE383" i="6"/>
  <c r="BE379" i="6"/>
  <c r="BE375" i="6"/>
  <c r="BE359" i="6"/>
  <c r="BE355" i="6"/>
  <c r="BE594" i="6"/>
  <c r="BE593" i="6"/>
  <c r="BE590" i="6"/>
  <c r="BE587" i="6"/>
  <c r="BE575" i="6"/>
  <c r="BE440" i="6"/>
  <c r="BE374" i="6"/>
  <c r="BE371" i="6"/>
  <c r="BE368" i="6"/>
  <c r="BE365" i="6"/>
  <c r="BE364" i="6"/>
  <c r="BE363" i="6"/>
  <c r="BE667" i="6"/>
  <c r="BE528" i="6"/>
  <c r="BE500" i="6"/>
  <c r="BE499" i="6"/>
  <c r="BE498" i="6"/>
  <c r="BE497" i="6"/>
  <c r="BE496" i="6"/>
  <c r="BE495" i="6"/>
  <c r="BE494" i="6"/>
  <c r="BE493" i="6"/>
  <c r="BE492" i="6"/>
  <c r="BE491" i="6"/>
  <c r="BE490" i="6"/>
  <c r="BE489" i="6"/>
  <c r="BE488" i="6"/>
  <c r="BE460" i="6"/>
  <c r="BE420" i="6"/>
  <c r="BE396" i="6"/>
  <c r="BE380" i="6"/>
  <c r="BE376" i="6"/>
  <c r="BE360" i="6"/>
  <c r="BE356" i="6"/>
  <c r="BE599" i="6"/>
  <c r="BE591" i="6"/>
  <c r="BE588" i="6"/>
  <c r="BE508" i="6"/>
  <c r="BE480" i="6"/>
  <c r="BE378" i="6"/>
  <c r="BE373" i="6"/>
  <c r="BE370" i="6"/>
  <c r="BE367" i="6"/>
  <c r="BE354" i="6"/>
  <c r="BE679" i="6"/>
  <c r="BE663" i="6"/>
  <c r="BE636" i="6"/>
  <c r="BE603" i="6"/>
  <c r="BE560" i="6"/>
  <c r="BE524" i="6"/>
  <c r="BE484" i="6"/>
  <c r="BE444" i="6"/>
  <c r="BE416" i="6"/>
  <c r="BE415" i="6"/>
  <c r="BE414" i="6"/>
  <c r="BE413" i="6"/>
  <c r="BE412" i="6"/>
  <c r="BE411" i="6"/>
  <c r="BE410" i="6"/>
  <c r="BE409" i="6"/>
  <c r="BE408" i="6"/>
  <c r="BE407" i="6"/>
  <c r="BE406" i="6"/>
  <c r="BE405" i="6"/>
  <c r="BE404" i="6"/>
  <c r="BE397" i="6"/>
  <c r="BE381" i="6"/>
  <c r="BE377" i="6"/>
  <c r="BE361" i="6"/>
  <c r="BE357" i="6"/>
  <c r="BE353" i="6"/>
  <c r="BE352" i="6"/>
  <c r="BE351" i="6"/>
  <c r="BE350" i="6"/>
  <c r="BE349" i="6"/>
  <c r="BE348" i="6"/>
  <c r="BE347" i="6"/>
  <c r="BE346" i="6"/>
  <c r="BE345" i="6"/>
  <c r="BE344" i="6"/>
  <c r="BE343" i="6"/>
  <c r="BE342" i="6"/>
  <c r="BE675" i="6"/>
  <c r="BE659" i="6"/>
  <c r="BE646" i="6"/>
  <c r="BE592" i="6"/>
  <c r="BE589" i="6"/>
  <c r="BE586" i="6"/>
  <c r="BE548" i="6"/>
  <c r="BE400" i="6"/>
  <c r="BE382" i="6"/>
  <c r="BE372" i="6"/>
  <c r="BE369" i="6"/>
  <c r="BE366" i="6"/>
  <c r="BE362" i="6"/>
  <c r="BE358" i="6"/>
  <c r="AW112" i="6"/>
  <c r="AW110" i="6"/>
  <c r="AW108" i="6"/>
  <c r="AW106" i="6"/>
  <c r="AW104" i="6"/>
  <c r="AW102" i="6"/>
  <c r="AW111" i="6"/>
  <c r="AW109" i="6"/>
  <c r="AW107" i="6"/>
  <c r="AW105" i="6"/>
  <c r="AW103" i="6"/>
  <c r="AW101" i="6"/>
  <c r="AW99" i="6"/>
  <c r="AW97" i="6"/>
  <c r="AW95" i="6"/>
  <c r="AW93" i="6"/>
  <c r="AW91" i="6"/>
  <c r="AW100" i="6"/>
  <c r="AW98" i="6"/>
  <c r="AW96" i="6"/>
  <c r="AW94" i="6"/>
  <c r="AW92" i="6"/>
  <c r="AW90" i="6"/>
  <c r="AW88" i="6"/>
  <c r="AW86" i="6"/>
  <c r="AW84" i="6"/>
  <c r="AW82" i="6"/>
  <c r="AW80" i="6"/>
  <c r="AW89" i="6"/>
  <c r="AW87" i="6"/>
  <c r="AW85" i="6"/>
  <c r="AW83" i="6"/>
  <c r="AW81" i="6"/>
  <c r="AW79" i="6"/>
  <c r="AW77" i="6"/>
  <c r="AW75" i="6"/>
  <c r="AW73" i="6"/>
  <c r="AW71" i="6"/>
  <c r="AW69" i="6"/>
  <c r="AW78" i="6"/>
  <c r="AW76" i="6"/>
  <c r="AW74" i="6"/>
  <c r="AW72" i="6"/>
  <c r="AW70" i="6"/>
  <c r="AW68" i="6"/>
  <c r="AW66" i="6"/>
  <c r="AW64" i="6"/>
  <c r="AW62" i="6"/>
  <c r="AW60" i="6"/>
  <c r="AW58" i="6"/>
  <c r="AW67" i="6"/>
  <c r="AW65" i="6"/>
  <c r="AW63" i="6"/>
  <c r="AW61" i="6"/>
  <c r="AW59" i="6"/>
  <c r="AW57" i="6"/>
  <c r="AW55" i="6"/>
  <c r="AW53" i="6"/>
  <c r="AW51" i="6"/>
  <c r="AW49" i="6"/>
  <c r="AW47" i="6"/>
  <c r="AW52" i="6"/>
  <c r="AW56" i="6"/>
  <c r="AW54" i="6"/>
  <c r="AW50" i="6"/>
  <c r="AW48" i="6"/>
  <c r="AW46" i="6"/>
  <c r="AW44" i="6"/>
  <c r="AW42" i="6"/>
  <c r="AW40" i="6"/>
  <c r="AW38" i="6"/>
  <c r="AW36" i="6"/>
  <c r="AW45" i="6"/>
  <c r="AW43" i="6"/>
  <c r="AW41" i="6"/>
  <c r="AW39" i="6"/>
  <c r="AW37" i="6"/>
  <c r="AW35" i="6"/>
  <c r="AW33" i="6"/>
  <c r="AW31" i="6"/>
  <c r="AW29" i="6"/>
  <c r="AW27" i="6"/>
  <c r="AW25" i="6"/>
  <c r="AW34" i="6"/>
  <c r="AW32" i="6"/>
  <c r="AW30" i="6"/>
  <c r="AW28" i="6"/>
  <c r="AW26" i="6"/>
  <c r="AW24" i="6"/>
  <c r="AW22" i="6"/>
  <c r="AW20" i="6"/>
  <c r="AW18" i="6"/>
  <c r="AW16" i="6"/>
  <c r="AW14" i="6"/>
  <c r="AW23" i="6"/>
  <c r="AW21" i="6"/>
  <c r="AW19" i="6"/>
  <c r="AW17" i="6"/>
  <c r="AW15" i="6"/>
  <c r="AO109" i="6"/>
  <c r="AK109" i="6"/>
  <c r="AO105" i="6"/>
  <c r="AK105" i="6"/>
  <c r="AO110" i="6"/>
  <c r="AO102" i="6"/>
  <c r="AO112" i="6"/>
  <c r="AK112" i="6"/>
  <c r="AO108" i="6"/>
  <c r="AK108" i="6"/>
  <c r="AO104" i="6"/>
  <c r="AK104" i="6"/>
  <c r="AO106" i="6"/>
  <c r="AK102" i="6"/>
  <c r="AO111" i="6"/>
  <c r="AK111" i="6"/>
  <c r="AO107" i="6"/>
  <c r="AK107" i="6"/>
  <c r="AO103" i="6"/>
  <c r="AK103" i="6"/>
  <c r="AK110" i="6"/>
  <c r="AK106" i="6"/>
  <c r="AO98" i="6"/>
  <c r="AK98" i="6"/>
  <c r="AO94" i="6"/>
  <c r="AK94" i="6"/>
  <c r="AO99" i="6"/>
  <c r="AO91" i="6"/>
  <c r="AO101" i="6"/>
  <c r="AK101" i="6"/>
  <c r="AO97" i="6"/>
  <c r="AK97" i="6"/>
  <c r="AO93" i="6"/>
  <c r="AK93" i="6"/>
  <c r="AK99" i="6"/>
  <c r="AK95" i="6"/>
  <c r="AO100" i="6"/>
  <c r="AK100" i="6"/>
  <c r="AO96" i="6"/>
  <c r="AK96" i="6"/>
  <c r="AO92" i="6"/>
  <c r="AK92" i="6"/>
  <c r="AO95" i="6"/>
  <c r="AK91" i="6"/>
  <c r="AO88" i="6"/>
  <c r="AK88" i="6"/>
  <c r="AO84" i="6"/>
  <c r="AK84" i="6"/>
  <c r="AO80" i="6"/>
  <c r="AK80" i="6"/>
  <c r="AO85" i="6"/>
  <c r="AO81" i="6"/>
  <c r="AO87" i="6"/>
  <c r="AK87" i="6"/>
  <c r="AO83" i="6"/>
  <c r="AK83" i="6"/>
  <c r="AO89" i="6"/>
  <c r="AK85" i="6"/>
  <c r="AO90" i="6"/>
  <c r="AK90" i="6"/>
  <c r="AO86" i="6"/>
  <c r="AK86" i="6"/>
  <c r="AO82" i="6"/>
  <c r="AK82" i="6"/>
  <c r="AK89" i="6"/>
  <c r="AK81" i="6"/>
  <c r="AO78" i="6"/>
  <c r="AK78" i="6"/>
  <c r="AO74" i="6"/>
  <c r="AK74" i="6"/>
  <c r="AO70" i="6"/>
  <c r="AK70" i="6"/>
  <c r="AO79" i="6"/>
  <c r="AK75" i="6"/>
  <c r="AO77" i="6"/>
  <c r="AK77" i="6"/>
  <c r="AO73" i="6"/>
  <c r="AK73" i="6"/>
  <c r="AO69" i="6"/>
  <c r="AK69" i="6"/>
  <c r="AO75" i="6"/>
  <c r="AO71" i="6"/>
  <c r="AO76" i="6"/>
  <c r="AK76" i="6"/>
  <c r="AO72" i="6"/>
  <c r="AK72" i="6"/>
  <c r="AK79" i="6"/>
  <c r="AK71" i="6"/>
  <c r="AO68" i="6"/>
  <c r="AK68" i="6"/>
  <c r="AO64" i="6"/>
  <c r="AK64" i="6"/>
  <c r="AO60" i="6"/>
  <c r="AK60" i="6"/>
  <c r="AO65" i="6"/>
  <c r="AO67" i="6"/>
  <c r="AK67" i="6"/>
  <c r="AO63" i="6"/>
  <c r="AK63" i="6"/>
  <c r="AO59" i="6"/>
  <c r="AK59" i="6"/>
  <c r="AK65" i="6"/>
  <c r="AK61" i="6"/>
  <c r="AO66" i="6"/>
  <c r="AK66" i="6"/>
  <c r="AO62" i="6"/>
  <c r="AK62" i="6"/>
  <c r="AO58" i="6"/>
  <c r="AK58" i="6"/>
  <c r="AO61" i="6"/>
  <c r="AO54" i="6"/>
  <c r="AK54" i="6"/>
  <c r="AO50" i="6"/>
  <c r="AK50" i="6"/>
  <c r="AO55" i="6"/>
  <c r="AK51" i="6"/>
  <c r="AO57" i="6"/>
  <c r="AK57" i="6"/>
  <c r="AO53" i="6"/>
  <c r="AK53" i="6"/>
  <c r="AO49" i="6"/>
  <c r="AK49" i="6"/>
  <c r="AO51" i="6"/>
  <c r="AK47" i="6"/>
  <c r="AO56" i="6"/>
  <c r="AK56" i="6"/>
  <c r="AO52" i="6"/>
  <c r="AK52" i="6"/>
  <c r="AO48" i="6"/>
  <c r="AK48" i="6"/>
  <c r="AK55" i="6"/>
  <c r="AO47" i="6"/>
  <c r="AO44" i="6"/>
  <c r="AK44" i="6"/>
  <c r="AO40" i="6"/>
  <c r="AK40" i="6"/>
  <c r="AO36" i="6"/>
  <c r="AK36" i="6"/>
  <c r="AK45" i="6"/>
  <c r="AO37" i="6"/>
  <c r="AO43" i="6"/>
  <c r="AK43" i="6"/>
  <c r="AO39" i="6"/>
  <c r="AK39" i="6"/>
  <c r="AO45" i="6"/>
  <c r="AK41" i="6"/>
  <c r="AO46" i="6"/>
  <c r="AK46" i="6"/>
  <c r="AO42" i="6"/>
  <c r="AK42" i="6"/>
  <c r="AO38" i="6"/>
  <c r="AK38" i="6"/>
  <c r="AO41" i="6"/>
  <c r="AK37" i="6"/>
  <c r="AO34" i="6"/>
  <c r="AK34" i="6"/>
  <c r="AO30" i="6"/>
  <c r="AK30" i="6"/>
  <c r="AO26" i="6"/>
  <c r="AK26" i="6"/>
  <c r="AO31" i="6"/>
  <c r="AK27" i="6"/>
  <c r="AO33" i="6"/>
  <c r="AK33" i="6"/>
  <c r="AO29" i="6"/>
  <c r="AK29" i="6"/>
  <c r="AO25" i="6"/>
  <c r="AK25" i="6"/>
  <c r="AK35" i="6"/>
  <c r="AK31" i="6"/>
  <c r="AO32" i="6"/>
  <c r="AK32" i="6"/>
  <c r="AO28" i="6"/>
  <c r="AK28" i="6"/>
  <c r="AO35" i="6"/>
  <c r="AO27" i="6"/>
  <c r="Q4" i="6"/>
  <c r="AO24" i="6"/>
  <c r="AK24" i="6"/>
  <c r="AO20" i="6"/>
  <c r="AK20" i="6"/>
  <c r="AO16" i="6"/>
  <c r="AK16" i="6"/>
  <c r="AK22" i="6"/>
  <c r="AO18" i="6"/>
  <c r="AO14" i="6"/>
  <c r="AO21" i="6"/>
  <c r="AO17" i="6"/>
  <c r="AO23" i="6"/>
  <c r="AK23" i="6"/>
  <c r="AO19" i="6"/>
  <c r="AK19" i="6"/>
  <c r="AO15" i="6"/>
  <c r="AK15" i="6"/>
  <c r="AO22" i="6"/>
  <c r="AK18" i="6"/>
  <c r="AK14" i="6"/>
  <c r="AK21" i="6"/>
  <c r="AK17" i="6"/>
  <c r="AP109" i="6"/>
  <c r="AP105" i="6"/>
  <c r="AP112" i="6"/>
  <c r="AP110" i="6"/>
  <c r="AP108" i="6"/>
  <c r="AP106" i="6"/>
  <c r="AP104" i="6"/>
  <c r="AP102" i="6"/>
  <c r="AP111" i="6"/>
  <c r="AP107" i="6"/>
  <c r="AP103" i="6"/>
  <c r="AP101" i="6"/>
  <c r="AP99" i="6"/>
  <c r="AP97" i="6"/>
  <c r="AP95" i="6"/>
  <c r="AP93" i="6"/>
  <c r="AP91" i="6"/>
  <c r="AP100" i="6"/>
  <c r="AP98" i="6"/>
  <c r="AP96" i="6"/>
  <c r="AP94" i="6"/>
  <c r="AP92" i="6"/>
  <c r="BH10" i="6"/>
  <c r="AP89" i="6"/>
  <c r="AP87" i="6"/>
  <c r="AP85" i="6"/>
  <c r="AP83" i="6"/>
  <c r="AP81" i="6"/>
  <c r="AP90" i="6"/>
  <c r="AP88" i="6"/>
  <c r="AP86" i="6"/>
  <c r="AP84" i="6"/>
  <c r="AP82" i="6"/>
  <c r="AP80" i="6"/>
  <c r="BH9" i="6"/>
  <c r="AP79" i="6"/>
  <c r="AP77" i="6"/>
  <c r="AP75" i="6"/>
  <c r="AP73" i="6"/>
  <c r="AP71" i="6"/>
  <c r="AP69" i="6"/>
  <c r="AP78" i="6"/>
  <c r="AP76" i="6"/>
  <c r="AP74" i="6"/>
  <c r="AP72" i="6"/>
  <c r="AP70" i="6"/>
  <c r="Z8" i="6"/>
  <c r="AP67" i="6"/>
  <c r="AP65" i="6"/>
  <c r="AP63" i="6"/>
  <c r="AP61" i="6"/>
  <c r="AP59" i="6"/>
  <c r="AP68" i="6"/>
  <c r="AP66" i="6"/>
  <c r="AP64" i="6"/>
  <c r="AP62" i="6"/>
  <c r="AP60" i="6"/>
  <c r="AP58" i="6"/>
  <c r="L7" i="6"/>
  <c r="AP57" i="6"/>
  <c r="AP55" i="6"/>
  <c r="AP53" i="6"/>
  <c r="AP51" i="6"/>
  <c r="AP49" i="6"/>
  <c r="AP47" i="6"/>
  <c r="AP56" i="6"/>
  <c r="AP54" i="6"/>
  <c r="AP52" i="6"/>
  <c r="AP50" i="6"/>
  <c r="AP48" i="6"/>
  <c r="AP45" i="6"/>
  <c r="AP43" i="6"/>
  <c r="AP41" i="6"/>
  <c r="AP39" i="6"/>
  <c r="AP37" i="6"/>
  <c r="AP46" i="6"/>
  <c r="AP44" i="6"/>
  <c r="AP42" i="6"/>
  <c r="AP40" i="6"/>
  <c r="AP38" i="6"/>
  <c r="AP36" i="6"/>
  <c r="Z5" i="6"/>
  <c r="AP35" i="6"/>
  <c r="AP33" i="6"/>
  <c r="AP31" i="6"/>
  <c r="AP29" i="6"/>
  <c r="AP27" i="6"/>
  <c r="AP25" i="6"/>
  <c r="AP34" i="6"/>
  <c r="AP32" i="6"/>
  <c r="AP30" i="6"/>
  <c r="AP28" i="6"/>
  <c r="AP26" i="6"/>
  <c r="AP23" i="6"/>
  <c r="AP21" i="6"/>
  <c r="AP19" i="6"/>
  <c r="AP17" i="6"/>
  <c r="AP15" i="6"/>
  <c r="AP24" i="6"/>
  <c r="AP22" i="6"/>
  <c r="AP20" i="6"/>
  <c r="AP18" i="6"/>
  <c r="AP16" i="6"/>
  <c r="AP14" i="6"/>
  <c r="C50" i="31"/>
  <c r="C48" i="30"/>
  <c r="C49" i="30" s="1"/>
  <c r="C48" i="29"/>
  <c r="C49" i="29" s="1"/>
  <c r="C48" i="27"/>
  <c r="C49" i="27" s="1"/>
  <c r="C50" i="25"/>
  <c r="C48" i="24"/>
  <c r="C49" i="24" s="1"/>
  <c r="I39" i="30"/>
  <c r="I39" i="28"/>
  <c r="I39" i="31"/>
  <c r="C55" i="26"/>
  <c r="I39" i="25"/>
  <c r="C55" i="23"/>
  <c r="Z12" i="6"/>
  <c r="BQ7" i="6"/>
  <c r="F7" i="6"/>
  <c r="Y7" i="6"/>
  <c r="Q7" i="6"/>
  <c r="Q5" i="6"/>
  <c r="BQ5" i="6"/>
  <c r="Y5" i="6"/>
  <c r="F5" i="6"/>
  <c r="Q8" i="6"/>
  <c r="BQ8" i="6"/>
  <c r="Y8" i="6"/>
  <c r="F8" i="6"/>
  <c r="Q10" i="6"/>
  <c r="BQ10" i="6"/>
  <c r="Y10" i="6"/>
  <c r="F10" i="6"/>
  <c r="BQ12" i="6"/>
  <c r="Y12" i="6"/>
  <c r="F12" i="6"/>
  <c r="Q12" i="6"/>
  <c r="Q6" i="6"/>
  <c r="BQ6" i="6"/>
  <c r="Y6" i="6"/>
  <c r="F6" i="6"/>
  <c r="Q9" i="6"/>
  <c r="BQ9" i="6"/>
  <c r="Y9" i="6"/>
  <c r="F9" i="6"/>
  <c r="Q11" i="6"/>
  <c r="F11" i="6"/>
  <c r="BQ11" i="6"/>
  <c r="Y11" i="6"/>
  <c r="F4" i="6"/>
  <c r="Y4" i="6"/>
  <c r="BQ4" i="6"/>
  <c r="BL12" i="6"/>
  <c r="L12" i="6"/>
  <c r="BH12" i="6"/>
  <c r="BR12" i="6"/>
  <c r="L10" i="6"/>
  <c r="R12" i="6"/>
  <c r="L11" i="6"/>
  <c r="BH11" i="6"/>
  <c r="BR11" i="6"/>
  <c r="BL10" i="6"/>
  <c r="R11" i="6"/>
  <c r="Z11" i="6"/>
  <c r="BL11" i="6"/>
  <c r="L9" i="6"/>
  <c r="BR10" i="6"/>
  <c r="BL9" i="6"/>
  <c r="R10" i="6"/>
  <c r="Z10" i="6"/>
  <c r="BR9" i="6"/>
  <c r="R9" i="6"/>
  <c r="Z9" i="6"/>
  <c r="BH8" i="6"/>
  <c r="BR8" i="6"/>
  <c r="L8" i="6"/>
  <c r="BL8" i="6"/>
  <c r="R8" i="6"/>
  <c r="BR7" i="6"/>
  <c r="R7" i="6"/>
  <c r="Z7" i="6"/>
  <c r="L6" i="6"/>
  <c r="BR6" i="6"/>
  <c r="L5" i="6"/>
  <c r="R6" i="6"/>
  <c r="Z6" i="6"/>
  <c r="BR5" i="6"/>
  <c r="R4" i="6"/>
  <c r="Z4" i="6"/>
  <c r="R5" i="6"/>
  <c r="BR4" i="6"/>
  <c r="L4" i="6"/>
  <c r="C55" i="31"/>
  <c r="C51" i="31"/>
  <c r="C53" i="31" s="1"/>
  <c r="C54" i="31" s="1"/>
  <c r="C55" i="30"/>
  <c r="C51" i="30"/>
  <c r="C53" i="30" s="1"/>
  <c r="C54" i="30" s="1"/>
  <c r="I39" i="29"/>
  <c r="C51" i="29"/>
  <c r="C55" i="28"/>
  <c r="C51" i="28"/>
  <c r="C53" i="28" s="1"/>
  <c r="C54" i="28" s="1"/>
  <c r="I39" i="27"/>
  <c r="C51" i="27"/>
  <c r="I39" i="26"/>
  <c r="C51" i="26"/>
  <c r="C53" i="26" s="1"/>
  <c r="C54" i="26" s="1"/>
  <c r="C55" i="25"/>
  <c r="C51" i="25"/>
  <c r="I39" i="24"/>
  <c r="C51" i="24"/>
  <c r="C50" i="23"/>
  <c r="C53" i="23" s="1"/>
  <c r="C54" i="23" s="1"/>
  <c r="I39" i="23"/>
  <c r="C53" i="25" l="1"/>
  <c r="C54" i="25" s="1"/>
  <c r="C53" i="29"/>
  <c r="C54" i="29" s="1"/>
  <c r="C55" i="29"/>
  <c r="C53" i="27"/>
  <c r="C54" i="27" s="1"/>
  <c r="C53" i="24"/>
  <c r="C54" i="24" s="1"/>
  <c r="C55" i="24"/>
  <c r="C55" i="27"/>
  <c r="V3" i="6"/>
  <c r="BC213" i="6"/>
  <c r="BA213" i="6"/>
  <c r="AZ213" i="6"/>
  <c r="AY213" i="6"/>
  <c r="AX213" i="6"/>
  <c r="BC214" i="6"/>
  <c r="BB214" i="6"/>
  <c r="BA214" i="6"/>
  <c r="AZ214" i="6"/>
  <c r="AY214" i="6"/>
  <c r="AX214" i="6"/>
  <c r="BC215" i="6"/>
  <c r="BB215" i="6"/>
  <c r="BA215" i="6"/>
  <c r="AZ215" i="6"/>
  <c r="AY215" i="6"/>
  <c r="AX215" i="6"/>
  <c r="BC216" i="6"/>
  <c r="BB216" i="6"/>
  <c r="BA216" i="6"/>
  <c r="AZ216" i="6"/>
  <c r="AY216" i="6"/>
  <c r="AX216" i="6"/>
  <c r="BC217" i="6"/>
  <c r="BB217" i="6"/>
  <c r="BA217" i="6"/>
  <c r="AZ217" i="6"/>
  <c r="AY217" i="6"/>
  <c r="AX217" i="6"/>
  <c r="BC218" i="6"/>
  <c r="BB218" i="6"/>
  <c r="BA218" i="6"/>
  <c r="AZ218" i="6"/>
  <c r="AY218" i="6"/>
  <c r="AX218" i="6"/>
  <c r="BC219" i="6"/>
  <c r="BB219" i="6"/>
  <c r="BA219" i="6"/>
  <c r="AZ219" i="6"/>
  <c r="AY219" i="6"/>
  <c r="AX219" i="6"/>
  <c r="BC220" i="6"/>
  <c r="BB220" i="6"/>
  <c r="BA220" i="6"/>
  <c r="AZ220" i="6"/>
  <c r="AY220" i="6"/>
  <c r="AX220" i="6"/>
  <c r="BC221" i="6"/>
  <c r="BA221" i="6"/>
  <c r="AZ221" i="6"/>
  <c r="AY221" i="6"/>
  <c r="AX221" i="6"/>
  <c r="BC222" i="6"/>
  <c r="BA222" i="6"/>
  <c r="AZ222" i="6"/>
  <c r="AY222" i="6"/>
  <c r="AX222" i="6"/>
  <c r="BC223" i="6"/>
  <c r="BA223" i="6"/>
  <c r="AZ223" i="6"/>
  <c r="AY223" i="6"/>
  <c r="AX223" i="6"/>
  <c r="BC224" i="6"/>
  <c r="BB224" i="6"/>
  <c r="BA224" i="6"/>
  <c r="AZ224" i="6"/>
  <c r="AY224" i="6"/>
  <c r="AX224" i="6"/>
  <c r="BC225" i="6"/>
  <c r="BA225" i="6"/>
  <c r="AZ225" i="6"/>
  <c r="AY225" i="6"/>
  <c r="AX225" i="6"/>
  <c r="BC226" i="6"/>
  <c r="BB226" i="6"/>
  <c r="BA226" i="6"/>
  <c r="AZ226" i="6"/>
  <c r="AY226" i="6"/>
  <c r="AX226" i="6"/>
  <c r="BC227" i="6"/>
  <c r="BB227" i="6"/>
  <c r="BA227" i="6"/>
  <c r="AZ227" i="6"/>
  <c r="AY227" i="6"/>
  <c r="AX227" i="6"/>
  <c r="BC228" i="6"/>
  <c r="BA228" i="6"/>
  <c r="AZ228" i="6"/>
  <c r="AY228" i="6"/>
  <c r="AX228" i="6"/>
  <c r="BC229" i="6"/>
  <c r="BA229" i="6"/>
  <c r="AZ229" i="6"/>
  <c r="AY229" i="6"/>
  <c r="AX229" i="6"/>
  <c r="BC230" i="6"/>
  <c r="BB230" i="6"/>
  <c r="BA230" i="6"/>
  <c r="AZ230" i="6"/>
  <c r="AY230" i="6"/>
  <c r="AX230" i="6"/>
  <c r="BC231" i="6"/>
  <c r="BB231" i="6"/>
  <c r="BA231" i="6"/>
  <c r="AZ231" i="6"/>
  <c r="AY231" i="6"/>
  <c r="AX231" i="6"/>
  <c r="BC232" i="6"/>
  <c r="BA232" i="6"/>
  <c r="AZ232" i="6"/>
  <c r="AY232" i="6"/>
  <c r="AX232" i="6"/>
  <c r="BC233" i="6"/>
  <c r="BA233" i="6"/>
  <c r="AZ233" i="6"/>
  <c r="AY233" i="6"/>
  <c r="AX233" i="6"/>
  <c r="BC234" i="6"/>
  <c r="BB234" i="6"/>
  <c r="BA234" i="6"/>
  <c r="AZ234" i="6"/>
  <c r="AY234" i="6"/>
  <c r="AX234" i="6"/>
  <c r="BC235" i="6"/>
  <c r="BB235" i="6"/>
  <c r="BA235" i="6"/>
  <c r="AZ235" i="6"/>
  <c r="AY235" i="6"/>
  <c r="AX235" i="6"/>
  <c r="BC236" i="6"/>
  <c r="BA236" i="6"/>
  <c r="AZ236" i="6"/>
  <c r="AY236" i="6"/>
  <c r="AX236" i="6"/>
  <c r="BC237" i="6"/>
  <c r="BA237" i="6"/>
  <c r="AZ237" i="6"/>
  <c r="AY237" i="6"/>
  <c r="AX237" i="6"/>
  <c r="BC238" i="6"/>
  <c r="BB238" i="6"/>
  <c r="BA238" i="6"/>
  <c r="AZ238" i="6"/>
  <c r="AY238" i="6"/>
  <c r="AX238" i="6"/>
  <c r="BC239" i="6"/>
  <c r="BB239" i="6"/>
  <c r="BA239" i="6"/>
  <c r="AZ239" i="6"/>
  <c r="AY239" i="6"/>
  <c r="AX239" i="6"/>
  <c r="BC240" i="6"/>
  <c r="BA240" i="6"/>
  <c r="AZ240" i="6"/>
  <c r="AY240" i="6"/>
  <c r="AX240" i="6"/>
  <c r="BC241" i="6"/>
  <c r="BA241" i="6"/>
  <c r="AZ241" i="6"/>
  <c r="AY241" i="6"/>
  <c r="AX241" i="6"/>
  <c r="BA242" i="6"/>
  <c r="AZ242" i="6"/>
  <c r="AY242" i="6"/>
  <c r="AX242" i="6"/>
  <c r="BC243" i="6"/>
  <c r="BB243" i="6"/>
  <c r="BA243" i="6"/>
  <c r="AZ243" i="6"/>
  <c r="AY243" i="6"/>
  <c r="AX243" i="6"/>
  <c r="BA244" i="6"/>
  <c r="AZ244" i="6"/>
  <c r="AY244" i="6"/>
  <c r="AX244" i="6"/>
  <c r="BA245" i="6"/>
  <c r="AZ245" i="6"/>
  <c r="AY245" i="6"/>
  <c r="AX245" i="6"/>
  <c r="BA246" i="6"/>
  <c r="AZ246" i="6"/>
  <c r="AY246" i="6"/>
  <c r="AX246" i="6"/>
  <c r="BA247" i="6"/>
  <c r="AZ247" i="6"/>
  <c r="AY247" i="6"/>
  <c r="AX247" i="6"/>
  <c r="BC248" i="6"/>
  <c r="BB248" i="6"/>
  <c r="BA248" i="6"/>
  <c r="AZ248" i="6"/>
  <c r="AY248" i="6"/>
  <c r="AX248" i="6"/>
  <c r="BC249" i="6"/>
  <c r="BB249" i="6"/>
  <c r="BA249" i="6"/>
  <c r="AZ249" i="6"/>
  <c r="AY249" i="6"/>
  <c r="AX249" i="6"/>
  <c r="BC250" i="6"/>
  <c r="BB250" i="6"/>
  <c r="BA250" i="6"/>
  <c r="AZ250" i="6"/>
  <c r="AY250" i="6"/>
  <c r="AX250" i="6"/>
  <c r="BC251" i="6"/>
  <c r="BB251" i="6"/>
  <c r="BA251" i="6"/>
  <c r="AZ251" i="6"/>
  <c r="AY251" i="6"/>
  <c r="AX251" i="6"/>
  <c r="BC252" i="6"/>
  <c r="BB252" i="6"/>
  <c r="BA252" i="6"/>
  <c r="AZ252" i="6"/>
  <c r="AY252" i="6"/>
  <c r="AX252" i="6"/>
  <c r="BC253" i="6"/>
  <c r="BB253" i="6"/>
  <c r="BA253" i="6"/>
  <c r="AZ253" i="6"/>
  <c r="AY253" i="6"/>
  <c r="AX253" i="6"/>
  <c r="BC254" i="6"/>
  <c r="BB254" i="6"/>
  <c r="BA254" i="6"/>
  <c r="AZ254" i="6"/>
  <c r="AY254" i="6"/>
  <c r="AX254" i="6"/>
  <c r="BC255" i="6"/>
  <c r="BB255" i="6"/>
  <c r="BA255" i="6"/>
  <c r="AZ255" i="6"/>
  <c r="AY255" i="6"/>
  <c r="AX255" i="6"/>
  <c r="BC256" i="6"/>
  <c r="BA256" i="6"/>
  <c r="AZ256" i="6"/>
  <c r="AY256" i="6"/>
  <c r="AX256" i="6"/>
  <c r="BC257" i="6"/>
  <c r="BA257" i="6"/>
  <c r="AZ257" i="6"/>
  <c r="AY257" i="6"/>
  <c r="AX257" i="6"/>
  <c r="BC258" i="6"/>
  <c r="BA258" i="6"/>
  <c r="AZ258" i="6"/>
  <c r="AY258" i="6"/>
  <c r="AX258" i="6"/>
  <c r="BC259" i="6"/>
  <c r="BA259" i="6"/>
  <c r="AZ259" i="6"/>
  <c r="AY259" i="6"/>
  <c r="AX259" i="6"/>
  <c r="BC260" i="6"/>
  <c r="BA260" i="6"/>
  <c r="AZ260" i="6"/>
  <c r="AY260" i="6"/>
  <c r="AX260" i="6"/>
  <c r="BC261" i="6"/>
  <c r="BA261" i="6"/>
  <c r="AZ261" i="6"/>
  <c r="AY261" i="6"/>
  <c r="AX261" i="6"/>
  <c r="BC262" i="6"/>
  <c r="BA262" i="6"/>
  <c r="AZ262" i="6"/>
  <c r="AY262" i="6"/>
  <c r="AX262" i="6"/>
  <c r="BC263" i="6"/>
  <c r="BA263" i="6"/>
  <c r="AZ263" i="6"/>
  <c r="AY263" i="6"/>
  <c r="AX263" i="6"/>
  <c r="BC264" i="6"/>
  <c r="BA264" i="6"/>
  <c r="AZ264" i="6"/>
  <c r="AY264" i="6"/>
  <c r="AX264" i="6"/>
  <c r="BC265" i="6"/>
  <c r="BA265" i="6"/>
  <c r="AZ265" i="6"/>
  <c r="AY265" i="6"/>
  <c r="AX265" i="6"/>
  <c r="BC266" i="6"/>
  <c r="BA266" i="6"/>
  <c r="AZ266" i="6"/>
  <c r="AY266" i="6"/>
  <c r="AX266" i="6"/>
  <c r="BC267" i="6"/>
  <c r="BA267" i="6"/>
  <c r="AZ267" i="6"/>
  <c r="AY267" i="6"/>
  <c r="AX267" i="6"/>
  <c r="BC268" i="6"/>
  <c r="BA268" i="6"/>
  <c r="AZ268" i="6"/>
  <c r="AY268" i="6"/>
  <c r="AX268" i="6"/>
  <c r="BC269" i="6"/>
  <c r="BA269" i="6"/>
  <c r="AZ269" i="6"/>
  <c r="AY269" i="6"/>
  <c r="AX269" i="6"/>
  <c r="BC270" i="6"/>
  <c r="BA270" i="6"/>
  <c r="AZ270" i="6"/>
  <c r="AY270" i="6"/>
  <c r="AX270" i="6"/>
  <c r="BC271" i="6"/>
  <c r="BA271" i="6"/>
  <c r="AZ271" i="6"/>
  <c r="AY271" i="6"/>
  <c r="AX271" i="6"/>
  <c r="BC272" i="6"/>
  <c r="BA272" i="6"/>
  <c r="AZ272" i="6"/>
  <c r="AY272" i="6"/>
  <c r="AX272" i="6"/>
  <c r="BC273" i="6"/>
  <c r="BA273" i="6"/>
  <c r="AZ273" i="6"/>
  <c r="AY273" i="6"/>
  <c r="AX273" i="6"/>
  <c r="BC274" i="6"/>
  <c r="BA274" i="6"/>
  <c r="AZ274" i="6"/>
  <c r="AY274" i="6"/>
  <c r="AX274" i="6"/>
  <c r="BC275" i="6"/>
  <c r="BA275" i="6"/>
  <c r="AZ275" i="6"/>
  <c r="AY275" i="6"/>
  <c r="AX275" i="6"/>
  <c r="BC276" i="6"/>
  <c r="BB276" i="6"/>
  <c r="BA276" i="6"/>
  <c r="AZ276" i="6"/>
  <c r="AY276" i="6"/>
  <c r="AX276" i="6"/>
  <c r="BC277" i="6"/>
  <c r="BB277" i="6"/>
  <c r="BA277" i="6"/>
  <c r="AZ277" i="6"/>
  <c r="AY277" i="6"/>
  <c r="AX277" i="6"/>
  <c r="BC278" i="6"/>
  <c r="BB278" i="6"/>
  <c r="BA278" i="6"/>
  <c r="AZ278" i="6"/>
  <c r="AY278" i="6"/>
  <c r="AX278" i="6"/>
  <c r="BC279" i="6"/>
  <c r="BB279" i="6"/>
  <c r="BA279" i="6"/>
  <c r="AZ279" i="6"/>
  <c r="AY279" i="6"/>
  <c r="AX279" i="6"/>
  <c r="BC280" i="6"/>
  <c r="BB280" i="6"/>
  <c r="BA280" i="6"/>
  <c r="AZ280" i="6"/>
  <c r="AY280" i="6"/>
  <c r="AX280" i="6"/>
  <c r="BC281" i="6"/>
  <c r="BB281" i="6"/>
  <c r="BA281" i="6"/>
  <c r="AZ281" i="6"/>
  <c r="AY281" i="6"/>
  <c r="AX281" i="6"/>
  <c r="BC282" i="6"/>
  <c r="BB282" i="6"/>
  <c r="BA282" i="6"/>
  <c r="AZ282" i="6"/>
  <c r="AY282" i="6"/>
  <c r="AX282" i="6"/>
  <c r="BC283" i="6"/>
  <c r="BB283" i="6"/>
  <c r="BA283" i="6"/>
  <c r="AZ283" i="6"/>
  <c r="AY283" i="6"/>
  <c r="AX283" i="6"/>
  <c r="BC284" i="6"/>
  <c r="BB284" i="6"/>
  <c r="BA284" i="6"/>
  <c r="AZ284" i="6"/>
  <c r="AY284" i="6"/>
  <c r="AX284" i="6"/>
  <c r="BC285" i="6"/>
  <c r="BB285" i="6"/>
  <c r="BA285" i="6"/>
  <c r="AZ285" i="6"/>
  <c r="AY285" i="6"/>
  <c r="AX285" i="6"/>
  <c r="BC286" i="6"/>
  <c r="BB286" i="6"/>
  <c r="BA286" i="6"/>
  <c r="AZ286" i="6"/>
  <c r="AY286" i="6"/>
  <c r="AX286" i="6"/>
  <c r="BC287" i="6"/>
  <c r="BB287" i="6"/>
  <c r="BA287" i="6"/>
  <c r="AZ287" i="6"/>
  <c r="AY287" i="6"/>
  <c r="AX287" i="6"/>
  <c r="BC288" i="6"/>
  <c r="BB288" i="6"/>
  <c r="BA288" i="6"/>
  <c r="AZ288" i="6"/>
  <c r="AY288" i="6"/>
  <c r="AX288" i="6"/>
  <c r="BC289" i="6"/>
  <c r="BB289" i="6"/>
  <c r="BA289" i="6"/>
  <c r="AZ289" i="6"/>
  <c r="AY289" i="6"/>
  <c r="AX289" i="6"/>
  <c r="BC290" i="6"/>
  <c r="BB290" i="6"/>
  <c r="BA290" i="6"/>
  <c r="AZ290" i="6"/>
  <c r="AY290" i="6"/>
  <c r="AX290" i="6"/>
  <c r="BC291" i="6"/>
  <c r="BB291" i="6"/>
  <c r="BA291" i="6"/>
  <c r="AZ291" i="6"/>
  <c r="AY291" i="6"/>
  <c r="AX291" i="6"/>
  <c r="BC292" i="6"/>
  <c r="BB292" i="6"/>
  <c r="BA292" i="6"/>
  <c r="AZ292" i="6"/>
  <c r="AY292" i="6"/>
  <c r="AX292" i="6"/>
  <c r="BC293" i="6"/>
  <c r="BB293" i="6"/>
  <c r="BA293" i="6"/>
  <c r="AZ293" i="6"/>
  <c r="AY293" i="6"/>
  <c r="AX293" i="6"/>
  <c r="BC294" i="6"/>
  <c r="BB294" i="6"/>
  <c r="BA294" i="6"/>
  <c r="AZ294" i="6"/>
  <c r="AY294" i="6"/>
  <c r="AX294" i="6"/>
  <c r="BC295" i="6"/>
  <c r="BB295" i="6"/>
  <c r="BA295" i="6"/>
  <c r="AZ295" i="6"/>
  <c r="AY295" i="6"/>
  <c r="AX295" i="6"/>
  <c r="BC296" i="6"/>
  <c r="BB296" i="6"/>
  <c r="BA296" i="6"/>
  <c r="AZ296" i="6"/>
  <c r="AY296" i="6"/>
  <c r="AX296" i="6"/>
  <c r="BC297" i="6"/>
  <c r="BA297" i="6"/>
  <c r="AZ297" i="6"/>
  <c r="AY297" i="6"/>
  <c r="AX297" i="6"/>
  <c r="BC298" i="6"/>
  <c r="BA298" i="6"/>
  <c r="AZ298" i="6"/>
  <c r="AY298" i="6"/>
  <c r="AX298" i="6"/>
  <c r="BC299" i="6"/>
  <c r="BB299" i="6"/>
  <c r="BA299" i="6"/>
  <c r="AZ299" i="6"/>
  <c r="AY299" i="6"/>
  <c r="AX299" i="6"/>
  <c r="BC300" i="6"/>
  <c r="BB300" i="6"/>
  <c r="BA300" i="6"/>
  <c r="AZ300" i="6"/>
  <c r="AY300" i="6"/>
  <c r="AX300" i="6"/>
  <c r="BC301" i="6"/>
  <c r="BA301" i="6"/>
  <c r="AZ301" i="6"/>
  <c r="AY301" i="6"/>
  <c r="AX301" i="6"/>
  <c r="BC302" i="6"/>
  <c r="BA302" i="6"/>
  <c r="AZ302" i="6"/>
  <c r="AY302" i="6"/>
  <c r="AX302" i="6"/>
  <c r="BC303" i="6"/>
  <c r="BA303" i="6"/>
  <c r="AZ303" i="6"/>
  <c r="AY303" i="6"/>
  <c r="AX303" i="6"/>
  <c r="BC304" i="6"/>
  <c r="BA304" i="6"/>
  <c r="AZ304" i="6"/>
  <c r="AY304" i="6"/>
  <c r="AX304" i="6"/>
  <c r="BC305" i="6"/>
  <c r="BA305" i="6"/>
  <c r="AZ305" i="6"/>
  <c r="AY305" i="6"/>
  <c r="AX305" i="6"/>
  <c r="BC306" i="6"/>
  <c r="BA306" i="6"/>
  <c r="AZ306" i="6"/>
  <c r="AY306" i="6"/>
  <c r="AX306" i="6"/>
  <c r="BC307" i="6"/>
  <c r="BA307" i="6"/>
  <c r="AZ307" i="6"/>
  <c r="AY307" i="6"/>
  <c r="AX307" i="6"/>
  <c r="BC308" i="6"/>
  <c r="BA308" i="6"/>
  <c r="AZ308" i="6"/>
  <c r="AY308" i="6"/>
  <c r="AX308" i="6"/>
  <c r="BC309" i="6"/>
  <c r="BA309" i="6"/>
  <c r="AZ309" i="6"/>
  <c r="AY309" i="6"/>
  <c r="AX309" i="6"/>
  <c r="BC310" i="6"/>
  <c r="BB310" i="6"/>
  <c r="BA310" i="6"/>
  <c r="AZ310" i="6"/>
  <c r="AY310" i="6"/>
  <c r="AX310" i="6"/>
  <c r="BC311" i="6"/>
  <c r="BB311" i="6"/>
  <c r="BA311" i="6"/>
  <c r="AZ311" i="6"/>
  <c r="AY311" i="6"/>
  <c r="AX311" i="6"/>
  <c r="BC312" i="6"/>
  <c r="BB312" i="6"/>
  <c r="BA312" i="6"/>
  <c r="AZ312" i="6"/>
  <c r="AY312" i="6"/>
  <c r="AX312" i="6"/>
  <c r="BC313" i="6"/>
  <c r="BB313" i="6"/>
  <c r="BA313" i="6"/>
  <c r="AZ313" i="6"/>
  <c r="AY313" i="6"/>
  <c r="AX313" i="6"/>
  <c r="BC314" i="6"/>
  <c r="BB314" i="6"/>
  <c r="BA314" i="6"/>
  <c r="AZ314" i="6"/>
  <c r="AY314" i="6"/>
  <c r="AX314" i="6"/>
  <c r="BC315" i="6"/>
  <c r="BB315" i="6"/>
  <c r="BA315" i="6"/>
  <c r="AZ315" i="6"/>
  <c r="AY315" i="6"/>
  <c r="AX315" i="6"/>
  <c r="BC316" i="6"/>
  <c r="BB316" i="6"/>
  <c r="BA316" i="6"/>
  <c r="AZ316" i="6"/>
  <c r="AY316" i="6"/>
  <c r="AX316" i="6"/>
  <c r="BC317" i="6"/>
  <c r="BB317" i="6"/>
  <c r="BA317" i="6"/>
  <c r="AZ317" i="6"/>
  <c r="AY317" i="6"/>
  <c r="AX317" i="6"/>
  <c r="BC318" i="6"/>
  <c r="BB318" i="6"/>
  <c r="BA318" i="6"/>
  <c r="AZ318" i="6"/>
  <c r="AY318" i="6"/>
  <c r="AX318" i="6"/>
  <c r="BC319" i="6"/>
  <c r="BA319" i="6"/>
  <c r="AZ319" i="6"/>
  <c r="AY319" i="6"/>
  <c r="AX319" i="6"/>
  <c r="BC320" i="6"/>
  <c r="BA320" i="6"/>
  <c r="AZ320" i="6"/>
  <c r="AY320" i="6"/>
  <c r="AX320" i="6"/>
  <c r="BC321" i="6"/>
  <c r="BA321" i="6"/>
  <c r="AZ321" i="6"/>
  <c r="AY321" i="6"/>
  <c r="AX321" i="6"/>
  <c r="BA322" i="6"/>
  <c r="AZ322" i="6"/>
  <c r="AY322" i="6"/>
  <c r="AX322" i="6"/>
  <c r="BA323" i="6"/>
  <c r="AZ323" i="6"/>
  <c r="AY323" i="6"/>
  <c r="AX323" i="6"/>
  <c r="BA324" i="6"/>
  <c r="AZ324" i="6"/>
  <c r="AY324" i="6"/>
  <c r="AX324" i="6"/>
  <c r="BA325" i="6"/>
  <c r="AZ325" i="6"/>
  <c r="AY325" i="6"/>
  <c r="AX325" i="6"/>
  <c r="BA326" i="6"/>
  <c r="AZ326" i="6"/>
  <c r="AY326" i="6"/>
  <c r="AX326" i="6"/>
  <c r="BA327" i="6"/>
  <c r="AZ327" i="6"/>
  <c r="AY327" i="6"/>
  <c r="AX327" i="6"/>
  <c r="BA328" i="6"/>
  <c r="AZ328" i="6"/>
  <c r="AY328" i="6"/>
  <c r="AX328" i="6"/>
  <c r="BA329" i="6"/>
  <c r="AZ329" i="6"/>
  <c r="AY329" i="6"/>
  <c r="AX329" i="6"/>
  <c r="BA330" i="6"/>
  <c r="AZ330" i="6"/>
  <c r="AY330" i="6"/>
  <c r="AX330" i="6"/>
  <c r="BA331" i="6"/>
  <c r="AZ331" i="6"/>
  <c r="AY331" i="6"/>
  <c r="AX331" i="6"/>
  <c r="BA332" i="6"/>
  <c r="AZ332" i="6"/>
  <c r="AY332" i="6"/>
  <c r="AX332" i="6"/>
  <c r="BC333" i="6"/>
  <c r="BA333" i="6"/>
  <c r="AZ333" i="6"/>
  <c r="AY333" i="6"/>
  <c r="AX333" i="6"/>
  <c r="BC334" i="6"/>
  <c r="BA334" i="6"/>
  <c r="AZ334" i="6"/>
  <c r="AY334" i="6"/>
  <c r="AX334" i="6"/>
  <c r="BC335" i="6"/>
  <c r="BA335" i="6"/>
  <c r="AZ335" i="6"/>
  <c r="AY335" i="6"/>
  <c r="AX335" i="6"/>
  <c r="BC336" i="6"/>
  <c r="BA336" i="6"/>
  <c r="AZ336" i="6"/>
  <c r="AY336" i="6"/>
  <c r="AX336" i="6"/>
  <c r="BC337" i="6"/>
  <c r="BA337" i="6"/>
  <c r="AZ337" i="6"/>
  <c r="AY337" i="6"/>
  <c r="AX337" i="6"/>
  <c r="BC338" i="6"/>
  <c r="BA338" i="6"/>
  <c r="AZ338" i="6"/>
  <c r="AY338" i="6"/>
  <c r="AX338" i="6"/>
  <c r="BC339" i="6"/>
  <c r="BA339" i="6"/>
  <c r="AZ339" i="6"/>
  <c r="AY339" i="6"/>
  <c r="AX339" i="6"/>
  <c r="AG3" i="6"/>
  <c r="AE3" i="6"/>
  <c r="AD3" i="6"/>
  <c r="AC3" i="6"/>
  <c r="AB3" i="6"/>
  <c r="BC340" i="6"/>
  <c r="BA340" i="6"/>
  <c r="AZ340" i="6"/>
  <c r="AY340" i="6"/>
  <c r="AX340" i="6"/>
  <c r="BC341" i="6"/>
  <c r="BA341" i="6"/>
  <c r="AZ341" i="6"/>
  <c r="AY341" i="6"/>
  <c r="AX341" i="6"/>
  <c r="BP3" i="6"/>
  <c r="BO3" i="6"/>
  <c r="BN3" i="6"/>
  <c r="BK3" i="6"/>
  <c r="BJ3" i="6"/>
  <c r="BG3" i="6"/>
  <c r="BF3" i="6"/>
  <c r="AU3" i="6"/>
  <c r="AS3" i="6"/>
  <c r="AR3" i="6"/>
  <c r="AQ3" i="6"/>
  <c r="X3" i="6"/>
  <c r="W3" i="6"/>
  <c r="T3" i="6"/>
  <c r="P3" i="6"/>
  <c r="O3" i="6"/>
  <c r="N3" i="6"/>
  <c r="K3" i="6"/>
  <c r="J3" i="6"/>
  <c r="H3" i="6"/>
  <c r="C3" i="6"/>
  <c r="G3" i="6"/>
  <c r="D3" i="6"/>
  <c r="B2" i="11" l="1"/>
  <c r="BQ3" i="6" l="1"/>
  <c r="AK3" i="6"/>
  <c r="AO3" i="6"/>
  <c r="BD214" i="6"/>
  <c r="BD218" i="6"/>
  <c r="BD226" i="6"/>
  <c r="BD229" i="6"/>
  <c r="BD232" i="6"/>
  <c r="BD234" i="6"/>
  <c r="BD237" i="6"/>
  <c r="BD217" i="6"/>
  <c r="BD220" i="6"/>
  <c r="BD213" i="6"/>
  <c r="BD215" i="6"/>
  <c r="BD225" i="6"/>
  <c r="BD227" i="6"/>
  <c r="BD236" i="6"/>
  <c r="BD245" i="6"/>
  <c r="BD247" i="6"/>
  <c r="BD250" i="6"/>
  <c r="BD254" i="6"/>
  <c r="BD257" i="6"/>
  <c r="BD271" i="6"/>
  <c r="BD275" i="6"/>
  <c r="BD279" i="6"/>
  <c r="BD283" i="6"/>
  <c r="BD287" i="6"/>
  <c r="BD291" i="6"/>
  <c r="BD295" i="6"/>
  <c r="BD298" i="6"/>
  <c r="BD301" i="6"/>
  <c r="BD304" i="6"/>
  <c r="BD307" i="6"/>
  <c r="BD309" i="6"/>
  <c r="BD312" i="6"/>
  <c r="BD316" i="6"/>
  <c r="BD340" i="6"/>
  <c r="Y3" i="6"/>
  <c r="BD222" i="6"/>
  <c r="BD224" i="6"/>
  <c r="BD231" i="6"/>
  <c r="BD233" i="6"/>
  <c r="BD235" i="6"/>
  <c r="BD240" i="6"/>
  <c r="BD242" i="6"/>
  <c r="BD249" i="6"/>
  <c r="BD253" i="6"/>
  <c r="BD261" i="6"/>
  <c r="BD263" i="6"/>
  <c r="BD267" i="6"/>
  <c r="BD278" i="6"/>
  <c r="BD282" i="6"/>
  <c r="BD286" i="6"/>
  <c r="BD290" i="6"/>
  <c r="BD294" i="6"/>
  <c r="BD300" i="6"/>
  <c r="BD311" i="6"/>
  <c r="BD319" i="6"/>
  <c r="BD323" i="6"/>
  <c r="BD325" i="6"/>
  <c r="BD327" i="6"/>
  <c r="BD329" i="6"/>
  <c r="BD333" i="6"/>
  <c r="BD337" i="6"/>
  <c r="BD339" i="6"/>
  <c r="AI3" i="6"/>
  <c r="BD228" i="6"/>
  <c r="BD251" i="6"/>
  <c r="BD255" i="6"/>
  <c r="BD260" i="6"/>
  <c r="BD313" i="6"/>
  <c r="BD317" i="6"/>
  <c r="BD336" i="6"/>
  <c r="BD338" i="6"/>
  <c r="BD259" i="6"/>
  <c r="BD265" i="6"/>
  <c r="BD270" i="6"/>
  <c r="BD274" i="6"/>
  <c r="BD303" i="6"/>
  <c r="BD315" i="6"/>
  <c r="BD321" i="6"/>
  <c r="BD331" i="6"/>
  <c r="BD335" i="6"/>
  <c r="BD223" i="6"/>
  <c r="BD241" i="6"/>
  <c r="BD262" i="6"/>
  <c r="BD264" i="6"/>
  <c r="BD266" i="6"/>
  <c r="BD268" i="6"/>
  <c r="BD276" i="6"/>
  <c r="BD280" i="6"/>
  <c r="BD288" i="6"/>
  <c r="BD305" i="6"/>
  <c r="AV3" i="6"/>
  <c r="BD219" i="6"/>
  <c r="BD230" i="6"/>
  <c r="BD239" i="6"/>
  <c r="BD244" i="6"/>
  <c r="BD246" i="6"/>
  <c r="BD248" i="6"/>
  <c r="BD252" i="6"/>
  <c r="BD256" i="6"/>
  <c r="BD269" i="6"/>
  <c r="BD273" i="6"/>
  <c r="BD277" i="6"/>
  <c r="BD281" i="6"/>
  <c r="BD285" i="6"/>
  <c r="BD289" i="6"/>
  <c r="BD293" i="6"/>
  <c r="BD297" i="6"/>
  <c r="BD299" i="6"/>
  <c r="BD302" i="6"/>
  <c r="BD306" i="6"/>
  <c r="BD308" i="6"/>
  <c r="BD310" i="6"/>
  <c r="BD314" i="6"/>
  <c r="BD318" i="6"/>
  <c r="Q3" i="6"/>
  <c r="F3" i="6"/>
  <c r="BD216" i="6"/>
  <c r="BD221" i="6"/>
  <c r="BD238" i="6"/>
  <c r="BD243" i="6"/>
  <c r="BD258" i="6"/>
  <c r="BD272" i="6"/>
  <c r="BD284" i="6"/>
  <c r="BD292" i="6"/>
  <c r="BD296" i="6"/>
  <c r="BD320" i="6"/>
  <c r="BD322" i="6"/>
  <c r="BD324" i="6"/>
  <c r="BD326" i="6"/>
  <c r="BD328" i="6"/>
  <c r="BD330" i="6"/>
  <c r="BD332" i="6"/>
  <c r="BD334" i="6"/>
  <c r="BD341" i="6"/>
  <c r="M14" i="16" l="1"/>
  <c r="L14" i="16"/>
  <c r="B14" i="16"/>
  <c r="M13" i="16"/>
  <c r="L13" i="16"/>
  <c r="B13" i="16"/>
  <c r="M12" i="16"/>
  <c r="L12" i="16"/>
  <c r="B12" i="16"/>
  <c r="M11" i="16"/>
  <c r="L11" i="16"/>
  <c r="B11" i="16"/>
  <c r="M10" i="16"/>
  <c r="L10" i="16"/>
  <c r="B10" i="16"/>
  <c r="M9" i="16"/>
  <c r="L9" i="16"/>
  <c r="B9" i="16"/>
  <c r="M8" i="16"/>
  <c r="L8" i="16"/>
  <c r="B8" i="16"/>
  <c r="M7" i="16"/>
  <c r="L7" i="16"/>
  <c r="B7" i="16"/>
  <c r="M6" i="16"/>
  <c r="L6" i="16"/>
  <c r="B6" i="16"/>
  <c r="M5" i="16"/>
  <c r="L5" i="16"/>
  <c r="B5" i="16"/>
  <c r="BB269" i="6" l="1"/>
  <c r="BB302" i="6"/>
  <c r="BB268" i="6"/>
  <c r="BB273" i="6"/>
  <c r="BB272" i="6"/>
  <c r="BB304" i="6"/>
  <c r="BB270" i="6"/>
  <c r="BB271" i="6"/>
  <c r="BB303" i="6"/>
  <c r="BB305" i="6"/>
  <c r="BB274" i="6"/>
  <c r="BB275" i="6"/>
  <c r="M69" i="11"/>
  <c r="M68" i="11"/>
  <c r="M67" i="11"/>
  <c r="M66" i="11"/>
  <c r="M65" i="11"/>
  <c r="M64" i="11"/>
  <c r="M63" i="11"/>
  <c r="M62" i="11"/>
  <c r="M61" i="11"/>
  <c r="M60" i="11"/>
  <c r="B9" i="11"/>
  <c r="M3" i="6" s="1"/>
  <c r="B12" i="11"/>
  <c r="BB213" i="6" s="1"/>
  <c r="B6" i="11"/>
  <c r="B3" i="6" s="1"/>
  <c r="B69" i="11"/>
  <c r="B68" i="11"/>
  <c r="B67" i="11"/>
  <c r="B66" i="11"/>
  <c r="B65" i="11"/>
  <c r="B64" i="11"/>
  <c r="B63" i="11"/>
  <c r="B62" i="11"/>
  <c r="B61" i="11"/>
  <c r="BB74" i="6" l="1"/>
  <c r="AN7" i="6"/>
  <c r="AM7" i="6"/>
  <c r="AL7" i="6"/>
  <c r="BU6" i="6"/>
  <c r="BT6" i="6"/>
  <c r="BS6" i="6"/>
  <c r="BZ6" i="6"/>
  <c r="BV6" i="6"/>
  <c r="BW6" i="6"/>
  <c r="AK7" i="6"/>
  <c r="AO7" i="6"/>
  <c r="BB158" i="6"/>
  <c r="AN11" i="6"/>
  <c r="AM11" i="6"/>
  <c r="AL11" i="6"/>
  <c r="BW10" i="6"/>
  <c r="BZ10" i="6"/>
  <c r="BS10" i="6"/>
  <c r="BU10" i="6"/>
  <c r="BV10" i="6"/>
  <c r="BT10" i="6"/>
  <c r="AK11" i="6"/>
  <c r="AO11" i="6"/>
  <c r="BB137" i="6"/>
  <c r="AL10" i="6"/>
  <c r="AN10" i="6"/>
  <c r="AM10" i="6"/>
  <c r="BV9" i="6"/>
  <c r="BZ9" i="6"/>
  <c r="BW9" i="6"/>
  <c r="BS9" i="6"/>
  <c r="BU9" i="6"/>
  <c r="BT9" i="6"/>
  <c r="AK10" i="6"/>
  <c r="AO10" i="6"/>
  <c r="BB95" i="6"/>
  <c r="AL8" i="6"/>
  <c r="AN8" i="6"/>
  <c r="AM8" i="6"/>
  <c r="BZ7" i="6"/>
  <c r="BU7" i="6"/>
  <c r="BV7" i="6"/>
  <c r="BT7" i="6"/>
  <c r="BS7" i="6"/>
  <c r="BW7" i="6"/>
  <c r="AO8" i="6"/>
  <c r="AK8" i="6"/>
  <c r="BB179" i="6"/>
  <c r="AN12" i="6"/>
  <c r="AL12" i="6"/>
  <c r="AM12" i="6"/>
  <c r="BZ11" i="6"/>
  <c r="BU11" i="6"/>
  <c r="BV11" i="6"/>
  <c r="BT11" i="6"/>
  <c r="BW11" i="6"/>
  <c r="BS11" i="6"/>
  <c r="AO12" i="6"/>
  <c r="AK12" i="6"/>
  <c r="AA4" i="6"/>
  <c r="BB11" i="6"/>
  <c r="AN4" i="6"/>
  <c r="AL4" i="6"/>
  <c r="AM4" i="6"/>
  <c r="BZ3" i="6"/>
  <c r="BV3" i="6"/>
  <c r="BT3" i="6"/>
  <c r="BS3" i="6"/>
  <c r="BU3" i="6"/>
  <c r="BW3" i="6"/>
  <c r="AO4" i="6"/>
  <c r="AK4" i="6"/>
  <c r="BB32" i="6"/>
  <c r="AL5" i="6"/>
  <c r="AN5" i="6"/>
  <c r="AM5" i="6"/>
  <c r="BU4" i="6"/>
  <c r="BS4" i="6"/>
  <c r="BV4" i="6"/>
  <c r="BZ4" i="6"/>
  <c r="BW4" i="6"/>
  <c r="BT4" i="6"/>
  <c r="AO5" i="6"/>
  <c r="AK5" i="6"/>
  <c r="BB116" i="6"/>
  <c r="AL9" i="6"/>
  <c r="AN9" i="6"/>
  <c r="AM9" i="6"/>
  <c r="BV8" i="6"/>
  <c r="BU8" i="6"/>
  <c r="BS8" i="6"/>
  <c r="BZ8" i="6"/>
  <c r="BW8" i="6"/>
  <c r="BT8" i="6"/>
  <c r="AK9" i="6"/>
  <c r="AO9" i="6"/>
  <c r="BB200" i="6"/>
  <c r="AR13" i="6"/>
  <c r="AL13" i="6"/>
  <c r="AN13" i="6"/>
  <c r="AM13" i="6"/>
  <c r="BS12" i="6"/>
  <c r="BV12" i="6"/>
  <c r="BU12" i="6"/>
  <c r="BZ12" i="6"/>
  <c r="BW12" i="6"/>
  <c r="BT12" i="6"/>
  <c r="AO13" i="6"/>
  <c r="AK13" i="6"/>
  <c r="BB53" i="6"/>
  <c r="AN6" i="6"/>
  <c r="AM6" i="6"/>
  <c r="AL6" i="6"/>
  <c r="BZ5" i="6"/>
  <c r="BW5" i="6"/>
  <c r="BU5" i="6"/>
  <c r="BV5" i="6"/>
  <c r="BT5" i="6"/>
  <c r="BS5" i="6"/>
  <c r="AK6" i="6"/>
  <c r="AO6" i="6"/>
  <c r="BC192" i="6"/>
  <c r="AY192" i="6"/>
  <c r="BA193" i="6"/>
  <c r="BC194" i="6"/>
  <c r="AY194" i="6"/>
  <c r="BA195" i="6"/>
  <c r="BB192" i="6"/>
  <c r="BC193" i="6"/>
  <c r="AX193" i="6"/>
  <c r="BD194" i="6"/>
  <c r="AX194" i="6"/>
  <c r="BD195" i="6"/>
  <c r="AY195" i="6"/>
  <c r="BB196" i="6"/>
  <c r="AX196" i="6"/>
  <c r="BD197" i="6"/>
  <c r="AZ197" i="6"/>
  <c r="BB198" i="6"/>
  <c r="AX198" i="6"/>
  <c r="BD199" i="6"/>
  <c r="AZ199" i="6"/>
  <c r="AX200" i="6"/>
  <c r="BD201" i="6"/>
  <c r="AZ201" i="6"/>
  <c r="BD192" i="6"/>
  <c r="BB193" i="6"/>
  <c r="BA194" i="6"/>
  <c r="AZ195" i="6"/>
  <c r="BA196" i="6"/>
  <c r="BB197" i="6"/>
  <c r="BC198" i="6"/>
  <c r="BA192" i="6"/>
  <c r="AZ193" i="6"/>
  <c r="AZ194" i="6"/>
  <c r="AX195" i="6"/>
  <c r="AZ196" i="6"/>
  <c r="BA197" i="6"/>
  <c r="BA198" i="6"/>
  <c r="BB199" i="6"/>
  <c r="BC200" i="6"/>
  <c r="BC201" i="6"/>
  <c r="AX201" i="6"/>
  <c r="BD202" i="6"/>
  <c r="AZ202" i="6"/>
  <c r="BB203" i="6"/>
  <c r="AX203" i="6"/>
  <c r="BC204" i="6"/>
  <c r="AX204" i="6"/>
  <c r="BC205" i="6"/>
  <c r="AX205" i="6"/>
  <c r="AX192" i="6"/>
  <c r="BC197" i="6"/>
  <c r="AY198" i="6"/>
  <c r="BA199" i="6"/>
  <c r="AZ200" i="6"/>
  <c r="AY201" i="6"/>
  <c r="AY202" i="6"/>
  <c r="AZ203" i="6"/>
  <c r="BA204" i="6"/>
  <c r="BD205" i="6"/>
  <c r="BD206" i="6"/>
  <c r="AY206" i="6"/>
  <c r="BD207" i="6"/>
  <c r="AY207" i="6"/>
  <c r="BD208" i="6"/>
  <c r="AY208" i="6"/>
  <c r="BD209" i="6"/>
  <c r="AY209" i="6"/>
  <c r="BC195" i="6"/>
  <c r="BD196" i="6"/>
  <c r="AY197" i="6"/>
  <c r="AY199" i="6"/>
  <c r="AY200" i="6"/>
  <c r="BC202" i="6"/>
  <c r="AX202" i="6"/>
  <c r="BD203" i="6"/>
  <c r="AY203" i="6"/>
  <c r="AZ204" i="6"/>
  <c r="BA205" i="6"/>
  <c r="BC206" i="6"/>
  <c r="AX206" i="6"/>
  <c r="BC207" i="6"/>
  <c r="AX207" i="6"/>
  <c r="BC208" i="6"/>
  <c r="AX208" i="6"/>
  <c r="BC209" i="6"/>
  <c r="AX209" i="6"/>
  <c r="BC210" i="6"/>
  <c r="AX210" i="6"/>
  <c r="BC211" i="6"/>
  <c r="AX211" i="6"/>
  <c r="BC212" i="6"/>
  <c r="AX212" i="6"/>
  <c r="AY193" i="6"/>
  <c r="AZ198" i="6"/>
  <c r="BA203" i="6"/>
  <c r="AZ206" i="6"/>
  <c r="AZ208" i="6"/>
  <c r="BA210" i="6"/>
  <c r="BD211" i="6"/>
  <c r="AY212" i="6"/>
  <c r="BB194" i="6"/>
  <c r="BC196" i="6"/>
  <c r="BD200" i="6"/>
  <c r="BB201" i="6"/>
  <c r="BB202" i="6"/>
  <c r="AZ205" i="6"/>
  <c r="BA207" i="6"/>
  <c r="BA209" i="6"/>
  <c r="AZ210" i="6"/>
  <c r="BA211" i="6"/>
  <c r="BD212" i="6"/>
  <c r="AZ192" i="6"/>
  <c r="AY196" i="6"/>
  <c r="BC199" i="6"/>
  <c r="BA200" i="6"/>
  <c r="BA201" i="6"/>
  <c r="BA202" i="6"/>
  <c r="BD204" i="6"/>
  <c r="AY205" i="6"/>
  <c r="AZ207" i="6"/>
  <c r="AZ209" i="6"/>
  <c r="AX197" i="6"/>
  <c r="BC203" i="6"/>
  <c r="AZ211" i="6"/>
  <c r="AU13" i="6"/>
  <c r="AQ13" i="6"/>
  <c r="AI13" i="6"/>
  <c r="AC13" i="6"/>
  <c r="BD193" i="6"/>
  <c r="BA208" i="6"/>
  <c r="BD210" i="6"/>
  <c r="AY211" i="6"/>
  <c r="AB13" i="6"/>
  <c r="BD198" i="6"/>
  <c r="AV13" i="6"/>
  <c r="AG13" i="6"/>
  <c r="AX199" i="6"/>
  <c r="AZ212" i="6"/>
  <c r="AD13" i="6"/>
  <c r="BB195" i="6"/>
  <c r="AY204" i="6"/>
  <c r="BA206" i="6"/>
  <c r="AY210" i="6"/>
  <c r="BA212" i="6"/>
  <c r="AS13" i="6"/>
  <c r="AE13" i="6"/>
  <c r="AA13" i="6"/>
  <c r="BB45" i="6"/>
  <c r="AX45" i="6"/>
  <c r="BD46" i="6"/>
  <c r="AZ46" i="6"/>
  <c r="BB47" i="6"/>
  <c r="AX47" i="6"/>
  <c r="BD48" i="6"/>
  <c r="AZ48" i="6"/>
  <c r="BB49" i="6"/>
  <c r="AX49" i="6"/>
  <c r="BA45" i="6"/>
  <c r="BB46" i="6"/>
  <c r="BC47" i="6"/>
  <c r="BC48" i="6"/>
  <c r="AX48" i="6"/>
  <c r="BD49" i="6"/>
  <c r="AY49" i="6"/>
  <c r="BC50" i="6"/>
  <c r="AY50" i="6"/>
  <c r="BA51" i="6"/>
  <c r="BC52" i="6"/>
  <c r="AY52" i="6"/>
  <c r="BA53" i="6"/>
  <c r="BC54" i="6"/>
  <c r="AY54" i="6"/>
  <c r="BA55" i="6"/>
  <c r="BD45" i="6"/>
  <c r="BC46" i="6"/>
  <c r="BA47" i="6"/>
  <c r="BA48" i="6"/>
  <c r="AZ49" i="6"/>
  <c r="BA50" i="6"/>
  <c r="BB51" i="6"/>
  <c r="BB52" i="6"/>
  <c r="BC45" i="6"/>
  <c r="BA46" i="6"/>
  <c r="AZ47" i="6"/>
  <c r="AY48" i="6"/>
  <c r="AZ50" i="6"/>
  <c r="AZ51" i="6"/>
  <c r="BA52" i="6"/>
  <c r="BB54" i="6"/>
  <c r="BC55" i="6"/>
  <c r="AX55" i="6"/>
  <c r="BA56" i="6"/>
  <c r="AZ57" i="6"/>
  <c r="AZ58" i="6"/>
  <c r="AZ59" i="6"/>
  <c r="BD47" i="6"/>
  <c r="BB48" i="6"/>
  <c r="BA49" i="6"/>
  <c r="BC51" i="6"/>
  <c r="AX52" i="6"/>
  <c r="AZ53" i="6"/>
  <c r="AZ54" i="6"/>
  <c r="AY55" i="6"/>
  <c r="BD56" i="6"/>
  <c r="AY56" i="6"/>
  <c r="BC57" i="6"/>
  <c r="BD58" i="6"/>
  <c r="AX58" i="6"/>
  <c r="AY59" i="6"/>
  <c r="BA60" i="6"/>
  <c r="BA61" i="6"/>
  <c r="BA62" i="6"/>
  <c r="AZ45" i="6"/>
  <c r="AY46" i="6"/>
  <c r="AY47" i="6"/>
  <c r="BD50" i="6"/>
  <c r="AY51" i="6"/>
  <c r="AY53" i="6"/>
  <c r="AX54" i="6"/>
  <c r="BD55" i="6"/>
  <c r="BC56" i="6"/>
  <c r="AX56" i="6"/>
  <c r="BA57" i="6"/>
  <c r="BC58" i="6"/>
  <c r="BD59" i="6"/>
  <c r="AX59" i="6"/>
  <c r="AZ60" i="6"/>
  <c r="AZ61" i="6"/>
  <c r="AZ62" i="6"/>
  <c r="AZ63" i="6"/>
  <c r="AZ64" i="6"/>
  <c r="AZ65" i="6"/>
  <c r="AZ52" i="6"/>
  <c r="BC53" i="6"/>
  <c r="BA54" i="6"/>
  <c r="AZ55" i="6"/>
  <c r="AX57" i="6"/>
  <c r="BA59" i="6"/>
  <c r="BC60" i="6"/>
  <c r="AX61" i="6"/>
  <c r="BC62" i="6"/>
  <c r="BC63" i="6"/>
  <c r="BD64" i="6"/>
  <c r="AX64" i="6"/>
  <c r="AY65" i="6"/>
  <c r="AX46" i="6"/>
  <c r="BB50" i="6"/>
  <c r="AX53" i="6"/>
  <c r="BB56" i="6"/>
  <c r="BA58" i="6"/>
  <c r="AY60" i="6"/>
  <c r="BD61" i="6"/>
  <c r="AY62" i="6"/>
  <c r="BA63" i="6"/>
  <c r="BC64" i="6"/>
  <c r="BD65" i="6"/>
  <c r="AX65" i="6"/>
  <c r="BC49" i="6"/>
  <c r="AX50" i="6"/>
  <c r="BD51" i="6"/>
  <c r="AZ56" i="6"/>
  <c r="BD57" i="6"/>
  <c r="AY58" i="6"/>
  <c r="AX60" i="6"/>
  <c r="BC61" i="6"/>
  <c r="AX62" i="6"/>
  <c r="BD52" i="6"/>
  <c r="BD53" i="6"/>
  <c r="BD60" i="6"/>
  <c r="AY61" i="6"/>
  <c r="BA64" i="6"/>
  <c r="AV6" i="6"/>
  <c r="AR6" i="6"/>
  <c r="AG6" i="6"/>
  <c r="AB6" i="6"/>
  <c r="AY45" i="6"/>
  <c r="AX51" i="6"/>
  <c r="BD54" i="6"/>
  <c r="BC59" i="6"/>
  <c r="BD63" i="6"/>
  <c r="AY64" i="6"/>
  <c r="AU6" i="6"/>
  <c r="AQ6" i="6"/>
  <c r="AE6" i="6"/>
  <c r="AC6" i="6"/>
  <c r="AA6" i="6"/>
  <c r="BD62" i="6"/>
  <c r="AX63" i="6"/>
  <c r="AS6" i="6"/>
  <c r="BB55" i="6"/>
  <c r="AY57" i="6"/>
  <c r="AY63" i="6"/>
  <c r="BC65" i="6"/>
  <c r="AD6" i="6"/>
  <c r="BA65" i="6"/>
  <c r="AI6" i="6"/>
  <c r="BA66" i="6"/>
  <c r="BC67" i="6"/>
  <c r="AY67" i="6"/>
  <c r="BA68" i="6"/>
  <c r="BC69" i="6"/>
  <c r="AY69" i="6"/>
  <c r="BA70" i="6"/>
  <c r="BC66" i="6"/>
  <c r="AX66" i="6"/>
  <c r="BD67" i="6"/>
  <c r="AX67" i="6"/>
  <c r="BD68" i="6"/>
  <c r="AY68" i="6"/>
  <c r="AZ69" i="6"/>
  <c r="AZ70" i="6"/>
  <c r="BB71" i="6"/>
  <c r="AX71" i="6"/>
  <c r="BD72" i="6"/>
  <c r="AZ72" i="6"/>
  <c r="BB73" i="6"/>
  <c r="AX73" i="6"/>
  <c r="BD74" i="6"/>
  <c r="AZ74" i="6"/>
  <c r="BB75" i="6"/>
  <c r="AX75" i="6"/>
  <c r="BD76" i="6"/>
  <c r="AZ76" i="6"/>
  <c r="BD66" i="6"/>
  <c r="BB67" i="6"/>
  <c r="BB68" i="6"/>
  <c r="BA69" i="6"/>
  <c r="AY70" i="6"/>
  <c r="BC71" i="6"/>
  <c r="BC72" i="6"/>
  <c r="AX72" i="6"/>
  <c r="BD73" i="6"/>
  <c r="AY73" i="6"/>
  <c r="BB66" i="6"/>
  <c r="BA67" i="6"/>
  <c r="AZ68" i="6"/>
  <c r="AX69" i="6"/>
  <c r="BD70" i="6"/>
  <c r="AX70" i="6"/>
  <c r="BA71" i="6"/>
  <c r="BB72" i="6"/>
  <c r="BC73" i="6"/>
  <c r="BC74" i="6"/>
  <c r="AX74" i="6"/>
  <c r="BD75" i="6"/>
  <c r="AY75" i="6"/>
  <c r="AY76" i="6"/>
  <c r="BD77" i="6"/>
  <c r="AZ77" i="6"/>
  <c r="BC78" i="6"/>
  <c r="AX78" i="6"/>
  <c r="BC79" i="6"/>
  <c r="AX79" i="6"/>
  <c r="BC80" i="6"/>
  <c r="AX80" i="6"/>
  <c r="AY66" i="6"/>
  <c r="BD71" i="6"/>
  <c r="AY72" i="6"/>
  <c r="BA74" i="6"/>
  <c r="AZ75" i="6"/>
  <c r="AX76" i="6"/>
  <c r="BA77" i="6"/>
  <c r="BD78" i="6"/>
  <c r="AY79" i="6"/>
  <c r="AZ80" i="6"/>
  <c r="BD81" i="6"/>
  <c r="AY81" i="6"/>
  <c r="BD82" i="6"/>
  <c r="AY82" i="6"/>
  <c r="BD83" i="6"/>
  <c r="AY83" i="6"/>
  <c r="BD69" i="6"/>
  <c r="BC70" i="6"/>
  <c r="AZ71" i="6"/>
  <c r="BA73" i="6"/>
  <c r="AY74" i="6"/>
  <c r="BC76" i="6"/>
  <c r="AY77" i="6"/>
  <c r="BA78" i="6"/>
  <c r="BD79" i="6"/>
  <c r="AY80" i="6"/>
  <c r="BC81" i="6"/>
  <c r="AX81" i="6"/>
  <c r="BC82" i="6"/>
  <c r="AX82" i="6"/>
  <c r="BC83" i="6"/>
  <c r="AX83" i="6"/>
  <c r="BC84" i="6"/>
  <c r="AX84" i="6"/>
  <c r="BC85" i="6"/>
  <c r="AX85" i="6"/>
  <c r="BC86" i="6"/>
  <c r="AX86" i="6"/>
  <c r="AZ66" i="6"/>
  <c r="AX68" i="6"/>
  <c r="BA72" i="6"/>
  <c r="BB77" i="6"/>
  <c r="AZ79" i="6"/>
  <c r="AZ81" i="6"/>
  <c r="AZ83" i="6"/>
  <c r="BD84" i="6"/>
  <c r="AY85" i="6"/>
  <c r="AZ86" i="6"/>
  <c r="BB69" i="6"/>
  <c r="AZ73" i="6"/>
  <c r="BC75" i="6"/>
  <c r="BB76" i="6"/>
  <c r="AX77" i="6"/>
  <c r="AZ78" i="6"/>
  <c r="BD80" i="6"/>
  <c r="BA82" i="6"/>
  <c r="BA84" i="6"/>
  <c r="BD85" i="6"/>
  <c r="AY86" i="6"/>
  <c r="AZ67" i="6"/>
  <c r="BA75" i="6"/>
  <c r="BA76" i="6"/>
  <c r="AY78" i="6"/>
  <c r="BA80" i="6"/>
  <c r="AZ82" i="6"/>
  <c r="BC77" i="6"/>
  <c r="BA79" i="6"/>
  <c r="BA83" i="6"/>
  <c r="AZ84" i="6"/>
  <c r="BD86" i="6"/>
  <c r="AU7" i="6"/>
  <c r="AQ7" i="6"/>
  <c r="AI7" i="6"/>
  <c r="AC7" i="6"/>
  <c r="BA81" i="6"/>
  <c r="AY84" i="6"/>
  <c r="BA86" i="6"/>
  <c r="AG7" i="6"/>
  <c r="BB70" i="6"/>
  <c r="AV7" i="6"/>
  <c r="AB7" i="6"/>
  <c r="AZ85" i="6"/>
  <c r="AD7" i="6"/>
  <c r="BC68" i="6"/>
  <c r="AY71" i="6"/>
  <c r="BA85" i="6"/>
  <c r="AS7" i="6"/>
  <c r="AE7" i="6"/>
  <c r="AA7" i="6"/>
  <c r="AR7" i="6"/>
  <c r="BA150" i="6"/>
  <c r="BC151" i="6"/>
  <c r="AY151" i="6"/>
  <c r="BA152" i="6"/>
  <c r="BC153" i="6"/>
  <c r="AY153" i="6"/>
  <c r="BA154" i="6"/>
  <c r="BD150" i="6"/>
  <c r="AY150" i="6"/>
  <c r="AZ151" i="6"/>
  <c r="AZ152" i="6"/>
  <c r="BA153" i="6"/>
  <c r="BB154" i="6"/>
  <c r="BB155" i="6"/>
  <c r="AX155" i="6"/>
  <c r="BD156" i="6"/>
  <c r="AZ156" i="6"/>
  <c r="BB157" i="6"/>
  <c r="AX157" i="6"/>
  <c r="BD158" i="6"/>
  <c r="AZ158" i="6"/>
  <c r="BB159" i="6"/>
  <c r="AX159" i="6"/>
  <c r="BD160" i="6"/>
  <c r="AZ160" i="6"/>
  <c r="BC150" i="6"/>
  <c r="BB151" i="6"/>
  <c r="BB152" i="6"/>
  <c r="AZ153" i="6"/>
  <c r="AY154" i="6"/>
  <c r="BD155" i="6"/>
  <c r="AY155" i="6"/>
  <c r="AY156" i="6"/>
  <c r="BB150" i="6"/>
  <c r="BA151" i="6"/>
  <c r="AY152" i="6"/>
  <c r="AX153" i="6"/>
  <c r="BD154" i="6"/>
  <c r="AX154" i="6"/>
  <c r="BC155" i="6"/>
  <c r="BC156" i="6"/>
  <c r="AX156" i="6"/>
  <c r="BD157" i="6"/>
  <c r="AY157" i="6"/>
  <c r="AY158" i="6"/>
  <c r="AZ159" i="6"/>
  <c r="BA160" i="6"/>
  <c r="BD161" i="6"/>
  <c r="AZ161" i="6"/>
  <c r="BC162" i="6"/>
  <c r="AX162" i="6"/>
  <c r="BC163" i="6"/>
  <c r="AX163" i="6"/>
  <c r="AX150" i="6"/>
  <c r="AZ155" i="6"/>
  <c r="BA157" i="6"/>
  <c r="BA158" i="6"/>
  <c r="AY159" i="6"/>
  <c r="AX160" i="6"/>
  <c r="BB161" i="6"/>
  <c r="AZ162" i="6"/>
  <c r="BA163" i="6"/>
  <c r="BD164" i="6"/>
  <c r="AY164" i="6"/>
  <c r="BD165" i="6"/>
  <c r="AY165" i="6"/>
  <c r="BD166" i="6"/>
  <c r="AY166" i="6"/>
  <c r="BD167" i="6"/>
  <c r="AY167" i="6"/>
  <c r="BD152" i="6"/>
  <c r="BD153" i="6"/>
  <c r="BC154" i="6"/>
  <c r="BB156" i="6"/>
  <c r="AZ157" i="6"/>
  <c r="AX158" i="6"/>
  <c r="BD159" i="6"/>
  <c r="BC160" i="6"/>
  <c r="BA161" i="6"/>
  <c r="AY162" i="6"/>
  <c r="AZ163" i="6"/>
  <c r="BC164" i="6"/>
  <c r="AX164" i="6"/>
  <c r="BC165" i="6"/>
  <c r="AX165" i="6"/>
  <c r="BC166" i="6"/>
  <c r="AX166" i="6"/>
  <c r="BC167" i="6"/>
  <c r="AX167" i="6"/>
  <c r="BC168" i="6"/>
  <c r="AX168" i="6"/>
  <c r="BC169" i="6"/>
  <c r="AX169" i="6"/>
  <c r="BC170" i="6"/>
  <c r="AX170" i="6"/>
  <c r="AZ150" i="6"/>
  <c r="AX152" i="6"/>
  <c r="BA155" i="6"/>
  <c r="AX161" i="6"/>
  <c r="BD163" i="6"/>
  <c r="AZ165" i="6"/>
  <c r="AZ167" i="6"/>
  <c r="AZ168" i="6"/>
  <c r="BA169" i="6"/>
  <c r="BD170" i="6"/>
  <c r="BD151" i="6"/>
  <c r="BB153" i="6"/>
  <c r="BA156" i="6"/>
  <c r="BC158" i="6"/>
  <c r="BC159" i="6"/>
  <c r="BB160" i="6"/>
  <c r="BD162" i="6"/>
  <c r="AY163" i="6"/>
  <c r="BA164" i="6"/>
  <c r="BA166" i="6"/>
  <c r="AY168" i="6"/>
  <c r="AZ169" i="6"/>
  <c r="BA170" i="6"/>
  <c r="AX151" i="6"/>
  <c r="BC157" i="6"/>
  <c r="BA159" i="6"/>
  <c r="AY160" i="6"/>
  <c r="BC161" i="6"/>
  <c r="BA162" i="6"/>
  <c r="AZ164" i="6"/>
  <c r="AZ166" i="6"/>
  <c r="AZ154" i="6"/>
  <c r="BA165" i="6"/>
  <c r="BD168" i="6"/>
  <c r="AY169" i="6"/>
  <c r="AU11" i="6"/>
  <c r="AQ11" i="6"/>
  <c r="AE11" i="6"/>
  <c r="AA11" i="6"/>
  <c r="BA168" i="6"/>
  <c r="AY161" i="6"/>
  <c r="BA167" i="6"/>
  <c r="AV11" i="6"/>
  <c r="AB11" i="6"/>
  <c r="AD11" i="6"/>
  <c r="AR11" i="6"/>
  <c r="AZ170" i="6"/>
  <c r="AS11" i="6"/>
  <c r="AI11" i="6"/>
  <c r="AC11" i="6"/>
  <c r="BC152" i="6"/>
  <c r="BD169" i="6"/>
  <c r="AY170" i="6"/>
  <c r="AG11" i="6"/>
  <c r="BD3" i="6"/>
  <c r="AZ3" i="6"/>
  <c r="BB4" i="6"/>
  <c r="AX4" i="6"/>
  <c r="BD5" i="6"/>
  <c r="AZ5" i="6"/>
  <c r="BB6" i="6"/>
  <c r="AX6" i="6"/>
  <c r="BD7" i="6"/>
  <c r="AZ7" i="6"/>
  <c r="BC3" i="6"/>
  <c r="AX3" i="6"/>
  <c r="BD4" i="6"/>
  <c r="AY4" i="6"/>
  <c r="AY5" i="6"/>
  <c r="AZ6" i="6"/>
  <c r="BA7" i="6"/>
  <c r="BA8" i="6"/>
  <c r="BC9" i="6"/>
  <c r="AY9" i="6"/>
  <c r="BA10" i="6"/>
  <c r="BC11" i="6"/>
  <c r="AY11" i="6"/>
  <c r="BA12" i="6"/>
  <c r="BC13" i="6"/>
  <c r="AY13" i="6"/>
  <c r="BC4" i="6"/>
  <c r="BB5" i="6"/>
  <c r="BA6" i="6"/>
  <c r="AY7" i="6"/>
  <c r="BC8" i="6"/>
  <c r="AX8" i="6"/>
  <c r="BD9" i="6"/>
  <c r="AX9" i="6"/>
  <c r="BD10" i="6"/>
  <c r="AY10" i="6"/>
  <c r="BB3" i="6"/>
  <c r="BA4" i="6"/>
  <c r="BA5" i="6"/>
  <c r="AY6" i="6"/>
  <c r="AX7" i="6"/>
  <c r="BB8" i="6"/>
  <c r="BB9" i="6"/>
  <c r="BC10" i="6"/>
  <c r="AX10" i="6"/>
  <c r="BD11" i="6"/>
  <c r="AX11" i="6"/>
  <c r="BD12" i="6"/>
  <c r="AY12" i="6"/>
  <c r="AZ13" i="6"/>
  <c r="BC14" i="6"/>
  <c r="AY14" i="6"/>
  <c r="AZ15" i="6"/>
  <c r="AZ16" i="6"/>
  <c r="AZ17" i="6"/>
  <c r="BC5" i="6"/>
  <c r="BC6" i="6"/>
  <c r="BB7" i="6"/>
  <c r="BD8" i="6"/>
  <c r="AZ9" i="6"/>
  <c r="BA11" i="6"/>
  <c r="AZ12" i="6"/>
  <c r="AX13" i="6"/>
  <c r="BA14" i="6"/>
  <c r="BA15" i="6"/>
  <c r="BC16" i="6"/>
  <c r="BD17" i="6"/>
  <c r="AX17" i="6"/>
  <c r="BA18" i="6"/>
  <c r="BA19" i="6"/>
  <c r="BA20" i="6"/>
  <c r="BA21" i="6"/>
  <c r="BA3" i="6"/>
  <c r="AZ4" i="6"/>
  <c r="AX5" i="6"/>
  <c r="AZ8" i="6"/>
  <c r="BB10" i="6"/>
  <c r="AZ11" i="6"/>
  <c r="AX12" i="6"/>
  <c r="BD13" i="6"/>
  <c r="AZ14" i="6"/>
  <c r="AY15" i="6"/>
  <c r="BA16" i="6"/>
  <c r="BC17" i="6"/>
  <c r="AZ18" i="6"/>
  <c r="AZ19" i="6"/>
  <c r="AZ20" i="6"/>
  <c r="AZ21" i="6"/>
  <c r="AZ22" i="6"/>
  <c r="AZ23" i="6"/>
  <c r="BC7" i="6"/>
  <c r="BA9" i="6"/>
  <c r="BB12" i="6"/>
  <c r="BA13" i="6"/>
  <c r="BB14" i="6"/>
  <c r="BD16" i="6"/>
  <c r="AY17" i="6"/>
  <c r="AX18" i="6"/>
  <c r="BC19" i="6"/>
  <c r="AX20" i="6"/>
  <c r="BC21" i="6"/>
  <c r="BC22" i="6"/>
  <c r="BD23" i="6"/>
  <c r="AX23" i="6"/>
  <c r="AY3" i="6"/>
  <c r="AZ10" i="6"/>
  <c r="AX14" i="6"/>
  <c r="BD15" i="6"/>
  <c r="AY16" i="6"/>
  <c r="BD18" i="6"/>
  <c r="AY19" i="6"/>
  <c r="BD20" i="6"/>
  <c r="AY21" i="6"/>
  <c r="BA22" i="6"/>
  <c r="BC23" i="6"/>
  <c r="BD6" i="6"/>
  <c r="BC15" i="6"/>
  <c r="AX16" i="6"/>
  <c r="BC18" i="6"/>
  <c r="AX19" i="6"/>
  <c r="BC20" i="6"/>
  <c r="BC12" i="6"/>
  <c r="BA17" i="6"/>
  <c r="AY22" i="6"/>
  <c r="AD4" i="6"/>
  <c r="AY8" i="6"/>
  <c r="BB13" i="6"/>
  <c r="AX15" i="6"/>
  <c r="BD21" i="6"/>
  <c r="AX22" i="6"/>
  <c r="AS4" i="6"/>
  <c r="AI4" i="6"/>
  <c r="AC4" i="6"/>
  <c r="AY23" i="6"/>
  <c r="AQ4" i="6"/>
  <c r="BD14" i="6"/>
  <c r="BD19" i="6"/>
  <c r="AY20" i="6"/>
  <c r="AX21" i="6"/>
  <c r="BA23" i="6"/>
  <c r="AV4" i="6"/>
  <c r="AR4" i="6"/>
  <c r="AG4" i="6"/>
  <c r="AB4" i="6"/>
  <c r="AY18" i="6"/>
  <c r="BD22" i="6"/>
  <c r="AU4" i="6"/>
  <c r="AE4" i="6"/>
  <c r="BD87" i="6"/>
  <c r="AZ87" i="6"/>
  <c r="BB88" i="6"/>
  <c r="AX88" i="6"/>
  <c r="BD89" i="6"/>
  <c r="AZ89" i="6"/>
  <c r="BB90" i="6"/>
  <c r="AX90" i="6"/>
  <c r="BD91" i="6"/>
  <c r="AZ91" i="6"/>
  <c r="AY87" i="6"/>
  <c r="AZ88" i="6"/>
  <c r="BA89" i="6"/>
  <c r="BA90" i="6"/>
  <c r="BB91" i="6"/>
  <c r="BA92" i="6"/>
  <c r="BC93" i="6"/>
  <c r="AY93" i="6"/>
  <c r="BA94" i="6"/>
  <c r="BC95" i="6"/>
  <c r="AY95" i="6"/>
  <c r="BA96" i="6"/>
  <c r="BC97" i="6"/>
  <c r="AY97" i="6"/>
  <c r="BC87" i="6"/>
  <c r="BC88" i="6"/>
  <c r="BB89" i="6"/>
  <c r="AZ90" i="6"/>
  <c r="AY91" i="6"/>
  <c r="BD92" i="6"/>
  <c r="AY92" i="6"/>
  <c r="AZ93" i="6"/>
  <c r="AZ94" i="6"/>
  <c r="BB87" i="6"/>
  <c r="BA88" i="6"/>
  <c r="AY89" i="6"/>
  <c r="AY90" i="6"/>
  <c r="AX91" i="6"/>
  <c r="BC92" i="6"/>
  <c r="AX92" i="6"/>
  <c r="BD93" i="6"/>
  <c r="AX93" i="6"/>
  <c r="BD94" i="6"/>
  <c r="AY94" i="6"/>
  <c r="AZ95" i="6"/>
  <c r="AZ96" i="6"/>
  <c r="BA97" i="6"/>
  <c r="BC98" i="6"/>
  <c r="AY98" i="6"/>
  <c r="AZ99" i="6"/>
  <c r="AZ100" i="6"/>
  <c r="BD88" i="6"/>
  <c r="BC89" i="6"/>
  <c r="BC90" i="6"/>
  <c r="BA91" i="6"/>
  <c r="AZ92" i="6"/>
  <c r="BB94" i="6"/>
  <c r="BA95" i="6"/>
  <c r="AY96" i="6"/>
  <c r="AX97" i="6"/>
  <c r="BB98" i="6"/>
  <c r="BD99" i="6"/>
  <c r="AX99" i="6"/>
  <c r="AY100" i="6"/>
  <c r="BA101" i="6"/>
  <c r="BA102" i="6"/>
  <c r="BA103" i="6"/>
  <c r="BA104" i="6"/>
  <c r="BA87" i="6"/>
  <c r="AY88" i="6"/>
  <c r="AX89" i="6"/>
  <c r="BB93" i="6"/>
  <c r="AX94" i="6"/>
  <c r="AX95" i="6"/>
  <c r="BD96" i="6"/>
  <c r="AX96" i="6"/>
  <c r="BD97" i="6"/>
  <c r="BA98" i="6"/>
  <c r="BC99" i="6"/>
  <c r="BD100" i="6"/>
  <c r="AX100" i="6"/>
  <c r="AZ101" i="6"/>
  <c r="AZ102" i="6"/>
  <c r="AZ103" i="6"/>
  <c r="AZ104" i="6"/>
  <c r="AZ105" i="6"/>
  <c r="AZ106" i="6"/>
  <c r="AZ107" i="6"/>
  <c r="BC91" i="6"/>
  <c r="BB92" i="6"/>
  <c r="BB96" i="6"/>
  <c r="AZ97" i="6"/>
  <c r="AX98" i="6"/>
  <c r="AY99" i="6"/>
  <c r="BC101" i="6"/>
  <c r="AX102" i="6"/>
  <c r="BC103" i="6"/>
  <c r="AX104" i="6"/>
  <c r="BD105" i="6"/>
  <c r="AX105" i="6"/>
  <c r="AY106" i="6"/>
  <c r="BA107" i="6"/>
  <c r="AX87" i="6"/>
  <c r="BA93" i="6"/>
  <c r="BC100" i="6"/>
  <c r="AY101" i="6"/>
  <c r="BD102" i="6"/>
  <c r="AY103" i="6"/>
  <c r="BD104" i="6"/>
  <c r="BC105" i="6"/>
  <c r="BD106" i="6"/>
  <c r="AX106" i="6"/>
  <c r="AY107" i="6"/>
  <c r="BD90" i="6"/>
  <c r="BC94" i="6"/>
  <c r="BD98" i="6"/>
  <c r="BA100" i="6"/>
  <c r="AX101" i="6"/>
  <c r="BC102" i="6"/>
  <c r="AX103" i="6"/>
  <c r="BC104" i="6"/>
  <c r="BC106" i="6"/>
  <c r="AX107" i="6"/>
  <c r="AD8" i="6"/>
  <c r="BD95" i="6"/>
  <c r="AZ98" i="6"/>
  <c r="BD103" i="6"/>
  <c r="AY104" i="6"/>
  <c r="BA106" i="6"/>
  <c r="AI8" i="6"/>
  <c r="BB97" i="6"/>
  <c r="AY105" i="6"/>
  <c r="AS8" i="6"/>
  <c r="AC8" i="6"/>
  <c r="BC107" i="6"/>
  <c r="AU8" i="6"/>
  <c r="AE8" i="6"/>
  <c r="AA8" i="6"/>
  <c r="BC96" i="6"/>
  <c r="BD101" i="6"/>
  <c r="AY102" i="6"/>
  <c r="BA105" i="6"/>
  <c r="BD107" i="6"/>
  <c r="AV8" i="6"/>
  <c r="AR8" i="6"/>
  <c r="AG8" i="6"/>
  <c r="AB8" i="6"/>
  <c r="BA99" i="6"/>
  <c r="AQ8" i="6"/>
  <c r="BD171" i="6"/>
  <c r="AZ171" i="6"/>
  <c r="BB172" i="6"/>
  <c r="AX172" i="6"/>
  <c r="BD173" i="6"/>
  <c r="AZ173" i="6"/>
  <c r="BB174" i="6"/>
  <c r="AX174" i="6"/>
  <c r="BD175" i="6"/>
  <c r="BA171" i="6"/>
  <c r="BA172" i="6"/>
  <c r="BB173" i="6"/>
  <c r="BC174" i="6"/>
  <c r="BC175" i="6"/>
  <c r="AY175" i="6"/>
  <c r="BA176" i="6"/>
  <c r="BC177" i="6"/>
  <c r="AY177" i="6"/>
  <c r="BA178" i="6"/>
  <c r="BC179" i="6"/>
  <c r="AY179" i="6"/>
  <c r="BA180" i="6"/>
  <c r="BC181" i="6"/>
  <c r="AY181" i="6"/>
  <c r="BC171" i="6"/>
  <c r="BC172" i="6"/>
  <c r="BA173" i="6"/>
  <c r="AZ174" i="6"/>
  <c r="AZ175" i="6"/>
  <c r="AZ176" i="6"/>
  <c r="BA177" i="6"/>
  <c r="BB171" i="6"/>
  <c r="AZ172" i="6"/>
  <c r="AY173" i="6"/>
  <c r="AY174" i="6"/>
  <c r="AX175" i="6"/>
  <c r="BD176" i="6"/>
  <c r="AY176" i="6"/>
  <c r="AZ177" i="6"/>
  <c r="AZ178" i="6"/>
  <c r="BA179" i="6"/>
  <c r="BB180" i="6"/>
  <c r="BB181" i="6"/>
  <c r="BC182" i="6"/>
  <c r="AY182" i="6"/>
  <c r="AZ183" i="6"/>
  <c r="AZ184" i="6"/>
  <c r="BD172" i="6"/>
  <c r="BC173" i="6"/>
  <c r="BA174" i="6"/>
  <c r="BA175" i="6"/>
  <c r="BB177" i="6"/>
  <c r="BB178" i="6"/>
  <c r="AZ179" i="6"/>
  <c r="AY180" i="6"/>
  <c r="AX181" i="6"/>
  <c r="BD182" i="6"/>
  <c r="AX182" i="6"/>
  <c r="BA183" i="6"/>
  <c r="BC184" i="6"/>
  <c r="BA185" i="6"/>
  <c r="BA186" i="6"/>
  <c r="BA187" i="6"/>
  <c r="BA188" i="6"/>
  <c r="AY171" i="6"/>
  <c r="AY172" i="6"/>
  <c r="AX173" i="6"/>
  <c r="BC176" i="6"/>
  <c r="AX177" i="6"/>
  <c r="AY178" i="6"/>
  <c r="AX179" i="6"/>
  <c r="BD180" i="6"/>
  <c r="AX180" i="6"/>
  <c r="BD181" i="6"/>
  <c r="BB182" i="6"/>
  <c r="AY183" i="6"/>
  <c r="BA184" i="6"/>
  <c r="AZ185" i="6"/>
  <c r="AZ186" i="6"/>
  <c r="AZ187" i="6"/>
  <c r="AZ188" i="6"/>
  <c r="AZ189" i="6"/>
  <c r="AZ190" i="6"/>
  <c r="AZ191" i="6"/>
  <c r="BB175" i="6"/>
  <c r="BC178" i="6"/>
  <c r="AZ180" i="6"/>
  <c r="AZ181" i="6"/>
  <c r="BC183" i="6"/>
  <c r="AX184" i="6"/>
  <c r="BC185" i="6"/>
  <c r="AX186" i="6"/>
  <c r="BC187" i="6"/>
  <c r="AX188" i="6"/>
  <c r="BA189" i="6"/>
  <c r="BC190" i="6"/>
  <c r="BD191" i="6"/>
  <c r="AX191" i="6"/>
  <c r="AX171" i="6"/>
  <c r="BB176" i="6"/>
  <c r="AX178" i="6"/>
  <c r="BA182" i="6"/>
  <c r="AX183" i="6"/>
  <c r="AY185" i="6"/>
  <c r="BD186" i="6"/>
  <c r="AY187" i="6"/>
  <c r="BD188" i="6"/>
  <c r="AY189" i="6"/>
  <c r="BA190" i="6"/>
  <c r="BC191" i="6"/>
  <c r="BD174" i="6"/>
  <c r="AX176" i="6"/>
  <c r="BD177" i="6"/>
  <c r="AZ182" i="6"/>
  <c r="BD184" i="6"/>
  <c r="AX185" i="6"/>
  <c r="BC186" i="6"/>
  <c r="AX187" i="6"/>
  <c r="BC188" i="6"/>
  <c r="BC180" i="6"/>
  <c r="BD187" i="6"/>
  <c r="AY188" i="6"/>
  <c r="AX189" i="6"/>
  <c r="BA191" i="6"/>
  <c r="AS12" i="6"/>
  <c r="AD12" i="6"/>
  <c r="BA181" i="6"/>
  <c r="BD183" i="6"/>
  <c r="BD185" i="6"/>
  <c r="AY186" i="6"/>
  <c r="BD190" i="6"/>
  <c r="AY191" i="6"/>
  <c r="AR12" i="6"/>
  <c r="AI12" i="6"/>
  <c r="BD179" i="6"/>
  <c r="AY184" i="6"/>
  <c r="AA12" i="6"/>
  <c r="AV12" i="6"/>
  <c r="AC12" i="6"/>
  <c r="BC189" i="6"/>
  <c r="AX190" i="6"/>
  <c r="AE12" i="6"/>
  <c r="BD178" i="6"/>
  <c r="BD189" i="6"/>
  <c r="AY190" i="6"/>
  <c r="AU12" i="6"/>
  <c r="AQ12" i="6"/>
  <c r="AG12" i="6"/>
  <c r="AB12" i="6"/>
  <c r="BC24" i="6"/>
  <c r="AY24" i="6"/>
  <c r="BA25" i="6"/>
  <c r="BC26" i="6"/>
  <c r="AY26" i="6"/>
  <c r="BA27" i="6"/>
  <c r="BC28" i="6"/>
  <c r="AY28" i="6"/>
  <c r="AZ24" i="6"/>
  <c r="AZ25" i="6"/>
  <c r="BA26" i="6"/>
  <c r="BB27" i="6"/>
  <c r="BB28" i="6"/>
  <c r="BD29" i="6"/>
  <c r="AZ29" i="6"/>
  <c r="BB30" i="6"/>
  <c r="AX30" i="6"/>
  <c r="BD31" i="6"/>
  <c r="AZ31" i="6"/>
  <c r="AX32" i="6"/>
  <c r="BD33" i="6"/>
  <c r="AZ33" i="6"/>
  <c r="BB34" i="6"/>
  <c r="AX34" i="6"/>
  <c r="BD24" i="6"/>
  <c r="BC25" i="6"/>
  <c r="BB26" i="6"/>
  <c r="AZ27" i="6"/>
  <c r="AZ28" i="6"/>
  <c r="AY29" i="6"/>
  <c r="AZ30" i="6"/>
  <c r="BA31" i="6"/>
  <c r="BB24" i="6"/>
  <c r="BB25" i="6"/>
  <c r="AZ26" i="6"/>
  <c r="AY27" i="6"/>
  <c r="AX28" i="6"/>
  <c r="BC29" i="6"/>
  <c r="AX29" i="6"/>
  <c r="BD30" i="6"/>
  <c r="AY30" i="6"/>
  <c r="AY31" i="6"/>
  <c r="AZ32" i="6"/>
  <c r="BA33" i="6"/>
  <c r="BA34" i="6"/>
  <c r="BB35" i="6"/>
  <c r="AX35" i="6"/>
  <c r="BC36" i="6"/>
  <c r="AX36" i="6"/>
  <c r="BC37" i="6"/>
  <c r="AX37" i="6"/>
  <c r="BC38" i="6"/>
  <c r="AX38" i="6"/>
  <c r="AX24" i="6"/>
  <c r="AX25" i="6"/>
  <c r="BA29" i="6"/>
  <c r="BB31" i="6"/>
  <c r="BA32" i="6"/>
  <c r="AY33" i="6"/>
  <c r="AY34" i="6"/>
  <c r="BC35" i="6"/>
  <c r="BA36" i="6"/>
  <c r="BD37" i="6"/>
  <c r="AY38" i="6"/>
  <c r="BD39" i="6"/>
  <c r="AY39" i="6"/>
  <c r="BD40" i="6"/>
  <c r="AY40" i="6"/>
  <c r="BD41" i="6"/>
  <c r="AY41" i="6"/>
  <c r="BD27" i="6"/>
  <c r="BD28" i="6"/>
  <c r="BC30" i="6"/>
  <c r="AX31" i="6"/>
  <c r="AY32" i="6"/>
  <c r="AX33" i="6"/>
  <c r="BD34" i="6"/>
  <c r="BA35" i="6"/>
  <c r="AZ36" i="6"/>
  <c r="BA37" i="6"/>
  <c r="BD38" i="6"/>
  <c r="BC39" i="6"/>
  <c r="AX39" i="6"/>
  <c r="BC40" i="6"/>
  <c r="AX40" i="6"/>
  <c r="BC41" i="6"/>
  <c r="AX41" i="6"/>
  <c r="BC42" i="6"/>
  <c r="AX42" i="6"/>
  <c r="BC43" i="6"/>
  <c r="AX43" i="6"/>
  <c r="BC44" i="6"/>
  <c r="AX44" i="6"/>
  <c r="AY25" i="6"/>
  <c r="AX27" i="6"/>
  <c r="BB29" i="6"/>
  <c r="AY35" i="6"/>
  <c r="BD36" i="6"/>
  <c r="AY37" i="6"/>
  <c r="AZ40" i="6"/>
  <c r="BA42" i="6"/>
  <c r="BD43" i="6"/>
  <c r="AY44" i="6"/>
  <c r="BD26" i="6"/>
  <c r="BA28" i="6"/>
  <c r="BA30" i="6"/>
  <c r="BD32" i="6"/>
  <c r="BC33" i="6"/>
  <c r="BC34" i="6"/>
  <c r="AY36" i="6"/>
  <c r="BA38" i="6"/>
  <c r="BA39" i="6"/>
  <c r="BA41" i="6"/>
  <c r="AZ42" i="6"/>
  <c r="BA43" i="6"/>
  <c r="BD44" i="6"/>
  <c r="BA24" i="6"/>
  <c r="AX26" i="6"/>
  <c r="BC31" i="6"/>
  <c r="BC32" i="6"/>
  <c r="BB33" i="6"/>
  <c r="AZ34" i="6"/>
  <c r="BD35" i="6"/>
  <c r="AZ38" i="6"/>
  <c r="AZ39" i="6"/>
  <c r="AZ41" i="6"/>
  <c r="BC27" i="6"/>
  <c r="AY42" i="6"/>
  <c r="BA44" i="6"/>
  <c r="AS5" i="6"/>
  <c r="AE5" i="6"/>
  <c r="AA5" i="6"/>
  <c r="AZ44" i="6"/>
  <c r="AV5" i="6"/>
  <c r="AD5" i="6"/>
  <c r="BD25" i="6"/>
  <c r="AY43" i="6"/>
  <c r="AR5" i="6"/>
  <c r="AZ35" i="6"/>
  <c r="AZ37" i="6"/>
  <c r="BA40" i="6"/>
  <c r="AG5" i="6"/>
  <c r="AZ43" i="6"/>
  <c r="AU5" i="6"/>
  <c r="AQ5" i="6"/>
  <c r="AI5" i="6"/>
  <c r="AC5" i="6"/>
  <c r="BD42" i="6"/>
  <c r="AB5" i="6"/>
  <c r="BC108" i="6"/>
  <c r="AY108" i="6"/>
  <c r="BA109" i="6"/>
  <c r="BC110" i="6"/>
  <c r="AY110" i="6"/>
  <c r="BA111" i="6"/>
  <c r="BC112" i="6"/>
  <c r="AY112" i="6"/>
  <c r="BA108" i="6"/>
  <c r="BB109" i="6"/>
  <c r="BB110" i="6"/>
  <c r="BC111" i="6"/>
  <c r="AX111" i="6"/>
  <c r="BD112" i="6"/>
  <c r="AX112" i="6"/>
  <c r="BD113" i="6"/>
  <c r="AZ113" i="6"/>
  <c r="BB114" i="6"/>
  <c r="AX114" i="6"/>
  <c r="BD115" i="6"/>
  <c r="AZ115" i="6"/>
  <c r="AX116" i="6"/>
  <c r="BD117" i="6"/>
  <c r="AZ117" i="6"/>
  <c r="BB118" i="6"/>
  <c r="AX118" i="6"/>
  <c r="BD108" i="6"/>
  <c r="BC109" i="6"/>
  <c r="BA110" i="6"/>
  <c r="AZ111" i="6"/>
  <c r="AZ112" i="6"/>
  <c r="BA113" i="6"/>
  <c r="BA114" i="6"/>
  <c r="BB115" i="6"/>
  <c r="BB108" i="6"/>
  <c r="AZ109" i="6"/>
  <c r="AZ110" i="6"/>
  <c r="AY111" i="6"/>
  <c r="AY113" i="6"/>
  <c r="AZ114" i="6"/>
  <c r="BA115" i="6"/>
  <c r="BA116" i="6"/>
  <c r="BB117" i="6"/>
  <c r="BC118" i="6"/>
  <c r="BB119" i="6"/>
  <c r="AX119" i="6"/>
  <c r="BC120" i="6"/>
  <c r="AX120" i="6"/>
  <c r="BC121" i="6"/>
  <c r="AX121" i="6"/>
  <c r="AX108" i="6"/>
  <c r="AX109" i="6"/>
  <c r="BC114" i="6"/>
  <c r="AX115" i="6"/>
  <c r="AZ116" i="6"/>
  <c r="AY117" i="6"/>
  <c r="AY118" i="6"/>
  <c r="BD119" i="6"/>
  <c r="AY119" i="6"/>
  <c r="AY120" i="6"/>
  <c r="AZ121" i="6"/>
  <c r="BD122" i="6"/>
  <c r="AY122" i="6"/>
  <c r="BD123" i="6"/>
  <c r="AY123" i="6"/>
  <c r="BD124" i="6"/>
  <c r="AY124" i="6"/>
  <c r="BD125" i="6"/>
  <c r="AY125" i="6"/>
  <c r="BD111" i="6"/>
  <c r="BB112" i="6"/>
  <c r="BC113" i="6"/>
  <c r="AY114" i="6"/>
  <c r="AY116" i="6"/>
  <c r="AX117" i="6"/>
  <c r="BD118" i="6"/>
  <c r="BC119" i="6"/>
  <c r="BD120" i="6"/>
  <c r="AY121" i="6"/>
  <c r="BC122" i="6"/>
  <c r="AX122" i="6"/>
  <c r="BC123" i="6"/>
  <c r="AX123" i="6"/>
  <c r="BC124" i="6"/>
  <c r="AX124" i="6"/>
  <c r="BC125" i="6"/>
  <c r="AX125" i="6"/>
  <c r="BC126" i="6"/>
  <c r="AX126" i="6"/>
  <c r="BC127" i="6"/>
  <c r="AX127" i="6"/>
  <c r="BC128" i="6"/>
  <c r="AX128" i="6"/>
  <c r="AY109" i="6"/>
  <c r="AY115" i="6"/>
  <c r="BA121" i="6"/>
  <c r="AZ122" i="6"/>
  <c r="AZ124" i="6"/>
  <c r="AY126" i="6"/>
  <c r="AZ127" i="6"/>
  <c r="BA128" i="6"/>
  <c r="BD110" i="6"/>
  <c r="BA112" i="6"/>
  <c r="BB113" i="6"/>
  <c r="BD116" i="6"/>
  <c r="BC117" i="6"/>
  <c r="BA118" i="6"/>
  <c r="BA119" i="6"/>
  <c r="BA120" i="6"/>
  <c r="BA123" i="6"/>
  <c r="BA125" i="6"/>
  <c r="BD126" i="6"/>
  <c r="AY127" i="6"/>
  <c r="AZ128" i="6"/>
  <c r="AZ108" i="6"/>
  <c r="AX110" i="6"/>
  <c r="AX113" i="6"/>
  <c r="BD114" i="6"/>
  <c r="BC116" i="6"/>
  <c r="BA117" i="6"/>
  <c r="AZ118" i="6"/>
  <c r="AZ119" i="6"/>
  <c r="AZ120" i="6"/>
  <c r="AZ123" i="6"/>
  <c r="AZ125" i="6"/>
  <c r="BD109" i="6"/>
  <c r="BA126" i="6"/>
  <c r="AU9" i="6"/>
  <c r="AQ9" i="6"/>
  <c r="AI9" i="6"/>
  <c r="AC9" i="6"/>
  <c r="BB111" i="6"/>
  <c r="BC115" i="6"/>
  <c r="BD121" i="6"/>
  <c r="AZ126" i="6"/>
  <c r="BD128" i="6"/>
  <c r="AB9" i="6"/>
  <c r="BA127" i="6"/>
  <c r="AV9" i="6"/>
  <c r="AG9" i="6"/>
  <c r="BA122" i="6"/>
  <c r="AR9" i="6"/>
  <c r="AD9" i="6"/>
  <c r="BA124" i="6"/>
  <c r="BD127" i="6"/>
  <c r="AY128" i="6"/>
  <c r="AS9" i="6"/>
  <c r="AE9" i="6"/>
  <c r="AA9" i="6"/>
  <c r="BB129" i="6"/>
  <c r="AX129" i="6"/>
  <c r="BD130" i="6"/>
  <c r="AZ130" i="6"/>
  <c r="BB131" i="6"/>
  <c r="AX131" i="6"/>
  <c r="BD132" i="6"/>
  <c r="AZ132" i="6"/>
  <c r="BB133" i="6"/>
  <c r="AX133" i="6"/>
  <c r="BC129" i="6"/>
  <c r="BC130" i="6"/>
  <c r="AX130" i="6"/>
  <c r="BD131" i="6"/>
  <c r="AY131" i="6"/>
  <c r="AY132" i="6"/>
  <c r="AZ133" i="6"/>
  <c r="BC134" i="6"/>
  <c r="AY134" i="6"/>
  <c r="BA135" i="6"/>
  <c r="BC136" i="6"/>
  <c r="AY136" i="6"/>
  <c r="BA137" i="6"/>
  <c r="BC138" i="6"/>
  <c r="AY138" i="6"/>
  <c r="BA139" i="6"/>
  <c r="BD129" i="6"/>
  <c r="BB130" i="6"/>
  <c r="BA131" i="6"/>
  <c r="BA132" i="6"/>
  <c r="AY133" i="6"/>
  <c r="BB134" i="6"/>
  <c r="BC135" i="6"/>
  <c r="AX135" i="6"/>
  <c r="BD136" i="6"/>
  <c r="AX136" i="6"/>
  <c r="BA129" i="6"/>
  <c r="BA130" i="6"/>
  <c r="AZ131" i="6"/>
  <c r="AX132" i="6"/>
  <c r="BD133" i="6"/>
  <c r="BA134" i="6"/>
  <c r="BB135" i="6"/>
  <c r="BB136" i="6"/>
  <c r="BC137" i="6"/>
  <c r="AX137" i="6"/>
  <c r="BD138" i="6"/>
  <c r="AX138" i="6"/>
  <c r="BD139" i="6"/>
  <c r="AY139" i="6"/>
  <c r="BA140" i="6"/>
  <c r="AZ141" i="6"/>
  <c r="AZ142" i="6"/>
  <c r="BC131" i="6"/>
  <c r="BB132" i="6"/>
  <c r="BA133" i="6"/>
  <c r="BD134" i="6"/>
  <c r="AY135" i="6"/>
  <c r="AZ137" i="6"/>
  <c r="AZ138" i="6"/>
  <c r="AX139" i="6"/>
  <c r="AZ140" i="6"/>
  <c r="AY141" i="6"/>
  <c r="BA142" i="6"/>
  <c r="BA143" i="6"/>
  <c r="BA144" i="6"/>
  <c r="BA145" i="6"/>
  <c r="BA146" i="6"/>
  <c r="AZ129" i="6"/>
  <c r="AY130" i="6"/>
  <c r="AZ134" i="6"/>
  <c r="BA136" i="6"/>
  <c r="AY137" i="6"/>
  <c r="BC139" i="6"/>
  <c r="BD140" i="6"/>
  <c r="AY140" i="6"/>
  <c r="BD141" i="6"/>
  <c r="AX141" i="6"/>
  <c r="AY142" i="6"/>
  <c r="AZ143" i="6"/>
  <c r="AZ144" i="6"/>
  <c r="AZ145" i="6"/>
  <c r="AZ146" i="6"/>
  <c r="AZ147" i="6"/>
  <c r="AZ148" i="6"/>
  <c r="AZ149" i="6"/>
  <c r="BC132" i="6"/>
  <c r="AZ135" i="6"/>
  <c r="BA138" i="6"/>
  <c r="AZ139" i="6"/>
  <c r="BB140" i="6"/>
  <c r="BA141" i="6"/>
  <c r="AX143" i="6"/>
  <c r="BC144" i="6"/>
  <c r="AX145" i="6"/>
  <c r="BC146" i="6"/>
  <c r="AY147" i="6"/>
  <c r="BA148" i="6"/>
  <c r="BC149" i="6"/>
  <c r="AZ136" i="6"/>
  <c r="AX140" i="6"/>
  <c r="BD142" i="6"/>
  <c r="BD143" i="6"/>
  <c r="AY144" i="6"/>
  <c r="BD145" i="6"/>
  <c r="AY146" i="6"/>
  <c r="BD147" i="6"/>
  <c r="AX147" i="6"/>
  <c r="AY148" i="6"/>
  <c r="BA149" i="6"/>
  <c r="BC133" i="6"/>
  <c r="BC142" i="6"/>
  <c r="BC143" i="6"/>
  <c r="AX144" i="6"/>
  <c r="BC145" i="6"/>
  <c r="AX146" i="6"/>
  <c r="BB139" i="6"/>
  <c r="BC141" i="6"/>
  <c r="AY143" i="6"/>
  <c r="BD148" i="6"/>
  <c r="AY149" i="6"/>
  <c r="AS10" i="6"/>
  <c r="AG10" i="6"/>
  <c r="AB10" i="6"/>
  <c r="BC148" i="6"/>
  <c r="AV10" i="6"/>
  <c r="AR10" i="6"/>
  <c r="AE10" i="6"/>
  <c r="BD144" i="6"/>
  <c r="BD149" i="6"/>
  <c r="AC10" i="6"/>
  <c r="AX149" i="6"/>
  <c r="AA10" i="6"/>
  <c r="AX134" i="6"/>
  <c r="AY129" i="6"/>
  <c r="BD135" i="6"/>
  <c r="BD137" i="6"/>
  <c r="BC140" i="6"/>
  <c r="AX142" i="6"/>
  <c r="BD146" i="6"/>
  <c r="BC147" i="6"/>
  <c r="AX148" i="6"/>
  <c r="AU10" i="6"/>
  <c r="AQ10" i="6"/>
  <c r="AD10" i="6"/>
  <c r="BB138" i="6"/>
  <c r="AY145" i="6"/>
  <c r="BA147" i="6"/>
  <c r="AI10" i="6"/>
  <c r="B4" i="11" l="1"/>
  <c r="AP3" i="6" l="1"/>
  <c r="AP13" i="6"/>
  <c r="AP9" i="6"/>
  <c r="AP5" i="6"/>
  <c r="AP8" i="6"/>
  <c r="AP4" i="6"/>
  <c r="AP12" i="6"/>
  <c r="AP11" i="6"/>
  <c r="AP7" i="6"/>
  <c r="AP10" i="6"/>
  <c r="AP6" i="6"/>
  <c r="BR3" i="6"/>
  <c r="BL7" i="6"/>
  <c r="BH7" i="6"/>
  <c r="BL6" i="6"/>
  <c r="BH6" i="6"/>
  <c r="BL5" i="6"/>
  <c r="BH5" i="6"/>
  <c r="BH4" i="6"/>
  <c r="BL4" i="6"/>
  <c r="AW11" i="6"/>
  <c r="BE3" i="6"/>
  <c r="BE24" i="6"/>
  <c r="BE45" i="6"/>
  <c r="BE66" i="6"/>
  <c r="BE87" i="6"/>
  <c r="BE108" i="6"/>
  <c r="BE129" i="6"/>
  <c r="BE150" i="6"/>
  <c r="BE171" i="6"/>
  <c r="BE192" i="6"/>
  <c r="BE4" i="6"/>
  <c r="BE25" i="6"/>
  <c r="BE46" i="6"/>
  <c r="BE67" i="6"/>
  <c r="BE88" i="6"/>
  <c r="BE109" i="6"/>
  <c r="BE130" i="6"/>
  <c r="BE78" i="6"/>
  <c r="BE162" i="6"/>
  <c r="BE57" i="6"/>
  <c r="BE141" i="6"/>
  <c r="BE151" i="6"/>
  <c r="BE172" i="6"/>
  <c r="BE193" i="6"/>
  <c r="BE5" i="6"/>
  <c r="BE26" i="6"/>
  <c r="BE47" i="6"/>
  <c r="BE68" i="6"/>
  <c r="BE89" i="6"/>
  <c r="BE110" i="6"/>
  <c r="BE131" i="6"/>
  <c r="BE152" i="6"/>
  <c r="BE173" i="6"/>
  <c r="BE194" i="6"/>
  <c r="BE6" i="6"/>
  <c r="BE27" i="6"/>
  <c r="BE48" i="6"/>
  <c r="BE69" i="6"/>
  <c r="BE99" i="6"/>
  <c r="BE183" i="6"/>
  <c r="BE58" i="6"/>
  <c r="BE90" i="6"/>
  <c r="BE111" i="6"/>
  <c r="BE132" i="6"/>
  <c r="BE153" i="6"/>
  <c r="BE174" i="6"/>
  <c r="BE195" i="6"/>
  <c r="BE7" i="6"/>
  <c r="BE28" i="6"/>
  <c r="BE49" i="6"/>
  <c r="BE70" i="6"/>
  <c r="BE91" i="6"/>
  <c r="BE112" i="6"/>
  <c r="BE133" i="6"/>
  <c r="BE154" i="6"/>
  <c r="BE175" i="6"/>
  <c r="BE196" i="6"/>
  <c r="BE8" i="6"/>
  <c r="BE36" i="6"/>
  <c r="BE204" i="6"/>
  <c r="BE79" i="6"/>
  <c r="BE163" i="6"/>
  <c r="BE121" i="6"/>
  <c r="BE205" i="6"/>
  <c r="BE29" i="6"/>
  <c r="BE50" i="6"/>
  <c r="BE71" i="6"/>
  <c r="BE92" i="6"/>
  <c r="BE113" i="6"/>
  <c r="BE134" i="6"/>
  <c r="BE155" i="6"/>
  <c r="BE176" i="6"/>
  <c r="BE197" i="6"/>
  <c r="BE9" i="6"/>
  <c r="BE30" i="6"/>
  <c r="BE51" i="6"/>
  <c r="BE72" i="6"/>
  <c r="BE93" i="6"/>
  <c r="BE114" i="6"/>
  <c r="BE135" i="6"/>
  <c r="BE156" i="6"/>
  <c r="BE120" i="6"/>
  <c r="BE37" i="6"/>
  <c r="BE38" i="6"/>
  <c r="BE100" i="6"/>
  <c r="BE17" i="6"/>
  <c r="BE101" i="6"/>
  <c r="BE177" i="6"/>
  <c r="BE198" i="6"/>
  <c r="BE10" i="6"/>
  <c r="BE31" i="6"/>
  <c r="BE52" i="6"/>
  <c r="BE73" i="6"/>
  <c r="BE94" i="6"/>
  <c r="BE115" i="6"/>
  <c r="BE136" i="6"/>
  <c r="BE157" i="6"/>
  <c r="BE178" i="6"/>
  <c r="BE199" i="6"/>
  <c r="BE11" i="6"/>
  <c r="BE32" i="6"/>
  <c r="BE53" i="6"/>
  <c r="BE74" i="6"/>
  <c r="BE95" i="6"/>
  <c r="BE116" i="6"/>
  <c r="BE137" i="6"/>
  <c r="BE158" i="6"/>
  <c r="BE179" i="6"/>
  <c r="BE200" i="6"/>
  <c r="BE12" i="6"/>
  <c r="BE33" i="6"/>
  <c r="BE54" i="6"/>
  <c r="BE75" i="6"/>
  <c r="BE96" i="6"/>
  <c r="BE117" i="6"/>
  <c r="BE138" i="6"/>
  <c r="BE159" i="6"/>
  <c r="BE180" i="6"/>
  <c r="BE201" i="6"/>
  <c r="BE13" i="6"/>
  <c r="BE34" i="6"/>
  <c r="BE143" i="6"/>
  <c r="BE18" i="6"/>
  <c r="BE102" i="6"/>
  <c r="BE186" i="6"/>
  <c r="BE80" i="6"/>
  <c r="BE122" i="6"/>
  <c r="BE206" i="6"/>
  <c r="BE81" i="6"/>
  <c r="BE165" i="6"/>
  <c r="BE184" i="6"/>
  <c r="BE185" i="6"/>
  <c r="BE60" i="6"/>
  <c r="BE144" i="6"/>
  <c r="BE19" i="6"/>
  <c r="BE103" i="6"/>
  <c r="BE142" i="6"/>
  <c r="BE59" i="6"/>
  <c r="BE39" i="6"/>
  <c r="BE61" i="6"/>
  <c r="BE166" i="6"/>
  <c r="BE41" i="6"/>
  <c r="BE125" i="6"/>
  <c r="BE209" i="6"/>
  <c r="BE84" i="6"/>
  <c r="BE168" i="6"/>
  <c r="BE43" i="6"/>
  <c r="BE127" i="6"/>
  <c r="BE211" i="6"/>
  <c r="BE86" i="6"/>
  <c r="BE170" i="6"/>
  <c r="BE222" i="6"/>
  <c r="BE229" i="6"/>
  <c r="BE237" i="6"/>
  <c r="BE123" i="6"/>
  <c r="BE145" i="6"/>
  <c r="BE20" i="6"/>
  <c r="BE104" i="6"/>
  <c r="BE188" i="6"/>
  <c r="BE63" i="6"/>
  <c r="BE147" i="6"/>
  <c r="BE22" i="6"/>
  <c r="BE106" i="6"/>
  <c r="BE190" i="6"/>
  <c r="BE65" i="6"/>
  <c r="BE149" i="6"/>
  <c r="BE213" i="6"/>
  <c r="BE214" i="6"/>
  <c r="BE215" i="6"/>
  <c r="BE216" i="6"/>
  <c r="BE217" i="6"/>
  <c r="BE218" i="6"/>
  <c r="BE219" i="6"/>
  <c r="BE220" i="6"/>
  <c r="BE221" i="6"/>
  <c r="BE226" i="6"/>
  <c r="BE227" i="6"/>
  <c r="BE228" i="6"/>
  <c r="BE234" i="6"/>
  <c r="BE235" i="6"/>
  <c r="BE236" i="6"/>
  <c r="BE55" i="6"/>
  <c r="BE76" i="6"/>
  <c r="BE97" i="6"/>
  <c r="BE118" i="6"/>
  <c r="BE139" i="6"/>
  <c r="BE160" i="6"/>
  <c r="BE181" i="6"/>
  <c r="BE202" i="6"/>
  <c r="BE14" i="6"/>
  <c r="BE35" i="6"/>
  <c r="BE56" i="6"/>
  <c r="BE77" i="6"/>
  <c r="BE98" i="6"/>
  <c r="BE119" i="6"/>
  <c r="BE140" i="6"/>
  <c r="BE161" i="6"/>
  <c r="BE182" i="6"/>
  <c r="BE203" i="6"/>
  <c r="BE15" i="6"/>
  <c r="BE207" i="6"/>
  <c r="BE40" i="6"/>
  <c r="BE82" i="6"/>
  <c r="BE124" i="6"/>
  <c r="BE208" i="6"/>
  <c r="BE83" i="6"/>
  <c r="BE167" i="6"/>
  <c r="BE42" i="6"/>
  <c r="BE126" i="6"/>
  <c r="BE210" i="6"/>
  <c r="BE85" i="6"/>
  <c r="BE169" i="6"/>
  <c r="BE44" i="6"/>
  <c r="BE128" i="6"/>
  <c r="BE212" i="6"/>
  <c r="BE224" i="6"/>
  <c r="BE225" i="6"/>
  <c r="BE16" i="6"/>
  <c r="BE164" i="6"/>
  <c r="BE187" i="6"/>
  <c r="BE62" i="6"/>
  <c r="BE146" i="6"/>
  <c r="BE21" i="6"/>
  <c r="BE105" i="6"/>
  <c r="BE189" i="6"/>
  <c r="BE64" i="6"/>
  <c r="BE148" i="6"/>
  <c r="BE23" i="6"/>
  <c r="BE107" i="6"/>
  <c r="BE191" i="6"/>
  <c r="BE223" i="6"/>
  <c r="BE230" i="6"/>
  <c r="BE231" i="6"/>
  <c r="BE232" i="6"/>
  <c r="BE238" i="6"/>
  <c r="BE239" i="6"/>
  <c r="BE240" i="6"/>
  <c r="BE241" i="6"/>
  <c r="BE246" i="6"/>
  <c r="BE259" i="6"/>
  <c r="BE263" i="6"/>
  <c r="BE267" i="6"/>
  <c r="BE233" i="6"/>
  <c r="BE245" i="6"/>
  <c r="BE257" i="6"/>
  <c r="BE258" i="6"/>
  <c r="BE262" i="6"/>
  <c r="BE266" i="6"/>
  <c r="BE243" i="6"/>
  <c r="BE244" i="6"/>
  <c r="BE248" i="6"/>
  <c r="BE249" i="6"/>
  <c r="BE250" i="6"/>
  <c r="BE251" i="6"/>
  <c r="BE252" i="6"/>
  <c r="BE253" i="6"/>
  <c r="BE254" i="6"/>
  <c r="BE255" i="6"/>
  <c r="BE256" i="6"/>
  <c r="BE261" i="6"/>
  <c r="BE265" i="6"/>
  <c r="BE242" i="6"/>
  <c r="BE247" i="6"/>
  <c r="BE260" i="6"/>
  <c r="BE264" i="6"/>
  <c r="BE268" i="6"/>
  <c r="BE269" i="6"/>
  <c r="BE270" i="6"/>
  <c r="BE271" i="6"/>
  <c r="BE272" i="6"/>
  <c r="BE273" i="6"/>
  <c r="BE274" i="6"/>
  <c r="BE275" i="6"/>
  <c r="BE276" i="6"/>
  <c r="BE277" i="6"/>
  <c r="BE278" i="6"/>
  <c r="BE279" i="6"/>
  <c r="BE280" i="6"/>
  <c r="BE281" i="6"/>
  <c r="BE282" i="6"/>
  <c r="BE283" i="6"/>
  <c r="BE284" i="6"/>
  <c r="BE285" i="6"/>
  <c r="BE286" i="6"/>
  <c r="BE287" i="6"/>
  <c r="BE288" i="6"/>
  <c r="BE289" i="6"/>
  <c r="BE290" i="6"/>
  <c r="BE291" i="6"/>
  <c r="BE292" i="6"/>
  <c r="BE293" i="6"/>
  <c r="BE294" i="6"/>
  <c r="BE295" i="6"/>
  <c r="BE296" i="6"/>
  <c r="BE297" i="6"/>
  <c r="BE307" i="6"/>
  <c r="BE320" i="6"/>
  <c r="BE324" i="6"/>
  <c r="BE328" i="6"/>
  <c r="BE332" i="6"/>
  <c r="BE336" i="6"/>
  <c r="AW13" i="6"/>
  <c r="AW9" i="6"/>
  <c r="AW8" i="6"/>
  <c r="AW7" i="6"/>
  <c r="AW6" i="6"/>
  <c r="AW5" i="6"/>
  <c r="AW4" i="6"/>
  <c r="AJ8" i="6"/>
  <c r="AF8" i="6"/>
  <c r="BH3" i="6"/>
  <c r="BE298" i="6"/>
  <c r="BE302" i="6"/>
  <c r="BE303" i="6"/>
  <c r="BE304" i="6"/>
  <c r="BE305" i="6"/>
  <c r="BE306" i="6"/>
  <c r="BE310" i="6"/>
  <c r="BE311" i="6"/>
  <c r="BE312" i="6"/>
  <c r="BE313" i="6"/>
  <c r="BE314" i="6"/>
  <c r="BE315" i="6"/>
  <c r="BE316" i="6"/>
  <c r="BE317" i="6"/>
  <c r="BE318" i="6"/>
  <c r="BE319" i="6"/>
  <c r="BE323" i="6"/>
  <c r="BE327" i="6"/>
  <c r="BE331" i="6"/>
  <c r="BE335" i="6"/>
  <c r="BE339" i="6"/>
  <c r="AH3" i="6"/>
  <c r="BE340" i="6"/>
  <c r="AH13" i="6"/>
  <c r="AH12" i="6"/>
  <c r="AH11" i="6"/>
  <c r="AH10" i="6"/>
  <c r="AH9" i="6"/>
  <c r="BE341" i="6"/>
  <c r="AJ7" i="6"/>
  <c r="AF7" i="6"/>
  <c r="AH5" i="6"/>
  <c r="BL3" i="6"/>
  <c r="AJ4" i="6"/>
  <c r="AF4" i="6"/>
  <c r="BE309" i="6"/>
  <c r="BE322" i="6"/>
  <c r="BE326" i="6"/>
  <c r="BE330" i="6"/>
  <c r="BE334" i="6"/>
  <c r="BE338" i="6"/>
  <c r="AW12" i="6"/>
  <c r="AW10" i="6"/>
  <c r="AH8" i="6"/>
  <c r="AJ6" i="6"/>
  <c r="AF6" i="6"/>
  <c r="AW3" i="6"/>
  <c r="R3" i="6"/>
  <c r="L3" i="6"/>
  <c r="BE299" i="6"/>
  <c r="BE300" i="6"/>
  <c r="BE301" i="6"/>
  <c r="BE308" i="6"/>
  <c r="BE321" i="6"/>
  <c r="BE325" i="6"/>
  <c r="BE329" i="6"/>
  <c r="BE333" i="6"/>
  <c r="BE337" i="6"/>
  <c r="AJ3" i="6"/>
  <c r="AF3" i="6"/>
  <c r="AJ13" i="6"/>
  <c r="AF13" i="6"/>
  <c r="AJ12" i="6"/>
  <c r="AF12" i="6"/>
  <c r="AJ11" i="6"/>
  <c r="AF11" i="6"/>
  <c r="AJ10" i="6"/>
  <c r="AF10" i="6"/>
  <c r="AJ9" i="6"/>
  <c r="AF9" i="6"/>
  <c r="AH7" i="6"/>
  <c r="AJ5" i="6"/>
  <c r="AF5" i="6"/>
  <c r="AH4" i="6"/>
  <c r="Z3" i="6"/>
  <c r="AH6" i="6"/>
  <c r="L69" i="11"/>
  <c r="L68" i="11"/>
  <c r="L67" i="11"/>
  <c r="L66" i="11"/>
  <c r="L65" i="11"/>
  <c r="L64" i="11"/>
  <c r="L63" i="11"/>
  <c r="L62" i="11"/>
  <c r="L61" i="11"/>
  <c r="L60" i="11"/>
  <c r="C47" i="11"/>
  <c r="BC324" i="6" s="1"/>
  <c r="C46" i="11"/>
  <c r="BC323" i="6" s="1"/>
  <c r="C45" i="11"/>
  <c r="BC322" i="6" s="1"/>
  <c r="I40" i="11"/>
  <c r="BC247" i="6" s="1"/>
  <c r="B31" i="11"/>
  <c r="BB257" i="6" s="1"/>
  <c r="C51" i="11" l="1"/>
  <c r="BC328" i="6" s="1"/>
  <c r="C50" i="11"/>
  <c r="BC327" i="6" s="1"/>
  <c r="C52" i="11"/>
  <c r="BC329" i="6" s="1"/>
  <c r="I36" i="11"/>
  <c r="BC244" i="6" s="1"/>
  <c r="C48" i="11"/>
  <c r="BC325" i="6" s="1"/>
  <c r="C55" i="11" l="1"/>
  <c r="BC332" i="6" s="1"/>
  <c r="C49" i="11"/>
  <c r="BC326" i="6" s="1"/>
  <c r="I37" i="11"/>
  <c r="BC245" i="6" s="1"/>
  <c r="I39" i="11"/>
  <c r="BC242" i="6" s="1"/>
  <c r="C53" i="11" l="1"/>
  <c r="BC330" i="6" s="1"/>
  <c r="I38" i="11"/>
  <c r="BC246" i="6" s="1"/>
  <c r="C54" i="11" l="1"/>
  <c r="BC331" i="6" s="1"/>
  <c r="B7" i="11" l="1"/>
  <c r="E3" i="6"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6A13C27-B9DD-4728-BEF1-9990ADF26469}" keepAlive="1" name="ModelConnection_AggPits_1" description="Data Model" type="5" refreshedVersion="6" minRefreshableVersion="5" saveData="1">
    <dbPr connection="Data Model Connection" command="AggPits" commandType="3"/>
    <extLst>
      <ext xmlns:x15="http://schemas.microsoft.com/office/spreadsheetml/2010/11/main" uri="{DE250136-89BD-433C-8126-D09CA5730AF9}">
        <x15:connection id="" model="1"/>
      </ext>
    </extLst>
  </connection>
  <connection id="2" xr16:uid="{00000000-0015-0000-FFFF-FFFF00000000}" keepAlive="1" name="ModelConnection_tbl_GeogArea" description="Data Model" type="5" refreshedVersion="6" minRefreshableVersion="5" saveData="1">
    <dbPr connection="Data Model Connection" command="tbl_GeogArea" commandType="3"/>
    <extLst>
      <ext xmlns:x15="http://schemas.microsoft.com/office/spreadsheetml/2010/11/main" uri="{DE250136-89BD-433C-8126-D09CA5730AF9}">
        <x15:connection id="" model="1"/>
      </ext>
    </extLst>
  </connection>
  <connection id="3" xr16:uid="{00000000-0015-0000-FFFF-FFFF01000000}" keepAlive="1" name="ModelConnection_tbl_ProdcrSupp" description="Data Model" type="5" refreshedVersion="6" minRefreshableVersion="5" saveData="1">
    <dbPr connection="Data Model Connection" command="tbl_ProdcrSupp" commandType="3"/>
    <extLst>
      <ext xmlns:x15="http://schemas.microsoft.com/office/spreadsheetml/2010/11/main" uri="{DE250136-89BD-433C-8126-D09CA5730AF9}">
        <x15:connection id="" model="1"/>
      </ext>
    </extLst>
  </connection>
  <connection id="4" xr16:uid="{00000000-0015-0000-FFFF-FFFF02000000}" keepAlive="1" name="ModelConnection_tbl_UserInfo" description="Data Model" type="5" refreshedVersion="6" minRefreshableVersion="5" saveData="1">
    <dbPr connection="Data Model Connection" command="tbl_UserInfo" commandType="3"/>
    <extLst>
      <ext xmlns:x15="http://schemas.microsoft.com/office/spreadsheetml/2010/11/main" uri="{DE250136-89BD-433C-8126-D09CA5730AF9}">
        <x15:connection id="" model="1"/>
      </ext>
    </extLst>
  </connection>
  <connection id="5" xr16:uid="{ABF2334B-9531-4FFD-B08C-BB26D7E991AD}" keepAlive="1" name="ModelConnection_tbl_UserInfo1" description="Data Model" type="5" refreshedVersion="6" minRefreshableVersion="5" saveData="1">
    <dbPr connection="Data Model Connection" command="tbl_UserInfo" commandType="3"/>
    <extLst>
      <ext xmlns:x15="http://schemas.microsoft.com/office/spreadsheetml/2010/11/main" uri="{DE250136-89BD-433C-8126-D09CA5730AF9}">
        <x15:connection id="" model="1"/>
      </ext>
    </extLst>
  </connection>
  <connection id="6" xr16:uid="{01BACB9E-5CF2-46B6-9DD6-72BC99FA23B8}" keepAlive="1" name="Query - trnsport VW_Agg_Pits_Info" description="Connection to the 'trnsport VW_Agg_Pits_Info' query in the workbook." type="5" refreshedVersion="6" background="1" saveData="1">
    <dbPr connection="Provider=Microsoft.Mashup.OleDb.1;Data Source=$Workbook$;Location=trnsport VW_Agg_Pits_Info;Extended Properties=&quot;&quot;" command="SELECT * FROM [trnsport VW_Agg_Pits_Info]"/>
  </connection>
  <connection id="7" xr16:uid="{00000000-0015-0000-FFFF-FFFF03000000}" name="Report AGF026002_DataFeed" type="100" refreshedVersion="6" minRefreshableVersion="5" background="1" saveData="1">
    <extLst>
      <ext xmlns:x15="http://schemas.microsoft.com/office/spreadsheetml/2010/11/main" uri="{DE250136-89BD-433C-8126-D09CA5730AF9}">
        <x15:connection id="c0dbe047-5e43-4094-94de-76b0f594d51b"/>
      </ext>
    </extLst>
  </connection>
  <connection id="8" xr16:uid="{00000000-0015-0000-FFFF-FFFF04000000}" name="Report AGF026002_DataFeed1" type="100" refreshedVersion="6" minRefreshableVersion="5" saveData="1">
    <extLst>
      <ext xmlns:x15="http://schemas.microsoft.com/office/spreadsheetml/2010/11/main" uri="{DE250136-89BD-433C-8126-D09CA5730AF9}">
        <x15:connection id="d42f9ca7-84b4-4311-8d7b-fa2a3d267299"/>
      </ext>
    </extLst>
  </connection>
  <connection id="9" xr16:uid="{00000000-0015-0000-FFFF-FFFF05000000}" name="Report AGF026002_DataFeed2" type="100" refreshedVersion="6" minRefreshableVersion="5" saveData="1">
    <extLst>
      <ext xmlns:x15="http://schemas.microsoft.com/office/spreadsheetml/2010/11/main" uri="{DE250136-89BD-433C-8126-D09CA5730AF9}">
        <x15:connection id="facd155c-1ad9-4dcb-a760-22b3370fb6b7"/>
      </ext>
    </extLst>
  </connection>
  <connection id="10" xr16:uid="{00000000-0015-0000-FFFF-FFFF06000000}" keepAlive="1" name="ThisWorkbookDataModel" description="Data Model" type="5" refreshedVersion="6" minRefreshableVersion="5" background="1" saveData="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<sst xmlns="http://schemas.openxmlformats.org/spreadsheetml/2006/main" count="42145" uniqueCount="18489">
  <si>
    <t>After</t>
  </si>
  <si>
    <t>alyssa.andersen</t>
  </si>
  <si>
    <t>Unit Weight
Difference</t>
  </si>
  <si>
    <r>
      <t>Unit Weight
(lb/ft</t>
    </r>
    <r>
      <rPr>
        <vertAlign val="superscript"/>
        <sz val="8"/>
        <rFont val="Arial"/>
        <family val="2"/>
      </rPr>
      <t>2</t>
    </r>
    <r>
      <rPr>
        <sz val="8"/>
        <rFont val="Arial"/>
        <family val="2"/>
      </rPr>
      <t>)</t>
    </r>
  </si>
  <si>
    <t>Air
(%)</t>
  </si>
  <si>
    <t>Distance
(ft)</t>
  </si>
  <si>
    <t>Offset Direction
(Left or Right)</t>
  </si>
  <si>
    <t>Station 
(Ex. 100)</t>
  </si>
  <si>
    <t>Sample Location
(Before or After)</t>
  </si>
  <si>
    <t>Time Taken</t>
  </si>
  <si>
    <t>Inspector</t>
  </si>
  <si>
    <t>NDOT Verification</t>
  </si>
  <si>
    <t>Contractor Testing</t>
  </si>
  <si>
    <t>Other NDOR Certified Employees</t>
  </si>
  <si>
    <t>Z</t>
  </si>
  <si>
    <t>Non-departmental</t>
  </si>
  <si>
    <t>XDOR</t>
  </si>
  <si>
    <t>Out of State</t>
  </si>
  <si>
    <t>OS</t>
  </si>
  <si>
    <t>Branch Lab - Omaha</t>
  </si>
  <si>
    <t>OM</t>
  </si>
  <si>
    <t>Branch Lab - North Platte</t>
  </si>
  <si>
    <t>NP</t>
  </si>
  <si>
    <t>Branch Lab - Norfolk</t>
  </si>
  <si>
    <t>NO</t>
  </si>
  <si>
    <t>Branch Lab - Grand Island</t>
  </si>
  <si>
    <t>GI</t>
  </si>
  <si>
    <t>District 8</t>
  </si>
  <si>
    <t>D8</t>
  </si>
  <si>
    <t>District 7</t>
  </si>
  <si>
    <t>D7</t>
  </si>
  <si>
    <t>District 6</t>
  </si>
  <si>
    <t>D6</t>
  </si>
  <si>
    <t>District 5</t>
  </si>
  <si>
    <t>D5</t>
  </si>
  <si>
    <t>District 4</t>
  </si>
  <si>
    <t>D4</t>
  </si>
  <si>
    <t>District 3</t>
  </si>
  <si>
    <t>D3</t>
  </si>
  <si>
    <t>District 2</t>
  </si>
  <si>
    <t>D2</t>
  </si>
  <si>
    <t>District 1</t>
  </si>
  <si>
    <t>D1</t>
  </si>
  <si>
    <t>Central Lab - Lincoln</t>
  </si>
  <si>
    <t>CENT</t>
  </si>
  <si>
    <t>Central Complex</t>
  </si>
  <si>
    <t>CENC</t>
  </si>
  <si>
    <t>Lab- Bridgeport</t>
  </si>
  <si>
    <t>BP</t>
  </si>
  <si>
    <t>Lab- Ainsworth</t>
  </si>
  <si>
    <t>AI</t>
  </si>
  <si>
    <t>Geog_Nm</t>
  </si>
  <si>
    <t>Geog_ID</t>
  </si>
  <si>
    <t>Geog_ID_And_Geog_Nm</t>
  </si>
  <si>
    <t/>
  </si>
  <si>
    <t>PRODR_SUPP_NM</t>
  </si>
  <si>
    <t>PRODR_SUPP_CD</t>
  </si>
  <si>
    <t>Code_And_Name</t>
  </si>
  <si>
    <t>SF</t>
  </si>
  <si>
    <t>Self Consolidating Concrete</t>
  </si>
  <si>
    <t>PR3-4000</t>
  </si>
  <si>
    <t>PR3-3500</t>
  </si>
  <si>
    <t>PR3-3000</t>
  </si>
  <si>
    <t>PR1-4000</t>
  </si>
  <si>
    <t>PR1-3500</t>
  </si>
  <si>
    <t>PR1-3000</t>
  </si>
  <si>
    <t>Lightweight Concrete</t>
  </si>
  <si>
    <t>Commercially Available Mix</t>
  </si>
  <si>
    <t>47BX-4000</t>
  </si>
  <si>
    <t>47BX-3500</t>
  </si>
  <si>
    <t>47BX-3000</t>
  </si>
  <si>
    <t>47BD-5000</t>
  </si>
  <si>
    <t>47BD-4000</t>
  </si>
  <si>
    <t>47BD-3500</t>
  </si>
  <si>
    <t>47B-OL</t>
  </si>
  <si>
    <t>47B-HE-5000</t>
  </si>
  <si>
    <t>47B-HE-4000</t>
  </si>
  <si>
    <t>47B-HE-3500</t>
  </si>
  <si>
    <t>47B-4000</t>
  </si>
  <si>
    <t>47B-3500 Slip Form</t>
  </si>
  <si>
    <t>47B-3500</t>
  </si>
  <si>
    <t>47B-3000</t>
  </si>
  <si>
    <t>Prod_Nm</t>
  </si>
  <si>
    <t>Zwiebel</t>
  </si>
  <si>
    <t>Daniel</t>
  </si>
  <si>
    <t>Zwiebel, Daniel</t>
  </si>
  <si>
    <t>DOR38201</t>
  </si>
  <si>
    <t>Daniel.Zwiebel</t>
  </si>
  <si>
    <t>Zwickle</t>
  </si>
  <si>
    <t>Travis</t>
  </si>
  <si>
    <t>Zwickle, Travis</t>
  </si>
  <si>
    <t>DOR37134</t>
  </si>
  <si>
    <t>Travis.Zwickle</t>
  </si>
  <si>
    <t>Zoucha</t>
  </si>
  <si>
    <t>Randall</t>
  </si>
  <si>
    <t>Zoucha, Randall</t>
  </si>
  <si>
    <t>CTR30016</t>
  </si>
  <si>
    <t>Randall.Zoucha</t>
  </si>
  <si>
    <t>Forrest</t>
  </si>
  <si>
    <t>Zoucha, Forrest</t>
  </si>
  <si>
    <t>CTR00631</t>
  </si>
  <si>
    <t>Forrest.Zoucha</t>
  </si>
  <si>
    <t>Ziska</t>
  </si>
  <si>
    <t>Jeff</t>
  </si>
  <si>
    <t>Ziska, Jeff</t>
  </si>
  <si>
    <t>CTR40156</t>
  </si>
  <si>
    <t>Jeff.Ziska</t>
  </si>
  <si>
    <t>Dan</t>
  </si>
  <si>
    <t>Ziska, Dan</t>
  </si>
  <si>
    <t>DOR38026</t>
  </si>
  <si>
    <t>Zimmerman</t>
  </si>
  <si>
    <t>Scott</t>
  </si>
  <si>
    <t>Zimmerman, Scott</t>
  </si>
  <si>
    <t>CTR40012</t>
  </si>
  <si>
    <t>Scott.Zimmerman</t>
  </si>
  <si>
    <t>Lex</t>
  </si>
  <si>
    <t>Zimmerman, Lex</t>
  </si>
  <si>
    <t>DOR36211</t>
  </si>
  <si>
    <t>Lex.Zimmerman</t>
  </si>
  <si>
    <t>Chad L</t>
  </si>
  <si>
    <t>Zimmerman, Chad L</t>
  </si>
  <si>
    <t>CTR70003</t>
  </si>
  <si>
    <t>Chad.L.Zimmerman</t>
  </si>
  <si>
    <t>Chad</t>
  </si>
  <si>
    <t>Zimmerman, Chad</t>
  </si>
  <si>
    <t>CON60738</t>
  </si>
  <si>
    <t>Chad.Zimmerman</t>
  </si>
  <si>
    <t>Kyle</t>
  </si>
  <si>
    <t>Ziemba</t>
  </si>
  <si>
    <t>Steve</t>
  </si>
  <si>
    <t>Ziemba, Steve</t>
  </si>
  <si>
    <t>CTR00511</t>
  </si>
  <si>
    <t>Steve.Ziemba</t>
  </si>
  <si>
    <t>Brandon</t>
  </si>
  <si>
    <t>Ziemba, Brandon</t>
  </si>
  <si>
    <t>CTR01662</t>
  </si>
  <si>
    <t>Brandon.Ziemba</t>
  </si>
  <si>
    <t>Ziegbig</t>
  </si>
  <si>
    <t>Ziegbig, Dan</t>
  </si>
  <si>
    <t>CTR01500</t>
  </si>
  <si>
    <t>Dan.Ziegbig</t>
  </si>
  <si>
    <t>Zhuromski</t>
  </si>
  <si>
    <t>Uladzimir</t>
  </si>
  <si>
    <t>Zhuromski, Uladzimir</t>
  </si>
  <si>
    <t>CTR00921</t>
  </si>
  <si>
    <t>Uladzimir.Zhuromski</t>
  </si>
  <si>
    <t>Zeller</t>
  </si>
  <si>
    <t>James</t>
  </si>
  <si>
    <t>Zeller, James</t>
  </si>
  <si>
    <t>CTR20104</t>
  </si>
  <si>
    <t>James.Zeller</t>
  </si>
  <si>
    <t>Zelensky</t>
  </si>
  <si>
    <t>Rich</t>
  </si>
  <si>
    <t>Zelensky, Rich</t>
  </si>
  <si>
    <t>DOR32213</t>
  </si>
  <si>
    <t>Jonathan</t>
  </si>
  <si>
    <t>Zelensky, Jonathan</t>
  </si>
  <si>
    <t>SMG20005</t>
  </si>
  <si>
    <t>Jon.Zelensky</t>
  </si>
  <si>
    <t>Zelensky, Dan</t>
  </si>
  <si>
    <t>SMG20228</t>
  </si>
  <si>
    <t>Dan.Zelensky</t>
  </si>
  <si>
    <t>Zeigler</t>
  </si>
  <si>
    <t>Toby</t>
  </si>
  <si>
    <t>Zeigler, Toby</t>
  </si>
  <si>
    <t>CTR00646</t>
  </si>
  <si>
    <t>Toby.Zeigler</t>
  </si>
  <si>
    <t>Zeigher</t>
  </si>
  <si>
    <t>Lewis</t>
  </si>
  <si>
    <t>Zeigher, Lewis</t>
  </si>
  <si>
    <t>CTR60012</t>
  </si>
  <si>
    <t>Lewis.Zeigher</t>
  </si>
  <si>
    <t>Zegers</t>
  </si>
  <si>
    <t>Ryan</t>
  </si>
  <si>
    <t>Zegers, Ryan</t>
  </si>
  <si>
    <t>CON60808</t>
  </si>
  <si>
    <t>Ryan.Zegers</t>
  </si>
  <si>
    <t>Zech</t>
  </si>
  <si>
    <t>Zech, Steve</t>
  </si>
  <si>
    <t>CTR10249</t>
  </si>
  <si>
    <t>Steve.Zech</t>
  </si>
  <si>
    <t>Zare</t>
  </si>
  <si>
    <t>Keyvan</t>
  </si>
  <si>
    <t>Zare, Keyvan</t>
  </si>
  <si>
    <t>CTR01710</t>
  </si>
  <si>
    <t>Keyvan.Zare</t>
  </si>
  <si>
    <t>Zahradnicek</t>
  </si>
  <si>
    <t>Sean</t>
  </si>
  <si>
    <t>Zahradnicek, Sean</t>
  </si>
  <si>
    <t>CTR01558</t>
  </si>
  <si>
    <t>Sean.Zahradnicek</t>
  </si>
  <si>
    <t>Stacey</t>
  </si>
  <si>
    <t>Zabawa</t>
  </si>
  <si>
    <t>Mike</t>
  </si>
  <si>
    <t>Zabawa, Mike</t>
  </si>
  <si>
    <t>CTR01661</t>
  </si>
  <si>
    <t>Mike.Zabawa</t>
  </si>
  <si>
    <t>Youree</t>
  </si>
  <si>
    <t>Seth</t>
  </si>
  <si>
    <t>Youree, Seth</t>
  </si>
  <si>
    <t>CON60840</t>
  </si>
  <si>
    <t>Seth.Youree</t>
  </si>
  <si>
    <t>Young</t>
  </si>
  <si>
    <t>Rachel</t>
  </si>
  <si>
    <t>Young, Rachel</t>
  </si>
  <si>
    <t>CTR01057</t>
  </si>
  <si>
    <t>Rachel.Young</t>
  </si>
  <si>
    <t>Jon</t>
  </si>
  <si>
    <t>Young, Jon</t>
  </si>
  <si>
    <t>CTR01546</t>
  </si>
  <si>
    <t>Jon.Young</t>
  </si>
  <si>
    <t>Dustin</t>
  </si>
  <si>
    <t>Young, Dustin</t>
  </si>
  <si>
    <t>CON00257</t>
  </si>
  <si>
    <t>Dustin.Young</t>
  </si>
  <si>
    <t>Yost</t>
  </si>
  <si>
    <t>Steven</t>
  </si>
  <si>
    <t>Yost, Steven</t>
  </si>
  <si>
    <t>CTR10175</t>
  </si>
  <si>
    <t>Steven.Yost</t>
  </si>
  <si>
    <t>Mindy</t>
  </si>
  <si>
    <t>Yost, Mindy</t>
  </si>
  <si>
    <t>CTR00523</t>
  </si>
  <si>
    <t>Mindy.Yost</t>
  </si>
  <si>
    <t>Yonker</t>
  </si>
  <si>
    <t>Jeromie</t>
  </si>
  <si>
    <t>Yonker, Jeromie</t>
  </si>
  <si>
    <t>CTR60058</t>
  </si>
  <si>
    <t>Jeromie.Yonker</t>
  </si>
  <si>
    <t>Yocom</t>
  </si>
  <si>
    <t>Tim</t>
  </si>
  <si>
    <t>Yocom, Tim</t>
  </si>
  <si>
    <t>CTR00349</t>
  </si>
  <si>
    <t>Tim.Yocom</t>
  </si>
  <si>
    <t>Yendra</t>
  </si>
  <si>
    <t>Jared</t>
  </si>
  <si>
    <t>Yendra, Jared</t>
  </si>
  <si>
    <t>CTR01056</t>
  </si>
  <si>
    <t>Jared.Yendra</t>
  </si>
  <si>
    <t>Yelkin</t>
  </si>
  <si>
    <t>Zach</t>
  </si>
  <si>
    <t>Yelkin, Zach</t>
  </si>
  <si>
    <t>CON00290</t>
  </si>
  <si>
    <t>Zach.Yelkin</t>
  </si>
  <si>
    <t>Yates</t>
  </si>
  <si>
    <t>Yates, Tim</t>
  </si>
  <si>
    <t>DOR31079</t>
  </si>
  <si>
    <t>Yarrington</t>
  </si>
  <si>
    <t>Michael</t>
  </si>
  <si>
    <t>Yarrington, Michael</t>
  </si>
  <si>
    <t>SMG20227</t>
  </si>
  <si>
    <t>Michael.Yarrington</t>
  </si>
  <si>
    <t>Wynn</t>
  </si>
  <si>
    <t>Tyler</t>
  </si>
  <si>
    <t>Wynn, Tyler</t>
  </si>
  <si>
    <t>SMG20006</t>
  </si>
  <si>
    <t>Tyler.Wynn</t>
  </si>
  <si>
    <t>Wyant</t>
  </si>
  <si>
    <t>Nick</t>
  </si>
  <si>
    <t>Wyant, Nick</t>
  </si>
  <si>
    <t>CTR20230</t>
  </si>
  <si>
    <t>Nick.Wyant</t>
  </si>
  <si>
    <t>Wurtz</t>
  </si>
  <si>
    <t>Alex</t>
  </si>
  <si>
    <t>Wurtz, Alex</t>
  </si>
  <si>
    <t>CTR01610</t>
  </si>
  <si>
    <t>Alex.Wurtz</t>
  </si>
  <si>
    <t>Wurtele</t>
  </si>
  <si>
    <t>Michael W.</t>
  </si>
  <si>
    <t>Wurtele, Michael W.</t>
  </si>
  <si>
    <t>CTR10073</t>
  </si>
  <si>
    <t>Michael.W.Wurtele</t>
  </si>
  <si>
    <t>Wurster</t>
  </si>
  <si>
    <t>Susan</t>
  </si>
  <si>
    <t>Wurster, Susan</t>
  </si>
  <si>
    <t>DOR7046</t>
  </si>
  <si>
    <t>Wunderlich</t>
  </si>
  <si>
    <t>John</t>
  </si>
  <si>
    <t>Wunderlich, John</t>
  </si>
  <si>
    <t>DOR31391</t>
  </si>
  <si>
    <t>john.wunderlich</t>
  </si>
  <si>
    <t>Wulfekuhler</t>
  </si>
  <si>
    <t>Kevin</t>
  </si>
  <si>
    <t>Wulfekuhler, Kevin</t>
  </si>
  <si>
    <t>CTR00973</t>
  </si>
  <si>
    <t>Kevin.Wulfekuhler</t>
  </si>
  <si>
    <t>Wulf</t>
  </si>
  <si>
    <t>Sam M.</t>
  </si>
  <si>
    <t>Wulf, Sam M.</t>
  </si>
  <si>
    <t>CTR20018</t>
  </si>
  <si>
    <t>Sam.M.Wulf</t>
  </si>
  <si>
    <t>Wulf, Nick</t>
  </si>
  <si>
    <t>CON00122</t>
  </si>
  <si>
    <t>Nick.Wulf</t>
  </si>
  <si>
    <t>Wright</t>
  </si>
  <si>
    <t>Phil</t>
  </si>
  <si>
    <t>Wright, Phil</t>
  </si>
  <si>
    <t>DOR33261</t>
  </si>
  <si>
    <t>Phil.Wright</t>
  </si>
  <si>
    <t>Patricia</t>
  </si>
  <si>
    <t>Wright, Patricia</t>
  </si>
  <si>
    <t>CTR50013</t>
  </si>
  <si>
    <t>Patricia.Wright</t>
  </si>
  <si>
    <t>Jeremy</t>
  </si>
  <si>
    <t>Wright, Jeremy</t>
  </si>
  <si>
    <t>SMG20009</t>
  </si>
  <si>
    <t>Jeremy.Wright</t>
  </si>
  <si>
    <t>Clinton</t>
  </si>
  <si>
    <t>Wright, Clinton</t>
  </si>
  <si>
    <t>CON60868</t>
  </si>
  <si>
    <t>Clinton.Wright</t>
  </si>
  <si>
    <t>Billy</t>
  </si>
  <si>
    <t>Wright, Billy</t>
  </si>
  <si>
    <t>CTR60073</t>
  </si>
  <si>
    <t>Billy.Wright</t>
  </si>
  <si>
    <t>Adam</t>
  </si>
  <si>
    <t>Wragge</t>
  </si>
  <si>
    <t>John J.</t>
  </si>
  <si>
    <t>Wragge, John J.</t>
  </si>
  <si>
    <t>CTR10166</t>
  </si>
  <si>
    <t>John.J.Wragge</t>
  </si>
  <si>
    <t>Wortmann</t>
  </si>
  <si>
    <t>Dennis</t>
  </si>
  <si>
    <t>Wortmann, Dennis</t>
  </si>
  <si>
    <t>CTR60008</t>
  </si>
  <si>
    <t>Dennis.Wortmann</t>
  </si>
  <si>
    <t>Worley</t>
  </si>
  <si>
    <t>Worley, Mike</t>
  </si>
  <si>
    <t>CTR00225</t>
  </si>
  <si>
    <t>Mike.Worley</t>
  </si>
  <si>
    <t>Workman</t>
  </si>
  <si>
    <t>Todd</t>
  </si>
  <si>
    <t>Workman, Todd</t>
  </si>
  <si>
    <t>CTR00106</t>
  </si>
  <si>
    <t>Todd.Workman</t>
  </si>
  <si>
    <t>Woolman</t>
  </si>
  <si>
    <t>Woolman, Jeremy</t>
  </si>
  <si>
    <t>CTR00917</t>
  </si>
  <si>
    <t>Jeremy.Woolman</t>
  </si>
  <si>
    <t>Woodward</t>
  </si>
  <si>
    <t>Rob</t>
  </si>
  <si>
    <t>Woodward, Rob</t>
  </si>
  <si>
    <t>CTR01620</t>
  </si>
  <si>
    <t>Rob.Woodward</t>
  </si>
  <si>
    <t>Woodward, Mike</t>
  </si>
  <si>
    <t>CTR00621</t>
  </si>
  <si>
    <t>Mike.Woodward</t>
  </si>
  <si>
    <t>Woods</t>
  </si>
  <si>
    <t>Corey</t>
  </si>
  <si>
    <t>Woods, Corey</t>
  </si>
  <si>
    <t>CTR00972</t>
  </si>
  <si>
    <t>Corey.Woods</t>
  </si>
  <si>
    <t>Woodring</t>
  </si>
  <si>
    <t>Dale</t>
  </si>
  <si>
    <t>Woodring, Dale</t>
  </si>
  <si>
    <t>CTR00472</t>
  </si>
  <si>
    <t>Dale.Woodring</t>
  </si>
  <si>
    <t>Woodis</t>
  </si>
  <si>
    <t>Corky</t>
  </si>
  <si>
    <t>Woodis, Corky</t>
  </si>
  <si>
    <t>CTR20246</t>
  </si>
  <si>
    <t>Corky.Woodis</t>
  </si>
  <si>
    <t>Woodgate</t>
  </si>
  <si>
    <t>Jerry</t>
  </si>
  <si>
    <t>Woodgate, Jerry</t>
  </si>
  <si>
    <t>DOR34075</t>
  </si>
  <si>
    <t>Wood</t>
  </si>
  <si>
    <t>Tom</t>
  </si>
  <si>
    <t>Wood, Tom</t>
  </si>
  <si>
    <t>CON00176</t>
  </si>
  <si>
    <t>Tom.Wood</t>
  </si>
  <si>
    <t>Wood, Tim</t>
  </si>
  <si>
    <t>CTR40055</t>
  </si>
  <si>
    <t>Tim.Wood</t>
  </si>
  <si>
    <t>Robert</t>
  </si>
  <si>
    <t>Wood, Robert</t>
  </si>
  <si>
    <t>CTR01377</t>
  </si>
  <si>
    <t>Robert.Wood</t>
  </si>
  <si>
    <t>Wonch</t>
  </si>
  <si>
    <t>Cecil L.</t>
  </si>
  <si>
    <t>Wonch, Cecil L.</t>
  </si>
  <si>
    <t>DOR36163</t>
  </si>
  <si>
    <t>Cecil.L.Wonch</t>
  </si>
  <si>
    <t>Wolzen</t>
  </si>
  <si>
    <t>Arend</t>
  </si>
  <si>
    <t>Wolzen, Arend</t>
  </si>
  <si>
    <t>CTR40065</t>
  </si>
  <si>
    <t>Arend.Wolzen</t>
  </si>
  <si>
    <t>Wolverton</t>
  </si>
  <si>
    <t>Wolverton, Jon</t>
  </si>
  <si>
    <t>CON00241</t>
  </si>
  <si>
    <t>Jon.Wolverton</t>
  </si>
  <si>
    <t>Wolford</t>
  </si>
  <si>
    <t>Wolford, Steve</t>
  </si>
  <si>
    <t>CON00255</t>
  </si>
  <si>
    <t>Steve.Wolford</t>
  </si>
  <si>
    <t>Neil</t>
  </si>
  <si>
    <t>Wolford, Neil</t>
  </si>
  <si>
    <t>SMG20226</t>
  </si>
  <si>
    <t>Neil.Wolford</t>
  </si>
  <si>
    <t>Wolfe</t>
  </si>
  <si>
    <t>Wolfe, Jeff</t>
  </si>
  <si>
    <t>CON00193</t>
  </si>
  <si>
    <t>Jeff.Wolfe</t>
  </si>
  <si>
    <t>Wolf</t>
  </si>
  <si>
    <t>Kent</t>
  </si>
  <si>
    <t>Wolf, Kent</t>
  </si>
  <si>
    <t>CTR00024</t>
  </si>
  <si>
    <t>Kent.Wolf</t>
  </si>
  <si>
    <t>Wolf, John</t>
  </si>
  <si>
    <t>CTR20085</t>
  </si>
  <si>
    <t>John.Wolf</t>
  </si>
  <si>
    <t>Wolf, Chad</t>
  </si>
  <si>
    <t>CTR01133</t>
  </si>
  <si>
    <t>Chad.Wolf</t>
  </si>
  <si>
    <t>Wol</t>
  </si>
  <si>
    <t>Marko</t>
  </si>
  <si>
    <t>Wol, Marko</t>
  </si>
  <si>
    <t>CTR01432</t>
  </si>
  <si>
    <t>Marko.Wol</t>
  </si>
  <si>
    <t>Woita</t>
  </si>
  <si>
    <t>Woita, Kevin</t>
  </si>
  <si>
    <t>CTR01097</t>
  </si>
  <si>
    <t>Kevin.Woita</t>
  </si>
  <si>
    <t>Garry</t>
  </si>
  <si>
    <t>Woita, Garry</t>
  </si>
  <si>
    <t>CON60831</t>
  </si>
  <si>
    <t>Garry.Woita</t>
  </si>
  <si>
    <t>Woehler</t>
  </si>
  <si>
    <t>Bradley J</t>
  </si>
  <si>
    <t>Woehler, Bradley J</t>
  </si>
  <si>
    <t>CTR00833</t>
  </si>
  <si>
    <t>Bradley.J.Woehler</t>
  </si>
  <si>
    <t>Wobken</t>
  </si>
  <si>
    <t>Wobken, Steve</t>
  </si>
  <si>
    <t>CTR00971</t>
  </si>
  <si>
    <t>Steve.Wobken</t>
  </si>
  <si>
    <t>Wittwer</t>
  </si>
  <si>
    <t>Gary</t>
  </si>
  <si>
    <t>Wittwer, Gary</t>
  </si>
  <si>
    <t>DOR33153</t>
  </si>
  <si>
    <t>Witt</t>
  </si>
  <si>
    <t>Wayne</t>
  </si>
  <si>
    <t>Witt, Wayne</t>
  </si>
  <si>
    <t>DOR37136</t>
  </si>
  <si>
    <t>Karl</t>
  </si>
  <si>
    <t>Witt, Karl</t>
  </si>
  <si>
    <t>DOR35061</t>
  </si>
  <si>
    <t>Karl.Witt</t>
  </si>
  <si>
    <t>Wissing</t>
  </si>
  <si>
    <t>Beau</t>
  </si>
  <si>
    <t>Wissing, Beau</t>
  </si>
  <si>
    <t>SMG20172</t>
  </si>
  <si>
    <t>Beau.Wissing</t>
  </si>
  <si>
    <t>Wiseman</t>
  </si>
  <si>
    <t>Jake T</t>
  </si>
  <si>
    <t>Wiseman, Jake T</t>
  </si>
  <si>
    <t>CTR01664</t>
  </si>
  <si>
    <t>Jake.Wiseman</t>
  </si>
  <si>
    <t>Wisecup</t>
  </si>
  <si>
    <t>Wisecup, Zach</t>
  </si>
  <si>
    <t>CON60830</t>
  </si>
  <si>
    <t>Zach.Wisecup</t>
  </si>
  <si>
    <t>Winterstein</t>
  </si>
  <si>
    <t>Alan R.</t>
  </si>
  <si>
    <t>Winterstein, Alan R.</t>
  </si>
  <si>
    <t>CTR20003</t>
  </si>
  <si>
    <t>Alan.R.Winterstein</t>
  </si>
  <si>
    <t>Winslow</t>
  </si>
  <si>
    <t>Harvey</t>
  </si>
  <si>
    <t>Winslow, Harvey</t>
  </si>
  <si>
    <t>DOR34234</t>
  </si>
  <si>
    <t>Harvey.Winslow</t>
  </si>
  <si>
    <t>Winn</t>
  </si>
  <si>
    <t>Winn, Tom</t>
  </si>
  <si>
    <t>CTR10285</t>
  </si>
  <si>
    <t>Tom.Winn</t>
  </si>
  <si>
    <t>Winkel</t>
  </si>
  <si>
    <t>Chris</t>
  </si>
  <si>
    <t>Winkel, Chris</t>
  </si>
  <si>
    <t>CTR00832</t>
  </si>
  <si>
    <t>Windhorst</t>
  </si>
  <si>
    <t>Jason</t>
  </si>
  <si>
    <t>Windhorst, Jason</t>
  </si>
  <si>
    <t>CTR10107</t>
  </si>
  <si>
    <t>Jason.Windhorst</t>
  </si>
  <si>
    <t>Wimmer</t>
  </si>
  <si>
    <t>Cindy</t>
  </si>
  <si>
    <t>Wimmer, Cindy</t>
  </si>
  <si>
    <t>DOR20008</t>
  </si>
  <si>
    <t>Cindy.Wimmer</t>
  </si>
  <si>
    <t>Wilson</t>
  </si>
  <si>
    <t>Terry</t>
  </si>
  <si>
    <t>Wilson, Terry</t>
  </si>
  <si>
    <t>DOR35175</t>
  </si>
  <si>
    <t>Terry.Wilson</t>
  </si>
  <si>
    <t>Russell</t>
  </si>
  <si>
    <t>Wilson, Russell</t>
  </si>
  <si>
    <t>SMG20025</t>
  </si>
  <si>
    <t>russell.wilson</t>
  </si>
  <si>
    <t>Randy</t>
  </si>
  <si>
    <t>Wilson, Randy</t>
  </si>
  <si>
    <t>CTR60077</t>
  </si>
  <si>
    <t>Randy.Wilson</t>
  </si>
  <si>
    <t>Peter</t>
  </si>
  <si>
    <t>Wilson, Peter</t>
  </si>
  <si>
    <t>CTR20135</t>
  </si>
  <si>
    <t>Peter.Wilson</t>
  </si>
  <si>
    <t>Paul</t>
  </si>
  <si>
    <t>Wilson, Paul</t>
  </si>
  <si>
    <t>CTR00620</t>
  </si>
  <si>
    <t>Paul.Wilson</t>
  </si>
  <si>
    <t>Mary Ann</t>
  </si>
  <si>
    <t>Wilson, Mary Ann</t>
  </si>
  <si>
    <t>CTR00027</t>
  </si>
  <si>
    <t>Mary.Ann.Wilson</t>
  </si>
  <si>
    <t>Linda</t>
  </si>
  <si>
    <t>Wilson, Kevin</t>
  </si>
  <si>
    <t>CTR10253</t>
  </si>
  <si>
    <t>Kevin.Wilson</t>
  </si>
  <si>
    <t>Jeffery R.</t>
  </si>
  <si>
    <t>Wilson, Jeffery R.</t>
  </si>
  <si>
    <t>CTR10134</t>
  </si>
  <si>
    <t>Jeffery.R.Wilson</t>
  </si>
  <si>
    <t>Jay</t>
  </si>
  <si>
    <t>Wilson, Jay</t>
  </si>
  <si>
    <t>CTR00195</t>
  </si>
  <si>
    <t>Jay.Wilson</t>
  </si>
  <si>
    <t>Wilson, James</t>
  </si>
  <si>
    <t>CTR01144</t>
  </si>
  <si>
    <t>James.Wilson</t>
  </si>
  <si>
    <t>Gilbert R.</t>
  </si>
  <si>
    <t>Wilson, Gilbert R.</t>
  </si>
  <si>
    <t>CTR70001</t>
  </si>
  <si>
    <t>Gilbert.R.Wilson</t>
  </si>
  <si>
    <t>Drew</t>
  </si>
  <si>
    <t>Wilson, Drew</t>
  </si>
  <si>
    <t>DOR13074</t>
  </si>
  <si>
    <t>Drew.Wilson</t>
  </si>
  <si>
    <t>Doug</t>
  </si>
  <si>
    <t>Wilson, Doug</t>
  </si>
  <si>
    <t>SMG20285</t>
  </si>
  <si>
    <t>Doug.Wilson</t>
  </si>
  <si>
    <t>David</t>
  </si>
  <si>
    <t>Wilson, David</t>
  </si>
  <si>
    <t>CTR01632</t>
  </si>
  <si>
    <t>David.Wilson</t>
  </si>
  <si>
    <t>Corby</t>
  </si>
  <si>
    <t>Wilson, Corby</t>
  </si>
  <si>
    <t>DOR35301</t>
  </si>
  <si>
    <t>Corby.Wilson</t>
  </si>
  <si>
    <t>Charlene</t>
  </si>
  <si>
    <t>Wilson, Charlene</t>
  </si>
  <si>
    <t>CTR10013</t>
  </si>
  <si>
    <t>Charlene.Wilson</t>
  </si>
  <si>
    <t>Andrew</t>
  </si>
  <si>
    <t>Wilmoth</t>
  </si>
  <si>
    <t>Mark</t>
  </si>
  <si>
    <t>Wilmoth, Mark</t>
  </si>
  <si>
    <t>CTR01480</t>
  </si>
  <si>
    <t>Mark.Wilmoth</t>
  </si>
  <si>
    <t>Wilmes</t>
  </si>
  <si>
    <t>Wilmes, Adam</t>
  </si>
  <si>
    <t>CTR00512</t>
  </si>
  <si>
    <t>Adam.Wilmes</t>
  </si>
  <si>
    <t>Willman</t>
  </si>
  <si>
    <t>Willman, Mike</t>
  </si>
  <si>
    <t>CTR40057</t>
  </si>
  <si>
    <t>Mike.Willman</t>
  </si>
  <si>
    <t>Williams</t>
  </si>
  <si>
    <t>Williams, Terry</t>
  </si>
  <si>
    <t>CTR01538</t>
  </si>
  <si>
    <t>Terry.Williams</t>
  </si>
  <si>
    <t>Terrance</t>
  </si>
  <si>
    <t>Williams, Terrance</t>
  </si>
  <si>
    <t>CTR00435</t>
  </si>
  <si>
    <t>Terrance.Williams</t>
  </si>
  <si>
    <t>Matt</t>
  </si>
  <si>
    <t>Williams, Matt</t>
  </si>
  <si>
    <t>CTR01353</t>
  </si>
  <si>
    <t>Matt.Williams</t>
  </si>
  <si>
    <t>Kerry</t>
  </si>
  <si>
    <t>Williams, Kerry</t>
  </si>
  <si>
    <t>CTR01143</t>
  </si>
  <si>
    <t>Kerry.Williams</t>
  </si>
  <si>
    <t>Gaoty</t>
  </si>
  <si>
    <t>Williams, Gaoty</t>
  </si>
  <si>
    <t>CON60803</t>
  </si>
  <si>
    <t>Gaoty.Williams</t>
  </si>
  <si>
    <t>Williams, Doug</t>
  </si>
  <si>
    <t>CTR00388</t>
  </si>
  <si>
    <t>Brian</t>
  </si>
  <si>
    <t>Williams, Brian</t>
  </si>
  <si>
    <t>CTR00365</t>
  </si>
  <si>
    <t>Brian.Williams</t>
  </si>
  <si>
    <t>William</t>
  </si>
  <si>
    <t>Aaron</t>
  </si>
  <si>
    <t>William, Aaron</t>
  </si>
  <si>
    <t>CTR01550</t>
  </si>
  <si>
    <t>Aaron.William</t>
  </si>
  <si>
    <t>Willer</t>
  </si>
  <si>
    <t>John C.</t>
  </si>
  <si>
    <t>Willer, John C.</t>
  </si>
  <si>
    <t>CTR00054</t>
  </si>
  <si>
    <t>John.C.Willer</t>
  </si>
  <si>
    <t>Willard</t>
  </si>
  <si>
    <t>Justin</t>
  </si>
  <si>
    <t>Willard, Justin</t>
  </si>
  <si>
    <t>DOR36238</t>
  </si>
  <si>
    <t>Josh</t>
  </si>
  <si>
    <t>Willard, Josh</t>
  </si>
  <si>
    <t>DOR36130</t>
  </si>
  <si>
    <t>Willard, Gary</t>
  </si>
  <si>
    <t>CTR11104</t>
  </si>
  <si>
    <t>Gary.Willard</t>
  </si>
  <si>
    <t>Wilkinson</t>
  </si>
  <si>
    <t>Joseph</t>
  </si>
  <si>
    <t>Wilkinson, Joseph</t>
  </si>
  <si>
    <t>DOR35336</t>
  </si>
  <si>
    <t>Joseph.Wilkinson</t>
  </si>
  <si>
    <t>Wilkins</t>
  </si>
  <si>
    <t>Devan</t>
  </si>
  <si>
    <t>Wilkins, Devan</t>
  </si>
  <si>
    <t>SMG20283</t>
  </si>
  <si>
    <t>Devan.Wilkins</t>
  </si>
  <si>
    <t>Wilkerson</t>
  </si>
  <si>
    <t>Wilkerson, Mark</t>
  </si>
  <si>
    <t>CTR20012</t>
  </si>
  <si>
    <t>Mark.Wilkerson</t>
  </si>
  <si>
    <t>Garrett</t>
  </si>
  <si>
    <t>Wilkerson, Garrett</t>
  </si>
  <si>
    <t>SMG20263</t>
  </si>
  <si>
    <t>Garrett.Wilkerson</t>
  </si>
  <si>
    <t>Wilken</t>
  </si>
  <si>
    <t>Jim</t>
  </si>
  <si>
    <t>Wilken, Jeremy</t>
  </si>
  <si>
    <t>CTR01096</t>
  </si>
  <si>
    <t>Jeremy.Wilken</t>
  </si>
  <si>
    <t>Wilke</t>
  </si>
  <si>
    <t>Wilke, Mark</t>
  </si>
  <si>
    <t>CTR00866</t>
  </si>
  <si>
    <t>Mark.Wilke</t>
  </si>
  <si>
    <t>Connie M.</t>
  </si>
  <si>
    <t>Wilke, Connie M.</t>
  </si>
  <si>
    <t>CTR00025</t>
  </si>
  <si>
    <t>Connie.M.Wilke</t>
  </si>
  <si>
    <t>Wilgochi</t>
  </si>
  <si>
    <t>Wilgochi, Terry</t>
  </si>
  <si>
    <t>CTR30056</t>
  </si>
  <si>
    <t>Terry.Wilgochi</t>
  </si>
  <si>
    <t>Wild</t>
  </si>
  <si>
    <t>Wild, Garrett</t>
  </si>
  <si>
    <t>DOR35327</t>
  </si>
  <si>
    <t>garrett.wild</t>
  </si>
  <si>
    <t>Wilcoxen</t>
  </si>
  <si>
    <t>Larry</t>
  </si>
  <si>
    <t>Wilcoxen, Larry</t>
  </si>
  <si>
    <t>CTR20187</t>
  </si>
  <si>
    <t>Larry.Wilcoxen</t>
  </si>
  <si>
    <t>Wilcox</t>
  </si>
  <si>
    <t>Wilcox, Nick</t>
  </si>
  <si>
    <t>CTR20076</t>
  </si>
  <si>
    <t>Nick.Wilcox</t>
  </si>
  <si>
    <t>Charles D.</t>
  </si>
  <si>
    <t>Wilcox, Charles D.</t>
  </si>
  <si>
    <t>CTR10101</t>
  </si>
  <si>
    <t>Charles.D.Wilcox</t>
  </si>
  <si>
    <t>Wilbers</t>
  </si>
  <si>
    <t>Morgan</t>
  </si>
  <si>
    <t>Cody</t>
  </si>
  <si>
    <t>Wilbers, Cody</t>
  </si>
  <si>
    <t>SMG20200</t>
  </si>
  <si>
    <t>Wilber</t>
  </si>
  <si>
    <t>Wilber, Cody</t>
  </si>
  <si>
    <t>SMG20069</t>
  </si>
  <si>
    <t>Cody.Wilber</t>
  </si>
  <si>
    <t>Wieseler</t>
  </si>
  <si>
    <t>Shane</t>
  </si>
  <si>
    <t>Cole</t>
  </si>
  <si>
    <t>Wieseler, Cole</t>
  </si>
  <si>
    <t>CTR01473</t>
  </si>
  <si>
    <t>Cole.Wieseler</t>
  </si>
  <si>
    <t>Wiese</t>
  </si>
  <si>
    <t>Wiese, Jeff</t>
  </si>
  <si>
    <t>CTR30002</t>
  </si>
  <si>
    <t>Jeff.Wiese</t>
  </si>
  <si>
    <t>Wienhold</t>
  </si>
  <si>
    <t>Carol</t>
  </si>
  <si>
    <t>Wienhold, Carol</t>
  </si>
  <si>
    <t>DOR21013</t>
  </si>
  <si>
    <t>Carol.Wienhold</t>
  </si>
  <si>
    <t>Wieger</t>
  </si>
  <si>
    <t>Rick</t>
  </si>
  <si>
    <t>Wieger, Rick</t>
  </si>
  <si>
    <t>CTR01281</t>
  </si>
  <si>
    <t>Rick.Wieger</t>
  </si>
  <si>
    <t>Wiedeman</t>
  </si>
  <si>
    <t>Bryce</t>
  </si>
  <si>
    <t>Wiedeman, Bryce</t>
  </si>
  <si>
    <t>TEM10005</t>
  </si>
  <si>
    <t>Bryce.Wiedeman</t>
  </si>
  <si>
    <t>Wiebke</t>
  </si>
  <si>
    <t>Wiebke, Chris</t>
  </si>
  <si>
    <t>CTR10194</t>
  </si>
  <si>
    <t>Chris.Wiebke</t>
  </si>
  <si>
    <t>Wiebelhaus</t>
  </si>
  <si>
    <t>Bob</t>
  </si>
  <si>
    <t>Wiebelhaus, Bob</t>
  </si>
  <si>
    <t>DOR33078</t>
  </si>
  <si>
    <t>Wickersham</t>
  </si>
  <si>
    <t>Wickersham, John</t>
  </si>
  <si>
    <t>CTR00684</t>
  </si>
  <si>
    <t>John.Wickersham</t>
  </si>
  <si>
    <t>Evan B.</t>
  </si>
  <si>
    <t>Wickersham, Evan B.</t>
  </si>
  <si>
    <t>CTR10052</t>
  </si>
  <si>
    <t>Evan.B.Wickersham</t>
  </si>
  <si>
    <t>Wicht</t>
  </si>
  <si>
    <t>Wicht, Terry</t>
  </si>
  <si>
    <t>CTR00333</t>
  </si>
  <si>
    <t>Terry.Wicht</t>
  </si>
  <si>
    <t>Whitton</t>
  </si>
  <si>
    <t>Brenda</t>
  </si>
  <si>
    <t>Whitton, Brenda</t>
  </si>
  <si>
    <t>DOR36464</t>
  </si>
  <si>
    <t>Whitten</t>
  </si>
  <si>
    <t>Bill</t>
  </si>
  <si>
    <t>Whitten, Bill</t>
  </si>
  <si>
    <t>DOR33139</t>
  </si>
  <si>
    <t>Bill.Whitten</t>
  </si>
  <si>
    <t>Whittaker</t>
  </si>
  <si>
    <t>Whittaker, Mark</t>
  </si>
  <si>
    <t>DOR37218</t>
  </si>
  <si>
    <t>mark.whittaker</t>
  </si>
  <si>
    <t>Whitney</t>
  </si>
  <si>
    <t>Thomas</t>
  </si>
  <si>
    <t>Whitney, Thomas</t>
  </si>
  <si>
    <t>CTR00758</t>
  </si>
  <si>
    <t>Thomas.Whitney</t>
  </si>
  <si>
    <t>Whitman</t>
  </si>
  <si>
    <t>Whitman, Drew</t>
  </si>
  <si>
    <t>CTR01456</t>
  </si>
  <si>
    <t>Drew.Whitman</t>
  </si>
  <si>
    <t>Whitenack</t>
  </si>
  <si>
    <t>Pat</t>
  </si>
  <si>
    <t>Whitenack, Pat</t>
  </si>
  <si>
    <t>DOR9046</t>
  </si>
  <si>
    <t>Pat.Whitenack</t>
  </si>
  <si>
    <t>White</t>
  </si>
  <si>
    <t>Zachary</t>
  </si>
  <si>
    <t>White, Zachary</t>
  </si>
  <si>
    <t>CTR01187</t>
  </si>
  <si>
    <t>Zachary.White</t>
  </si>
  <si>
    <t>White, Scott</t>
  </si>
  <si>
    <t>CTR00060</t>
  </si>
  <si>
    <t>Scott.White</t>
  </si>
  <si>
    <t>White, Phil</t>
  </si>
  <si>
    <t>CTR20006</t>
  </si>
  <si>
    <t>Phil.White</t>
  </si>
  <si>
    <t>White, Pat</t>
  </si>
  <si>
    <t>SMG20225</t>
  </si>
  <si>
    <t>Pat.White</t>
  </si>
  <si>
    <t>White, Doug</t>
  </si>
  <si>
    <t>TEM40004</t>
  </si>
  <si>
    <t>Doug.White</t>
  </si>
  <si>
    <t>Austin</t>
  </si>
  <si>
    <t>White, Austin</t>
  </si>
  <si>
    <t>SMG20224</t>
  </si>
  <si>
    <t>DOR37209</t>
  </si>
  <si>
    <t>White, Adam</t>
  </si>
  <si>
    <t>CTR01251</t>
  </si>
  <si>
    <t>Adam.White</t>
  </si>
  <si>
    <t>Whitbeck</t>
  </si>
  <si>
    <t>Whitbeck, Daniel</t>
  </si>
  <si>
    <t>CTR20097</t>
  </si>
  <si>
    <t>Daniel.Whitbeck</t>
  </si>
  <si>
    <t>Whetstone</t>
  </si>
  <si>
    <t>Don</t>
  </si>
  <si>
    <t>Whetstone, Don</t>
  </si>
  <si>
    <t>CTR00216</t>
  </si>
  <si>
    <t>Don.Whetstone</t>
  </si>
  <si>
    <t>Whelen</t>
  </si>
  <si>
    <t>Whelen, Brian</t>
  </si>
  <si>
    <t>CTR40095</t>
  </si>
  <si>
    <t>Brian.Whelen</t>
  </si>
  <si>
    <t>Wheelock</t>
  </si>
  <si>
    <t>Simon</t>
  </si>
  <si>
    <t>Wheelock, Simon</t>
  </si>
  <si>
    <t>CTR00690</t>
  </si>
  <si>
    <t>Simon.Wheelock</t>
  </si>
  <si>
    <t>Weverka</t>
  </si>
  <si>
    <t>Weverka, Todd</t>
  </si>
  <si>
    <t>CTR70015</t>
  </si>
  <si>
    <t>Todd.Weverka</t>
  </si>
  <si>
    <t>Anthony</t>
  </si>
  <si>
    <t>Weverka, Anthony</t>
  </si>
  <si>
    <t>CTR40167</t>
  </si>
  <si>
    <t>Anthony.Weverka</t>
  </si>
  <si>
    <t>Wetovick</t>
  </si>
  <si>
    <t>Wetovick, Tim</t>
  </si>
  <si>
    <t>SMG20048</t>
  </si>
  <si>
    <t>Tim.Wetovick</t>
  </si>
  <si>
    <t>Weston</t>
  </si>
  <si>
    <t>Rodney</t>
  </si>
  <si>
    <t>Weston, Rodney</t>
  </si>
  <si>
    <t>CTR01520</t>
  </si>
  <si>
    <t>Rodney.Weston</t>
  </si>
  <si>
    <t>Westhoff</t>
  </si>
  <si>
    <t>Jens Erik</t>
  </si>
  <si>
    <t>Westhoff, Jens Erik</t>
  </si>
  <si>
    <t>CTR00543</t>
  </si>
  <si>
    <t>Jens.Erik.Westhoff</t>
  </si>
  <si>
    <t>Werner</t>
  </si>
  <si>
    <t>Roger</t>
  </si>
  <si>
    <t>Werner, Roger</t>
  </si>
  <si>
    <t>CTR00487</t>
  </si>
  <si>
    <t>Roger.Werner</t>
  </si>
  <si>
    <t>Rod</t>
  </si>
  <si>
    <t>Werner, Rod</t>
  </si>
  <si>
    <t>CTR00488</t>
  </si>
  <si>
    <t>Rod.Werner</t>
  </si>
  <si>
    <t>Mitch</t>
  </si>
  <si>
    <t>Werner, Mitch</t>
  </si>
  <si>
    <t>CTR00486</t>
  </si>
  <si>
    <t>Mitch.Werner</t>
  </si>
  <si>
    <t>Werner, Michael</t>
  </si>
  <si>
    <t>CTR00925</t>
  </si>
  <si>
    <t>Michael.Werner</t>
  </si>
  <si>
    <t>Werner, Jeff</t>
  </si>
  <si>
    <t>CTR00993</t>
  </si>
  <si>
    <t>Jeff.Werner</t>
  </si>
  <si>
    <t>Gregory A.</t>
  </si>
  <si>
    <t>Werner, Gregory A.</t>
  </si>
  <si>
    <t>CTR40088</t>
  </si>
  <si>
    <t>Gregory.A.Werner</t>
  </si>
  <si>
    <t>George</t>
  </si>
  <si>
    <t>Werner, George</t>
  </si>
  <si>
    <t>CON00275</t>
  </si>
  <si>
    <t>George.Werner</t>
  </si>
  <si>
    <t>Werner, David</t>
  </si>
  <si>
    <t>CTR10028</t>
  </si>
  <si>
    <t>David.Werner</t>
  </si>
  <si>
    <t>Wenzl</t>
  </si>
  <si>
    <t>Wenzl, James</t>
  </si>
  <si>
    <t>DOR31415</t>
  </si>
  <si>
    <t>james.wenzl</t>
  </si>
  <si>
    <t>Went</t>
  </si>
  <si>
    <t>Donald</t>
  </si>
  <si>
    <t>Went, Donald</t>
  </si>
  <si>
    <t>CON60595</t>
  </si>
  <si>
    <t>Donald.Went</t>
  </si>
  <si>
    <t>Wengles</t>
  </si>
  <si>
    <t>Wengles, David</t>
  </si>
  <si>
    <t>CTR40146</t>
  </si>
  <si>
    <t>David.Wengles</t>
  </si>
  <si>
    <t>Wendell</t>
  </si>
  <si>
    <t>Wendell, John</t>
  </si>
  <si>
    <t>CTR60072</t>
  </si>
  <si>
    <t>John.Wendell</t>
  </si>
  <si>
    <t>Welsh</t>
  </si>
  <si>
    <t>Welsh, Tom</t>
  </si>
  <si>
    <t>CTR00865</t>
  </si>
  <si>
    <t>Tom.Welsh</t>
  </si>
  <si>
    <t>Welsch</t>
  </si>
  <si>
    <t>Amy</t>
  </si>
  <si>
    <t>Welsch, Amy</t>
  </si>
  <si>
    <t>CTR01300</t>
  </si>
  <si>
    <t>Amy.Welsch</t>
  </si>
  <si>
    <t>Welsbacker</t>
  </si>
  <si>
    <t>Welsbacker, William</t>
  </si>
  <si>
    <t>CTR60051</t>
  </si>
  <si>
    <t>William.Welsbacker</t>
  </si>
  <si>
    <t>Wells</t>
  </si>
  <si>
    <t>Wells, Tom</t>
  </si>
  <si>
    <t>CTR00835</t>
  </si>
  <si>
    <t>Tom.Wells</t>
  </si>
  <si>
    <t>Brant</t>
  </si>
  <si>
    <t>Wells, Brant</t>
  </si>
  <si>
    <t>SMG20033</t>
  </si>
  <si>
    <t>brant.wells</t>
  </si>
  <si>
    <t>Welker</t>
  </si>
  <si>
    <t>Mat</t>
  </si>
  <si>
    <t>Welker, Mat</t>
  </si>
  <si>
    <t>CTR01457</t>
  </si>
  <si>
    <t>Mat.Welker</t>
  </si>
  <si>
    <t>Welding</t>
  </si>
  <si>
    <t>Todd J.</t>
  </si>
  <si>
    <t>Welding, Todd J.</t>
  </si>
  <si>
    <t>CTR30047</t>
  </si>
  <si>
    <t>Todd.J.Welding</t>
  </si>
  <si>
    <t>Weldin</t>
  </si>
  <si>
    <t>Ben</t>
  </si>
  <si>
    <t>Weldin, Ben</t>
  </si>
  <si>
    <t>CTR01660</t>
  </si>
  <si>
    <t>Ben.Weldin</t>
  </si>
  <si>
    <t>Welch</t>
  </si>
  <si>
    <t>Tricia</t>
  </si>
  <si>
    <t>Welch, Tricia</t>
  </si>
  <si>
    <t>CTR00152</t>
  </si>
  <si>
    <t>Tricia.Welch</t>
  </si>
  <si>
    <t>John M.</t>
  </si>
  <si>
    <t>Welch, John M.</t>
  </si>
  <si>
    <t>CTR30053</t>
  </si>
  <si>
    <t>John.M.Welch</t>
  </si>
  <si>
    <t>Weirich</t>
  </si>
  <si>
    <t>Kelly</t>
  </si>
  <si>
    <t>Weirich, Kelly</t>
  </si>
  <si>
    <t>CTR00570</t>
  </si>
  <si>
    <t>Kelly.Weirich</t>
  </si>
  <si>
    <t>Weins</t>
  </si>
  <si>
    <t>Connor</t>
  </si>
  <si>
    <t>Weins, Connor</t>
  </si>
  <si>
    <t>CTR01596</t>
  </si>
  <si>
    <t>Connor.Weins</t>
  </si>
  <si>
    <t>Weinrich</t>
  </si>
  <si>
    <t>Weinrich, Dennis</t>
  </si>
  <si>
    <t>CON00207</t>
  </si>
  <si>
    <t>Dennis.Weinrich</t>
  </si>
  <si>
    <t>Weimer</t>
  </si>
  <si>
    <t>Weimer, Adam</t>
  </si>
  <si>
    <t>SMG20257</t>
  </si>
  <si>
    <t>adam.weimer</t>
  </si>
  <si>
    <t>Weiland</t>
  </si>
  <si>
    <t>Weiland, Tyler</t>
  </si>
  <si>
    <t>SMG20171</t>
  </si>
  <si>
    <t>Tyler.Weiland</t>
  </si>
  <si>
    <t>Greg</t>
  </si>
  <si>
    <t>Weiland, Greg</t>
  </si>
  <si>
    <t>CTR00879</t>
  </si>
  <si>
    <t>Greg.Weiland</t>
  </si>
  <si>
    <t>Weihrauch</t>
  </si>
  <si>
    <t>Weihrauch, Brian</t>
  </si>
  <si>
    <t>CTR00461</t>
  </si>
  <si>
    <t>Brian.Weihrauch</t>
  </si>
  <si>
    <t>Weigel</t>
  </si>
  <si>
    <t>Michelle</t>
  </si>
  <si>
    <t>Weigel, Michelle</t>
  </si>
  <si>
    <t>DOR8014</t>
  </si>
  <si>
    <t>Michelle.Weigel</t>
  </si>
  <si>
    <t>Weigel, Jeremy</t>
  </si>
  <si>
    <t>DOR9080</t>
  </si>
  <si>
    <t>Jeremy.Weigel</t>
  </si>
  <si>
    <t>Wehrli</t>
  </si>
  <si>
    <t>Wehrli, Steve</t>
  </si>
  <si>
    <t>CTR00594</t>
  </si>
  <si>
    <t>Steve.Wehrli</t>
  </si>
  <si>
    <t>Wegner</t>
  </si>
  <si>
    <t>Charles A.</t>
  </si>
  <si>
    <t>Wegner, Charles A.</t>
  </si>
  <si>
    <t>CTR10043</t>
  </si>
  <si>
    <t>Charles.A.Wegner</t>
  </si>
  <si>
    <t>Weger</t>
  </si>
  <si>
    <t>Weger, Gary</t>
  </si>
  <si>
    <t>CTR01575</t>
  </si>
  <si>
    <t>Gary.Weger</t>
  </si>
  <si>
    <t>Wegelin</t>
  </si>
  <si>
    <t>Wegelin, Mark</t>
  </si>
  <si>
    <t>CTR00301</t>
  </si>
  <si>
    <t>Mark.Wegelin</t>
  </si>
  <si>
    <t>Weedman</t>
  </si>
  <si>
    <t>Weedman, Randy</t>
  </si>
  <si>
    <t>CTR01142</t>
  </si>
  <si>
    <t>Randy.Weedman</t>
  </si>
  <si>
    <t>WeedmanII</t>
  </si>
  <si>
    <t>Randall D.</t>
  </si>
  <si>
    <t>CTR01352</t>
  </si>
  <si>
    <t>Randall.D.WeedmanII</t>
  </si>
  <si>
    <t>Weed</t>
  </si>
  <si>
    <t>Darrell</t>
  </si>
  <si>
    <t>Weed, Darrell</t>
  </si>
  <si>
    <t>CTR01246</t>
  </si>
  <si>
    <t>Darrell.Weed</t>
  </si>
  <si>
    <t>Webster</t>
  </si>
  <si>
    <t>Toke</t>
  </si>
  <si>
    <t>Webster, Toke</t>
  </si>
  <si>
    <t>CTR01568</t>
  </si>
  <si>
    <t>Toke.Webster</t>
  </si>
  <si>
    <t>Weber</t>
  </si>
  <si>
    <t>Weber, Rod</t>
  </si>
  <si>
    <t>DOR33071</t>
  </si>
  <si>
    <t>Rod.Weber</t>
  </si>
  <si>
    <t>Kirk</t>
  </si>
  <si>
    <t>Weber, Kirk</t>
  </si>
  <si>
    <t>CON60626</t>
  </si>
  <si>
    <t>Kirk.Weber</t>
  </si>
  <si>
    <t>Ken</t>
  </si>
  <si>
    <t>Weber, Ken</t>
  </si>
  <si>
    <t>CTR00579</t>
  </si>
  <si>
    <t>Ken.Weber</t>
  </si>
  <si>
    <t>Curtis A.</t>
  </si>
  <si>
    <t>Weber, Curtis A.</t>
  </si>
  <si>
    <t>CTR10100</t>
  </si>
  <si>
    <t>Curtis.A.Weber</t>
  </si>
  <si>
    <t>Charles</t>
  </si>
  <si>
    <t>Weber, Charles</t>
  </si>
  <si>
    <t>CTR20190</t>
  </si>
  <si>
    <t>Charles.Weber</t>
  </si>
  <si>
    <t>Weatherly</t>
  </si>
  <si>
    <t>Weatherly, Rodney</t>
  </si>
  <si>
    <t>CTR60003</t>
  </si>
  <si>
    <t>Rodney.Weatherly</t>
  </si>
  <si>
    <t>Weander</t>
  </si>
  <si>
    <t>Weander, Tim</t>
  </si>
  <si>
    <t>DOR35001</t>
  </si>
  <si>
    <t>Tim.Weander</t>
  </si>
  <si>
    <t>Marty</t>
  </si>
  <si>
    <t>Weander, Marty</t>
  </si>
  <si>
    <t>CON60662</t>
  </si>
  <si>
    <t>Marty.Weander</t>
  </si>
  <si>
    <t>Waugh</t>
  </si>
  <si>
    <t>Waugh, Dustin</t>
  </si>
  <si>
    <t>DOR35342</t>
  </si>
  <si>
    <t>Dustin.Waugh</t>
  </si>
  <si>
    <t>Wattier</t>
  </si>
  <si>
    <t>Wattier, Amy</t>
  </si>
  <si>
    <t>DOR33115</t>
  </si>
  <si>
    <t>Amy.Wattier</t>
  </si>
  <si>
    <t>Watson</t>
  </si>
  <si>
    <t>Mason</t>
  </si>
  <si>
    <t>Watson, Mason</t>
  </si>
  <si>
    <t>DOR36286</t>
  </si>
  <si>
    <t>mason.watson</t>
  </si>
  <si>
    <t>Watkins</t>
  </si>
  <si>
    <t>Watkins, John M.</t>
  </si>
  <si>
    <t>CTR00053</t>
  </si>
  <si>
    <t>John.M.Watkins</t>
  </si>
  <si>
    <t>James D.</t>
  </si>
  <si>
    <t>Watkins, James D.</t>
  </si>
  <si>
    <t>CTR20186</t>
  </si>
  <si>
    <t>James.D.Watkins</t>
  </si>
  <si>
    <t>Watkins, Aaron</t>
  </si>
  <si>
    <t>CTR00875</t>
  </si>
  <si>
    <t>Aaron.Watkins</t>
  </si>
  <si>
    <t>Waterbury</t>
  </si>
  <si>
    <t>Waterbury, Greg</t>
  </si>
  <si>
    <t>CON10022</t>
  </si>
  <si>
    <t>Greg.Waterbury</t>
  </si>
  <si>
    <t>Washington</t>
  </si>
  <si>
    <t>Washington, Kent</t>
  </si>
  <si>
    <t>DOR34200</t>
  </si>
  <si>
    <t>Washburn</t>
  </si>
  <si>
    <t>Sage</t>
  </si>
  <si>
    <t>Washburn, Sage</t>
  </si>
  <si>
    <t>CTR00970</t>
  </si>
  <si>
    <t>Sage.Washburn</t>
  </si>
  <si>
    <t>Craig</t>
  </si>
  <si>
    <t>Warta</t>
  </si>
  <si>
    <t>Warta, Ben</t>
  </si>
  <si>
    <t>CON60829</t>
  </si>
  <si>
    <t>Ben.Warta</t>
  </si>
  <si>
    <t>Warren</t>
  </si>
  <si>
    <t>Warren, Randy</t>
  </si>
  <si>
    <t>CON00240</t>
  </si>
  <si>
    <t>Randy.Warren</t>
  </si>
  <si>
    <t>Warren, Pat</t>
  </si>
  <si>
    <t>CTR01351</t>
  </si>
  <si>
    <t>Pat.Warren</t>
  </si>
  <si>
    <t>Jeffrey</t>
  </si>
  <si>
    <t>CTR20197</t>
  </si>
  <si>
    <t>Jeffrey.Warren</t>
  </si>
  <si>
    <t>Warpold</t>
  </si>
  <si>
    <t>Nicholas</t>
  </si>
  <si>
    <t>Warpold, Nicholas</t>
  </si>
  <si>
    <t>CTR01446</t>
  </si>
  <si>
    <t>Nicholas.Warpold</t>
  </si>
  <si>
    <t>Warner</t>
  </si>
  <si>
    <t>Rhonda</t>
  </si>
  <si>
    <t>Warner, Rhonda</t>
  </si>
  <si>
    <t>CTR00023</t>
  </si>
  <si>
    <t>Rhonda.Warner</t>
  </si>
  <si>
    <t>Warfield</t>
  </si>
  <si>
    <t>Warfield, Chris</t>
  </si>
  <si>
    <t>CTR01443</t>
  </si>
  <si>
    <t>Chris.Warfield</t>
  </si>
  <si>
    <t>Wardman</t>
  </si>
  <si>
    <t>Wardman, Todd</t>
  </si>
  <si>
    <t>CTR00629</t>
  </si>
  <si>
    <t>Todd.Wardman</t>
  </si>
  <si>
    <t>Ward</t>
  </si>
  <si>
    <t>Ward, Thomas</t>
  </si>
  <si>
    <t>CTR00619</t>
  </si>
  <si>
    <t>Thomas.Ward</t>
  </si>
  <si>
    <t>Wanzenried</t>
  </si>
  <si>
    <t>Wanzenried, Brian</t>
  </si>
  <si>
    <t>CTR00518</t>
  </si>
  <si>
    <t>Brian.Wanzenried</t>
  </si>
  <si>
    <t>Wamsley</t>
  </si>
  <si>
    <t>Wamsley, Joseph</t>
  </si>
  <si>
    <t>CTR00536</t>
  </si>
  <si>
    <t>Joseph.Wamsley</t>
  </si>
  <si>
    <t>Walton</t>
  </si>
  <si>
    <t>Walton, Doug</t>
  </si>
  <si>
    <t>CTR01537</t>
  </si>
  <si>
    <t>Doug.Walton</t>
  </si>
  <si>
    <t>Walther</t>
  </si>
  <si>
    <t>Walther, Steven</t>
  </si>
  <si>
    <t>CTR00475</t>
  </si>
  <si>
    <t>Steven.Walther</t>
  </si>
  <si>
    <t>Walters</t>
  </si>
  <si>
    <t>Walters, Nick</t>
  </si>
  <si>
    <t>CON60612</t>
  </si>
  <si>
    <t>Nick.Walters</t>
  </si>
  <si>
    <t>Walstrom</t>
  </si>
  <si>
    <t>Matthew A.</t>
  </si>
  <si>
    <t>Walstrom, Matthew A.</t>
  </si>
  <si>
    <t>CTR20109</t>
  </si>
  <si>
    <t>Matthew.A.Walstrom</t>
  </si>
  <si>
    <t>Wallin</t>
  </si>
  <si>
    <t>Matthew</t>
  </si>
  <si>
    <t>Wallin, Matthew</t>
  </si>
  <si>
    <t>DOR34430</t>
  </si>
  <si>
    <t>Matthew.Wallin</t>
  </si>
  <si>
    <t>Wallace</t>
  </si>
  <si>
    <t>Wallace, Rick</t>
  </si>
  <si>
    <t>CON10048</t>
  </si>
  <si>
    <t>Rick.Wallace</t>
  </si>
  <si>
    <t>Gene</t>
  </si>
  <si>
    <t>Wallace, Gene</t>
  </si>
  <si>
    <t>CTR00218</t>
  </si>
  <si>
    <t>Gene.Wallace</t>
  </si>
  <si>
    <t>Coy</t>
  </si>
  <si>
    <t>Wallace, Coy</t>
  </si>
  <si>
    <t>CTR10165</t>
  </si>
  <si>
    <t>Coy.Wallace</t>
  </si>
  <si>
    <t>Walker</t>
  </si>
  <si>
    <t>Walker, William</t>
  </si>
  <si>
    <t>CTR00209</t>
  </si>
  <si>
    <t>William.Walker</t>
  </si>
  <si>
    <t>Walker, Kelly</t>
  </si>
  <si>
    <t>DOR35027</t>
  </si>
  <si>
    <t>Kelly.Walker</t>
  </si>
  <si>
    <t>Walker, Jeremy</t>
  </si>
  <si>
    <t>CTR00368</t>
  </si>
  <si>
    <t>Jeremy.Walker</t>
  </si>
  <si>
    <t>Walker, Dustin</t>
  </si>
  <si>
    <t>CTR01455</t>
  </si>
  <si>
    <t>Dustin.Walker</t>
  </si>
  <si>
    <t>Walford</t>
  </si>
  <si>
    <t>Walford, Chad</t>
  </si>
  <si>
    <t>DOR7050</t>
  </si>
  <si>
    <t>chad.walford</t>
  </si>
  <si>
    <t>Andy</t>
  </si>
  <si>
    <t>Walford, Andy</t>
  </si>
  <si>
    <t>CON00170</t>
  </si>
  <si>
    <t>Andy.Walford</t>
  </si>
  <si>
    <t>Wales</t>
  </si>
  <si>
    <t>Gordon</t>
  </si>
  <si>
    <t>Wales, Gordon</t>
  </si>
  <si>
    <t>CTR00495</t>
  </si>
  <si>
    <t>Gordon.Wales</t>
  </si>
  <si>
    <t>Waldron</t>
  </si>
  <si>
    <t>Michael T.</t>
  </si>
  <si>
    <t>Waldron, Michael T.</t>
  </si>
  <si>
    <t>CTR10164</t>
  </si>
  <si>
    <t>Michael.T.Waldron</t>
  </si>
  <si>
    <t>Waldera</t>
  </si>
  <si>
    <t>Waldera, Nick</t>
  </si>
  <si>
    <t>CTR00192</t>
  </si>
  <si>
    <t>Nick.Waldera</t>
  </si>
  <si>
    <t>Waite</t>
  </si>
  <si>
    <t>Waite, Tyler</t>
  </si>
  <si>
    <t>CTR00660</t>
  </si>
  <si>
    <t>Tyler.Waite</t>
  </si>
  <si>
    <t>Barry</t>
  </si>
  <si>
    <t>Wahlgren</t>
  </si>
  <si>
    <t>Wes</t>
  </si>
  <si>
    <t>Wahlgren, Wes</t>
  </si>
  <si>
    <t>DOR31073</t>
  </si>
  <si>
    <t>Wes.Wahlgren</t>
  </si>
  <si>
    <t>Wagner</t>
  </si>
  <si>
    <t>Ray</t>
  </si>
  <si>
    <t>Wagner, Ray</t>
  </si>
  <si>
    <t>CTR10017</t>
  </si>
  <si>
    <t>Ray.Wagner</t>
  </si>
  <si>
    <t>Wagner, Michael</t>
  </si>
  <si>
    <t>CTR10273</t>
  </si>
  <si>
    <t>Michael.Wagner</t>
  </si>
  <si>
    <t>Wagner, Larry</t>
  </si>
  <si>
    <t>CTR30078</t>
  </si>
  <si>
    <t>Larry.Wagner</t>
  </si>
  <si>
    <t>Jacob</t>
  </si>
  <si>
    <t>Wagner, Jacob</t>
  </si>
  <si>
    <t>SMG20170</t>
  </si>
  <si>
    <t>Jacob.Wagner</t>
  </si>
  <si>
    <t>Dallas</t>
  </si>
  <si>
    <t>Wagner, Dallas</t>
  </si>
  <si>
    <t>CTR40081</t>
  </si>
  <si>
    <t>Dallas.Wagner</t>
  </si>
  <si>
    <t>Wager</t>
  </si>
  <si>
    <t>Cory</t>
  </si>
  <si>
    <t>Wager, Cory</t>
  </si>
  <si>
    <t>CTR01180</t>
  </si>
  <si>
    <t>Cory.Wager</t>
  </si>
  <si>
    <t>Wagenaar</t>
  </si>
  <si>
    <t>Howard C</t>
  </si>
  <si>
    <t>Wagenaar, Howard C</t>
  </si>
  <si>
    <t>CTR00831</t>
  </si>
  <si>
    <t>Howard.C.Wagenaar</t>
  </si>
  <si>
    <t>Waechter</t>
  </si>
  <si>
    <t>Waechter, Matt</t>
  </si>
  <si>
    <t>CTR10198</t>
  </si>
  <si>
    <t>Matt.Waechter</t>
  </si>
  <si>
    <t>Waddle</t>
  </si>
  <si>
    <t>Waddle, Scott</t>
  </si>
  <si>
    <t>DOR9049</t>
  </si>
  <si>
    <t>Scott.Waddle</t>
  </si>
  <si>
    <t>Wachtel</t>
  </si>
  <si>
    <t>Jimmy</t>
  </si>
  <si>
    <t>Wachtel, Jimmy</t>
  </si>
  <si>
    <t>SMG20169</t>
  </si>
  <si>
    <t>Jimmy.Wachtel</t>
  </si>
  <si>
    <t>Vossler</t>
  </si>
  <si>
    <t>Vossler, Greg</t>
  </si>
  <si>
    <t>CTR00126</t>
  </si>
  <si>
    <t>Greg.Vossler</t>
  </si>
  <si>
    <t>Arik</t>
  </si>
  <si>
    <t>Vossler, Arik</t>
  </si>
  <si>
    <t>CTR01403</t>
  </si>
  <si>
    <t>Arik.Vossler</t>
  </si>
  <si>
    <t>Vosburg</t>
  </si>
  <si>
    <t>Kurt</t>
  </si>
  <si>
    <t>Vosburg, Kurt</t>
  </si>
  <si>
    <t>DOR37015</t>
  </si>
  <si>
    <t>Kurt.Vosburg</t>
  </si>
  <si>
    <t>Vorderstrasse</t>
  </si>
  <si>
    <t>Brad</t>
  </si>
  <si>
    <t>Vorderstrasse, Brad</t>
  </si>
  <si>
    <t>CTR10255</t>
  </si>
  <si>
    <t>Brad.Vorderstrasse</t>
  </si>
  <si>
    <t>Vontz</t>
  </si>
  <si>
    <t>CTR40127</t>
  </si>
  <si>
    <t>Vontz, Jay</t>
  </si>
  <si>
    <t>CTR01189</t>
  </si>
  <si>
    <t>Jay.Vontz</t>
  </si>
  <si>
    <t>Vontz, Brad</t>
  </si>
  <si>
    <t>CTR40135</t>
  </si>
  <si>
    <t>Brad.Vontz</t>
  </si>
  <si>
    <t>VonTersch</t>
  </si>
  <si>
    <t>Ron</t>
  </si>
  <si>
    <t>VonTersch, Ron</t>
  </si>
  <si>
    <t>CON10031</t>
  </si>
  <si>
    <t>Ron.VonTersch</t>
  </si>
  <si>
    <t>VonTersch, Dale</t>
  </si>
  <si>
    <t>CTR00136</t>
  </si>
  <si>
    <t>Dale.VonTersch</t>
  </si>
  <si>
    <t>Volle</t>
  </si>
  <si>
    <t>Anita</t>
  </si>
  <si>
    <t>Volle, Anita</t>
  </si>
  <si>
    <t>CTR10012</t>
  </si>
  <si>
    <t>Anita.Volle</t>
  </si>
  <si>
    <t>Volkmer</t>
  </si>
  <si>
    <t>Ivan</t>
  </si>
  <si>
    <t>Volkmer, Ivan</t>
  </si>
  <si>
    <t>CON60828</t>
  </si>
  <si>
    <t>Ivan.Volkmer</t>
  </si>
  <si>
    <t>Volkert</t>
  </si>
  <si>
    <t>Volkert, Dan</t>
  </si>
  <si>
    <t>CTR00830</t>
  </si>
  <si>
    <t>Dan.Volkert</t>
  </si>
  <si>
    <t>Volker</t>
  </si>
  <si>
    <t>Volker, Jacob</t>
  </si>
  <si>
    <t>DOR13196</t>
  </si>
  <si>
    <t>jacob.volker</t>
  </si>
  <si>
    <t>Vogt</t>
  </si>
  <si>
    <t>Tyson</t>
  </si>
  <si>
    <t>Vogt, Tyson</t>
  </si>
  <si>
    <t>SMG20181</t>
  </si>
  <si>
    <t>Tyson.Vogt</t>
  </si>
  <si>
    <t>Vogel</t>
  </si>
  <si>
    <t>Trent</t>
  </si>
  <si>
    <t>Vogel, Trent</t>
  </si>
  <si>
    <t>DOR35312</t>
  </si>
  <si>
    <t>Trent.Vogel</t>
  </si>
  <si>
    <t>Toni</t>
  </si>
  <si>
    <t>Vogel, Toni</t>
  </si>
  <si>
    <t>DOR33119</t>
  </si>
  <si>
    <t>Voeltz</t>
  </si>
  <si>
    <t>Voeltz, Jeff</t>
  </si>
  <si>
    <t>CTR00038</t>
  </si>
  <si>
    <t>Jeff.Voeltz</t>
  </si>
  <si>
    <t>Vodopich</t>
  </si>
  <si>
    <t>Edward</t>
  </si>
  <si>
    <t>Vodopich, Edward</t>
  </si>
  <si>
    <t>DOR38250</t>
  </si>
  <si>
    <t>edward.vodopich</t>
  </si>
  <si>
    <t>Vobejda</t>
  </si>
  <si>
    <t>Vobejda, Jim</t>
  </si>
  <si>
    <t>CTR00817</t>
  </si>
  <si>
    <t>Jim.Vobejda</t>
  </si>
  <si>
    <t>Vlieger</t>
  </si>
  <si>
    <t>Vlieger, Seth</t>
  </si>
  <si>
    <t>DOR37037</t>
  </si>
  <si>
    <t>seth.vlieger</t>
  </si>
  <si>
    <t>Vincent</t>
  </si>
  <si>
    <t>Richard</t>
  </si>
  <si>
    <t>Vincent, Richard</t>
  </si>
  <si>
    <t>CTR00361</t>
  </si>
  <si>
    <t>Richard.Vincent</t>
  </si>
  <si>
    <t>Villegas</t>
  </si>
  <si>
    <t>Johnnie</t>
  </si>
  <si>
    <t>Villegas, Johnnie</t>
  </si>
  <si>
    <t>CTR20103</t>
  </si>
  <si>
    <t>Johnnie.Villegas</t>
  </si>
  <si>
    <t>Villasenor-Ramos</t>
  </si>
  <si>
    <t>Miguel</t>
  </si>
  <si>
    <t>Villasenor-Ramos, Miguel</t>
  </si>
  <si>
    <t>CTR60052</t>
  </si>
  <si>
    <t>Miguel.Villasenor-Ramos</t>
  </si>
  <si>
    <t>Villar-Brown</t>
  </si>
  <si>
    <t>Tami</t>
  </si>
  <si>
    <t>Villar-Brown, Tami</t>
  </si>
  <si>
    <t>CTR00312</t>
  </si>
  <si>
    <t>Tami.Villar-Brown</t>
  </si>
  <si>
    <t>Vigil</t>
  </si>
  <si>
    <t>Vigil, Mike</t>
  </si>
  <si>
    <t>DOR2094</t>
  </si>
  <si>
    <t>Vickinoval</t>
  </si>
  <si>
    <t>Vickinoval, Matt</t>
  </si>
  <si>
    <t>CON10024</t>
  </si>
  <si>
    <t>Matt.Vickinoval</t>
  </si>
  <si>
    <t>Vergil-Weibert</t>
  </si>
  <si>
    <t>Vergil-Weibert, Joseph</t>
  </si>
  <si>
    <t>SMG20271</t>
  </si>
  <si>
    <t>Verbeck</t>
  </si>
  <si>
    <t>Sherri</t>
  </si>
  <si>
    <t>Verbeck, Sherri</t>
  </si>
  <si>
    <t>CTR00796</t>
  </si>
  <si>
    <t>Sherri.Verbeck</t>
  </si>
  <si>
    <t>Verbeck, Mike</t>
  </si>
  <si>
    <t>CTR00982</t>
  </si>
  <si>
    <t>Mike.Verbeck</t>
  </si>
  <si>
    <t>Ventry</t>
  </si>
  <si>
    <t>Ventry, Joseph</t>
  </si>
  <si>
    <t>DOR33402</t>
  </si>
  <si>
    <t>joseph.ventry</t>
  </si>
  <si>
    <t>Vellasenor</t>
  </si>
  <si>
    <t>Miguel A.</t>
  </si>
  <si>
    <t>Vellasenor, Miguel A.</t>
  </si>
  <si>
    <t>CTR20195</t>
  </si>
  <si>
    <t>Miguel.A.Vellasenor</t>
  </si>
  <si>
    <t>Velarde</t>
  </si>
  <si>
    <t>Edgar</t>
  </si>
  <si>
    <t>Velarde, Edgar</t>
  </si>
  <si>
    <t>CTR00930</t>
  </si>
  <si>
    <t>Edgar.Velarde</t>
  </si>
  <si>
    <t>Vedder</t>
  </si>
  <si>
    <t>Dell</t>
  </si>
  <si>
    <t>Vedder, Dell</t>
  </si>
  <si>
    <t>DOR31055</t>
  </si>
  <si>
    <t>Dell.Vedder</t>
  </si>
  <si>
    <t>Vaughn</t>
  </si>
  <si>
    <t>Vaughn, Steve</t>
  </si>
  <si>
    <t>CTR00829</t>
  </si>
  <si>
    <t>Steve.Vaughn</t>
  </si>
  <si>
    <t>Vaughn, Jeremy</t>
  </si>
  <si>
    <t>CTR01648</t>
  </si>
  <si>
    <t>Jeremy.Vaughn</t>
  </si>
  <si>
    <t>Varilek</t>
  </si>
  <si>
    <t>Varilek, Brandon</t>
  </si>
  <si>
    <t>DOR9091</t>
  </si>
  <si>
    <t>Brandon.Varilek</t>
  </si>
  <si>
    <t>Vargas</t>
  </si>
  <si>
    <t>Luis</t>
  </si>
  <si>
    <t>Vargas, Luis</t>
  </si>
  <si>
    <t>CTR01012</t>
  </si>
  <si>
    <t>Luis.Vargas</t>
  </si>
  <si>
    <t>Vap</t>
  </si>
  <si>
    <t>Joshua</t>
  </si>
  <si>
    <t>Vap, Joshua</t>
  </si>
  <si>
    <t>SMG20035</t>
  </si>
  <si>
    <t>VanPelt</t>
  </si>
  <si>
    <t>Joel</t>
  </si>
  <si>
    <t>VanPelt, Joel</t>
  </si>
  <si>
    <t>CTR00246</t>
  </si>
  <si>
    <t>Joel.VanPelt</t>
  </si>
  <si>
    <t>Vanek</t>
  </si>
  <si>
    <t>Vanek, Travis</t>
  </si>
  <si>
    <t>CTR10197</t>
  </si>
  <si>
    <t>Travis.Vanek</t>
  </si>
  <si>
    <t>Vandry</t>
  </si>
  <si>
    <t>Vandry, Terry</t>
  </si>
  <si>
    <t>CTR00904</t>
  </si>
  <si>
    <t>Terry.Vandry</t>
  </si>
  <si>
    <t>DOR36187</t>
  </si>
  <si>
    <t>Sherri.Vandiest</t>
  </si>
  <si>
    <t>Mary</t>
  </si>
  <si>
    <t>Vance</t>
  </si>
  <si>
    <t>Vance, Rick</t>
  </si>
  <si>
    <t>CON10012</t>
  </si>
  <si>
    <t>Rick.Vance</t>
  </si>
  <si>
    <t>VanWey</t>
  </si>
  <si>
    <t>Curt</t>
  </si>
  <si>
    <t>CTR40145</t>
  </si>
  <si>
    <t>Curt.VanWey</t>
  </si>
  <si>
    <t>VanVugt</t>
  </si>
  <si>
    <t>CTR20209</t>
  </si>
  <si>
    <t>Jeremy.VanVugt</t>
  </si>
  <si>
    <t>VanRockel</t>
  </si>
  <si>
    <t>CTR01318</t>
  </si>
  <si>
    <t>Kirk.VanRockel</t>
  </si>
  <si>
    <t>SMG20223</t>
  </si>
  <si>
    <t>Joel.Van Pelt</t>
  </si>
  <si>
    <t>VanMatre</t>
  </si>
  <si>
    <t>Issac</t>
  </si>
  <si>
    <t>CTR01476</t>
  </si>
  <si>
    <t>Issac.VanMatre</t>
  </si>
  <si>
    <t>VanBriesen</t>
  </si>
  <si>
    <t>Timothy</t>
  </si>
  <si>
    <t>DOR32443</t>
  </si>
  <si>
    <t>Valenzuela</t>
  </si>
  <si>
    <t>Norm</t>
  </si>
  <si>
    <t>Valenzuela, Norm</t>
  </si>
  <si>
    <t>CTR00198</t>
  </si>
  <si>
    <t>Norm.Valenzuela</t>
  </si>
  <si>
    <t>Louis</t>
  </si>
  <si>
    <t>Valenzuela, Louis</t>
  </si>
  <si>
    <t>CTR10191</t>
  </si>
  <si>
    <t>Louis.Valenzuela</t>
  </si>
  <si>
    <t>Valenzauela</t>
  </si>
  <si>
    <t>Melchor</t>
  </si>
  <si>
    <t>Valenzauela, Melchor</t>
  </si>
  <si>
    <t>CTR40111</t>
  </si>
  <si>
    <t>Melchor.Valenzauela</t>
  </si>
  <si>
    <t>Valdez</t>
  </si>
  <si>
    <t>Sammy</t>
  </si>
  <si>
    <t>Valdez, Sammy</t>
  </si>
  <si>
    <t>DOR35280</t>
  </si>
  <si>
    <t>Valandra</t>
  </si>
  <si>
    <t>Valandra, Josh</t>
  </si>
  <si>
    <t>SMG20168</t>
  </si>
  <si>
    <t>Josh.Valandra</t>
  </si>
  <si>
    <t>Vachal</t>
  </si>
  <si>
    <t>Danielle</t>
  </si>
  <si>
    <t>Vachal, Danielle</t>
  </si>
  <si>
    <t>CON60659</t>
  </si>
  <si>
    <t>Danielle.Vachal</t>
  </si>
  <si>
    <t>Vach</t>
  </si>
  <si>
    <t>Vach, Timothy</t>
  </si>
  <si>
    <t>DOR35230</t>
  </si>
  <si>
    <t>Urwiler</t>
  </si>
  <si>
    <t>Urwiler, Tim</t>
  </si>
  <si>
    <t>DOR33113</t>
  </si>
  <si>
    <t>Tim.Urwiler</t>
  </si>
  <si>
    <t>Urquidez</t>
  </si>
  <si>
    <t>Adalberto</t>
  </si>
  <si>
    <t>Urquidez, Adalberto</t>
  </si>
  <si>
    <t>CTR60081</t>
  </si>
  <si>
    <t>Adalberto.Urquidez</t>
  </si>
  <si>
    <t>Uren</t>
  </si>
  <si>
    <t>Micheal</t>
  </si>
  <si>
    <t>Uren, Micheal</t>
  </si>
  <si>
    <t>CTR01547</t>
  </si>
  <si>
    <t>Micheal.Uren</t>
  </si>
  <si>
    <t>Urdiales</t>
  </si>
  <si>
    <t>Annie</t>
  </si>
  <si>
    <t>Urdiales, Annie</t>
  </si>
  <si>
    <t>CTR00426</t>
  </si>
  <si>
    <t>Annie.Urdiales</t>
  </si>
  <si>
    <t>Updike</t>
  </si>
  <si>
    <t>Dawn M.</t>
  </si>
  <si>
    <t>Updike, Dawn M.</t>
  </si>
  <si>
    <t>CTR01439</t>
  </si>
  <si>
    <t>Dawn.M.Updike</t>
  </si>
  <si>
    <t>Underwood</t>
  </si>
  <si>
    <t>Nathan</t>
  </si>
  <si>
    <t>Underwood, Nathan</t>
  </si>
  <si>
    <t>CON60950</t>
  </si>
  <si>
    <t>Nathan.Underwood</t>
  </si>
  <si>
    <t>Underwood, Matt</t>
  </si>
  <si>
    <t>CTR01312</t>
  </si>
  <si>
    <t>Matt.Underwood</t>
  </si>
  <si>
    <t>Ulrich</t>
  </si>
  <si>
    <t>Ulrich, Bob</t>
  </si>
  <si>
    <t>CTR00548</t>
  </si>
  <si>
    <t>Bob.Ulrich</t>
  </si>
  <si>
    <t>Uhrich</t>
  </si>
  <si>
    <t>Uhrich, Steve</t>
  </si>
  <si>
    <t>CTR40063</t>
  </si>
  <si>
    <t>Steve.Uhrich</t>
  </si>
  <si>
    <t>Uher</t>
  </si>
  <si>
    <t>Eugene</t>
  </si>
  <si>
    <t>Uher, Eugene</t>
  </si>
  <si>
    <t>CTR00530</t>
  </si>
  <si>
    <t>Eugene.Uher</t>
  </si>
  <si>
    <t>Tuttle</t>
  </si>
  <si>
    <t>Eric</t>
  </si>
  <si>
    <t>Tuttle, Eric</t>
  </si>
  <si>
    <t>CTR00969</t>
  </si>
  <si>
    <t>Eric.Tuttle</t>
  </si>
  <si>
    <t>Tusa</t>
  </si>
  <si>
    <t>Tusa, Robert</t>
  </si>
  <si>
    <t>CTR00363</t>
  </si>
  <si>
    <t>Robert.Tusa</t>
  </si>
  <si>
    <t>Turpin</t>
  </si>
  <si>
    <t>Kenny</t>
  </si>
  <si>
    <t>Turpin, Kenny</t>
  </si>
  <si>
    <t>CTR00469</t>
  </si>
  <si>
    <t>Kenny.Turpin</t>
  </si>
  <si>
    <t>Turdy</t>
  </si>
  <si>
    <t>Dylan</t>
  </si>
  <si>
    <t>Turdy, Dylan</t>
  </si>
  <si>
    <t>CTR01076</t>
  </si>
  <si>
    <t>Dylan.Turdy</t>
  </si>
  <si>
    <t>Turbiville</t>
  </si>
  <si>
    <t>Turbiville, Doug</t>
  </si>
  <si>
    <t>CTR10284</t>
  </si>
  <si>
    <t>Doug.Turbiville</t>
  </si>
  <si>
    <t>Tummows</t>
  </si>
  <si>
    <t>Gervis</t>
  </si>
  <si>
    <t>Tummows, Gervis</t>
  </si>
  <si>
    <t>CTR00672</t>
  </si>
  <si>
    <t>Gervis.Tummows</t>
  </si>
  <si>
    <t>Tuma</t>
  </si>
  <si>
    <t>Tuma, Ken</t>
  </si>
  <si>
    <t>DOR36101</t>
  </si>
  <si>
    <t>Ken.Tuma</t>
  </si>
  <si>
    <t>Tucker</t>
  </si>
  <si>
    <t>Bradley</t>
  </si>
  <si>
    <t>Tucker, Bradley</t>
  </si>
  <si>
    <t>DOR31452</t>
  </si>
  <si>
    <t>bradley.tucker</t>
  </si>
  <si>
    <t>Tubbs</t>
  </si>
  <si>
    <t>Tubbs, Brandon</t>
  </si>
  <si>
    <t>SMG20167</t>
  </si>
  <si>
    <t>Brandon.Tubbs</t>
  </si>
  <si>
    <t>Tsvid</t>
  </si>
  <si>
    <t>Sasha</t>
  </si>
  <si>
    <t>Tsvid, Sasha</t>
  </si>
  <si>
    <t>DOR32252</t>
  </si>
  <si>
    <t>Tschirren</t>
  </si>
  <si>
    <t>Tony</t>
  </si>
  <si>
    <t>Tschirren, Tony</t>
  </si>
  <si>
    <t>DOR33244</t>
  </si>
  <si>
    <t>Tony.Tschirren</t>
  </si>
  <si>
    <t>Tschirren, Dennis</t>
  </si>
  <si>
    <t>CTR00008</t>
  </si>
  <si>
    <t>Dennis.Tschirren</t>
  </si>
  <si>
    <t>Tschantre</t>
  </si>
  <si>
    <t>Tschantre, Dan</t>
  </si>
  <si>
    <t>DOR33188</t>
  </si>
  <si>
    <t>Dan.Tschantre</t>
  </si>
  <si>
    <t>Trumble</t>
  </si>
  <si>
    <t>Trumble, Thomas</t>
  </si>
  <si>
    <t>CTR10053</t>
  </si>
  <si>
    <t>Thomas.Trumble</t>
  </si>
  <si>
    <t>Trujillo</t>
  </si>
  <si>
    <t>Trujillo, Ray</t>
  </si>
  <si>
    <t>DOR32042</t>
  </si>
  <si>
    <t>Ray.Trujillo</t>
  </si>
  <si>
    <t>True</t>
  </si>
  <si>
    <t>True, Michael</t>
  </si>
  <si>
    <t>CTR00999</t>
  </si>
  <si>
    <t>Michael.True</t>
  </si>
  <si>
    <t>Troutman</t>
  </si>
  <si>
    <t>Angie</t>
  </si>
  <si>
    <t>Troutman, Angie</t>
  </si>
  <si>
    <t>CON00239</t>
  </si>
  <si>
    <t>Angie.Troutman</t>
  </si>
  <si>
    <t>Trost</t>
  </si>
  <si>
    <t>Damian</t>
  </si>
  <si>
    <t>Trost, Damian</t>
  </si>
  <si>
    <t>CTR01608</t>
  </si>
  <si>
    <t>Damian.Trost</t>
  </si>
  <si>
    <t>Troshynski</t>
  </si>
  <si>
    <t>Tropf</t>
  </si>
  <si>
    <t>Arlo</t>
  </si>
  <si>
    <t>Tropf, Arlo</t>
  </si>
  <si>
    <t>DOR37189</t>
  </si>
  <si>
    <t>Arlo.Tropf</t>
  </si>
  <si>
    <t>Tretter</t>
  </si>
  <si>
    <t>Michael R.</t>
  </si>
  <si>
    <t>Tretter, Michael R.</t>
  </si>
  <si>
    <t>CON60955</t>
  </si>
  <si>
    <t>Michael.R.Tretter</t>
  </si>
  <si>
    <t>Traudt</t>
  </si>
  <si>
    <t>Traudt, Bob</t>
  </si>
  <si>
    <t>DOR31119</t>
  </si>
  <si>
    <t>Tran</t>
  </si>
  <si>
    <t>Tran, Tim</t>
  </si>
  <si>
    <t>CTR20094</t>
  </si>
  <si>
    <t>Tim.Tran</t>
  </si>
  <si>
    <t>Tran, Ben</t>
  </si>
  <si>
    <t>DOR13016</t>
  </si>
  <si>
    <t>Ben.Tran</t>
  </si>
  <si>
    <t>Tracy</t>
  </si>
  <si>
    <t>Tracy, Todd</t>
  </si>
  <si>
    <t>CTR00300</t>
  </si>
  <si>
    <t>Todd.Tracy</t>
  </si>
  <si>
    <t>Tracy, David</t>
  </si>
  <si>
    <t>CTR10261</t>
  </si>
  <si>
    <t>David.Tracy</t>
  </si>
  <si>
    <t>Townsend</t>
  </si>
  <si>
    <t>Devin</t>
  </si>
  <si>
    <t>Townsend, Devin</t>
  </si>
  <si>
    <t>DOR31330</t>
  </si>
  <si>
    <t>Toupin</t>
  </si>
  <si>
    <t>Toupin, Andrew</t>
  </si>
  <si>
    <t>CTR01317</t>
  </si>
  <si>
    <t>Andrew.Toupin</t>
  </si>
  <si>
    <t>Torres</t>
  </si>
  <si>
    <t>Ricardo</t>
  </si>
  <si>
    <t>Torres, Ricardo</t>
  </si>
  <si>
    <t>CTR01536</t>
  </si>
  <si>
    <t>Ricardo.Torres</t>
  </si>
  <si>
    <t>Torczon</t>
  </si>
  <si>
    <t>Derek</t>
  </si>
  <si>
    <t>Torczon, Derek</t>
  </si>
  <si>
    <t>DOR32287</t>
  </si>
  <si>
    <t>Benjamin</t>
  </si>
  <si>
    <t>Topil</t>
  </si>
  <si>
    <t>Topil, Greg</t>
  </si>
  <si>
    <t>CTR10023</t>
  </si>
  <si>
    <t>Greg.Topil</t>
  </si>
  <si>
    <t>Tonniges</t>
  </si>
  <si>
    <t>Tonniges, Rich</t>
  </si>
  <si>
    <t>CTR00215</t>
  </si>
  <si>
    <t>Rich.Tonniges</t>
  </si>
  <si>
    <t>Kendall</t>
  </si>
  <si>
    <t>Tomlinson</t>
  </si>
  <si>
    <t>Tomlinson, Jeffrey</t>
  </si>
  <si>
    <t>DOR34526</t>
  </si>
  <si>
    <t>jeffrey.tomlinson</t>
  </si>
  <si>
    <t>Tokosh</t>
  </si>
  <si>
    <t>Tokosh, Steve</t>
  </si>
  <si>
    <t>CTR01397</t>
  </si>
  <si>
    <t>Steve.Tokosh</t>
  </si>
  <si>
    <t>Tobias</t>
  </si>
  <si>
    <t>Tobias, Todd</t>
  </si>
  <si>
    <t>CTR00186</t>
  </si>
  <si>
    <t>Todd.Tobias</t>
  </si>
  <si>
    <t>Tisinger</t>
  </si>
  <si>
    <t>Tisinger, Mark</t>
  </si>
  <si>
    <t>CON60407</t>
  </si>
  <si>
    <t>Mark.Tisinger</t>
  </si>
  <si>
    <t>Tippey-Pierce</t>
  </si>
  <si>
    <t>Heather</t>
  </si>
  <si>
    <t>Tippey-Pierce, Heather</t>
  </si>
  <si>
    <t>CTR00505</t>
  </si>
  <si>
    <t>Heather.Tippey-Pierce</t>
  </si>
  <si>
    <t>Tinant</t>
  </si>
  <si>
    <t>Wade</t>
  </si>
  <si>
    <t>Tinant, Wade</t>
  </si>
  <si>
    <t>CTR20031</t>
  </si>
  <si>
    <t>Wade.Tinant</t>
  </si>
  <si>
    <t>Timmerman</t>
  </si>
  <si>
    <t>Timmerman, Rob</t>
  </si>
  <si>
    <t>CTR01607</t>
  </si>
  <si>
    <t>Rob.Timmerman</t>
  </si>
  <si>
    <t>Marvin</t>
  </si>
  <si>
    <t>Timmerman, Marvin</t>
  </si>
  <si>
    <t>CTR10260</t>
  </si>
  <si>
    <t>Marvin.Timmerman</t>
  </si>
  <si>
    <t>Tigeris</t>
  </si>
  <si>
    <t>Raitis</t>
  </si>
  <si>
    <t>Tigeris, Raitis</t>
  </si>
  <si>
    <t>SMG20022</t>
  </si>
  <si>
    <t>raitis.tigeris</t>
  </si>
  <si>
    <t>Tienken</t>
  </si>
  <si>
    <t>Tienken, Gary</t>
  </si>
  <si>
    <t>CTR00531</t>
  </si>
  <si>
    <t>Gary.Tienken</t>
  </si>
  <si>
    <t>Tiedeman</t>
  </si>
  <si>
    <t>Tiedeman, Roger</t>
  </si>
  <si>
    <t>CTR00412</t>
  </si>
  <si>
    <t>Roger.Tiedeman</t>
  </si>
  <si>
    <t>Tidball</t>
  </si>
  <si>
    <t>Tidball, Mike</t>
  </si>
  <si>
    <t>CTR00903</t>
  </si>
  <si>
    <t>Thraen</t>
  </si>
  <si>
    <t>Thraen, Andy</t>
  </si>
  <si>
    <t>CTR00927</t>
  </si>
  <si>
    <t>Andy.Thraen</t>
  </si>
  <si>
    <t>Thornton</t>
  </si>
  <si>
    <t>Thornton, Thomas</t>
  </si>
  <si>
    <t>DOR36350</t>
  </si>
  <si>
    <t>thomas.thornton</t>
  </si>
  <si>
    <t>Thornton, Jonathan</t>
  </si>
  <si>
    <t>CTR01313</t>
  </si>
  <si>
    <t>Jonathan.Thornton</t>
  </si>
  <si>
    <t>Thorne</t>
  </si>
  <si>
    <t>Lenny</t>
  </si>
  <si>
    <t>Thorne, Lenny</t>
  </si>
  <si>
    <t>CTR00355</t>
  </si>
  <si>
    <t>Lenny.Thorne</t>
  </si>
  <si>
    <t>Thorell</t>
  </si>
  <si>
    <t>Thorell, Tracy</t>
  </si>
  <si>
    <t>CTR00478</t>
  </si>
  <si>
    <t>Tracy.Thorell</t>
  </si>
  <si>
    <t>Thomsen</t>
  </si>
  <si>
    <t>Thomsen, Toby</t>
  </si>
  <si>
    <t>DOR36028</t>
  </si>
  <si>
    <t>Thomsen, Jim</t>
  </si>
  <si>
    <t>CTR20137</t>
  </si>
  <si>
    <t>Jim.Thomsen</t>
  </si>
  <si>
    <t>Janet</t>
  </si>
  <si>
    <t>Thomsen, Janet</t>
  </si>
  <si>
    <t>CTR01199</t>
  </si>
  <si>
    <t>Janet.Thomsen</t>
  </si>
  <si>
    <t>Thompson</t>
  </si>
  <si>
    <t>Thompson, Wade</t>
  </si>
  <si>
    <t>CTR01066</t>
  </si>
  <si>
    <t>Wade.Thompson</t>
  </si>
  <si>
    <t>Kent M.</t>
  </si>
  <si>
    <t>Thompson, Kent M.</t>
  </si>
  <si>
    <t>CTR10106</t>
  </si>
  <si>
    <t>Kent.M.Thompson</t>
  </si>
  <si>
    <t>Thompson, Josh</t>
  </si>
  <si>
    <t>CTR01556</t>
  </si>
  <si>
    <t>Josh.Thompson</t>
  </si>
  <si>
    <t>Jeffery L.</t>
  </si>
  <si>
    <t>Thompson, Jeffery L.</t>
  </si>
  <si>
    <t>CON60326</t>
  </si>
  <si>
    <t>Jeff.Thompson</t>
  </si>
  <si>
    <t>Dillon</t>
  </si>
  <si>
    <t>Thompson, Dillon</t>
  </si>
  <si>
    <t>CTR01141</t>
  </si>
  <si>
    <t>Dillon.Thompson</t>
  </si>
  <si>
    <t>Thompson, Dallas</t>
  </si>
  <si>
    <t>SMG20166</t>
  </si>
  <si>
    <t>Dallas.Thompson</t>
  </si>
  <si>
    <t>Thompson, Chris</t>
  </si>
  <si>
    <t>CTR00416</t>
  </si>
  <si>
    <t>Chris.Thompson</t>
  </si>
  <si>
    <t>Carl</t>
  </si>
  <si>
    <t>Thompson, Carl</t>
  </si>
  <si>
    <t>CTR00675</t>
  </si>
  <si>
    <t>Carl.Thompson</t>
  </si>
  <si>
    <t>Thompson, Benjamin</t>
  </si>
  <si>
    <t>DOR34553</t>
  </si>
  <si>
    <t>benjamin.thompson</t>
  </si>
  <si>
    <t>Thomas, William</t>
  </si>
  <si>
    <t>CTR00677</t>
  </si>
  <si>
    <t>William.Thomas</t>
  </si>
  <si>
    <t>Shaun</t>
  </si>
  <si>
    <t>Thomas, Shaun</t>
  </si>
  <si>
    <t>SMG20222</t>
  </si>
  <si>
    <t>Shaun.Thomas</t>
  </si>
  <si>
    <t>Thomas, Patricia</t>
  </si>
  <si>
    <t>CTR01188</t>
  </si>
  <si>
    <t>Patricia.Thomas</t>
  </si>
  <si>
    <t>Thomas, Jon</t>
  </si>
  <si>
    <t>CTR01011</t>
  </si>
  <si>
    <t>Jon.Thomas</t>
  </si>
  <si>
    <t>Brandon R.</t>
  </si>
  <si>
    <t>Thomas, Brandon R.</t>
  </si>
  <si>
    <t>CON60954</t>
  </si>
  <si>
    <t>Brandon.R.Thomas</t>
  </si>
  <si>
    <t>Thoene</t>
  </si>
  <si>
    <t>Joey</t>
  </si>
  <si>
    <t>Thoene, Joey</t>
  </si>
  <si>
    <t>CTR00391</t>
  </si>
  <si>
    <t>Joey.Thoene</t>
  </si>
  <si>
    <t>Thilges</t>
  </si>
  <si>
    <t>Thilges, Cory</t>
  </si>
  <si>
    <t>CTR00968</t>
  </si>
  <si>
    <t>Cory.Thilges</t>
  </si>
  <si>
    <t>Thiele</t>
  </si>
  <si>
    <t>Thiele, Andrew</t>
  </si>
  <si>
    <t>CTR00931</t>
  </si>
  <si>
    <t>Andrew.Thiele</t>
  </si>
  <si>
    <t>Thibault</t>
  </si>
  <si>
    <t>Thibault, Justin</t>
  </si>
  <si>
    <t>CTR00703</t>
  </si>
  <si>
    <t>Justin.Thibault</t>
  </si>
  <si>
    <t>Thibault, James</t>
  </si>
  <si>
    <t>CON00271</t>
  </si>
  <si>
    <t>James.Thibault</t>
  </si>
  <si>
    <t>Theisen</t>
  </si>
  <si>
    <t>Theisen, Wade</t>
  </si>
  <si>
    <t>CTR00828</t>
  </si>
  <si>
    <t>Wade.Theisen</t>
  </si>
  <si>
    <t>Theis</t>
  </si>
  <si>
    <t>Theis, Dan</t>
  </si>
  <si>
    <t>CTR40087</t>
  </si>
  <si>
    <t>Dan.Theis</t>
  </si>
  <si>
    <t>Thayer</t>
  </si>
  <si>
    <t>Thayer, Gary</t>
  </si>
  <si>
    <t>DOR36055</t>
  </si>
  <si>
    <t>Gary.Thayer</t>
  </si>
  <si>
    <t>Terwilliger</t>
  </si>
  <si>
    <t>Terwilliger, John</t>
  </si>
  <si>
    <t>CTR00094</t>
  </si>
  <si>
    <t>John.Terwilliger</t>
  </si>
  <si>
    <t>Terry, Doug</t>
  </si>
  <si>
    <t>CTR20105</t>
  </si>
  <si>
    <t>Doug.Terry</t>
  </si>
  <si>
    <t>Teply</t>
  </si>
  <si>
    <t>Teply, Ryan</t>
  </si>
  <si>
    <t>CTR00967</t>
  </si>
  <si>
    <t>Ryan.Teply</t>
  </si>
  <si>
    <t>Tellinghuisen</t>
  </si>
  <si>
    <t>Allen</t>
  </si>
  <si>
    <t>Tellinghuisen, Allen</t>
  </si>
  <si>
    <t>CTR20229</t>
  </si>
  <si>
    <t>Allen.Tellinghuisen</t>
  </si>
  <si>
    <t>Tegels</t>
  </si>
  <si>
    <t>Leo</t>
  </si>
  <si>
    <t>Tegels, Leo</t>
  </si>
  <si>
    <t>CTR00628</t>
  </si>
  <si>
    <t>Leo.Tegels</t>
  </si>
  <si>
    <t>Tegarden</t>
  </si>
  <si>
    <t>Tegarden, David</t>
  </si>
  <si>
    <t>CTR01420</t>
  </si>
  <si>
    <t>David.Tegarden</t>
  </si>
  <si>
    <t>Teeuwe</t>
  </si>
  <si>
    <t>Teeuwe, Mark</t>
  </si>
  <si>
    <t>CON00147</t>
  </si>
  <si>
    <t>Mark.Teeuwe</t>
  </si>
  <si>
    <t>Taylor</t>
  </si>
  <si>
    <t>Robert M.</t>
  </si>
  <si>
    <t>Taylor, Robert M.</t>
  </si>
  <si>
    <t>CTR20070</t>
  </si>
  <si>
    <t>Robert.M.Taylor</t>
  </si>
  <si>
    <t>Taylor, James</t>
  </si>
  <si>
    <t>CTR00716</t>
  </si>
  <si>
    <t>James.Taylor</t>
  </si>
  <si>
    <t>Taylor, David</t>
  </si>
  <si>
    <t>CTR01647</t>
  </si>
  <si>
    <t>David.Taylor</t>
  </si>
  <si>
    <t>Tarver</t>
  </si>
  <si>
    <t>Tarver, Mike</t>
  </si>
  <si>
    <t>CTR10252</t>
  </si>
  <si>
    <t>Mike.Tarver</t>
  </si>
  <si>
    <t>Adrian</t>
  </si>
  <si>
    <t>Tangeman</t>
  </si>
  <si>
    <t>Douglas</t>
  </si>
  <si>
    <t>Tangeman, Douglas</t>
  </si>
  <si>
    <t>CON10011</t>
  </si>
  <si>
    <t>Douglas.Tangeman</t>
  </si>
  <si>
    <t>Tally</t>
  </si>
  <si>
    <t>Christopher</t>
  </si>
  <si>
    <t>Tally, Christopher</t>
  </si>
  <si>
    <t>CTR00905</t>
  </si>
  <si>
    <t>Christopher.Tally</t>
  </si>
  <si>
    <t>Tallmon</t>
  </si>
  <si>
    <t>Tallmon, Justin</t>
  </si>
  <si>
    <t>CTR10002</t>
  </si>
  <si>
    <t>Justin.Tallmon</t>
  </si>
  <si>
    <t>Tallman</t>
  </si>
  <si>
    <t>Darryl</t>
  </si>
  <si>
    <t>Tallman, Darryl</t>
  </si>
  <si>
    <t>CTR00988</t>
  </si>
  <si>
    <t>Darryl.Tallman</t>
  </si>
  <si>
    <t>Tackett</t>
  </si>
  <si>
    <t>Tackett, Steven</t>
  </si>
  <si>
    <t>CTR01376</t>
  </si>
  <si>
    <t>Steven.Tackett</t>
  </si>
  <si>
    <t>Tablazon</t>
  </si>
  <si>
    <t>Johnny T.</t>
  </si>
  <si>
    <t>Tablazon, Johnny T.</t>
  </si>
  <si>
    <t>CTR00056</t>
  </si>
  <si>
    <t>Johnny.T.Tablazon</t>
  </si>
  <si>
    <t>Syslo</t>
  </si>
  <si>
    <t>Mick</t>
  </si>
  <si>
    <t>Syslo, Mick</t>
  </si>
  <si>
    <t>DOR13086</t>
  </si>
  <si>
    <t>Mick.Syslo</t>
  </si>
  <si>
    <t>Sylvester</t>
  </si>
  <si>
    <t>Sylvester, Ron</t>
  </si>
  <si>
    <t>CTR01095</t>
  </si>
  <si>
    <t>Ron.Sylvester</t>
  </si>
  <si>
    <t>Swoyer</t>
  </si>
  <si>
    <t>Curtis</t>
  </si>
  <si>
    <t>Swoyer, Curtis</t>
  </si>
  <si>
    <t>CTR00236</t>
  </si>
  <si>
    <t>Curtis.Swoyer</t>
  </si>
  <si>
    <t>Swim</t>
  </si>
  <si>
    <t>Swim, Austin</t>
  </si>
  <si>
    <t>CTR01554</t>
  </si>
  <si>
    <t>Austin.Swim</t>
  </si>
  <si>
    <t>Swett</t>
  </si>
  <si>
    <t>Swett, Robert</t>
  </si>
  <si>
    <t>CTR01375</t>
  </si>
  <si>
    <t>Robert.Swett</t>
  </si>
  <si>
    <t>Swendener</t>
  </si>
  <si>
    <t>Ted</t>
  </si>
  <si>
    <t>Swendener, Ted</t>
  </si>
  <si>
    <t>DOR36198</t>
  </si>
  <si>
    <t>Ted.Swendener</t>
  </si>
  <si>
    <t>Sweet</t>
  </si>
  <si>
    <t>Jordan</t>
  </si>
  <si>
    <t>Sweet, Jordan</t>
  </si>
  <si>
    <t>CTR20557</t>
  </si>
  <si>
    <t>Jordan.Sweet</t>
  </si>
  <si>
    <t>Sweeney</t>
  </si>
  <si>
    <t>Sweeney, Neil</t>
  </si>
  <si>
    <t>CTR40093</t>
  </si>
  <si>
    <t>Neil.Sweeney</t>
  </si>
  <si>
    <t>Sweeley</t>
  </si>
  <si>
    <t>Sherwin</t>
  </si>
  <si>
    <t>Sweeley, Sherwin</t>
  </si>
  <si>
    <t>CTR60032</t>
  </si>
  <si>
    <t>Sherwin.Sweeley</t>
  </si>
  <si>
    <t>Swedin</t>
  </si>
  <si>
    <t>Swedin, Tony</t>
  </si>
  <si>
    <t>CTR00906</t>
  </si>
  <si>
    <t>Tony.Swedin</t>
  </si>
  <si>
    <t>Swedberg</t>
  </si>
  <si>
    <t>Karen</t>
  </si>
  <si>
    <t>Swedberg, Karen</t>
  </si>
  <si>
    <t>DOR36061</t>
  </si>
  <si>
    <t>Karen.Swedberg</t>
  </si>
  <si>
    <t>Swartz</t>
  </si>
  <si>
    <t>Michael P</t>
  </si>
  <si>
    <t>Swartz, Michael P</t>
  </si>
  <si>
    <t>CTR00119</t>
  </si>
  <si>
    <t>Michael.P.Swartz</t>
  </si>
  <si>
    <t>Swart</t>
  </si>
  <si>
    <t>Johannes</t>
  </si>
  <si>
    <t>Swart, Johannes</t>
  </si>
  <si>
    <t>CTR01016</t>
  </si>
  <si>
    <t>Johannes.Swart</t>
  </si>
  <si>
    <t>Sward</t>
  </si>
  <si>
    <t>Patrick</t>
  </si>
  <si>
    <t>Sward, Patrick</t>
  </si>
  <si>
    <t>CTR00553</t>
  </si>
  <si>
    <t>Patrick.Sward</t>
  </si>
  <si>
    <t>Swanzy</t>
  </si>
  <si>
    <t>Val</t>
  </si>
  <si>
    <t>Swanzy, Val</t>
  </si>
  <si>
    <t>CTR00063</t>
  </si>
  <si>
    <t>Val.Swanzy</t>
  </si>
  <si>
    <t>Swanson</t>
  </si>
  <si>
    <t>Swanson, Kent</t>
  </si>
  <si>
    <t>CTR00457</t>
  </si>
  <si>
    <t>Kent.Swanson</t>
  </si>
  <si>
    <t>Swanson, Doug</t>
  </si>
  <si>
    <t>CTR40126</t>
  </si>
  <si>
    <t>Doug.Swanson</t>
  </si>
  <si>
    <t>Swanson, Bill</t>
  </si>
  <si>
    <t>DOR31003</t>
  </si>
  <si>
    <t>Bill.Swanson</t>
  </si>
  <si>
    <t>Svoboda</t>
  </si>
  <si>
    <t>Joe</t>
  </si>
  <si>
    <t>Svoboda, Joe</t>
  </si>
  <si>
    <t>CTR01308</t>
  </si>
  <si>
    <t>Joe.Svoboda</t>
  </si>
  <si>
    <t>Sutton</t>
  </si>
  <si>
    <t>CON60592</t>
  </si>
  <si>
    <t>Jacob.Sutton</t>
  </si>
  <si>
    <t>Sutton, Cole</t>
  </si>
  <si>
    <t>CTR01386</t>
  </si>
  <si>
    <t>Cole.Sutton</t>
  </si>
  <si>
    <t>Surrell</t>
  </si>
  <si>
    <t>Surrell, Curt</t>
  </si>
  <si>
    <t>CTR00710</t>
  </si>
  <si>
    <t>Curt.Surrell</t>
  </si>
  <si>
    <t>Sundeen</t>
  </si>
  <si>
    <t>Sundeen, Tom</t>
  </si>
  <si>
    <t>DOR8005</t>
  </si>
  <si>
    <t>tom.sundeen</t>
  </si>
  <si>
    <t>Jess</t>
  </si>
  <si>
    <t>Sunclades</t>
  </si>
  <si>
    <t>Sunclades, Michael</t>
  </si>
  <si>
    <t>DOR32452</t>
  </si>
  <si>
    <t>michael.sunclades</t>
  </si>
  <si>
    <t>Sumner</t>
  </si>
  <si>
    <t>Sumner, Mark</t>
  </si>
  <si>
    <t>CTR01288</t>
  </si>
  <si>
    <t>Mark.Sumner</t>
  </si>
  <si>
    <t>Summers</t>
  </si>
  <si>
    <t>Luke</t>
  </si>
  <si>
    <t>Summers, Luke</t>
  </si>
  <si>
    <t>CTR00783</t>
  </si>
  <si>
    <t>Luke.Summers</t>
  </si>
  <si>
    <t>Jerry D.</t>
  </si>
  <si>
    <t>Summers, Jerry D.</t>
  </si>
  <si>
    <t>CTR10141</t>
  </si>
  <si>
    <t>Jerry.D.Summers</t>
  </si>
  <si>
    <t>Sullivan</t>
  </si>
  <si>
    <t>Sullivan, Dan</t>
  </si>
  <si>
    <t>CTR01441</t>
  </si>
  <si>
    <t>Dan.Sullivan</t>
  </si>
  <si>
    <t>Sulentic</t>
  </si>
  <si>
    <t>Inglish</t>
  </si>
  <si>
    <t>Sulentic, Inglish</t>
  </si>
  <si>
    <t>CON60958</t>
  </si>
  <si>
    <t>inglish.sulentic</t>
  </si>
  <si>
    <t>Sule</t>
  </si>
  <si>
    <t>Sule, Ryan</t>
  </si>
  <si>
    <t>CTR01301</t>
  </si>
  <si>
    <t>Ryan.Sule</t>
  </si>
  <si>
    <t>Stutzman</t>
  </si>
  <si>
    <t>Quentin</t>
  </si>
  <si>
    <t>Stutzman, Quentin</t>
  </si>
  <si>
    <t>CTR00785</t>
  </si>
  <si>
    <t>Quentin.Stutzman</t>
  </si>
  <si>
    <t>Stutzman, Jim</t>
  </si>
  <si>
    <t>CTR01094</t>
  </si>
  <si>
    <t>Jim.Stutzman</t>
  </si>
  <si>
    <t>James G.</t>
  </si>
  <si>
    <t>Stutzman, James G.</t>
  </si>
  <si>
    <t>CTR30033</t>
  </si>
  <si>
    <t>James.G.Stutzman</t>
  </si>
  <si>
    <t>Sturm</t>
  </si>
  <si>
    <t>Sturm, Mike</t>
  </si>
  <si>
    <t>CTR01280</t>
  </si>
  <si>
    <t>Mike.Sturm</t>
  </si>
  <si>
    <t>Sturm, Joe</t>
  </si>
  <si>
    <t>CON00119</t>
  </si>
  <si>
    <t>Joe.Sturm</t>
  </si>
  <si>
    <t>Sturm, Greg</t>
  </si>
  <si>
    <t>CTR20208</t>
  </si>
  <si>
    <t>Greg.Sturm</t>
  </si>
  <si>
    <t>Stull</t>
  </si>
  <si>
    <t>Stull, Brad</t>
  </si>
  <si>
    <t>CTR10042</t>
  </si>
  <si>
    <t>Brad.Stull</t>
  </si>
  <si>
    <t>Studts</t>
  </si>
  <si>
    <t>Adam D.</t>
  </si>
  <si>
    <t>Studts, Adam D.</t>
  </si>
  <si>
    <t>CTR20063</t>
  </si>
  <si>
    <t>Adam.D.Studts</t>
  </si>
  <si>
    <t>Studnicka</t>
  </si>
  <si>
    <t>Studnicka, William</t>
  </si>
  <si>
    <t>DOR33343</t>
  </si>
  <si>
    <t>william.studnicka</t>
  </si>
  <si>
    <t>Stubbs</t>
  </si>
  <si>
    <t>Stubbs, Rick</t>
  </si>
  <si>
    <t>CTR40090</t>
  </si>
  <si>
    <t>Rick.Stubbs</t>
  </si>
  <si>
    <t>Stuart</t>
  </si>
  <si>
    <t>Stuart, David</t>
  </si>
  <si>
    <t>CTR01140</t>
  </si>
  <si>
    <t>David.Stuart</t>
  </si>
  <si>
    <t>Struss</t>
  </si>
  <si>
    <t>Struss, Scott</t>
  </si>
  <si>
    <t>CTR00453</t>
  </si>
  <si>
    <t>Scott.Struss</t>
  </si>
  <si>
    <t>Strum</t>
  </si>
  <si>
    <t>Strum, Joe</t>
  </si>
  <si>
    <t>CTR00750</t>
  </si>
  <si>
    <t>Joe.Strum</t>
  </si>
  <si>
    <t>Stroud</t>
  </si>
  <si>
    <t>Stroud, Steve</t>
  </si>
  <si>
    <t>CTR60046</t>
  </si>
  <si>
    <t>Steve.Stroud</t>
  </si>
  <si>
    <t>Strong</t>
  </si>
  <si>
    <t>Strong, Mark</t>
  </si>
  <si>
    <t>DOR32234</t>
  </si>
  <si>
    <t>Mark.Strong</t>
  </si>
  <si>
    <t>Cheryl</t>
  </si>
  <si>
    <t>Strom</t>
  </si>
  <si>
    <t>Strom, Bob</t>
  </si>
  <si>
    <t>CTR00718</t>
  </si>
  <si>
    <t>Bob.Strom</t>
  </si>
  <si>
    <t>Stricklett</t>
  </si>
  <si>
    <t>Ron G.</t>
  </si>
  <si>
    <t>Stricklett, Ron G.</t>
  </si>
  <si>
    <t>SMG20242</t>
  </si>
  <si>
    <t>Ron.G.Stricklett</t>
  </si>
  <si>
    <t>Strickland</t>
  </si>
  <si>
    <t>Strickland, Gordon</t>
  </si>
  <si>
    <t>CTR10269</t>
  </si>
  <si>
    <t>Gordon.Strickland</t>
  </si>
  <si>
    <t>Streeter</t>
  </si>
  <si>
    <t>Streeter, Todd</t>
  </si>
  <si>
    <t>CTR01164</t>
  </si>
  <si>
    <t>Todd.Streeter</t>
  </si>
  <si>
    <t>Streeter, Dustin</t>
  </si>
  <si>
    <t>CTR01426</t>
  </si>
  <si>
    <t>Dustin.Streeter</t>
  </si>
  <si>
    <t>Streblow</t>
  </si>
  <si>
    <t>Chuck</t>
  </si>
  <si>
    <t>Streblow, Chuck</t>
  </si>
  <si>
    <t>CTR00674</t>
  </si>
  <si>
    <t>Chuck.Streblow</t>
  </si>
  <si>
    <t>Straw</t>
  </si>
  <si>
    <t>Angela</t>
  </si>
  <si>
    <t>Straw, Angela</t>
  </si>
  <si>
    <t>DOR31280</t>
  </si>
  <si>
    <t>angela.straw</t>
  </si>
  <si>
    <t>Strate</t>
  </si>
  <si>
    <t>Caleb</t>
  </si>
  <si>
    <t>Strate, Caleb</t>
  </si>
  <si>
    <t>CTR00983</t>
  </si>
  <si>
    <t>Caleb.Strate</t>
  </si>
  <si>
    <t>Strampher</t>
  </si>
  <si>
    <t>Strampher, Matt</t>
  </si>
  <si>
    <t>SMG20082</t>
  </si>
  <si>
    <t>Matt.Strampher</t>
  </si>
  <si>
    <t>Story</t>
  </si>
  <si>
    <t>Story, David</t>
  </si>
  <si>
    <t>CTR20239</t>
  </si>
  <si>
    <t>David.Story</t>
  </si>
  <si>
    <t>Storm</t>
  </si>
  <si>
    <t>Sammuel</t>
  </si>
  <si>
    <t>Storm, Sammuel</t>
  </si>
  <si>
    <t>SMG20277</t>
  </si>
  <si>
    <t>Storey</t>
  </si>
  <si>
    <t>Storey, Matt</t>
  </si>
  <si>
    <t>CTR00547</t>
  </si>
  <si>
    <t>Matt.Storey</t>
  </si>
  <si>
    <t>Stonewall</t>
  </si>
  <si>
    <t>Lincoln</t>
  </si>
  <si>
    <t>Stonewall, Lincoln</t>
  </si>
  <si>
    <t>CTR01646</t>
  </si>
  <si>
    <t>Lincoln.Stonewall</t>
  </si>
  <si>
    <t>Lindsey</t>
  </si>
  <si>
    <t>Stoltenberg</t>
  </si>
  <si>
    <t>Stoltenberg, Mitch</t>
  </si>
  <si>
    <t>CON10030</t>
  </si>
  <si>
    <t>Mitch.Stoltenberg</t>
  </si>
  <si>
    <t>Stoltenberg, Luke</t>
  </si>
  <si>
    <t>CTR00182</t>
  </si>
  <si>
    <t>Luke.Stoltenberg</t>
  </si>
  <si>
    <t>Logan</t>
  </si>
  <si>
    <t>Stoltenberg, Logan</t>
  </si>
  <si>
    <t>CTR01447</t>
  </si>
  <si>
    <t>Logan.Stoltenberg</t>
  </si>
  <si>
    <t>Stoltenberg, Dan</t>
  </si>
  <si>
    <t>CTR01555</t>
  </si>
  <si>
    <t>Dan.Stoltenberg</t>
  </si>
  <si>
    <t>Stolpe</t>
  </si>
  <si>
    <t>Sterling</t>
  </si>
  <si>
    <t>Stolpe, Sterling</t>
  </si>
  <si>
    <t>CTR00230</t>
  </si>
  <si>
    <t>Sterling.Stolpe</t>
  </si>
  <si>
    <t>Stolkton</t>
  </si>
  <si>
    <t>Troy</t>
  </si>
  <si>
    <t>Stolkton, Troy</t>
  </si>
  <si>
    <t>CTR10280</t>
  </si>
  <si>
    <t>Troy.Stolkton</t>
  </si>
  <si>
    <t>Stokely</t>
  </si>
  <si>
    <t>Stokely, Joe</t>
  </si>
  <si>
    <t>SMG20030</t>
  </si>
  <si>
    <t>joe.stokely</t>
  </si>
  <si>
    <t>Stoeger</t>
  </si>
  <si>
    <t>Stoeger, Charles</t>
  </si>
  <si>
    <t>DOR36134</t>
  </si>
  <si>
    <t>charles.stoeger</t>
  </si>
  <si>
    <t>Stockton</t>
  </si>
  <si>
    <t>Stockton, Troy</t>
  </si>
  <si>
    <t>CTR01159</t>
  </si>
  <si>
    <t>Troy.Stockton</t>
  </si>
  <si>
    <t>Stocker</t>
  </si>
  <si>
    <t>Stocker, Randy</t>
  </si>
  <si>
    <t>CTR01579</t>
  </si>
  <si>
    <t>Randy.Stocker</t>
  </si>
  <si>
    <t>Stine</t>
  </si>
  <si>
    <t>Stine, Andy</t>
  </si>
  <si>
    <t>CTR00569</t>
  </si>
  <si>
    <t>Andy.Stine</t>
  </si>
  <si>
    <t>Stichka</t>
  </si>
  <si>
    <t>Stichka, Steve</t>
  </si>
  <si>
    <t>DOR36222</t>
  </si>
  <si>
    <t>Steve.Stichka</t>
  </si>
  <si>
    <t>Stewart</t>
  </si>
  <si>
    <t>Stewart, Tracy</t>
  </si>
  <si>
    <t>CTR20134</t>
  </si>
  <si>
    <t>Tracy.Stewart</t>
  </si>
  <si>
    <t>Stevens</t>
  </si>
  <si>
    <t>Stevens, Tim</t>
  </si>
  <si>
    <t>DOR35065</t>
  </si>
  <si>
    <t>Tim.Stevens</t>
  </si>
  <si>
    <t>Ross</t>
  </si>
  <si>
    <t>Stevens, Ross</t>
  </si>
  <si>
    <t>CTR11107</t>
  </si>
  <si>
    <t>Ross.Stevens</t>
  </si>
  <si>
    <t>Nikki</t>
  </si>
  <si>
    <t>Stevens, Nikki</t>
  </si>
  <si>
    <t>CON60874</t>
  </si>
  <si>
    <t>Nikki.Stevens</t>
  </si>
  <si>
    <t>Steuben</t>
  </si>
  <si>
    <t>Steuben, Ted</t>
  </si>
  <si>
    <t>DOR36057</t>
  </si>
  <si>
    <t>Ted.Steuben</t>
  </si>
  <si>
    <t>Sterns</t>
  </si>
  <si>
    <t>Sterns, William</t>
  </si>
  <si>
    <t>CTR10061</t>
  </si>
  <si>
    <t>William.Sterns</t>
  </si>
  <si>
    <t>Sternfuls</t>
  </si>
  <si>
    <t>Shawn</t>
  </si>
  <si>
    <t>Sternfuls, Shawn</t>
  </si>
  <si>
    <t>CTR01644</t>
  </si>
  <si>
    <t>Shawn.Sternfuls</t>
  </si>
  <si>
    <t>Sterkel</t>
  </si>
  <si>
    <t>Sterkel, Russell</t>
  </si>
  <si>
    <t>CTR00683</t>
  </si>
  <si>
    <t>Russell.Sterkel</t>
  </si>
  <si>
    <t>Garrett P.</t>
  </si>
  <si>
    <t>Sterkel, Garrett P.</t>
  </si>
  <si>
    <t>CTR01540</t>
  </si>
  <si>
    <t>Garrett.P.Sterkel</t>
  </si>
  <si>
    <t>Stephens</t>
  </si>
  <si>
    <t>Stephens, Bill</t>
  </si>
  <si>
    <t>CTR10033</t>
  </si>
  <si>
    <t>Bill.Stephens</t>
  </si>
  <si>
    <t>Anne</t>
  </si>
  <si>
    <t>Stephens, Anne</t>
  </si>
  <si>
    <t>CTR10210</t>
  </si>
  <si>
    <t>Anne.Stephens</t>
  </si>
  <si>
    <t>Stepanek</t>
  </si>
  <si>
    <t>Frank</t>
  </si>
  <si>
    <t>Stepanek, Frank</t>
  </si>
  <si>
    <t>DOR34123</t>
  </si>
  <si>
    <t>Frank.Stepanek</t>
  </si>
  <si>
    <t>Stentz</t>
  </si>
  <si>
    <t>Stentz, Tim</t>
  </si>
  <si>
    <t>CTR01659</t>
  </si>
  <si>
    <t>Tim.Stentz</t>
  </si>
  <si>
    <t>Steinwart</t>
  </si>
  <si>
    <t>Steinwart, Darryl</t>
  </si>
  <si>
    <t>DOR35059</t>
  </si>
  <si>
    <t>Darryl.Steinwart</t>
  </si>
  <si>
    <t>Stege</t>
  </si>
  <si>
    <t>Stege, Kendall</t>
  </si>
  <si>
    <t>DOR23013</t>
  </si>
  <si>
    <t>Kendall.Stege</t>
  </si>
  <si>
    <t>Steffes</t>
  </si>
  <si>
    <t>Robb</t>
  </si>
  <si>
    <t>Steffes, Robb</t>
  </si>
  <si>
    <t>CTR00568</t>
  </si>
  <si>
    <t>Robb.Steffes</t>
  </si>
  <si>
    <t>Steffensmeier</t>
  </si>
  <si>
    <t>Michael G</t>
  </si>
  <si>
    <t>Steffensmeier, Michael G</t>
  </si>
  <si>
    <t>DOR13209</t>
  </si>
  <si>
    <t>Steffensmeier, Justin</t>
  </si>
  <si>
    <t>SMG20192</t>
  </si>
  <si>
    <t>justin.steffensmeier</t>
  </si>
  <si>
    <t>Steffensmeier, Anthony</t>
  </si>
  <si>
    <t>SMG20280</t>
  </si>
  <si>
    <t>Anthony.Steffensmeier</t>
  </si>
  <si>
    <t>Steele</t>
  </si>
  <si>
    <t>Leslie</t>
  </si>
  <si>
    <t>Steele, Leslie</t>
  </si>
  <si>
    <t>CTR01181</t>
  </si>
  <si>
    <t>Leslie.Steele</t>
  </si>
  <si>
    <t>Steele, Kevin</t>
  </si>
  <si>
    <t>CTR10055</t>
  </si>
  <si>
    <t>Kevin.Steele</t>
  </si>
  <si>
    <t>Steele, Gary</t>
  </si>
  <si>
    <t>CON60557</t>
  </si>
  <si>
    <t>Gary.Steele</t>
  </si>
  <si>
    <t>Stava</t>
  </si>
  <si>
    <t>Stava, Randy</t>
  </si>
  <si>
    <t>CTR01093</t>
  </si>
  <si>
    <t>Randy.Stava</t>
  </si>
  <si>
    <t>Stauffer</t>
  </si>
  <si>
    <t>Dayd</t>
  </si>
  <si>
    <t>Stauffer, Dayd</t>
  </si>
  <si>
    <t>CTR01578</t>
  </si>
  <si>
    <t>Dayd.Stauffer</t>
  </si>
  <si>
    <t>Staub</t>
  </si>
  <si>
    <t>Jake</t>
  </si>
  <si>
    <t>Staub, Jake</t>
  </si>
  <si>
    <t>CTR00347</t>
  </si>
  <si>
    <t>Jake.Staub</t>
  </si>
  <si>
    <t>Staton</t>
  </si>
  <si>
    <t>Staton, Michael</t>
  </si>
  <si>
    <t>DOR32420</t>
  </si>
  <si>
    <t>Michael.Staton</t>
  </si>
  <si>
    <t>Stastny</t>
  </si>
  <si>
    <t>Stastny, Ryan</t>
  </si>
  <si>
    <t>SMG20068</t>
  </si>
  <si>
    <t>Ryan.Stastny</t>
  </si>
  <si>
    <t>Starr</t>
  </si>
  <si>
    <t>Starr, Jim</t>
  </si>
  <si>
    <t>CTR60062</t>
  </si>
  <si>
    <t>Jim.Starr</t>
  </si>
  <si>
    <t>Staroscik</t>
  </si>
  <si>
    <t>Staroscik, Troy</t>
  </si>
  <si>
    <t>CON60188</t>
  </si>
  <si>
    <t>Troy.Staroscik</t>
  </si>
  <si>
    <t>Staroscik, Seth</t>
  </si>
  <si>
    <t>CTR00725</t>
  </si>
  <si>
    <t>Seth.Staroscik</t>
  </si>
  <si>
    <t>Starman</t>
  </si>
  <si>
    <t>Starman, Roger</t>
  </si>
  <si>
    <t>CTR00907</t>
  </si>
  <si>
    <t>Roger.Starman</t>
  </si>
  <si>
    <t>Starkey</t>
  </si>
  <si>
    <t>Starkey, Luke</t>
  </si>
  <si>
    <t>CTR01279</t>
  </si>
  <si>
    <t>Luke.Starkey</t>
  </si>
  <si>
    <t>Stark</t>
  </si>
  <si>
    <t>Truman</t>
  </si>
  <si>
    <t>Stark, Truman</t>
  </si>
  <si>
    <t>SMG20165</t>
  </si>
  <si>
    <t>Truman.Stark</t>
  </si>
  <si>
    <t>Thad</t>
  </si>
  <si>
    <t>Stark, Thad</t>
  </si>
  <si>
    <t>CON60131</t>
  </si>
  <si>
    <t>Thad.Stark</t>
  </si>
  <si>
    <t>Stark, Randy</t>
  </si>
  <si>
    <t>CTR20010</t>
  </si>
  <si>
    <t>Randy.Stark</t>
  </si>
  <si>
    <t>Stark, John</t>
  </si>
  <si>
    <t>CTR00872</t>
  </si>
  <si>
    <t>John.Stark</t>
  </si>
  <si>
    <t>Stark, Aaron</t>
  </si>
  <si>
    <t>CTR00966</t>
  </si>
  <si>
    <t>Aaron.Stark</t>
  </si>
  <si>
    <t>Starch</t>
  </si>
  <si>
    <t>James W.</t>
  </si>
  <si>
    <t>Starch, James W.</t>
  </si>
  <si>
    <t>CTR10099</t>
  </si>
  <si>
    <t>James.W.Starch</t>
  </si>
  <si>
    <t>Stanzel</t>
  </si>
  <si>
    <t>Stanzel, Brandon</t>
  </si>
  <si>
    <t>CTR20238</t>
  </si>
  <si>
    <t>Brandon.Stanzel</t>
  </si>
  <si>
    <t>Stansberry</t>
  </si>
  <si>
    <t>Brook</t>
  </si>
  <si>
    <t>Stansberry, Brook</t>
  </si>
  <si>
    <t>CTR00466</t>
  </si>
  <si>
    <t>Brook.Stansberry</t>
  </si>
  <si>
    <t>Stanley</t>
  </si>
  <si>
    <t>Stanley, Jason</t>
  </si>
  <si>
    <t>CTR01230</t>
  </si>
  <si>
    <t>Jason.Stanley</t>
  </si>
  <si>
    <t>Standage</t>
  </si>
  <si>
    <t>Standage, Eric</t>
  </si>
  <si>
    <t>CTR00878</t>
  </si>
  <si>
    <t>Eric.Standage</t>
  </si>
  <si>
    <t>Stampfli</t>
  </si>
  <si>
    <t>Stampfli, John</t>
  </si>
  <si>
    <t>CTR01326</t>
  </si>
  <si>
    <t>John.Stampfli</t>
  </si>
  <si>
    <t>Stammer</t>
  </si>
  <si>
    <t>Stammer, Jeremy</t>
  </si>
  <si>
    <t>DOR32098</t>
  </si>
  <si>
    <t>Jeremy.Stammer</t>
  </si>
  <si>
    <t>Staman</t>
  </si>
  <si>
    <t>Staman, Mark</t>
  </si>
  <si>
    <t>CTR01370</t>
  </si>
  <si>
    <t>Mark.Staman</t>
  </si>
  <si>
    <t>Stahl</t>
  </si>
  <si>
    <t>Stahl, Zach</t>
  </si>
  <si>
    <t>SMG20164</t>
  </si>
  <si>
    <t>Zach.Stahl</t>
  </si>
  <si>
    <t>Tracey</t>
  </si>
  <si>
    <t>Stahl, Tracey</t>
  </si>
  <si>
    <t>CTR00714</t>
  </si>
  <si>
    <t>Tracey.Stahl</t>
  </si>
  <si>
    <t>Stahl, Kent</t>
  </si>
  <si>
    <t>CTR00082</t>
  </si>
  <si>
    <t>Kent.Stahl</t>
  </si>
  <si>
    <t>Stadler</t>
  </si>
  <si>
    <t>Lisa</t>
  </si>
  <si>
    <t>Stadler, Lisa</t>
  </si>
  <si>
    <t>DOR36388</t>
  </si>
  <si>
    <t>lisa.stadler</t>
  </si>
  <si>
    <t>Sporvan</t>
  </si>
  <si>
    <t>Sporvan, Bob</t>
  </si>
  <si>
    <t>CTR01364</t>
  </si>
  <si>
    <t>Bob.Sporvan</t>
  </si>
  <si>
    <t>Spoon</t>
  </si>
  <si>
    <t>Jarrod</t>
  </si>
  <si>
    <t>Spoon, Jarrod</t>
  </si>
  <si>
    <t>CTR20223</t>
  </si>
  <si>
    <t>Jarrod.Spoon</t>
  </si>
  <si>
    <t>Splitter</t>
  </si>
  <si>
    <t>Milton</t>
  </si>
  <si>
    <t>Splitter, Milton</t>
  </si>
  <si>
    <t>CTR00485</t>
  </si>
  <si>
    <t>Milton.Splitter</t>
  </si>
  <si>
    <t>Splattstoesser</t>
  </si>
  <si>
    <t>Splattstoesser, Travis</t>
  </si>
  <si>
    <t>CTR00724</t>
  </si>
  <si>
    <t>Travis.Splattstoesser</t>
  </si>
  <si>
    <t>Cal</t>
  </si>
  <si>
    <t>Splattstoesser, Cal</t>
  </si>
  <si>
    <t>DOR34079</t>
  </si>
  <si>
    <t>Spilker</t>
  </si>
  <si>
    <t>Thomas W.</t>
  </si>
  <si>
    <t>Spilker, Thomas W.</t>
  </si>
  <si>
    <t>CTR10135</t>
  </si>
  <si>
    <t>Thomas.W.Spilker</t>
  </si>
  <si>
    <t>Spencer</t>
  </si>
  <si>
    <t>Spencer, Shane</t>
  </si>
  <si>
    <t>DOR36351</t>
  </si>
  <si>
    <t>Shane.Spencer</t>
  </si>
  <si>
    <t>Spencer, Corey</t>
  </si>
  <si>
    <t>CTR00199</t>
  </si>
  <si>
    <t>Corey.Spencer</t>
  </si>
  <si>
    <t>Speer</t>
  </si>
  <si>
    <t>Speer, Neil</t>
  </si>
  <si>
    <t>CTR00306</t>
  </si>
  <si>
    <t>Neil.Speer</t>
  </si>
  <si>
    <t>Speck</t>
  </si>
  <si>
    <t>Speck, Richard</t>
  </si>
  <si>
    <t>CTR00474</t>
  </si>
  <si>
    <t>Richard.Speck</t>
  </si>
  <si>
    <t>Spark</t>
  </si>
  <si>
    <t>Spark, Todd</t>
  </si>
  <si>
    <t>CON60196</t>
  </si>
  <si>
    <t>Todd.Spark</t>
  </si>
  <si>
    <t>Spargen</t>
  </si>
  <si>
    <t>Spargen, Dan</t>
  </si>
  <si>
    <t>CTR00864</t>
  </si>
  <si>
    <t>Dan.Spargen</t>
  </si>
  <si>
    <t>Spanko</t>
  </si>
  <si>
    <t>Richard M.</t>
  </si>
  <si>
    <t>Spanko, Richard M.</t>
  </si>
  <si>
    <t>CTR40053</t>
  </si>
  <si>
    <t>Richard.M.Spanko</t>
  </si>
  <si>
    <t>Spady</t>
  </si>
  <si>
    <t>Spady, Justin</t>
  </si>
  <si>
    <t>CTR10272</t>
  </si>
  <si>
    <t>Justin.Spady</t>
  </si>
  <si>
    <t>Sowers</t>
  </si>
  <si>
    <t>Sowers, Jake</t>
  </si>
  <si>
    <t>CTR01584</t>
  </si>
  <si>
    <t>Jake.Sowers</t>
  </si>
  <si>
    <t>Southerland</t>
  </si>
  <si>
    <t>Southerland, Bill</t>
  </si>
  <si>
    <t>CON10060</t>
  </si>
  <si>
    <t>Bill.Southerland</t>
  </si>
  <si>
    <t>Southard</t>
  </si>
  <si>
    <t>Jeffery</t>
  </si>
  <si>
    <t>Southard, Jeffery</t>
  </si>
  <si>
    <t>CON00238</t>
  </si>
  <si>
    <t>Jeffery.Southard</t>
  </si>
  <si>
    <t>Soulliere</t>
  </si>
  <si>
    <t>Soulliere, Linda</t>
  </si>
  <si>
    <t>DOR11038</t>
  </si>
  <si>
    <t>Linda.Soulliere</t>
  </si>
  <si>
    <t>Sortland</t>
  </si>
  <si>
    <t>Britta</t>
  </si>
  <si>
    <t>Sortland, Britta</t>
  </si>
  <si>
    <t>CON60512</t>
  </si>
  <si>
    <t>Britta.Sortland</t>
  </si>
  <si>
    <t>Sorensen</t>
  </si>
  <si>
    <t>Sorensen, Steve</t>
  </si>
  <si>
    <t>CTR20016</t>
  </si>
  <si>
    <t>Steve.Sorensen</t>
  </si>
  <si>
    <t>Sorensen, Scott</t>
  </si>
  <si>
    <t>DOR23061</t>
  </si>
  <si>
    <t>scott.sorensen</t>
  </si>
  <si>
    <t>Marv</t>
  </si>
  <si>
    <t>Sorensen, Marv</t>
  </si>
  <si>
    <t>CTR00232</t>
  </si>
  <si>
    <t>Marv.Sorensen</t>
  </si>
  <si>
    <t>Sorensen, Carol</t>
  </si>
  <si>
    <t>CTR00383</t>
  </si>
  <si>
    <t>Carol.Sorensen</t>
  </si>
  <si>
    <t>Soper-Brigner</t>
  </si>
  <si>
    <t>Amber</t>
  </si>
  <si>
    <t>Soper-Brigner, Amber</t>
  </si>
  <si>
    <t>CTR01672</t>
  </si>
  <si>
    <t>Amber.Soper-Brigner</t>
  </si>
  <si>
    <t>Sonnenfeld</t>
  </si>
  <si>
    <t>Sonnenfeld, Troy</t>
  </si>
  <si>
    <t>CTR00184</t>
  </si>
  <si>
    <t>Troy.Sonnenfeld</t>
  </si>
  <si>
    <t>Songer</t>
  </si>
  <si>
    <t>Shayne</t>
  </si>
  <si>
    <t>Songer, Shayne</t>
  </si>
  <si>
    <t>CTR50018</t>
  </si>
  <si>
    <t>Shayne.Songer</t>
  </si>
  <si>
    <t>Songer, Shane</t>
  </si>
  <si>
    <t>CTR01019</t>
  </si>
  <si>
    <t>Shane.Songer</t>
  </si>
  <si>
    <t>Sommerville</t>
  </si>
  <si>
    <t>Sommerville, Shaun</t>
  </si>
  <si>
    <t>SMG20248</t>
  </si>
  <si>
    <t>Shaun.Sommerville</t>
  </si>
  <si>
    <t>Solodovnik</t>
  </si>
  <si>
    <t>Solodovnik, Val</t>
  </si>
  <si>
    <t>CTR00809</t>
  </si>
  <si>
    <t>Val.Solodovnik</t>
  </si>
  <si>
    <t>Solminski</t>
  </si>
  <si>
    <t>Solminski, Chad</t>
  </si>
  <si>
    <t>CON00156</t>
  </si>
  <si>
    <t>Chad.Solminski</t>
  </si>
  <si>
    <t>Soll</t>
  </si>
  <si>
    <t>Trudy</t>
  </si>
  <si>
    <t>Soll, Trudy</t>
  </si>
  <si>
    <t>DOR34009</t>
  </si>
  <si>
    <t>Trudy.Soll</t>
  </si>
  <si>
    <t>Soll, Bill</t>
  </si>
  <si>
    <t>SMG20163</t>
  </si>
  <si>
    <t>Bill.Soll</t>
  </si>
  <si>
    <t>Sokolik</t>
  </si>
  <si>
    <t>Erin</t>
  </si>
  <si>
    <t>Sokolik, Erin</t>
  </si>
  <si>
    <t>CON60160</t>
  </si>
  <si>
    <t>Erin.Sokolik</t>
  </si>
  <si>
    <t>Soden</t>
  </si>
  <si>
    <t>Soden, Richard</t>
  </si>
  <si>
    <t>DOR33022</t>
  </si>
  <si>
    <t>Richard.Soden</t>
  </si>
  <si>
    <t>Sockel</t>
  </si>
  <si>
    <t>Sockel, Jeff</t>
  </si>
  <si>
    <t>CON60200</t>
  </si>
  <si>
    <t>Jeff.Sockel</t>
  </si>
  <si>
    <t>Sobetski</t>
  </si>
  <si>
    <t>Pete</t>
  </si>
  <si>
    <t>Sobetski, Pete</t>
  </si>
  <si>
    <t>CTR20213</t>
  </si>
  <si>
    <t>Pete.Sobetski</t>
  </si>
  <si>
    <t>Snyder</t>
  </si>
  <si>
    <t>Snyder, Michael</t>
  </si>
  <si>
    <t>CTR00476</t>
  </si>
  <si>
    <t>Michael.Snyder</t>
  </si>
  <si>
    <t>Snyder, Matthew</t>
  </si>
  <si>
    <t>DOR31540</t>
  </si>
  <si>
    <t>Matthew.Snyder</t>
  </si>
  <si>
    <t>Snyder, Doug</t>
  </si>
  <si>
    <t>CTR00644</t>
  </si>
  <si>
    <t>Doug.Snyder</t>
  </si>
  <si>
    <t>Snyder, Dan</t>
  </si>
  <si>
    <t>CON00161</t>
  </si>
  <si>
    <t>Dan.Snyder</t>
  </si>
  <si>
    <t>Snow</t>
  </si>
  <si>
    <t>Shelly</t>
  </si>
  <si>
    <t>Snow, Shelly</t>
  </si>
  <si>
    <t>CON60932</t>
  </si>
  <si>
    <t>Shelly.Snow</t>
  </si>
  <si>
    <t>Snodgrass</t>
  </si>
  <si>
    <t>Snodgrass, Larry</t>
  </si>
  <si>
    <t>CTR01277</t>
  </si>
  <si>
    <t>Larry.Snodgrass</t>
  </si>
  <si>
    <t>Clayton</t>
  </si>
  <si>
    <t>Snodgrass, Clayton</t>
  </si>
  <si>
    <t>CON60866</t>
  </si>
  <si>
    <t>Clayton.Snodgrass</t>
  </si>
  <si>
    <t>Snider</t>
  </si>
  <si>
    <t>Snider, Kurt</t>
  </si>
  <si>
    <t>DOR36360</t>
  </si>
  <si>
    <t>kurt.snider</t>
  </si>
  <si>
    <t>Snell</t>
  </si>
  <si>
    <t>Snell, Patrick</t>
  </si>
  <si>
    <t>CTR40004</t>
  </si>
  <si>
    <t>Patrick.Snell</t>
  </si>
  <si>
    <t>Doreen</t>
  </si>
  <si>
    <t>Snell, Doreen</t>
  </si>
  <si>
    <t>CTR10116</t>
  </si>
  <si>
    <t>Doreen.Snell</t>
  </si>
  <si>
    <t>Smydra</t>
  </si>
  <si>
    <t>Smydra, Joseph</t>
  </si>
  <si>
    <t>DOR34465</t>
  </si>
  <si>
    <t>Smutzler</t>
  </si>
  <si>
    <t>Robert E</t>
  </si>
  <si>
    <t>Smutzler, Robert E</t>
  </si>
  <si>
    <t>CTR30008</t>
  </si>
  <si>
    <t>Robert.E.Smutzler</t>
  </si>
  <si>
    <t>Kyler</t>
  </si>
  <si>
    <t>Smutzler, Kyler</t>
  </si>
  <si>
    <t>CON60827</t>
  </si>
  <si>
    <t>Kyler.Smutzler</t>
  </si>
  <si>
    <t>Smolinski</t>
  </si>
  <si>
    <t>Smolinski, Mike</t>
  </si>
  <si>
    <t>CTR00814</t>
  </si>
  <si>
    <t>Mike.Smolinski</t>
  </si>
  <si>
    <t>Smith</t>
  </si>
  <si>
    <t>Wesley</t>
  </si>
  <si>
    <t>Smith, Wesley</t>
  </si>
  <si>
    <t>CTR40023</t>
  </si>
  <si>
    <t>Wesley.Smith</t>
  </si>
  <si>
    <t>Vernon</t>
  </si>
  <si>
    <t>Smith, Vernon</t>
  </si>
  <si>
    <t>CTR10229</t>
  </si>
  <si>
    <t>Vernon.Smith</t>
  </si>
  <si>
    <t>Smith, Travis</t>
  </si>
  <si>
    <t>CTR60017</t>
  </si>
  <si>
    <t>Travis.Smith</t>
  </si>
  <si>
    <t>Sid</t>
  </si>
  <si>
    <t>Smith, Sid</t>
  </si>
  <si>
    <t>CTR00643</t>
  </si>
  <si>
    <t>Sid.Smith</t>
  </si>
  <si>
    <t>Sarah E.</t>
  </si>
  <si>
    <t>Smith, Sarah E.</t>
  </si>
  <si>
    <t>CTR60041</t>
  </si>
  <si>
    <t>Sarah.E.Smith</t>
  </si>
  <si>
    <t>Ronald</t>
  </si>
  <si>
    <t>Smith, Ronald</t>
  </si>
  <si>
    <t>DOR37072</t>
  </si>
  <si>
    <t>Ronald.Smith</t>
  </si>
  <si>
    <t>Smith, Ray</t>
  </si>
  <si>
    <t>CTR40068</t>
  </si>
  <si>
    <t>Ray.Smith</t>
  </si>
  <si>
    <t>Smith, Randall</t>
  </si>
  <si>
    <t>CTR00307</t>
  </si>
  <si>
    <t>Randall.Smith</t>
  </si>
  <si>
    <t>Smith, Mike</t>
  </si>
  <si>
    <t>CTR40017</t>
  </si>
  <si>
    <t>Mike.Smith</t>
  </si>
  <si>
    <t>Marc</t>
  </si>
  <si>
    <t>Smith, Marc</t>
  </si>
  <si>
    <t>DOR35296</t>
  </si>
  <si>
    <t>marc.smith</t>
  </si>
  <si>
    <t>Lloyd C.</t>
  </si>
  <si>
    <t>Smith, Lloyd C.</t>
  </si>
  <si>
    <t>CTR01226</t>
  </si>
  <si>
    <t>Lloyd.C.Smith</t>
  </si>
  <si>
    <t>Joy</t>
  </si>
  <si>
    <t>Smith, Joy</t>
  </si>
  <si>
    <t>CTR10287</t>
  </si>
  <si>
    <t>Joy.Smith</t>
  </si>
  <si>
    <t>Jodie</t>
  </si>
  <si>
    <t>Smith, Jodie</t>
  </si>
  <si>
    <t>DOR37203</t>
  </si>
  <si>
    <t>jodie.smith</t>
  </si>
  <si>
    <t>Jay S</t>
  </si>
  <si>
    <t>Smith, Jay S</t>
  </si>
  <si>
    <t>CTR00863</t>
  </si>
  <si>
    <t>Jay.S.Smith</t>
  </si>
  <si>
    <t>Jay Dee</t>
  </si>
  <si>
    <t>Smith, Jay Dee</t>
  </si>
  <si>
    <t>DOR35279</t>
  </si>
  <si>
    <t>Jay.Dee.Smith</t>
  </si>
  <si>
    <t>DOR31430</t>
  </si>
  <si>
    <t>james.d.smith</t>
  </si>
  <si>
    <t>Herschel G.</t>
  </si>
  <si>
    <t>Smith, Herschel G.</t>
  </si>
  <si>
    <t>SMG20261</t>
  </si>
  <si>
    <t>Herschel.G.Smith</t>
  </si>
  <si>
    <t>Gary L.</t>
  </si>
  <si>
    <t>Smith, Gary L.</t>
  </si>
  <si>
    <t>CTR01272</t>
  </si>
  <si>
    <t>Gary.L.Smith</t>
  </si>
  <si>
    <t>Smith, Gary</t>
  </si>
  <si>
    <t>CTR40109</t>
  </si>
  <si>
    <t>Gary.Smith</t>
  </si>
  <si>
    <t>Ethan</t>
  </si>
  <si>
    <t>Smith, Ethan</t>
  </si>
  <si>
    <t>CTR00723</t>
  </si>
  <si>
    <t>Ethan.Smith</t>
  </si>
  <si>
    <t>Eric J.</t>
  </si>
  <si>
    <t>Smith, Eric J.</t>
  </si>
  <si>
    <t>CTR20180</t>
  </si>
  <si>
    <t>Eric.J.Smith</t>
  </si>
  <si>
    <t>Smith, Dylan</t>
  </si>
  <si>
    <t>CTR01506</t>
  </si>
  <si>
    <t>Dylan.Smith</t>
  </si>
  <si>
    <t>Dennis R.</t>
  </si>
  <si>
    <t>Smith, Dennis R.</t>
  </si>
  <si>
    <t>CTR10130</t>
  </si>
  <si>
    <t>Dennis.R.Smith</t>
  </si>
  <si>
    <t>Dave</t>
  </si>
  <si>
    <t>Smith, Dave</t>
  </si>
  <si>
    <t>CON60605</t>
  </si>
  <si>
    <t>Dave.Smith</t>
  </si>
  <si>
    <t>Bryan</t>
  </si>
  <si>
    <t>Smith, Bryan</t>
  </si>
  <si>
    <t>CTR01658</t>
  </si>
  <si>
    <t>Bryan.Smith</t>
  </si>
  <si>
    <t>Smith, Bob</t>
  </si>
  <si>
    <t>CON00246</t>
  </si>
  <si>
    <t>Bob.Smith</t>
  </si>
  <si>
    <t>Smidt</t>
  </si>
  <si>
    <t>Smidt, Kevin</t>
  </si>
  <si>
    <t>CTR01217</t>
  </si>
  <si>
    <t>Kevin.Smidt</t>
  </si>
  <si>
    <t>Barb</t>
  </si>
  <si>
    <t>Smets</t>
  </si>
  <si>
    <t>Smets, Nicholas</t>
  </si>
  <si>
    <t>DOR34175</t>
  </si>
  <si>
    <t>Nicholas.Smets</t>
  </si>
  <si>
    <t>Smetana</t>
  </si>
  <si>
    <t>Lou</t>
  </si>
  <si>
    <t>Smetana, Lou</t>
  </si>
  <si>
    <t>CTR20245</t>
  </si>
  <si>
    <t>Lou.Smetana</t>
  </si>
  <si>
    <t>Slominski</t>
  </si>
  <si>
    <t>Slominski, Chad</t>
  </si>
  <si>
    <t>CON60404</t>
  </si>
  <si>
    <t>Chad.Slominski</t>
  </si>
  <si>
    <t>Sloane</t>
  </si>
  <si>
    <t>Sloane, John</t>
  </si>
  <si>
    <t>CTR01369</t>
  </si>
  <si>
    <t>John.Sloane</t>
  </si>
  <si>
    <t>Sloan</t>
  </si>
  <si>
    <t>Sloan, Jay</t>
  </si>
  <si>
    <t>CTR01422</t>
  </si>
  <si>
    <t>Jay.Sloan</t>
  </si>
  <si>
    <t>Sliva</t>
  </si>
  <si>
    <t>Sliva, Garrett</t>
  </si>
  <si>
    <t>CTR01232</t>
  </si>
  <si>
    <t>Garrett.Sliva</t>
  </si>
  <si>
    <t>Slagle</t>
  </si>
  <si>
    <t>Samuel</t>
  </si>
  <si>
    <t>Slagle, Samuel</t>
  </si>
  <si>
    <t>CTR00101</t>
  </si>
  <si>
    <t>Samuel.Slagle</t>
  </si>
  <si>
    <t>Sladek</t>
  </si>
  <si>
    <t>Sladek, Ron</t>
  </si>
  <si>
    <t>CTR00108</t>
  </si>
  <si>
    <t>Ron.Sladek</t>
  </si>
  <si>
    <t>Skutevik</t>
  </si>
  <si>
    <t>Skutevik, Justin</t>
  </si>
  <si>
    <t>CTR01331</t>
  </si>
  <si>
    <t>Justin.Skutevik</t>
  </si>
  <si>
    <t>Sklenar</t>
  </si>
  <si>
    <t>Sklenar, Mike</t>
  </si>
  <si>
    <t>DOR31069</t>
  </si>
  <si>
    <t>Mike.Sklenar</t>
  </si>
  <si>
    <t>Skinner</t>
  </si>
  <si>
    <t>Skinner, Shawn</t>
  </si>
  <si>
    <t>CTR00687</t>
  </si>
  <si>
    <t>Shawn.Skinner</t>
  </si>
  <si>
    <t>Skillings</t>
  </si>
  <si>
    <t>Skillings, Wesley</t>
  </si>
  <si>
    <t>DOR36373</t>
  </si>
  <si>
    <t>Wesley.Skillings</t>
  </si>
  <si>
    <t>Skelton</t>
  </si>
  <si>
    <t>Skelton, Joshua</t>
  </si>
  <si>
    <t>CTR00181</t>
  </si>
  <si>
    <t>Joshua.Skelton</t>
  </si>
  <si>
    <t>Sitorius</t>
  </si>
  <si>
    <t>Sitorius, Dan</t>
  </si>
  <si>
    <t>CON60543</t>
  </si>
  <si>
    <t>Dan.Sitorius</t>
  </si>
  <si>
    <t>Sinjem</t>
  </si>
  <si>
    <t>Sinjem, Jason</t>
  </si>
  <si>
    <t>CON60847</t>
  </si>
  <si>
    <t>Jason.Sinjem</t>
  </si>
  <si>
    <t>Sindelar</t>
  </si>
  <si>
    <t>Sindelar, Jason</t>
  </si>
  <si>
    <t>DOR34449</t>
  </si>
  <si>
    <t>Sindelar, Doug</t>
  </si>
  <si>
    <t>CON60102</t>
  </si>
  <si>
    <t>Doug.Sindelar</t>
  </si>
  <si>
    <t>Sims</t>
  </si>
  <si>
    <t>Sims, Adam</t>
  </si>
  <si>
    <t>SMG20162</t>
  </si>
  <si>
    <t>Adam.Sims</t>
  </si>
  <si>
    <t>Simpson</t>
  </si>
  <si>
    <t>Simpson, Mark</t>
  </si>
  <si>
    <t>CTR01363</t>
  </si>
  <si>
    <t>Mark.Simpson</t>
  </si>
  <si>
    <t>Simonsen</t>
  </si>
  <si>
    <t>Tiffany</t>
  </si>
  <si>
    <t>Simonsen, Tiffany</t>
  </si>
  <si>
    <t>CON00134</t>
  </si>
  <si>
    <t>Tiffany.Simonsen</t>
  </si>
  <si>
    <t>Dane R.</t>
  </si>
  <si>
    <t>Simonsen, Dane R.</t>
  </si>
  <si>
    <t>CTR01118</t>
  </si>
  <si>
    <t>Dane.R.Simonsen</t>
  </si>
  <si>
    <t>Simmons</t>
  </si>
  <si>
    <t>Keith</t>
  </si>
  <si>
    <t>Simmons, Keith</t>
  </si>
  <si>
    <t>CTR00908</t>
  </si>
  <si>
    <t>Keith.Simmons</t>
  </si>
  <si>
    <t>Buckley</t>
  </si>
  <si>
    <t>Simmons, Buckley</t>
  </si>
  <si>
    <t>DOR35275</t>
  </si>
  <si>
    <t>Simmerman</t>
  </si>
  <si>
    <t>Simmerman, Logan</t>
  </si>
  <si>
    <t>CTR00985</t>
  </si>
  <si>
    <t>Logan.Simmerman</t>
  </si>
  <si>
    <t>Simmerman, James</t>
  </si>
  <si>
    <t>CTR00584</t>
  </si>
  <si>
    <t>James.Simmerman</t>
  </si>
  <si>
    <t>Sikkila</t>
  </si>
  <si>
    <t>Sikkila, Andrew</t>
  </si>
  <si>
    <t>CTR00228</t>
  </si>
  <si>
    <t>Andrew.Sikkila</t>
  </si>
  <si>
    <t>Sigurdson</t>
  </si>
  <si>
    <t>Randolph</t>
  </si>
  <si>
    <t>Sigurdson, Randolph</t>
  </si>
  <si>
    <t>CON00203</t>
  </si>
  <si>
    <t>Randolph.Sigurdson</t>
  </si>
  <si>
    <t>Sievert</t>
  </si>
  <si>
    <t>Sievert, Rick</t>
  </si>
  <si>
    <t>CTR10174</t>
  </si>
  <si>
    <t>Rick.Sievert</t>
  </si>
  <si>
    <t>Sievers</t>
  </si>
  <si>
    <t>Sievers, Tom</t>
  </si>
  <si>
    <t>DOR33047</t>
  </si>
  <si>
    <t>Tom.Sievers</t>
  </si>
  <si>
    <t>Siem</t>
  </si>
  <si>
    <t>Noah</t>
  </si>
  <si>
    <t>Siem, Noah</t>
  </si>
  <si>
    <t>CON00144</t>
  </si>
  <si>
    <t>Noah.Siem</t>
  </si>
  <si>
    <t>Sieh</t>
  </si>
  <si>
    <t>Sieh, Eric</t>
  </si>
  <si>
    <t>CTR20079</t>
  </si>
  <si>
    <t>Eric.Sieh</t>
  </si>
  <si>
    <t>Siefer</t>
  </si>
  <si>
    <t>Dana</t>
  </si>
  <si>
    <t>Siefer, Dana</t>
  </si>
  <si>
    <t>CTR01410</t>
  </si>
  <si>
    <t>Dana.Siefer</t>
  </si>
  <si>
    <t>Siedlik</t>
  </si>
  <si>
    <t>Russ</t>
  </si>
  <si>
    <t>Siedlik, Russ</t>
  </si>
  <si>
    <t>CTR20244</t>
  </si>
  <si>
    <t>Russ.Siedlik</t>
  </si>
  <si>
    <t>Siedlik, Mike</t>
  </si>
  <si>
    <t>CTR00226</t>
  </si>
  <si>
    <t>Mike.Siedlik</t>
  </si>
  <si>
    <t>Siebrandt</t>
  </si>
  <si>
    <t>Siebrandt, Larry</t>
  </si>
  <si>
    <t>CTR30025</t>
  </si>
  <si>
    <t>Larry.Siebrandt</t>
  </si>
  <si>
    <t>Siebe</t>
  </si>
  <si>
    <t>Siebe, Jeff</t>
  </si>
  <si>
    <t>CTR10148</t>
  </si>
  <si>
    <t>Jeff.Siebe</t>
  </si>
  <si>
    <t>Sidzyik</t>
  </si>
  <si>
    <t>Sidzyik, John</t>
  </si>
  <si>
    <t>DOR32188</t>
  </si>
  <si>
    <t>John.Sidzyik</t>
  </si>
  <si>
    <t>Sidlo</t>
  </si>
  <si>
    <t>Sidlo, Mike</t>
  </si>
  <si>
    <t>CTR00659</t>
  </si>
  <si>
    <t>Mike.Sidlo</t>
  </si>
  <si>
    <t>Sickmann</t>
  </si>
  <si>
    <t>Sickmann, Gary</t>
  </si>
  <si>
    <t>CTR00357</t>
  </si>
  <si>
    <t>Gary.Sickmann</t>
  </si>
  <si>
    <t>Sichmeller</t>
  </si>
  <si>
    <t>Jamie</t>
  </si>
  <si>
    <t>Sichmeller, Jamie</t>
  </si>
  <si>
    <t>CTR00077</t>
  </si>
  <si>
    <t>Jamie.Sichmeller</t>
  </si>
  <si>
    <t>Shupe</t>
  </si>
  <si>
    <t>Shupe, Cody</t>
  </si>
  <si>
    <t>SMG20161</t>
  </si>
  <si>
    <t>Cody.Shupe</t>
  </si>
  <si>
    <t>Shumaker</t>
  </si>
  <si>
    <t>Carlton Jr</t>
  </si>
  <si>
    <t>Shumaker, Carlton Jr</t>
  </si>
  <si>
    <t>CON00208</t>
  </si>
  <si>
    <t>Carlton.Jr.Shumaker</t>
  </si>
  <si>
    <t>Shultz</t>
  </si>
  <si>
    <t>Shultz, Jim</t>
  </si>
  <si>
    <t>SMG20160</t>
  </si>
  <si>
    <t>Jim.Shultz</t>
  </si>
  <si>
    <t>Shults</t>
  </si>
  <si>
    <t>Shults, Steve</t>
  </si>
  <si>
    <t>CON00258</t>
  </si>
  <si>
    <t>Steve.Shults</t>
  </si>
  <si>
    <t>Shults, Joe</t>
  </si>
  <si>
    <t>CTR01497</t>
  </si>
  <si>
    <t>Joe.Shults</t>
  </si>
  <si>
    <t>Shults, Jared</t>
  </si>
  <si>
    <t>CON60669</t>
  </si>
  <si>
    <t>Jared.Shults</t>
  </si>
  <si>
    <t>Shull</t>
  </si>
  <si>
    <t>Shull, Kyle</t>
  </si>
  <si>
    <t>CTR01708</t>
  </si>
  <si>
    <t>Kyle.Shull</t>
  </si>
  <si>
    <t>Shubert</t>
  </si>
  <si>
    <t>Shubert, Don</t>
  </si>
  <si>
    <t>CTR01472</t>
  </si>
  <si>
    <t>Don.Shubert</t>
  </si>
  <si>
    <t>Shottenkirk</t>
  </si>
  <si>
    <t>Shottenkirk, Ben</t>
  </si>
  <si>
    <t>CTR01619</t>
  </si>
  <si>
    <t>Ben.Shottenkirk</t>
  </si>
  <si>
    <t>Shoemaker</t>
  </si>
  <si>
    <t>Shoemaker, Tom</t>
  </si>
  <si>
    <t>CTR00430</t>
  </si>
  <si>
    <t>Tom.Shoemaker</t>
  </si>
  <si>
    <t>Shively</t>
  </si>
  <si>
    <t>Gerry</t>
  </si>
  <si>
    <t>Shively, Gerry</t>
  </si>
  <si>
    <t>CTR00387</t>
  </si>
  <si>
    <t>Gerry.Shively</t>
  </si>
  <si>
    <t>Shirley</t>
  </si>
  <si>
    <t>Shirley, Kent</t>
  </si>
  <si>
    <t>CTR00642</t>
  </si>
  <si>
    <t>Kent.Shirley</t>
  </si>
  <si>
    <t>Shipps</t>
  </si>
  <si>
    <t>Jarad</t>
  </si>
  <si>
    <t>Shipps, Jarad</t>
  </si>
  <si>
    <t>CON00183</t>
  </si>
  <si>
    <t>Jarad.Shipps</t>
  </si>
  <si>
    <t>Shinkle</t>
  </si>
  <si>
    <t>Amanda</t>
  </si>
  <si>
    <t>Shinkle, Amanda</t>
  </si>
  <si>
    <t>SMG20007</t>
  </si>
  <si>
    <t>amanda.shinkle</t>
  </si>
  <si>
    <t>Sherman</t>
  </si>
  <si>
    <t>Sherman, Bob</t>
  </si>
  <si>
    <t>CON60817</t>
  </si>
  <si>
    <t>Bob.Sherman</t>
  </si>
  <si>
    <t>Sherlund</t>
  </si>
  <si>
    <t>Sherlund, Benjamin</t>
  </si>
  <si>
    <t>CTR10293</t>
  </si>
  <si>
    <t>Benjamin.Sherlund</t>
  </si>
  <si>
    <t>Sherlock</t>
  </si>
  <si>
    <t>Casey</t>
  </si>
  <si>
    <t>Sherlock, Casey</t>
  </si>
  <si>
    <t>CTR00490</t>
  </si>
  <si>
    <t>Casey.Sherlock</t>
  </si>
  <si>
    <t>Sheridan</t>
  </si>
  <si>
    <t>Sheridan, Chad</t>
  </si>
  <si>
    <t>CTR00978</t>
  </si>
  <si>
    <t>Chad.Sheridan</t>
  </si>
  <si>
    <t>Sheppard</t>
  </si>
  <si>
    <t>Sheppard, Anthony</t>
  </si>
  <si>
    <t>DOR34385</t>
  </si>
  <si>
    <t>anthony.sheppard</t>
  </si>
  <si>
    <t>Shepard</t>
  </si>
  <si>
    <t>Shepard, Andrew</t>
  </si>
  <si>
    <t>CTR00713</t>
  </si>
  <si>
    <t>Andrew.Shepard</t>
  </si>
  <si>
    <t>Sheldon</t>
  </si>
  <si>
    <t>Sheldon, Patrick</t>
  </si>
  <si>
    <t>CON00180</t>
  </si>
  <si>
    <t>Patrick.Sheldon</t>
  </si>
  <si>
    <t>Sheh</t>
  </si>
  <si>
    <t>Deval</t>
  </si>
  <si>
    <t>Sheh, Deval</t>
  </si>
  <si>
    <t>CON10016</t>
  </si>
  <si>
    <t>Deval.Sheh</t>
  </si>
  <si>
    <t>Shea</t>
  </si>
  <si>
    <t>Shea, Michael</t>
  </si>
  <si>
    <t>CTR01566</t>
  </si>
  <si>
    <t>Michael.Shea</t>
  </si>
  <si>
    <t>Shea, Jim</t>
  </si>
  <si>
    <t>CTR01212</t>
  </si>
  <si>
    <t>Jim.Shea</t>
  </si>
  <si>
    <t>Shaw</t>
  </si>
  <si>
    <t>Shaw, Tom</t>
  </si>
  <si>
    <t>CTR10288</t>
  </si>
  <si>
    <t>Tom.Shaw</t>
  </si>
  <si>
    <t>Shaw, Thomas</t>
  </si>
  <si>
    <t>DOR35277</t>
  </si>
  <si>
    <t>Thomas.Shaw</t>
  </si>
  <si>
    <t>Shaw, Justin</t>
  </si>
  <si>
    <t>CON10066</t>
  </si>
  <si>
    <t>Justin.Shaw</t>
  </si>
  <si>
    <t>Shaw, Jeremy</t>
  </si>
  <si>
    <t>CTR70009</t>
  </si>
  <si>
    <t>Jeremy.Shaw</t>
  </si>
  <si>
    <t>Shaw, Jake</t>
  </si>
  <si>
    <t>CON60839</t>
  </si>
  <si>
    <t>Jake.Shaw</t>
  </si>
  <si>
    <t>Sharp</t>
  </si>
  <si>
    <t>Sharp, William</t>
  </si>
  <si>
    <t>CTR40105</t>
  </si>
  <si>
    <t>William.Sharp</t>
  </si>
  <si>
    <t>Sharp, Scott</t>
  </si>
  <si>
    <t>CON00236</t>
  </si>
  <si>
    <t>Scott.Sharp</t>
  </si>
  <si>
    <t>Douglas V.</t>
  </si>
  <si>
    <t>Sharp, Douglas V.</t>
  </si>
  <si>
    <t>CTR40052</t>
  </si>
  <si>
    <t>Douglas.V.Sharp</t>
  </si>
  <si>
    <t>Sharp, Dave</t>
  </si>
  <si>
    <t>CTR20008</t>
  </si>
  <si>
    <t>Dave.Sharp</t>
  </si>
  <si>
    <t>Shah</t>
  </si>
  <si>
    <t>Shah, Deval</t>
  </si>
  <si>
    <t>CON00116</t>
  </si>
  <si>
    <t>Deval.Shah</t>
  </si>
  <si>
    <t>Shafto</t>
  </si>
  <si>
    <t>Shafto, Brandon</t>
  </si>
  <si>
    <t>CTR00862</t>
  </si>
  <si>
    <t>Brandon.Shafto</t>
  </si>
  <si>
    <t>Shafer</t>
  </si>
  <si>
    <t>Shafer, James</t>
  </si>
  <si>
    <t>CTR00221</t>
  </si>
  <si>
    <t>James.Shafer</t>
  </si>
  <si>
    <t>Dean</t>
  </si>
  <si>
    <t>Shafer, Dean</t>
  </si>
  <si>
    <t>CTR00587</t>
  </si>
  <si>
    <t>Dean.Shafer</t>
  </si>
  <si>
    <t>Shade</t>
  </si>
  <si>
    <t>Jim C.</t>
  </si>
  <si>
    <t>Shade, Jim C.</t>
  </si>
  <si>
    <t>CTR00665</t>
  </si>
  <si>
    <t>Jim.C.Shade</t>
  </si>
  <si>
    <t>Seymour</t>
  </si>
  <si>
    <t>Seymour, Jeff</t>
  </si>
  <si>
    <t>CON10062</t>
  </si>
  <si>
    <t>Jeff.Seymour</t>
  </si>
  <si>
    <t>Seybold</t>
  </si>
  <si>
    <t>Seybold, Troy</t>
  </si>
  <si>
    <t>CTR00586</t>
  </si>
  <si>
    <t>Troy.Seybold</t>
  </si>
  <si>
    <t>Sexton</t>
  </si>
  <si>
    <t>Sexton, Greg</t>
  </si>
  <si>
    <t>CTR20207</t>
  </si>
  <si>
    <t>Greg.Sexton</t>
  </si>
  <si>
    <t>Sewald</t>
  </si>
  <si>
    <t>Sewald, Toby</t>
  </si>
  <si>
    <t>CTR10292</t>
  </si>
  <si>
    <t>Toby.Sewald</t>
  </si>
  <si>
    <t>Severn</t>
  </si>
  <si>
    <t>Earl</t>
  </si>
  <si>
    <t>Severn, Earl</t>
  </si>
  <si>
    <t>CTR01305</t>
  </si>
  <si>
    <t>Earl.Severn</t>
  </si>
  <si>
    <t>Seuferer</t>
  </si>
  <si>
    <t>Seuferer, Chuck</t>
  </si>
  <si>
    <t>CTR01707</t>
  </si>
  <si>
    <t>Chuck.Seuferer</t>
  </si>
  <si>
    <t>Serrano</t>
  </si>
  <si>
    <t>Serrano, Jordan</t>
  </si>
  <si>
    <t>CTR10277</t>
  </si>
  <si>
    <t>Jordan.Serrano</t>
  </si>
  <si>
    <t>Brandan L.</t>
  </si>
  <si>
    <t>Serrano, Brandan L.</t>
  </si>
  <si>
    <t>CTR01158</t>
  </si>
  <si>
    <t>Brandan.L.Serrano</t>
  </si>
  <si>
    <t>Serie</t>
  </si>
  <si>
    <t>Serie, Jacob</t>
  </si>
  <si>
    <t>CTR01304</t>
  </si>
  <si>
    <t>Jacob.Serie</t>
  </si>
  <si>
    <t>Semahah</t>
  </si>
  <si>
    <t>Semahah, Vincent</t>
  </si>
  <si>
    <t>SMG20159</t>
  </si>
  <si>
    <t>Vincent.Semahah</t>
  </si>
  <si>
    <t>Seltzer</t>
  </si>
  <si>
    <t>Mark A.</t>
  </si>
  <si>
    <t>Seltzer, Mark A.</t>
  </si>
  <si>
    <t>CTR20132</t>
  </si>
  <si>
    <t>Mark.A.Seltzer</t>
  </si>
  <si>
    <t>Selson</t>
  </si>
  <si>
    <t>Selson, Rick</t>
  </si>
  <si>
    <t>CTR01048</t>
  </si>
  <si>
    <t>Rick.Selson</t>
  </si>
  <si>
    <t>Sellmeyer</t>
  </si>
  <si>
    <t>Sellmeyer, Kevin</t>
  </si>
  <si>
    <t>CTR00353</t>
  </si>
  <si>
    <t>Kevin.Sellmeyer</t>
  </si>
  <si>
    <t>Sellin</t>
  </si>
  <si>
    <t>Sellin, Jacob</t>
  </si>
  <si>
    <t>CTR01451</t>
  </si>
  <si>
    <t>Jacob.Sellin</t>
  </si>
  <si>
    <t>Sellers</t>
  </si>
  <si>
    <t>Neal</t>
  </si>
  <si>
    <t>Sellers, Neal</t>
  </si>
  <si>
    <t>SMG20158</t>
  </si>
  <si>
    <t>Neal.Sellers</t>
  </si>
  <si>
    <t>Sekutera</t>
  </si>
  <si>
    <t>Sekutera, Scott</t>
  </si>
  <si>
    <t>CTR00483</t>
  </si>
  <si>
    <t>Scott.Sekutera</t>
  </si>
  <si>
    <t>Sekora</t>
  </si>
  <si>
    <t>Sekora, Ron</t>
  </si>
  <si>
    <t>CTR00658</t>
  </si>
  <si>
    <t>Ron.Sekora</t>
  </si>
  <si>
    <t>Seger</t>
  </si>
  <si>
    <t>Seger, Bob</t>
  </si>
  <si>
    <t>DOR9109</t>
  </si>
  <si>
    <t>Seeba</t>
  </si>
  <si>
    <t>Seeba, Clayton</t>
  </si>
  <si>
    <t>TEM10002</t>
  </si>
  <si>
    <t>Clayton.Seeba</t>
  </si>
  <si>
    <t>Sedlacek</t>
  </si>
  <si>
    <t>Sedlacek, Keith</t>
  </si>
  <si>
    <t>CTR00965</t>
  </si>
  <si>
    <t>Keith.Sedlacek</t>
  </si>
  <si>
    <t>Sedlacek, Joel</t>
  </si>
  <si>
    <t>CTR00123</t>
  </si>
  <si>
    <t>Joel.Sedlacek</t>
  </si>
  <si>
    <t>Sedlacek, Doug</t>
  </si>
  <si>
    <t>CTR01616</t>
  </si>
  <si>
    <t>Doug.Sedlacek</t>
  </si>
  <si>
    <t>Sechser</t>
  </si>
  <si>
    <t>Sechser, Patrick</t>
  </si>
  <si>
    <t>CTR00358</t>
  </si>
  <si>
    <t>Patrick.Sechser</t>
  </si>
  <si>
    <t>Seavey</t>
  </si>
  <si>
    <t>Seavey, Marvin</t>
  </si>
  <si>
    <t>CTR00037</t>
  </si>
  <si>
    <t>Marvin.Seavey</t>
  </si>
  <si>
    <t>Seavers</t>
  </si>
  <si>
    <t>Seavers, Mike</t>
  </si>
  <si>
    <t>CTR01248</t>
  </si>
  <si>
    <t>Mike.Seavers</t>
  </si>
  <si>
    <t>Scweitzer</t>
  </si>
  <si>
    <t>Scweitzer, Dustin</t>
  </si>
  <si>
    <t>CTR10271</t>
  </si>
  <si>
    <t>Dustin.Scweitzer</t>
  </si>
  <si>
    <t>Scurlocke</t>
  </si>
  <si>
    <t>Scurlocke, Jay</t>
  </si>
  <si>
    <t>CTR01535</t>
  </si>
  <si>
    <t>Jay.Scurlocke</t>
  </si>
  <si>
    <t>Scribner</t>
  </si>
  <si>
    <t>Scribner, Andrew</t>
  </si>
  <si>
    <t>CTR00722</t>
  </si>
  <si>
    <t>Andrew.Scribner</t>
  </si>
  <si>
    <t>Scranton</t>
  </si>
  <si>
    <t>Scranton, Ryan</t>
  </si>
  <si>
    <t>CTR00892</t>
  </si>
  <si>
    <t>Ryan.Scranton</t>
  </si>
  <si>
    <t>Todd A.</t>
  </si>
  <si>
    <t>Scott, Todd A.</t>
  </si>
  <si>
    <t>CTR20093</t>
  </si>
  <si>
    <t>Todd.A.Scott</t>
  </si>
  <si>
    <t>Scott, Terry</t>
  </si>
  <si>
    <t>CTR40134</t>
  </si>
  <si>
    <t>Terry.Scott</t>
  </si>
  <si>
    <t>Scott, Shawn</t>
  </si>
  <si>
    <t>CTR01262</t>
  </si>
  <si>
    <t>Shawn.Scott</t>
  </si>
  <si>
    <t>Scott, Dean</t>
  </si>
  <si>
    <t>SMG20157</t>
  </si>
  <si>
    <t>Dean.Scott</t>
  </si>
  <si>
    <t>Scott, Brandon</t>
  </si>
  <si>
    <t>CON00133</t>
  </si>
  <si>
    <t>Brandon.Scott</t>
  </si>
  <si>
    <t>Scofield</t>
  </si>
  <si>
    <t>Scofield, Michael</t>
  </si>
  <si>
    <t>DOR38113</t>
  </si>
  <si>
    <t>Michael.Scofield</t>
  </si>
  <si>
    <t>Schwid</t>
  </si>
  <si>
    <t>Schwid, Christopher</t>
  </si>
  <si>
    <t>DOR32415</t>
  </si>
  <si>
    <t>Schweitzer</t>
  </si>
  <si>
    <t>Schweitzer, Ron</t>
  </si>
  <si>
    <t>CTR10248</t>
  </si>
  <si>
    <t>Ron.Schweitzer</t>
  </si>
  <si>
    <t>Schweitzer, Jake</t>
  </si>
  <si>
    <t>SMG20239</t>
  </si>
  <si>
    <t>Jake.Schweitzer</t>
  </si>
  <si>
    <t>Schwein</t>
  </si>
  <si>
    <t>Eric K.</t>
  </si>
  <si>
    <t>Schwein, Eric K.</t>
  </si>
  <si>
    <t>CTR40034</t>
  </si>
  <si>
    <t>Eric.K.Schwein</t>
  </si>
  <si>
    <t>Schwartz</t>
  </si>
  <si>
    <t>Schwartz, Russ</t>
  </si>
  <si>
    <t>CTR10262</t>
  </si>
  <si>
    <t>Russ.Schwartz</t>
  </si>
  <si>
    <t>Schwanke</t>
  </si>
  <si>
    <t>Schwanke, Chuck</t>
  </si>
  <si>
    <t>DOR32183</t>
  </si>
  <si>
    <t>Chuck.Schwanke</t>
  </si>
  <si>
    <t>Schuttpelz</t>
  </si>
  <si>
    <t>Kiefer</t>
  </si>
  <si>
    <t>Schuttpelz, Kiefer</t>
  </si>
  <si>
    <t>SMG20156</t>
  </si>
  <si>
    <t>Kiefer.Schuttpelz</t>
  </si>
  <si>
    <t>Schuster</t>
  </si>
  <si>
    <t>Schuster, Scott</t>
  </si>
  <si>
    <t>CTR60035</t>
  </si>
  <si>
    <t>Scott.Schuster</t>
  </si>
  <si>
    <t>Schumacher</t>
  </si>
  <si>
    <t>Schumacher, Chad</t>
  </si>
  <si>
    <t>CTR00142</t>
  </si>
  <si>
    <t>Chad.Schumacher</t>
  </si>
  <si>
    <t>Schumacher, Ben</t>
  </si>
  <si>
    <t>CTR01350</t>
  </si>
  <si>
    <t>Ben.Schumacher</t>
  </si>
  <si>
    <t>Schulz</t>
  </si>
  <si>
    <t>Schulz, Dave</t>
  </si>
  <si>
    <t>CTR00567</t>
  </si>
  <si>
    <t>Dave.Schulz</t>
  </si>
  <si>
    <t>Alfred</t>
  </si>
  <si>
    <t>Schulz, Alfred</t>
  </si>
  <si>
    <t>CTR20219</t>
  </si>
  <si>
    <t>Alfred.Schulz</t>
  </si>
  <si>
    <t>Schultz</t>
  </si>
  <si>
    <t>Schultz, Barry</t>
  </si>
  <si>
    <t>CTR00618</t>
  </si>
  <si>
    <t>Barry.Schultz</t>
  </si>
  <si>
    <t>Schuldt</t>
  </si>
  <si>
    <t>Schuldt, Adam</t>
  </si>
  <si>
    <t>DOR34404</t>
  </si>
  <si>
    <t>adam.schuldt</t>
  </si>
  <si>
    <t>Schroer</t>
  </si>
  <si>
    <t>Schroer, Mary</t>
  </si>
  <si>
    <t>CTR00352</t>
  </si>
  <si>
    <t>Mary.Schroer</t>
  </si>
  <si>
    <t>Schroeder</t>
  </si>
  <si>
    <t>Schroeder, Ted</t>
  </si>
  <si>
    <t>CTR01261</t>
  </si>
  <si>
    <t>Ted.Schroeder</t>
  </si>
  <si>
    <t>Schroeder, Ray</t>
  </si>
  <si>
    <t>CTR10124</t>
  </si>
  <si>
    <t>Ray.Schroeder</t>
  </si>
  <si>
    <t>Schroeder, John</t>
  </si>
  <si>
    <t>CTR00193</t>
  </si>
  <si>
    <t>John.Schroeder</t>
  </si>
  <si>
    <t>Schroeder, Joe</t>
  </si>
  <si>
    <t>DOR33380</t>
  </si>
  <si>
    <t>joe.schroeder</t>
  </si>
  <si>
    <t>Schroder</t>
  </si>
  <si>
    <t>Schroder, Thomas</t>
  </si>
  <si>
    <t>CTR40020</t>
  </si>
  <si>
    <t>Thomas.Schroder</t>
  </si>
  <si>
    <t>Schreier</t>
  </si>
  <si>
    <t>Schreier, Steve</t>
  </si>
  <si>
    <t>CTR01385</t>
  </si>
  <si>
    <t>Steve.Schreier</t>
  </si>
  <si>
    <t>Schrader</t>
  </si>
  <si>
    <t>Schrader, Jay</t>
  </si>
  <si>
    <t>CON60807</t>
  </si>
  <si>
    <t>Jay.Schrader</t>
  </si>
  <si>
    <t>Schracher</t>
  </si>
  <si>
    <t>Schracher, Simon</t>
  </si>
  <si>
    <t>CTR01409</t>
  </si>
  <si>
    <t>Simon.Schracher</t>
  </si>
  <si>
    <t>Schonberner</t>
  </si>
  <si>
    <t>Schonberner, Tracy</t>
  </si>
  <si>
    <t>CTR00160</t>
  </si>
  <si>
    <t>Tracy.Schonberner</t>
  </si>
  <si>
    <t>Schoenrock</t>
  </si>
  <si>
    <t>Schoenrock, Scott</t>
  </si>
  <si>
    <t>CTR00085</t>
  </si>
  <si>
    <t>Scott.Schoenrock</t>
  </si>
  <si>
    <t>Schoenrock, Gary</t>
  </si>
  <si>
    <t>CTR00084</t>
  </si>
  <si>
    <t>Gary.Schoenrock</t>
  </si>
  <si>
    <t>Schoening</t>
  </si>
  <si>
    <t>Schoening, Randy</t>
  </si>
  <si>
    <t>CTR01205</t>
  </si>
  <si>
    <t>Randy.Schoening</t>
  </si>
  <si>
    <t>Schoenfeldt</t>
  </si>
  <si>
    <t>Judy</t>
  </si>
  <si>
    <t>Schoenfeldt, Judy</t>
  </si>
  <si>
    <t>DOR33009</t>
  </si>
  <si>
    <t>Judy.Schoenfeldt</t>
  </si>
  <si>
    <t>Schoen</t>
  </si>
  <si>
    <t>Schoen, Brian</t>
  </si>
  <si>
    <t>DOR31169</t>
  </si>
  <si>
    <t>Brian.Schoen</t>
  </si>
  <si>
    <t>Schneider</t>
  </si>
  <si>
    <t>Schneider, Scott</t>
  </si>
  <si>
    <t>CON60806</t>
  </si>
  <si>
    <t>Scott.Schneider</t>
  </si>
  <si>
    <t>Schneider, John</t>
  </si>
  <si>
    <t>DOR34164</t>
  </si>
  <si>
    <t>John.Schneider</t>
  </si>
  <si>
    <t>Schneider, Jim</t>
  </si>
  <si>
    <t>CTR10047</t>
  </si>
  <si>
    <t>Jim.Schneider</t>
  </si>
  <si>
    <t>Schnackenbert</t>
  </si>
  <si>
    <t>Schnackenbert, Robert</t>
  </si>
  <si>
    <t>CTR00153</t>
  </si>
  <si>
    <t>Robert.Schnackenbert</t>
  </si>
  <si>
    <t>Schmunk</t>
  </si>
  <si>
    <t>Schmunk, Rick</t>
  </si>
  <si>
    <t>DOR35128</t>
  </si>
  <si>
    <t>Rick.Schmunk</t>
  </si>
  <si>
    <t>Schmitz</t>
  </si>
  <si>
    <t>Pam</t>
  </si>
  <si>
    <t>Schmitz, Pam</t>
  </si>
  <si>
    <t>DOR38031</t>
  </si>
  <si>
    <t>Pam.Schmitz</t>
  </si>
  <si>
    <t>Evan</t>
  </si>
  <si>
    <t>Schmitz, Evan</t>
  </si>
  <si>
    <t>CTR00781</t>
  </si>
  <si>
    <t>Evan.Schmitz</t>
  </si>
  <si>
    <t>Schmit</t>
  </si>
  <si>
    <t>Schmit, Kevin</t>
  </si>
  <si>
    <t>CON60632</t>
  </si>
  <si>
    <t>Kevin.Schmit</t>
  </si>
  <si>
    <t>Schmit, Craig</t>
  </si>
  <si>
    <t>CON60365</t>
  </si>
  <si>
    <t>Craig.Schmit</t>
  </si>
  <si>
    <t>Schmit, Brandon</t>
  </si>
  <si>
    <t>CON60676</t>
  </si>
  <si>
    <t>Brandon.Schmit</t>
  </si>
  <si>
    <t>Schmidt</t>
  </si>
  <si>
    <t>Schmidt, Joshua</t>
  </si>
  <si>
    <t>CON00179</t>
  </si>
  <si>
    <t>Joshua.Schmidt</t>
  </si>
  <si>
    <t>Jesse</t>
  </si>
  <si>
    <t>Schmidt, Jesse</t>
  </si>
  <si>
    <t>SMG20221</t>
  </si>
  <si>
    <t>Jesse.Schmidt</t>
  </si>
  <si>
    <t>Schmidt, Gary</t>
  </si>
  <si>
    <t>CTR20033</t>
  </si>
  <si>
    <t>Gary.Schmidt</t>
  </si>
  <si>
    <t>Cooper</t>
  </si>
  <si>
    <t>Brian L.</t>
  </si>
  <si>
    <t>Schmidt, Brian L.</t>
  </si>
  <si>
    <t>CTR40118</t>
  </si>
  <si>
    <t>Brian.L.Schmidt</t>
  </si>
  <si>
    <t>Brett</t>
  </si>
  <si>
    <t>Schmidt, Brett</t>
  </si>
  <si>
    <t>CTR01487</t>
  </si>
  <si>
    <t>Brett.Schmidt</t>
  </si>
  <si>
    <t>Schmid</t>
  </si>
  <si>
    <t>Schmid, Gary</t>
  </si>
  <si>
    <t>DOR33157</t>
  </si>
  <si>
    <t>Gary.Schmid</t>
  </si>
  <si>
    <t>Schluter</t>
  </si>
  <si>
    <t>Schluter, Robert</t>
  </si>
  <si>
    <t>CTR10213</t>
  </si>
  <si>
    <t>Robert.Schluter</t>
  </si>
  <si>
    <t>Schluter, Jarrod</t>
  </si>
  <si>
    <t>CTR00407</t>
  </si>
  <si>
    <t>Jarrod.Schluter</t>
  </si>
  <si>
    <t>Schlueter</t>
  </si>
  <si>
    <t>Schlueter, Todd</t>
  </si>
  <si>
    <t>CTR10113</t>
  </si>
  <si>
    <t>Todd.Schlueter</t>
  </si>
  <si>
    <t>Schleichardt</t>
  </si>
  <si>
    <t>Schleichardt, Dan</t>
  </si>
  <si>
    <t>DOR34318</t>
  </si>
  <si>
    <t>dan.schleichardt</t>
  </si>
  <si>
    <t>Schlegelmilch</t>
  </si>
  <si>
    <t>Kim</t>
  </si>
  <si>
    <t>Schlegelmilch, Kim</t>
  </si>
  <si>
    <t>DOR32358</t>
  </si>
  <si>
    <t>Kim.Schlegelmilch</t>
  </si>
  <si>
    <t>Schinkel</t>
  </si>
  <si>
    <t>Eldon E.</t>
  </si>
  <si>
    <t>Schinkel, Eldon E.</t>
  </si>
  <si>
    <t>CTR40117</t>
  </si>
  <si>
    <t>Eldon.E.Schinkel</t>
  </si>
  <si>
    <t>Schiffner</t>
  </si>
  <si>
    <t>Derrick</t>
  </si>
  <si>
    <t>Schiffner, Derrick</t>
  </si>
  <si>
    <t>CTR50006</t>
  </si>
  <si>
    <t>Derrick.Schiffner</t>
  </si>
  <si>
    <t>Schiele</t>
  </si>
  <si>
    <t>Schiele, Matt</t>
  </si>
  <si>
    <t>CTR00737</t>
  </si>
  <si>
    <t>Matt.Schiele</t>
  </si>
  <si>
    <t>Schepmann</t>
  </si>
  <si>
    <t>Schepmann, Christopher</t>
  </si>
  <si>
    <t>CON00209</t>
  </si>
  <si>
    <t>Christopher.Schepmann</t>
  </si>
  <si>
    <t>Scheidemann</t>
  </si>
  <si>
    <t>Scheidemann, Kevin</t>
  </si>
  <si>
    <t>CTR01374</t>
  </si>
  <si>
    <t>Kevin.Scheidemann</t>
  </si>
  <si>
    <t>Scheele</t>
  </si>
  <si>
    <t>Scheele, Jay</t>
  </si>
  <si>
    <t>CTR00444</t>
  </si>
  <si>
    <t>Jay.Scheele</t>
  </si>
  <si>
    <t>Scheele, Eric</t>
  </si>
  <si>
    <t>CTR00748</t>
  </si>
  <si>
    <t>Eric.Scheele</t>
  </si>
  <si>
    <t>Schawang</t>
  </si>
  <si>
    <t>Elizabeth</t>
  </si>
  <si>
    <t>Schawang, Elizabeth</t>
  </si>
  <si>
    <t>CTR01425</t>
  </si>
  <si>
    <t>Elizabeth.Schawang</t>
  </si>
  <si>
    <t>Schamp</t>
  </si>
  <si>
    <t>Schamp, Gary</t>
  </si>
  <si>
    <t>CTR40122</t>
  </si>
  <si>
    <t>Gary.Schamp</t>
  </si>
  <si>
    <t>Benny</t>
  </si>
  <si>
    <t>Schamp, Benny</t>
  </si>
  <si>
    <t>CTR01679</t>
  </si>
  <si>
    <t>Benny.Schamp</t>
  </si>
  <si>
    <t>Schalk</t>
  </si>
  <si>
    <t>Ron Jr.</t>
  </si>
  <si>
    <t>Schalk, Ron Jr.</t>
  </si>
  <si>
    <t>SMG20180</t>
  </si>
  <si>
    <t>Ron.Schalk Jr.</t>
  </si>
  <si>
    <t>Ron III</t>
  </si>
  <si>
    <t>Schalk, Ron III</t>
  </si>
  <si>
    <t>SMG20179</t>
  </si>
  <si>
    <t>Ron.Schalk III</t>
  </si>
  <si>
    <t>Schalk, Ron</t>
  </si>
  <si>
    <t>CTR00183</t>
  </si>
  <si>
    <t>Ron.Schalk</t>
  </si>
  <si>
    <t>Schaffner</t>
  </si>
  <si>
    <t>Clarence</t>
  </si>
  <si>
    <t>Schaffner, Clarence</t>
  </si>
  <si>
    <t>CTR01049</t>
  </si>
  <si>
    <t>Clarence.Schaffner</t>
  </si>
  <si>
    <t>Schaffer</t>
  </si>
  <si>
    <t>Schaffer, Greg</t>
  </si>
  <si>
    <t>CTR00100</t>
  </si>
  <si>
    <t>Greg.Schaffer</t>
  </si>
  <si>
    <t>Schaff</t>
  </si>
  <si>
    <t>M.C.</t>
  </si>
  <si>
    <t>Schaff, M.C.</t>
  </si>
  <si>
    <t>CTR01045</t>
  </si>
  <si>
    <t>M.C.Schaff</t>
  </si>
  <si>
    <t>Schaer</t>
  </si>
  <si>
    <t>Bradford</t>
  </si>
  <si>
    <t>Schaer, Bradford</t>
  </si>
  <si>
    <t>DOR35394</t>
  </si>
  <si>
    <t>Bradford.Schaer</t>
  </si>
  <si>
    <t>Schacher</t>
  </si>
  <si>
    <t>Schacher, Simon</t>
  </si>
  <si>
    <t>CTR01216</t>
  </si>
  <si>
    <t>Simon.Schacher</t>
  </si>
  <si>
    <t>Scarlett</t>
  </si>
  <si>
    <t>Harley</t>
  </si>
  <si>
    <t>Scarlett, Harley</t>
  </si>
  <si>
    <t>CTR00202</t>
  </si>
  <si>
    <t>Harley.Scarlett</t>
  </si>
  <si>
    <t>Sayre</t>
  </si>
  <si>
    <t>Sayre, Dan</t>
  </si>
  <si>
    <t>DOR33111</t>
  </si>
  <si>
    <t>Dan.Sayre</t>
  </si>
  <si>
    <t>Bradley A.</t>
  </si>
  <si>
    <t>Sayre, Bradley A.</t>
  </si>
  <si>
    <t>CTR00028</t>
  </si>
  <si>
    <t>Bradley.A.Sayre</t>
  </si>
  <si>
    <t>Sayers</t>
  </si>
  <si>
    <t>Sayers, Steve</t>
  </si>
  <si>
    <t>CTR10209</t>
  </si>
  <si>
    <t>Steve.Sayers</t>
  </si>
  <si>
    <t>Sawyer</t>
  </si>
  <si>
    <t>Sawyer, Kyle</t>
  </si>
  <si>
    <t>CON10009</t>
  </si>
  <si>
    <t>Kyle.Sawyer</t>
  </si>
  <si>
    <t>Sargent</t>
  </si>
  <si>
    <t>Sargent, Bill</t>
  </si>
  <si>
    <t>CTR01185</t>
  </si>
  <si>
    <t>Bill.Sargent</t>
  </si>
  <si>
    <t>Sanford</t>
  </si>
  <si>
    <t>Sanford, Dave</t>
  </si>
  <si>
    <t>CON00145</t>
  </si>
  <si>
    <t>Dave.Sanford</t>
  </si>
  <si>
    <t>Saner</t>
  </si>
  <si>
    <t>Terry L.</t>
  </si>
  <si>
    <t>Saner, Terry L.</t>
  </si>
  <si>
    <t>CTR30069</t>
  </si>
  <si>
    <t>Terry.L.Saner</t>
  </si>
  <si>
    <t>Sands</t>
  </si>
  <si>
    <t>Sands, Justin</t>
  </si>
  <si>
    <t>CTR30084</t>
  </si>
  <si>
    <t>Justin.Sands</t>
  </si>
  <si>
    <t>Sandrock</t>
  </si>
  <si>
    <t>Sandrock, Dennis</t>
  </si>
  <si>
    <t>CTR00189</t>
  </si>
  <si>
    <t>Dennis.Sandrock</t>
  </si>
  <si>
    <t>Sandman</t>
  </si>
  <si>
    <t>Sandman, Dillon</t>
  </si>
  <si>
    <t>Sanders</t>
  </si>
  <si>
    <t>Sanders, Ron</t>
  </si>
  <si>
    <t>CTR00450</t>
  </si>
  <si>
    <t>Ron.Sanders</t>
  </si>
  <si>
    <t>Kieth</t>
  </si>
  <si>
    <t>Sanders, Kieth</t>
  </si>
  <si>
    <t>CON60826</t>
  </si>
  <si>
    <t>Kieth.Sanders</t>
  </si>
  <si>
    <t>Sanders, Adrian</t>
  </si>
  <si>
    <t>CTR01260</t>
  </si>
  <si>
    <t>Adrian.Sanders</t>
  </si>
  <si>
    <t>Sand</t>
  </si>
  <si>
    <t>Marsha</t>
  </si>
  <si>
    <t>Sand, Marsha</t>
  </si>
  <si>
    <t>DOR7024</t>
  </si>
  <si>
    <t>Marsha.Sand</t>
  </si>
  <si>
    <t>Sanchez</t>
  </si>
  <si>
    <t>Sanchez, Adrian</t>
  </si>
  <si>
    <t>CTR01549</t>
  </si>
  <si>
    <t>Adrian.Sanchez</t>
  </si>
  <si>
    <t>Samuelson</t>
  </si>
  <si>
    <t>Samuelson, Steve</t>
  </si>
  <si>
    <t>CTR00860</t>
  </si>
  <si>
    <t>Steve.Samuelson</t>
  </si>
  <si>
    <t>Samuelson, Matthew</t>
  </si>
  <si>
    <t>DOR33099</t>
  </si>
  <si>
    <t>Samson</t>
  </si>
  <si>
    <t>Wendy K.</t>
  </si>
  <si>
    <t>Samson, Wendy K.</t>
  </si>
  <si>
    <t>CTR20069</t>
  </si>
  <si>
    <t>Wendy.K.Samson</t>
  </si>
  <si>
    <t>Samson, Josh</t>
  </si>
  <si>
    <t>CON00172</t>
  </si>
  <si>
    <t>Josh.Samson</t>
  </si>
  <si>
    <t>Sams</t>
  </si>
  <si>
    <t>Mikel</t>
  </si>
  <si>
    <t>Sams, Mikel</t>
  </si>
  <si>
    <t>DOR35323</t>
  </si>
  <si>
    <t>Mikel.Sams</t>
  </si>
  <si>
    <t>Sambol</t>
  </si>
  <si>
    <t>Allison</t>
  </si>
  <si>
    <t>Sambol, Allison</t>
  </si>
  <si>
    <t>CTR00418</t>
  </si>
  <si>
    <t>Allison.Sambol</t>
  </si>
  <si>
    <t>Sallinger</t>
  </si>
  <si>
    <t>Sallinger, Brad</t>
  </si>
  <si>
    <t>CTR40011</t>
  </si>
  <si>
    <t>Brad.Sallinger</t>
  </si>
  <si>
    <t>Sall</t>
  </si>
  <si>
    <t>Sall, Jason</t>
  </si>
  <si>
    <t>CON10056</t>
  </si>
  <si>
    <t>Jason.Sall</t>
  </si>
  <si>
    <t>Salgado</t>
  </si>
  <si>
    <t>Alfredo</t>
  </si>
  <si>
    <t>Salgado, Alfredo</t>
  </si>
  <si>
    <t>CTR60071</t>
  </si>
  <si>
    <t>Alfredo.Salgado</t>
  </si>
  <si>
    <t>Salah</t>
  </si>
  <si>
    <t>Mulham</t>
  </si>
  <si>
    <t>Salah, Mulham</t>
  </si>
  <si>
    <t>DOR31532</t>
  </si>
  <si>
    <t>mulham.salah</t>
  </si>
  <si>
    <t>Saint</t>
  </si>
  <si>
    <t>Saint, Terry</t>
  </si>
  <si>
    <t>CON00272</t>
  </si>
  <si>
    <t>Terry.Saint</t>
  </si>
  <si>
    <t>Andre</t>
  </si>
  <si>
    <t>Sahak</t>
  </si>
  <si>
    <t>Asadullah</t>
  </si>
  <si>
    <t>Sahak, Asadullah</t>
  </si>
  <si>
    <t>DOR9150</t>
  </si>
  <si>
    <t>asadullah.sahak</t>
  </si>
  <si>
    <t>Sage, Randy</t>
  </si>
  <si>
    <t>DOR32174</t>
  </si>
  <si>
    <t>Randy.Sage</t>
  </si>
  <si>
    <t>Sadowski</t>
  </si>
  <si>
    <t>Cassie</t>
  </si>
  <si>
    <t>Sadowski, Cassie</t>
  </si>
  <si>
    <t>DOR17041</t>
  </si>
  <si>
    <t>cassie.sadowski</t>
  </si>
  <si>
    <t>Sadler</t>
  </si>
  <si>
    <t>Douglas P.</t>
  </si>
  <si>
    <t>Sadler, Douglas P.</t>
  </si>
  <si>
    <t>CTR60005</t>
  </si>
  <si>
    <t>Douglas.P.Sadler</t>
  </si>
  <si>
    <t>Sabin</t>
  </si>
  <si>
    <t>Sabin, Justin</t>
  </si>
  <si>
    <t>CTR10299</t>
  </si>
  <si>
    <t>Justin.Sabin</t>
  </si>
  <si>
    <t>Saathoff</t>
  </si>
  <si>
    <t>Saathoff, Randy</t>
  </si>
  <si>
    <t>CON60167</t>
  </si>
  <si>
    <t>Randy.Saathoff</t>
  </si>
  <si>
    <t>Rynearson</t>
  </si>
  <si>
    <t>Rynearson, Jason</t>
  </si>
  <si>
    <t>CTR40092</t>
  </si>
  <si>
    <t>Jason.Rynearson</t>
  </si>
  <si>
    <t>Ryks</t>
  </si>
  <si>
    <t>Ryks, Jared</t>
  </si>
  <si>
    <t>CTR60030</t>
  </si>
  <si>
    <t>Jared.Ryks</t>
  </si>
  <si>
    <t>Ryan, William</t>
  </si>
  <si>
    <t>CTR60011</t>
  </si>
  <si>
    <t>William.Ryan</t>
  </si>
  <si>
    <t>Lori</t>
  </si>
  <si>
    <t>Ryan, Lori</t>
  </si>
  <si>
    <t>CTR01349</t>
  </si>
  <si>
    <t>Lori.Ryan</t>
  </si>
  <si>
    <t>Kimberly</t>
  </si>
  <si>
    <t>Ryan, Kimberly</t>
  </si>
  <si>
    <t>CTR01663</t>
  </si>
  <si>
    <t>Kimberly.Ryan</t>
  </si>
  <si>
    <t>Ryan, John</t>
  </si>
  <si>
    <t>CTR40098</t>
  </si>
  <si>
    <t>John.Ryan</t>
  </si>
  <si>
    <t>Beth A.</t>
  </si>
  <si>
    <t>Ryan, Beth A.</t>
  </si>
  <si>
    <t>CTR00022</t>
  </si>
  <si>
    <t>Beth.A.Ryan</t>
  </si>
  <si>
    <t>Ruzicka</t>
  </si>
  <si>
    <t>Ruzicka, Tim</t>
  </si>
  <si>
    <t>CTR00780</t>
  </si>
  <si>
    <t>Tim.Ruzicka</t>
  </si>
  <si>
    <t>Ruzicka, Gordon</t>
  </si>
  <si>
    <t>CON60629</t>
  </si>
  <si>
    <t>Gordon.Ruzicka</t>
  </si>
  <si>
    <t>Rutjens</t>
  </si>
  <si>
    <t>Rutjens, Travis</t>
  </si>
  <si>
    <t>CTR01373</t>
  </si>
  <si>
    <t>Travis.Rutjens</t>
  </si>
  <si>
    <t>Rust</t>
  </si>
  <si>
    <t>Milo</t>
  </si>
  <si>
    <t>Rust, Milo</t>
  </si>
  <si>
    <t>CTR00315</t>
  </si>
  <si>
    <t>Milo.Rust</t>
  </si>
  <si>
    <t>Kelly G.</t>
  </si>
  <si>
    <t>Russell, Kelly G.</t>
  </si>
  <si>
    <t>DOR38111</t>
  </si>
  <si>
    <t>Kelly.G.Russell</t>
  </si>
  <si>
    <t>Kathryn</t>
  </si>
  <si>
    <t>Russell, Kathryn</t>
  </si>
  <si>
    <t>CTR70002</t>
  </si>
  <si>
    <t>Kathryn.Russell</t>
  </si>
  <si>
    <t>Russell, Ben</t>
  </si>
  <si>
    <t>CTR01734</t>
  </si>
  <si>
    <t>Ben.Russell</t>
  </si>
  <si>
    <t>Russell, Adam</t>
  </si>
  <si>
    <t>CTR00964</t>
  </si>
  <si>
    <t>Adam.Russell</t>
  </si>
  <si>
    <t>Rushlau</t>
  </si>
  <si>
    <t>Rushlau, Mark</t>
  </si>
  <si>
    <t>CTR00229</t>
  </si>
  <si>
    <t>Mark.Rushlau</t>
  </si>
  <si>
    <t>Runner</t>
  </si>
  <si>
    <t>Jerimy</t>
  </si>
  <si>
    <t>Runner, Jerimy</t>
  </si>
  <si>
    <t>CTR00040</t>
  </si>
  <si>
    <t>Jerimy.Runner</t>
  </si>
  <si>
    <t>Ruhlman</t>
  </si>
  <si>
    <t>Ruhlman, Joseph</t>
  </si>
  <si>
    <t>CTR60016</t>
  </si>
  <si>
    <t>Joseph.Ruhlman</t>
  </si>
  <si>
    <t>Ruhge</t>
  </si>
  <si>
    <t>Ruhge, Tony</t>
  </si>
  <si>
    <t>CTR01046</t>
  </si>
  <si>
    <t>Tony.Ruhge</t>
  </si>
  <si>
    <t>Ruffcorn</t>
  </si>
  <si>
    <t>Blake</t>
  </si>
  <si>
    <t>Ruffcorn, Blake</t>
  </si>
  <si>
    <t>CTR01316</t>
  </si>
  <si>
    <t>Blake.Ruffcorn</t>
  </si>
  <si>
    <t>Ruff</t>
  </si>
  <si>
    <t>Nate</t>
  </si>
  <si>
    <t>Ruff, Nate</t>
  </si>
  <si>
    <t>CON10061</t>
  </si>
  <si>
    <t>Nate.Ruff</t>
  </si>
  <si>
    <t>Ruder</t>
  </si>
  <si>
    <t>Ruder, Andy</t>
  </si>
  <si>
    <t>CON60176</t>
  </si>
  <si>
    <t>Andy.Ruder</t>
  </si>
  <si>
    <t>Rucker</t>
  </si>
  <si>
    <t>Clint</t>
  </si>
  <si>
    <t>Rucker, Clint</t>
  </si>
  <si>
    <t>CTR20256</t>
  </si>
  <si>
    <t>Clint.Rucker</t>
  </si>
  <si>
    <t>Royer</t>
  </si>
  <si>
    <t>Royer, Gene</t>
  </si>
  <si>
    <t>CTR20210</t>
  </si>
  <si>
    <t>Gene.Royer</t>
  </si>
  <si>
    <t>Rowland</t>
  </si>
  <si>
    <t>Rowland, Don</t>
  </si>
  <si>
    <t>CTR60061</t>
  </si>
  <si>
    <t>Don.Rowland</t>
  </si>
  <si>
    <t>RoweSr.</t>
  </si>
  <si>
    <t>CTR00217</t>
  </si>
  <si>
    <t>Mike.RoweSr.</t>
  </si>
  <si>
    <t>Rovick</t>
  </si>
  <si>
    <t>Rovick, Kyle</t>
  </si>
  <si>
    <t>CTR01657</t>
  </si>
  <si>
    <t>Kyle.Rovick</t>
  </si>
  <si>
    <t>Rotter</t>
  </si>
  <si>
    <t>Rotter, Jason</t>
  </si>
  <si>
    <t>DOR34373</t>
  </si>
  <si>
    <t>jason.rotter</t>
  </si>
  <si>
    <t>Rothchild</t>
  </si>
  <si>
    <t>Rothchild, Chad</t>
  </si>
  <si>
    <t>CON00281</t>
  </si>
  <si>
    <t>Chad.Rothchild</t>
  </si>
  <si>
    <t>Roth</t>
  </si>
  <si>
    <t>Raymond</t>
  </si>
  <si>
    <t>Roth, Raymond</t>
  </si>
  <si>
    <t>SMG20220</t>
  </si>
  <si>
    <t>Raymond.Roth</t>
  </si>
  <si>
    <t>Roth, Ray</t>
  </si>
  <si>
    <t>CTR00243</t>
  </si>
  <si>
    <t>Ray.Roth</t>
  </si>
  <si>
    <t>Roth, Matt</t>
  </si>
  <si>
    <t>CTR01348</t>
  </si>
  <si>
    <t>Matt.Roth</t>
  </si>
  <si>
    <t>Cory G.</t>
  </si>
  <si>
    <t>Roth, Cory G.</t>
  </si>
  <si>
    <t>CTR10016</t>
  </si>
  <si>
    <t>Cory.G.Roth</t>
  </si>
  <si>
    <t>Chad J.</t>
  </si>
  <si>
    <t>Roth, Chad J.</t>
  </si>
  <si>
    <t>CTR10015</t>
  </si>
  <si>
    <t>Chad.J.Roth</t>
  </si>
  <si>
    <t>Rosso</t>
  </si>
  <si>
    <t>Rosso, Marc</t>
  </si>
  <si>
    <t>SMG20021</t>
  </si>
  <si>
    <t>Ross, Eric</t>
  </si>
  <si>
    <t>CTR00414</t>
  </si>
  <si>
    <t>Eric.Ross</t>
  </si>
  <si>
    <t>Rosno</t>
  </si>
  <si>
    <t>Rosno, Joe</t>
  </si>
  <si>
    <t>CTR01025</t>
  </si>
  <si>
    <t>Joe.Rosno</t>
  </si>
  <si>
    <t>Roshone</t>
  </si>
  <si>
    <t>Nancy</t>
  </si>
  <si>
    <t>Roshone, Nancy</t>
  </si>
  <si>
    <t>CTR01315</t>
  </si>
  <si>
    <t>Nancy.Roshone</t>
  </si>
  <si>
    <t>Rosenthal</t>
  </si>
  <si>
    <t>Rosenthal, Jason</t>
  </si>
  <si>
    <t>CTR10201</t>
  </si>
  <si>
    <t>Jason.Rosenthal</t>
  </si>
  <si>
    <t>Rosenquist</t>
  </si>
  <si>
    <t>Rosenquist, Dan</t>
  </si>
  <si>
    <t>CTR40025</t>
  </si>
  <si>
    <t>Dan.Rosenquist</t>
  </si>
  <si>
    <t>Rosenblad</t>
  </si>
  <si>
    <t>Brady</t>
  </si>
  <si>
    <t>Rosenblad, Brady</t>
  </si>
  <si>
    <t>SMG20244</t>
  </si>
  <si>
    <t>brady.rosenblad</t>
  </si>
  <si>
    <t>Rosen</t>
  </si>
  <si>
    <t>Rosen, Don</t>
  </si>
  <si>
    <t>CTR00963</t>
  </si>
  <si>
    <t>Don.Rosen</t>
  </si>
  <si>
    <t>Rose</t>
  </si>
  <si>
    <t>Rose, Jason</t>
  </si>
  <si>
    <t>CTR40104</t>
  </si>
  <si>
    <t>Jason.Rose</t>
  </si>
  <si>
    <t>Rose, Bill</t>
  </si>
  <si>
    <t>CTR01192</t>
  </si>
  <si>
    <t>Bill.Rose</t>
  </si>
  <si>
    <t>Roscoe</t>
  </si>
  <si>
    <t>Marie</t>
  </si>
  <si>
    <t>Roscoe, Marie</t>
  </si>
  <si>
    <t>CTR00573</t>
  </si>
  <si>
    <t>Marie.Roscoe</t>
  </si>
  <si>
    <t>Rosas</t>
  </si>
  <si>
    <t>Juan</t>
  </si>
  <si>
    <t>Rosas, Juan</t>
  </si>
  <si>
    <t>SMG20219</t>
  </si>
  <si>
    <t>Juan.Rosas</t>
  </si>
  <si>
    <t>Romig</t>
  </si>
  <si>
    <t>Coby</t>
  </si>
  <si>
    <t>Romig, Coby</t>
  </si>
  <si>
    <t>CTR01517</t>
  </si>
  <si>
    <t>Coby.Romig</t>
  </si>
  <si>
    <t>Rollins</t>
  </si>
  <si>
    <t>Rollins, Mike</t>
  </si>
  <si>
    <t>CTR20206</t>
  </si>
  <si>
    <t>Mike.Rollins</t>
  </si>
  <si>
    <t>Roll</t>
  </si>
  <si>
    <t>Roll, David</t>
  </si>
  <si>
    <t>CTR10190</t>
  </si>
  <si>
    <t>David.Roll</t>
  </si>
  <si>
    <t>Charlie</t>
  </si>
  <si>
    <t>Roll, Charlie</t>
  </si>
  <si>
    <t>CON00273</t>
  </si>
  <si>
    <t>Charlie.Roll</t>
  </si>
  <si>
    <t>Roland</t>
  </si>
  <si>
    <t>Roland, Jim</t>
  </si>
  <si>
    <t>CTR00162</t>
  </si>
  <si>
    <t>Jim.Roland</t>
  </si>
  <si>
    <t>Roland, Carl</t>
  </si>
  <si>
    <t>CON00196</t>
  </si>
  <si>
    <t>Carl.Roland</t>
  </si>
  <si>
    <t>Rohrberg</t>
  </si>
  <si>
    <t>Rohrberg, Gary</t>
  </si>
  <si>
    <t>CON10059</t>
  </si>
  <si>
    <t>Gary.Rohrberg</t>
  </si>
  <si>
    <t>Rohn</t>
  </si>
  <si>
    <t>Rohn, Kurt</t>
  </si>
  <si>
    <t>CTR01599</t>
  </si>
  <si>
    <t>Kurt.Rohn</t>
  </si>
  <si>
    <t>Rogman</t>
  </si>
  <si>
    <t>Rex</t>
  </si>
  <si>
    <t>Rogman, Rex</t>
  </si>
  <si>
    <t>CTR00617</t>
  </si>
  <si>
    <t>Rex.Rogman</t>
  </si>
  <si>
    <t>Rogert</t>
  </si>
  <si>
    <t>Rogert, Daniel</t>
  </si>
  <si>
    <t>SMG20059</t>
  </si>
  <si>
    <t>Daniel.Rogert</t>
  </si>
  <si>
    <t>Rogers</t>
  </si>
  <si>
    <t>Brent</t>
  </si>
  <si>
    <t>Rogers, Brent</t>
  </si>
  <si>
    <t>DOR37180</t>
  </si>
  <si>
    <t>Brent.Rogers</t>
  </si>
  <si>
    <t>Roessler</t>
  </si>
  <si>
    <t>Roessler, Matt</t>
  </si>
  <si>
    <t>CTR60026</t>
  </si>
  <si>
    <t>Matt.Roessler</t>
  </si>
  <si>
    <t>Roessler, Mark</t>
  </si>
  <si>
    <t>CTR00021</t>
  </si>
  <si>
    <t>Mark.Roessler</t>
  </si>
  <si>
    <t>Roehrs</t>
  </si>
  <si>
    <t>Roehrs, Matt</t>
  </si>
  <si>
    <t>CTR60055</t>
  </si>
  <si>
    <t>Matt.Roehrs</t>
  </si>
  <si>
    <t>Roehrs, Douglas</t>
  </si>
  <si>
    <t>DOR36239</t>
  </si>
  <si>
    <t>Douglas.Roehrs</t>
  </si>
  <si>
    <t>Roehr</t>
  </si>
  <si>
    <t>Donovan</t>
  </si>
  <si>
    <t>Roehr, Donovan</t>
  </si>
  <si>
    <t>CTR01321</t>
  </si>
  <si>
    <t>Donovan.Roehr</t>
  </si>
  <si>
    <t>Roebuck</t>
  </si>
  <si>
    <t>Roebuck, Steve</t>
  </si>
  <si>
    <t>DOR35063</t>
  </si>
  <si>
    <t>Steve.Roebuck</t>
  </si>
  <si>
    <t>Rodrizuez</t>
  </si>
  <si>
    <t>Jesus</t>
  </si>
  <si>
    <t>Rodrizuez, Jesus</t>
  </si>
  <si>
    <t>CTR01233</t>
  </si>
  <si>
    <t>Jesus.Rodrizuez</t>
  </si>
  <si>
    <t>Rodriquez</t>
  </si>
  <si>
    <t>Timoteo</t>
  </si>
  <si>
    <t>Rodriquez, Timoteo</t>
  </si>
  <si>
    <t>CTR00238</t>
  </si>
  <si>
    <t>Timoteo.Rodriquez</t>
  </si>
  <si>
    <t>Rodriguez</t>
  </si>
  <si>
    <t>Rodriguez, Robert</t>
  </si>
  <si>
    <t>CTR00200</t>
  </si>
  <si>
    <t>Robert.Rodriguez</t>
  </si>
  <si>
    <t>Rodriguez, Juan</t>
  </si>
  <si>
    <t>CTR01508</t>
  </si>
  <si>
    <t>Juan.Rodriguez</t>
  </si>
  <si>
    <t>Rodas</t>
  </si>
  <si>
    <t>Rene</t>
  </si>
  <si>
    <t>Rodas, Rene</t>
  </si>
  <si>
    <t>CTR01631</t>
  </si>
  <si>
    <t>Rene.Rodas</t>
  </si>
  <si>
    <t>Robison</t>
  </si>
  <si>
    <t>Robison, Kevin</t>
  </si>
  <si>
    <t>CON00235</t>
  </si>
  <si>
    <t>Kevin.Robison</t>
  </si>
  <si>
    <t>Robinson</t>
  </si>
  <si>
    <t>Robinson, Wayne</t>
  </si>
  <si>
    <t>CTR01148</t>
  </si>
  <si>
    <t>Wayne.Robinson</t>
  </si>
  <si>
    <t>Jefferson</t>
  </si>
  <si>
    <t>Robinson, Jefferson</t>
  </si>
  <si>
    <t>SMG20155</t>
  </si>
  <si>
    <t>Jefferson.Robinson</t>
  </si>
  <si>
    <t>Robertson</t>
  </si>
  <si>
    <t>Ramsy</t>
  </si>
  <si>
    <t>Robertson, Ramsy</t>
  </si>
  <si>
    <t>CON60635</t>
  </si>
  <si>
    <t>Ramsy.Robertson</t>
  </si>
  <si>
    <t>Robertson, Jake</t>
  </si>
  <si>
    <t>CON00135</t>
  </si>
  <si>
    <t>Jake.Robertson</t>
  </si>
  <si>
    <t>Gabe</t>
  </si>
  <si>
    <t>Robertson, Gabe</t>
  </si>
  <si>
    <t>DOR12009</t>
  </si>
  <si>
    <t>Gabe.Robertson</t>
  </si>
  <si>
    <t>Robbins</t>
  </si>
  <si>
    <t>Robbins, Joe</t>
  </si>
  <si>
    <t>CTR01393</t>
  </si>
  <si>
    <t>Joe.Robbins</t>
  </si>
  <si>
    <t>Don L.</t>
  </si>
  <si>
    <t>Robb, Don L.</t>
  </si>
  <si>
    <t>CTR40032</t>
  </si>
  <si>
    <t>Don.L.Robb</t>
  </si>
  <si>
    <t>Ritterbush</t>
  </si>
  <si>
    <t>Ritterbush, Shawn</t>
  </si>
  <si>
    <t>SMG20154</t>
  </si>
  <si>
    <t>Shawn.Ritterbush</t>
  </si>
  <si>
    <t>Janis</t>
  </si>
  <si>
    <t>Ritterbush, Janis</t>
  </si>
  <si>
    <t>CTR00020</t>
  </si>
  <si>
    <t>Janis.Ritterbush</t>
  </si>
  <si>
    <t>Risor</t>
  </si>
  <si>
    <t>Risor, Dave</t>
  </si>
  <si>
    <t>CTR00099</t>
  </si>
  <si>
    <t>Dave.Risor</t>
  </si>
  <si>
    <t>Ashley</t>
  </si>
  <si>
    <t>Ripp</t>
  </si>
  <si>
    <t>Ripp, Jake</t>
  </si>
  <si>
    <t>CTR40022</t>
  </si>
  <si>
    <t>Jake.Ripp</t>
  </si>
  <si>
    <t>Ripley</t>
  </si>
  <si>
    <t>Ripley, Rod</t>
  </si>
  <si>
    <t>CTR00578</t>
  </si>
  <si>
    <t>Rod.Ripley</t>
  </si>
  <si>
    <t>Ripley, Justin</t>
  </si>
  <si>
    <t>DOR38185</t>
  </si>
  <si>
    <t>Ripley, Chad</t>
  </si>
  <si>
    <t>CTR60070</t>
  </si>
  <si>
    <t>Chad.Ripley</t>
  </si>
  <si>
    <t>Rinne</t>
  </si>
  <si>
    <t>Rinne, Michael</t>
  </si>
  <si>
    <t>CTR00546</t>
  </si>
  <si>
    <t>Michael.Rinne</t>
  </si>
  <si>
    <t>Rinkol</t>
  </si>
  <si>
    <t>Rinkol, Greg</t>
  </si>
  <si>
    <t>CTR10169</t>
  </si>
  <si>
    <t>Greg.Rinkol</t>
  </si>
  <si>
    <t>Riley</t>
  </si>
  <si>
    <t>Riley, Shawn</t>
  </si>
  <si>
    <t>CON60846</t>
  </si>
  <si>
    <t>Shawn.Riley</t>
  </si>
  <si>
    <t>Riggins</t>
  </si>
  <si>
    <t>Kitty</t>
  </si>
  <si>
    <t>Riggins, Kitty</t>
  </si>
  <si>
    <t>DOR36017</t>
  </si>
  <si>
    <t>Kitty.Riggins</t>
  </si>
  <si>
    <t>Riffle</t>
  </si>
  <si>
    <t>Shelby</t>
  </si>
  <si>
    <t>Riffle, Shelby</t>
  </si>
  <si>
    <t>DOR37204</t>
  </si>
  <si>
    <t>shelby.riffle</t>
  </si>
  <si>
    <t>RifeSr.</t>
  </si>
  <si>
    <t>Marcus</t>
  </si>
  <si>
    <t>CTR00415</t>
  </si>
  <si>
    <t>Marcus.RifeSr.</t>
  </si>
  <si>
    <t>Riesberg</t>
  </si>
  <si>
    <t>Riesberg, Doug</t>
  </si>
  <si>
    <t>CTR30080</t>
  </si>
  <si>
    <t>Doug.Riesberg</t>
  </si>
  <si>
    <t>Riensch</t>
  </si>
  <si>
    <t>Riensch, Taylor</t>
  </si>
  <si>
    <t>CTR01490</t>
  </si>
  <si>
    <t>Taylor.Riensch</t>
  </si>
  <si>
    <t>Riens</t>
  </si>
  <si>
    <t>Kelsie</t>
  </si>
  <si>
    <t>Riens, Kelsie</t>
  </si>
  <si>
    <t>CTR00400</t>
  </si>
  <si>
    <t>Kelsie.Riens</t>
  </si>
  <si>
    <t>Rief</t>
  </si>
  <si>
    <t>Rief, Larry</t>
  </si>
  <si>
    <t>CTR20564</t>
  </si>
  <si>
    <t>Larry.Rief</t>
  </si>
  <si>
    <t>Riedmann</t>
  </si>
  <si>
    <t>Riedmann, Luke</t>
  </si>
  <si>
    <t>CTR00566</t>
  </si>
  <si>
    <t>Luke.Riedmann</t>
  </si>
  <si>
    <t>Ridgeway</t>
  </si>
  <si>
    <t>Parker</t>
  </si>
  <si>
    <t>Ridgeway, Parker</t>
  </si>
  <si>
    <t>CTR01590</t>
  </si>
  <si>
    <t>Parker.Ridgeway</t>
  </si>
  <si>
    <t>Rider</t>
  </si>
  <si>
    <t>Rider, Jason</t>
  </si>
  <si>
    <t>CTR60047</t>
  </si>
  <si>
    <t>Jason.Rider</t>
  </si>
  <si>
    <t>Riddle</t>
  </si>
  <si>
    <t>Riddle, Tom</t>
  </si>
  <si>
    <t>CON60865</t>
  </si>
  <si>
    <t>Tom.Riddle</t>
  </si>
  <si>
    <t>Riddle, John</t>
  </si>
  <si>
    <t>CTR20038</t>
  </si>
  <si>
    <t>John.Riddle</t>
  </si>
  <si>
    <t>Ridder</t>
  </si>
  <si>
    <t>Ridder, Joe</t>
  </si>
  <si>
    <t>CTR00980</t>
  </si>
  <si>
    <t>Joe.Ridder</t>
  </si>
  <si>
    <t>Ridder, Jesse</t>
  </si>
  <si>
    <t>CTR00891</t>
  </si>
  <si>
    <t>Jesse.Ridder</t>
  </si>
  <si>
    <t>Ridder, Cole</t>
  </si>
  <si>
    <t>CTR01721</t>
  </si>
  <si>
    <t>Cole.Ridder</t>
  </si>
  <si>
    <t>Rickertsen</t>
  </si>
  <si>
    <t>JD</t>
  </si>
  <si>
    <t>Rickertsen, JD</t>
  </si>
  <si>
    <t>CTR00880</t>
  </si>
  <si>
    <t>JD.Rickertsen</t>
  </si>
  <si>
    <t>Richardson</t>
  </si>
  <si>
    <t>Richardson, Ross</t>
  </si>
  <si>
    <t>CTR00141</t>
  </si>
  <si>
    <t>Ross.Richardson</t>
  </si>
  <si>
    <t>Lance</t>
  </si>
  <si>
    <t>Richardson, Lance</t>
  </si>
  <si>
    <t>CTR70020</t>
  </si>
  <si>
    <t>Lance.Richardson</t>
  </si>
  <si>
    <t>Rice</t>
  </si>
  <si>
    <t>Rice, Steven</t>
  </si>
  <si>
    <t>CTR10161</t>
  </si>
  <si>
    <t>Steven.Rice</t>
  </si>
  <si>
    <t>Ricceri</t>
  </si>
  <si>
    <t>Ricceri, Ben</t>
  </si>
  <si>
    <t>CTR20051</t>
  </si>
  <si>
    <t>Ben.Ricceri</t>
  </si>
  <si>
    <t>Rial</t>
  </si>
  <si>
    <t>Rial, Terry</t>
  </si>
  <si>
    <t>CTR00404</t>
  </si>
  <si>
    <t>Terry.Rial</t>
  </si>
  <si>
    <t>Rhoades</t>
  </si>
  <si>
    <t>Dusty</t>
  </si>
  <si>
    <t>Rhoades, Dusty</t>
  </si>
  <si>
    <t>CTR00552</t>
  </si>
  <si>
    <t>Dusty.Rhoades</t>
  </si>
  <si>
    <t>Rezac</t>
  </si>
  <si>
    <t>Rezac, Chad</t>
  </si>
  <si>
    <t>CON60873</t>
  </si>
  <si>
    <t>Chad.Rezac</t>
  </si>
  <si>
    <t>Reynolds</t>
  </si>
  <si>
    <t>Reynolds, Mike</t>
  </si>
  <si>
    <t>DOR33149</t>
  </si>
  <si>
    <t>Mike.Reynolds</t>
  </si>
  <si>
    <t>Reynolds, Jacob</t>
  </si>
  <si>
    <t>SMG20204</t>
  </si>
  <si>
    <t>Jacob.Reynolds</t>
  </si>
  <si>
    <t>Reyna</t>
  </si>
  <si>
    <t>Reyna, Michael</t>
  </si>
  <si>
    <t>CTR01218</t>
  </si>
  <si>
    <t>Michael.Reyna</t>
  </si>
  <si>
    <t>Reyes</t>
  </si>
  <si>
    <t>Reyes, Aaron</t>
  </si>
  <si>
    <t>CTR01320</t>
  </si>
  <si>
    <t>Aaron.Reyes</t>
  </si>
  <si>
    <t>Rewinkel</t>
  </si>
  <si>
    <t>Rewinkel, Garrett</t>
  </si>
  <si>
    <t>CON60825</t>
  </si>
  <si>
    <t>Garrett.Rewinkel</t>
  </si>
  <si>
    <t>Reuss</t>
  </si>
  <si>
    <t>Lee M.</t>
  </si>
  <si>
    <t>Reuss, Lee M.</t>
  </si>
  <si>
    <t>DOR35358</t>
  </si>
  <si>
    <t>Lee.M.Reuss</t>
  </si>
  <si>
    <t>Ressig</t>
  </si>
  <si>
    <t>Scott D.</t>
  </si>
  <si>
    <t>Ressig, Scott D.</t>
  </si>
  <si>
    <t>CTR00623</t>
  </si>
  <si>
    <t>Scott.D.Ressig</t>
  </si>
  <si>
    <t>Repass</t>
  </si>
  <si>
    <t>Margaret</t>
  </si>
  <si>
    <t>Repass, Margaret</t>
  </si>
  <si>
    <t>DOR37232</t>
  </si>
  <si>
    <t>margaret.repass</t>
  </si>
  <si>
    <t>Rengstorf</t>
  </si>
  <si>
    <t>Nickolas</t>
  </si>
  <si>
    <t>Rengstorf, Nickolas</t>
  </si>
  <si>
    <t>CTR00180</t>
  </si>
  <si>
    <t>Nickolas.Rengstorf</t>
  </si>
  <si>
    <t>Remm</t>
  </si>
  <si>
    <t>Remm, Brandon</t>
  </si>
  <si>
    <t>DOR33258</t>
  </si>
  <si>
    <t>Brandon.Remm</t>
  </si>
  <si>
    <t>Reinsch</t>
  </si>
  <si>
    <t>Reinsch, Taylor</t>
  </si>
  <si>
    <t>CTR01588</t>
  </si>
  <si>
    <t>Taylor.Reinsch</t>
  </si>
  <si>
    <t>Reinsch, Craig</t>
  </si>
  <si>
    <t>CON10002</t>
  </si>
  <si>
    <t>Craig.Reinsch</t>
  </si>
  <si>
    <t>Reinke</t>
  </si>
  <si>
    <t>Cory L.</t>
  </si>
  <si>
    <t>Reinke, Cory L.</t>
  </si>
  <si>
    <t>CTR20068</t>
  </si>
  <si>
    <t>Cory.L.Reinke</t>
  </si>
  <si>
    <t>Reinhard</t>
  </si>
  <si>
    <t>Reinhard, Andrew</t>
  </si>
  <si>
    <t>DOR36443</t>
  </si>
  <si>
    <t>andrew.reinhard</t>
  </si>
  <si>
    <t>Reigle</t>
  </si>
  <si>
    <t>Thomas V.</t>
  </si>
  <si>
    <t>Reigle, Thomas V.</t>
  </si>
  <si>
    <t>CTR30049</t>
  </si>
  <si>
    <t>Thomas.V.Reigle</t>
  </si>
  <si>
    <t>Reicks</t>
  </si>
  <si>
    <t>Reicks, Ben</t>
  </si>
  <si>
    <t>CTR10230</t>
  </si>
  <si>
    <t>Ben.Reicks</t>
  </si>
  <si>
    <t>Reichert</t>
  </si>
  <si>
    <t>Reichert, Matthew</t>
  </si>
  <si>
    <t>CTR01479</t>
  </si>
  <si>
    <t>Matthew.Reichert</t>
  </si>
  <si>
    <t>Rehorst</t>
  </si>
  <si>
    <t>Rehorst, Nick</t>
  </si>
  <si>
    <t>CTR00039</t>
  </si>
  <si>
    <t>Nick.Rehorst</t>
  </si>
  <si>
    <t>Reeves</t>
  </si>
  <si>
    <t>Rochelle</t>
  </si>
  <si>
    <t>Reeves, Leslie</t>
  </si>
  <si>
    <t>CTR20203</t>
  </si>
  <si>
    <t>Leslie.Reeves</t>
  </si>
  <si>
    <t>Reese</t>
  </si>
  <si>
    <t>Reese, Brian</t>
  </si>
  <si>
    <t>CTR00812</t>
  </si>
  <si>
    <t>Brian.Reese</t>
  </si>
  <si>
    <t>Rees</t>
  </si>
  <si>
    <t>Rees, Todd</t>
  </si>
  <si>
    <t>SMG20023</t>
  </si>
  <si>
    <t>Todd.Rees</t>
  </si>
  <si>
    <t>Reel</t>
  </si>
  <si>
    <t>Reel, Robb</t>
  </si>
  <si>
    <t>CTR00164</t>
  </si>
  <si>
    <t>Robb.Reel</t>
  </si>
  <si>
    <t>Reed</t>
  </si>
  <si>
    <t>Martin</t>
  </si>
  <si>
    <t>Reed, Martin</t>
  </si>
  <si>
    <t>CTR00188</t>
  </si>
  <si>
    <t>Martin.Reed</t>
  </si>
  <si>
    <t>Reed, Mark</t>
  </si>
  <si>
    <t>DOR35288</t>
  </si>
  <si>
    <t>mark.reed</t>
  </si>
  <si>
    <t>Reed, John</t>
  </si>
  <si>
    <t>SMG20153</t>
  </si>
  <si>
    <t>John.Reed</t>
  </si>
  <si>
    <t>Reed, Curtis</t>
  </si>
  <si>
    <t>CTR00779</t>
  </si>
  <si>
    <t>Curtis.Reed</t>
  </si>
  <si>
    <t>Redwine</t>
  </si>
  <si>
    <t>Redwine, Kent</t>
  </si>
  <si>
    <t>CTR00585</t>
  </si>
  <si>
    <t>Reagles</t>
  </si>
  <si>
    <t>Keith V.</t>
  </si>
  <si>
    <t>Reagles, Keith V.</t>
  </si>
  <si>
    <t>CTR00049</t>
  </si>
  <si>
    <t>Keith.V.Reagles</t>
  </si>
  <si>
    <t>Reagan</t>
  </si>
  <si>
    <t>Reagan, Jacob</t>
  </si>
  <si>
    <t>CON00237</t>
  </si>
  <si>
    <t>Jacob.Reagan</t>
  </si>
  <si>
    <t>Rea</t>
  </si>
  <si>
    <t>Rea, Robert</t>
  </si>
  <si>
    <t>DOR9097</t>
  </si>
  <si>
    <t>Robert.Rea</t>
  </si>
  <si>
    <t>Rea, Don</t>
  </si>
  <si>
    <t>CTR01129</t>
  </si>
  <si>
    <t>Don.Rea</t>
  </si>
  <si>
    <t>RazesII</t>
  </si>
  <si>
    <t>CTR00256</t>
  </si>
  <si>
    <t>Dennis.RazesII</t>
  </si>
  <si>
    <t>Raymond, Ryan</t>
  </si>
  <si>
    <t>CTR01347</t>
  </si>
  <si>
    <t>Ryan.Raymond</t>
  </si>
  <si>
    <t>Raymond, John</t>
  </si>
  <si>
    <t>DOR38272</t>
  </si>
  <si>
    <t>john.raymond</t>
  </si>
  <si>
    <t>Rayman</t>
  </si>
  <si>
    <t>Rayman, Jeremy</t>
  </si>
  <si>
    <t>CON00131</t>
  </si>
  <si>
    <t>Jeremy.Rayman</t>
  </si>
  <si>
    <t>Rawson</t>
  </si>
  <si>
    <t>Rawson, Mike</t>
  </si>
  <si>
    <t>CTR00709</t>
  </si>
  <si>
    <t>Mike.Rawson</t>
  </si>
  <si>
    <t>Ravert</t>
  </si>
  <si>
    <t>Roland K.</t>
  </si>
  <si>
    <t>Ravert, Roland K.</t>
  </si>
  <si>
    <t>CTR50012</t>
  </si>
  <si>
    <t>Roland.K.Ravert</t>
  </si>
  <si>
    <t>Ravenscroft</t>
  </si>
  <si>
    <t>Jess T.</t>
  </si>
  <si>
    <t>Ravenscroft, Jess T.</t>
  </si>
  <si>
    <t>DOR38207</t>
  </si>
  <si>
    <t>Jess.T.Ravenscroft</t>
  </si>
  <si>
    <t>Rauscher</t>
  </si>
  <si>
    <t>Rauscher, Steve</t>
  </si>
  <si>
    <t>CTR10181</t>
  </si>
  <si>
    <t>Steve.Rauscher</t>
  </si>
  <si>
    <t>Bonnie</t>
  </si>
  <si>
    <t>Rauscher, Bonnie</t>
  </si>
  <si>
    <t>CTR01229</t>
  </si>
  <si>
    <t>Bonnie.Rauscher</t>
  </si>
  <si>
    <t>Rauner</t>
  </si>
  <si>
    <t>Cayle</t>
  </si>
  <si>
    <t>Rauner, Cayle</t>
  </si>
  <si>
    <t>DOR31453</t>
  </si>
  <si>
    <t>cayle.rauner</t>
  </si>
  <si>
    <t>Ratliff</t>
  </si>
  <si>
    <t>Ratliff, Tim</t>
  </si>
  <si>
    <t>CTR01117</t>
  </si>
  <si>
    <t>Tim.Ratliff</t>
  </si>
  <si>
    <t>Rath</t>
  </si>
  <si>
    <t>Chris A.</t>
  </si>
  <si>
    <t>Rath, Chris A.</t>
  </si>
  <si>
    <t>CTR30065</t>
  </si>
  <si>
    <t>Chris.A.Rath</t>
  </si>
  <si>
    <t>Rasheid</t>
  </si>
  <si>
    <t>Donna</t>
  </si>
  <si>
    <t>Rasheid, Donna</t>
  </si>
  <si>
    <t>CTR00075</t>
  </si>
  <si>
    <t>Donna.Rasheid</t>
  </si>
  <si>
    <t>Rankin</t>
  </si>
  <si>
    <t>Rankin, Robert</t>
  </si>
  <si>
    <t>DOR32225</t>
  </si>
  <si>
    <t>robert.rankin</t>
  </si>
  <si>
    <t>Randall, Jeff</t>
  </si>
  <si>
    <t>DOR35364</t>
  </si>
  <si>
    <t>Jeff.Randall</t>
  </si>
  <si>
    <t>Ramsell</t>
  </si>
  <si>
    <t>Brian K.</t>
  </si>
  <si>
    <t>Ramsell, Brian K.</t>
  </si>
  <si>
    <t>CTR50010</t>
  </si>
  <si>
    <t>Brian.K.Ramsell</t>
  </si>
  <si>
    <t>Ramp</t>
  </si>
  <si>
    <t>Shawntell</t>
  </si>
  <si>
    <t>Ramp, Shawntell</t>
  </si>
  <si>
    <t>CTR00069</t>
  </si>
  <si>
    <t>Shawntell.Ramp</t>
  </si>
  <si>
    <t>Ramos</t>
  </si>
  <si>
    <t>Silvestre</t>
  </si>
  <si>
    <t>Ramos, Silvestre</t>
  </si>
  <si>
    <t>CTR01116</t>
  </si>
  <si>
    <t>Silvestre.Ramos</t>
  </si>
  <si>
    <t>Ramos, Larry</t>
  </si>
  <si>
    <t>DOR35103</t>
  </si>
  <si>
    <t>Larry.Ramos</t>
  </si>
  <si>
    <t>Estephan</t>
  </si>
  <si>
    <t>Ramos, Estephan</t>
  </si>
  <si>
    <t>CTR00778</t>
  </si>
  <si>
    <t>Estephan.Ramos</t>
  </si>
  <si>
    <t>RamosJr.</t>
  </si>
  <si>
    <t>Cruz</t>
  </si>
  <si>
    <t>CTR00491</t>
  </si>
  <si>
    <t>Cruz.RamosJr.</t>
  </si>
  <si>
    <t>Ramge</t>
  </si>
  <si>
    <t>Ramge, Nick</t>
  </si>
  <si>
    <t>CON11205</t>
  </si>
  <si>
    <t>Nick.Ramge</t>
  </si>
  <si>
    <t>Rajewich</t>
  </si>
  <si>
    <t>Rajewich, Scott</t>
  </si>
  <si>
    <t>DOR35070</t>
  </si>
  <si>
    <t>Scott.Rajewich</t>
  </si>
  <si>
    <t>Rains</t>
  </si>
  <si>
    <t>Ed</t>
  </si>
  <si>
    <t>Rains, Ed</t>
  </si>
  <si>
    <t>CTR10011</t>
  </si>
  <si>
    <t>Ed.Rains</t>
  </si>
  <si>
    <t>Rahn</t>
  </si>
  <si>
    <t>Jaccob</t>
  </si>
  <si>
    <t>Rahn, Jaccob</t>
  </si>
  <si>
    <t>CTR01092</t>
  </si>
  <si>
    <t>Jaccob.Rahn</t>
  </si>
  <si>
    <t>Rahmanzai</t>
  </si>
  <si>
    <t>Salim</t>
  </si>
  <si>
    <t>Rahmanzai, Salim</t>
  </si>
  <si>
    <t>DOR32231</t>
  </si>
  <si>
    <t>salim.rahmanzai</t>
  </si>
  <si>
    <t>Mohamad</t>
  </si>
  <si>
    <t>Rahmanzai, Mohamad</t>
  </si>
  <si>
    <t>CTR01622</t>
  </si>
  <si>
    <t>Mohamad.Rahmanzai</t>
  </si>
  <si>
    <t>Ragsdale</t>
  </si>
  <si>
    <t>Ragsdale, Mike</t>
  </si>
  <si>
    <t>CTR00249</t>
  </si>
  <si>
    <t>Mike.Ragsdale</t>
  </si>
  <si>
    <t>Raftery</t>
  </si>
  <si>
    <t>Gray</t>
  </si>
  <si>
    <t>Raftery, Gray</t>
  </si>
  <si>
    <t>CON60871</t>
  </si>
  <si>
    <t>Gray.Raftery</t>
  </si>
  <si>
    <t>Raders</t>
  </si>
  <si>
    <t>Cynthia</t>
  </si>
  <si>
    <t>Raders, Cynthia</t>
  </si>
  <si>
    <t>CTR00219</t>
  </si>
  <si>
    <t>Cynthia.Raders</t>
  </si>
  <si>
    <t>Rader</t>
  </si>
  <si>
    <t>Rader, Steve</t>
  </si>
  <si>
    <t>DOR32170</t>
  </si>
  <si>
    <t>Steve.Rader</t>
  </si>
  <si>
    <t>Rademacher</t>
  </si>
  <si>
    <t>Rademacher, Jake</t>
  </si>
  <si>
    <t>CTR70004</t>
  </si>
  <si>
    <t>Jake.Rademacher</t>
  </si>
  <si>
    <t>Racely</t>
  </si>
  <si>
    <t>Racely, Warren</t>
  </si>
  <si>
    <t>DOR33051</t>
  </si>
  <si>
    <t>Warren.Racely</t>
  </si>
  <si>
    <t>Raben</t>
  </si>
  <si>
    <t>Fred</t>
  </si>
  <si>
    <t>Raben, Fred</t>
  </si>
  <si>
    <t>DOR35366</t>
  </si>
  <si>
    <t>Fred.Raben</t>
  </si>
  <si>
    <t>Quirk</t>
  </si>
  <si>
    <t>Quirk, John</t>
  </si>
  <si>
    <t>CON60838</t>
  </si>
  <si>
    <t>John.Quirk</t>
  </si>
  <si>
    <t>Quinty</t>
  </si>
  <si>
    <t>Quinty, Dale</t>
  </si>
  <si>
    <t>CON00279</t>
  </si>
  <si>
    <t>Dale.Quinty</t>
  </si>
  <si>
    <t>Quintana</t>
  </si>
  <si>
    <t>Quintana, Patrick</t>
  </si>
  <si>
    <t>CTR01509</t>
  </si>
  <si>
    <t>Patrick.Quintana</t>
  </si>
  <si>
    <t>Quinn</t>
  </si>
  <si>
    <t>Quinn, David</t>
  </si>
  <si>
    <t>CTR00909</t>
  </si>
  <si>
    <t>David.Quinn</t>
  </si>
  <si>
    <t>Quinn, Aaron</t>
  </si>
  <si>
    <t>CTR00372</t>
  </si>
  <si>
    <t>Aaron.Quinn</t>
  </si>
  <si>
    <t>Quille</t>
  </si>
  <si>
    <t>Cathy</t>
  </si>
  <si>
    <t>Quille, Cathy</t>
  </si>
  <si>
    <t>CTR01471</t>
  </si>
  <si>
    <t>Cathy.Quille</t>
  </si>
  <si>
    <t>Queen</t>
  </si>
  <si>
    <t>Bruce</t>
  </si>
  <si>
    <t>Queen, Bruce</t>
  </si>
  <si>
    <t>SMG20152</t>
  </si>
  <si>
    <t>Bruce.Queen</t>
  </si>
  <si>
    <t>Quandahl</t>
  </si>
  <si>
    <t>Quandahl, John</t>
  </si>
  <si>
    <t>CTR01204</t>
  </si>
  <si>
    <t>John.Quandahl</t>
  </si>
  <si>
    <t>Quady</t>
  </si>
  <si>
    <t>Quady, Curt</t>
  </si>
  <si>
    <t>CTR00859</t>
  </si>
  <si>
    <t>Curt.Quady</t>
  </si>
  <si>
    <t>Qassim</t>
  </si>
  <si>
    <t>Fahad</t>
  </si>
  <si>
    <t>Qassim, Fahad</t>
  </si>
  <si>
    <t>DOR9149</t>
  </si>
  <si>
    <t>Purucker</t>
  </si>
  <si>
    <t>Purucker, Cindy</t>
  </si>
  <si>
    <t>CON60348</t>
  </si>
  <si>
    <t>cindy.purucker</t>
  </si>
  <si>
    <t>Purchal</t>
  </si>
  <si>
    <t>Purchal, John</t>
  </si>
  <si>
    <t>CTR40085</t>
  </si>
  <si>
    <t>John.Purchal</t>
  </si>
  <si>
    <t>Puls</t>
  </si>
  <si>
    <t>Puls, James</t>
  </si>
  <si>
    <t>CON60171</t>
  </si>
  <si>
    <t>James.Puls</t>
  </si>
  <si>
    <t>Pudenz</t>
  </si>
  <si>
    <t>Pudenz, Steve</t>
  </si>
  <si>
    <t>CTR00385</t>
  </si>
  <si>
    <t>Steve.Pudenz</t>
  </si>
  <si>
    <t>Prusia</t>
  </si>
  <si>
    <t>Prusia, Shelby</t>
  </si>
  <si>
    <t>DOR34530</t>
  </si>
  <si>
    <t>shelby.prusia</t>
  </si>
  <si>
    <t>Prucha</t>
  </si>
  <si>
    <t>Prucha, Frank</t>
  </si>
  <si>
    <t>CTR00492</t>
  </si>
  <si>
    <t>Frank.Prucha</t>
  </si>
  <si>
    <t>Prokup</t>
  </si>
  <si>
    <t>Prokup, Jeremy</t>
  </si>
  <si>
    <t>CTR00834</t>
  </si>
  <si>
    <t>Jeremy.Prokup</t>
  </si>
  <si>
    <t>Prochaska</t>
  </si>
  <si>
    <t>Prochaska, Ron</t>
  </si>
  <si>
    <t>CTR00362</t>
  </si>
  <si>
    <t>Ron.Prochaska</t>
  </si>
  <si>
    <t>Probosco</t>
  </si>
  <si>
    <t>Probosco, Josh</t>
  </si>
  <si>
    <t>CTR30087</t>
  </si>
  <si>
    <t>Josh.Probosco</t>
  </si>
  <si>
    <t>Probasco</t>
  </si>
  <si>
    <t>Probasco, Curtis</t>
  </si>
  <si>
    <t>DOR34268</t>
  </si>
  <si>
    <t>Price</t>
  </si>
  <si>
    <t>Price, Jim</t>
  </si>
  <si>
    <t>CTR00565</t>
  </si>
  <si>
    <t>Jim.Price</t>
  </si>
  <si>
    <t>Price, Chad</t>
  </si>
  <si>
    <t>CON60618</t>
  </si>
  <si>
    <t>Chad.Price</t>
  </si>
  <si>
    <t>Price, Ben</t>
  </si>
  <si>
    <t>CTR01346</t>
  </si>
  <si>
    <t>Ben.Price</t>
  </si>
  <si>
    <t>Preston</t>
  </si>
  <si>
    <t>Preston, Mike</t>
  </si>
  <si>
    <t>CTR01161</t>
  </si>
  <si>
    <t>Mike.Preston</t>
  </si>
  <si>
    <t>Predmore</t>
  </si>
  <si>
    <t>Predmore, Dave</t>
  </si>
  <si>
    <t>CTR00411</t>
  </si>
  <si>
    <t>Dave.Predmore</t>
  </si>
  <si>
    <t>Prchal</t>
  </si>
  <si>
    <t>Prchal, Jim</t>
  </si>
  <si>
    <t>CTR20218</t>
  </si>
  <si>
    <t>Jim.Prchal</t>
  </si>
  <si>
    <t>Pratt</t>
  </si>
  <si>
    <t>Pratt, James</t>
  </si>
  <si>
    <t>SMG20151</t>
  </si>
  <si>
    <t>James.Pratt</t>
  </si>
  <si>
    <t>Prall</t>
  </si>
  <si>
    <t>Prall, Brad</t>
  </si>
  <si>
    <t>DOR32112</t>
  </si>
  <si>
    <t>Brad.Prall</t>
  </si>
  <si>
    <t>Powers</t>
  </si>
  <si>
    <t>Powers, Kevin</t>
  </si>
  <si>
    <t>CON68027</t>
  </si>
  <si>
    <t>Kevin.Powers</t>
  </si>
  <si>
    <t>Potts</t>
  </si>
  <si>
    <t>Shane N.</t>
  </si>
  <si>
    <t>Potts, Shane N.</t>
  </si>
  <si>
    <t>CTR20062</t>
  </si>
  <si>
    <t>Shane.N.Potts</t>
  </si>
  <si>
    <t>Potrzeba</t>
  </si>
  <si>
    <t>Potrzeba, Drew</t>
  </si>
  <si>
    <t>CTR00962</t>
  </si>
  <si>
    <t>Drew.Potrzeba</t>
  </si>
  <si>
    <t>Post</t>
  </si>
  <si>
    <t>Post, Dave</t>
  </si>
  <si>
    <t>CON00155</t>
  </si>
  <si>
    <t>Dave.Post</t>
  </si>
  <si>
    <t>Poss</t>
  </si>
  <si>
    <t>Poss, Larry</t>
  </si>
  <si>
    <t>CTR01197</t>
  </si>
  <si>
    <t>Larry.Poss</t>
  </si>
  <si>
    <t>Porter</t>
  </si>
  <si>
    <t>Bobby</t>
  </si>
  <si>
    <t>Porter, Bobby</t>
  </si>
  <si>
    <t>CTR01345</t>
  </si>
  <si>
    <t>Bobby.Porter</t>
  </si>
  <si>
    <t>Popsisl</t>
  </si>
  <si>
    <t>Popsisl, Jerry</t>
  </si>
  <si>
    <t>SMG20150</t>
  </si>
  <si>
    <t>Jerry.Popsisl</t>
  </si>
  <si>
    <t>Popple</t>
  </si>
  <si>
    <t>Popple, Nick</t>
  </si>
  <si>
    <t>CON60845</t>
  </si>
  <si>
    <t>Nick.Popple</t>
  </si>
  <si>
    <t>Popham</t>
  </si>
  <si>
    <t>Popham, Jason</t>
  </si>
  <si>
    <t>CTR00251</t>
  </si>
  <si>
    <t>Jason.Popham</t>
  </si>
  <si>
    <t>Popham, Brandon</t>
  </si>
  <si>
    <t>CTR00250</t>
  </si>
  <si>
    <t>Brandon.Popham</t>
  </si>
  <si>
    <t>Pope</t>
  </si>
  <si>
    <t>Pope, Mark</t>
  </si>
  <si>
    <t>CTR20067</t>
  </si>
  <si>
    <t>Mark.Pope</t>
  </si>
  <si>
    <t>Poore</t>
  </si>
  <si>
    <t>Poore, Jesse</t>
  </si>
  <si>
    <t>CTR00417</t>
  </si>
  <si>
    <t>Jesse.Poore</t>
  </si>
  <si>
    <t>Pongratz</t>
  </si>
  <si>
    <t>Dewey</t>
  </si>
  <si>
    <t>Pongratz, Dewey</t>
  </si>
  <si>
    <t>DOR38084</t>
  </si>
  <si>
    <t>Dewey.Pongratz</t>
  </si>
  <si>
    <t>Ponder</t>
  </si>
  <si>
    <t>Ponder, Jeff</t>
  </si>
  <si>
    <t>CTR01235</t>
  </si>
  <si>
    <t>Jeff.Ponder</t>
  </si>
  <si>
    <t>Ponce</t>
  </si>
  <si>
    <t>CTR00721</t>
  </si>
  <si>
    <t>Alejandro.Ponce</t>
  </si>
  <si>
    <t>Polenske</t>
  </si>
  <si>
    <t>Polenske, Tim</t>
  </si>
  <si>
    <t>CTR01101</t>
  </si>
  <si>
    <t>Tim.Polenske</t>
  </si>
  <si>
    <t>Polack</t>
  </si>
  <si>
    <t>Polack, Mark</t>
  </si>
  <si>
    <t>CTR01630</t>
  </si>
  <si>
    <t>Mark.Polack</t>
  </si>
  <si>
    <t>Polacek</t>
  </si>
  <si>
    <t>Polacek, Rich</t>
  </si>
  <si>
    <t>CON00276</t>
  </si>
  <si>
    <t>Rich.Polacek</t>
  </si>
  <si>
    <t>Pointer</t>
  </si>
  <si>
    <t>Pointer, Larry</t>
  </si>
  <si>
    <t>CTR40010</t>
  </si>
  <si>
    <t>Larry.Pointer</t>
  </si>
  <si>
    <t>Pogge</t>
  </si>
  <si>
    <t>Therese</t>
  </si>
  <si>
    <t>Pogge, Therese</t>
  </si>
  <si>
    <t>CTR00384</t>
  </si>
  <si>
    <t>Therese.Pogge</t>
  </si>
  <si>
    <t>Poff</t>
  </si>
  <si>
    <t>Poff, Kyle</t>
  </si>
  <si>
    <t>CTR00984</t>
  </si>
  <si>
    <t>Kyle.Poff</t>
  </si>
  <si>
    <t>Podoll</t>
  </si>
  <si>
    <t>Podoll, Cory</t>
  </si>
  <si>
    <t>DOR31451</t>
  </si>
  <si>
    <t>cory.podoll</t>
  </si>
  <si>
    <t>Plumb</t>
  </si>
  <si>
    <t>Plumb, Steve</t>
  </si>
  <si>
    <t>CTR00019</t>
  </si>
  <si>
    <t>Steve.Plumb</t>
  </si>
  <si>
    <t>Redgie</t>
  </si>
  <si>
    <t>Plumb, Redgie</t>
  </si>
  <si>
    <t>CTR00726</t>
  </si>
  <si>
    <t>Redgie.Plumb</t>
  </si>
  <si>
    <t>Plihal</t>
  </si>
  <si>
    <t>JeanE</t>
  </si>
  <si>
    <t>Plihal, JeanE</t>
  </si>
  <si>
    <t>DOR7010</t>
  </si>
  <si>
    <t>jeane.plihal</t>
  </si>
  <si>
    <t>Pleak</t>
  </si>
  <si>
    <t>Mitch A.</t>
  </si>
  <si>
    <t>Pleak, Mitch A.</t>
  </si>
  <si>
    <t>CTR20061</t>
  </si>
  <si>
    <t>Mitch.A.Pleak</t>
  </si>
  <si>
    <t>Plagge</t>
  </si>
  <si>
    <t>Plagge, Jeff</t>
  </si>
  <si>
    <t>CTR01645</t>
  </si>
  <si>
    <t>Jeff.Plagge</t>
  </si>
  <si>
    <t>Pittman</t>
  </si>
  <si>
    <t>Pittman, David</t>
  </si>
  <si>
    <t>CTR60069</t>
  </si>
  <si>
    <t>David.Pittman</t>
  </si>
  <si>
    <t>Pitre</t>
  </si>
  <si>
    <t>Pitre, Justin</t>
  </si>
  <si>
    <t>CTR50015</t>
  </si>
  <si>
    <t>Justin.Pitre</t>
  </si>
  <si>
    <t>Piper</t>
  </si>
  <si>
    <t>Kevin J.</t>
  </si>
  <si>
    <t>Piper, Kevin J.</t>
  </si>
  <si>
    <t>CTR60004</t>
  </si>
  <si>
    <t>Kevin.J.Piper</t>
  </si>
  <si>
    <t>Piper, Chris</t>
  </si>
  <si>
    <t>CTR01344</t>
  </si>
  <si>
    <t>Chris.Piper</t>
  </si>
  <si>
    <t>Pink</t>
  </si>
  <si>
    <t>Pink, Evan</t>
  </si>
  <si>
    <t>CTR01514</t>
  </si>
  <si>
    <t>Evan.Pink</t>
  </si>
  <si>
    <t>Pilzer</t>
  </si>
  <si>
    <t>Roger L.</t>
  </si>
  <si>
    <t>Pilzer, Roger L.</t>
  </si>
  <si>
    <t>CTR30055</t>
  </si>
  <si>
    <t>Roger.L.Pilzer</t>
  </si>
  <si>
    <t>Pierson</t>
  </si>
  <si>
    <t>Pierson, Ray</t>
  </si>
  <si>
    <t>CTR20042</t>
  </si>
  <si>
    <t>Ray.Pierson</t>
  </si>
  <si>
    <t>Pierce</t>
  </si>
  <si>
    <t>Pierce, Jerry</t>
  </si>
  <si>
    <t>CTR50014</t>
  </si>
  <si>
    <t>Jerry.Pierce</t>
  </si>
  <si>
    <t>Pieper</t>
  </si>
  <si>
    <t>Pieper, Steve</t>
  </si>
  <si>
    <t>CTR00616</t>
  </si>
  <si>
    <t>Steve.Pieper</t>
  </si>
  <si>
    <t>Pieper, Mark</t>
  </si>
  <si>
    <t>CTR01146</t>
  </si>
  <si>
    <t>Mark.Pieper</t>
  </si>
  <si>
    <t>Piel</t>
  </si>
  <si>
    <t>Piel, Fred</t>
  </si>
  <si>
    <t>CTR00663</t>
  </si>
  <si>
    <t>Fred.Piel</t>
  </si>
  <si>
    <t>Philpott</t>
  </si>
  <si>
    <t>Philpott, Tom</t>
  </si>
  <si>
    <t>CTR10160</t>
  </si>
  <si>
    <t>Tom.Philpott</t>
  </si>
  <si>
    <t>Phillips</t>
  </si>
  <si>
    <t>Robbie</t>
  </si>
  <si>
    <t>Phillips, Robbie</t>
  </si>
  <si>
    <t>CTR00356</t>
  </si>
  <si>
    <t>Robbie.Phillips</t>
  </si>
  <si>
    <t>Phillips, Luke</t>
  </si>
  <si>
    <t>CTR00196</t>
  </si>
  <si>
    <t>Luke.Phillips</t>
  </si>
  <si>
    <t>Kristin</t>
  </si>
  <si>
    <t>Phillips, Kristin</t>
  </si>
  <si>
    <t>CON00264</t>
  </si>
  <si>
    <t>Kristin.Phillips</t>
  </si>
  <si>
    <t>Andrew M.</t>
  </si>
  <si>
    <t>Phillips, Andrew M.</t>
  </si>
  <si>
    <t>CTR10159</t>
  </si>
  <si>
    <t>Andrew.M.Phillips</t>
  </si>
  <si>
    <t>Phelps</t>
  </si>
  <si>
    <t>Phelps, Cheryl</t>
  </si>
  <si>
    <t>CON60604</t>
  </si>
  <si>
    <t>Cheryl.Phelps</t>
  </si>
  <si>
    <t>Pflaster</t>
  </si>
  <si>
    <t>Pflaster, Tim</t>
  </si>
  <si>
    <t>CTR01123</t>
  </si>
  <si>
    <t>Tim.Pflaster</t>
  </si>
  <si>
    <t>Petty</t>
  </si>
  <si>
    <t>Petty, Mitch</t>
  </si>
  <si>
    <t>CTR10167</t>
  </si>
  <si>
    <t>Mitch.Petty</t>
  </si>
  <si>
    <t>Pettit</t>
  </si>
  <si>
    <t>Pettit, Jared</t>
  </si>
  <si>
    <t>CTR01010</t>
  </si>
  <si>
    <t>Jared.Pettit</t>
  </si>
  <si>
    <t>Petsch</t>
  </si>
  <si>
    <t>Petsch, Adam</t>
  </si>
  <si>
    <t>CON00261</t>
  </si>
  <si>
    <t>Adam.Petsch</t>
  </si>
  <si>
    <t>Petet</t>
  </si>
  <si>
    <t>Petet, Rick</t>
  </si>
  <si>
    <t>CTR40045</t>
  </si>
  <si>
    <t>Rick.Petet</t>
  </si>
  <si>
    <t>Peterson</t>
  </si>
  <si>
    <t>Peterson, Tyler</t>
  </si>
  <si>
    <t>CTR01516</t>
  </si>
  <si>
    <t>Tyler.Peterson</t>
  </si>
  <si>
    <t>Peterson, Steve</t>
  </si>
  <si>
    <t>CTR00803</t>
  </si>
  <si>
    <t>Steve.Peterson</t>
  </si>
  <si>
    <t>Kathy</t>
  </si>
  <si>
    <t>Peterson, Joe</t>
  </si>
  <si>
    <t>CTR60068</t>
  </si>
  <si>
    <t>Joe.Peterson</t>
  </si>
  <si>
    <t>Colton</t>
  </si>
  <si>
    <t>Peterson, Colton</t>
  </si>
  <si>
    <t>CTR01723</t>
  </si>
  <si>
    <t>Colton.Peterson</t>
  </si>
  <si>
    <t>Peterson, Chad</t>
  </si>
  <si>
    <t>SMG20247</t>
  </si>
  <si>
    <t>Peterson, Brett</t>
  </si>
  <si>
    <t>CON60864</t>
  </si>
  <si>
    <t>Brett.Peterson</t>
  </si>
  <si>
    <t>Peterson, Andrew</t>
  </si>
  <si>
    <t>CTR01155</t>
  </si>
  <si>
    <t>Andrew.Peterson</t>
  </si>
  <si>
    <t>Petersen</t>
  </si>
  <si>
    <t>Petersen, Marc</t>
  </si>
  <si>
    <t>CTR01030</t>
  </si>
  <si>
    <t>Marc.Petersen</t>
  </si>
  <si>
    <t>James A</t>
  </si>
  <si>
    <t>Petersen, James A</t>
  </si>
  <si>
    <t>CTR00827</t>
  </si>
  <si>
    <t>James.A.Petersen</t>
  </si>
  <si>
    <t>Petersen, Clinton</t>
  </si>
  <si>
    <t>CTR01718</t>
  </si>
  <si>
    <t>Clinton.Petersen</t>
  </si>
  <si>
    <t>Petersen, Bryan</t>
  </si>
  <si>
    <t>CTR00237</t>
  </si>
  <si>
    <t>Bryan.Petersen</t>
  </si>
  <si>
    <t>Petersen, Blake</t>
  </si>
  <si>
    <t>CON00167</t>
  </si>
  <si>
    <t>Blake.Petersen</t>
  </si>
  <si>
    <t>Peters</t>
  </si>
  <si>
    <t>Peters, William</t>
  </si>
  <si>
    <t>CTR01396</t>
  </si>
  <si>
    <t>William.Peters</t>
  </si>
  <si>
    <t>Leroy H</t>
  </si>
  <si>
    <t>Peters, Leroy H</t>
  </si>
  <si>
    <t>CTR00858</t>
  </si>
  <si>
    <t>Leroy.H.Peters</t>
  </si>
  <si>
    <t>Peters, Dave</t>
  </si>
  <si>
    <t>CTR00961</t>
  </si>
  <si>
    <t>Dave.Peters</t>
  </si>
  <si>
    <t>Person</t>
  </si>
  <si>
    <t>Person, Eric</t>
  </si>
  <si>
    <t>CTR01196</t>
  </si>
  <si>
    <t>Eric.Person</t>
  </si>
  <si>
    <t>Perry</t>
  </si>
  <si>
    <t>Brion</t>
  </si>
  <si>
    <t>Perry, Brion</t>
  </si>
  <si>
    <t>CTR01454</t>
  </si>
  <si>
    <t>Brion.Perry</t>
  </si>
  <si>
    <t>Perrine</t>
  </si>
  <si>
    <t>Perrine, Steve</t>
  </si>
  <si>
    <t>CTR20217</t>
  </si>
  <si>
    <t>Steve.Perrine</t>
  </si>
  <si>
    <t>Perrin</t>
  </si>
  <si>
    <t>Perrin, Kevin</t>
  </si>
  <si>
    <t>CTR00212</t>
  </si>
  <si>
    <t>Kevin.Perrin</t>
  </si>
  <si>
    <t>Pernicek</t>
  </si>
  <si>
    <t>Pernicek, Todd</t>
  </si>
  <si>
    <t>CON60952</t>
  </si>
  <si>
    <t>Todd.Pernicek</t>
  </si>
  <si>
    <t>Perkins</t>
  </si>
  <si>
    <t>Perkins, Richard</t>
  </si>
  <si>
    <t>CTR01031</t>
  </si>
  <si>
    <t>Richard.Perkins</t>
  </si>
  <si>
    <t>Pergande</t>
  </si>
  <si>
    <t>Pergande, Jason</t>
  </si>
  <si>
    <t>CTR10297</t>
  </si>
  <si>
    <t>Jason.Pergande</t>
  </si>
  <si>
    <t>Perez</t>
  </si>
  <si>
    <t>Raymundo</t>
  </si>
  <si>
    <t>Perez, Raymundo</t>
  </si>
  <si>
    <t>CTR01468</t>
  </si>
  <si>
    <t>Raymundo.Perez</t>
  </si>
  <si>
    <t>Leonardo</t>
  </si>
  <si>
    <t>Perez, Leonardo</t>
  </si>
  <si>
    <t>CTR01006</t>
  </si>
  <si>
    <t>Leonardo.Perez</t>
  </si>
  <si>
    <t>Fernando</t>
  </si>
  <si>
    <t>Perez, Fernando</t>
  </si>
  <si>
    <t>CTR40051</t>
  </si>
  <si>
    <t>Fernando.Perez</t>
  </si>
  <si>
    <t>Perdue</t>
  </si>
  <si>
    <t>Perdue, Doug</t>
  </si>
  <si>
    <t>CTR00918</t>
  </si>
  <si>
    <t>Doug.Perdue</t>
  </si>
  <si>
    <t>Peralta</t>
  </si>
  <si>
    <t>Salvador</t>
  </si>
  <si>
    <t>Peralta, Salvador</t>
  </si>
  <si>
    <t>CTR01687</t>
  </si>
  <si>
    <t>Salvador.Peralta</t>
  </si>
  <si>
    <t>Perales</t>
  </si>
  <si>
    <t>Domingo</t>
  </si>
  <si>
    <t>Perales, Domingo</t>
  </si>
  <si>
    <t>CTR01361</t>
  </si>
  <si>
    <t>Domingo.Perales</t>
  </si>
  <si>
    <t>Penas</t>
  </si>
  <si>
    <t>Penas, Allen</t>
  </si>
  <si>
    <t>DOR9051</t>
  </si>
  <si>
    <t>Pelz</t>
  </si>
  <si>
    <t>Pelz, Jeff</t>
  </si>
  <si>
    <t>CTR00622</t>
  </si>
  <si>
    <t>Jeff.Pelz</t>
  </si>
  <si>
    <t>Pedersen</t>
  </si>
  <si>
    <t>Pedersen, Troy</t>
  </si>
  <si>
    <t>DOR36074</t>
  </si>
  <si>
    <t>Pedersen, Dale</t>
  </si>
  <si>
    <t>CTR10202</t>
  </si>
  <si>
    <t>Dale.Pedersen</t>
  </si>
  <si>
    <t>Peck</t>
  </si>
  <si>
    <t>Peck, Steven</t>
  </si>
  <si>
    <t>CTR60025</t>
  </si>
  <si>
    <t>Steven.Peck</t>
  </si>
  <si>
    <t>Pearson</t>
  </si>
  <si>
    <t>Pearson, Chuck</t>
  </si>
  <si>
    <t>CON60816</t>
  </si>
  <si>
    <t>Chuck.Pearson</t>
  </si>
  <si>
    <t>Pearce</t>
  </si>
  <si>
    <t>Pearce, Jimmy</t>
  </si>
  <si>
    <t>DOR34133</t>
  </si>
  <si>
    <t>Jimmy.Pearce</t>
  </si>
  <si>
    <t>Payne</t>
  </si>
  <si>
    <t>Payne, Nate</t>
  </si>
  <si>
    <t>CTR00456</t>
  </si>
  <si>
    <t>Nate.Payne</t>
  </si>
  <si>
    <t>Payne, Larry</t>
  </si>
  <si>
    <t>CTR00974</t>
  </si>
  <si>
    <t>Larry.Payne</t>
  </si>
  <si>
    <t>Hugh</t>
  </si>
  <si>
    <t>Payne, Hugh</t>
  </si>
  <si>
    <t>CTR30006</t>
  </si>
  <si>
    <t>Hugh.Payne</t>
  </si>
  <si>
    <t>Paxton</t>
  </si>
  <si>
    <t>Paxton, Troy</t>
  </si>
  <si>
    <t>CTR00777</t>
  </si>
  <si>
    <t>Troy.Paxton</t>
  </si>
  <si>
    <t>Pavlik</t>
  </si>
  <si>
    <t>Pavlik, Kevin</t>
  </si>
  <si>
    <t>CTR01629</t>
  </si>
  <si>
    <t>Kevin.Pavlik</t>
  </si>
  <si>
    <t>Pavioni</t>
  </si>
  <si>
    <t>Pavioni, Blake</t>
  </si>
  <si>
    <t>CON00163</t>
  </si>
  <si>
    <t>Blake.Pavioni</t>
  </si>
  <si>
    <t>Paustian</t>
  </si>
  <si>
    <t>Ernie F.</t>
  </si>
  <si>
    <t>Paustian, Ernie F.</t>
  </si>
  <si>
    <t>CTR30072</t>
  </si>
  <si>
    <t>Ernie.F.Paustian</t>
  </si>
  <si>
    <t>Paulsen</t>
  </si>
  <si>
    <t>Jed</t>
  </si>
  <si>
    <t>Paulsen, Jed</t>
  </si>
  <si>
    <t>CTR01615</t>
  </si>
  <si>
    <t>Le Van</t>
  </si>
  <si>
    <t>Paul, Le Van</t>
  </si>
  <si>
    <t>SMG20045</t>
  </si>
  <si>
    <t>Le Van.Paul</t>
  </si>
  <si>
    <t>Jody</t>
  </si>
  <si>
    <t>Paul, Jody</t>
  </si>
  <si>
    <t>DOR9070</t>
  </si>
  <si>
    <t>Patterson</t>
  </si>
  <si>
    <t>Patterson, Mike</t>
  </si>
  <si>
    <t>SMG20267</t>
  </si>
  <si>
    <t>Mike.Patterson</t>
  </si>
  <si>
    <t>Patterson, Curtis</t>
  </si>
  <si>
    <t>CTR00671</t>
  </si>
  <si>
    <t>Curtis.Patterson</t>
  </si>
  <si>
    <t>Aaron G.</t>
  </si>
  <si>
    <t>Patterson, Aaron G.</t>
  </si>
  <si>
    <t>CTR01334</t>
  </si>
  <si>
    <t>Aaron.G.Patterson</t>
  </si>
  <si>
    <t>Patent-Nygren</t>
  </si>
  <si>
    <t>Megan</t>
  </si>
  <si>
    <t>Patent-Nygren, Megan</t>
  </si>
  <si>
    <t>CTR01438</t>
  </si>
  <si>
    <t>Megan.Patent-Nygren</t>
  </si>
  <si>
    <t>Paseka</t>
  </si>
  <si>
    <t>Randy L.</t>
  </si>
  <si>
    <t>Paseka, Randy L.</t>
  </si>
  <si>
    <t>CTR01170</t>
  </si>
  <si>
    <t>Randy.L.Paseka</t>
  </si>
  <si>
    <t>Parrish</t>
  </si>
  <si>
    <t>Tammie</t>
  </si>
  <si>
    <t>Parrish, Tammie</t>
  </si>
  <si>
    <t>DOR31098</t>
  </si>
  <si>
    <t>Tammie.Parrish</t>
  </si>
  <si>
    <t>Parrish, Randy</t>
  </si>
  <si>
    <t>CTR10139</t>
  </si>
  <si>
    <t>Randy.Parrish</t>
  </si>
  <si>
    <t>Parr</t>
  </si>
  <si>
    <t>Zack</t>
  </si>
  <si>
    <t>Parr, Zack</t>
  </si>
  <si>
    <t>CON00195</t>
  </si>
  <si>
    <t>Zack.Parr</t>
  </si>
  <si>
    <t>Bernie</t>
  </si>
  <si>
    <t>Parr, Bernie</t>
  </si>
  <si>
    <t>CTR00656</t>
  </si>
  <si>
    <t>Bernie.Parr</t>
  </si>
  <si>
    <t>Amos</t>
  </si>
  <si>
    <t>Parr, Amos</t>
  </si>
  <si>
    <t>CTR00826</t>
  </si>
  <si>
    <t>Amos.Parr</t>
  </si>
  <si>
    <t>Parks</t>
  </si>
  <si>
    <t>Parks, Jason</t>
  </si>
  <si>
    <t>CTR01091</t>
  </si>
  <si>
    <t>Jason.Parks</t>
  </si>
  <si>
    <t>Parker, Rob</t>
  </si>
  <si>
    <t>CTR00339</t>
  </si>
  <si>
    <t>Rob.Parker</t>
  </si>
  <si>
    <t>Park</t>
  </si>
  <si>
    <t>Park, Matthew</t>
  </si>
  <si>
    <t>DOR37229</t>
  </si>
  <si>
    <t>matthew.park</t>
  </si>
  <si>
    <t>Lee</t>
  </si>
  <si>
    <t>Park, Lee</t>
  </si>
  <si>
    <t>CTR00996</t>
  </si>
  <si>
    <t>Lee.Park</t>
  </si>
  <si>
    <t>Park, Gary</t>
  </si>
  <si>
    <t>CTR80010</t>
  </si>
  <si>
    <t>Gary.Park</t>
  </si>
  <si>
    <t>Panowicz</t>
  </si>
  <si>
    <t>Panowicz, Tony</t>
  </si>
  <si>
    <t>CON60193</t>
  </si>
  <si>
    <t>Tony.Panowicz</t>
  </si>
  <si>
    <t>Erik</t>
  </si>
  <si>
    <t>Panowicz, Erik</t>
  </si>
  <si>
    <t>CTR11110</t>
  </si>
  <si>
    <t>Erik.Panowicz</t>
  </si>
  <si>
    <t>Pankoke</t>
  </si>
  <si>
    <t>Pankoke, Dave</t>
  </si>
  <si>
    <t>CTR00455</t>
  </si>
  <si>
    <t>Dave.Pankoke</t>
  </si>
  <si>
    <t>Pancoke</t>
  </si>
  <si>
    <t>Pancoke, Jeff</t>
  </si>
  <si>
    <t>CTR00857</t>
  </si>
  <si>
    <t>Jeff.Pancoke</t>
  </si>
  <si>
    <t>Palser</t>
  </si>
  <si>
    <t>Palser, Reed</t>
  </si>
  <si>
    <t>CTR00118</t>
  </si>
  <si>
    <t>Reed.Palser</t>
  </si>
  <si>
    <t>Palmer</t>
  </si>
  <si>
    <t>William Grady</t>
  </si>
  <si>
    <t>Palmer, William Grady</t>
  </si>
  <si>
    <t>CTR60034</t>
  </si>
  <si>
    <t>William.Grady.Palmer</t>
  </si>
  <si>
    <t>Palmer, Todd</t>
  </si>
  <si>
    <t>DOR32352</t>
  </si>
  <si>
    <t>Todd.Palmer</t>
  </si>
  <si>
    <t>Palmer, Ryan</t>
  </si>
  <si>
    <t>CTR00076</t>
  </si>
  <si>
    <t>Ryan.Palmer</t>
  </si>
  <si>
    <t>Jacob N</t>
  </si>
  <si>
    <t>Palmer, Jacob N</t>
  </si>
  <si>
    <t>CTR01606</t>
  </si>
  <si>
    <t>Jacob.N.Palmer</t>
  </si>
  <si>
    <t>Pallas</t>
  </si>
  <si>
    <t>Pallas, John</t>
  </si>
  <si>
    <t>DOR32574</t>
  </si>
  <si>
    <t>john.pallas</t>
  </si>
  <si>
    <t>Palik</t>
  </si>
  <si>
    <t>Palik, Jeff</t>
  </si>
  <si>
    <t>CON60072</t>
  </si>
  <si>
    <t>Jeff.Palik</t>
  </si>
  <si>
    <t>Alan</t>
  </si>
  <si>
    <t>Pahre</t>
  </si>
  <si>
    <t>Pahre, Kathy</t>
  </si>
  <si>
    <t>DOR7002</t>
  </si>
  <si>
    <t>Page</t>
  </si>
  <si>
    <t>Page, Austin</t>
  </si>
  <si>
    <t>DOR35307</t>
  </si>
  <si>
    <t>Austin.Page</t>
  </si>
  <si>
    <t>Packmore</t>
  </si>
  <si>
    <t>Packmore, Michael</t>
  </si>
  <si>
    <t>CTR00179</t>
  </si>
  <si>
    <t>Michael.Packmore</t>
  </si>
  <si>
    <t>Will</t>
  </si>
  <si>
    <t>Owens</t>
  </si>
  <si>
    <t>Owens, Jordan</t>
  </si>
  <si>
    <t>CTR10250</t>
  </si>
  <si>
    <t>Jordan.Owens</t>
  </si>
  <si>
    <t>Owen</t>
  </si>
  <si>
    <t>Owen, Michael</t>
  </si>
  <si>
    <t>DOR32442</t>
  </si>
  <si>
    <t>michael.owen</t>
  </si>
  <si>
    <t>Overton</t>
  </si>
  <si>
    <t>Overton, Robb</t>
  </si>
  <si>
    <t>CON60844</t>
  </si>
  <si>
    <t>Robb.Overton</t>
  </si>
  <si>
    <t>Oumer</t>
  </si>
  <si>
    <t>Mohammed</t>
  </si>
  <si>
    <t>Oumer, Mohammed</t>
  </si>
  <si>
    <t>DOR32353</t>
  </si>
  <si>
    <t>Mohammed.Oumer</t>
  </si>
  <si>
    <t>Otto-Berglund</t>
  </si>
  <si>
    <t>Otto-Berglund, Jeffrey</t>
  </si>
  <si>
    <t>DOR33276</t>
  </si>
  <si>
    <t>Otto</t>
  </si>
  <si>
    <t>Otto, Damian</t>
  </si>
  <si>
    <t>DOR31567</t>
  </si>
  <si>
    <t>damian.otto</t>
  </si>
  <si>
    <t>Clay</t>
  </si>
  <si>
    <t>Otto, Clay</t>
  </si>
  <si>
    <t>CTR00479</t>
  </si>
  <si>
    <t>Clay.Otto</t>
  </si>
  <si>
    <t>Otte</t>
  </si>
  <si>
    <t>Joseph C</t>
  </si>
  <si>
    <t>Otte, Joseph C</t>
  </si>
  <si>
    <t>SMG20253</t>
  </si>
  <si>
    <t>joseph.c.otte</t>
  </si>
  <si>
    <t>Ostrum</t>
  </si>
  <si>
    <t>Ostrum, Russ</t>
  </si>
  <si>
    <t>CTR00789</t>
  </si>
  <si>
    <t>Russ.Ostrum</t>
  </si>
  <si>
    <t>Ostransky</t>
  </si>
  <si>
    <t>Ostransky, Taylor</t>
  </si>
  <si>
    <t>CTR01680</t>
  </si>
  <si>
    <t>Taylor.Ostransky</t>
  </si>
  <si>
    <t>Ostrander</t>
  </si>
  <si>
    <t>Ostrander, James</t>
  </si>
  <si>
    <t>CTR20025</t>
  </si>
  <si>
    <t>James.Ostrander</t>
  </si>
  <si>
    <t>Osterman</t>
  </si>
  <si>
    <t>Osterman, Dennis</t>
  </si>
  <si>
    <t>DOR34251</t>
  </si>
  <si>
    <t>Dennis.Osterman</t>
  </si>
  <si>
    <t>Oster</t>
  </si>
  <si>
    <t>Oster, Andrew</t>
  </si>
  <si>
    <t>CTR10290</t>
  </si>
  <si>
    <t>Andrew.Oster</t>
  </si>
  <si>
    <t>Osborn</t>
  </si>
  <si>
    <t>Osborn, Mark</t>
  </si>
  <si>
    <t>DOR13066</t>
  </si>
  <si>
    <t>Mark.Osborn</t>
  </si>
  <si>
    <t>Kenneth</t>
  </si>
  <si>
    <t>Osborn, Kenneth</t>
  </si>
  <si>
    <t>CTR00499</t>
  </si>
  <si>
    <t>Kenneth.Osborn</t>
  </si>
  <si>
    <t>Osborn, Chuck</t>
  </si>
  <si>
    <t>DOR38069</t>
  </si>
  <si>
    <t>Chuck.Osborn</t>
  </si>
  <si>
    <t>Ornelas</t>
  </si>
  <si>
    <t>Ornelas, Ricardo</t>
  </si>
  <si>
    <t>CTR01686</t>
  </si>
  <si>
    <t>Ricardo.Ornelas</t>
  </si>
  <si>
    <t>Orihuela</t>
  </si>
  <si>
    <t>Orihuela, Miguel</t>
  </si>
  <si>
    <t>CTR00086</t>
  </si>
  <si>
    <t>Miguel.Orihuela</t>
  </si>
  <si>
    <t>Oreskovich</t>
  </si>
  <si>
    <t>Sheila</t>
  </si>
  <si>
    <t>Oreskovich, Sheila</t>
  </si>
  <si>
    <t>CTR10097</t>
  </si>
  <si>
    <t>Sheila.Oreskovich</t>
  </si>
  <si>
    <t>Opp</t>
  </si>
  <si>
    <t>Valda</t>
  </si>
  <si>
    <t>Opp, Valda</t>
  </si>
  <si>
    <t>DOR24030</t>
  </si>
  <si>
    <t>valda.opp</t>
  </si>
  <si>
    <t>Onihan</t>
  </si>
  <si>
    <t>Onihan, Dennis</t>
  </si>
  <si>
    <t>CTR01534</t>
  </si>
  <si>
    <t>Dennis.Onihan</t>
  </si>
  <si>
    <t>ONeil</t>
  </si>
  <si>
    <t>CTR00178</t>
  </si>
  <si>
    <t>Ryan.ONeil</t>
  </si>
  <si>
    <t>ONeal</t>
  </si>
  <si>
    <t>Darrell D.</t>
  </si>
  <si>
    <t>CTR01253</t>
  </si>
  <si>
    <t>Darrell.D.ONeal</t>
  </si>
  <si>
    <t>Ondrak</t>
  </si>
  <si>
    <t>Ondrak, Mike</t>
  </si>
  <si>
    <t>DOR9044</t>
  </si>
  <si>
    <t>mike.ondrak</t>
  </si>
  <si>
    <t>Olson</t>
  </si>
  <si>
    <t>Olson, Paul</t>
  </si>
  <si>
    <t>CTR40018</t>
  </si>
  <si>
    <t>Paul.Olson</t>
  </si>
  <si>
    <t>Olson, John</t>
  </si>
  <si>
    <t>CTR00502</t>
  </si>
  <si>
    <t>John.Olson</t>
  </si>
  <si>
    <t>Olson, Jeremy</t>
  </si>
  <si>
    <t>CON10032</t>
  </si>
  <si>
    <t>Jeremy.Olson</t>
  </si>
  <si>
    <t>Grant</t>
  </si>
  <si>
    <t>Olson, Grant</t>
  </si>
  <si>
    <t>CTR00244</t>
  </si>
  <si>
    <t>Grant.Olson</t>
  </si>
  <si>
    <t>Olson, Doug</t>
  </si>
  <si>
    <t>CON60863</t>
  </si>
  <si>
    <t>Doug.Olson</t>
  </si>
  <si>
    <t>Christine</t>
  </si>
  <si>
    <t>Olson, Christine</t>
  </si>
  <si>
    <t>CTR00691</t>
  </si>
  <si>
    <t>Christine.Olson</t>
  </si>
  <si>
    <t>Olson, Chad</t>
  </si>
  <si>
    <t>CTR00467</t>
  </si>
  <si>
    <t>Chad.Olson</t>
  </si>
  <si>
    <t>Olsen</t>
  </si>
  <si>
    <t>Olsen, Ron</t>
  </si>
  <si>
    <t>CTR00065</t>
  </si>
  <si>
    <t>Ron.Olsen</t>
  </si>
  <si>
    <t>Olsen, Pat</t>
  </si>
  <si>
    <t>CTR00088</t>
  </si>
  <si>
    <t>Pat.Olsen</t>
  </si>
  <si>
    <t>Olsen, Michael</t>
  </si>
  <si>
    <t>CTR01071</t>
  </si>
  <si>
    <t>Michael.Olsen</t>
  </si>
  <si>
    <t>Jack</t>
  </si>
  <si>
    <t>Olsen, Jack</t>
  </si>
  <si>
    <t>CTR00747</t>
  </si>
  <si>
    <t>Jack.Olsen</t>
  </si>
  <si>
    <t>Olsen, Grant</t>
  </si>
  <si>
    <t>CTR40014</t>
  </si>
  <si>
    <t>Grant.Olsen</t>
  </si>
  <si>
    <t>Olsen, Dan</t>
  </si>
  <si>
    <t>CTR00524</t>
  </si>
  <si>
    <t>Dan.Olsen</t>
  </si>
  <si>
    <t>Olomi</t>
  </si>
  <si>
    <t>Maria</t>
  </si>
  <si>
    <t>Olomi, Maria</t>
  </si>
  <si>
    <t>DOR9025</t>
  </si>
  <si>
    <t>Maria.Olomi</t>
  </si>
  <si>
    <t>Olmstead</t>
  </si>
  <si>
    <t>Troy G</t>
  </si>
  <si>
    <t>Olmstead, Troy G</t>
  </si>
  <si>
    <t>CTR00091</t>
  </si>
  <si>
    <t>Troy.G.Olmstead</t>
  </si>
  <si>
    <t>Olmstead, Blake</t>
  </si>
  <si>
    <t>CTR01090</t>
  </si>
  <si>
    <t>Blake.Olmstead</t>
  </si>
  <si>
    <t>Oliver</t>
  </si>
  <si>
    <t>Oliver, Troy</t>
  </si>
  <si>
    <t>CTR00131</t>
  </si>
  <si>
    <t>Troy.Oliver</t>
  </si>
  <si>
    <t>Oliver, Tom</t>
  </si>
  <si>
    <t>CTR01089</t>
  </si>
  <si>
    <t>Tom.Oliver</t>
  </si>
  <si>
    <t>Olivarez</t>
  </si>
  <si>
    <t>Olivarez, Daniel</t>
  </si>
  <si>
    <t>CTR01033</t>
  </si>
  <si>
    <t>Daniel.Olivarez</t>
  </si>
  <si>
    <t>Oleson</t>
  </si>
  <si>
    <t>Anna</t>
  </si>
  <si>
    <t>Oleson, Anna</t>
  </si>
  <si>
    <t>CTR30082</t>
  </si>
  <si>
    <t>Anna.Oleson</t>
  </si>
  <si>
    <t>Oldenburger</t>
  </si>
  <si>
    <t>Kiaha</t>
  </si>
  <si>
    <t>Oldenburger, Kiaha</t>
  </si>
  <si>
    <t>SMG20284</t>
  </si>
  <si>
    <t>OHarrow</t>
  </si>
  <si>
    <t>CTR01343</t>
  </si>
  <si>
    <t>Pat.OHarrow</t>
  </si>
  <si>
    <t>Ogden</t>
  </si>
  <si>
    <t>Ogden, Dan</t>
  </si>
  <si>
    <t>CTR00138</t>
  </si>
  <si>
    <t>Dan.Ogden</t>
  </si>
  <si>
    <t>Oerter</t>
  </si>
  <si>
    <t>Oerter, Curt</t>
  </si>
  <si>
    <t>CTR00366</t>
  </si>
  <si>
    <t>Oden</t>
  </si>
  <si>
    <t>Oden, Stuart</t>
  </si>
  <si>
    <t>CTR01636</t>
  </si>
  <si>
    <t>Stuart.Oden</t>
  </si>
  <si>
    <t>ODell</t>
  </si>
  <si>
    <t>CTR00615</t>
  </si>
  <si>
    <t>Mike.ODell</t>
  </si>
  <si>
    <t>CTR00614</t>
  </si>
  <si>
    <t>John.M.ODell</t>
  </si>
  <si>
    <t>Holly</t>
  </si>
  <si>
    <t>Odell, Holly</t>
  </si>
  <si>
    <t>CTR00398</t>
  </si>
  <si>
    <t>Holly.Odell</t>
  </si>
  <si>
    <t>CTR00655</t>
  </si>
  <si>
    <t>Don.ODell</t>
  </si>
  <si>
    <t>DOR38156</t>
  </si>
  <si>
    <t>Christopher.ODell</t>
  </si>
  <si>
    <t>CTR00654</t>
  </si>
  <si>
    <t>Bob.ODell</t>
  </si>
  <si>
    <t>OConnell</t>
  </si>
  <si>
    <t>SMG20043</t>
  </si>
  <si>
    <t>Brian.O'Connell</t>
  </si>
  <si>
    <t>Oberschulte</t>
  </si>
  <si>
    <t>Oberschulte, Kevin</t>
  </si>
  <si>
    <t>CON00268</t>
  </si>
  <si>
    <t>Kevin.Oberschulte</t>
  </si>
  <si>
    <t>OBanion</t>
  </si>
  <si>
    <t>CTR20060</t>
  </si>
  <si>
    <t>Gabe.OBanion</t>
  </si>
  <si>
    <t>Nygaard</t>
  </si>
  <si>
    <t>Nygaard, Alan</t>
  </si>
  <si>
    <t>CTR01128</t>
  </si>
  <si>
    <t>Alan.Nygaard</t>
  </si>
  <si>
    <t>Nussrallah</t>
  </si>
  <si>
    <t>Nussrallah, Joe</t>
  </si>
  <si>
    <t>CON00256</t>
  </si>
  <si>
    <t>Joe.Nussrallah</t>
  </si>
  <si>
    <t>Noyola</t>
  </si>
  <si>
    <t>Gustavo</t>
  </si>
  <si>
    <t>Noyola, Gustavo</t>
  </si>
  <si>
    <t>CTR01088</t>
  </si>
  <si>
    <t>Gustavo.Noyola</t>
  </si>
  <si>
    <t>Noyes</t>
  </si>
  <si>
    <t>Christian</t>
  </si>
  <si>
    <t>Noyes, Christian</t>
  </si>
  <si>
    <t>CTR01268</t>
  </si>
  <si>
    <t>Christian.Noyes</t>
  </si>
  <si>
    <t>Novotny</t>
  </si>
  <si>
    <t>Novotny, Jason</t>
  </si>
  <si>
    <t>CTR00167</t>
  </si>
  <si>
    <t>Jason.Novotny</t>
  </si>
  <si>
    <t>Novotny, Greg</t>
  </si>
  <si>
    <t>DOR31127</t>
  </si>
  <si>
    <t>Greg.Novotny</t>
  </si>
  <si>
    <t>Norton</t>
  </si>
  <si>
    <t>Robert W.</t>
  </si>
  <si>
    <t>Norton, Robert W.</t>
  </si>
  <si>
    <t>DOR38032</t>
  </si>
  <si>
    <t>Robert.W.Norton</t>
  </si>
  <si>
    <t>Norman</t>
  </si>
  <si>
    <t>Lynette</t>
  </si>
  <si>
    <t>Norman, Lynette</t>
  </si>
  <si>
    <t>DOR33006</t>
  </si>
  <si>
    <t>Lynette.Norman</t>
  </si>
  <si>
    <t>Nordmeyer</t>
  </si>
  <si>
    <t>Kane</t>
  </si>
  <si>
    <t>Nordmeyer, Kane</t>
  </si>
  <si>
    <t>CTR10156</t>
  </si>
  <si>
    <t>Kane.Nordmeyer</t>
  </si>
  <si>
    <t>Nordhues</t>
  </si>
  <si>
    <t>Nordhues, Bob</t>
  </si>
  <si>
    <t>DOR34053</t>
  </si>
  <si>
    <t>Bob.Nordhues</t>
  </si>
  <si>
    <t>Noonan</t>
  </si>
  <si>
    <t>Noonan, David</t>
  </si>
  <si>
    <t>CTR00735</t>
  </si>
  <si>
    <t>David.Noonan</t>
  </si>
  <si>
    <t>Nolan</t>
  </si>
  <si>
    <t>Nolan, Dan</t>
  </si>
  <si>
    <t>CTR30003</t>
  </si>
  <si>
    <t>Dan.Nolan</t>
  </si>
  <si>
    <t>Nolan, Brian</t>
  </si>
  <si>
    <t>CTR01368</t>
  </si>
  <si>
    <t>Brian.Nolan</t>
  </si>
  <si>
    <t>Nohr</t>
  </si>
  <si>
    <t>Elliott</t>
  </si>
  <si>
    <t>Nohr, Elliott</t>
  </si>
  <si>
    <t>DOR33413</t>
  </si>
  <si>
    <t>elliott.nohr</t>
  </si>
  <si>
    <t>Nodean</t>
  </si>
  <si>
    <t>Dave E.</t>
  </si>
  <si>
    <t>Nodean, Dave E.</t>
  </si>
  <si>
    <t>CTR20100</t>
  </si>
  <si>
    <t>Dave.E.Nodean</t>
  </si>
  <si>
    <t>Nocita</t>
  </si>
  <si>
    <t>Nocita, Terry</t>
  </si>
  <si>
    <t>CON00142</t>
  </si>
  <si>
    <t>Nixa</t>
  </si>
  <si>
    <t>Nixa, Benjamin</t>
  </si>
  <si>
    <t>CON60941</t>
  </si>
  <si>
    <t>Benjamin.Nixa</t>
  </si>
  <si>
    <t>Nitzel</t>
  </si>
  <si>
    <t>Nitzel, Troy</t>
  </si>
  <si>
    <t>CTR20052</t>
  </si>
  <si>
    <t>Troy.Nitzel</t>
  </si>
  <si>
    <t>Nitsche</t>
  </si>
  <si>
    <t>Nitsche, Bill</t>
  </si>
  <si>
    <t>CTR01008</t>
  </si>
  <si>
    <t>Bill.Nitsche</t>
  </si>
  <si>
    <t>Gregg</t>
  </si>
  <si>
    <t>Nimmich</t>
  </si>
  <si>
    <t>Nimmich, Rhonda</t>
  </si>
  <si>
    <t>DOR7049</t>
  </si>
  <si>
    <t>rhonda.nimmich</t>
  </si>
  <si>
    <t>Nieman</t>
  </si>
  <si>
    <t>Nieman, Marty</t>
  </si>
  <si>
    <t>CTR00092</t>
  </si>
  <si>
    <t>Marty.Nieman</t>
  </si>
  <si>
    <t>Nielsen</t>
  </si>
  <si>
    <t>Nielsen, Tyler</t>
  </si>
  <si>
    <t>CTR01367</t>
  </si>
  <si>
    <t>Tyler.Nielsen</t>
  </si>
  <si>
    <t>Nielsen, Ryan</t>
  </si>
  <si>
    <t>CTR20059</t>
  </si>
  <si>
    <t>Ryan.Nielsen</t>
  </si>
  <si>
    <t>Marti</t>
  </si>
  <si>
    <t>Nielsen, Marti</t>
  </si>
  <si>
    <t>CTR10150</t>
  </si>
  <si>
    <t>Marti.Nielsen</t>
  </si>
  <si>
    <t>Nicoson</t>
  </si>
  <si>
    <t>Nicoson, Jacob</t>
  </si>
  <si>
    <t>CTR10296</t>
  </si>
  <si>
    <t>Jacob.Nicoson</t>
  </si>
  <si>
    <t>Nicolaus</t>
  </si>
  <si>
    <t>Kurtis</t>
  </si>
  <si>
    <t>Nicolaus, Kurtis</t>
  </si>
  <si>
    <t>CTR720</t>
  </si>
  <si>
    <t>Kurtis.Nicolaus</t>
  </si>
  <si>
    <t>Nickel</t>
  </si>
  <si>
    <t>Nickel, Susan</t>
  </si>
  <si>
    <t>DOR36110</t>
  </si>
  <si>
    <t>Susan.Nickel</t>
  </si>
  <si>
    <t>Nichols</t>
  </si>
  <si>
    <t>Nichols, Jason</t>
  </si>
  <si>
    <t>DOR36014</t>
  </si>
  <si>
    <t>Jason.Nichols</t>
  </si>
  <si>
    <t>Nice</t>
  </si>
  <si>
    <t>Nice, Ryan</t>
  </si>
  <si>
    <t>CTR01115</t>
  </si>
  <si>
    <t>Ryan.Nice</t>
  </si>
  <si>
    <t>Nice, Nick</t>
  </si>
  <si>
    <t>CON10015</t>
  </si>
  <si>
    <t>Nick.Nice</t>
  </si>
  <si>
    <t>Nguyen</t>
  </si>
  <si>
    <t>Son</t>
  </si>
  <si>
    <t>Nguyen, Son</t>
  </si>
  <si>
    <t>DOR32541</t>
  </si>
  <si>
    <t>son.nguyen</t>
  </si>
  <si>
    <t>Nam</t>
  </si>
  <si>
    <t>Nguyen, Nam</t>
  </si>
  <si>
    <t>DOR13241</t>
  </si>
  <si>
    <t>Nam.Nguyen</t>
  </si>
  <si>
    <t>Ng</t>
  </si>
  <si>
    <t>Choo</t>
  </si>
  <si>
    <t>Ng, Choo</t>
  </si>
  <si>
    <t>SMG20249</t>
  </si>
  <si>
    <t>choo.ng</t>
  </si>
  <si>
    <t>Newtson</t>
  </si>
  <si>
    <t>Newtson, David</t>
  </si>
  <si>
    <t>DOR36279</t>
  </si>
  <si>
    <t>david.newtson</t>
  </si>
  <si>
    <t>Newcomb</t>
  </si>
  <si>
    <t>Newcomb, Wendell</t>
  </si>
  <si>
    <t>CTR01100</t>
  </si>
  <si>
    <t>Wendell.Newcomb</t>
  </si>
  <si>
    <t>Newcomb, Jake</t>
  </si>
  <si>
    <t>CTR00396</t>
  </si>
  <si>
    <t>Jake.Newcomb</t>
  </si>
  <si>
    <t>Neuhalfen</t>
  </si>
  <si>
    <t>Neuhalfen, Kenneth</t>
  </si>
  <si>
    <t>DOR33098</t>
  </si>
  <si>
    <t>Kenneth.Neuhalfen</t>
  </si>
  <si>
    <t>Nelson</t>
  </si>
  <si>
    <t>Nelson, Travis</t>
  </si>
  <si>
    <t>CTR01565</t>
  </si>
  <si>
    <t>Travis.Nelson</t>
  </si>
  <si>
    <t>Nelson, Tony</t>
  </si>
  <si>
    <t>CTR30083</t>
  </si>
  <si>
    <t>Tony.Nelson</t>
  </si>
  <si>
    <t>Robert D.</t>
  </si>
  <si>
    <t>Nelson, Robert D.</t>
  </si>
  <si>
    <t>CTR10147</t>
  </si>
  <si>
    <t>Robert.D.Nelson</t>
  </si>
  <si>
    <t>Nelson, Michael</t>
  </si>
  <si>
    <t>DOR36118</t>
  </si>
  <si>
    <t>Michael.Nelson</t>
  </si>
  <si>
    <t>Nelson, Matthew</t>
  </si>
  <si>
    <t>SMG20095</t>
  </si>
  <si>
    <t>matthew.nelson</t>
  </si>
  <si>
    <t>Nelson, Kevin</t>
  </si>
  <si>
    <t>CTR10189</t>
  </si>
  <si>
    <t>Kevin.Nelson</t>
  </si>
  <si>
    <t>Nelson, Jim</t>
  </si>
  <si>
    <t>CTR70021</t>
  </si>
  <si>
    <t>Jim.Nelson</t>
  </si>
  <si>
    <t>Nelson, David</t>
  </si>
  <si>
    <t>DOR35345</t>
  </si>
  <si>
    <t>David.Nelson</t>
  </si>
  <si>
    <t>Neemann</t>
  </si>
  <si>
    <t>Neemann, Mitch</t>
  </si>
  <si>
    <t>CTR00959</t>
  </si>
  <si>
    <t>Mitch.Neemann</t>
  </si>
  <si>
    <t>Neemann, Craig</t>
  </si>
  <si>
    <t>CTR10122</t>
  </si>
  <si>
    <t>Craig.Neemann</t>
  </si>
  <si>
    <t>Neeman</t>
  </si>
  <si>
    <t>Neeman, Travis</t>
  </si>
  <si>
    <t>CTR01392</t>
  </si>
  <si>
    <t>Travis.Neeman</t>
  </si>
  <si>
    <t>Neeman, Gerry</t>
  </si>
  <si>
    <t>DOR7008</t>
  </si>
  <si>
    <t>Gerry.Neeman</t>
  </si>
  <si>
    <t>Needham</t>
  </si>
  <si>
    <t>Needham, Brian</t>
  </si>
  <si>
    <t>DOR36103</t>
  </si>
  <si>
    <t>Brian.Needham</t>
  </si>
  <si>
    <t>Neddenriep</t>
  </si>
  <si>
    <t>Neddenriep, David</t>
  </si>
  <si>
    <t>CTR10078</t>
  </si>
  <si>
    <t>David.Neddenriep</t>
  </si>
  <si>
    <t>Neary</t>
  </si>
  <si>
    <t>Neary, Don</t>
  </si>
  <si>
    <t>CTR10132</t>
  </si>
  <si>
    <t>Don.Neary</t>
  </si>
  <si>
    <t>Navratil</t>
  </si>
  <si>
    <t>Navratil, Chris</t>
  </si>
  <si>
    <t>CON60837</t>
  </si>
  <si>
    <t>Chris.Navratil</t>
  </si>
  <si>
    <t>Navarro</t>
  </si>
  <si>
    <t>Navarro, David</t>
  </si>
  <si>
    <t>CON00234</t>
  </si>
  <si>
    <t>David.Navarro</t>
  </si>
  <si>
    <t>Nason</t>
  </si>
  <si>
    <t>Natalie</t>
  </si>
  <si>
    <t>Nason, Natalie</t>
  </si>
  <si>
    <t>CON60815</t>
  </si>
  <si>
    <t>Natalie.Nason</t>
  </si>
  <si>
    <t>Naslund</t>
  </si>
  <si>
    <t>Naslund, Kelly</t>
  </si>
  <si>
    <t>CTR01131</t>
  </si>
  <si>
    <t>Kelly.Naslund</t>
  </si>
  <si>
    <t>Nadrchal</t>
  </si>
  <si>
    <t>Leaonard (Butch)</t>
  </si>
  <si>
    <t>Nadrchal, Leaonard (Butch)</t>
  </si>
  <si>
    <t>DOR33204</t>
  </si>
  <si>
    <t>Leaonard.Nadrchal</t>
  </si>
  <si>
    <t>Myers</t>
  </si>
  <si>
    <t>Myers, Kenneth</t>
  </si>
  <si>
    <t>CTR00533</t>
  </si>
  <si>
    <t>Kenneth.Myers</t>
  </si>
  <si>
    <t>Henry</t>
  </si>
  <si>
    <t>Myers, Henry</t>
  </si>
  <si>
    <t>CTR00310</t>
  </si>
  <si>
    <t>Henry.Myers</t>
  </si>
  <si>
    <t>Myers, Christian</t>
  </si>
  <si>
    <t>SMG20275</t>
  </si>
  <si>
    <t>christian.myers</t>
  </si>
  <si>
    <t>Myer</t>
  </si>
  <si>
    <t>Myer, John</t>
  </si>
  <si>
    <t>CTR60009</t>
  </si>
  <si>
    <t>John.Myer</t>
  </si>
  <si>
    <t>Mutthersbough</t>
  </si>
  <si>
    <t>James R.</t>
  </si>
  <si>
    <t>Mutthersbough, James R.</t>
  </si>
  <si>
    <t>CTR00613</t>
  </si>
  <si>
    <t>James.R.Mutthersbough</t>
  </si>
  <si>
    <t>Muston</t>
  </si>
  <si>
    <t>Muston, Gene</t>
  </si>
  <si>
    <t>CTR01384</t>
  </si>
  <si>
    <t>Gene.Muston</t>
  </si>
  <si>
    <t>Mustin</t>
  </si>
  <si>
    <t>Mustin, Chris</t>
  </si>
  <si>
    <t>CTR40144</t>
  </si>
  <si>
    <t>Chris.Mustin</t>
  </si>
  <si>
    <t>Mussmann</t>
  </si>
  <si>
    <t>Mussmann, Jon</t>
  </si>
  <si>
    <t>CTR00591</t>
  </si>
  <si>
    <t>Jon.Mussmann</t>
  </si>
  <si>
    <t>Musilek</t>
  </si>
  <si>
    <t>Musilek, Gary</t>
  </si>
  <si>
    <t>CON10003</t>
  </si>
  <si>
    <t>Gary.Musilek</t>
  </si>
  <si>
    <t>Murtha</t>
  </si>
  <si>
    <t>Murtha, Louis</t>
  </si>
  <si>
    <t>CTR00790</t>
  </si>
  <si>
    <t>Louis.Murtha</t>
  </si>
  <si>
    <t>Glenn James</t>
  </si>
  <si>
    <t>Murtha, Glenn James</t>
  </si>
  <si>
    <t>CTR01015</t>
  </si>
  <si>
    <t>Glenn.James.Murtha</t>
  </si>
  <si>
    <t>Murry</t>
  </si>
  <si>
    <t>Murry, Lance</t>
  </si>
  <si>
    <t>CON60453</t>
  </si>
  <si>
    <t>Lance.Murry</t>
  </si>
  <si>
    <t>Murray</t>
  </si>
  <si>
    <t>Julie</t>
  </si>
  <si>
    <t>Murray, Josh</t>
  </si>
  <si>
    <t>SMG20148</t>
  </si>
  <si>
    <t>Josh.Murray</t>
  </si>
  <si>
    <t>Murray, Brian</t>
  </si>
  <si>
    <t>CTR01574</t>
  </si>
  <si>
    <t>Brian.Murray</t>
  </si>
  <si>
    <t>Murphy</t>
  </si>
  <si>
    <t>Murphy, John</t>
  </si>
  <si>
    <t>CTR11113</t>
  </si>
  <si>
    <t>John.Murphy</t>
  </si>
  <si>
    <t>Murillo</t>
  </si>
  <si>
    <t>Ernest</t>
  </si>
  <si>
    <t>Murillo, Ernest</t>
  </si>
  <si>
    <t>DOR31123</t>
  </si>
  <si>
    <t>Munson</t>
  </si>
  <si>
    <t>Munson, Kevin</t>
  </si>
  <si>
    <t>CTR60048</t>
  </si>
  <si>
    <t>Kevin.Munson</t>
  </si>
  <si>
    <t>Kenn</t>
  </si>
  <si>
    <t>Munson, Kenn</t>
  </si>
  <si>
    <t>CTR20102</t>
  </si>
  <si>
    <t>Kenn.Munson</t>
  </si>
  <si>
    <t>Munro</t>
  </si>
  <si>
    <t>Munro, Michelle</t>
  </si>
  <si>
    <t>CTR20072</t>
  </si>
  <si>
    <t>Michelle.Munro</t>
  </si>
  <si>
    <t>Mumm</t>
  </si>
  <si>
    <t>Christine D.</t>
  </si>
  <si>
    <t>Mumm, Christine D.</t>
  </si>
  <si>
    <t>CTR00059</t>
  </si>
  <si>
    <t>Christine.D.Mumm</t>
  </si>
  <si>
    <t>Butch</t>
  </si>
  <si>
    <t>Mumm, Butch</t>
  </si>
  <si>
    <t>CTR01040</t>
  </si>
  <si>
    <t>Butch.Mumm</t>
  </si>
  <si>
    <t>Mumford</t>
  </si>
  <si>
    <t>Mumford, Travis</t>
  </si>
  <si>
    <t>CTR20131</t>
  </si>
  <si>
    <t>Travis.Mumford</t>
  </si>
  <si>
    <t>Mumford, Tracy</t>
  </si>
  <si>
    <t>CTR20236</t>
  </si>
  <si>
    <t>Tracy.Mumford</t>
  </si>
  <si>
    <t>Mumaugh</t>
  </si>
  <si>
    <t>Michael L.</t>
  </si>
  <si>
    <t>Mumaugh, Michael L.</t>
  </si>
  <si>
    <t>CTR10157</t>
  </si>
  <si>
    <t>Michael.L.Mumaugh</t>
  </si>
  <si>
    <t>Mulder</t>
  </si>
  <si>
    <t>Mulder, Jeff</t>
  </si>
  <si>
    <t>SMG20218</t>
  </si>
  <si>
    <t>Jeff.Mulder</t>
  </si>
  <si>
    <t>Muir</t>
  </si>
  <si>
    <t>Muir, Jeff</t>
  </si>
  <si>
    <t>CTR01483</t>
  </si>
  <si>
    <t>Jeff.Muir</t>
  </si>
  <si>
    <t>Muhs</t>
  </si>
  <si>
    <t>Cameron</t>
  </si>
  <si>
    <t>Muhs, Cameron</t>
  </si>
  <si>
    <t>SMG20278</t>
  </si>
  <si>
    <t>cameron.muhs</t>
  </si>
  <si>
    <t>Muhle</t>
  </si>
  <si>
    <t>Muhle, Jason</t>
  </si>
  <si>
    <t>CTR00377</t>
  </si>
  <si>
    <t>Jason.Muhle</t>
  </si>
  <si>
    <t>Muhbauer</t>
  </si>
  <si>
    <t>Muhbauer, Brett</t>
  </si>
  <si>
    <t>CTR00590</t>
  </si>
  <si>
    <t>Brett.Muhbauer</t>
  </si>
  <si>
    <t>Muggli</t>
  </si>
  <si>
    <t>Jonathon</t>
  </si>
  <si>
    <t>Muggli, Jonathon</t>
  </si>
  <si>
    <t>CTR00870</t>
  </si>
  <si>
    <t>Jonathon.Muggli</t>
  </si>
  <si>
    <t>Mueting</t>
  </si>
  <si>
    <t>Mueting, Curt</t>
  </si>
  <si>
    <t>DOR33075</t>
  </si>
  <si>
    <t>Curt.Mueting</t>
  </si>
  <si>
    <t>Muessel</t>
  </si>
  <si>
    <t>Muessel, Dan</t>
  </si>
  <si>
    <t>CON60862</t>
  </si>
  <si>
    <t>Dan.Muessel</t>
  </si>
  <si>
    <t>Mueller</t>
  </si>
  <si>
    <t>Mueller, Rick</t>
  </si>
  <si>
    <t>CTR01087</t>
  </si>
  <si>
    <t>Rick.Mueller</t>
  </si>
  <si>
    <t>Paula</t>
  </si>
  <si>
    <t>Mueller, Paula</t>
  </si>
  <si>
    <t>CTR00017</t>
  </si>
  <si>
    <t>Paula.Mueller</t>
  </si>
  <si>
    <t>Mueller, Megan</t>
  </si>
  <si>
    <t>CTR00177</t>
  </si>
  <si>
    <t>Megan.Mueller</t>
  </si>
  <si>
    <t>Lawrence (Buck)</t>
  </si>
  <si>
    <t>Mueller, Lawrence (Buck)</t>
  </si>
  <si>
    <t>DOR36119</t>
  </si>
  <si>
    <t>Lawrence.Mueller</t>
  </si>
  <si>
    <t>Mraz</t>
  </si>
  <si>
    <t>Mraz, David</t>
  </si>
  <si>
    <t>FHWADM</t>
  </si>
  <si>
    <t>david.mraz</t>
  </si>
  <si>
    <t>Mounce</t>
  </si>
  <si>
    <t>Mounce, Scott</t>
  </si>
  <si>
    <t>CON00140</t>
  </si>
  <si>
    <t>Scott.Mounce</t>
  </si>
  <si>
    <t>Mottin</t>
  </si>
  <si>
    <t>Brandon W.</t>
  </si>
  <si>
    <t>Mottin, Brandon W.</t>
  </si>
  <si>
    <t>CTR40080</t>
  </si>
  <si>
    <t>Brandon.W.Mottin</t>
  </si>
  <si>
    <t>Mosner</t>
  </si>
  <si>
    <t>DOR38046</t>
  </si>
  <si>
    <t>Linda.Mosner</t>
  </si>
  <si>
    <t>Mortezaee</t>
  </si>
  <si>
    <t>Kaveh</t>
  </si>
  <si>
    <t>Mortezaee, Kaveh</t>
  </si>
  <si>
    <t>SMG20061</t>
  </si>
  <si>
    <t>Kaveh.Mortezaee</t>
  </si>
  <si>
    <t>Morse</t>
  </si>
  <si>
    <t>Morse, Brett</t>
  </si>
  <si>
    <t>CTR40129</t>
  </si>
  <si>
    <t>Brett.Morse</t>
  </si>
  <si>
    <t>Morrow</t>
  </si>
  <si>
    <t>Morrow, Shirley</t>
  </si>
  <si>
    <t>CTR00386</t>
  </si>
  <si>
    <t>Shirley.Morrow</t>
  </si>
  <si>
    <t>Morrow, Justin</t>
  </si>
  <si>
    <t>SMG20149</t>
  </si>
  <si>
    <t>Morris</t>
  </si>
  <si>
    <t>Morris, Randy</t>
  </si>
  <si>
    <t>CON00285</t>
  </si>
  <si>
    <t>Randy.Morris</t>
  </si>
  <si>
    <t>Nina</t>
  </si>
  <si>
    <t>Morris, Nina</t>
  </si>
  <si>
    <t>CTR40100</t>
  </si>
  <si>
    <t>Nina.Morris</t>
  </si>
  <si>
    <t>Morgan, Justin</t>
  </si>
  <si>
    <t>CTR20088</t>
  </si>
  <si>
    <t>Justin.Morgan</t>
  </si>
  <si>
    <t>Moran</t>
  </si>
  <si>
    <t>Moran, Jeffrey</t>
  </si>
  <si>
    <t>DOR35409</t>
  </si>
  <si>
    <t>jeff.moran</t>
  </si>
  <si>
    <t>MoralesAvalos</t>
  </si>
  <si>
    <t>MoralesAvalos, Luis</t>
  </si>
  <si>
    <t>SMG20146</t>
  </si>
  <si>
    <t>Luis.MoralesAvalos</t>
  </si>
  <si>
    <t>Morales</t>
  </si>
  <si>
    <t>Morales, Luis</t>
  </si>
  <si>
    <t>SMG20184</t>
  </si>
  <si>
    <t>Luis.Morales</t>
  </si>
  <si>
    <t>Moore</t>
  </si>
  <si>
    <t>Ronnie</t>
  </si>
  <si>
    <t>Moore, Ronnie</t>
  </si>
  <si>
    <t>CTR01018</t>
  </si>
  <si>
    <t>Ronnie.Moore</t>
  </si>
  <si>
    <t>Moore, Richard</t>
  </si>
  <si>
    <t>CTR00062</t>
  </si>
  <si>
    <t>Richard.Moore</t>
  </si>
  <si>
    <t>Moore, Michael</t>
  </si>
  <si>
    <t>CTR20047</t>
  </si>
  <si>
    <t>Michael.Moore</t>
  </si>
  <si>
    <t>Moore, Larry</t>
  </si>
  <si>
    <t>CTR00641</t>
  </si>
  <si>
    <t>Larry.Moore</t>
  </si>
  <si>
    <t>Moore, Karl</t>
  </si>
  <si>
    <t>CTR10268</t>
  </si>
  <si>
    <t>Karl.Moore</t>
  </si>
  <si>
    <t>MooreJr.</t>
  </si>
  <si>
    <t>Hubert</t>
  </si>
  <si>
    <t>CTR00856</t>
  </si>
  <si>
    <t>Hubert.MooreJr.</t>
  </si>
  <si>
    <t>Mooberry</t>
  </si>
  <si>
    <t>Mooberry, Jon</t>
  </si>
  <si>
    <t>CON60103</t>
  </si>
  <si>
    <t>Jon.Mooberry</t>
  </si>
  <si>
    <t>Montgomery</t>
  </si>
  <si>
    <t>Jereme</t>
  </si>
  <si>
    <t>Montgomery, Jereme</t>
  </si>
  <si>
    <t>CTR00134</t>
  </si>
  <si>
    <t>Jereme.Montgomery</t>
  </si>
  <si>
    <t>Monter</t>
  </si>
  <si>
    <t>Monter, Joel</t>
  </si>
  <si>
    <t>CTR01004</t>
  </si>
  <si>
    <t>Joel.Monter</t>
  </si>
  <si>
    <t>MonroigJr</t>
  </si>
  <si>
    <t>Victor</t>
  </si>
  <si>
    <t>CON60843</t>
  </si>
  <si>
    <t>Victor.MonroigJr</t>
  </si>
  <si>
    <t>Monell</t>
  </si>
  <si>
    <t>Monell, Tom</t>
  </si>
  <si>
    <t>CTR00825</t>
  </si>
  <si>
    <t>Tom.Monell</t>
  </si>
  <si>
    <t>Monell, Jesse</t>
  </si>
  <si>
    <t>CTR00016</t>
  </si>
  <si>
    <t>Jesse.Monell</t>
  </si>
  <si>
    <t>Moncayo</t>
  </si>
  <si>
    <t>Jorge</t>
  </si>
  <si>
    <t>Moncayo, Jorge</t>
  </si>
  <si>
    <t>CTR01469</t>
  </si>
  <si>
    <t>Jorge.Moncayo</t>
  </si>
  <si>
    <t>George R</t>
  </si>
  <si>
    <t>Moncayo, George R</t>
  </si>
  <si>
    <t>CTR40162</t>
  </si>
  <si>
    <t>George.R.Moncayo</t>
  </si>
  <si>
    <t>Monahan</t>
  </si>
  <si>
    <t>Monahan, Matt</t>
  </si>
  <si>
    <t>CTR10044</t>
  </si>
  <si>
    <t>Matt.Monahan</t>
  </si>
  <si>
    <t>Mommens</t>
  </si>
  <si>
    <t>Mommens, Thomas</t>
  </si>
  <si>
    <t>CTR20096</t>
  </si>
  <si>
    <t>Thomas.Mommens</t>
  </si>
  <si>
    <t>Molton</t>
  </si>
  <si>
    <t>Ramy Shawn</t>
  </si>
  <si>
    <t>Molton, Ramy Shawn</t>
  </si>
  <si>
    <t>CTR01166</t>
  </si>
  <si>
    <t>Ramy.Shawn.Molton</t>
  </si>
  <si>
    <t>Mollner</t>
  </si>
  <si>
    <t>Mollner, Timothy</t>
  </si>
  <si>
    <t>CTR00593</t>
  </si>
  <si>
    <t>Timothy.Mollner</t>
  </si>
  <si>
    <t>Molczyk</t>
  </si>
  <si>
    <t>Molczyk, Kevin</t>
  </si>
  <si>
    <t>CTR10001</t>
  </si>
  <si>
    <t>Kevin.Molczyk</t>
  </si>
  <si>
    <t>Mohrman</t>
  </si>
  <si>
    <t>Mohrman, Shawn</t>
  </si>
  <si>
    <t>CTR01685</t>
  </si>
  <si>
    <t>Shawn.Mohrman</t>
  </si>
  <si>
    <t>Mohrman, Ryan</t>
  </si>
  <si>
    <t>DOR35291</t>
  </si>
  <si>
    <t>Mohlman</t>
  </si>
  <si>
    <t>Stu</t>
  </si>
  <si>
    <t>Mohlman, Stu</t>
  </si>
  <si>
    <t>CTR00463</t>
  </si>
  <si>
    <t>Stu.Mohlman</t>
  </si>
  <si>
    <t>Mohan</t>
  </si>
  <si>
    <t>Mohan, Tim</t>
  </si>
  <si>
    <t>CON60818</t>
  </si>
  <si>
    <t>Tim.Mohan</t>
  </si>
  <si>
    <t>Moeller</t>
  </si>
  <si>
    <t>Albert</t>
  </si>
  <si>
    <t>Moeller, Albert</t>
  </si>
  <si>
    <t>CON00185</t>
  </si>
  <si>
    <t>Albert.Moeller</t>
  </si>
  <si>
    <t>Mockry</t>
  </si>
  <si>
    <t>Mix</t>
  </si>
  <si>
    <t>Mix, Garrett</t>
  </si>
  <si>
    <t>CTR01654</t>
  </si>
  <si>
    <t>Garrett.Mix</t>
  </si>
  <si>
    <t>Mitchell-Taft</t>
  </si>
  <si>
    <t>Mitchell-Taft, Shirley</t>
  </si>
  <si>
    <t>SMG20093</t>
  </si>
  <si>
    <t>Mitchell</t>
  </si>
  <si>
    <t>Mitchell, Todd</t>
  </si>
  <si>
    <t>CTR00309</t>
  </si>
  <si>
    <t>Todd.Mitchell</t>
  </si>
  <si>
    <t>Mitchell, Kyle</t>
  </si>
  <si>
    <t>CTR01552</t>
  </si>
  <si>
    <t>Kyle.Mitchell</t>
  </si>
  <si>
    <t>Mitchell, James</t>
  </si>
  <si>
    <t>CTR00252</t>
  </si>
  <si>
    <t>James.Mitchell</t>
  </si>
  <si>
    <t>Mitchell, Daniel</t>
  </si>
  <si>
    <t>CON60861</t>
  </si>
  <si>
    <t>Daniel.Mitchell</t>
  </si>
  <si>
    <t>Minino</t>
  </si>
  <si>
    <t>Minino, Mike</t>
  </si>
  <si>
    <t>CON60860</t>
  </si>
  <si>
    <t>Mike.Minino</t>
  </si>
  <si>
    <t>Milne</t>
  </si>
  <si>
    <t>Milne, Charlie</t>
  </si>
  <si>
    <t>CTR00664</t>
  </si>
  <si>
    <t>Charlie.Milne</t>
  </si>
  <si>
    <t>Mills</t>
  </si>
  <si>
    <t>Mills, Robert</t>
  </si>
  <si>
    <t>DOR35100</t>
  </si>
  <si>
    <t>Robert.Mills</t>
  </si>
  <si>
    <t>Isaac</t>
  </si>
  <si>
    <t>Mills, Isaac</t>
  </si>
  <si>
    <t>CTR10289</t>
  </si>
  <si>
    <t>Isaac.Mills</t>
  </si>
  <si>
    <t>Million</t>
  </si>
  <si>
    <t>Cassy</t>
  </si>
  <si>
    <t>Million, Cassy</t>
  </si>
  <si>
    <t>CTR01154</t>
  </si>
  <si>
    <t>Cassy.Million</t>
  </si>
  <si>
    <t>Miller</t>
  </si>
  <si>
    <t>Miller, Victor</t>
  </si>
  <si>
    <t>CTR10228</t>
  </si>
  <si>
    <t>Victor.Miller</t>
  </si>
  <si>
    <t>Miller, Taylor</t>
  </si>
  <si>
    <t>CTR01051</t>
  </si>
  <si>
    <t>Taylor.Miller</t>
  </si>
  <si>
    <t>Miller, Shawn</t>
  </si>
  <si>
    <t>CTR10208</t>
  </si>
  <si>
    <t>Shawn.Miller</t>
  </si>
  <si>
    <t>Mark C</t>
  </si>
  <si>
    <t>Miller, Mark C</t>
  </si>
  <si>
    <t>CON60156</t>
  </si>
  <si>
    <t>Mark.C.Miller</t>
  </si>
  <si>
    <t>Miller, Lindsey</t>
  </si>
  <si>
    <t>CTR40120</t>
  </si>
  <si>
    <t>Lindsey.Miller</t>
  </si>
  <si>
    <t>Lavern</t>
  </si>
  <si>
    <t>Miller, Lavern</t>
  </si>
  <si>
    <t>CTR40028</t>
  </si>
  <si>
    <t>Lavern.Miller</t>
  </si>
  <si>
    <t>Miller, John</t>
  </si>
  <si>
    <t>CTR10278</t>
  </si>
  <si>
    <t>John.Miller</t>
  </si>
  <si>
    <t>Miller, James</t>
  </si>
  <si>
    <t>CTR01668</t>
  </si>
  <si>
    <t>James.Miller</t>
  </si>
  <si>
    <t>Guy G.</t>
  </si>
  <si>
    <t>Miller, Guy G.</t>
  </si>
  <si>
    <t>CTR40064</t>
  </si>
  <si>
    <t>Guy.G.Miller</t>
  </si>
  <si>
    <t>Miller, David</t>
  </si>
  <si>
    <t>CON60859</t>
  </si>
  <si>
    <t>David.Miller</t>
  </si>
  <si>
    <t>Miller, Daniel</t>
  </si>
  <si>
    <t>CON60675</t>
  </si>
  <si>
    <t>Daniel.Miller</t>
  </si>
  <si>
    <t>Miller, Corey</t>
  </si>
  <si>
    <t>SMG20183</t>
  </si>
  <si>
    <t>Corey.Miller</t>
  </si>
  <si>
    <t>Miller, Casey</t>
  </si>
  <si>
    <t>DOR35290</t>
  </si>
  <si>
    <t>Carrie</t>
  </si>
  <si>
    <t>Miller, Carrie</t>
  </si>
  <si>
    <t>CON00233</t>
  </si>
  <si>
    <t>Carrie.Miller</t>
  </si>
  <si>
    <t>Blade</t>
  </si>
  <si>
    <t>Miller, Blade</t>
  </si>
  <si>
    <t>CTR01559</t>
  </si>
  <si>
    <t>Blade.Miller</t>
  </si>
  <si>
    <t>Miller, Andrew</t>
  </si>
  <si>
    <t>CTR01162</t>
  </si>
  <si>
    <t>Andrew.Miller</t>
  </si>
  <si>
    <t>Millar</t>
  </si>
  <si>
    <t>Millar, Jeff</t>
  </si>
  <si>
    <t>CON00150</t>
  </si>
  <si>
    <t>Jeff.Millar</t>
  </si>
  <si>
    <t>Milburn</t>
  </si>
  <si>
    <t>Milburn, Steve</t>
  </si>
  <si>
    <t>SMG20145</t>
  </si>
  <si>
    <t>Steve.Milburn</t>
  </si>
  <si>
    <t>Middendorf</t>
  </si>
  <si>
    <t>Middendorf, Michael</t>
  </si>
  <si>
    <t>CTR00653</t>
  </si>
  <si>
    <t>Michael.Middendorf</t>
  </si>
  <si>
    <t>Michl</t>
  </si>
  <si>
    <t>Michl, Nathan</t>
  </si>
  <si>
    <t>CTR00975</t>
  </si>
  <si>
    <t>Nathan.Michl</t>
  </si>
  <si>
    <t>Meyers</t>
  </si>
  <si>
    <t>Guy</t>
  </si>
  <si>
    <t>Meyers, Guy</t>
  </si>
  <si>
    <t>CTR00254</t>
  </si>
  <si>
    <t>Guy.Meyers</t>
  </si>
  <si>
    <t>Donald E.</t>
  </si>
  <si>
    <t>Meyers, Donald E.</t>
  </si>
  <si>
    <t>CTR00061</t>
  </si>
  <si>
    <t>Donald.E.Meyers</t>
  </si>
  <si>
    <t>Meyer</t>
  </si>
  <si>
    <t>Meyer, Wes</t>
  </si>
  <si>
    <t>CTR00431</t>
  </si>
  <si>
    <t>Wes.Meyer</t>
  </si>
  <si>
    <t>Tyler W.</t>
  </si>
  <si>
    <t>Meyer, Tyler W.</t>
  </si>
  <si>
    <t>DOR34055</t>
  </si>
  <si>
    <t>Tyler.W.Meyer</t>
  </si>
  <si>
    <t>Meyer, Tim</t>
  </si>
  <si>
    <t>DOR9048</t>
  </si>
  <si>
    <t>Tim.Meyer</t>
  </si>
  <si>
    <t>Meyer, Steve</t>
  </si>
  <si>
    <t>DOR34088</t>
  </si>
  <si>
    <t>Steve.Meyer</t>
  </si>
  <si>
    <t>Meyer, Rick</t>
  </si>
  <si>
    <t>CON60182</t>
  </si>
  <si>
    <t>Rick.Meyer</t>
  </si>
  <si>
    <t>Meyer, Larry</t>
  </si>
  <si>
    <t>CTR00705</t>
  </si>
  <si>
    <t>Larry.Meyer</t>
  </si>
  <si>
    <t>Meyer, Justin</t>
  </si>
  <si>
    <t>CTR00702</t>
  </si>
  <si>
    <t>Justin.Meyer</t>
  </si>
  <si>
    <t>Meyer, Joshua</t>
  </si>
  <si>
    <t>CON60551</t>
  </si>
  <si>
    <t>Joshua.Meyer</t>
  </si>
  <si>
    <t>Meyer, John</t>
  </si>
  <si>
    <t>CTR00095</t>
  </si>
  <si>
    <t>John.Meyer</t>
  </si>
  <si>
    <t>Meyer, Brady</t>
  </si>
  <si>
    <t>CTR00704</t>
  </si>
  <si>
    <t>Brady.Meyer</t>
  </si>
  <si>
    <t>Metz</t>
  </si>
  <si>
    <t>Zac</t>
  </si>
  <si>
    <t>Metz, Zac</t>
  </si>
  <si>
    <t>CON00199</t>
  </si>
  <si>
    <t>Zac.Metz</t>
  </si>
  <si>
    <t>Metz, Robert</t>
  </si>
  <si>
    <t>CTR00140</t>
  </si>
  <si>
    <t>Robert.Metz</t>
  </si>
  <si>
    <t>Metz, Frank</t>
  </si>
  <si>
    <t>CTR01726</t>
  </si>
  <si>
    <t>Frank.Metz</t>
  </si>
  <si>
    <t>Mettenbrink</t>
  </si>
  <si>
    <t>Mettenbrink, Zach</t>
  </si>
  <si>
    <t>TEM40003</t>
  </si>
  <si>
    <t>Zach.Mettenbrink</t>
  </si>
  <si>
    <t>Messersmith</t>
  </si>
  <si>
    <t>Messersmith, Dustin</t>
  </si>
  <si>
    <t>CTR01496</t>
  </si>
  <si>
    <t>Dustin.Messersmith</t>
  </si>
  <si>
    <t>Merriex</t>
  </si>
  <si>
    <t>Tamara</t>
  </si>
  <si>
    <t>Merriex, Tamara</t>
  </si>
  <si>
    <t>CTR00508</t>
  </si>
  <si>
    <t>Tamara.Merriex</t>
  </si>
  <si>
    <t>Merchant</t>
  </si>
  <si>
    <t>Christian B.</t>
  </si>
  <si>
    <t>Merchant, Christian B.</t>
  </si>
  <si>
    <t>CTR20129</t>
  </si>
  <si>
    <t>Christian.B.Merchant</t>
  </si>
  <si>
    <t>Merchant, Ben</t>
  </si>
  <si>
    <t>DOR34105</t>
  </si>
  <si>
    <t>Ben.Merchant</t>
  </si>
  <si>
    <t>Mercado</t>
  </si>
  <si>
    <t>Oswaldo</t>
  </si>
  <si>
    <t>Mercado, Oswaldo</t>
  </si>
  <si>
    <t>SMG20144</t>
  </si>
  <si>
    <t>Oswaldo.Mercado</t>
  </si>
  <si>
    <t>Menefee</t>
  </si>
  <si>
    <t>Menefee, Nicholas</t>
  </si>
  <si>
    <t>CON60953</t>
  </si>
  <si>
    <t>Nicholas.Menefee</t>
  </si>
  <si>
    <t>Menebroker</t>
  </si>
  <si>
    <t>Menebroker, Larry</t>
  </si>
  <si>
    <t>CTR10038</t>
  </si>
  <si>
    <t>Larry.Menebroker</t>
  </si>
  <si>
    <t>Mendoza</t>
  </si>
  <si>
    <t>Mendoza, Jesse</t>
  </si>
  <si>
    <t>SMG20143</t>
  </si>
  <si>
    <t>Jesse.Mendoza</t>
  </si>
  <si>
    <t>Mendez</t>
  </si>
  <si>
    <t>Mendez, Joel</t>
  </si>
  <si>
    <t>SMG20060</t>
  </si>
  <si>
    <t>Joel.Mendez</t>
  </si>
  <si>
    <t>Mendelsohn</t>
  </si>
  <si>
    <t>Allan</t>
  </si>
  <si>
    <t>Mendelsohn, Allan</t>
  </si>
  <si>
    <t>CTR01174</t>
  </si>
  <si>
    <t>Allan.Mendelsohn</t>
  </si>
  <si>
    <t>Mena</t>
  </si>
  <si>
    <t>Eduardo</t>
  </si>
  <si>
    <t>Mena, Eduardo</t>
  </si>
  <si>
    <t>CTR01505</t>
  </si>
  <si>
    <t>Eduardo.Mena</t>
  </si>
  <si>
    <t>Melvin</t>
  </si>
  <si>
    <t>Dyan</t>
  </si>
  <si>
    <t>Melvin, Dyan</t>
  </si>
  <si>
    <t>CTR00998</t>
  </si>
  <si>
    <t>Dyan.Melvin</t>
  </si>
  <si>
    <t>Mellman</t>
  </si>
  <si>
    <t>Mellman, Julie</t>
  </si>
  <si>
    <t>CTR00197</t>
  </si>
  <si>
    <t>Julie.Mellman</t>
  </si>
  <si>
    <t>Mellick</t>
  </si>
  <si>
    <t>Mellick, Dave</t>
  </si>
  <si>
    <t>SMG20142</t>
  </si>
  <si>
    <t>Dave.Mellick</t>
  </si>
  <si>
    <t>Mejia</t>
  </si>
  <si>
    <t>Vidal</t>
  </si>
  <si>
    <t>Mejia, Vidal</t>
  </si>
  <si>
    <t>CTR00577</t>
  </si>
  <si>
    <t>Vidal.Mejia</t>
  </si>
  <si>
    <t>Meinke</t>
  </si>
  <si>
    <t>Meinke, Jim</t>
  </si>
  <si>
    <t>CON60872</t>
  </si>
  <si>
    <t>Jim.Meinke</t>
  </si>
  <si>
    <t>Meinecke</t>
  </si>
  <si>
    <t>Meinecke, Dennis</t>
  </si>
  <si>
    <t>DOR13090</t>
  </si>
  <si>
    <t>Dennis.Meinecke</t>
  </si>
  <si>
    <t>Meier</t>
  </si>
  <si>
    <t>Meier, Tim</t>
  </si>
  <si>
    <t>CTR00125</t>
  </si>
  <si>
    <t>Tim.Meier</t>
  </si>
  <si>
    <t>Leona</t>
  </si>
  <si>
    <t>Meier, Leona</t>
  </si>
  <si>
    <t>CTR00389</t>
  </si>
  <si>
    <t>Leona.Meier</t>
  </si>
  <si>
    <t>Mefford</t>
  </si>
  <si>
    <t>Mefford, Paul</t>
  </si>
  <si>
    <t>CTR01086</t>
  </si>
  <si>
    <t>Paul.Mefford</t>
  </si>
  <si>
    <t>Medina</t>
  </si>
  <si>
    <t>Carlos</t>
  </si>
  <si>
    <t>Medina, Carlos</t>
  </si>
  <si>
    <t>CON00166</t>
  </si>
  <si>
    <t>Carlos.Medina</t>
  </si>
  <si>
    <t>Medcalf</t>
  </si>
  <si>
    <t>Medcalf, Jeffery</t>
  </si>
  <si>
    <t>DOR9171</t>
  </si>
  <si>
    <t>jeffery.medcalf</t>
  </si>
  <si>
    <t>Meadows</t>
  </si>
  <si>
    <t>Christian J.</t>
  </si>
  <si>
    <t>Meadows, Christian J.</t>
  </si>
  <si>
    <t>SMG20187</t>
  </si>
  <si>
    <t>Christian.J.Meadows</t>
  </si>
  <si>
    <t>Mead</t>
  </si>
  <si>
    <t>Mead, Terry</t>
  </si>
  <si>
    <t>CON60036</t>
  </si>
  <si>
    <t>Terry.Mead</t>
  </si>
  <si>
    <t>McVey</t>
  </si>
  <si>
    <t>McVey, John</t>
  </si>
  <si>
    <t>CTR00194</t>
  </si>
  <si>
    <t>John.McVey</t>
  </si>
  <si>
    <t>McNealy</t>
  </si>
  <si>
    <t>McNealy, Jacob</t>
  </si>
  <si>
    <t>CTR01449</t>
  </si>
  <si>
    <t>Jacob.McNealy</t>
  </si>
  <si>
    <t>McNabb</t>
  </si>
  <si>
    <t>Alec</t>
  </si>
  <si>
    <t>McNabb, Alec</t>
  </si>
  <si>
    <t>SMG20217</t>
  </si>
  <si>
    <t>Alec.McNabb</t>
  </si>
  <si>
    <t>McMullen</t>
  </si>
  <si>
    <t>Torey</t>
  </si>
  <si>
    <t>McMullen, Torey</t>
  </si>
  <si>
    <t>CTR01533</t>
  </si>
  <si>
    <t>Torey.McMullen</t>
  </si>
  <si>
    <t>Carla</t>
  </si>
  <si>
    <t>McMullen, Carla</t>
  </si>
  <si>
    <t>CTR00113</t>
  </si>
  <si>
    <t>Carla.McMullen</t>
  </si>
  <si>
    <t>McMillen</t>
  </si>
  <si>
    <t>David R.</t>
  </si>
  <si>
    <t>McMillen, David R.</t>
  </si>
  <si>
    <t>CTR20194</t>
  </si>
  <si>
    <t>David.R.McMillen</t>
  </si>
  <si>
    <t>McLean</t>
  </si>
  <si>
    <t>McLean, Brandon</t>
  </si>
  <si>
    <t>CTR30001</t>
  </si>
  <si>
    <t>Brandon.McLean</t>
  </si>
  <si>
    <t>McLaren</t>
  </si>
  <si>
    <t>McLaren, Paul</t>
  </si>
  <si>
    <t>CTR00048</t>
  </si>
  <si>
    <t>Paul.McLaren</t>
  </si>
  <si>
    <t>McKnight</t>
  </si>
  <si>
    <t>McKnight, Josh</t>
  </si>
  <si>
    <t>CON00151</t>
  </si>
  <si>
    <t>Josh.McKnight</t>
  </si>
  <si>
    <t>McKinley</t>
  </si>
  <si>
    <t>McKinley, Mark</t>
  </si>
  <si>
    <t>SMG20141</t>
  </si>
  <si>
    <t>Mark.McKinley</t>
  </si>
  <si>
    <t>McKeone</t>
  </si>
  <si>
    <t>McKeone, Mike</t>
  </si>
  <si>
    <t>SMG20140</t>
  </si>
  <si>
    <t>Mike.McKeone</t>
  </si>
  <si>
    <t>McKeon</t>
  </si>
  <si>
    <t>McKeon, Steve</t>
  </si>
  <si>
    <t>CTR10180</t>
  </si>
  <si>
    <t>Steve.McKeon</t>
  </si>
  <si>
    <t>McKenney</t>
  </si>
  <si>
    <t>McKenney, Rich</t>
  </si>
  <si>
    <t>DOR34113</t>
  </si>
  <si>
    <t>Rich.McKenney</t>
  </si>
  <si>
    <t>McKee</t>
  </si>
  <si>
    <t>Samantha</t>
  </si>
  <si>
    <t>McKee, Samantha</t>
  </si>
  <si>
    <t>CON60836</t>
  </si>
  <si>
    <t>Samantha.McKee</t>
  </si>
  <si>
    <t>McKee, Michael</t>
  </si>
  <si>
    <t>CTR01463</t>
  </si>
  <si>
    <t>Michael.McKee</t>
  </si>
  <si>
    <t>McKay</t>
  </si>
  <si>
    <t>McKay, Kevin</t>
  </si>
  <si>
    <t>CTR00922</t>
  </si>
  <si>
    <t>Kevin.McKay</t>
  </si>
  <si>
    <t>McIntyre</t>
  </si>
  <si>
    <t>McIntyre, Adam</t>
  </si>
  <si>
    <t>CON10047</t>
  </si>
  <si>
    <t>Adam.McIntyre</t>
  </si>
  <si>
    <t>McIntosh</t>
  </si>
  <si>
    <t>McIntosh, Michael</t>
  </si>
  <si>
    <t>DOR36029</t>
  </si>
  <si>
    <t>Michael.Mcintosh</t>
  </si>
  <si>
    <t>McInerney</t>
  </si>
  <si>
    <t>McInerney, Jed</t>
  </si>
  <si>
    <t>CON00247</t>
  </si>
  <si>
    <t>Jed.McInerney</t>
  </si>
  <si>
    <t>McIlravy</t>
  </si>
  <si>
    <t>McIlravy, Tim</t>
  </si>
  <si>
    <t>CON60516</t>
  </si>
  <si>
    <t>Tim.McIlravy</t>
  </si>
  <si>
    <t>McHugh</t>
  </si>
  <si>
    <t>Tyrone</t>
  </si>
  <si>
    <t>McHugh, Tyrone</t>
  </si>
  <si>
    <t>SMG20139</t>
  </si>
  <si>
    <t>Tyrone.McHugh</t>
  </si>
  <si>
    <t>McGrath</t>
  </si>
  <si>
    <t>McGrath, Kerry</t>
  </si>
  <si>
    <t>CTR00494</t>
  </si>
  <si>
    <t>Kerry.McGrath</t>
  </si>
  <si>
    <t>McGrath, Dillon</t>
  </si>
  <si>
    <t>CTR00746</t>
  </si>
  <si>
    <t>Dillon.McGrath</t>
  </si>
  <si>
    <t>McGinty</t>
  </si>
  <si>
    <t>McGinty, Chris</t>
  </si>
  <si>
    <t>CTR01502</t>
  </si>
  <si>
    <t>Chris.McGinty</t>
  </si>
  <si>
    <t>McGinn</t>
  </si>
  <si>
    <t>Michael D.</t>
  </si>
  <si>
    <t>McGinn, Michael D.</t>
  </si>
  <si>
    <t>DOR33083</t>
  </si>
  <si>
    <t>Michael.D.McGinn</t>
  </si>
  <si>
    <t>McGee</t>
  </si>
  <si>
    <t>McGee, Nick</t>
  </si>
  <si>
    <t>CTR00093</t>
  </si>
  <si>
    <t>Nick.McGee</t>
  </si>
  <si>
    <t>McEvoy</t>
  </si>
  <si>
    <t>McEvoy, Donald</t>
  </si>
  <si>
    <t>SMG20138</t>
  </si>
  <si>
    <t>Donald.McEvoy</t>
  </si>
  <si>
    <t>McEntee</t>
  </si>
  <si>
    <t>McEntee, Chris</t>
  </si>
  <si>
    <t>CTR01002</t>
  </si>
  <si>
    <t>Chris.McEntee</t>
  </si>
  <si>
    <t>McElroy</t>
  </si>
  <si>
    <t>McElroy, Tim</t>
  </si>
  <si>
    <t>CTR01278</t>
  </si>
  <si>
    <t>Tim.McElroy</t>
  </si>
  <si>
    <t>McDowell</t>
  </si>
  <si>
    <t>McDowell, Rick</t>
  </si>
  <si>
    <t>DOR36099</t>
  </si>
  <si>
    <t>Rick.McDowell</t>
  </si>
  <si>
    <t>McDowall</t>
  </si>
  <si>
    <t>McDowall, Craig</t>
  </si>
  <si>
    <t>CON60943</t>
  </si>
  <si>
    <t>Craig.McDowall</t>
  </si>
  <si>
    <t>McDonald</t>
  </si>
  <si>
    <t>Tommy</t>
  </si>
  <si>
    <t>McDonald, Tommy</t>
  </si>
  <si>
    <t>CTR00958</t>
  </si>
  <si>
    <t>Tommy.McDonald</t>
  </si>
  <si>
    <t>Brian E.</t>
  </si>
  <si>
    <t>McDonald, Brian E.</t>
  </si>
  <si>
    <t>CTR30021</t>
  </si>
  <si>
    <t>Brian.E.McDonald</t>
  </si>
  <si>
    <t>McDaniel</t>
  </si>
  <si>
    <t>McDaniel, Chad</t>
  </si>
  <si>
    <t>CTR10227</t>
  </si>
  <si>
    <t>Chad.McDaniel</t>
  </si>
  <si>
    <t>McCune</t>
  </si>
  <si>
    <t>McCune, Paul</t>
  </si>
  <si>
    <t>CTR00576</t>
  </si>
  <si>
    <t>Paul.McCune</t>
  </si>
  <si>
    <t>McCune, Jason</t>
  </si>
  <si>
    <t>CTR00575</t>
  </si>
  <si>
    <t>Jason.McCune</t>
  </si>
  <si>
    <t>McCright</t>
  </si>
  <si>
    <t>Mark G.</t>
  </si>
  <si>
    <t>McCright, Mark G.</t>
  </si>
  <si>
    <t>CTR30013</t>
  </si>
  <si>
    <t>Mark.G.McCright</t>
  </si>
  <si>
    <t>McCormick</t>
  </si>
  <si>
    <t>McCormick, Donald</t>
  </si>
  <si>
    <t>CON00178</t>
  </si>
  <si>
    <t>Donald.McCormick</t>
  </si>
  <si>
    <t>McCormack</t>
  </si>
  <si>
    <t>McCormack, Tyler</t>
  </si>
  <si>
    <t>SMG20137</t>
  </si>
  <si>
    <t>Tyler.McCormack</t>
  </si>
  <si>
    <t>McCord</t>
  </si>
  <si>
    <t>McCord, Karen</t>
  </si>
  <si>
    <t>DOR17009</t>
  </si>
  <si>
    <t>McConnell</t>
  </si>
  <si>
    <t>Clark</t>
  </si>
  <si>
    <t>McConnell, Clark</t>
  </si>
  <si>
    <t>CTR40137</t>
  </si>
  <si>
    <t>Clark.McConnell</t>
  </si>
  <si>
    <t>McCloskey</t>
  </si>
  <si>
    <t>McCloskey, Rick</t>
  </si>
  <si>
    <t>CTR10077</t>
  </si>
  <si>
    <t>Rick.McCloskey</t>
  </si>
  <si>
    <t>McClenahan</t>
  </si>
  <si>
    <t>McClellen</t>
  </si>
  <si>
    <t>McClellen, James</t>
  </si>
  <si>
    <t>CTR40019</t>
  </si>
  <si>
    <t>James.McClellen</t>
  </si>
  <si>
    <t>McClain</t>
  </si>
  <si>
    <t>Shad</t>
  </si>
  <si>
    <t>McClain, Shad</t>
  </si>
  <si>
    <t>CON00248</t>
  </si>
  <si>
    <t>Shad.McClain</t>
  </si>
  <si>
    <t>McCarty</t>
  </si>
  <si>
    <t>McCarty, Shane</t>
  </si>
  <si>
    <t>CTR00901</t>
  </si>
  <si>
    <t>Shane.McCarty</t>
  </si>
  <si>
    <t>McCartney</t>
  </si>
  <si>
    <t>McCartney, Shad</t>
  </si>
  <si>
    <t>CTR40099</t>
  </si>
  <si>
    <t>Shad.McCartney</t>
  </si>
  <si>
    <t>McCann</t>
  </si>
  <si>
    <t>McCann, Matt</t>
  </si>
  <si>
    <t>CTR01139</t>
  </si>
  <si>
    <t>Matt.McCann</t>
  </si>
  <si>
    <t>McBride</t>
  </si>
  <si>
    <t>R.D.</t>
  </si>
  <si>
    <t>McBride, R.D.</t>
  </si>
  <si>
    <t>CTR10104</t>
  </si>
  <si>
    <t>R.D.McBride</t>
  </si>
  <si>
    <t>McAuliffe</t>
  </si>
  <si>
    <t>McAuliffe, Kevin</t>
  </si>
  <si>
    <t>DOR31538</t>
  </si>
  <si>
    <t>kevin.mcauliffe</t>
  </si>
  <si>
    <t>McAndrew</t>
  </si>
  <si>
    <t>TJ</t>
  </si>
  <si>
    <t>McAndrew, TJ</t>
  </si>
  <si>
    <t>CTR00890</t>
  </si>
  <si>
    <t>TJ.McAndrew</t>
  </si>
  <si>
    <t>McAndrewJr.</t>
  </si>
  <si>
    <t>T.J.</t>
  </si>
  <si>
    <t>CTR00854</t>
  </si>
  <si>
    <t>T.J.McAndrew.Jr</t>
  </si>
  <si>
    <t>McAlpin</t>
  </si>
  <si>
    <t>McAlpin, Cody</t>
  </si>
  <si>
    <t>DOR32475</t>
  </si>
  <si>
    <t>Cody.McAlpin</t>
  </si>
  <si>
    <t>Maynard</t>
  </si>
  <si>
    <t>Maynard, David</t>
  </si>
  <si>
    <t>CTR70024</t>
  </si>
  <si>
    <t>David.Maynard</t>
  </si>
  <si>
    <t>Maynard, Dan</t>
  </si>
  <si>
    <t>CTR40030</t>
  </si>
  <si>
    <t>Dan.Maynard</t>
  </si>
  <si>
    <t>Mayfield</t>
  </si>
  <si>
    <t>Rusty</t>
  </si>
  <si>
    <t>Mayfield, Rusty</t>
  </si>
  <si>
    <t>CTR60019</t>
  </si>
  <si>
    <t>Rusty.Mayfield</t>
  </si>
  <si>
    <t>May</t>
  </si>
  <si>
    <t>May, Dan</t>
  </si>
  <si>
    <t>CTR00507</t>
  </si>
  <si>
    <t>Dan.May</t>
  </si>
  <si>
    <t>Maurer</t>
  </si>
  <si>
    <t>Elmer</t>
  </si>
  <si>
    <t>Maurer, Elmer</t>
  </si>
  <si>
    <t>CTR20234</t>
  </si>
  <si>
    <t>Elmer.Maurer</t>
  </si>
  <si>
    <t>Maul</t>
  </si>
  <si>
    <t>Maul, Dustin</t>
  </si>
  <si>
    <t>CTR00994</t>
  </si>
  <si>
    <t>Dustin.Maul</t>
  </si>
  <si>
    <t>Dayton</t>
  </si>
  <si>
    <t>Maul, Dayton</t>
  </si>
  <si>
    <t>CON60842</t>
  </si>
  <si>
    <t>Dayton.Maul</t>
  </si>
  <si>
    <t>Matulevicz</t>
  </si>
  <si>
    <t>Matulevicz, Steve</t>
  </si>
  <si>
    <t>CTR20560</t>
  </si>
  <si>
    <t>Steve.Matulevicz</t>
  </si>
  <si>
    <t>Matthews</t>
  </si>
  <si>
    <t>Matthews, Allen</t>
  </si>
  <si>
    <t>CTR01600</t>
  </si>
  <si>
    <t>Allen.Matthews</t>
  </si>
  <si>
    <t>Matousek</t>
  </si>
  <si>
    <t>Burt</t>
  </si>
  <si>
    <t>Matousek, Burt</t>
  </si>
  <si>
    <t>CTR40124</t>
  </si>
  <si>
    <t>Burt.Matousek</t>
  </si>
  <si>
    <t>Mather</t>
  </si>
  <si>
    <t>Liberty</t>
  </si>
  <si>
    <t>Mather, Liberty</t>
  </si>
  <si>
    <t>CTR00564</t>
  </si>
  <si>
    <t>Liberty.Mather</t>
  </si>
  <si>
    <t>Mata</t>
  </si>
  <si>
    <t>Mata, Michael</t>
  </si>
  <si>
    <t>CTR01354</t>
  </si>
  <si>
    <t>Michael.Mata</t>
  </si>
  <si>
    <t>Masters</t>
  </si>
  <si>
    <t>Merlyn</t>
  </si>
  <si>
    <t>Masters, Merlyn</t>
  </si>
  <si>
    <t>CTR00574</t>
  </si>
  <si>
    <t>Merlyn.Masters</t>
  </si>
  <si>
    <t>Mason, Travis</t>
  </si>
  <si>
    <t>CTR40079</t>
  </si>
  <si>
    <t>Travis.Mason</t>
  </si>
  <si>
    <t>Devon</t>
  </si>
  <si>
    <t>Mason, Devon</t>
  </si>
  <si>
    <t>DOR36280</t>
  </si>
  <si>
    <t>Devon.Mason</t>
  </si>
  <si>
    <t>Maschmann</t>
  </si>
  <si>
    <t>Steven L.</t>
  </si>
  <si>
    <t>Maschmann, Steven L.</t>
  </si>
  <si>
    <t>CTR20014</t>
  </si>
  <si>
    <t>Steven.L.Maschmann</t>
  </si>
  <si>
    <t>Yusaf</t>
  </si>
  <si>
    <t>CTR00421</t>
  </si>
  <si>
    <t>Martyn</t>
  </si>
  <si>
    <t>Harry A.</t>
  </si>
  <si>
    <t>Martyn, Harry A.</t>
  </si>
  <si>
    <t>CTR30010</t>
  </si>
  <si>
    <t>Harry.A.Martyn</t>
  </si>
  <si>
    <t>Martino</t>
  </si>
  <si>
    <t>Martino, Tiffany</t>
  </si>
  <si>
    <t>CTR01296</t>
  </si>
  <si>
    <t>Tiffany.Martino</t>
  </si>
  <si>
    <t>Martinez</t>
  </si>
  <si>
    <t>Martinez, Tony</t>
  </si>
  <si>
    <t>CTR10036</t>
  </si>
  <si>
    <t>Tony.Martinez</t>
  </si>
  <si>
    <t>Martinez, Sheila</t>
  </si>
  <si>
    <t>CTR00345</t>
  </si>
  <si>
    <t>Sheila.Martinez</t>
  </si>
  <si>
    <t>Leonel</t>
  </si>
  <si>
    <t>Martinez, Leonel</t>
  </si>
  <si>
    <t>CTR01677</t>
  </si>
  <si>
    <t>Leonel.Martinez</t>
  </si>
  <si>
    <t>Martinez, Juan</t>
  </si>
  <si>
    <t>CTR40103</t>
  </si>
  <si>
    <t>Juan.Martinez</t>
  </si>
  <si>
    <t>Martinez, John</t>
  </si>
  <si>
    <t>CTR01073</t>
  </si>
  <si>
    <t>John.Martinez</t>
  </si>
  <si>
    <t>Balinda</t>
  </si>
  <si>
    <t>Martinez, Balinda</t>
  </si>
  <si>
    <t>CON00130</t>
  </si>
  <si>
    <t>Balinda.Martinez</t>
  </si>
  <si>
    <t>Martin, Michael</t>
  </si>
  <si>
    <t>CTR60013</t>
  </si>
  <si>
    <t>Michael.Martin</t>
  </si>
  <si>
    <t>Martin, Matt</t>
  </si>
  <si>
    <t>CTR10115</t>
  </si>
  <si>
    <t>Martin, Jeff</t>
  </si>
  <si>
    <t>DOR32187</t>
  </si>
  <si>
    <t>Jeff.Martin</t>
  </si>
  <si>
    <t>Martin, Jacob</t>
  </si>
  <si>
    <t>TEM10006</t>
  </si>
  <si>
    <t>Jacob.Martin</t>
  </si>
  <si>
    <t>Dawn</t>
  </si>
  <si>
    <t>Martin, Dawn</t>
  </si>
  <si>
    <t>CTR00350</t>
  </si>
  <si>
    <t>Dawn.Martin</t>
  </si>
  <si>
    <t>Brittany</t>
  </si>
  <si>
    <t>Martin, Brittany</t>
  </si>
  <si>
    <t>CTR01429</t>
  </si>
  <si>
    <t>Brittany.Martin</t>
  </si>
  <si>
    <t>Martin, Benjamin</t>
  </si>
  <si>
    <t>TEM10004</t>
  </si>
  <si>
    <t>Benjamin.Martin</t>
  </si>
  <si>
    <t>Martenson</t>
  </si>
  <si>
    <t>Martenson, Jason</t>
  </si>
  <si>
    <t>CTR01114</t>
  </si>
  <si>
    <t>Jason.Martenson</t>
  </si>
  <si>
    <t>Martensen</t>
  </si>
  <si>
    <t>Martensen, Marty</t>
  </si>
  <si>
    <t>CTR01259</t>
  </si>
  <si>
    <t>Marty.Martensen</t>
  </si>
  <si>
    <t>Marshall</t>
  </si>
  <si>
    <t>Marshall, Jack</t>
  </si>
  <si>
    <t>SMG20147</t>
  </si>
  <si>
    <t>Jack.Marshall</t>
  </si>
  <si>
    <t>Elliot</t>
  </si>
  <si>
    <t>Marshall, Elliot</t>
  </si>
  <si>
    <t>CTR01328</t>
  </si>
  <si>
    <t>Elliot.Marshall</t>
  </si>
  <si>
    <t>Marrs</t>
  </si>
  <si>
    <t>Marrs, Tyler</t>
  </si>
  <si>
    <t>DOR38199</t>
  </si>
  <si>
    <t>tyler.marrs</t>
  </si>
  <si>
    <t>Marquez</t>
  </si>
  <si>
    <t>Marquez, Tim</t>
  </si>
  <si>
    <t>CTR01445</t>
  </si>
  <si>
    <t>Tim.Marquez</t>
  </si>
  <si>
    <t>Marks</t>
  </si>
  <si>
    <t>Marks, Jeffrey</t>
  </si>
  <si>
    <t>CTR00776</t>
  </si>
  <si>
    <t>Jeffrey.Marks</t>
  </si>
  <si>
    <t>Markhan</t>
  </si>
  <si>
    <t>Markhan, Matt</t>
  </si>
  <si>
    <t>CTR01594</t>
  </si>
  <si>
    <t>Matt.Markhan</t>
  </si>
  <si>
    <t>Marker</t>
  </si>
  <si>
    <t>Joe F.</t>
  </si>
  <si>
    <t>Marker, Joe F.</t>
  </si>
  <si>
    <t>CTR60078</t>
  </si>
  <si>
    <t>Joe.F.Marker</t>
  </si>
  <si>
    <t>Mares</t>
  </si>
  <si>
    <t>Cherie</t>
  </si>
  <si>
    <t>Mares, Cherie</t>
  </si>
  <si>
    <t>CTR10010</t>
  </si>
  <si>
    <t>Cherie.Mares</t>
  </si>
  <si>
    <t>Marcoe</t>
  </si>
  <si>
    <t>Marcoe, Christian</t>
  </si>
  <si>
    <t>CON68026</t>
  </si>
  <si>
    <t>Christian.Marcoe</t>
  </si>
  <si>
    <t>Marchese</t>
  </si>
  <si>
    <t>Marchese, Fred</t>
  </si>
  <si>
    <t>CTR00824</t>
  </si>
  <si>
    <t>Fred.Marchese</t>
  </si>
  <si>
    <t>Maple</t>
  </si>
  <si>
    <t>Maple, Josh</t>
  </si>
  <si>
    <t>CTR01064</t>
  </si>
  <si>
    <t>Josh.Maple</t>
  </si>
  <si>
    <t>Mapes</t>
  </si>
  <si>
    <t>Mapes, Donna</t>
  </si>
  <si>
    <t>DOR33093</t>
  </si>
  <si>
    <t>Donna.Mapes</t>
  </si>
  <si>
    <t>Manzer</t>
  </si>
  <si>
    <t>Manzer, Dennis</t>
  </si>
  <si>
    <t>CTR20216</t>
  </si>
  <si>
    <t>Dennis.Manzer</t>
  </si>
  <si>
    <t>Malsbury</t>
  </si>
  <si>
    <t>Malsbury, Bruce</t>
  </si>
  <si>
    <t>DOR36035</t>
  </si>
  <si>
    <t>Bruce.Malsbury</t>
  </si>
  <si>
    <t>Malossi</t>
  </si>
  <si>
    <t>Malossi, Larry</t>
  </si>
  <si>
    <t>SMG20044</t>
  </si>
  <si>
    <t>Larry.Malossi</t>
  </si>
  <si>
    <t>Malone</t>
  </si>
  <si>
    <t>Malone, Ted</t>
  </si>
  <si>
    <t>CTR00137</t>
  </si>
  <si>
    <t>Ted.Malone</t>
  </si>
  <si>
    <t>Phillip</t>
  </si>
  <si>
    <t>Malone, Phillip</t>
  </si>
  <si>
    <t>CTR00805</t>
  </si>
  <si>
    <t>Phillip.Malone</t>
  </si>
  <si>
    <t>Malmberg</t>
  </si>
  <si>
    <t>Duane</t>
  </si>
  <si>
    <t>Malmberg, Duane</t>
  </si>
  <si>
    <t>CTR20191</t>
  </si>
  <si>
    <t>Duane.Malmberg</t>
  </si>
  <si>
    <t>Mallory</t>
  </si>
  <si>
    <t>Gregg G.</t>
  </si>
  <si>
    <t>Mallory, Gregg G.</t>
  </si>
  <si>
    <t>DOR36308</t>
  </si>
  <si>
    <t>Gregg.G.Mallory</t>
  </si>
  <si>
    <t>Mall</t>
  </si>
  <si>
    <t>Mall, Jerry</t>
  </si>
  <si>
    <t>CON60858</t>
  </si>
  <si>
    <t>Jerry.Mall</t>
  </si>
  <si>
    <t>Mainquist</t>
  </si>
  <si>
    <t>Mainquist, Brett</t>
  </si>
  <si>
    <t>DOR33263</t>
  </si>
  <si>
    <t>Brett.Mainquist</t>
  </si>
  <si>
    <t>Mainquist, Bill</t>
  </si>
  <si>
    <t>DOR33005</t>
  </si>
  <si>
    <t>Mainelli</t>
  </si>
  <si>
    <t>CTR01532</t>
  </si>
  <si>
    <t>Mahrt</t>
  </si>
  <si>
    <t>Mahrt, Cody</t>
  </si>
  <si>
    <t>CON00118</t>
  </si>
  <si>
    <t>Cody.Mahrt</t>
  </si>
  <si>
    <t>Maclan</t>
  </si>
  <si>
    <t>Maclan, Michael</t>
  </si>
  <si>
    <t>CON68025</t>
  </si>
  <si>
    <t>Michael.Maclan</t>
  </si>
  <si>
    <t>Macke</t>
  </si>
  <si>
    <t>Macke, Jeff</t>
  </si>
  <si>
    <t>CTR01383</t>
  </si>
  <si>
    <t>Jeff.Macke</t>
  </si>
  <si>
    <t>Macke, Doug</t>
  </si>
  <si>
    <t>DOR37056</t>
  </si>
  <si>
    <t>Doug.Macke</t>
  </si>
  <si>
    <t>Macke, Dan</t>
  </si>
  <si>
    <t>CTR01402</t>
  </si>
  <si>
    <t>Dan.Macke</t>
  </si>
  <si>
    <t>MacDonald</t>
  </si>
  <si>
    <t>MacDonald, Jim</t>
  </si>
  <si>
    <t>CTR10006</t>
  </si>
  <si>
    <t>Jim.MacDonald</t>
  </si>
  <si>
    <t>Maack</t>
  </si>
  <si>
    <t>Trevor</t>
  </si>
  <si>
    <t>Maack, Trevor</t>
  </si>
  <si>
    <t>CTR00344</t>
  </si>
  <si>
    <t>Trevor.Maack</t>
  </si>
  <si>
    <t>Lytle</t>
  </si>
  <si>
    <t>Timothy J.</t>
  </si>
  <si>
    <t>Lytle, Timothy J.</t>
  </si>
  <si>
    <t>CTR01221</t>
  </si>
  <si>
    <t>Timothy.J.Lytle</t>
  </si>
  <si>
    <t>Lytle, Tim</t>
  </si>
  <si>
    <t>CTR00096</t>
  </si>
  <si>
    <t>Tim.Lytle</t>
  </si>
  <si>
    <t>Jolene</t>
  </si>
  <si>
    <t>Lytle, Jolene</t>
  </si>
  <si>
    <t>CTR00083</t>
  </si>
  <si>
    <t>Jolene.Lytle</t>
  </si>
  <si>
    <t>Lyons</t>
  </si>
  <si>
    <t>Randy J.</t>
  </si>
  <si>
    <t>Lyons, Randy J.</t>
  </si>
  <si>
    <t>CTR10087</t>
  </si>
  <si>
    <t>Randy.J.Lyons</t>
  </si>
  <si>
    <t>Connie</t>
  </si>
  <si>
    <t>Lutz</t>
  </si>
  <si>
    <t>Lutz, John</t>
  </si>
  <si>
    <t>DOR35066</t>
  </si>
  <si>
    <t>John.Lutz</t>
  </si>
  <si>
    <t>Luther</t>
  </si>
  <si>
    <t>Luther, Justin</t>
  </si>
  <si>
    <t>FHWAJL3</t>
  </si>
  <si>
    <t>justin.luther</t>
  </si>
  <si>
    <t>Luth</t>
  </si>
  <si>
    <t>Luth, Aaron</t>
  </si>
  <si>
    <t>CTR00122</t>
  </si>
  <si>
    <t>Aaron.Luth</t>
  </si>
  <si>
    <t>Luse</t>
  </si>
  <si>
    <t>Luse, Seth</t>
  </si>
  <si>
    <t>DOR31038</t>
  </si>
  <si>
    <t>seth.luse</t>
  </si>
  <si>
    <t>Luse, Dale</t>
  </si>
  <si>
    <t>DOR38043</t>
  </si>
  <si>
    <t>Dale.Luse</t>
  </si>
  <si>
    <t>Lusajo</t>
  </si>
  <si>
    <t>Lusajo, John</t>
  </si>
  <si>
    <t>CON10058</t>
  </si>
  <si>
    <t>John.Lusajo</t>
  </si>
  <si>
    <t>Lurz</t>
  </si>
  <si>
    <t>Lurz, Darrell</t>
  </si>
  <si>
    <t>DOR38033</t>
  </si>
  <si>
    <t>Luquin</t>
  </si>
  <si>
    <t>Gerardo</t>
  </si>
  <si>
    <t>Luquin, Gerardo</t>
  </si>
  <si>
    <t>CTR60050</t>
  </si>
  <si>
    <t>Gerardo.Luquin</t>
  </si>
  <si>
    <t>Lunzman</t>
  </si>
  <si>
    <t>Lunzman, Thomas</t>
  </si>
  <si>
    <t>DOR32289</t>
  </si>
  <si>
    <t>Thomas.Lunzman</t>
  </si>
  <si>
    <t>Lunzman, Matt</t>
  </si>
  <si>
    <t>CON00270</t>
  </si>
  <si>
    <t>Matt.Lunzman</t>
  </si>
  <si>
    <t>Lunbery</t>
  </si>
  <si>
    <t>Lunbery, Oliver</t>
  </si>
  <si>
    <t>CON60811</t>
  </si>
  <si>
    <t>Oliver.Lunbery</t>
  </si>
  <si>
    <t>Luke, Randy</t>
  </si>
  <si>
    <t>CTR01113</t>
  </si>
  <si>
    <t>Randy.Luke</t>
  </si>
  <si>
    <t>Lukassen</t>
  </si>
  <si>
    <t>Lukassen, Dennis</t>
  </si>
  <si>
    <t>CTR01470</t>
  </si>
  <si>
    <t>Dennis.Lukassen</t>
  </si>
  <si>
    <t>Luhr</t>
  </si>
  <si>
    <t>Teryy</t>
  </si>
  <si>
    <t>Luhr, Teryy</t>
  </si>
  <si>
    <t>CTR30014</t>
  </si>
  <si>
    <t>Teryy.Luhr</t>
  </si>
  <si>
    <t>Luff</t>
  </si>
  <si>
    <t>Luff, Brent</t>
  </si>
  <si>
    <t>CTR40067</t>
  </si>
  <si>
    <t>Brent.Luff</t>
  </si>
  <si>
    <t>Luedke</t>
  </si>
  <si>
    <t>Luedke, Chad</t>
  </si>
  <si>
    <t>CTR01587</t>
  </si>
  <si>
    <t>Chad.Luedke</t>
  </si>
  <si>
    <t>Ludvik</t>
  </si>
  <si>
    <t>Ludvik, Dan</t>
  </si>
  <si>
    <t>CTR10063</t>
  </si>
  <si>
    <t>Dan.Ludvik</t>
  </si>
  <si>
    <t>Lucke</t>
  </si>
  <si>
    <t>Lucke, Luke</t>
  </si>
  <si>
    <t>CTR01583</t>
  </si>
  <si>
    <t>Luke.Lucke</t>
  </si>
  <si>
    <t>Lucke, Larry</t>
  </si>
  <si>
    <t>SMG20024</t>
  </si>
  <si>
    <t>larry.lucke</t>
  </si>
  <si>
    <t>Lucas</t>
  </si>
  <si>
    <t>Lucas, Michael</t>
  </si>
  <si>
    <t>CTR00527</t>
  </si>
  <si>
    <t>Michael.Lucas</t>
  </si>
  <si>
    <t>Lrey</t>
  </si>
  <si>
    <t>Caerhl</t>
  </si>
  <si>
    <t>Lrey, Caerhl</t>
  </si>
  <si>
    <t>CTR01191</t>
  </si>
  <si>
    <t>Caerhl.Lrey</t>
  </si>
  <si>
    <t>Lower</t>
  </si>
  <si>
    <t>Bret</t>
  </si>
  <si>
    <t>Lower, Bret</t>
  </si>
  <si>
    <t>DOR33389</t>
  </si>
  <si>
    <t>bret.lower</t>
  </si>
  <si>
    <t>Lowe</t>
  </si>
  <si>
    <t>Lowe, Robert</t>
  </si>
  <si>
    <t>DOR38022</t>
  </si>
  <si>
    <t>Robert.Lowe</t>
  </si>
  <si>
    <t>Lowe, Aaron</t>
  </si>
  <si>
    <t>CTR00700</t>
  </si>
  <si>
    <t>Aaron.Lowe</t>
  </si>
  <si>
    <t>Lovell</t>
  </si>
  <si>
    <t>Lovell, Dustin</t>
  </si>
  <si>
    <t>CON60824</t>
  </si>
  <si>
    <t>Dustin.Lovell</t>
  </si>
  <si>
    <t>Lovejoy</t>
  </si>
  <si>
    <t>Lovejoy, Bryan</t>
  </si>
  <si>
    <t>DOR33359</t>
  </si>
  <si>
    <t>bryan.lovejoy</t>
  </si>
  <si>
    <t>Lovci</t>
  </si>
  <si>
    <t>Lovci, Chris</t>
  </si>
  <si>
    <t>CTR00596</t>
  </si>
  <si>
    <t>Chris.Lovci</t>
  </si>
  <si>
    <t>Lovato</t>
  </si>
  <si>
    <t>Joshua L.</t>
  </si>
  <si>
    <t>Lovato, Joshua L.</t>
  </si>
  <si>
    <t>DOR35052</t>
  </si>
  <si>
    <t>Joshua.L.Lovato</t>
  </si>
  <si>
    <t>Lotvedt</t>
  </si>
  <si>
    <t>Lotvedt, Nathan</t>
  </si>
  <si>
    <t>CTR00563</t>
  </si>
  <si>
    <t>Nathan.Lotvedt</t>
  </si>
  <si>
    <t>Lottman</t>
  </si>
  <si>
    <t>Lottman, Shawn</t>
  </si>
  <si>
    <t>CTR01215</t>
  </si>
  <si>
    <t>Shawn.Lottman</t>
  </si>
  <si>
    <t>Lottman, Matt</t>
  </si>
  <si>
    <t>CTR01665</t>
  </si>
  <si>
    <t>Matt.Lottman</t>
  </si>
  <si>
    <t>Lostagllia</t>
  </si>
  <si>
    <t>Dominick</t>
  </si>
  <si>
    <t>Lostagllia, Dominick</t>
  </si>
  <si>
    <t>CTR20559</t>
  </si>
  <si>
    <t>Dominick.Lostagllia</t>
  </si>
  <si>
    <t>Lorenzo</t>
  </si>
  <si>
    <t>Jerome</t>
  </si>
  <si>
    <t>Lorenzo, Jerome</t>
  </si>
  <si>
    <t>CTR01419</t>
  </si>
  <si>
    <t>Jerome.Lorenzo</t>
  </si>
  <si>
    <t>Lopez</t>
  </si>
  <si>
    <t>Lopez, Victor</t>
  </si>
  <si>
    <t>CTR01007</t>
  </si>
  <si>
    <t>Victor.Lopez</t>
  </si>
  <si>
    <t>Oliver G.</t>
  </si>
  <si>
    <t>Lopez, Oliver G.</t>
  </si>
  <si>
    <t>CTR01163</t>
  </si>
  <si>
    <t>Oliver.G.Lopez</t>
  </si>
  <si>
    <t>Noe</t>
  </si>
  <si>
    <t>Lopez, Noe</t>
  </si>
  <si>
    <t>CTR10251</t>
  </si>
  <si>
    <t>Noe.Lopez</t>
  </si>
  <si>
    <t>Lopez, Miguel</t>
  </si>
  <si>
    <t>CTR01689</t>
  </si>
  <si>
    <t>Miguel.Lopez</t>
  </si>
  <si>
    <t>Lopez, Kent</t>
  </si>
  <si>
    <t>DOR38109</t>
  </si>
  <si>
    <t>Kent.Lopez</t>
  </si>
  <si>
    <t>Jose</t>
  </si>
  <si>
    <t>Lopez, Jose</t>
  </si>
  <si>
    <t>CTR01730</t>
  </si>
  <si>
    <t>Jose.Lopez</t>
  </si>
  <si>
    <t>Felipe</t>
  </si>
  <si>
    <t>Lopez, Felipe</t>
  </si>
  <si>
    <t>CTR01371</t>
  </si>
  <si>
    <t>Felipe.Lopez</t>
  </si>
  <si>
    <t>Alvaro F</t>
  </si>
  <si>
    <t>Lopez, Alvaro F</t>
  </si>
  <si>
    <t>CTR01269</t>
  </si>
  <si>
    <t>Alvaro.F.Lopez</t>
  </si>
  <si>
    <t>Loperz</t>
  </si>
  <si>
    <t>Yoel Robaina</t>
  </si>
  <si>
    <t>Loperz, Yoel Robaina</t>
  </si>
  <si>
    <t>CTR01678</t>
  </si>
  <si>
    <t>Yoel.Robaina.Loperz</t>
  </si>
  <si>
    <t>Loomis</t>
  </si>
  <si>
    <t>Loomis, Zack</t>
  </si>
  <si>
    <t>CTR00775</t>
  </si>
  <si>
    <t>Zack.Loomis</t>
  </si>
  <si>
    <t>Long</t>
  </si>
  <si>
    <t>Long, Wayne</t>
  </si>
  <si>
    <t>CTR10196</t>
  </si>
  <si>
    <t>Wayne.Long</t>
  </si>
  <si>
    <t>Long, Rod</t>
  </si>
  <si>
    <t>CTR30057</t>
  </si>
  <si>
    <t>Rod.Long</t>
  </si>
  <si>
    <t>Long, Brent</t>
  </si>
  <si>
    <t>DOR38108</t>
  </si>
  <si>
    <t>Brent.Long</t>
  </si>
  <si>
    <t>Long, Barb</t>
  </si>
  <si>
    <t>CTR00432</t>
  </si>
  <si>
    <t>Barb.Long</t>
  </si>
  <si>
    <t>Loneman</t>
  </si>
  <si>
    <t>Loneman, Andre</t>
  </si>
  <si>
    <t>CON60835</t>
  </si>
  <si>
    <t>Andre.Loneman</t>
  </si>
  <si>
    <t>Lollman</t>
  </si>
  <si>
    <t>Lollman, Doug</t>
  </si>
  <si>
    <t>DOR33134</t>
  </si>
  <si>
    <t>Doug.Lollman</t>
  </si>
  <si>
    <t>Lofing</t>
  </si>
  <si>
    <t>Lofing, Doug</t>
  </si>
  <si>
    <t>CTR00015</t>
  </si>
  <si>
    <t>Doug.Lofing</t>
  </si>
  <si>
    <t>Loecker</t>
  </si>
  <si>
    <t>Loecker, Curt</t>
  </si>
  <si>
    <t>DOR33192</t>
  </si>
  <si>
    <t>Curt.Loecker</t>
  </si>
  <si>
    <t>Loeck</t>
  </si>
  <si>
    <t>Loeck, Aaron</t>
  </si>
  <si>
    <t>CON10035</t>
  </si>
  <si>
    <t>Aaron.Loeck</t>
  </si>
  <si>
    <t>Loeb</t>
  </si>
  <si>
    <t>Loeb, Matt</t>
  </si>
  <si>
    <t>CTR00484</t>
  </si>
  <si>
    <t>Matt.Loeb</t>
  </si>
  <si>
    <t>Lockwood</t>
  </si>
  <si>
    <t>Lockwood, James</t>
  </si>
  <si>
    <t>FHWAJL2</t>
  </si>
  <si>
    <t>James.Lockwood</t>
  </si>
  <si>
    <t>Littrel</t>
  </si>
  <si>
    <t>Robert J.</t>
  </si>
  <si>
    <t>Littrel, Robert J.</t>
  </si>
  <si>
    <t>DOR36359</t>
  </si>
  <si>
    <t>Robert.J.Littrel</t>
  </si>
  <si>
    <t>Little</t>
  </si>
  <si>
    <t>Michael J.</t>
  </si>
  <si>
    <t>Little, Michael J.</t>
  </si>
  <si>
    <t>CTR00051</t>
  </si>
  <si>
    <t>Michael.J.Little</t>
  </si>
  <si>
    <t>Marvin D.</t>
  </si>
  <si>
    <t>Little, Marvin D.</t>
  </si>
  <si>
    <t>CTR10059</t>
  </si>
  <si>
    <t>Marvin.D.Little</t>
  </si>
  <si>
    <t>Liss</t>
  </si>
  <si>
    <t>Liss, Fred</t>
  </si>
  <si>
    <t>CTR00332</t>
  </si>
  <si>
    <t>Fred.Liss</t>
  </si>
  <si>
    <t>Linville</t>
  </si>
  <si>
    <t>Linville, Eric</t>
  </si>
  <si>
    <t>CTR00055</t>
  </si>
  <si>
    <t>Eric.Linville</t>
  </si>
  <si>
    <t>Linhart</t>
  </si>
  <si>
    <t>Linhart, Tony</t>
  </si>
  <si>
    <t>SMG20182</t>
  </si>
  <si>
    <t>Tony.Linhart</t>
  </si>
  <si>
    <t>Linfor</t>
  </si>
  <si>
    <t>Linfor, Dennis</t>
  </si>
  <si>
    <t>CTR00058</t>
  </si>
  <si>
    <t>Dennis.Linfor</t>
  </si>
  <si>
    <t>Lineberry</t>
  </si>
  <si>
    <t>Lineberry, Mike</t>
  </si>
  <si>
    <t>CTR01382</t>
  </si>
  <si>
    <t>Mike.Lineberry</t>
  </si>
  <si>
    <t>Lindemann</t>
  </si>
  <si>
    <t>Lindemann, Mark</t>
  </si>
  <si>
    <t>DOR9050</t>
  </si>
  <si>
    <t>Lim</t>
  </si>
  <si>
    <t>Chin</t>
  </si>
  <si>
    <t>Lim, Chin</t>
  </si>
  <si>
    <t>CTR00359</t>
  </si>
  <si>
    <t>Chin.Lim</t>
  </si>
  <si>
    <t>Lillis</t>
  </si>
  <si>
    <t>Daniel B.</t>
  </si>
  <si>
    <t>Lillis, Daniel B.</t>
  </si>
  <si>
    <t>CTR01067</t>
  </si>
  <si>
    <t>Daniel.B.Lillis</t>
  </si>
  <si>
    <t>Liebhart</t>
  </si>
  <si>
    <t>Liebhart, Heather</t>
  </si>
  <si>
    <t>CTR01531</t>
  </si>
  <si>
    <t>Heather.Liebhart</t>
  </si>
  <si>
    <t>Lieb</t>
  </si>
  <si>
    <t>Lieb, Dan</t>
  </si>
  <si>
    <t>CTR20128</t>
  </si>
  <si>
    <t>Dan.Lieb</t>
  </si>
  <si>
    <t>Ley</t>
  </si>
  <si>
    <t>Ley, Matt</t>
  </si>
  <si>
    <t>CTR00774</t>
  </si>
  <si>
    <t>Matt.Ley</t>
  </si>
  <si>
    <t>Ronda</t>
  </si>
  <si>
    <t>Lewis, Ronda</t>
  </si>
  <si>
    <t>DOR36053</t>
  </si>
  <si>
    <t>Ronda.Lewis</t>
  </si>
  <si>
    <t>Peter F.</t>
  </si>
  <si>
    <t>Lewis, Peter F.</t>
  </si>
  <si>
    <t>CTR00073</t>
  </si>
  <si>
    <t>Peter.F.Lewis</t>
  </si>
  <si>
    <t>Lewis, Dan</t>
  </si>
  <si>
    <t>CTR00823</t>
  </si>
  <si>
    <t>Lewis, Coy</t>
  </si>
  <si>
    <t>CTR01299</t>
  </si>
  <si>
    <t>Coy.Lewis</t>
  </si>
  <si>
    <t>Lewandowski</t>
  </si>
  <si>
    <t>Lewandowski, Daniel</t>
  </si>
  <si>
    <t>DOR36072</t>
  </si>
  <si>
    <t>Lenus</t>
  </si>
  <si>
    <t>Reynaldo</t>
  </si>
  <si>
    <t>Lenus, Reynaldo</t>
  </si>
  <si>
    <t>SMG20216</t>
  </si>
  <si>
    <t>Reynaldo.Lenus</t>
  </si>
  <si>
    <t>Lentz</t>
  </si>
  <si>
    <t>Freddie</t>
  </si>
  <si>
    <t>Lentz, Freddie</t>
  </si>
  <si>
    <t>DOR32005</t>
  </si>
  <si>
    <t>Freddie.Lentz</t>
  </si>
  <si>
    <t>Lentfer</t>
  </si>
  <si>
    <t>Lentfer, Austin</t>
  </si>
  <si>
    <t>CTR00989</t>
  </si>
  <si>
    <t>Austin.Lentfer</t>
  </si>
  <si>
    <t>Lennemann</t>
  </si>
  <si>
    <t>Lennemann, Doug</t>
  </si>
  <si>
    <t>CTR00773</t>
  </si>
  <si>
    <t>Doug.Lennemann</t>
  </si>
  <si>
    <t>Lemus</t>
  </si>
  <si>
    <t>Lemus, Reynaldo</t>
  </si>
  <si>
    <t>SMG20029</t>
  </si>
  <si>
    <t>reynaldo.lemus</t>
  </si>
  <si>
    <t>Lelts</t>
  </si>
  <si>
    <t>Lelts, Josh</t>
  </si>
  <si>
    <t>CTR10050</t>
  </si>
  <si>
    <t>Josh.Lelts</t>
  </si>
  <si>
    <t>Leising</t>
  </si>
  <si>
    <t>Leising, Peter</t>
  </si>
  <si>
    <t>CTR01460</t>
  </si>
  <si>
    <t>Leising, Josh</t>
  </si>
  <si>
    <t>CTR01461</t>
  </si>
  <si>
    <t>Josh.Leising</t>
  </si>
  <si>
    <t>Leising, Frank</t>
  </si>
  <si>
    <t>CTR01462</t>
  </si>
  <si>
    <t>Frank.Leising</t>
  </si>
  <si>
    <t>Lehn</t>
  </si>
  <si>
    <t>Roy</t>
  </si>
  <si>
    <t>Lehn, Roy</t>
  </si>
  <si>
    <t>CON00262</t>
  </si>
  <si>
    <t>Roy.Lehn</t>
  </si>
  <si>
    <t>Lehn, Jason</t>
  </si>
  <si>
    <t>DOR38120</t>
  </si>
  <si>
    <t>Jason.Lehn</t>
  </si>
  <si>
    <t>Lehman</t>
  </si>
  <si>
    <t>Lehman, Jacob</t>
  </si>
  <si>
    <t>CTR01112</t>
  </si>
  <si>
    <t>Jacob.Lehman</t>
  </si>
  <si>
    <t>Legg</t>
  </si>
  <si>
    <t>Lorraine</t>
  </si>
  <si>
    <t>Legg, Lorraine</t>
  </si>
  <si>
    <t>DOR13051</t>
  </si>
  <si>
    <t>Lorraine.Legg</t>
  </si>
  <si>
    <t>Lee, Randall</t>
  </si>
  <si>
    <t>CTR00370</t>
  </si>
  <si>
    <t>Randall.Lee</t>
  </si>
  <si>
    <t>Ledger</t>
  </si>
  <si>
    <t>Ledger, Troy</t>
  </si>
  <si>
    <t>CTR20083</t>
  </si>
  <si>
    <t>Troy.Ledger</t>
  </si>
  <si>
    <t>LeComte</t>
  </si>
  <si>
    <t>Isaiah</t>
  </si>
  <si>
    <t>LeComte, Isaiah</t>
  </si>
  <si>
    <t>CTR01642</t>
  </si>
  <si>
    <t>Isaiah.LeComte</t>
  </si>
  <si>
    <t>Lech</t>
  </si>
  <si>
    <t>Lech, Marvin</t>
  </si>
  <si>
    <t>DOR32007</t>
  </si>
  <si>
    <t>Marvin.Lech</t>
  </si>
  <si>
    <t>Leber</t>
  </si>
  <si>
    <t>Leber, Todd</t>
  </si>
  <si>
    <t>CTR10030</t>
  </si>
  <si>
    <t>Todd.Leber</t>
  </si>
  <si>
    <t>Leber, Rod</t>
  </si>
  <si>
    <t>CTR10177</t>
  </si>
  <si>
    <t>Rod.Leber</t>
  </si>
  <si>
    <t>Leber, Greg</t>
  </si>
  <si>
    <t>CTR10145</t>
  </si>
  <si>
    <t>Leak</t>
  </si>
  <si>
    <t>Leak, Kenneth</t>
  </si>
  <si>
    <t>CON10019</t>
  </si>
  <si>
    <t>Kenneth.Leak</t>
  </si>
  <si>
    <t>Leach</t>
  </si>
  <si>
    <t>Leach, Roy</t>
  </si>
  <si>
    <t>DOR36012</t>
  </si>
  <si>
    <t>Roy.Leach</t>
  </si>
  <si>
    <t>Lawton</t>
  </si>
  <si>
    <t>Lawton, Larry</t>
  </si>
  <si>
    <t>SMG20136</t>
  </si>
  <si>
    <t>Larry.Lawton</t>
  </si>
  <si>
    <t>Laws</t>
  </si>
  <si>
    <t>Laws, John</t>
  </si>
  <si>
    <t>CON60944</t>
  </si>
  <si>
    <t>John.Laws</t>
  </si>
  <si>
    <t>Lawrence</t>
  </si>
  <si>
    <t>Lawrence, Ross</t>
  </si>
  <si>
    <t>CTR01111</t>
  </si>
  <si>
    <t>Ross.Lawrence</t>
  </si>
  <si>
    <t>Lawrence, Ron</t>
  </si>
  <si>
    <t>CTR00102</t>
  </si>
  <si>
    <t>Ron.Lawrence</t>
  </si>
  <si>
    <t>Lawler</t>
  </si>
  <si>
    <t>Lawler, Mike</t>
  </si>
  <si>
    <t>CTR00678</t>
  </si>
  <si>
    <t>Mike.Lawler</t>
  </si>
  <si>
    <t>Laursen</t>
  </si>
  <si>
    <t>Laursen, George</t>
  </si>
  <si>
    <t>CTR00822</t>
  </si>
  <si>
    <t>George.Laursen</t>
  </si>
  <si>
    <t>Lauenroth</t>
  </si>
  <si>
    <t>Colin</t>
  </si>
  <si>
    <t>Lauenroth, Colin</t>
  </si>
  <si>
    <t>SMG20135</t>
  </si>
  <si>
    <t>Colin.Lauenroth</t>
  </si>
  <si>
    <t>Lathrop</t>
  </si>
  <si>
    <t>Lathrop, Adam</t>
  </si>
  <si>
    <t>CTR10049</t>
  </si>
  <si>
    <t>Adam.Lathrop</t>
  </si>
  <si>
    <t>Lassonde</t>
  </si>
  <si>
    <t>Lassonde, Chris</t>
  </si>
  <si>
    <t>CTR00981</t>
  </si>
  <si>
    <t>Chris.Lassonde</t>
  </si>
  <si>
    <t>Lashley</t>
  </si>
  <si>
    <t>Lashley, Marty</t>
  </si>
  <si>
    <t>DOR37060</t>
  </si>
  <si>
    <t>Marty.Lashley</t>
  </si>
  <si>
    <t>Lashley, Casey</t>
  </si>
  <si>
    <t>CTR60067</t>
  </si>
  <si>
    <t>Casey.Lashley</t>
  </si>
  <si>
    <t>Larson</t>
  </si>
  <si>
    <t>Larson, Tim</t>
  </si>
  <si>
    <t>CTR01628</t>
  </si>
  <si>
    <t>Tim.Larson</t>
  </si>
  <si>
    <t>Stephen J.</t>
  </si>
  <si>
    <t>Larson, Stephen J.</t>
  </si>
  <si>
    <t>CTR20127</t>
  </si>
  <si>
    <t>Stephen.J.Larson</t>
  </si>
  <si>
    <t>Larson, Nicholas</t>
  </si>
  <si>
    <t>CTR01717</t>
  </si>
  <si>
    <t>Nicholas.Larson</t>
  </si>
  <si>
    <t>Larson, Kevin</t>
  </si>
  <si>
    <t>CTR00509</t>
  </si>
  <si>
    <t>Kevin.Larson</t>
  </si>
  <si>
    <t>Jordan L.</t>
  </si>
  <si>
    <t>Larson, Jordan L.</t>
  </si>
  <si>
    <t>TEM10003</t>
  </si>
  <si>
    <t>Jordan.L.Larson</t>
  </si>
  <si>
    <t>Larson, Jason</t>
  </si>
  <si>
    <t>CON00117</t>
  </si>
  <si>
    <t>Jason.Larson</t>
  </si>
  <si>
    <t>Debra</t>
  </si>
  <si>
    <t>Larson, Debra</t>
  </si>
  <si>
    <t>CTR10155</t>
  </si>
  <si>
    <t>Debra.Larson</t>
  </si>
  <si>
    <t>Larson, Brian</t>
  </si>
  <si>
    <t>SMG20134</t>
  </si>
  <si>
    <t>Brian.Larson</t>
  </si>
  <si>
    <t>Larsen</t>
  </si>
  <si>
    <t>Larsen, Troy</t>
  </si>
  <si>
    <t>DOR27009</t>
  </si>
  <si>
    <t>Larsen, Tim</t>
  </si>
  <si>
    <t>CON60651</t>
  </si>
  <si>
    <t>Tim.Larsen</t>
  </si>
  <si>
    <t>Larsen, Mike</t>
  </si>
  <si>
    <t>DOR32193</t>
  </si>
  <si>
    <t>Mike.Larsen</t>
  </si>
  <si>
    <t>Larsen, David</t>
  </si>
  <si>
    <t>CTR01307</t>
  </si>
  <si>
    <t>David.Larsen</t>
  </si>
  <si>
    <t>Larse</t>
  </si>
  <si>
    <t>Larse, John</t>
  </si>
  <si>
    <t>CTR20013</t>
  </si>
  <si>
    <t>John.Larse</t>
  </si>
  <si>
    <t>Larchick</t>
  </si>
  <si>
    <t>Larchick, Dylan</t>
  </si>
  <si>
    <t>CON60515</t>
  </si>
  <si>
    <t>Dylan.Larchick</t>
  </si>
  <si>
    <t>Lara</t>
  </si>
  <si>
    <t>Lara, Alfredo</t>
  </si>
  <si>
    <t>CTR01075</t>
  </si>
  <si>
    <t>Alfredo.Lara</t>
  </si>
  <si>
    <t>Lapke</t>
  </si>
  <si>
    <t>Lapke, Brian</t>
  </si>
  <si>
    <t>CON60799</t>
  </si>
  <si>
    <t>Brian.Lapke</t>
  </si>
  <si>
    <t>Lanka</t>
  </si>
  <si>
    <t>Lanka, Rodney</t>
  </si>
  <si>
    <t>CTR01024</t>
  </si>
  <si>
    <t>Rodney.Lanka</t>
  </si>
  <si>
    <t>Lange</t>
  </si>
  <si>
    <t>Lange, Todd</t>
  </si>
  <si>
    <t>SMG20133</t>
  </si>
  <si>
    <t>Todd.Lange</t>
  </si>
  <si>
    <t>Lange, Michael</t>
  </si>
  <si>
    <t>CTR01641</t>
  </si>
  <si>
    <t>Michael.Lange</t>
  </si>
  <si>
    <t>Lange, James</t>
  </si>
  <si>
    <t>CTR00612</t>
  </si>
  <si>
    <t>James.Lange</t>
  </si>
  <si>
    <t>Lange, Dale</t>
  </si>
  <si>
    <t>DOR33079</t>
  </si>
  <si>
    <t>Dale.Lange</t>
  </si>
  <si>
    <t>Lange, Clayton</t>
  </si>
  <si>
    <t>CTR40116</t>
  </si>
  <si>
    <t>Clayton.Lange</t>
  </si>
  <si>
    <t>Lange, Anthony</t>
  </si>
  <si>
    <t>DOR33342</t>
  </si>
  <si>
    <t>anthony.lange</t>
  </si>
  <si>
    <t>Langan</t>
  </si>
  <si>
    <t>Langan, Christopher</t>
  </si>
  <si>
    <t>CTR40083</t>
  </si>
  <si>
    <t>Christopher.Langan</t>
  </si>
  <si>
    <t>Lang</t>
  </si>
  <si>
    <t>Lang, Jim</t>
  </si>
  <si>
    <t>CTR40166</t>
  </si>
  <si>
    <t>Jim.Lang</t>
  </si>
  <si>
    <t>Lang, Jerry</t>
  </si>
  <si>
    <t>CTR10258</t>
  </si>
  <si>
    <t>Jerry.Lang</t>
  </si>
  <si>
    <t>Lang, Brian</t>
  </si>
  <si>
    <t>CTR00402</t>
  </si>
  <si>
    <t>Brian.Lang</t>
  </si>
  <si>
    <t>Lane</t>
  </si>
  <si>
    <t>Lane, Randall D.</t>
  </si>
  <si>
    <t>CTR40044</t>
  </si>
  <si>
    <t>Randall.D.Lane</t>
  </si>
  <si>
    <t>Lane, Jeff</t>
  </si>
  <si>
    <t>CTR01430</t>
  </si>
  <si>
    <t>Jeff.Lane</t>
  </si>
  <si>
    <t>Land</t>
  </si>
  <si>
    <t>Land, Brandon</t>
  </si>
  <si>
    <t>CTR01640</t>
  </si>
  <si>
    <t>Brandon.Land</t>
  </si>
  <si>
    <t>Michael N.</t>
  </si>
  <si>
    <t>Lance, Michael N.</t>
  </si>
  <si>
    <t>CTR30026</t>
  </si>
  <si>
    <t>Michael.N.Lance</t>
  </si>
  <si>
    <t>Lamkin</t>
  </si>
  <si>
    <t>Lamkin, Mike</t>
  </si>
  <si>
    <t>CON10006</t>
  </si>
  <si>
    <t>Mike.Lamkin</t>
  </si>
  <si>
    <t>Lamken</t>
  </si>
  <si>
    <t>Kevin C.</t>
  </si>
  <si>
    <t>Lamken, Kevin C.</t>
  </si>
  <si>
    <t>CTR40115</t>
  </si>
  <si>
    <t>Kevin.C.Lamken</t>
  </si>
  <si>
    <t>Lambrith</t>
  </si>
  <si>
    <t>Lambrith, Dan</t>
  </si>
  <si>
    <t>CTR01510</t>
  </si>
  <si>
    <t>Dan.Lambrith</t>
  </si>
  <si>
    <t>Lamblin</t>
  </si>
  <si>
    <t>Lamblin, Eric</t>
  </si>
  <si>
    <t>CTR00172</t>
  </si>
  <si>
    <t>Eric.Lamblin</t>
  </si>
  <si>
    <t>Lambert</t>
  </si>
  <si>
    <t>Lambert, Tom</t>
  </si>
  <si>
    <t>DOR33189</t>
  </si>
  <si>
    <t>Tom.Lambert</t>
  </si>
  <si>
    <t>Lambert, Randy L.</t>
  </si>
  <si>
    <t>DOR32371</t>
  </si>
  <si>
    <t>Randy.L.Lambert</t>
  </si>
  <si>
    <t>Lambert, Ken</t>
  </si>
  <si>
    <t>CTR01415</t>
  </si>
  <si>
    <t>Ken.Lambert</t>
  </si>
  <si>
    <t>Lambert, Ethan</t>
  </si>
  <si>
    <t>DOR36344</t>
  </si>
  <si>
    <t>Ethan.Lambert</t>
  </si>
  <si>
    <t>Lambert, Chris</t>
  </si>
  <si>
    <t>CTR01626</t>
  </si>
  <si>
    <t>Chris.Lambert</t>
  </si>
  <si>
    <t>Melissa</t>
  </si>
  <si>
    <t>Laird</t>
  </si>
  <si>
    <t>Jasmine</t>
  </si>
  <si>
    <t>Laird, Jasmine</t>
  </si>
  <si>
    <t>SMG20230</t>
  </si>
  <si>
    <t>jasmine.laird</t>
  </si>
  <si>
    <t>Lafleur</t>
  </si>
  <si>
    <t>Steven J.</t>
  </si>
  <si>
    <t>Lafleur, Steven J.</t>
  </si>
  <si>
    <t>CTR00308</t>
  </si>
  <si>
    <t>Steve.Lafleur</t>
  </si>
  <si>
    <t>LaClair</t>
  </si>
  <si>
    <t>LaClair, Frank</t>
  </si>
  <si>
    <t>CTR00191</t>
  </si>
  <si>
    <t>Frank.LaClair</t>
  </si>
  <si>
    <t>Lackner</t>
  </si>
  <si>
    <t>Rudolph</t>
  </si>
  <si>
    <t>Lackner, Rudolph</t>
  </si>
  <si>
    <t>SMG20132</t>
  </si>
  <si>
    <t>Rudolph.Lackner</t>
  </si>
  <si>
    <t>Labenz</t>
  </si>
  <si>
    <t>Labenz, Eric</t>
  </si>
  <si>
    <t>CTR00204</t>
  </si>
  <si>
    <t>Eric.Labenz</t>
  </si>
  <si>
    <t>Kyser</t>
  </si>
  <si>
    <t>Kyser, Rick</t>
  </si>
  <si>
    <t>CTR00627</t>
  </si>
  <si>
    <t>Rick.Kyser</t>
  </si>
  <si>
    <t>Kyler, Tim</t>
  </si>
  <si>
    <t>CTR20562</t>
  </si>
  <si>
    <t>Tim.Kyler</t>
  </si>
  <si>
    <t>Kuzelka</t>
  </si>
  <si>
    <t>Kuzelka, James</t>
  </si>
  <si>
    <t>CTR01183</t>
  </si>
  <si>
    <t>James.Kuzelka</t>
  </si>
  <si>
    <t>Kuxhausen</t>
  </si>
  <si>
    <t>Ricky</t>
  </si>
  <si>
    <t>Kuxhausen, Ricky</t>
  </si>
  <si>
    <t>CTR50007</t>
  </si>
  <si>
    <t>Ricky.Kuxhausen</t>
  </si>
  <si>
    <t>Kuper</t>
  </si>
  <si>
    <t>Josh L.</t>
  </si>
  <si>
    <t>Kuper, Josh L.</t>
  </si>
  <si>
    <t>CTR20073</t>
  </si>
  <si>
    <t>Josh.L.Kuper</t>
  </si>
  <si>
    <t>Kunze</t>
  </si>
  <si>
    <t>Kunze, Brent</t>
  </si>
  <si>
    <t>CTR00510</t>
  </si>
  <si>
    <t>Brent.Kunze</t>
  </si>
  <si>
    <t>Kuncl</t>
  </si>
  <si>
    <t>Kuncl, Steve</t>
  </si>
  <si>
    <t>CTR00853</t>
  </si>
  <si>
    <t>Steve.Kuncl</t>
  </si>
  <si>
    <t>Kuhnke</t>
  </si>
  <si>
    <t>Kuhnke, Mark</t>
  </si>
  <si>
    <t>CTR10187</t>
  </si>
  <si>
    <t>Mark.Kuhnke</t>
  </si>
  <si>
    <t>Kuhnel</t>
  </si>
  <si>
    <t>Kraig V.</t>
  </si>
  <si>
    <t>Kuhnel, Kraig V.</t>
  </si>
  <si>
    <t>CTR40027</t>
  </si>
  <si>
    <t>Kraig.V.Kuhnel</t>
  </si>
  <si>
    <t>Kuhn</t>
  </si>
  <si>
    <t>Kuhn, Greg</t>
  </si>
  <si>
    <t>CTR00957</t>
  </si>
  <si>
    <t>Greg.Kuhn</t>
  </si>
  <si>
    <t>Kuhle</t>
  </si>
  <si>
    <t>Kuhle, Daniel</t>
  </si>
  <si>
    <t>CTR10035</t>
  </si>
  <si>
    <t>Daniel.Kuhle</t>
  </si>
  <si>
    <t>Kugel</t>
  </si>
  <si>
    <t>Del</t>
  </si>
  <si>
    <t>Kugel, Del</t>
  </si>
  <si>
    <t>CTR01169</t>
  </si>
  <si>
    <t>Del.Kugel</t>
  </si>
  <si>
    <t>Kuehner</t>
  </si>
  <si>
    <t>Kuehner, Chris</t>
  </si>
  <si>
    <t>DOR32140</t>
  </si>
  <si>
    <t>Kuehn</t>
  </si>
  <si>
    <t>Kuehn, Rick</t>
  </si>
  <si>
    <t>DOR33144</t>
  </si>
  <si>
    <t>Rick.Kuehn</t>
  </si>
  <si>
    <t>Kuehn, Michael</t>
  </si>
  <si>
    <t>CON60857</t>
  </si>
  <si>
    <t>Michael.Kuehn</t>
  </si>
  <si>
    <t>Kuehn, Joe</t>
  </si>
  <si>
    <t>DOR34020</t>
  </si>
  <si>
    <t>Joe.Kuehn</t>
  </si>
  <si>
    <t>Kuck</t>
  </si>
  <si>
    <t>Kuck, Jeremy</t>
  </si>
  <si>
    <t>CON60053</t>
  </si>
  <si>
    <t>Jeremy.Kuck</t>
  </si>
  <si>
    <t>Kuck, Eric</t>
  </si>
  <si>
    <t>CON10040</t>
  </si>
  <si>
    <t>Eric.Kuck</t>
  </si>
  <si>
    <t>Kucera</t>
  </si>
  <si>
    <t>Kucera, Trevor</t>
  </si>
  <si>
    <t>CTR01058</t>
  </si>
  <si>
    <t>Trevor.Kucera</t>
  </si>
  <si>
    <t>Kubie</t>
  </si>
  <si>
    <t>Lowell</t>
  </si>
  <si>
    <t>Kubie, Lowell</t>
  </si>
  <si>
    <t>CTR00910</t>
  </si>
  <si>
    <t>Lowell.Kubie</t>
  </si>
  <si>
    <t>Kube</t>
  </si>
  <si>
    <t>Kube, Taylor</t>
  </si>
  <si>
    <t>CON60834</t>
  </si>
  <si>
    <t>Taylor.Kube</t>
  </si>
  <si>
    <t>Kruse</t>
  </si>
  <si>
    <t>Kevin W.</t>
  </si>
  <si>
    <t>Kruse, Kevin W.</t>
  </si>
  <si>
    <t>CTR10109</t>
  </si>
  <si>
    <t>Kevin.W.Kruse</t>
  </si>
  <si>
    <t>Krueger</t>
  </si>
  <si>
    <t>Krueger, Mike</t>
  </si>
  <si>
    <t>CTR20205</t>
  </si>
  <si>
    <t>Mike.Krueger</t>
  </si>
  <si>
    <t>Kruchko</t>
  </si>
  <si>
    <t>Kateryna</t>
  </si>
  <si>
    <t>Kruchko, Kateryna</t>
  </si>
  <si>
    <t>CTR01681</t>
  </si>
  <si>
    <t>Kateryna.Kruchko</t>
  </si>
  <si>
    <t>Krieger</t>
  </si>
  <si>
    <t>Krieger, Todd</t>
  </si>
  <si>
    <t>CTR01127</t>
  </si>
  <si>
    <t>Todd.Krieger</t>
  </si>
  <si>
    <t>Kreuzberg</t>
  </si>
  <si>
    <t>Max</t>
  </si>
  <si>
    <t>Kreuzberg, Max</t>
  </si>
  <si>
    <t>CTR01722</t>
  </si>
  <si>
    <t>Max.Kreuzberg</t>
  </si>
  <si>
    <t>Kresser</t>
  </si>
  <si>
    <t>Kresser, Josh</t>
  </si>
  <si>
    <t>CTR00852</t>
  </si>
  <si>
    <t>Josh.Kresser</t>
  </si>
  <si>
    <t>Kresnicka</t>
  </si>
  <si>
    <t>Adam M.</t>
  </si>
  <si>
    <t>Kresnicka, Adam M.</t>
  </si>
  <si>
    <t>CTR01333</t>
  </si>
  <si>
    <t>Adam.M.Kresnicka</t>
  </si>
  <si>
    <t>Krejci</t>
  </si>
  <si>
    <t>Krejci, Anthony</t>
  </si>
  <si>
    <t>CTR01309</t>
  </si>
  <si>
    <t>Anthony.Krejci</t>
  </si>
  <si>
    <t>Kreikemeier</t>
  </si>
  <si>
    <t>Kreikemeier, Isaac</t>
  </si>
  <si>
    <t>SMG20090</t>
  </si>
  <si>
    <t>Isaac.Kreikemeier</t>
  </si>
  <si>
    <t>Kreher</t>
  </si>
  <si>
    <t>Kreher, Jared</t>
  </si>
  <si>
    <t>DOR36402</t>
  </si>
  <si>
    <t>jared.kreher</t>
  </si>
  <si>
    <t>Krause</t>
  </si>
  <si>
    <t>Richard (Hoodie)</t>
  </si>
  <si>
    <t>Krause, Richard (Hoodie)</t>
  </si>
  <si>
    <t>CTR30011</t>
  </si>
  <si>
    <t>Richard.Krause</t>
  </si>
  <si>
    <t>Krause, Ben</t>
  </si>
  <si>
    <t>CTR30064</t>
  </si>
  <si>
    <t>Ben.Krause</t>
  </si>
  <si>
    <t>Kratz</t>
  </si>
  <si>
    <t>Kratz, David</t>
  </si>
  <si>
    <t>SMG20066</t>
  </si>
  <si>
    <t>David.Kratz</t>
  </si>
  <si>
    <t>Krason</t>
  </si>
  <si>
    <t>Krason, Tim</t>
  </si>
  <si>
    <t>DOR9055</t>
  </si>
  <si>
    <t>Tim.Krason</t>
  </si>
  <si>
    <t>Kramer</t>
  </si>
  <si>
    <t>Kramer, Matt</t>
  </si>
  <si>
    <t>CTR01276</t>
  </si>
  <si>
    <t>Matt.Kramer</t>
  </si>
  <si>
    <t>Kramer, Joe</t>
  </si>
  <si>
    <t>CTR00897</t>
  </si>
  <si>
    <t>Joe.Kramer</t>
  </si>
  <si>
    <t>Krajewski</t>
  </si>
  <si>
    <t>Krajewski, Terry</t>
  </si>
  <si>
    <t>CTR00443</t>
  </si>
  <si>
    <t>Terry.Krajewski</t>
  </si>
  <si>
    <t>CTR01414</t>
  </si>
  <si>
    <t>Anthony.Krajewski</t>
  </si>
  <si>
    <t>Krage</t>
  </si>
  <si>
    <t>Krage, James</t>
  </si>
  <si>
    <t>CTR30005</t>
  </si>
  <si>
    <t>James.Krage</t>
  </si>
  <si>
    <t>Jack S</t>
  </si>
  <si>
    <t>Krage, Jack S</t>
  </si>
  <si>
    <t>CTR01156</t>
  </si>
  <si>
    <t>Jack.S.Krage</t>
  </si>
  <si>
    <t>Krabbenhoft</t>
  </si>
  <si>
    <t>Krabbenhoft, Allen</t>
  </si>
  <si>
    <t>CTR20046</t>
  </si>
  <si>
    <t>Allen.Krabbenhoft</t>
  </si>
  <si>
    <t>Kozak</t>
  </si>
  <si>
    <t>Kozak, Brian</t>
  </si>
  <si>
    <t>SMG20215</t>
  </si>
  <si>
    <t>Brian.Kozak</t>
  </si>
  <si>
    <t>Kozac</t>
  </si>
  <si>
    <t>Kozac, Brian</t>
  </si>
  <si>
    <t>SMG20026</t>
  </si>
  <si>
    <t>brian.kozac</t>
  </si>
  <si>
    <t>Kowalski</t>
  </si>
  <si>
    <t>Kowalski, Lynette</t>
  </si>
  <si>
    <t>DOR34065</t>
  </si>
  <si>
    <t>Lynette.Kowalski</t>
  </si>
  <si>
    <t>Kowalski, Dan</t>
  </si>
  <si>
    <t>CON60150</t>
  </si>
  <si>
    <t>Dan.Kowalski</t>
  </si>
  <si>
    <t>Kovar</t>
  </si>
  <si>
    <t>Kovar, Mark</t>
  </si>
  <si>
    <t>DOR38001</t>
  </si>
  <si>
    <t>mark.kovar</t>
  </si>
  <si>
    <t>Kouba</t>
  </si>
  <si>
    <t>Kouba, Shane</t>
  </si>
  <si>
    <t>CTR20092</t>
  </si>
  <si>
    <t>Shane.Kouba</t>
  </si>
  <si>
    <t>Kostal</t>
  </si>
  <si>
    <t>Paul J.</t>
  </si>
  <si>
    <t>Kostal, Paul J.</t>
  </si>
  <si>
    <t>CTR10103</t>
  </si>
  <si>
    <t>Paul.J.Kostal</t>
  </si>
  <si>
    <t>Korgel</t>
  </si>
  <si>
    <t>Korgel, Dave</t>
  </si>
  <si>
    <t>CTR00911</t>
  </si>
  <si>
    <t>Dave.Korgel</t>
  </si>
  <si>
    <t>Koppold</t>
  </si>
  <si>
    <t>Koppold, Wendell</t>
  </si>
  <si>
    <t>CTR60084</t>
  </si>
  <si>
    <t>Wendell.Koppold</t>
  </si>
  <si>
    <t>Koperski</t>
  </si>
  <si>
    <t>Koperski, Tom</t>
  </si>
  <si>
    <t>CTR01195</t>
  </si>
  <si>
    <t>Tom.Koperski</t>
  </si>
  <si>
    <t>Kopecky</t>
  </si>
  <si>
    <t>Kopecky, Scott</t>
  </si>
  <si>
    <t>CTR01341</t>
  </si>
  <si>
    <t>Scott.Kopecky</t>
  </si>
  <si>
    <t>Kool</t>
  </si>
  <si>
    <t>Bradley M.</t>
  </si>
  <si>
    <t>Kool, Bradley M.</t>
  </si>
  <si>
    <t>CTR40114</t>
  </si>
  <si>
    <t>Bradley.M.Kool</t>
  </si>
  <si>
    <t>Koller</t>
  </si>
  <si>
    <t>Lloyde</t>
  </si>
  <si>
    <t>Koller, Lloyde</t>
  </si>
  <si>
    <t>CTR00459</t>
  </si>
  <si>
    <t>Lloyde.Koller</t>
  </si>
  <si>
    <t>Kolbet</t>
  </si>
  <si>
    <t>Kolbet, Aaron</t>
  </si>
  <si>
    <t>CTR40157</t>
  </si>
  <si>
    <t>Aaron.Kolbet</t>
  </si>
  <si>
    <t>Kolar</t>
  </si>
  <si>
    <t>Kolar, Stacey</t>
  </si>
  <si>
    <t>CTR40043</t>
  </si>
  <si>
    <t>Stacey.Kolar</t>
  </si>
  <si>
    <t>Brian D.</t>
  </si>
  <si>
    <t>Kolar, Brian D.</t>
  </si>
  <si>
    <t>CTR40086</t>
  </si>
  <si>
    <t>Brian.D.Kolar</t>
  </si>
  <si>
    <t>Kokinakes</t>
  </si>
  <si>
    <t>Kokinakes, Phil</t>
  </si>
  <si>
    <t>CTR10276</t>
  </si>
  <si>
    <t>Phil.Kokinakes</t>
  </si>
  <si>
    <t>Koinzan</t>
  </si>
  <si>
    <t>Koinzan, Adam</t>
  </si>
  <si>
    <t>CTR00640</t>
  </si>
  <si>
    <t>Adam.Koinzan</t>
  </si>
  <si>
    <t>Kohmetscher</t>
  </si>
  <si>
    <t>Kohmetscher, Kevin</t>
  </si>
  <si>
    <t>DOR34247</t>
  </si>
  <si>
    <t>Kevin.Kohmetscher</t>
  </si>
  <si>
    <t>Kohls</t>
  </si>
  <si>
    <t>Kohls, Troy</t>
  </si>
  <si>
    <t>CTR20561</t>
  </si>
  <si>
    <t>Troy.Kohls</t>
  </si>
  <si>
    <t>Kohles</t>
  </si>
  <si>
    <t>Kohles, Barb</t>
  </si>
  <si>
    <t>CTR00324</t>
  </si>
  <si>
    <t>Barb.Kohles</t>
  </si>
  <si>
    <t>Koertje</t>
  </si>
  <si>
    <t>Koertje, Keith</t>
  </si>
  <si>
    <t>DOR33080</t>
  </si>
  <si>
    <t>Koerner</t>
  </si>
  <si>
    <t>Koerner, Nathan</t>
  </si>
  <si>
    <t>CTR00717</t>
  </si>
  <si>
    <t>Nathan.Koerner</t>
  </si>
  <si>
    <t>Koepke</t>
  </si>
  <si>
    <t>Shannon</t>
  </si>
  <si>
    <t>Koepke, Shannon</t>
  </si>
  <si>
    <t>CTR20243</t>
  </si>
  <si>
    <t>Shannon.Koepke</t>
  </si>
  <si>
    <t>Koehler</t>
  </si>
  <si>
    <t>Koehler, Dave</t>
  </si>
  <si>
    <t>CTR20204</t>
  </si>
  <si>
    <t>Dave.Koehler</t>
  </si>
  <si>
    <t>Koch</t>
  </si>
  <si>
    <t>Koch, James</t>
  </si>
  <si>
    <t>CTR00392</t>
  </si>
  <si>
    <t>James.Koch</t>
  </si>
  <si>
    <t>Kobza</t>
  </si>
  <si>
    <t>Kobza, Justin</t>
  </si>
  <si>
    <t>CTR01595</t>
  </si>
  <si>
    <t>Justin.Kobza</t>
  </si>
  <si>
    <t>Knutson</t>
  </si>
  <si>
    <t>Knutson, Eric</t>
  </si>
  <si>
    <t>CTR01303</t>
  </si>
  <si>
    <t>Eric.Knutson</t>
  </si>
  <si>
    <t>Dewaine</t>
  </si>
  <si>
    <t>Knutson, Dewaine</t>
  </si>
  <si>
    <t>DOR31082</t>
  </si>
  <si>
    <t>Dewaine.Knutson</t>
  </si>
  <si>
    <t>Knuntz</t>
  </si>
  <si>
    <t>Knuntz, Ryan</t>
  </si>
  <si>
    <t>CTR20242</t>
  </si>
  <si>
    <t>Ryan.Knuntz</t>
  </si>
  <si>
    <t>Knudsen</t>
  </si>
  <si>
    <t>Knudsen, Kyle</t>
  </si>
  <si>
    <t>CTR00397</t>
  </si>
  <si>
    <t>Kyle.Knudsen</t>
  </si>
  <si>
    <t>Knott</t>
  </si>
  <si>
    <t>Knott, Jim</t>
  </si>
  <si>
    <t>DOR37001</t>
  </si>
  <si>
    <t>Jim.Knott</t>
  </si>
  <si>
    <t>Knoke</t>
  </si>
  <si>
    <t>Knoke, Mark</t>
  </si>
  <si>
    <t>CTR20185</t>
  </si>
  <si>
    <t>Mark.Knoke</t>
  </si>
  <si>
    <t>Knobeloch</t>
  </si>
  <si>
    <t>Knobeloch, Roger</t>
  </si>
  <si>
    <t>CTR01627</t>
  </si>
  <si>
    <t>Roger.Knobeloch</t>
  </si>
  <si>
    <t>Knobbe</t>
  </si>
  <si>
    <t>Knobbe, Tom</t>
  </si>
  <si>
    <t>CON00266</t>
  </si>
  <si>
    <t>Tom.Knobbe</t>
  </si>
  <si>
    <t>Terry A.</t>
  </si>
  <si>
    <t>Knobbe, Terry A.</t>
  </si>
  <si>
    <t>CTR20124</t>
  </si>
  <si>
    <t>Terry.A.Knobbe</t>
  </si>
  <si>
    <t>Knobbe, Phillip</t>
  </si>
  <si>
    <t>CTR01407</t>
  </si>
  <si>
    <t>Phillip.Knobbe</t>
  </si>
  <si>
    <t>Knight</t>
  </si>
  <si>
    <t>Sherry</t>
  </si>
  <si>
    <t>Knight, Sherry</t>
  </si>
  <si>
    <t>CTR00014</t>
  </si>
  <si>
    <t>Sherry.Knight</t>
  </si>
  <si>
    <t>Knight, Matt</t>
  </si>
  <si>
    <t>CON60938</t>
  </si>
  <si>
    <t>Matt.Knight</t>
  </si>
  <si>
    <t>Knigge</t>
  </si>
  <si>
    <t>Knigge, John</t>
  </si>
  <si>
    <t>CTR60060</t>
  </si>
  <si>
    <t>John.Knigge</t>
  </si>
  <si>
    <t>Knepper</t>
  </si>
  <si>
    <t>Knepper, Craig</t>
  </si>
  <si>
    <t>CTR10062</t>
  </si>
  <si>
    <t>Craig.Knepper</t>
  </si>
  <si>
    <t>Knappert</t>
  </si>
  <si>
    <t>Knappert, Josh</t>
  </si>
  <si>
    <t>CTR00733</t>
  </si>
  <si>
    <t>Josh.Knappert</t>
  </si>
  <si>
    <t>Knapp</t>
  </si>
  <si>
    <t>Carrie L.</t>
  </si>
  <si>
    <t>Knapp, Carrie L.</t>
  </si>
  <si>
    <t>CTR30067</t>
  </si>
  <si>
    <t>Carrie.L.Knapp</t>
  </si>
  <si>
    <t>Klug</t>
  </si>
  <si>
    <t>Klug, Steven</t>
  </si>
  <si>
    <t>CTR10263</t>
  </si>
  <si>
    <t>Steven.Klug</t>
  </si>
  <si>
    <t>Klosterman</t>
  </si>
  <si>
    <t>Klosterman, Chris</t>
  </si>
  <si>
    <t>CTR00956</t>
  </si>
  <si>
    <t>Chris.Klosterman</t>
  </si>
  <si>
    <t>Kloewer</t>
  </si>
  <si>
    <t>Kloewer, Mike</t>
  </si>
  <si>
    <t>CTR00081</t>
  </si>
  <si>
    <t>Mike.Kloewer</t>
  </si>
  <si>
    <t>Klocke-Sullivan</t>
  </si>
  <si>
    <t>Klocke-Sullivan, Mike</t>
  </si>
  <si>
    <t>CTR00541</t>
  </si>
  <si>
    <t>Mike.Klocke-Sullivan</t>
  </si>
  <si>
    <t>Klinker</t>
  </si>
  <si>
    <t>Klinker, Steve</t>
  </si>
  <si>
    <t>SMG20131</t>
  </si>
  <si>
    <t>Steve.Klinker</t>
  </si>
  <si>
    <t>Kleymann</t>
  </si>
  <si>
    <t>Kleymann, Matt</t>
  </si>
  <si>
    <t>CTR00133</t>
  </si>
  <si>
    <t>Matt.Kleymann</t>
  </si>
  <si>
    <t>Klenecky</t>
  </si>
  <si>
    <t>Klenecky, Travis</t>
  </si>
  <si>
    <t>TEM40001</t>
  </si>
  <si>
    <t>Travis.Klenecky</t>
  </si>
  <si>
    <t>Klein</t>
  </si>
  <si>
    <t>Klein, Eric</t>
  </si>
  <si>
    <t>DOR34352</t>
  </si>
  <si>
    <t>eric.klein</t>
  </si>
  <si>
    <t>Klaus</t>
  </si>
  <si>
    <t>Klaus, Ron</t>
  </si>
  <si>
    <t>DOR31090</t>
  </si>
  <si>
    <t>Ron.Klaus</t>
  </si>
  <si>
    <t>Klanecky</t>
  </si>
  <si>
    <t>Klanecky, Lance</t>
  </si>
  <si>
    <t>CON00278</t>
  </si>
  <si>
    <t>Lance.Klanecky</t>
  </si>
  <si>
    <t>Kizzier</t>
  </si>
  <si>
    <t>Kizzier, Mark</t>
  </si>
  <si>
    <t>CTR20136</t>
  </si>
  <si>
    <t>Mark.Kizzier</t>
  </si>
  <si>
    <t>Kitchen</t>
  </si>
  <si>
    <t>Regan</t>
  </si>
  <si>
    <t>Kitchen, Regan</t>
  </si>
  <si>
    <t>CTR01258</t>
  </si>
  <si>
    <t>Regan.Kitchen</t>
  </si>
  <si>
    <t>Kissinger</t>
  </si>
  <si>
    <t>Kissinger, Bob</t>
  </si>
  <si>
    <t>DOR34015</t>
  </si>
  <si>
    <t>Bob.Kissinger</t>
  </si>
  <si>
    <t>Kissell</t>
  </si>
  <si>
    <t>Kissell, Amanda</t>
  </si>
  <si>
    <t>CTR10283</t>
  </si>
  <si>
    <t>Amanda.Kissell</t>
  </si>
  <si>
    <t>Sue</t>
  </si>
  <si>
    <t>Kirk, Sue</t>
  </si>
  <si>
    <t>DOR8006</t>
  </si>
  <si>
    <t>sue.kirk</t>
  </si>
  <si>
    <t>Kirchner</t>
  </si>
  <si>
    <t>Kirchner, Kimberly</t>
  </si>
  <si>
    <t>DOR32531</t>
  </si>
  <si>
    <t>Kinzer</t>
  </si>
  <si>
    <t>Kinzer, Cody</t>
  </si>
  <si>
    <t>CON10053</t>
  </si>
  <si>
    <t>Cody.Kinzer</t>
  </si>
  <si>
    <t>Kinsey</t>
  </si>
  <si>
    <t>Rex F.</t>
  </si>
  <si>
    <t>Kinsey, Rex F.</t>
  </si>
  <si>
    <t>CTR10083</t>
  </si>
  <si>
    <t>Rex.F.Kinsey</t>
  </si>
  <si>
    <t>King</t>
  </si>
  <si>
    <t>King, Todd</t>
  </si>
  <si>
    <t>CTR00772</t>
  </si>
  <si>
    <t>Todd.King</t>
  </si>
  <si>
    <t>Scott M.</t>
  </si>
  <si>
    <t>King, Scott M.</t>
  </si>
  <si>
    <t>CTR30052</t>
  </si>
  <si>
    <t>Scott.M.King</t>
  </si>
  <si>
    <t>Kinen</t>
  </si>
  <si>
    <t>Kinen, Doug</t>
  </si>
  <si>
    <t>CTR00378</t>
  </si>
  <si>
    <t>Doug.Kinen</t>
  </si>
  <si>
    <t>Kime</t>
  </si>
  <si>
    <t>Kime, Michael</t>
  </si>
  <si>
    <t>DOR35370</t>
  </si>
  <si>
    <t>Michael.Kime</t>
  </si>
  <si>
    <t>Kimberly, Alan</t>
  </si>
  <si>
    <t>CTR40106</t>
  </si>
  <si>
    <t>Alan.Kimberly</t>
  </si>
  <si>
    <t>Kielian</t>
  </si>
  <si>
    <t>Kielian, Cameron</t>
  </si>
  <si>
    <t>CTR01211</t>
  </si>
  <si>
    <t>Cameron.Kielian</t>
  </si>
  <si>
    <t>Kieborz</t>
  </si>
  <si>
    <t>Kieborz, Rusty</t>
  </si>
  <si>
    <t>DOR38124</t>
  </si>
  <si>
    <t>Rusty.Kieborz</t>
  </si>
  <si>
    <t>Khedmati</t>
  </si>
  <si>
    <t>Mahdieh</t>
  </si>
  <si>
    <t>Khedmati, Mahdieh</t>
  </si>
  <si>
    <t>CTR01704</t>
  </si>
  <si>
    <t>Mahdieh.Khedmati</t>
  </si>
  <si>
    <t>Khalil</t>
  </si>
  <si>
    <t>Khalaf</t>
  </si>
  <si>
    <t>Zahi</t>
  </si>
  <si>
    <t>Khalaf, Zahi</t>
  </si>
  <si>
    <t>DOR32044</t>
  </si>
  <si>
    <t>Zahi.Khalaf</t>
  </si>
  <si>
    <t>Keogh</t>
  </si>
  <si>
    <t>Keogh, Scott</t>
  </si>
  <si>
    <t>CTR80002</t>
  </si>
  <si>
    <t>Scott.Keogh</t>
  </si>
  <si>
    <t>Kennedy</t>
  </si>
  <si>
    <t>Kennedy, Tim</t>
  </si>
  <si>
    <t>CTR40050</t>
  </si>
  <si>
    <t>Tim.Kennedy</t>
  </si>
  <si>
    <t>Kennedy, James</t>
  </si>
  <si>
    <t>CTR20007</t>
  </si>
  <si>
    <t>James.Kennedy</t>
  </si>
  <si>
    <t>Kennedy, Bob</t>
  </si>
  <si>
    <t>CTR01360</t>
  </si>
  <si>
    <t>Bob.Kennedy</t>
  </si>
  <si>
    <t>Kenling</t>
  </si>
  <si>
    <t>Richard A.</t>
  </si>
  <si>
    <t>Kenling, Richard A.</t>
  </si>
  <si>
    <t>CTR40101</t>
  </si>
  <si>
    <t>Richard.A.Kenling</t>
  </si>
  <si>
    <t>Kenley</t>
  </si>
  <si>
    <t>Kenley, Kurt</t>
  </si>
  <si>
    <t>CTR40102</t>
  </si>
  <si>
    <t>Kurt.Kenley</t>
  </si>
  <si>
    <t>Kemmerce</t>
  </si>
  <si>
    <t>Kemmerce, Adam</t>
  </si>
  <si>
    <t>CTR01634</t>
  </si>
  <si>
    <t>Adam.Kemmerce</t>
  </si>
  <si>
    <t>Corvan</t>
  </si>
  <si>
    <t>Kelly, Corvan</t>
  </si>
  <si>
    <t>CTR01085</t>
  </si>
  <si>
    <t>Corvan.Kelly</t>
  </si>
  <si>
    <t>Alexis</t>
  </si>
  <si>
    <t>Kelly, Alexis</t>
  </si>
  <si>
    <t>DOR9170</t>
  </si>
  <si>
    <t>Kellogg</t>
  </si>
  <si>
    <t>Laura</t>
  </si>
  <si>
    <t>Kellogg, Laura</t>
  </si>
  <si>
    <t>CTR00013</t>
  </si>
  <si>
    <t>Laura.Kellogg</t>
  </si>
  <si>
    <t>Kellogg, Christopher</t>
  </si>
  <si>
    <t>CTR01676</t>
  </si>
  <si>
    <t>Christopher.Kellogg</t>
  </si>
  <si>
    <t>Kellogg, Austin</t>
  </si>
  <si>
    <t>SMG20010</t>
  </si>
  <si>
    <t>Austin.Kellogg</t>
  </si>
  <si>
    <t>Kelley</t>
  </si>
  <si>
    <t>Kelley, Thomas</t>
  </si>
  <si>
    <t>CTR20005</t>
  </si>
  <si>
    <t>Thomas.Kelley</t>
  </si>
  <si>
    <t>Kelley, James</t>
  </si>
  <si>
    <t>CTR00163</t>
  </si>
  <si>
    <t>James.Kelley</t>
  </si>
  <si>
    <t>Keller</t>
  </si>
  <si>
    <t>Keller, Robert J.</t>
  </si>
  <si>
    <t>CTR60024</t>
  </si>
  <si>
    <t>Robert.J.Keller</t>
  </si>
  <si>
    <t>Kevin J</t>
  </si>
  <si>
    <t>Keller, Kevin J</t>
  </si>
  <si>
    <t>DOR31030</t>
  </si>
  <si>
    <t>Kevin.J.Keller</t>
  </si>
  <si>
    <t>Keller, Karl</t>
  </si>
  <si>
    <t>CTR00668</t>
  </si>
  <si>
    <t>Karl.Keller</t>
  </si>
  <si>
    <t>David J.</t>
  </si>
  <si>
    <t>Keller, David J.</t>
  </si>
  <si>
    <t>CTR30063</t>
  </si>
  <si>
    <t>David.J.Keller</t>
  </si>
  <si>
    <t>Keithley</t>
  </si>
  <si>
    <t>Keithley, Josh</t>
  </si>
  <si>
    <t>CTR00745</t>
  </si>
  <si>
    <t>Josh.Keithley</t>
  </si>
  <si>
    <t>Keith, Randy</t>
  </si>
  <si>
    <t>DOR36022</t>
  </si>
  <si>
    <t>Randy.Keith</t>
  </si>
  <si>
    <t>Keim</t>
  </si>
  <si>
    <t>F. Harvey</t>
  </si>
  <si>
    <t>Keim, F. Harvey</t>
  </si>
  <si>
    <t>CTR00422</t>
  </si>
  <si>
    <t>F.Harvey.Keim</t>
  </si>
  <si>
    <t>Keegan</t>
  </si>
  <si>
    <t>Barbara</t>
  </si>
  <si>
    <t>Keegan, Barbara</t>
  </si>
  <si>
    <t>CTR50001</t>
  </si>
  <si>
    <t>Barbara.Keegan</t>
  </si>
  <si>
    <t>KeeJr.</t>
  </si>
  <si>
    <t>CTR00382</t>
  </si>
  <si>
    <t>James.KeeJr.</t>
  </si>
  <si>
    <t>Kay</t>
  </si>
  <si>
    <t>Stephen</t>
  </si>
  <si>
    <t>Kay, Stephen</t>
  </si>
  <si>
    <t>CTR01017</t>
  </si>
  <si>
    <t>Stephen.Kay</t>
  </si>
  <si>
    <t>Kavan</t>
  </si>
  <si>
    <t>Kavan, Ryan</t>
  </si>
  <si>
    <t>CTR00464</t>
  </si>
  <si>
    <t>Ryan.Kavan</t>
  </si>
  <si>
    <t>Kava</t>
  </si>
  <si>
    <t>Jason M.</t>
  </si>
  <si>
    <t>Kava, Jason M.</t>
  </si>
  <si>
    <t>CTR60018</t>
  </si>
  <si>
    <t>Jason.M.Kava</t>
  </si>
  <si>
    <t>Kautz</t>
  </si>
  <si>
    <t>Kautz, Matt</t>
  </si>
  <si>
    <t>SMG20214</t>
  </si>
  <si>
    <t>Matt.Kautz</t>
  </si>
  <si>
    <t>Kauffman</t>
  </si>
  <si>
    <t>Kauffman, Seth</t>
  </si>
  <si>
    <t>CTR00171</t>
  </si>
  <si>
    <t>Seth.Kauffman</t>
  </si>
  <si>
    <t>Kasten</t>
  </si>
  <si>
    <t>Kasten, Nate</t>
  </si>
  <si>
    <t>CTR10226</t>
  </si>
  <si>
    <t>Nate.Kasten</t>
  </si>
  <si>
    <t>Kaskie</t>
  </si>
  <si>
    <t>Kile</t>
  </si>
  <si>
    <t>Kaskie, Kile</t>
  </si>
  <si>
    <t>CON00165</t>
  </si>
  <si>
    <t>Kile.Kaskie</t>
  </si>
  <si>
    <t>Ken D.</t>
  </si>
  <si>
    <t>Kaskie, Ken D.</t>
  </si>
  <si>
    <t>CTR60001</t>
  </si>
  <si>
    <t>Ken.D.Kaskie</t>
  </si>
  <si>
    <t>Karr</t>
  </si>
  <si>
    <t>Karr, Steve</t>
  </si>
  <si>
    <t>CTR40077</t>
  </si>
  <si>
    <t>Steve.Karr</t>
  </si>
  <si>
    <t>Karpen</t>
  </si>
  <si>
    <t>Karpen, Brandon</t>
  </si>
  <si>
    <t>CTR01711</t>
  </si>
  <si>
    <t>Brandon.Karpen</t>
  </si>
  <si>
    <t>Karns</t>
  </si>
  <si>
    <t>Karmen</t>
  </si>
  <si>
    <t>Karns, Karmen</t>
  </si>
  <si>
    <t>CTR01539</t>
  </si>
  <si>
    <t>Karmen.Karns</t>
  </si>
  <si>
    <t>Karasev</t>
  </si>
  <si>
    <t>Danil</t>
  </si>
  <si>
    <t>Karasev, Danil</t>
  </si>
  <si>
    <t>CTR01585</t>
  </si>
  <si>
    <t>Danil.Karasev</t>
  </si>
  <si>
    <t>Kaps</t>
  </si>
  <si>
    <t>Kaps, Michael</t>
  </si>
  <si>
    <t>CTR01219</t>
  </si>
  <si>
    <t>Michael.Kaps</t>
  </si>
  <si>
    <t>Kappes</t>
  </si>
  <si>
    <t>Kappes, Ben</t>
  </si>
  <si>
    <t>SMG20130</t>
  </si>
  <si>
    <t>Ben.Kappes</t>
  </si>
  <si>
    <t>Kanne</t>
  </si>
  <si>
    <t>Kanne, Steve</t>
  </si>
  <si>
    <t>CTR00562</t>
  </si>
  <si>
    <t>Steve.Kanne</t>
  </si>
  <si>
    <t>Ryan M</t>
  </si>
  <si>
    <t>Kane, Ryan M</t>
  </si>
  <si>
    <t>CTR01733</t>
  </si>
  <si>
    <t>Ryan.M.Kane</t>
  </si>
  <si>
    <t>Kamrath</t>
  </si>
  <si>
    <t>Kamrath, Nate</t>
  </si>
  <si>
    <t>CTR01210</t>
  </si>
  <si>
    <t>Nate.Kamrath</t>
  </si>
  <si>
    <t>Jaime</t>
  </si>
  <si>
    <t>Kalin</t>
  </si>
  <si>
    <t>Kalin, Josh</t>
  </si>
  <si>
    <t>DOR9074</t>
  </si>
  <si>
    <t>Josh.Kalin</t>
  </si>
  <si>
    <t>Kalbach</t>
  </si>
  <si>
    <t>Kalbach, Keith</t>
  </si>
  <si>
    <t>CON00288</t>
  </si>
  <si>
    <t>Keith.Kalbach</t>
  </si>
  <si>
    <t>Kaiser</t>
  </si>
  <si>
    <t>Kaiser, Dan</t>
  </si>
  <si>
    <t>CTR00247</t>
  </si>
  <si>
    <t>Dan.Kaiser</t>
  </si>
  <si>
    <t>Kai</t>
  </si>
  <si>
    <t>Kai, Matthew</t>
  </si>
  <si>
    <t>CTR30024</t>
  </si>
  <si>
    <t>Matthew.Kai</t>
  </si>
  <si>
    <t>Kabourek</t>
  </si>
  <si>
    <t>Kabourek, Jerry</t>
  </si>
  <si>
    <t>CTR10065</t>
  </si>
  <si>
    <t>Jurgens</t>
  </si>
  <si>
    <t>Jurgens, Jason</t>
  </si>
  <si>
    <t>DOR12023</t>
  </si>
  <si>
    <t>Jason.Jurgens</t>
  </si>
  <si>
    <t>Jurgens, David</t>
  </si>
  <si>
    <t>CTR00611</t>
  </si>
  <si>
    <t>David.Jurgens</t>
  </si>
  <si>
    <t>Juranek</t>
  </si>
  <si>
    <t>Juranek, Steve</t>
  </si>
  <si>
    <t>CTR00813</t>
  </si>
  <si>
    <t>Steve.Juranek</t>
  </si>
  <si>
    <t>Junck</t>
  </si>
  <si>
    <t>Lynn</t>
  </si>
  <si>
    <t>Junck, Lynn</t>
  </si>
  <si>
    <t>CTR00210</t>
  </si>
  <si>
    <t>Lynn.Junck</t>
  </si>
  <si>
    <t>Jueneman</t>
  </si>
  <si>
    <t>Jueneman, Brian</t>
  </si>
  <si>
    <t>CON60293</t>
  </si>
  <si>
    <t>Brian.Jueneman</t>
  </si>
  <si>
    <t>Juarez</t>
  </si>
  <si>
    <t>Oscar</t>
  </si>
  <si>
    <t>Juarez, Oscar</t>
  </si>
  <si>
    <t>CTR00929</t>
  </si>
  <si>
    <t>Oscar.Juarez</t>
  </si>
  <si>
    <t>Joslin</t>
  </si>
  <si>
    <t>Dennis W</t>
  </si>
  <si>
    <t>Joslin, Dennis W</t>
  </si>
  <si>
    <t>CTR00851</t>
  </si>
  <si>
    <t>Dennis.W.Joslin</t>
  </si>
  <si>
    <t>Jorgensen</t>
  </si>
  <si>
    <t>Jorgensen, Paul</t>
  </si>
  <si>
    <t>CTR00012</t>
  </si>
  <si>
    <t>Paul.Jorgensen</t>
  </si>
  <si>
    <t>Gordy</t>
  </si>
  <si>
    <t>Jorgensen, Gordy</t>
  </si>
  <si>
    <t>CTR01042</t>
  </si>
  <si>
    <t>Gordy.Jorgensen</t>
  </si>
  <si>
    <t>Jorgensen, Bruce</t>
  </si>
  <si>
    <t>CTR00821</t>
  </si>
  <si>
    <t>Bruce.Jorgensen</t>
  </si>
  <si>
    <t>Joel D.</t>
  </si>
  <si>
    <t>Jordan, Joel D.</t>
  </si>
  <si>
    <t>DOR32130</t>
  </si>
  <si>
    <t>Joel.D.Jordan</t>
  </si>
  <si>
    <t>Jones</t>
  </si>
  <si>
    <t>Jones, Wayne</t>
  </si>
  <si>
    <t>CTR00224</t>
  </si>
  <si>
    <t>Wayne.Jones</t>
  </si>
  <si>
    <t>Jones, Troy</t>
  </si>
  <si>
    <t>SMG20129</t>
  </si>
  <si>
    <t>Troy.Jones</t>
  </si>
  <si>
    <t>Jones, Tim</t>
  </si>
  <si>
    <t>CTR10225</t>
  </si>
  <si>
    <t>Tim.Jones</t>
  </si>
  <si>
    <t>Jones, Steve</t>
  </si>
  <si>
    <t>CTR01047</t>
  </si>
  <si>
    <t>Steve.Jones</t>
  </si>
  <si>
    <t>Sherrie</t>
  </si>
  <si>
    <t>Jones, Sherrie</t>
  </si>
  <si>
    <t>DOR35023</t>
  </si>
  <si>
    <t>Sherrie.Jones</t>
  </si>
  <si>
    <t>Jones, Mike</t>
  </si>
  <si>
    <t>CTR00066</t>
  </si>
  <si>
    <t>Mike.Jones</t>
  </si>
  <si>
    <t>Jerry W.</t>
  </si>
  <si>
    <t>Jones, Jerry W.</t>
  </si>
  <si>
    <t>CTR40076</t>
  </si>
  <si>
    <t>Jerry.W.Jones</t>
  </si>
  <si>
    <t>Jones, Jeff</t>
  </si>
  <si>
    <t>CTR00245</t>
  </si>
  <si>
    <t>Jeff.Jones</t>
  </si>
  <si>
    <t>Jones, James</t>
  </si>
  <si>
    <t>CON00232</t>
  </si>
  <si>
    <t>James.Jones</t>
  </si>
  <si>
    <t>Jones, Daniel</t>
  </si>
  <si>
    <t>DOR13244</t>
  </si>
  <si>
    <t>Daniel.Jones</t>
  </si>
  <si>
    <t>Jones, Christine</t>
  </si>
  <si>
    <t>CTR01738</t>
  </si>
  <si>
    <t>Christine.Jones</t>
  </si>
  <si>
    <t>Brett F.</t>
  </si>
  <si>
    <t>Jones, Brett F.</t>
  </si>
  <si>
    <t>CTR30039</t>
  </si>
  <si>
    <t>Brett.F.Jones</t>
  </si>
  <si>
    <t>Ben J.</t>
  </si>
  <si>
    <t>Jones, Ben J.</t>
  </si>
  <si>
    <t>CTR01184</t>
  </si>
  <si>
    <t>Ben.J.Jones</t>
  </si>
  <si>
    <t>Johnston</t>
  </si>
  <si>
    <t>Johnston, Troy</t>
  </si>
  <si>
    <t>CTR10128</t>
  </si>
  <si>
    <t>Troy.Johnston</t>
  </si>
  <si>
    <t>Johnston, Eric</t>
  </si>
  <si>
    <t>CON00189</t>
  </si>
  <si>
    <t>Eric.Johnston</t>
  </si>
  <si>
    <t>Becki</t>
  </si>
  <si>
    <t>Johnston, Becki</t>
  </si>
  <si>
    <t>CTR10031</t>
  </si>
  <si>
    <t>Becki.Johnston</t>
  </si>
  <si>
    <t>Johnson</t>
  </si>
  <si>
    <t>Tyler J</t>
  </si>
  <si>
    <t>Johnson, Tyler J</t>
  </si>
  <si>
    <t>CTR00850</t>
  </si>
  <si>
    <t>Tyler.J.Johnson</t>
  </si>
  <si>
    <t>Sydney</t>
  </si>
  <si>
    <t>Johnson, Sydney</t>
  </si>
  <si>
    <t>CTR00041</t>
  </si>
  <si>
    <t>Sydney.Johnson</t>
  </si>
  <si>
    <t>Steve W</t>
  </si>
  <si>
    <t>Johnson, Steve W</t>
  </si>
  <si>
    <t>CTR20212</t>
  </si>
  <si>
    <t>Steve.W.Johnson</t>
  </si>
  <si>
    <t>Stanley V.</t>
  </si>
  <si>
    <t>Johnson, Stanley V.</t>
  </si>
  <si>
    <t>CTR40082</t>
  </si>
  <si>
    <t>Stanley.V.Johnson</t>
  </si>
  <si>
    <t>Johnson, Scott</t>
  </si>
  <si>
    <t>DOR37129</t>
  </si>
  <si>
    <t>Scott.Johnson</t>
  </si>
  <si>
    <t>Johnson, Robbie</t>
  </si>
  <si>
    <t>CTR00087</t>
  </si>
  <si>
    <t>Robbie.Johnson</t>
  </si>
  <si>
    <t>Johnson, Mike</t>
  </si>
  <si>
    <t>CTR00072</t>
  </si>
  <si>
    <t>Mike.Johnson</t>
  </si>
  <si>
    <t>Johnson, Mark</t>
  </si>
  <si>
    <t>CTR20563</t>
  </si>
  <si>
    <t>Mark.Johnson</t>
  </si>
  <si>
    <t>Johnson, Larry</t>
  </si>
  <si>
    <t>CTR40075</t>
  </si>
  <si>
    <t>Larry.Johnson</t>
  </si>
  <si>
    <t>Johnson, Kirk</t>
  </si>
  <si>
    <t>CTR01340</t>
  </si>
  <si>
    <t>Kirk.Johnson</t>
  </si>
  <si>
    <t>Kayla</t>
  </si>
  <si>
    <t>Johnson, Kayla</t>
  </si>
  <si>
    <t>DOR31559</t>
  </si>
  <si>
    <t>kayla.johnson</t>
  </si>
  <si>
    <t>Johnson, Justin</t>
  </si>
  <si>
    <t>CON60809</t>
  </si>
  <si>
    <t>Justin.Johnson</t>
  </si>
  <si>
    <t>Johnson, Josh</t>
  </si>
  <si>
    <t>CTR00139</t>
  </si>
  <si>
    <t>Josh.Johnson</t>
  </si>
  <si>
    <t>Johnson, Jon</t>
  </si>
  <si>
    <t>CON00231</t>
  </si>
  <si>
    <t>Jon.Johnson</t>
  </si>
  <si>
    <t>Johnson, Jason</t>
  </si>
  <si>
    <t>CTR00220</t>
  </si>
  <si>
    <t>Jason.Johnson</t>
  </si>
  <si>
    <t>Johnson, Janet</t>
  </si>
  <si>
    <t>CTR00311</t>
  </si>
  <si>
    <t>Janet.Johnson</t>
  </si>
  <si>
    <t>Johnson, James</t>
  </si>
  <si>
    <t>DOR35068</t>
  </si>
  <si>
    <t>Everett</t>
  </si>
  <si>
    <t>Johnson, Everett</t>
  </si>
  <si>
    <t>SMG20128</t>
  </si>
  <si>
    <t>Everett.Johnson</t>
  </si>
  <si>
    <t>Johnson, Evan</t>
  </si>
  <si>
    <t>CON60664</t>
  </si>
  <si>
    <t>Evan.Johnson</t>
  </si>
  <si>
    <t>Johnson, Ethan</t>
  </si>
  <si>
    <t>CTR20138</t>
  </si>
  <si>
    <t>Ethan.Johnson</t>
  </si>
  <si>
    <t>Johnson, Eric</t>
  </si>
  <si>
    <t>CTR40168</t>
  </si>
  <si>
    <t>Eric.Johnson</t>
  </si>
  <si>
    <t>Johnson, Duane</t>
  </si>
  <si>
    <t>DOR32239</t>
  </si>
  <si>
    <t>Duane.Johnson</t>
  </si>
  <si>
    <t>Johnson, Don</t>
  </si>
  <si>
    <t>CTR00730</t>
  </si>
  <si>
    <t>Don.Johnson</t>
  </si>
  <si>
    <t>Dawson</t>
  </si>
  <si>
    <t>Johnson, Dawson</t>
  </si>
  <si>
    <t>CTR00793</t>
  </si>
  <si>
    <t>Dawson.Johnson</t>
  </si>
  <si>
    <t>Danny R</t>
  </si>
  <si>
    <t>Johnson, Danny R</t>
  </si>
  <si>
    <t>CTR00820</t>
  </si>
  <si>
    <t>Danny.R.Johnson</t>
  </si>
  <si>
    <t>Johnson, Dale</t>
  </si>
  <si>
    <t>CTR10295</t>
  </si>
  <si>
    <t>Dale.Johnson</t>
  </si>
  <si>
    <t>Johnson, Brandon</t>
  </si>
  <si>
    <t>CTR00522</t>
  </si>
  <si>
    <t>Brandon.Johnson</t>
  </si>
  <si>
    <t>Johnson, Benjamin</t>
  </si>
  <si>
    <t>DOR32519</t>
  </si>
  <si>
    <t>benjamin.johnson</t>
  </si>
  <si>
    <t>Johns</t>
  </si>
  <si>
    <t>Linzy</t>
  </si>
  <si>
    <t>Johns, Linzy</t>
  </si>
  <si>
    <t>CTR01122</t>
  </si>
  <si>
    <t>Linzy.Johns</t>
  </si>
  <si>
    <t>Johanson</t>
  </si>
  <si>
    <t>Johanson, Shawn</t>
  </si>
  <si>
    <t>SMG20213</t>
  </si>
  <si>
    <t>Shawn.Johanson</t>
  </si>
  <si>
    <t>Johansen</t>
  </si>
  <si>
    <t>Johansen, John</t>
  </si>
  <si>
    <t>CTR60079</t>
  </si>
  <si>
    <t>John.Johansen</t>
  </si>
  <si>
    <t>Jochum</t>
  </si>
  <si>
    <t>Jarid</t>
  </si>
  <si>
    <t>Jochum, Jarid</t>
  </si>
  <si>
    <t>CTR00111</t>
  </si>
  <si>
    <t>Jarid.Jochum</t>
  </si>
  <si>
    <t>Jirkovsky</t>
  </si>
  <si>
    <t>Jirkovsky, Kim</t>
  </si>
  <si>
    <t>DOR34246</t>
  </si>
  <si>
    <t>Kim.Jirkovsky</t>
  </si>
  <si>
    <t>Jirkovsky, Jeff</t>
  </si>
  <si>
    <t>CTR00771</t>
  </si>
  <si>
    <t>Jeff.Jirkovsky</t>
  </si>
  <si>
    <t>Jirak</t>
  </si>
  <si>
    <t>Jirak, Joel</t>
  </si>
  <si>
    <t>CON00182</t>
  </si>
  <si>
    <t>Joel.Jirak</t>
  </si>
  <si>
    <t>Jindra</t>
  </si>
  <si>
    <t>Jindra, Justin</t>
  </si>
  <si>
    <t>DOR33345</t>
  </si>
  <si>
    <t>justin.jindra</t>
  </si>
  <si>
    <t>Jilek</t>
  </si>
  <si>
    <t>Jilek, Zachary</t>
  </si>
  <si>
    <t>CTR00373</t>
  </si>
  <si>
    <t>Zachary.Jilek</t>
  </si>
  <si>
    <t>Jewell</t>
  </si>
  <si>
    <t>Jewell, James</t>
  </si>
  <si>
    <t>CTR10192</t>
  </si>
  <si>
    <t>James.Jewell</t>
  </si>
  <si>
    <t>Jessen</t>
  </si>
  <si>
    <t>Darlene</t>
  </si>
  <si>
    <t>Jessen, Darlene</t>
  </si>
  <si>
    <t>CTR00009</t>
  </si>
  <si>
    <t>Darlene.Jessen</t>
  </si>
  <si>
    <t>Jerabek</t>
  </si>
  <si>
    <t>Jerabek, Lisa</t>
  </si>
  <si>
    <t>SMG20234</t>
  </si>
  <si>
    <t>lisa.jerabek</t>
  </si>
  <si>
    <t>Jenson</t>
  </si>
  <si>
    <t>Jenson, Cory</t>
  </si>
  <si>
    <t>CTR00110</t>
  </si>
  <si>
    <t>Cory.Jenson</t>
  </si>
  <si>
    <t>Jensen</t>
  </si>
  <si>
    <t>Jensen, Tyler</t>
  </si>
  <si>
    <t>CTR00589</t>
  </si>
  <si>
    <t>Tyler.Jensen</t>
  </si>
  <si>
    <t>Jensen, Trent</t>
  </si>
  <si>
    <t>CTR20251</t>
  </si>
  <si>
    <t>Trent.Jensen</t>
  </si>
  <si>
    <t>Jensen, Tim</t>
  </si>
  <si>
    <t>CON10065</t>
  </si>
  <si>
    <t>Tim.Jensen</t>
  </si>
  <si>
    <t>Jensen, Rod</t>
  </si>
  <si>
    <t>CTR00029</t>
  </si>
  <si>
    <t>Rod.Jensen</t>
  </si>
  <si>
    <t>Rick H.</t>
  </si>
  <si>
    <t>Jensen, Rick H.</t>
  </si>
  <si>
    <t>CTR30004</t>
  </si>
  <si>
    <t>Rick.H.Jensen</t>
  </si>
  <si>
    <t>Jensen, Matthew</t>
  </si>
  <si>
    <t>SMG20127</t>
  </si>
  <si>
    <t>Matthew.Jensen</t>
  </si>
  <si>
    <t>Jensen, Jeremy</t>
  </si>
  <si>
    <t>CTR01020</t>
  </si>
  <si>
    <t>Jeremy.Jensen</t>
  </si>
  <si>
    <t>Jensen, Curt</t>
  </si>
  <si>
    <t>CTR00011</t>
  </si>
  <si>
    <t>Curt.Jensen</t>
  </si>
  <si>
    <t>Jensen, Cory</t>
  </si>
  <si>
    <t>CTR00380</t>
  </si>
  <si>
    <t>Cory.Jensen</t>
  </si>
  <si>
    <t>Jensen, Clint</t>
  </si>
  <si>
    <t>CTR00688</t>
  </si>
  <si>
    <t>Clint.Jensen</t>
  </si>
  <si>
    <t>Jensen, Christian</t>
  </si>
  <si>
    <t>SMG20212</t>
  </si>
  <si>
    <t>Christian.Jensen</t>
  </si>
  <si>
    <t>Jensen, Bill</t>
  </si>
  <si>
    <t>DOR35328</t>
  </si>
  <si>
    <t>Bill.Jensen</t>
  </si>
  <si>
    <t>Jenniges</t>
  </si>
  <si>
    <t>Jenniges, Tony</t>
  </si>
  <si>
    <t>SMG20211</t>
  </si>
  <si>
    <t>Tony.Jenniges</t>
  </si>
  <si>
    <t>Jenkins</t>
  </si>
  <si>
    <t>Jenkins, Jeff</t>
  </si>
  <si>
    <t>CTR00561</t>
  </si>
  <si>
    <t>Jeff.Jenkins</t>
  </si>
  <si>
    <t>Jelinek</t>
  </si>
  <si>
    <t>Anton E. (Tony)</t>
  </si>
  <si>
    <t>Jelinek, Anton E. (Tony)</t>
  </si>
  <si>
    <t>CTR60023</t>
  </si>
  <si>
    <t>Anton.E.Jelinek</t>
  </si>
  <si>
    <t>Jeffres</t>
  </si>
  <si>
    <t>Jeffres, Lee</t>
  </si>
  <si>
    <t>CTR01324</t>
  </si>
  <si>
    <t>Lee.Jeffres</t>
  </si>
  <si>
    <t>Felandis</t>
  </si>
  <si>
    <t>Jefferson, Felandis</t>
  </si>
  <si>
    <t>CTR01257</t>
  </si>
  <si>
    <t>Felandis.Jefferson</t>
  </si>
  <si>
    <t>Jefferis</t>
  </si>
  <si>
    <t>Shonda</t>
  </si>
  <si>
    <t>Jefferis, Shonda</t>
  </si>
  <si>
    <t>CON00230</t>
  </si>
  <si>
    <t>Shonda.Jefferis</t>
  </si>
  <si>
    <t>Jefferis, Kenny</t>
  </si>
  <si>
    <t>CTR00770</t>
  </si>
  <si>
    <t>Kenny.Jefferis</t>
  </si>
  <si>
    <t>Jasa</t>
  </si>
  <si>
    <t>Jasa, Trevor</t>
  </si>
  <si>
    <t>DOR31554</t>
  </si>
  <si>
    <t>Trevor.Jasa</t>
  </si>
  <si>
    <t>Jasa, Timothy</t>
  </si>
  <si>
    <t>DOR33127</t>
  </si>
  <si>
    <t>Timothy.Jasa</t>
  </si>
  <si>
    <t>Jasa, Bill</t>
  </si>
  <si>
    <t>DOR31029</t>
  </si>
  <si>
    <t>Janssen</t>
  </si>
  <si>
    <t>Dirk</t>
  </si>
  <si>
    <t>Janssen, Dirk</t>
  </si>
  <si>
    <t>CON00114</t>
  </si>
  <si>
    <t>Dirk.Janssen</t>
  </si>
  <si>
    <t>Jansen</t>
  </si>
  <si>
    <t>Jansen, Jason</t>
  </si>
  <si>
    <t>CTR00560</t>
  </si>
  <si>
    <t>Jason.Jansen</t>
  </si>
  <si>
    <t>Jansa</t>
  </si>
  <si>
    <t>Jansa, David</t>
  </si>
  <si>
    <t>CTR00406</t>
  </si>
  <si>
    <t>David.Jansa</t>
  </si>
  <si>
    <t>Janecek</t>
  </si>
  <si>
    <t>Janecek, Kimberly</t>
  </si>
  <si>
    <t>CTR40133</t>
  </si>
  <si>
    <t>Kimberly.Janecek</t>
  </si>
  <si>
    <t>Jamshidi</t>
  </si>
  <si>
    <t>Moe</t>
  </si>
  <si>
    <t>Jamshidi, Moe</t>
  </si>
  <si>
    <t>DOR2007</t>
  </si>
  <si>
    <t>Moe.Jamshidi</t>
  </si>
  <si>
    <t>James, Mike</t>
  </si>
  <si>
    <t>CTR00639</t>
  </si>
  <si>
    <t>Mike.James</t>
  </si>
  <si>
    <t>Kee Jr.</t>
  </si>
  <si>
    <t>James, Kee Jr.</t>
  </si>
  <si>
    <t>CTR00919</t>
  </si>
  <si>
    <t>Kee.Jr.James</t>
  </si>
  <si>
    <t>Jahnke</t>
  </si>
  <si>
    <t>Jahnke, Matt</t>
  </si>
  <si>
    <t>CTR20252</t>
  </si>
  <si>
    <t>Matt.Jahnke</t>
  </si>
  <si>
    <t>Dodie</t>
  </si>
  <si>
    <t>Jahnke, Dodie</t>
  </si>
  <si>
    <t>CTR01038</t>
  </si>
  <si>
    <t>Dodie.Jahnke</t>
  </si>
  <si>
    <t>Jahde</t>
  </si>
  <si>
    <t>Jahde, Mark</t>
  </si>
  <si>
    <t>DOR33151</t>
  </si>
  <si>
    <t>Mark.Jahde</t>
  </si>
  <si>
    <t>Jager</t>
  </si>
  <si>
    <t>Jager, Luke</t>
  </si>
  <si>
    <t>CON60671</t>
  </si>
  <si>
    <t>Luke.Jager</t>
  </si>
  <si>
    <t>Jacobson</t>
  </si>
  <si>
    <t>Jacobson, Thomas</t>
  </si>
  <si>
    <t>DOR31464</t>
  </si>
  <si>
    <t>Thomas.Jacobson</t>
  </si>
  <si>
    <t>Jacobs</t>
  </si>
  <si>
    <t>Micky</t>
  </si>
  <si>
    <t>Jacobs, Micky</t>
  </si>
  <si>
    <t>DOR32127</t>
  </si>
  <si>
    <t>Micky.Jacobs</t>
  </si>
  <si>
    <t>Jacobs, Matt</t>
  </si>
  <si>
    <t>CTR20020</t>
  </si>
  <si>
    <t>Matt.Jacobs</t>
  </si>
  <si>
    <t>Maryanne</t>
  </si>
  <si>
    <t>Jacobs, Maryanne</t>
  </si>
  <si>
    <t>DOR35098</t>
  </si>
  <si>
    <t>Jacobs, Jason</t>
  </si>
  <si>
    <t>CTR00849</t>
  </si>
  <si>
    <t>Jason.Jacobs</t>
  </si>
  <si>
    <t>Jacobi</t>
  </si>
  <si>
    <t>Jacobi, Thomas</t>
  </si>
  <si>
    <t>SMG20076</t>
  </si>
  <si>
    <t>Thomas.Jacobi</t>
  </si>
  <si>
    <t>Jackson</t>
  </si>
  <si>
    <t>Peggy</t>
  </si>
  <si>
    <t>Jackson, Peggy</t>
  </si>
  <si>
    <t>DOR38107</t>
  </si>
  <si>
    <t>Peggy.Jackson</t>
  </si>
  <si>
    <t>Jackson, Justin</t>
  </si>
  <si>
    <t>CTR20123</t>
  </si>
  <si>
    <t>Justin.Jackson</t>
  </si>
  <si>
    <t>Jackman</t>
  </si>
  <si>
    <t>Jackman, Chad</t>
  </si>
  <si>
    <t>DOR31496</t>
  </si>
  <si>
    <t>chad.jackman</t>
  </si>
  <si>
    <t>Jaber</t>
  </si>
  <si>
    <t>Jaber, Khalil</t>
  </si>
  <si>
    <t>DOR13044</t>
  </si>
  <si>
    <t>Khalil.Jaber</t>
  </si>
  <si>
    <t>Isom</t>
  </si>
  <si>
    <t>Isom, Jerry</t>
  </si>
  <si>
    <t>DOR36083</t>
  </si>
  <si>
    <t>Jerry.Isom</t>
  </si>
  <si>
    <t>Islamov</t>
  </si>
  <si>
    <t>Khotam</t>
  </si>
  <si>
    <t>Islamov, Khotam</t>
  </si>
  <si>
    <t>CTR10212</t>
  </si>
  <si>
    <t>Khotam.Islamov</t>
  </si>
  <si>
    <t>Ishmiel</t>
  </si>
  <si>
    <t>Daren P.</t>
  </si>
  <si>
    <t>Ishmiel, Daren P.</t>
  </si>
  <si>
    <t>CTR20001</t>
  </si>
  <si>
    <t>Daren.P.Ishmiel</t>
  </si>
  <si>
    <t>Irwin</t>
  </si>
  <si>
    <t>Irwin, Rick</t>
  </si>
  <si>
    <t>DOR38024</t>
  </si>
  <si>
    <t>Rick.Irwin</t>
  </si>
  <si>
    <t>Irons</t>
  </si>
  <si>
    <t>Irons, Steve</t>
  </si>
  <si>
    <t>CON60456</t>
  </si>
  <si>
    <t>Steve.Irons</t>
  </si>
  <si>
    <t>Irmer</t>
  </si>
  <si>
    <t>Mathew D.</t>
  </si>
  <si>
    <t>Irmer, Mathew D.</t>
  </si>
  <si>
    <t>CTR40008</t>
  </si>
  <si>
    <t>Mathew.D.Irmer</t>
  </si>
  <si>
    <t>Irey</t>
  </si>
  <si>
    <t>Irey, Caerhl</t>
  </si>
  <si>
    <t>CON60486</t>
  </si>
  <si>
    <t>Caerhl.Irey</t>
  </si>
  <si>
    <t>Insinger</t>
  </si>
  <si>
    <t>Insinger, Justin</t>
  </si>
  <si>
    <t>CTR01703</t>
  </si>
  <si>
    <t>Justin.Insinger</t>
  </si>
  <si>
    <t>Ingram</t>
  </si>
  <si>
    <t>Samual</t>
  </si>
  <si>
    <t>Ingram, Samual</t>
  </si>
  <si>
    <t>CTR01050</t>
  </si>
  <si>
    <t>Samual.Ingram</t>
  </si>
  <si>
    <t>Ingram, John</t>
  </si>
  <si>
    <t>CTR20122</t>
  </si>
  <si>
    <t>John.Ingram</t>
  </si>
  <si>
    <t>Ingold</t>
  </si>
  <si>
    <t>Ingold, Bill</t>
  </si>
  <si>
    <t>CTR00343</t>
  </si>
  <si>
    <t>Bill.Ingold</t>
  </si>
  <si>
    <t>Ilic</t>
  </si>
  <si>
    <t>Milijana</t>
  </si>
  <si>
    <t>Ilic, Milijana</t>
  </si>
  <si>
    <t>DOR27010</t>
  </si>
  <si>
    <t>Ienn</t>
  </si>
  <si>
    <t>Ienn, Matt</t>
  </si>
  <si>
    <t>CTR01138</t>
  </si>
  <si>
    <t>Matt.Ienn</t>
  </si>
  <si>
    <t>Ibach</t>
  </si>
  <si>
    <t>Nathaniel</t>
  </si>
  <si>
    <t>Ibach, Nathaniel</t>
  </si>
  <si>
    <t>CTR01564</t>
  </si>
  <si>
    <t>Nathaniel.Ibach</t>
  </si>
  <si>
    <t>Hynes</t>
  </si>
  <si>
    <t>Hynes, John</t>
  </si>
  <si>
    <t>CTR00540</t>
  </si>
  <si>
    <t>John.Hynes</t>
  </si>
  <si>
    <t>Hyde</t>
  </si>
  <si>
    <t>Hyde, Aaron</t>
  </si>
  <si>
    <t>CTR40131</t>
  </si>
  <si>
    <t>Aaron.Hyde</t>
  </si>
  <si>
    <t>Hyberger</t>
  </si>
  <si>
    <t>Hyberger, Robert</t>
  </si>
  <si>
    <t>CTR10131</t>
  </si>
  <si>
    <t>Robert.Hyberger</t>
  </si>
  <si>
    <t>Jennifer</t>
  </si>
  <si>
    <t>Hutmacher</t>
  </si>
  <si>
    <t>Hutmacher, Greg</t>
  </si>
  <si>
    <t>CON60616</t>
  </si>
  <si>
    <t>Greg.Hutmacher</t>
  </si>
  <si>
    <t>Husk</t>
  </si>
  <si>
    <t>Rollie</t>
  </si>
  <si>
    <t>Husk, Rollie</t>
  </si>
  <si>
    <t>CON00243</t>
  </si>
  <si>
    <t>Rollie.Husk</t>
  </si>
  <si>
    <t>Hushof</t>
  </si>
  <si>
    <t>Hushof, Kenny</t>
  </si>
  <si>
    <t>CTR01504</t>
  </si>
  <si>
    <t>Kenny.Hushof</t>
  </si>
  <si>
    <t>Hurt</t>
  </si>
  <si>
    <t>Sara</t>
  </si>
  <si>
    <t>Hurt, Sara</t>
  </si>
  <si>
    <t>SMG20252</t>
  </si>
  <si>
    <t>sara.hurt</t>
  </si>
  <si>
    <t>Hurt, Jerry</t>
  </si>
  <si>
    <t>CTR20227</t>
  </si>
  <si>
    <t>Jerry.Hurt</t>
  </si>
  <si>
    <t>Hurley</t>
  </si>
  <si>
    <t>Hurley, John</t>
  </si>
  <si>
    <t>CTR01284</t>
  </si>
  <si>
    <t>John.Hurley</t>
  </si>
  <si>
    <t>Hurlburt</t>
  </si>
  <si>
    <t>Hurlburt, Jesse</t>
  </si>
  <si>
    <t>CTR70014</t>
  </si>
  <si>
    <t>Jesse.Hurlburt</t>
  </si>
  <si>
    <t>Hunwardsen</t>
  </si>
  <si>
    <t>Hunwardsen, Scott</t>
  </si>
  <si>
    <t>CTR00819</t>
  </si>
  <si>
    <t>Scott.Hunwardsen</t>
  </si>
  <si>
    <t>Huntimer</t>
  </si>
  <si>
    <t>Huntimer, Melissa</t>
  </si>
  <si>
    <t>CON10018</t>
  </si>
  <si>
    <t>Melissa.Huntimer</t>
  </si>
  <si>
    <t>Hunter</t>
  </si>
  <si>
    <t>Hunter, Everett</t>
  </si>
  <si>
    <t>CTR70022</t>
  </si>
  <si>
    <t>Everett.Hunter</t>
  </si>
  <si>
    <t>Hunt</t>
  </si>
  <si>
    <t>Roger R.</t>
  </si>
  <si>
    <t>Hunt, Roger R.</t>
  </si>
  <si>
    <t>CTR70006</t>
  </si>
  <si>
    <t>Roger.R.Hunt</t>
  </si>
  <si>
    <t>Hunsley</t>
  </si>
  <si>
    <t>Hunsley, Eric</t>
  </si>
  <si>
    <t>CTR60006</t>
  </si>
  <si>
    <t>Eric.Hunsley</t>
  </si>
  <si>
    <t>Hunke</t>
  </si>
  <si>
    <t>Hunke, Chris</t>
  </si>
  <si>
    <t>CTR00257</t>
  </si>
  <si>
    <t>Chris.Hunke</t>
  </si>
  <si>
    <t>Hundtofte</t>
  </si>
  <si>
    <t>Hundtofte, Karl</t>
  </si>
  <si>
    <t>CTR00539</t>
  </si>
  <si>
    <t>Karl.Hundtofte</t>
  </si>
  <si>
    <t>Humphrey</t>
  </si>
  <si>
    <t>Kris</t>
  </si>
  <si>
    <t>Humphrey, Kris</t>
  </si>
  <si>
    <t>CON60153</t>
  </si>
  <si>
    <t>Kris.Humphrey</t>
  </si>
  <si>
    <t>Humann</t>
  </si>
  <si>
    <t>Humann, Dustin</t>
  </si>
  <si>
    <t>CTR10048</t>
  </si>
  <si>
    <t>Dustin.Humann</t>
  </si>
  <si>
    <t>Hulshof</t>
  </si>
  <si>
    <t>Hulshof, Kenny</t>
  </si>
  <si>
    <t>SMG20126</t>
  </si>
  <si>
    <t>Kenny.Hulshof</t>
  </si>
  <si>
    <t>Hull</t>
  </si>
  <si>
    <t>Robyn</t>
  </si>
  <si>
    <t>Hull, Robyn</t>
  </si>
  <si>
    <t>CTR01287</t>
  </si>
  <si>
    <t>Robyn.Hull</t>
  </si>
  <si>
    <t>Hulinsky</t>
  </si>
  <si>
    <t>Hulinsky, John</t>
  </si>
  <si>
    <t>DOR34560</t>
  </si>
  <si>
    <t>John.Hulinsky</t>
  </si>
  <si>
    <t>Hulinsky, Jerome</t>
  </si>
  <si>
    <t>DOR34533</t>
  </si>
  <si>
    <t>jerome.hulinsky</t>
  </si>
  <si>
    <t>Hughes</t>
  </si>
  <si>
    <t>Hughes, Jeff</t>
  </si>
  <si>
    <t>CON00274</t>
  </si>
  <si>
    <t>Jeff.Hughes</t>
  </si>
  <si>
    <t>Hughes, Donald</t>
  </si>
  <si>
    <t>CTR10032</t>
  </si>
  <si>
    <t>Donald.Hughes</t>
  </si>
  <si>
    <t>Huffaker</t>
  </si>
  <si>
    <t>Michael G.</t>
  </si>
  <si>
    <t>Huffaker, Michael G.</t>
  </si>
  <si>
    <t>CTR40013</t>
  </si>
  <si>
    <t>Michael.G.Huffaker</t>
  </si>
  <si>
    <t>Huff</t>
  </si>
  <si>
    <t>Huff, Spencer</t>
  </si>
  <si>
    <t>SMG20020</t>
  </si>
  <si>
    <t>spencer.huff</t>
  </si>
  <si>
    <t>Hudson</t>
  </si>
  <si>
    <t>Hudson, William</t>
  </si>
  <si>
    <t>DOR32402</t>
  </si>
  <si>
    <t>william.hudson</t>
  </si>
  <si>
    <t>Hudgins</t>
  </si>
  <si>
    <t>Hudgins, Bobby</t>
  </si>
  <si>
    <t>CTR00954</t>
  </si>
  <si>
    <t>Bobby.Hudgins</t>
  </si>
  <si>
    <t>Hubler</t>
  </si>
  <si>
    <t>Michael A.</t>
  </si>
  <si>
    <t>Hubler, Michael A.</t>
  </si>
  <si>
    <t>CTR20099</t>
  </si>
  <si>
    <t>Michael.A.Hubler</t>
  </si>
  <si>
    <t>Huber</t>
  </si>
  <si>
    <t>Huber, Jeff</t>
  </si>
  <si>
    <t>CTR00321</t>
  </si>
  <si>
    <t>Jeff.Huber</t>
  </si>
  <si>
    <t>Huang</t>
  </si>
  <si>
    <t>Shin-Che</t>
  </si>
  <si>
    <t>Huang, Shin-Che</t>
  </si>
  <si>
    <t>CON60931</t>
  </si>
  <si>
    <t>Shin-Che.Huang</t>
  </si>
  <si>
    <t>Hrupek</t>
  </si>
  <si>
    <t>Hrupek, Vincent</t>
  </si>
  <si>
    <t>CTR20202</t>
  </si>
  <si>
    <t>Vincent.Hrupek</t>
  </si>
  <si>
    <t>Hrabik</t>
  </si>
  <si>
    <t>Hrabik, Scott</t>
  </si>
  <si>
    <t>CTR01702</t>
  </si>
  <si>
    <t>Scott.Hrabik</t>
  </si>
  <si>
    <t>Howerter</t>
  </si>
  <si>
    <t>Howerter, Taylor</t>
  </si>
  <si>
    <t>SMG20028</t>
  </si>
  <si>
    <t>taylor.howerter</t>
  </si>
  <si>
    <t>Howell</t>
  </si>
  <si>
    <t>Howell, Terry</t>
  </si>
  <si>
    <t>CTR10200</t>
  </si>
  <si>
    <t>Terry.Howell</t>
  </si>
  <si>
    <t>Howe</t>
  </si>
  <si>
    <t>Kristal</t>
  </si>
  <si>
    <t>Howe, Kristal</t>
  </si>
  <si>
    <t>CON10045</t>
  </si>
  <si>
    <t>Kristal.Howe</t>
  </si>
  <si>
    <t>Howard</t>
  </si>
  <si>
    <t>Howard, Steven</t>
  </si>
  <si>
    <t>CTR00990</t>
  </si>
  <si>
    <t>Steven.Howard</t>
  </si>
  <si>
    <t>Ronald Chris</t>
  </si>
  <si>
    <t>Howard, Ronald Chris</t>
  </si>
  <si>
    <t>DOR38060</t>
  </si>
  <si>
    <t>Ronald.Chris.Howard</t>
  </si>
  <si>
    <t>Howard, Paul</t>
  </si>
  <si>
    <t>DOR35094</t>
  </si>
  <si>
    <t>Paul.Howard</t>
  </si>
  <si>
    <t>Howard, Patrick</t>
  </si>
  <si>
    <t>CTR10233</t>
  </si>
  <si>
    <t>Patrick.Howard</t>
  </si>
  <si>
    <t>Hovey</t>
  </si>
  <si>
    <t>Hovey, Bruce</t>
  </si>
  <si>
    <t>CTR30066</t>
  </si>
  <si>
    <t>Bruce.Hovey</t>
  </si>
  <si>
    <t>Houseman</t>
  </si>
  <si>
    <t>Houseman, Kim</t>
  </si>
  <si>
    <t>CTR01293</t>
  </si>
  <si>
    <t>Kim.Houseman</t>
  </si>
  <si>
    <t>Hounsougbin</t>
  </si>
  <si>
    <t>Hounsougbin, Oscar</t>
  </si>
  <si>
    <t>DOR32382</t>
  </si>
  <si>
    <t>oscar.hounsougbin</t>
  </si>
  <si>
    <t>Hostler</t>
  </si>
  <si>
    <t>Hostler, Duane</t>
  </si>
  <si>
    <t>DOR34557</t>
  </si>
  <si>
    <t>duane.hostler</t>
  </si>
  <si>
    <t>Hosler</t>
  </si>
  <si>
    <t>Hosler, Cindy</t>
  </si>
  <si>
    <t>DOR17013</t>
  </si>
  <si>
    <t>Cindy.Hosler</t>
  </si>
  <si>
    <t>Hosky</t>
  </si>
  <si>
    <t>Teresa</t>
  </si>
  <si>
    <t>Hosky, Teresa</t>
  </si>
  <si>
    <t>SMG20014</t>
  </si>
  <si>
    <t>Teresa.Hosky</t>
  </si>
  <si>
    <t>Hoskinson</t>
  </si>
  <si>
    <t>Hoskinson, Jess</t>
  </si>
  <si>
    <t>DOR33126</t>
  </si>
  <si>
    <t>Jess.Hoskinson</t>
  </si>
  <si>
    <t>Hoskey</t>
  </si>
  <si>
    <t>Hoskey, Teresa</t>
  </si>
  <si>
    <t>CON60621</t>
  </si>
  <si>
    <t>Teresa.Hoskey</t>
  </si>
  <si>
    <t>Horstman</t>
  </si>
  <si>
    <t>Horstman, Larry</t>
  </si>
  <si>
    <t>CTR10267</t>
  </si>
  <si>
    <t>Larry.Horstman</t>
  </si>
  <si>
    <t>Horsky</t>
  </si>
  <si>
    <t>Jarred</t>
  </si>
  <si>
    <t>Horsky, Jarred</t>
  </si>
  <si>
    <t>SMG20058</t>
  </si>
  <si>
    <t>Jarred.Horsky</t>
  </si>
  <si>
    <t>Horse</t>
  </si>
  <si>
    <t>Horse, Zach</t>
  </si>
  <si>
    <t>CTR00208</t>
  </si>
  <si>
    <t>Zach.Horse</t>
  </si>
  <si>
    <t>Horner</t>
  </si>
  <si>
    <t>Horner, Russ</t>
  </si>
  <si>
    <t>CTR20565</t>
  </si>
  <si>
    <t>Russ.Horner</t>
  </si>
  <si>
    <t>Horner, John</t>
  </si>
  <si>
    <t>CTR01484</t>
  </si>
  <si>
    <t>John.Horner</t>
  </si>
  <si>
    <t>Charles R.</t>
  </si>
  <si>
    <t>Horner, Charles R.</t>
  </si>
  <si>
    <t>CTR10005</t>
  </si>
  <si>
    <t>Charles.R.Horner</t>
  </si>
  <si>
    <t>Horky</t>
  </si>
  <si>
    <t>Horky, Todd</t>
  </si>
  <si>
    <t>CTR00107</t>
  </si>
  <si>
    <t>Todd.Horky</t>
  </si>
  <si>
    <t>Horky, Eric</t>
  </si>
  <si>
    <t>CTR00932</t>
  </si>
  <si>
    <t>Eric.Horky</t>
  </si>
  <si>
    <t>Hopkins</t>
  </si>
  <si>
    <t>Hopkins, Scott</t>
  </si>
  <si>
    <t>CTR01492</t>
  </si>
  <si>
    <t>Scott.Hopkins</t>
  </si>
  <si>
    <t>Hopkins, Roy</t>
  </si>
  <si>
    <t>CTR01529</t>
  </si>
  <si>
    <t>Roy.Hopkins</t>
  </si>
  <si>
    <t>Hopkins, Jake</t>
  </si>
  <si>
    <t>CTR01245</t>
  </si>
  <si>
    <t>Jake.Hopkins</t>
  </si>
  <si>
    <t>Hooper</t>
  </si>
  <si>
    <t>Sabrina</t>
  </si>
  <si>
    <t>Hooper, Sabrina</t>
  </si>
  <si>
    <t>CTR01671</t>
  </si>
  <si>
    <t>Sabrina.Hooper</t>
  </si>
  <si>
    <t>Honeywell</t>
  </si>
  <si>
    <t>Honeywell, Josh</t>
  </si>
  <si>
    <t>CTR00791</t>
  </si>
  <si>
    <t>Josh.Honeywell</t>
  </si>
  <si>
    <t>Honeycutt</t>
  </si>
  <si>
    <t>George W.</t>
  </si>
  <si>
    <t>Honeycutt, George W.</t>
  </si>
  <si>
    <t>DOR38143</t>
  </si>
  <si>
    <t>George.W.Honeycutt</t>
  </si>
  <si>
    <t>Holz</t>
  </si>
  <si>
    <t>Holz, Ryan</t>
  </si>
  <si>
    <t>CTR01567</t>
  </si>
  <si>
    <t>Ryan.Holz</t>
  </si>
  <si>
    <t>Holum</t>
  </si>
  <si>
    <t>Holum, Dennis</t>
  </si>
  <si>
    <t>CTR01528</t>
  </si>
  <si>
    <t>Dennis.Holum</t>
  </si>
  <si>
    <t>Holtzen</t>
  </si>
  <si>
    <t>Dwayne</t>
  </si>
  <si>
    <t>Holtzen, Dwayne</t>
  </si>
  <si>
    <t>CTR40078</t>
  </si>
  <si>
    <t>Dwayne.Holtzen</t>
  </si>
  <si>
    <t>Holtz</t>
  </si>
  <si>
    <t>Eddie</t>
  </si>
  <si>
    <t>Holtz, Eddie</t>
  </si>
  <si>
    <t>CTR30046</t>
  </si>
  <si>
    <t>Eddie.Holtz</t>
  </si>
  <si>
    <t>Holtmann</t>
  </si>
  <si>
    <t>Holtmann, Jonathan</t>
  </si>
  <si>
    <t>SMG20276</t>
  </si>
  <si>
    <t>jonathan.holtmann</t>
  </si>
  <si>
    <t>Holtkamp</t>
  </si>
  <si>
    <t>Holtkamp, Kenny</t>
  </si>
  <si>
    <t>CTR00884</t>
  </si>
  <si>
    <t>Kenny.Holtkamp</t>
  </si>
  <si>
    <t>Holten</t>
  </si>
  <si>
    <t>Holten, Rod</t>
  </si>
  <si>
    <t>CTR00241</t>
  </si>
  <si>
    <t>Rod.Holten</t>
  </si>
  <si>
    <t>Holmes</t>
  </si>
  <si>
    <t>Holmes, Steven</t>
  </si>
  <si>
    <t>CTR01292</t>
  </si>
  <si>
    <t>Steven.Holmes</t>
  </si>
  <si>
    <t>Holmes, Jon</t>
  </si>
  <si>
    <t>CTR20558</t>
  </si>
  <si>
    <t>Jon.Holmes</t>
  </si>
  <si>
    <t>Holmes, Clint</t>
  </si>
  <si>
    <t>CTR01172</t>
  </si>
  <si>
    <t>Clint.Holmes</t>
  </si>
  <si>
    <t>Holmes, Bryce</t>
  </si>
  <si>
    <t>DOR32377</t>
  </si>
  <si>
    <t>bryce.holmes</t>
  </si>
  <si>
    <t>Holley</t>
  </si>
  <si>
    <t>Holley, Dan</t>
  </si>
  <si>
    <t>CON60805</t>
  </si>
  <si>
    <t>Dan.Holley</t>
  </si>
  <si>
    <t>Hollatz</t>
  </si>
  <si>
    <t>Hollatz, Nick</t>
  </si>
  <si>
    <t>CTR10298</t>
  </si>
  <si>
    <t>Nick.Hollatz</t>
  </si>
  <si>
    <t>Holland</t>
  </si>
  <si>
    <t>Holland, Paul</t>
  </si>
  <si>
    <t>CTR00953</t>
  </si>
  <si>
    <t>Paul.Holland</t>
  </si>
  <si>
    <t>Holland, Bruce</t>
  </si>
  <si>
    <t>CTR40143</t>
  </si>
  <si>
    <t>Bruce.Holland</t>
  </si>
  <si>
    <t>Holland, Adam</t>
  </si>
  <si>
    <t>CTR10151</t>
  </si>
  <si>
    <t>Adam.Holland</t>
  </si>
  <si>
    <t>Holen</t>
  </si>
  <si>
    <t>Holen, Todd A.</t>
  </si>
  <si>
    <t>CTR60039</t>
  </si>
  <si>
    <t>Todd.A.Holen</t>
  </si>
  <si>
    <t>Holderfield</t>
  </si>
  <si>
    <t>Katie</t>
  </si>
  <si>
    <t>Holderfield, Katie</t>
  </si>
  <si>
    <t>CTR01465</t>
  </si>
  <si>
    <t>Katie.Holderfield</t>
  </si>
  <si>
    <t>Holder</t>
  </si>
  <si>
    <t>Holder, Billy</t>
  </si>
  <si>
    <t>CTR01267</t>
  </si>
  <si>
    <t>Billy.Holder</t>
  </si>
  <si>
    <t>Hokanson</t>
  </si>
  <si>
    <t>Hokanson, Bob</t>
  </si>
  <si>
    <t>CTR01391</t>
  </si>
  <si>
    <t>Bob.Hokanson</t>
  </si>
  <si>
    <t>Hohensee</t>
  </si>
  <si>
    <t>Hohensee, Doug</t>
  </si>
  <si>
    <t>DOR31112</t>
  </si>
  <si>
    <t>Doug.Hohensee</t>
  </si>
  <si>
    <t>Hogeland</t>
  </si>
  <si>
    <t>Hogeland, Brent</t>
  </si>
  <si>
    <t>CTR01716</t>
  </si>
  <si>
    <t>Brent.Hogeland</t>
  </si>
  <si>
    <t>Hogan</t>
  </si>
  <si>
    <t>Reneeco</t>
  </si>
  <si>
    <t>Hogan, Reneeco</t>
  </si>
  <si>
    <t>SMG20125</t>
  </si>
  <si>
    <t>Reneeco.Hogan</t>
  </si>
  <si>
    <t>Hofstetter</t>
  </si>
  <si>
    <t>Hofstetter, Garrett</t>
  </si>
  <si>
    <t>DOR34433</t>
  </si>
  <si>
    <t>Hoffmann</t>
  </si>
  <si>
    <t>Hoffmann, Gary</t>
  </si>
  <si>
    <t>CTR01152</t>
  </si>
  <si>
    <t>Gary.Hoffmann</t>
  </si>
  <si>
    <t>Hoffman</t>
  </si>
  <si>
    <t>Hoffman, Mark</t>
  </si>
  <si>
    <t>CTR40049</t>
  </si>
  <si>
    <t>Mark.Hoffman</t>
  </si>
  <si>
    <t>Hoffman, Isaac</t>
  </si>
  <si>
    <t>SMG20286</t>
  </si>
  <si>
    <t>Isaac.Hoffman</t>
  </si>
  <si>
    <t>Hoffman, Aaron</t>
  </si>
  <si>
    <t>CON00229</t>
  </si>
  <si>
    <t>Aaron.Hoffman</t>
  </si>
  <si>
    <t>Hoffer</t>
  </si>
  <si>
    <t>Gerald</t>
  </si>
  <si>
    <t>Hoffer, Gerald</t>
  </si>
  <si>
    <t>CTR40033</t>
  </si>
  <si>
    <t>Gerald.Hoffer</t>
  </si>
  <si>
    <t>Hoff</t>
  </si>
  <si>
    <t>Hoff, Shannon</t>
  </si>
  <si>
    <t>CTR40142</t>
  </si>
  <si>
    <t>Shannon.Hoff</t>
  </si>
  <si>
    <t>Hoferer</t>
  </si>
  <si>
    <t>Hoferer, Paul</t>
  </si>
  <si>
    <t>CTR80006</t>
  </si>
  <si>
    <t>Paul.Hoferer</t>
  </si>
  <si>
    <t>Hoevet</t>
  </si>
  <si>
    <t>Hoevet, Jennifer</t>
  </si>
  <si>
    <t>CTR00423</t>
  </si>
  <si>
    <t>Jennifer.Hoevet</t>
  </si>
  <si>
    <t>Hoevet, Doug</t>
  </si>
  <si>
    <t>DOR13005</t>
  </si>
  <si>
    <t>Doug.Hoevet</t>
  </si>
  <si>
    <t>Hoeting</t>
  </si>
  <si>
    <t>Hoeting, Karl</t>
  </si>
  <si>
    <t>CTR01499</t>
  </si>
  <si>
    <t>Karl.Hoeting</t>
  </si>
  <si>
    <t>Hoesling</t>
  </si>
  <si>
    <t>Hoesling, Justin</t>
  </si>
  <si>
    <t>CTR00159</t>
  </si>
  <si>
    <t>Justin.Hoesling</t>
  </si>
  <si>
    <t>Hoeckelman</t>
  </si>
  <si>
    <t>Hoeckelman, Nate</t>
  </si>
  <si>
    <t>CON60640</t>
  </si>
  <si>
    <t>Nate.Hoeckelman</t>
  </si>
  <si>
    <t>Hoeb</t>
  </si>
  <si>
    <t>Darrin</t>
  </si>
  <si>
    <t>Hoeb, Darrin</t>
  </si>
  <si>
    <t>CTR00147</t>
  </si>
  <si>
    <t>Darrin.Hoeb</t>
  </si>
  <si>
    <t>Hodtwalker</t>
  </si>
  <si>
    <t>Hodtwalker, Richard</t>
  </si>
  <si>
    <t>CTR01735</t>
  </si>
  <si>
    <t>Richard.Hodtwalker</t>
  </si>
  <si>
    <t>Hodson</t>
  </si>
  <si>
    <t>Rich W</t>
  </si>
  <si>
    <t>Hodson, Rich W</t>
  </si>
  <si>
    <t>CTR30074</t>
  </si>
  <si>
    <t>Rich.W.Hodson</t>
  </si>
  <si>
    <t>Hodson, Mark</t>
  </si>
  <si>
    <t>CTR00652</t>
  </si>
  <si>
    <t>Mark.Hodson</t>
  </si>
  <si>
    <t>Hodson, Kelly</t>
  </si>
  <si>
    <t>SMG20124</t>
  </si>
  <si>
    <t>Kelly.Hodson</t>
  </si>
  <si>
    <t>Hodgson</t>
  </si>
  <si>
    <t>Hodgson, Kevin</t>
  </si>
  <si>
    <t>CTR60045</t>
  </si>
  <si>
    <t>Kevin.Hodgson</t>
  </si>
  <si>
    <t>Hockman</t>
  </si>
  <si>
    <t>Hockman, Mike</t>
  </si>
  <si>
    <t>CTR10232</t>
  </si>
  <si>
    <t>Mike.Hockman</t>
  </si>
  <si>
    <t>Hochstein</t>
  </si>
  <si>
    <t>Corey L.</t>
  </si>
  <si>
    <t>Hochstein, Corey L.</t>
  </si>
  <si>
    <t>CTR30019</t>
  </si>
  <si>
    <t>Corey.L.Hochstein</t>
  </si>
  <si>
    <t>Hobza</t>
  </si>
  <si>
    <t>Hobza, Jon</t>
  </si>
  <si>
    <t>CTR00676</t>
  </si>
  <si>
    <t>Jon.Hobza</t>
  </si>
  <si>
    <t>Hobza, Ed</t>
  </si>
  <si>
    <t>CTR01390</t>
  </si>
  <si>
    <t>Ed.Hobza</t>
  </si>
  <si>
    <t>Hobelman</t>
  </si>
  <si>
    <t>Hobelman, Ryan</t>
  </si>
  <si>
    <t>DOR31134</t>
  </si>
  <si>
    <t>Ryan.Hobelman</t>
  </si>
  <si>
    <t>Monte</t>
  </si>
  <si>
    <t>Hobelman, Monte</t>
  </si>
  <si>
    <t>CON60120</t>
  </si>
  <si>
    <t>Monte.Hobelman</t>
  </si>
  <si>
    <t>Hoban</t>
  </si>
  <si>
    <t>Hoban, Ken</t>
  </si>
  <si>
    <t>CTR00769</t>
  </si>
  <si>
    <t>Ken.Hoban</t>
  </si>
  <si>
    <t>Hoback</t>
  </si>
  <si>
    <t>Hoback, Mitchell</t>
  </si>
  <si>
    <t>CTR40130</t>
  </si>
  <si>
    <t>Mitchell.Hoback</t>
  </si>
  <si>
    <t>Hoagland</t>
  </si>
  <si>
    <t>Hoagland, Ron</t>
  </si>
  <si>
    <t>CTR40071</t>
  </si>
  <si>
    <t>Ron.Hoagland</t>
  </si>
  <si>
    <t>Hlavinka</t>
  </si>
  <si>
    <t>Hlavinka, John J.</t>
  </si>
  <si>
    <t>CTR40042</t>
  </si>
  <si>
    <t>John.J.Hlavinka</t>
  </si>
  <si>
    <t>Hladky</t>
  </si>
  <si>
    <t>Hladky, Kirk</t>
  </si>
  <si>
    <t>CTR00992</t>
  </si>
  <si>
    <t>Kirk.Hladky</t>
  </si>
  <si>
    <t>Hively</t>
  </si>
  <si>
    <t>Dareld</t>
  </si>
  <si>
    <t>Hively, Dareld</t>
  </si>
  <si>
    <t>DOR33034</t>
  </si>
  <si>
    <t>Dareld.Hively</t>
  </si>
  <si>
    <t>Hinze</t>
  </si>
  <si>
    <t>Hinze, Grant</t>
  </si>
  <si>
    <t>CTR01023</t>
  </si>
  <si>
    <t>Grant.Hinze</t>
  </si>
  <si>
    <t>Hinrichsen</t>
  </si>
  <si>
    <t>Hinrichsen, Matt</t>
  </si>
  <si>
    <t>CTR80008</t>
  </si>
  <si>
    <t>Matt.Hinrichsen</t>
  </si>
  <si>
    <t>Hinrichs</t>
  </si>
  <si>
    <t>Hinrichs, Todd</t>
  </si>
  <si>
    <t>CTR00303</t>
  </si>
  <si>
    <t>Todd.Hinrichs</t>
  </si>
  <si>
    <t>Hinrichs, Robert</t>
  </si>
  <si>
    <t>DOR31308</t>
  </si>
  <si>
    <t>Hineline</t>
  </si>
  <si>
    <t>Hineline, Mitch</t>
  </si>
  <si>
    <t>SMG20012</t>
  </si>
  <si>
    <t>Mitch.Hineline</t>
  </si>
  <si>
    <t>Hinchey</t>
  </si>
  <si>
    <t>DOR32277</t>
  </si>
  <si>
    <t>Hillyer</t>
  </si>
  <si>
    <t>Robert A. Jr.</t>
  </si>
  <si>
    <t>Hillyer, Robert A. Jr.</t>
  </si>
  <si>
    <t>CTR20106</t>
  </si>
  <si>
    <t>Robert.A.Jr.Hillyer</t>
  </si>
  <si>
    <t>Hillmer</t>
  </si>
  <si>
    <t>Hillmer, Tyler</t>
  </si>
  <si>
    <t>CTR01084</t>
  </si>
  <si>
    <t>Tyler.Hillmer</t>
  </si>
  <si>
    <t>Hilliker</t>
  </si>
  <si>
    <t>Hilliker, Chris</t>
  </si>
  <si>
    <t>CTR10291</t>
  </si>
  <si>
    <t>Chris.Hilliker</t>
  </si>
  <si>
    <t>Hilliar</t>
  </si>
  <si>
    <t>Hilliar, Gary</t>
  </si>
  <si>
    <t>CON00250</t>
  </si>
  <si>
    <t>Gary.Hilliar</t>
  </si>
  <si>
    <t>Hill</t>
  </si>
  <si>
    <t>Brigham</t>
  </si>
  <si>
    <t>Hill, Brigham</t>
  </si>
  <si>
    <t>CTR20189</t>
  </si>
  <si>
    <t>Brigham.Hill</t>
  </si>
  <si>
    <t>HillJr.</t>
  </si>
  <si>
    <t>Herbert</t>
  </si>
  <si>
    <t>CTR00513</t>
  </si>
  <si>
    <t>Herbert.HillJr.</t>
  </si>
  <si>
    <t>CTR00952</t>
  </si>
  <si>
    <t>Zach.Hill</t>
  </si>
  <si>
    <t>Hilgenkamp</t>
  </si>
  <si>
    <t>Hilgenkamp, Andrew</t>
  </si>
  <si>
    <t>CTR01701</t>
  </si>
  <si>
    <t>Andrew.Hilgenkamp</t>
  </si>
  <si>
    <t>Hilbrands</t>
  </si>
  <si>
    <t>Hilbrands, Corey</t>
  </si>
  <si>
    <t>CTR01732</t>
  </si>
  <si>
    <t>Corey.Hilbrands</t>
  </si>
  <si>
    <t>Hilbert</t>
  </si>
  <si>
    <t>Hilbert, Brian D.</t>
  </si>
  <si>
    <t>CTR50011</t>
  </si>
  <si>
    <t>Brian.D.Hilbert</t>
  </si>
  <si>
    <t>Higman</t>
  </si>
  <si>
    <t>Higman, Tyler</t>
  </si>
  <si>
    <t>CTR20211</t>
  </si>
  <si>
    <t>Tyler.Higman</t>
  </si>
  <si>
    <t>Higgins</t>
  </si>
  <si>
    <t>Higgins, Mike</t>
  </si>
  <si>
    <t>CON60606</t>
  </si>
  <si>
    <t>Mike.Higgins</t>
  </si>
  <si>
    <t>Higby</t>
  </si>
  <si>
    <t>Higby, Nate</t>
  </si>
  <si>
    <t>CTR01639</t>
  </si>
  <si>
    <t>Nate.Higby</t>
  </si>
  <si>
    <t>Hier</t>
  </si>
  <si>
    <t>Skeet</t>
  </si>
  <si>
    <t>Hier, Skeet</t>
  </si>
  <si>
    <t>CTR00610</t>
  </si>
  <si>
    <t>Skeet.Hier</t>
  </si>
  <si>
    <t>Hier, Daniel</t>
  </si>
  <si>
    <t>CTR00045</t>
  </si>
  <si>
    <t>Daniel.Hier</t>
  </si>
  <si>
    <t>Hier, Brian</t>
  </si>
  <si>
    <t>CTR20566</t>
  </si>
  <si>
    <t>Brian.Hier</t>
  </si>
  <si>
    <t>Hicks</t>
  </si>
  <si>
    <t>Hicks, Jim</t>
  </si>
  <si>
    <t>CTR01121</t>
  </si>
  <si>
    <t>Jim.Hicks</t>
  </si>
  <si>
    <t>Hickey</t>
  </si>
  <si>
    <t>Hickey, Richard</t>
  </si>
  <si>
    <t>CTR01244</t>
  </si>
  <si>
    <t>Richard.Hickey</t>
  </si>
  <si>
    <t>Hickey, Doug</t>
  </si>
  <si>
    <t>CTR00074</t>
  </si>
  <si>
    <t>Doug.Hickey</t>
  </si>
  <si>
    <t>Hickcox</t>
  </si>
  <si>
    <t>Tom A.</t>
  </si>
  <si>
    <t>Hickcox, Tom A.</t>
  </si>
  <si>
    <t>CTR01311</t>
  </si>
  <si>
    <t>Tom.A.Hickcox</t>
  </si>
  <si>
    <t>Heyen</t>
  </si>
  <si>
    <t>Wally</t>
  </si>
  <si>
    <t>Heyen, Wally</t>
  </si>
  <si>
    <t>DOR13110</t>
  </si>
  <si>
    <t>Heusel</t>
  </si>
  <si>
    <t>Stacy J.</t>
  </si>
  <si>
    <t>Heusel, Stacy J.</t>
  </si>
  <si>
    <t>CTR40037</t>
  </si>
  <si>
    <t>Stacy.J.Heusel</t>
  </si>
  <si>
    <t>Heuerman</t>
  </si>
  <si>
    <t>Heuerman, Andrew</t>
  </si>
  <si>
    <t>FHWAHA</t>
  </si>
  <si>
    <t>andrew.heuerman</t>
  </si>
  <si>
    <t>Hertzler</t>
  </si>
  <si>
    <t>Hertzler, Jeff</t>
  </si>
  <si>
    <t>CTR10022</t>
  </si>
  <si>
    <t>Jeff.Hertzler</t>
  </si>
  <si>
    <t>Herrick</t>
  </si>
  <si>
    <t>Herrick, Brian</t>
  </si>
  <si>
    <t>CTR30051</t>
  </si>
  <si>
    <t>Brian.Herrick</t>
  </si>
  <si>
    <t>Herrera</t>
  </si>
  <si>
    <t>Maximo</t>
  </si>
  <si>
    <t>Herrera, Maximo</t>
  </si>
  <si>
    <t>CTR01150</t>
  </si>
  <si>
    <t>Maximo.Herrera</t>
  </si>
  <si>
    <t>Hernandez</t>
  </si>
  <si>
    <t>Paulo</t>
  </si>
  <si>
    <t>Hernandez, Paulo</t>
  </si>
  <si>
    <t>SMG20243</t>
  </si>
  <si>
    <t>Paulo.Hernandez</t>
  </si>
  <si>
    <t>Hernandez, Oscar</t>
  </si>
  <si>
    <t>CTR60082</t>
  </si>
  <si>
    <t>Oscar.Hernandez</t>
  </si>
  <si>
    <t>Hernandez, Jorge</t>
  </si>
  <si>
    <t>SMG20123</t>
  </si>
  <si>
    <t>Hernandez, Frank</t>
  </si>
  <si>
    <t>CTR00991</t>
  </si>
  <si>
    <t>Frank.Hernandez</t>
  </si>
  <si>
    <t>Hernandez, Edgar</t>
  </si>
  <si>
    <t>SMG20049</t>
  </si>
  <si>
    <t>Edgar.Hernandez</t>
  </si>
  <si>
    <t>Antonio</t>
  </si>
  <si>
    <t>Hernandez, Antonio</t>
  </si>
  <si>
    <t>CTR00206</t>
  </si>
  <si>
    <t>Antonio.Hernandez</t>
  </si>
  <si>
    <t>Herman</t>
  </si>
  <si>
    <t>Herman, Shawn</t>
  </si>
  <si>
    <t>CTR01700</t>
  </si>
  <si>
    <t>Shawn.Herman</t>
  </si>
  <si>
    <t>Hergenrader</t>
  </si>
  <si>
    <t>Hergenrader, Marshall</t>
  </si>
  <si>
    <t>CTR10199</t>
  </si>
  <si>
    <t>Marshall.Hergenrader</t>
  </si>
  <si>
    <t>Hergenrader, Cameron</t>
  </si>
  <si>
    <t>CTR10195</t>
  </si>
  <si>
    <t>Cameron.Hergenrader</t>
  </si>
  <si>
    <t>Hergenrader, Barry</t>
  </si>
  <si>
    <t>DOR31125</t>
  </si>
  <si>
    <t>Herboldsheimer</t>
  </si>
  <si>
    <t>Herboldsheimer, Bryan</t>
  </si>
  <si>
    <t>SMG20178</t>
  </si>
  <si>
    <t>Bryan.Herboldsheimer</t>
  </si>
  <si>
    <t>Hepperly</t>
  </si>
  <si>
    <t>Hepperly, Lori</t>
  </si>
  <si>
    <t>CTR00433</t>
  </si>
  <si>
    <t>Lori.Hepperly</t>
  </si>
  <si>
    <t>Hepler</t>
  </si>
  <si>
    <t>Linda J.</t>
  </si>
  <si>
    <t>Hepler, Linda J.</t>
  </si>
  <si>
    <t>CTR00050</t>
  </si>
  <si>
    <t>Linda.J.Hepler</t>
  </si>
  <si>
    <t>Henthorn</t>
  </si>
  <si>
    <t>Henthorn, Roger</t>
  </si>
  <si>
    <t>CTR01418</t>
  </si>
  <si>
    <t>Roger.Henthorn</t>
  </si>
  <si>
    <t>Henthorn, Brian</t>
  </si>
  <si>
    <t>CTR20032</t>
  </si>
  <si>
    <t>Brian.Henthorn</t>
  </si>
  <si>
    <t>Hensley</t>
  </si>
  <si>
    <t>Hensley, Travis</t>
  </si>
  <si>
    <t>CTR00033</t>
  </si>
  <si>
    <t>Travis.Hensley</t>
  </si>
  <si>
    <t>Hensley, Timothy</t>
  </si>
  <si>
    <t>CTR00030</t>
  </si>
  <si>
    <t>Timothy.Hensley</t>
  </si>
  <si>
    <t>Hensley, Josh</t>
  </si>
  <si>
    <t>CTR00034</t>
  </si>
  <si>
    <t>Josh.Hensley</t>
  </si>
  <si>
    <t>Hensley, Brian</t>
  </si>
  <si>
    <t>CTR01203</t>
  </si>
  <si>
    <t>Brian.Hensley</t>
  </si>
  <si>
    <t>Henry, Michael</t>
  </si>
  <si>
    <t>CTR00521</t>
  </si>
  <si>
    <t>Michael.Henry</t>
  </si>
  <si>
    <t>Henrikson</t>
  </si>
  <si>
    <t>Henrikson, Greg</t>
  </si>
  <si>
    <t>DOR38276</t>
  </si>
  <si>
    <t>greg.henrikson</t>
  </si>
  <si>
    <t>Henrickson</t>
  </si>
  <si>
    <t>Henrickson, Eric</t>
  </si>
  <si>
    <t>CON00154</t>
  </si>
  <si>
    <t>Eric.Henrickson</t>
  </si>
  <si>
    <t>Henrickson, Dean</t>
  </si>
  <si>
    <t>CTR60010</t>
  </si>
  <si>
    <t>Dean.Henrickson</t>
  </si>
  <si>
    <t>Henning</t>
  </si>
  <si>
    <t>Henning, John</t>
  </si>
  <si>
    <t>SMG20122</t>
  </si>
  <si>
    <t>John.Henning</t>
  </si>
  <si>
    <t>Hennessy</t>
  </si>
  <si>
    <t>Hennessy, Michael</t>
  </si>
  <si>
    <t>CON60945</t>
  </si>
  <si>
    <t>Michael.Hennessy</t>
  </si>
  <si>
    <t>Henner</t>
  </si>
  <si>
    <t>Henner, Matt</t>
  </si>
  <si>
    <t>CTR10173</t>
  </si>
  <si>
    <t>Matt.Henner</t>
  </si>
  <si>
    <t>Henery</t>
  </si>
  <si>
    <t>Henery, Scott</t>
  </si>
  <si>
    <t>DOR33133</t>
  </si>
  <si>
    <t>Scott.Henery</t>
  </si>
  <si>
    <t>Hendricks</t>
  </si>
  <si>
    <t>Jarod</t>
  </si>
  <si>
    <t>Hendricks, Jarod</t>
  </si>
  <si>
    <t>CTR20080</t>
  </si>
  <si>
    <t>Jarod.Hendricks</t>
  </si>
  <si>
    <t>Henderson</t>
  </si>
  <si>
    <t>Henderson, John</t>
  </si>
  <si>
    <t>CTR00848</t>
  </si>
  <si>
    <t>John.Henderson</t>
  </si>
  <si>
    <t>Henderson, Brad</t>
  </si>
  <si>
    <t>CTR01413</t>
  </si>
  <si>
    <t>Brad.Henderson</t>
  </si>
  <si>
    <t>Heminover</t>
  </si>
  <si>
    <t>Heminover, Matt</t>
  </si>
  <si>
    <t>CON10013</t>
  </si>
  <si>
    <t>Matt.Heminover</t>
  </si>
  <si>
    <t>Hemberger</t>
  </si>
  <si>
    <t>Hemberger, Mark</t>
  </si>
  <si>
    <t>CTR00451</t>
  </si>
  <si>
    <t>Mark.Hemberger</t>
  </si>
  <si>
    <t>Helzer</t>
  </si>
  <si>
    <t>Helzer, John</t>
  </si>
  <si>
    <t>CON00292</t>
  </si>
  <si>
    <t>John.Helzer</t>
  </si>
  <si>
    <t>Helzer, Austin</t>
  </si>
  <si>
    <t>CON60856</t>
  </si>
  <si>
    <t>Austin.Helzer</t>
  </si>
  <si>
    <t>Helms</t>
  </si>
  <si>
    <t>Helms, Bryce</t>
  </si>
  <si>
    <t>DOR34345</t>
  </si>
  <si>
    <t>bryce.helms</t>
  </si>
  <si>
    <t>Heller</t>
  </si>
  <si>
    <t>Heller, Dustin</t>
  </si>
  <si>
    <t>Dustin.Heller</t>
  </si>
  <si>
    <t>CTR00630</t>
  </si>
  <si>
    <t>Hellbusch</t>
  </si>
  <si>
    <t>Leigh</t>
  </si>
  <si>
    <t>Hellbusch, Leigh</t>
  </si>
  <si>
    <t>CTR00213</t>
  </si>
  <si>
    <t>Leigh.Hellbusch</t>
  </si>
  <si>
    <t>Darren</t>
  </si>
  <si>
    <t>Hellbusch, Darren</t>
  </si>
  <si>
    <t>CTR00493</t>
  </si>
  <si>
    <t>Darren.Hellbusch</t>
  </si>
  <si>
    <t>Heldt</t>
  </si>
  <si>
    <t>Heldt, Brad</t>
  </si>
  <si>
    <t>CTR01339</t>
  </si>
  <si>
    <t>Brad.Heldt</t>
  </si>
  <si>
    <t>Held</t>
  </si>
  <si>
    <t>Virgil</t>
  </si>
  <si>
    <t>Held, Virgil</t>
  </si>
  <si>
    <t>CON00287</t>
  </si>
  <si>
    <t>Virgil.Held</t>
  </si>
  <si>
    <t>Heitman</t>
  </si>
  <si>
    <t>Heitman, Cory</t>
  </si>
  <si>
    <t>SMG20015</t>
  </si>
  <si>
    <t>Cory.Heitman</t>
  </si>
  <si>
    <t>Heisler</t>
  </si>
  <si>
    <t>Heisler, Kent</t>
  </si>
  <si>
    <t>CTR00121</t>
  </si>
  <si>
    <t>Kent.Heisler</t>
  </si>
  <si>
    <t>Heiser</t>
  </si>
  <si>
    <t>Heiser, Connie</t>
  </si>
  <si>
    <t>DOR7017</t>
  </si>
  <si>
    <t>Connie.Heiser</t>
  </si>
  <si>
    <t>Hein</t>
  </si>
  <si>
    <t>Reiner</t>
  </si>
  <si>
    <t>Hein, Reiner</t>
  </si>
  <si>
    <t>SMG20121</t>
  </si>
  <si>
    <t>Reiner.Hein</t>
  </si>
  <si>
    <t>Heiman</t>
  </si>
  <si>
    <t>Heiman, Tony</t>
  </si>
  <si>
    <t>CTR01666</t>
  </si>
  <si>
    <t>Tony.Heiman</t>
  </si>
  <si>
    <t>Heideman</t>
  </si>
  <si>
    <t>Kellen</t>
  </si>
  <si>
    <t>Heideman, Kellen</t>
  </si>
  <si>
    <t>CTR00699</t>
  </si>
  <si>
    <t>Kellen.Heideman</t>
  </si>
  <si>
    <t>Heger</t>
  </si>
  <si>
    <t>Heger, Mike</t>
  </si>
  <si>
    <t>CTR20221</t>
  </si>
  <si>
    <t>Mike.Heger</t>
  </si>
  <si>
    <t>Heger, Jake</t>
  </si>
  <si>
    <t>CTR01401</t>
  </si>
  <si>
    <t>Jake.Heger</t>
  </si>
  <si>
    <t>Hegeholz</t>
  </si>
  <si>
    <t>Hegeholz, Timothy J.</t>
  </si>
  <si>
    <t>CTR10089</t>
  </si>
  <si>
    <t>Timothy.J.Hegeholz</t>
  </si>
  <si>
    <t>Hegarty</t>
  </si>
  <si>
    <t>Hegarty, Sean</t>
  </si>
  <si>
    <t>CON10025</t>
  </si>
  <si>
    <t>Sean.Hegarty</t>
  </si>
  <si>
    <t>Heesacker</t>
  </si>
  <si>
    <t>Heesacker, Robert</t>
  </si>
  <si>
    <t>SMG20210</t>
  </si>
  <si>
    <t>Robert.Heesacker</t>
  </si>
  <si>
    <t>Hedlund</t>
  </si>
  <si>
    <t>Hedlund, Matthew</t>
  </si>
  <si>
    <t>CON60841</t>
  </si>
  <si>
    <t>Matthew.Hedlund</t>
  </si>
  <si>
    <t>Hedgecock</t>
  </si>
  <si>
    <t>Hedgecock, Chris</t>
  </si>
  <si>
    <t>CTR00847</t>
  </si>
  <si>
    <t>Chris.Hedgecock</t>
  </si>
  <si>
    <t>Heard</t>
  </si>
  <si>
    <t>Otis</t>
  </si>
  <si>
    <t>Heard, Otis</t>
  </si>
  <si>
    <t>CTR01381</t>
  </si>
  <si>
    <t>Otis.Heard</t>
  </si>
  <si>
    <t>Headen</t>
  </si>
  <si>
    <t>Sasha J.</t>
  </si>
  <si>
    <t>Headen, Sasha J.</t>
  </si>
  <si>
    <t>CTR20087</t>
  </si>
  <si>
    <t>Sasha.J.Headen</t>
  </si>
  <si>
    <t>Hazlett</t>
  </si>
  <si>
    <t>Donn</t>
  </si>
  <si>
    <t>Hazlett, Donn</t>
  </si>
  <si>
    <t>SMG20050</t>
  </si>
  <si>
    <t>Donn.Hazlett</t>
  </si>
  <si>
    <t>Hazelton</t>
  </si>
  <si>
    <t>Alexa</t>
  </si>
  <si>
    <t>Hazelton, Alexa</t>
  </si>
  <si>
    <t>CTR01699</t>
  </si>
  <si>
    <t>Alexa.Hazelton</t>
  </si>
  <si>
    <t>Hayward</t>
  </si>
  <si>
    <t>Hayward, Christopher</t>
  </si>
  <si>
    <t>CTR01412</t>
  </si>
  <si>
    <t>Christopher.Hayward</t>
  </si>
  <si>
    <t>Hayward, Andy</t>
  </si>
  <si>
    <t>CTR01110</t>
  </si>
  <si>
    <t>Andy.Hayward</t>
  </si>
  <si>
    <t>Hays</t>
  </si>
  <si>
    <t>Hays, Jason</t>
  </si>
  <si>
    <t>SMG20254</t>
  </si>
  <si>
    <t>jason.hays</t>
  </si>
  <si>
    <t>Hayes</t>
  </si>
  <si>
    <t>Lyle</t>
  </si>
  <si>
    <t>Hayes, Lyle</t>
  </si>
  <si>
    <t>CTR00609</t>
  </si>
  <si>
    <t>Lyle.Hayes</t>
  </si>
  <si>
    <t>Hayes, Dan</t>
  </si>
  <si>
    <t>CTR00166</t>
  </si>
  <si>
    <t>Dan.Hayes</t>
  </si>
  <si>
    <t>Hayden</t>
  </si>
  <si>
    <t>Hayden, Donald</t>
  </si>
  <si>
    <t>DOR9039</t>
  </si>
  <si>
    <t>Donald.Hayden</t>
  </si>
  <si>
    <t>Haws</t>
  </si>
  <si>
    <t>Haws, Michael</t>
  </si>
  <si>
    <t>CON60855</t>
  </si>
  <si>
    <t>Michael.Haws</t>
  </si>
  <si>
    <t>Havranek</t>
  </si>
  <si>
    <t>Havranek, Randy</t>
  </si>
  <si>
    <t>DOR38090</t>
  </si>
  <si>
    <t>Randy.Havranek</t>
  </si>
  <si>
    <t>Haussler</t>
  </si>
  <si>
    <t>Haussler, Mike</t>
  </si>
  <si>
    <t>CTR00638</t>
  </si>
  <si>
    <t>Mike.Haussler</t>
  </si>
  <si>
    <t>Hauser</t>
  </si>
  <si>
    <t>Hauser, Jason</t>
  </si>
  <si>
    <t>CTR10286</t>
  </si>
  <si>
    <t>Jason.Hauser</t>
  </si>
  <si>
    <t>Hauptman</t>
  </si>
  <si>
    <t>Hauptman, Matt</t>
  </si>
  <si>
    <t>CTR00736</t>
  </si>
  <si>
    <t>Matt.Hauptman</t>
  </si>
  <si>
    <t>HauggenII</t>
  </si>
  <si>
    <t>CTR40151</t>
  </si>
  <si>
    <t>Murray.HauggenII</t>
  </si>
  <si>
    <t>Hauder</t>
  </si>
  <si>
    <t>Broderick</t>
  </si>
  <si>
    <t>Hauder, Broderick</t>
  </si>
  <si>
    <t>CTR00811</t>
  </si>
  <si>
    <t>Broderick.Hauder</t>
  </si>
  <si>
    <t>Hatlestad</t>
  </si>
  <si>
    <t>Hatlestad, Travis</t>
  </si>
  <si>
    <t>CTR00661</t>
  </si>
  <si>
    <t>Travis.Hatlestad</t>
  </si>
  <si>
    <t>Hathaway</t>
  </si>
  <si>
    <t>Hathaway, Adam</t>
  </si>
  <si>
    <t>SMG20281</t>
  </si>
  <si>
    <t>adam.hathaway</t>
  </si>
  <si>
    <t>Hatfield</t>
  </si>
  <si>
    <t>Hatfield, David</t>
  </si>
  <si>
    <t>DOR36088</t>
  </si>
  <si>
    <t>David.Hatfield</t>
  </si>
  <si>
    <t>Hatch</t>
  </si>
  <si>
    <t>Dominic</t>
  </si>
  <si>
    <t>Hatch, Dominic</t>
  </si>
  <si>
    <t>DOR36492</t>
  </si>
  <si>
    <t>dominic.hatch</t>
  </si>
  <si>
    <t>Hassler</t>
  </si>
  <si>
    <t>DOR25035</t>
  </si>
  <si>
    <t>christopher.hassler</t>
  </si>
  <si>
    <t>Haskell</t>
  </si>
  <si>
    <t>Haskell, Monte</t>
  </si>
  <si>
    <t>SMG20084</t>
  </si>
  <si>
    <t>monte.haskell</t>
  </si>
  <si>
    <t>Hashagen</t>
  </si>
  <si>
    <t>Hashagen, Matt</t>
  </si>
  <si>
    <t>CTR01724</t>
  </si>
  <si>
    <t>Matt.Hashagen</t>
  </si>
  <si>
    <t>Hasenbank</t>
  </si>
  <si>
    <t>Hasenbank, Chris</t>
  </si>
  <si>
    <t>DOR33347</t>
  </si>
  <si>
    <t>Haseloh</t>
  </si>
  <si>
    <t>Haseloh, Michael</t>
  </si>
  <si>
    <t>CTR00728</t>
  </si>
  <si>
    <t>Michael.Haseloh</t>
  </si>
  <si>
    <t>Hasan</t>
  </si>
  <si>
    <t>Husam</t>
  </si>
  <si>
    <t>Hasan, Husam</t>
  </si>
  <si>
    <t>SMG20265</t>
  </si>
  <si>
    <t>Harvey, Ryan</t>
  </si>
  <si>
    <t>DOR34332</t>
  </si>
  <si>
    <t>Hartzell</t>
  </si>
  <si>
    <t>Hartzell, Sara</t>
  </si>
  <si>
    <t>CON60634</t>
  </si>
  <si>
    <t>Sara.Hartzell</t>
  </si>
  <si>
    <t>Hartman</t>
  </si>
  <si>
    <t>Terri</t>
  </si>
  <si>
    <t>Hartman, Terri</t>
  </si>
  <si>
    <t>DOR36224</t>
  </si>
  <si>
    <t>Terri.Hartman</t>
  </si>
  <si>
    <t>Hartman, Rick</t>
  </si>
  <si>
    <t>DOR33135</t>
  </si>
  <si>
    <t>Rick.Hartman</t>
  </si>
  <si>
    <t>Paul R. Jr.</t>
  </si>
  <si>
    <t>Hartman, Paul R. Jr.</t>
  </si>
  <si>
    <t>CTR00608</t>
  </si>
  <si>
    <t>Paul.R.Jr.Hartman</t>
  </si>
  <si>
    <t>Harter</t>
  </si>
  <si>
    <t>Harter, Andrew</t>
  </si>
  <si>
    <t>CON10005</t>
  </si>
  <si>
    <t>Andrew.Harter</t>
  </si>
  <si>
    <t>Hart</t>
  </si>
  <si>
    <t>Kelvin</t>
  </si>
  <si>
    <t>Hart, Kelvin</t>
  </si>
  <si>
    <t>CTR01177</t>
  </si>
  <si>
    <t>Kelvin.Hart</t>
  </si>
  <si>
    <t>Hart, Duane</t>
  </si>
  <si>
    <t>CTR00489</t>
  </si>
  <si>
    <t>Duane.Hart</t>
  </si>
  <si>
    <t>Hart, Carl</t>
  </si>
  <si>
    <t>DOR38067</t>
  </si>
  <si>
    <t>Carl.Hart</t>
  </si>
  <si>
    <t>Harrison</t>
  </si>
  <si>
    <t>Harrison, Mike</t>
  </si>
  <si>
    <t>CTR01359</t>
  </si>
  <si>
    <t>Mike.Harrison</t>
  </si>
  <si>
    <t>Harris</t>
  </si>
  <si>
    <t>Harris, Wesley</t>
  </si>
  <si>
    <t>CON00125</t>
  </si>
  <si>
    <t>Wesley.Harris</t>
  </si>
  <si>
    <t>Harris, Wade</t>
  </si>
  <si>
    <t>DOR34306</t>
  </si>
  <si>
    <t>Nathan P.</t>
  </si>
  <si>
    <t>Harris, Nathan P.</t>
  </si>
  <si>
    <t>CTR01291</t>
  </si>
  <si>
    <t>Nathan.P.Harris</t>
  </si>
  <si>
    <t>Nate A.</t>
  </si>
  <si>
    <t>Harris, Nate A.</t>
  </si>
  <si>
    <t>SMG20236</t>
  </si>
  <si>
    <t>Nate.A.Harris</t>
  </si>
  <si>
    <t>Harris, Cody</t>
  </si>
  <si>
    <t>CTR30030</t>
  </si>
  <si>
    <t>Cody.Harris</t>
  </si>
  <si>
    <t>Harris, Bryce</t>
  </si>
  <si>
    <t>CTR00867</t>
  </si>
  <si>
    <t>Bryce.Harris</t>
  </si>
  <si>
    <t>Harring</t>
  </si>
  <si>
    <t>Myron</t>
  </si>
  <si>
    <t>Harring, Myron</t>
  </si>
  <si>
    <t>CTR40136</t>
  </si>
  <si>
    <t>Myron.Harring</t>
  </si>
  <si>
    <t>Harpster</t>
  </si>
  <si>
    <t>Harpster, Michael</t>
  </si>
  <si>
    <t>CTR20075</t>
  </si>
  <si>
    <t>Michael.Harpster</t>
  </si>
  <si>
    <t>Harpold</t>
  </si>
  <si>
    <t>DOR35368</t>
  </si>
  <si>
    <t>nicholas.harpold</t>
  </si>
  <si>
    <t>Harper</t>
  </si>
  <si>
    <t>Harper, Nate</t>
  </si>
  <si>
    <t>CTR00240</t>
  </si>
  <si>
    <t>Nate.Harper</t>
  </si>
  <si>
    <t>Harper, Kelly</t>
  </si>
  <si>
    <t>CTR10203</t>
  </si>
  <si>
    <t>Kelly.Harper</t>
  </si>
  <si>
    <t>Harnisch</t>
  </si>
  <si>
    <t>Harnisch, David</t>
  </si>
  <si>
    <t>CTR01043</t>
  </si>
  <si>
    <t>David.Harnisch</t>
  </si>
  <si>
    <t>Harms</t>
  </si>
  <si>
    <t>Harms, Richard</t>
  </si>
  <si>
    <t>CTR60075</t>
  </si>
  <si>
    <t>Richard.Harms</t>
  </si>
  <si>
    <t>Ralph</t>
  </si>
  <si>
    <t>Harms, Ralph</t>
  </si>
  <si>
    <t>CTR00470</t>
  </si>
  <si>
    <t>Ralph.Harms</t>
  </si>
  <si>
    <t>Harmon</t>
  </si>
  <si>
    <t>Harmon, Rod</t>
  </si>
  <si>
    <t>DOR38095</t>
  </si>
  <si>
    <t>Rod.Harmon</t>
  </si>
  <si>
    <t>Harm</t>
  </si>
  <si>
    <t>Harm, Wayne</t>
  </si>
  <si>
    <t>SMG20119</t>
  </si>
  <si>
    <t>Wayne.Harm</t>
  </si>
  <si>
    <t>Hare</t>
  </si>
  <si>
    <t>Hare, David</t>
  </si>
  <si>
    <t>CTR00117</t>
  </si>
  <si>
    <t>David.Hare</t>
  </si>
  <si>
    <t>Harding</t>
  </si>
  <si>
    <t>Harding, John</t>
  </si>
  <si>
    <t>CTR01366</t>
  </si>
  <si>
    <t>John.Harding</t>
  </si>
  <si>
    <t>Hapke</t>
  </si>
  <si>
    <t>Hapke, Charlene</t>
  </si>
  <si>
    <t>CTR60007</t>
  </si>
  <si>
    <t>Charlene.Hapke</t>
  </si>
  <si>
    <t>Hanwell</t>
  </si>
  <si>
    <t>Erich</t>
  </si>
  <si>
    <t>Hanwell, Erich</t>
  </si>
  <si>
    <t>CTR20045</t>
  </si>
  <si>
    <t>Erich.Hanwell</t>
  </si>
  <si>
    <t>Hanson</t>
  </si>
  <si>
    <t>Tim A.</t>
  </si>
  <si>
    <t>Hanson, Tim A.</t>
  </si>
  <si>
    <t>CTR80005</t>
  </si>
  <si>
    <t>Tim.A.Hanson</t>
  </si>
  <si>
    <t>Hanson, Josh</t>
  </si>
  <si>
    <t>CON00184</t>
  </si>
  <si>
    <t>Josh.Hanson</t>
  </si>
  <si>
    <t>Hanson, Eric</t>
  </si>
  <si>
    <t>SMG20079</t>
  </si>
  <si>
    <t>Eric.Hanson</t>
  </si>
  <si>
    <t>Hanson, Eddie</t>
  </si>
  <si>
    <t>CTR01176</t>
  </si>
  <si>
    <t>Eddie.Hanson</t>
  </si>
  <si>
    <t>Hanson, Dale</t>
  </si>
  <si>
    <t>CTR40015</t>
  </si>
  <si>
    <t>Dale.Hanson</t>
  </si>
  <si>
    <t>Hansen</t>
  </si>
  <si>
    <t>Hansen, William</t>
  </si>
  <si>
    <t>DOR33229</t>
  </si>
  <si>
    <t>William.Hansen</t>
  </si>
  <si>
    <t>Hansen, Trevor</t>
  </si>
  <si>
    <t>CTR01186</t>
  </si>
  <si>
    <t>Trevor.Hansen</t>
  </si>
  <si>
    <t>Hansen, Todd</t>
  </si>
  <si>
    <t>CTR20002</t>
  </si>
  <si>
    <t>Todd.Hansen</t>
  </si>
  <si>
    <t>Hansen, Steve</t>
  </si>
  <si>
    <t>CTR10186</t>
  </si>
  <si>
    <t>Steve.Hansen</t>
  </si>
  <si>
    <t>Hansen, Robert W.</t>
  </si>
  <si>
    <t>CTR00046</t>
  </si>
  <si>
    <t>Robert.W.Hansen</t>
  </si>
  <si>
    <t>Hansen, Ralph</t>
  </si>
  <si>
    <t>CTR10071</t>
  </si>
  <si>
    <t>Ralph.Hansen</t>
  </si>
  <si>
    <t>Hansen, Paul</t>
  </si>
  <si>
    <t>DOR33424</t>
  </si>
  <si>
    <t>paul.hansen</t>
  </si>
  <si>
    <t>Matthew T.</t>
  </si>
  <si>
    <t>Hansen, Matthew T.</t>
  </si>
  <si>
    <t>CTR10149</t>
  </si>
  <si>
    <t>Matthew.T.Hansen</t>
  </si>
  <si>
    <t>Hansen, Larry</t>
  </si>
  <si>
    <t>CTR00439</t>
  </si>
  <si>
    <t>Larry.Hansen</t>
  </si>
  <si>
    <t>John L.</t>
  </si>
  <si>
    <t>Hansen, John L.</t>
  </si>
  <si>
    <t>CTR00052</t>
  </si>
  <si>
    <t>John.L.Hansen</t>
  </si>
  <si>
    <t>Hansen, Jeremy</t>
  </si>
  <si>
    <t>CTR01372</t>
  </si>
  <si>
    <t>Jeremy.Hansen</t>
  </si>
  <si>
    <t>Hansen, Jake</t>
  </si>
  <si>
    <t>CTR20058</t>
  </si>
  <si>
    <t>Jake.Hansen</t>
  </si>
  <si>
    <t>Eli</t>
  </si>
  <si>
    <t>Hansen, Eli</t>
  </si>
  <si>
    <t>CTR01109</t>
  </si>
  <si>
    <t>Eli.Hansen</t>
  </si>
  <si>
    <t>DOR9160</t>
  </si>
  <si>
    <t>david.t.hansen</t>
  </si>
  <si>
    <t>Hansen, David</t>
  </si>
  <si>
    <t>DOR36128</t>
  </si>
  <si>
    <t>David.Hansen</t>
  </si>
  <si>
    <t>Hansen, Chris</t>
  </si>
  <si>
    <t>DOR33109</t>
  </si>
  <si>
    <t>Chris.Hansen</t>
  </si>
  <si>
    <t>Hanny</t>
  </si>
  <si>
    <t>Richard  L. Jr.</t>
  </si>
  <si>
    <t>Hanny, Richard  L. Jr.</t>
  </si>
  <si>
    <t>CTR20121</t>
  </si>
  <si>
    <t>Richard.L.Jr.Hanny</t>
  </si>
  <si>
    <t>Hanna</t>
  </si>
  <si>
    <t>Kromel</t>
  </si>
  <si>
    <t>Hanna, Kromel</t>
  </si>
  <si>
    <t>CTR00154</t>
  </si>
  <si>
    <t>Kromel.Hanna</t>
  </si>
  <si>
    <t>Hanel</t>
  </si>
  <si>
    <t>CTR20090</t>
  </si>
  <si>
    <t>Corey.K.Hanel</t>
  </si>
  <si>
    <t>Hanefeldt</t>
  </si>
  <si>
    <t>Hanefeldt, Bill</t>
  </si>
  <si>
    <t>DOR33214</t>
  </si>
  <si>
    <t>Bill.Hanefeldt</t>
  </si>
  <si>
    <t>Handzlik</t>
  </si>
  <si>
    <t>Handzlik, Mike</t>
  </si>
  <si>
    <t>DOR32051</t>
  </si>
  <si>
    <t>Mike.Handzlik</t>
  </si>
  <si>
    <t>Hancock</t>
  </si>
  <si>
    <t>Hancock, Steve</t>
  </si>
  <si>
    <t>CON60314</t>
  </si>
  <si>
    <t>Steve.Hancock</t>
  </si>
  <si>
    <t>Hammitt</t>
  </si>
  <si>
    <t>Hammitt, Jim</t>
  </si>
  <si>
    <t>CON00277</t>
  </si>
  <si>
    <t>Jim.Hammitt</t>
  </si>
  <si>
    <t>Hammers</t>
  </si>
  <si>
    <t>Hammers, Ryan</t>
  </si>
  <si>
    <t>SMG20118</t>
  </si>
  <si>
    <t>Ryan.Hammers</t>
  </si>
  <si>
    <t>Hammer</t>
  </si>
  <si>
    <t>Hammer, Kevin</t>
  </si>
  <si>
    <t>CTR30012</t>
  </si>
  <si>
    <t>Kevin.Hammer</t>
  </si>
  <si>
    <t>Ann M.</t>
  </si>
  <si>
    <t>Hammer, Ann M.</t>
  </si>
  <si>
    <t>CTR20108</t>
  </si>
  <si>
    <t>Ann.M.Hammer</t>
  </si>
  <si>
    <t>Hammelmann</t>
  </si>
  <si>
    <t>Hammelmann, Zach</t>
  </si>
  <si>
    <t>CTR01581</t>
  </si>
  <si>
    <t>Zach.Hammelmann</t>
  </si>
  <si>
    <t>Hamman</t>
  </si>
  <si>
    <t>Hamman, James</t>
  </si>
  <si>
    <t>CTR00068</t>
  </si>
  <si>
    <t>James.Hamman</t>
  </si>
  <si>
    <t>Hamm</t>
  </si>
  <si>
    <t>Hamm, James</t>
  </si>
  <si>
    <t>CON00228</t>
  </si>
  <si>
    <t>James.Hamm</t>
  </si>
  <si>
    <t>Hamling</t>
  </si>
  <si>
    <t>Ann</t>
  </si>
  <si>
    <t>Hamling, Ann</t>
  </si>
  <si>
    <t>DOR31121</t>
  </si>
  <si>
    <t>Ann.Hamling</t>
  </si>
  <si>
    <t>Hamlette</t>
  </si>
  <si>
    <t>Hamlette, James</t>
  </si>
  <si>
    <t>CTR01083</t>
  </si>
  <si>
    <t>James.Hamlette</t>
  </si>
  <si>
    <t>Hamitt</t>
  </si>
  <si>
    <t>Hamitt, James</t>
  </si>
  <si>
    <t>CTR01072</t>
  </si>
  <si>
    <t>James.Hamitt</t>
  </si>
  <si>
    <t>Hamilton</t>
  </si>
  <si>
    <t>Hamilton, Roger</t>
  </si>
  <si>
    <t>CTR10224</t>
  </si>
  <si>
    <t>Roger.Hamilton</t>
  </si>
  <si>
    <t>Hamblin</t>
  </si>
  <si>
    <t>Hamblin, Clint</t>
  </si>
  <si>
    <t>CON00227</t>
  </si>
  <si>
    <t>Clint.Hamblin</t>
  </si>
  <si>
    <t>Halstead</t>
  </si>
  <si>
    <t>Kerri</t>
  </si>
  <si>
    <t>Halstead, Kerri</t>
  </si>
  <si>
    <t>DOR36020</t>
  </si>
  <si>
    <t>Kerri.Halstead</t>
  </si>
  <si>
    <t>Halsey</t>
  </si>
  <si>
    <t>Lieska</t>
  </si>
  <si>
    <t>Halsey, Lieska</t>
  </si>
  <si>
    <t>DOR9032</t>
  </si>
  <si>
    <t>Lieska.Halsey</t>
  </si>
  <si>
    <t>Halsey, Keith</t>
  </si>
  <si>
    <t>SMG20004</t>
  </si>
  <si>
    <t>keith.halsey</t>
  </si>
  <si>
    <t>Halliwell</t>
  </si>
  <si>
    <t>Halliwell, Nate</t>
  </si>
  <si>
    <t>CTR40141</t>
  </si>
  <si>
    <t>Nate.Halliwell</t>
  </si>
  <si>
    <t>Hallgen</t>
  </si>
  <si>
    <t>Hallgen, Murray</t>
  </si>
  <si>
    <t>CTR40121</t>
  </si>
  <si>
    <t>Murray.Hallgen</t>
  </si>
  <si>
    <t>Hallett</t>
  </si>
  <si>
    <t>Hallett, Paul</t>
  </si>
  <si>
    <t>CTR01494</t>
  </si>
  <si>
    <t>Paul.Hallett</t>
  </si>
  <si>
    <t>Hall</t>
  </si>
  <si>
    <t>Hall, Wayne</t>
  </si>
  <si>
    <t>CTR00434</t>
  </si>
  <si>
    <t>Wayne.Hall</t>
  </si>
  <si>
    <t>Hall, Timothy</t>
  </si>
  <si>
    <t>CTR00951</t>
  </si>
  <si>
    <t>Timothy.Hall</t>
  </si>
  <si>
    <t>Hall, Riley</t>
  </si>
  <si>
    <t>CTR01252</t>
  </si>
  <si>
    <t>Riley.Hall</t>
  </si>
  <si>
    <t>Randy I</t>
  </si>
  <si>
    <t>Hall, Randy I</t>
  </si>
  <si>
    <t>CTR01669</t>
  </si>
  <si>
    <t>Randy.I.Hall</t>
  </si>
  <si>
    <t>Hall, Mike</t>
  </si>
  <si>
    <t>CON60956</t>
  </si>
  <si>
    <t>Mike.Hall</t>
  </si>
  <si>
    <t>Hall, Michael</t>
  </si>
  <si>
    <t>CTR01289</t>
  </si>
  <si>
    <t>Michael.Hall</t>
  </si>
  <si>
    <t>Hall, Christopher</t>
  </si>
  <si>
    <t>CON00226</t>
  </si>
  <si>
    <t>Christopher.Hall</t>
  </si>
  <si>
    <t>Haley</t>
  </si>
  <si>
    <t>Ira</t>
  </si>
  <si>
    <t>Haley, Ira</t>
  </si>
  <si>
    <t>CTR00342</t>
  </si>
  <si>
    <t>Ira.Haley</t>
  </si>
  <si>
    <t>Halbmaier</t>
  </si>
  <si>
    <t>Halbmaier, Dylan</t>
  </si>
  <si>
    <t>CTR01593</t>
  </si>
  <si>
    <t>Dylan.Halbmaier</t>
  </si>
  <si>
    <t>Hajek</t>
  </si>
  <si>
    <t>Hajek, Chris</t>
  </si>
  <si>
    <t>CTR01168</t>
  </si>
  <si>
    <t>Chris.Hajek</t>
  </si>
  <si>
    <t>Haith</t>
  </si>
  <si>
    <t>Haith, John</t>
  </si>
  <si>
    <t>CTR10064</t>
  </si>
  <si>
    <t>John.Haith</t>
  </si>
  <si>
    <t>Haist</t>
  </si>
  <si>
    <t>James M.</t>
  </si>
  <si>
    <t>Haist, James M.</t>
  </si>
  <si>
    <t>CTR10176</t>
  </si>
  <si>
    <t>James.M.Haist</t>
  </si>
  <si>
    <t>Haines</t>
  </si>
  <si>
    <t>Haines, Tyler</t>
  </si>
  <si>
    <t>CTR01684</t>
  </si>
  <si>
    <t>Tyler.Haines</t>
  </si>
  <si>
    <t>Haight</t>
  </si>
  <si>
    <t>Haight, Steve</t>
  </si>
  <si>
    <t>CTR00201</t>
  </si>
  <si>
    <t>Steve.Haight</t>
  </si>
  <si>
    <t>Hahn</t>
  </si>
  <si>
    <t>Keenan</t>
  </si>
  <si>
    <t>Hahn, Keenan</t>
  </si>
  <si>
    <t>CTR01310</t>
  </si>
  <si>
    <t>Keenan.Hahn</t>
  </si>
  <si>
    <t>Hagemeyer</t>
  </si>
  <si>
    <t>Hagemeyer, Jordan</t>
  </si>
  <si>
    <t>SMG20238</t>
  </si>
  <si>
    <t>jordan.hagemeyer</t>
  </si>
  <si>
    <t>Hackney</t>
  </si>
  <si>
    <t>Hackney, Jason</t>
  </si>
  <si>
    <t>CTR00692</t>
  </si>
  <si>
    <t>Jason.Hackney</t>
  </si>
  <si>
    <t>Hackler</t>
  </si>
  <si>
    <t>Hackler, Colton</t>
  </si>
  <si>
    <t>CTR01395</t>
  </si>
  <si>
    <t>Colton.Hackler</t>
  </si>
  <si>
    <t>Hackfort</t>
  </si>
  <si>
    <t>Hackfort, Brandon</t>
  </si>
  <si>
    <t>CON00186</t>
  </si>
  <si>
    <t>Brandon.Hackfort</t>
  </si>
  <si>
    <t>Hack</t>
  </si>
  <si>
    <t>Hack, Jeff</t>
  </si>
  <si>
    <t>DOR35096</t>
  </si>
  <si>
    <t>Jeff.Hack</t>
  </si>
  <si>
    <t>Habegger</t>
  </si>
  <si>
    <t>Habegger, Mike</t>
  </si>
  <si>
    <t>DOR31097</t>
  </si>
  <si>
    <t>Mike.Habegger</t>
  </si>
  <si>
    <t>Haas</t>
  </si>
  <si>
    <t>Haas, Jeff</t>
  </si>
  <si>
    <t>CTR40150</t>
  </si>
  <si>
    <t>Jeff.Haas</t>
  </si>
  <si>
    <t>Haas, Jay</t>
  </si>
  <si>
    <t>CTR00708</t>
  </si>
  <si>
    <t>Jay.Haas</t>
  </si>
  <si>
    <t>Haahr</t>
  </si>
  <si>
    <t>Haahr, Roger</t>
  </si>
  <si>
    <t>DOR33183</t>
  </si>
  <si>
    <t>Roger.Haahr</t>
  </si>
  <si>
    <t>Gyhra</t>
  </si>
  <si>
    <t>Tracy L.</t>
  </si>
  <si>
    <t>Gyhra, Tracy L.</t>
  </si>
  <si>
    <t>CTR10008</t>
  </si>
  <si>
    <t>Tracy.L.Gyhra</t>
  </si>
  <si>
    <t>Rick A.</t>
  </si>
  <si>
    <t>Gyhra, Rick A.</t>
  </si>
  <si>
    <t>CTR20101</t>
  </si>
  <si>
    <t>Rick.A.Gyhra</t>
  </si>
  <si>
    <t>Gyhra, Randy</t>
  </si>
  <si>
    <t>CTR10168</t>
  </si>
  <si>
    <t>Randy.Gyhra</t>
  </si>
  <si>
    <t>Gyhra, Austin</t>
  </si>
  <si>
    <t>SMG20268</t>
  </si>
  <si>
    <t>austin.gyhra</t>
  </si>
  <si>
    <t>Guzman-Ramirez</t>
  </si>
  <si>
    <t>Noel</t>
  </si>
  <si>
    <t>Guzman-Ramirez, Noel</t>
  </si>
  <si>
    <t>CON60854</t>
  </si>
  <si>
    <t>Noel.Guzman-Ramirez</t>
  </si>
  <si>
    <t>Guy, Louis</t>
  </si>
  <si>
    <t>CTR30022</t>
  </si>
  <si>
    <t>Louis.Guy</t>
  </si>
  <si>
    <t>Guthrie</t>
  </si>
  <si>
    <t>Guthrie, Stuart</t>
  </si>
  <si>
    <t>DOR37058</t>
  </si>
  <si>
    <t>Stuart.Guthrie</t>
  </si>
  <si>
    <t>Gute</t>
  </si>
  <si>
    <t>Gute, Jeff</t>
  </si>
  <si>
    <t>CON60239</t>
  </si>
  <si>
    <t>Jeff.Gute</t>
  </si>
  <si>
    <t>Gustafson</t>
  </si>
  <si>
    <t>Gustafson, Kevin</t>
  </si>
  <si>
    <t>CON60853</t>
  </si>
  <si>
    <t>Kevin.Gustafson</t>
  </si>
  <si>
    <t>Gullicksen</t>
  </si>
  <si>
    <t>Melvin C.</t>
  </si>
  <si>
    <t>Gullicksen, Melvin C.</t>
  </si>
  <si>
    <t>CTR30045</t>
  </si>
  <si>
    <t>Melvin.C.Gullicksen</t>
  </si>
  <si>
    <t>Guilfoil</t>
  </si>
  <si>
    <t>Guilfoil, David</t>
  </si>
  <si>
    <t>DOR20010</t>
  </si>
  <si>
    <t>David.Guilfoil</t>
  </si>
  <si>
    <t>Guerrero</t>
  </si>
  <si>
    <t>Guerrero, Jesus</t>
  </si>
  <si>
    <t>SMG20209</t>
  </si>
  <si>
    <t>Guernsey</t>
  </si>
  <si>
    <t>Guernsey, Chad</t>
  </si>
  <si>
    <t>SMG20117</t>
  </si>
  <si>
    <t>Chad.Guernsey</t>
  </si>
  <si>
    <t>Gude</t>
  </si>
  <si>
    <t>Gude, John</t>
  </si>
  <si>
    <t>DOR9059</t>
  </si>
  <si>
    <t>John.Gude</t>
  </si>
  <si>
    <t>Guardiola</t>
  </si>
  <si>
    <t>Omar</t>
  </si>
  <si>
    <t>Guardiola, Omar</t>
  </si>
  <si>
    <t>CON00280</t>
  </si>
  <si>
    <t>Omar.Guardiola</t>
  </si>
  <si>
    <t>Grummons</t>
  </si>
  <si>
    <t>Grummons, Chris</t>
  </si>
  <si>
    <t>CTR01108</t>
  </si>
  <si>
    <t>Chris.Grummons</t>
  </si>
  <si>
    <t>Grummert</t>
  </si>
  <si>
    <t>Grummert, Linda</t>
  </si>
  <si>
    <t>CTR00651</t>
  </si>
  <si>
    <t>Linda.Grummert</t>
  </si>
  <si>
    <t>Grubb</t>
  </si>
  <si>
    <t>Grubb, Dan</t>
  </si>
  <si>
    <t>CTR20004</t>
  </si>
  <si>
    <t>Dan.Grubb</t>
  </si>
  <si>
    <t>Grove</t>
  </si>
  <si>
    <t>Grove, Jeff</t>
  </si>
  <si>
    <t>CTR00744</t>
  </si>
  <si>
    <t>Jeff.Grove</t>
  </si>
  <si>
    <t>Grove, Brian</t>
  </si>
  <si>
    <t>DOR35396</t>
  </si>
  <si>
    <t>Brian.Grove</t>
  </si>
  <si>
    <t>Grote</t>
  </si>
  <si>
    <t>Grote, Sean</t>
  </si>
  <si>
    <t>DOR35398</t>
  </si>
  <si>
    <t>Sean.Grote</t>
  </si>
  <si>
    <t>Grossenbacher</t>
  </si>
  <si>
    <t>Grossenbacher, Ashley</t>
  </si>
  <si>
    <t>CTR00912</t>
  </si>
  <si>
    <t>Ashley.Grossenbacher</t>
  </si>
  <si>
    <t>Gross</t>
  </si>
  <si>
    <t>Gross, John</t>
  </si>
  <si>
    <t>CTR00338</t>
  </si>
  <si>
    <t>Gross, Brad</t>
  </si>
  <si>
    <t>CON60061</t>
  </si>
  <si>
    <t>Brad.Gross</t>
  </si>
  <si>
    <t>Grooms</t>
  </si>
  <si>
    <t>Grooms, Jerry</t>
  </si>
  <si>
    <t>DOR34039</t>
  </si>
  <si>
    <t>Alan J.</t>
  </si>
  <si>
    <t>Grooms, Alan J.</t>
  </si>
  <si>
    <t>DOR34245</t>
  </si>
  <si>
    <t>Alan.J.Grooms</t>
  </si>
  <si>
    <t>Groh</t>
  </si>
  <si>
    <t>Groh, William</t>
  </si>
  <si>
    <t>CTR00680</t>
  </si>
  <si>
    <t>William.Groh</t>
  </si>
  <si>
    <t>Groh, Shane</t>
  </si>
  <si>
    <t>CON60037</t>
  </si>
  <si>
    <t>Shane.Groh</t>
  </si>
  <si>
    <t>Groetzinger</t>
  </si>
  <si>
    <t>Groetzinger, Jesse</t>
  </si>
  <si>
    <t>CON68029</t>
  </si>
  <si>
    <t>Jesse.Groetzinger</t>
  </si>
  <si>
    <t>Grimm</t>
  </si>
  <si>
    <t>Grimm, Robert D.</t>
  </si>
  <si>
    <t>CTR70013</t>
  </si>
  <si>
    <t>Robert.D.Grimm</t>
  </si>
  <si>
    <t>Les</t>
  </si>
  <si>
    <t>Grimm, Les</t>
  </si>
  <si>
    <t>CTR60054</t>
  </si>
  <si>
    <t>Les.Grimm</t>
  </si>
  <si>
    <t>Grim</t>
  </si>
  <si>
    <t>Duston</t>
  </si>
  <si>
    <t>Grim, Duston</t>
  </si>
  <si>
    <t>DOR34396</t>
  </si>
  <si>
    <t>duston.grim</t>
  </si>
  <si>
    <t>Grijavla</t>
  </si>
  <si>
    <t>Grijavla, Jeremy</t>
  </si>
  <si>
    <t>CTR01478</t>
  </si>
  <si>
    <t>Jeremy.Grijavla</t>
  </si>
  <si>
    <t>Griffin</t>
  </si>
  <si>
    <t>Mickey</t>
  </si>
  <si>
    <t>Griffin, Mickey</t>
  </si>
  <si>
    <t>CTR00410</t>
  </si>
  <si>
    <t>Mickey.Griffin</t>
  </si>
  <si>
    <t>Griffin, Bob</t>
  </si>
  <si>
    <t>CTR10223</t>
  </si>
  <si>
    <t>Bob.Griffin</t>
  </si>
  <si>
    <t>Griess</t>
  </si>
  <si>
    <t>Griess, Marcus</t>
  </si>
  <si>
    <t>DOR31439</t>
  </si>
  <si>
    <t>marcus.griess</t>
  </si>
  <si>
    <t>Griepenstroh</t>
  </si>
  <si>
    <t>Griepenstroh, Scott</t>
  </si>
  <si>
    <t>CON60337</t>
  </si>
  <si>
    <t>S.Griepenstroh</t>
  </si>
  <si>
    <t>Greve</t>
  </si>
  <si>
    <t>Greve, Jaime</t>
  </si>
  <si>
    <t>CTR00190</t>
  </si>
  <si>
    <t>Jaime.Greve</t>
  </si>
  <si>
    <t>Greuter</t>
  </si>
  <si>
    <t>Lonnie</t>
  </si>
  <si>
    <t>Greuter, Lonnie</t>
  </si>
  <si>
    <t>CTR40006</t>
  </si>
  <si>
    <t>Lonnie.Greuter</t>
  </si>
  <si>
    <t>Greue</t>
  </si>
  <si>
    <t>Greue, Jamie</t>
  </si>
  <si>
    <t>CTR00950</t>
  </si>
  <si>
    <t>Jamie.Greue</t>
  </si>
  <si>
    <t>Grell</t>
  </si>
  <si>
    <t>Daniel J</t>
  </si>
  <si>
    <t>Grell, Daniel J</t>
  </si>
  <si>
    <t>CTR00868</t>
  </si>
  <si>
    <t>Daniel.J.Grell</t>
  </si>
  <si>
    <t>Greisen</t>
  </si>
  <si>
    <t>Greisen, Chris</t>
  </si>
  <si>
    <t>CTR30068</t>
  </si>
  <si>
    <t>Chris.Greisen</t>
  </si>
  <si>
    <t>Gregory</t>
  </si>
  <si>
    <t>Gregory, Michael</t>
  </si>
  <si>
    <t>CTR01107</t>
  </si>
  <si>
    <t>Michael.Gregory</t>
  </si>
  <si>
    <t>Gregor</t>
  </si>
  <si>
    <t>Gregor, Kurt</t>
  </si>
  <si>
    <t>CTR20024</t>
  </si>
  <si>
    <t>Kurt.Gregor</t>
  </si>
  <si>
    <t>Greenway</t>
  </si>
  <si>
    <t>Greenway, Alex</t>
  </si>
  <si>
    <t>CTR01065</t>
  </si>
  <si>
    <t>Alex.Greenway</t>
  </si>
  <si>
    <t>Greenwald</t>
  </si>
  <si>
    <t>Greenwald, Jeff</t>
  </si>
  <si>
    <t>CTR00369</t>
  </si>
  <si>
    <t>Jeff.Greenwald</t>
  </si>
  <si>
    <t>Greene</t>
  </si>
  <si>
    <t>Leaf</t>
  </si>
  <si>
    <t>Greene, Leaf</t>
  </si>
  <si>
    <t>CTR30075</t>
  </si>
  <si>
    <t>Leaf.Greene</t>
  </si>
  <si>
    <t>Green</t>
  </si>
  <si>
    <t>Green, Keith</t>
  </si>
  <si>
    <t>CTR01553</t>
  </si>
  <si>
    <t>Keith.Green</t>
  </si>
  <si>
    <t>Green, Eli</t>
  </si>
  <si>
    <t>CTR01338</t>
  </si>
  <si>
    <t>Eli.Green</t>
  </si>
  <si>
    <t>Green, Donald</t>
  </si>
  <si>
    <t>CTR00036</t>
  </si>
  <si>
    <t>Donald.Green</t>
  </si>
  <si>
    <t>Green, Dan</t>
  </si>
  <si>
    <t>CTR01082</t>
  </si>
  <si>
    <t>Dan.Green</t>
  </si>
  <si>
    <t>Gray, Tom</t>
  </si>
  <si>
    <t>CTR20556</t>
  </si>
  <si>
    <t>Tom.Gray</t>
  </si>
  <si>
    <t>Graulty</t>
  </si>
  <si>
    <t>Madison</t>
  </si>
  <si>
    <t>Graulty, Madison</t>
  </si>
  <si>
    <t>CTR01605</t>
  </si>
  <si>
    <t>Madison.Graulty</t>
  </si>
  <si>
    <t>Granados</t>
  </si>
  <si>
    <t>Granados, Eli</t>
  </si>
  <si>
    <t>CTR00239</t>
  </si>
  <si>
    <t>Eli.Granados</t>
  </si>
  <si>
    <t>Gramling</t>
  </si>
  <si>
    <t>Gramling, Mike</t>
  </si>
  <si>
    <t>CTR01562</t>
  </si>
  <si>
    <t>Mike.Gramling</t>
  </si>
  <si>
    <t>Grady</t>
  </si>
  <si>
    <t>Grady, Jeffrey</t>
  </si>
  <si>
    <t>CTR00169</t>
  </si>
  <si>
    <t>Jeffrey.Grady</t>
  </si>
  <si>
    <t>Gould</t>
  </si>
  <si>
    <t>Gould, Jay</t>
  </si>
  <si>
    <t>CTR01358</t>
  </si>
  <si>
    <t>Jay.Gould</t>
  </si>
  <si>
    <t>Gotschall</t>
  </si>
  <si>
    <t>Gotschall, Steve</t>
  </si>
  <si>
    <t>CTR00743</t>
  </si>
  <si>
    <t>Steve.Gotschall</t>
  </si>
  <si>
    <t>Gorton</t>
  </si>
  <si>
    <t>Gorton, Mark</t>
  </si>
  <si>
    <t>CTR01151</t>
  </si>
  <si>
    <t>Mark.Gorton</t>
  </si>
  <si>
    <t>Gorrell</t>
  </si>
  <si>
    <t>Gorrell, Shane</t>
  </si>
  <si>
    <t>SMG20232</t>
  </si>
  <si>
    <t>Gordon, Kyle</t>
  </si>
  <si>
    <t>CON00286</t>
  </si>
  <si>
    <t>Kyle.Gordon</t>
  </si>
  <si>
    <t>Goodwin</t>
  </si>
  <si>
    <t>Goodwin, Kyle</t>
  </si>
  <si>
    <t>CON00128</t>
  </si>
  <si>
    <t>Kyle.Goodwin</t>
  </si>
  <si>
    <t>Geoffrey</t>
  </si>
  <si>
    <t>Goodwin, Geoffrey</t>
  </si>
  <si>
    <t>CTR00542</t>
  </si>
  <si>
    <t>Geoffrey.Goodwin</t>
  </si>
  <si>
    <t>Goodwin, Clayton</t>
  </si>
  <si>
    <t>DOR32512</t>
  </si>
  <si>
    <t>Clayton.Goodwin</t>
  </si>
  <si>
    <t>Goodbarn</t>
  </si>
  <si>
    <t>Goodbarn, Thomas</t>
  </si>
  <si>
    <t>DOR32027</t>
  </si>
  <si>
    <t>Thomas.Goodbarn</t>
  </si>
  <si>
    <t>Goodbarn, Eric</t>
  </si>
  <si>
    <t>DOR32450</t>
  </si>
  <si>
    <t>eric.goodbarn</t>
  </si>
  <si>
    <t>Goodbarn, Brian</t>
  </si>
  <si>
    <t>SMG20190</t>
  </si>
  <si>
    <t>Brian.Goodbarn</t>
  </si>
  <si>
    <t>Gonzalez-Rauden</t>
  </si>
  <si>
    <t>Gissel</t>
  </si>
  <si>
    <t>Gonzalez-Rauden, Gissel</t>
  </si>
  <si>
    <t>CTR00582</t>
  </si>
  <si>
    <t>Gissel.Gonzalez-Rauden</t>
  </si>
  <si>
    <t>Gonzalez-Cruz</t>
  </si>
  <si>
    <t>Francisco</t>
  </si>
  <si>
    <t>Gonzalez-Cruz, Francisco</t>
  </si>
  <si>
    <t>CON60833</t>
  </si>
  <si>
    <t>Francisco.Gonzalez-Cruz</t>
  </si>
  <si>
    <t>Gonzalez</t>
  </si>
  <si>
    <t>Gonzalez, Roy</t>
  </si>
  <si>
    <t>CTR01673</t>
  </si>
  <si>
    <t>Roy.Gonzalez</t>
  </si>
  <si>
    <t>Gonzalez, Jose</t>
  </si>
  <si>
    <t>CTR10274</t>
  </si>
  <si>
    <t>Jose.Gonzalez</t>
  </si>
  <si>
    <t>Gonzalez, Jaime</t>
  </si>
  <si>
    <t>CTR01674</t>
  </si>
  <si>
    <t>Jaime.Gonzalez</t>
  </si>
  <si>
    <t>Gonzalez, Carlos</t>
  </si>
  <si>
    <t>CTR01731</t>
  </si>
  <si>
    <t>Carlos.Gonzalez</t>
  </si>
  <si>
    <t>Gonzales</t>
  </si>
  <si>
    <t>Gonzales, Luis</t>
  </si>
  <si>
    <t>CON60832</t>
  </si>
  <si>
    <t>Luis.Gonzales</t>
  </si>
  <si>
    <t>Jessica</t>
  </si>
  <si>
    <t>Gonzales, Jessica</t>
  </si>
  <si>
    <t>CTR01617</t>
  </si>
  <si>
    <t>Jessica.Gonzales</t>
  </si>
  <si>
    <t>Gonzales, Antonio</t>
  </si>
  <si>
    <t>CTR00928</t>
  </si>
  <si>
    <t>Antonio.Gonzales</t>
  </si>
  <si>
    <t>Gomez</t>
  </si>
  <si>
    <t>Gomez, Charles</t>
  </si>
  <si>
    <t>CTR00995</t>
  </si>
  <si>
    <t>Charles.Gomez</t>
  </si>
  <si>
    <t>Golka</t>
  </si>
  <si>
    <t>Golka, Michael</t>
  </si>
  <si>
    <t>CTR00913</t>
  </si>
  <si>
    <t>Michael.Golka</t>
  </si>
  <si>
    <t>Goldie</t>
  </si>
  <si>
    <t>Goldie, Jon</t>
  </si>
  <si>
    <t>CON60283</t>
  </si>
  <si>
    <t>Jon.Goldie</t>
  </si>
  <si>
    <t>Gohl</t>
  </si>
  <si>
    <t>Skip</t>
  </si>
  <si>
    <t>Gohl, Skip</t>
  </si>
  <si>
    <t>DOR37197</t>
  </si>
  <si>
    <t>Skip.Gohl</t>
  </si>
  <si>
    <t>Gohl, Scott</t>
  </si>
  <si>
    <t>CTR00097</t>
  </si>
  <si>
    <t>Scott.Gohl</t>
  </si>
  <si>
    <t>Goetsch</t>
  </si>
  <si>
    <t>Goetsch, Michael</t>
  </si>
  <si>
    <t>CTR10179</t>
  </si>
  <si>
    <t>Michael.Goetsch</t>
  </si>
  <si>
    <t>Goertzen</t>
  </si>
  <si>
    <t>Reggie</t>
  </si>
  <si>
    <t>Goertzen, Reggie</t>
  </si>
  <si>
    <t>CTR00768</t>
  </si>
  <si>
    <t>Reggie.Goertzen</t>
  </si>
  <si>
    <t>Gocke</t>
  </si>
  <si>
    <t>Gocke, Eugene</t>
  </si>
  <si>
    <t>CON00149</t>
  </si>
  <si>
    <t>Eugene.Gocke</t>
  </si>
  <si>
    <t>Gochenour</t>
  </si>
  <si>
    <t>Gochenour, Daniel</t>
  </si>
  <si>
    <t>CTR20098</t>
  </si>
  <si>
    <t>Daniel.Gochenour</t>
  </si>
  <si>
    <t>Goc</t>
  </si>
  <si>
    <t>Goc, Toby</t>
  </si>
  <si>
    <t>CTR00336</t>
  </si>
  <si>
    <t>Toby.Goc</t>
  </si>
  <si>
    <t>Gnabasik</t>
  </si>
  <si>
    <t>Gnabasik, Paul</t>
  </si>
  <si>
    <t>CTR01337</t>
  </si>
  <si>
    <t>Paul.Gnabasik</t>
  </si>
  <si>
    <t>Glynn</t>
  </si>
  <si>
    <t>Glynn, Jennifer</t>
  </si>
  <si>
    <t>CON00153</t>
  </si>
  <si>
    <t>Jennifer.Glynn</t>
  </si>
  <si>
    <t>Gloyne</t>
  </si>
  <si>
    <t>Lloyd W.</t>
  </si>
  <si>
    <t>Gloyne, Lloyd W.</t>
  </si>
  <si>
    <t>CTR40113</t>
  </si>
  <si>
    <t>Lloyd.W.Gloyne</t>
  </si>
  <si>
    <t>Gloe</t>
  </si>
  <si>
    <t>DOR9065</t>
  </si>
  <si>
    <t>Richard.Gloe</t>
  </si>
  <si>
    <t>Glennie</t>
  </si>
  <si>
    <t>Nikolas</t>
  </si>
  <si>
    <t>Glennie, Nikolas</t>
  </si>
  <si>
    <t>DOR9104</t>
  </si>
  <si>
    <t>nikolas.glennie</t>
  </si>
  <si>
    <t>Gleason</t>
  </si>
  <si>
    <t>Gleason, Tony</t>
  </si>
  <si>
    <t>SMG20016</t>
  </si>
  <si>
    <t>Tony.Gleason</t>
  </si>
  <si>
    <t>Gleason, Ed</t>
  </si>
  <si>
    <t>CTR00409</t>
  </si>
  <si>
    <t>Ed.Gleason</t>
  </si>
  <si>
    <t>Glazebrook</t>
  </si>
  <si>
    <t>Joan</t>
  </si>
  <si>
    <t>Glazebrook, Joan</t>
  </si>
  <si>
    <t>CTR10112</t>
  </si>
  <si>
    <t>Joan.Glazebrook</t>
  </si>
  <si>
    <t>Glass</t>
  </si>
  <si>
    <t>Glass, Wayne</t>
  </si>
  <si>
    <t>DOR35329</t>
  </si>
  <si>
    <t>Wayne.Glass</t>
  </si>
  <si>
    <t>Glass, Nathaniel</t>
  </si>
  <si>
    <t>DOR32368</t>
  </si>
  <si>
    <t>nathaniel.glass</t>
  </si>
  <si>
    <t>Glasford</t>
  </si>
  <si>
    <t>Glasford, Kent</t>
  </si>
  <si>
    <t>DOR32354</t>
  </si>
  <si>
    <t>Kent.Glasford</t>
  </si>
  <si>
    <t>Glantz</t>
  </si>
  <si>
    <t>Garry D.</t>
  </si>
  <si>
    <t>Glantz, Garry D.</t>
  </si>
  <si>
    <t>CTR40107</t>
  </si>
  <si>
    <t>Garry.D.Glantz</t>
  </si>
  <si>
    <t>Glantz, Ben</t>
  </si>
  <si>
    <t>CTR01573</t>
  </si>
  <si>
    <t>Ben.Glantz</t>
  </si>
  <si>
    <t>Glaesemann</t>
  </si>
  <si>
    <t>Glaesemann, Aaron</t>
  </si>
  <si>
    <t>CTR01614</t>
  </si>
  <si>
    <t>Aaron.Glaesemann</t>
  </si>
  <si>
    <t>Gjere</t>
  </si>
  <si>
    <t>Gjere, Robert</t>
  </si>
  <si>
    <t>CTR00914</t>
  </si>
  <si>
    <t>Robert.Gjere</t>
  </si>
  <si>
    <t>Giwoyna</t>
  </si>
  <si>
    <t>Giwoyna, Troy</t>
  </si>
  <si>
    <t>SMG20116</t>
  </si>
  <si>
    <t>Troy.Giwoyna</t>
  </si>
  <si>
    <t>Gitchel</t>
  </si>
  <si>
    <t>Delbert</t>
  </si>
  <si>
    <t>Gitchel, Delbert</t>
  </si>
  <si>
    <t>DOR37201</t>
  </si>
  <si>
    <t>Delbert.Gitchel</t>
  </si>
  <si>
    <t>Gipson</t>
  </si>
  <si>
    <t>Gipson, Sean</t>
  </si>
  <si>
    <t>CON10001</t>
  </si>
  <si>
    <t>Sean.Gipson</t>
  </si>
  <si>
    <t>Gilmore</t>
  </si>
  <si>
    <t>Kerec</t>
  </si>
  <si>
    <t>Gilmore, Kerec</t>
  </si>
  <si>
    <t>CTR00253</t>
  </si>
  <si>
    <t>Kerec.Gilmore</t>
  </si>
  <si>
    <t>Gilmore, Andy</t>
  </si>
  <si>
    <t>CTR60014</t>
  </si>
  <si>
    <t>Andy.Gilmore</t>
  </si>
  <si>
    <t>Gillen</t>
  </si>
  <si>
    <t>Gillen, Scott</t>
  </si>
  <si>
    <t>CTR01032</t>
  </si>
  <si>
    <t>Scott.Gillen</t>
  </si>
  <si>
    <t>Gillen, Martin</t>
  </si>
  <si>
    <t>DOR35067</t>
  </si>
  <si>
    <t>Martin.Gillen</t>
  </si>
  <si>
    <t>Gillen, Bradley</t>
  </si>
  <si>
    <t>CTR01431</t>
  </si>
  <si>
    <t>Bradley.Gillen</t>
  </si>
  <si>
    <t>Gill</t>
  </si>
  <si>
    <t>Ronald G.</t>
  </si>
  <si>
    <t>Gill, Ronald G.</t>
  </si>
  <si>
    <t>CTR10138</t>
  </si>
  <si>
    <t>Ronald.G.Gill</t>
  </si>
  <si>
    <t>Gilbert</t>
  </si>
  <si>
    <t>Gilbert, Kent</t>
  </si>
  <si>
    <t>CTR00449</t>
  </si>
  <si>
    <t>Kent.Gilbert</t>
  </si>
  <si>
    <t>Giese</t>
  </si>
  <si>
    <t>Gayle C.</t>
  </si>
  <si>
    <t>Giese, Gayle C.</t>
  </si>
  <si>
    <t>CTR30028</t>
  </si>
  <si>
    <t>Gayle.C.Giese</t>
  </si>
  <si>
    <t>Giebelhaus</t>
  </si>
  <si>
    <t>Giebelhaus, Don</t>
  </si>
  <si>
    <t>CTR00320</t>
  </si>
  <si>
    <t>Don.Giebelhaus</t>
  </si>
  <si>
    <t>Gibson</t>
  </si>
  <si>
    <t>Gibson, John</t>
  </si>
  <si>
    <t>CTR10137</t>
  </si>
  <si>
    <t>John.Gibson</t>
  </si>
  <si>
    <t>Gibney</t>
  </si>
  <si>
    <t>Gibney, Logan</t>
  </si>
  <si>
    <t>CTR00949</t>
  </si>
  <si>
    <t>Logan.Gibney</t>
  </si>
  <si>
    <t>Gibney, Justin</t>
  </si>
  <si>
    <t>DOR32227</t>
  </si>
  <si>
    <t>Justin.Gibney</t>
  </si>
  <si>
    <t>Gibbs</t>
  </si>
  <si>
    <t>Gibbs, Stanley</t>
  </si>
  <si>
    <t>DOR36030</t>
  </si>
  <si>
    <t>Lanny</t>
  </si>
  <si>
    <t>Gibbs, Lanny</t>
  </si>
  <si>
    <t>CON10008</t>
  </si>
  <si>
    <t>Lanny.Gibbs</t>
  </si>
  <si>
    <t>Gibbs, Joseph</t>
  </si>
  <si>
    <t>CTR00146</t>
  </si>
  <si>
    <t>Joseph.Gibbs</t>
  </si>
  <si>
    <t>Gibbs, Eddie</t>
  </si>
  <si>
    <t>CTR01543</t>
  </si>
  <si>
    <t>Eddie.Gibbs</t>
  </si>
  <si>
    <t>Gholami</t>
  </si>
  <si>
    <t>Shayan</t>
  </si>
  <si>
    <t>Gholami, Shayan</t>
  </si>
  <si>
    <t>CTR01696</t>
  </si>
  <si>
    <t>Shayan.Gholami</t>
  </si>
  <si>
    <t>Gertsch</t>
  </si>
  <si>
    <t>DOR36037</t>
  </si>
  <si>
    <t>Douglas.Gertsch</t>
  </si>
  <si>
    <t>Gertsch, Craig</t>
  </si>
  <si>
    <t>CTR30060</t>
  </si>
  <si>
    <t>Craig.Gertsch</t>
  </si>
  <si>
    <t>Gernert</t>
  </si>
  <si>
    <t>Gernert, Tom</t>
  </si>
  <si>
    <t>DOR9078</t>
  </si>
  <si>
    <t>Tom.Gernert</t>
  </si>
  <si>
    <t>Gerhard</t>
  </si>
  <si>
    <t>Gerhard, Gary</t>
  </si>
  <si>
    <t>CON00201</t>
  </si>
  <si>
    <t>Gary.Gerhard</t>
  </si>
  <si>
    <t>Gerardi</t>
  </si>
  <si>
    <t>Gerardi, Chris</t>
  </si>
  <si>
    <t>CTR01527</t>
  </si>
  <si>
    <t>Chris.Gerardi</t>
  </si>
  <si>
    <t>Gepford</t>
  </si>
  <si>
    <t>Gepford, Dave</t>
  </si>
  <si>
    <t>CTR00673</t>
  </si>
  <si>
    <t>Dave.Gepford</t>
  </si>
  <si>
    <t>George, Russ</t>
  </si>
  <si>
    <t>CTR00526</t>
  </si>
  <si>
    <t>Russ.George</t>
  </si>
  <si>
    <t>George, Jesse</t>
  </si>
  <si>
    <t>SMG20186</t>
  </si>
  <si>
    <t>Jesse.George</t>
  </si>
  <si>
    <t>Gehring</t>
  </si>
  <si>
    <t>Gehring, Seth</t>
  </si>
  <si>
    <t>CTR01416</t>
  </si>
  <si>
    <t>Seth.Gehring</t>
  </si>
  <si>
    <t>Gehring, Ryan</t>
  </si>
  <si>
    <t>CON60814</t>
  </si>
  <si>
    <t>Ryan.Gehring</t>
  </si>
  <si>
    <t>Gehring, Kevin</t>
  </si>
  <si>
    <t>CTR30077</t>
  </si>
  <si>
    <t>Kevin.Gehring</t>
  </si>
  <si>
    <t>Gehring, Bryce</t>
  </si>
  <si>
    <t>CTR30054</t>
  </si>
  <si>
    <t>Bryce.Gehring</t>
  </si>
  <si>
    <t>Gearhart</t>
  </si>
  <si>
    <t>Gearhart, Erik</t>
  </si>
  <si>
    <t>CTR01737</t>
  </si>
  <si>
    <t>Eric.Gearhart</t>
  </si>
  <si>
    <t>Gearhart, Anthony</t>
  </si>
  <si>
    <t>CTR00720</t>
  </si>
  <si>
    <t>Anthony.Gearhart</t>
  </si>
  <si>
    <t>Gates</t>
  </si>
  <si>
    <t>Gates, Jennifer</t>
  </si>
  <si>
    <t>CTR00520</t>
  </si>
  <si>
    <t>Jennifer.Gates</t>
  </si>
  <si>
    <t>Gaston</t>
  </si>
  <si>
    <t>Gaston, Jeff</t>
  </si>
  <si>
    <t>DOR31546</t>
  </si>
  <si>
    <t>Jeff.Gaston</t>
  </si>
  <si>
    <t>Gasper</t>
  </si>
  <si>
    <t>Gasper, Tim</t>
  </si>
  <si>
    <t>CTR20198</t>
  </si>
  <si>
    <t>Tim.Gasper</t>
  </si>
  <si>
    <t>Garvin</t>
  </si>
  <si>
    <t>B.J.</t>
  </si>
  <si>
    <t>Garvin, B.J.</t>
  </si>
  <si>
    <t>CTR01570</t>
  </si>
  <si>
    <t>B.J.Garvin</t>
  </si>
  <si>
    <t>Garvey</t>
  </si>
  <si>
    <t>Garvey, Dale</t>
  </si>
  <si>
    <t>CTR00155</t>
  </si>
  <si>
    <t>Dale.Garvey</t>
  </si>
  <si>
    <t>Garrean</t>
  </si>
  <si>
    <t>Garrean, Michael</t>
  </si>
  <si>
    <t>DOR32118</t>
  </si>
  <si>
    <t>Michael.Garrean</t>
  </si>
  <si>
    <t>Garner</t>
  </si>
  <si>
    <t>Garner, Jesse</t>
  </si>
  <si>
    <t>CTR01591</t>
  </si>
  <si>
    <t>Jesse.Garner</t>
  </si>
  <si>
    <t>Garner, Jeffrey</t>
  </si>
  <si>
    <t>SMG20077</t>
  </si>
  <si>
    <t>Jeffrey.Garner</t>
  </si>
  <si>
    <t>Garges</t>
  </si>
  <si>
    <t>Garges, Brian</t>
  </si>
  <si>
    <t>CTR20220</t>
  </si>
  <si>
    <t>Brian.Garges</t>
  </si>
  <si>
    <t>Garcia-Roman</t>
  </si>
  <si>
    <t>Rafael</t>
  </si>
  <si>
    <t>Garcia-Roman, Rafael</t>
  </si>
  <si>
    <t>SMG20115</t>
  </si>
  <si>
    <t>Rafael.Garcia-Roman</t>
  </si>
  <si>
    <t>Garcia</t>
  </si>
  <si>
    <t>Vicente, H.</t>
  </si>
  <si>
    <t>Garcia, Vicente, H.</t>
  </si>
  <si>
    <t>CTR50009</t>
  </si>
  <si>
    <t>Vicente.H.Garcia</t>
  </si>
  <si>
    <t>Jesus M.</t>
  </si>
  <si>
    <t>Garcia, Jesus M.</t>
  </si>
  <si>
    <t>CTR60037</t>
  </si>
  <si>
    <t>Jesus.M.Garcia</t>
  </si>
  <si>
    <t>Garcia, Cody</t>
  </si>
  <si>
    <t>SMG20114</t>
  </si>
  <si>
    <t>Cody.Garcia</t>
  </si>
  <si>
    <t>Gappa</t>
  </si>
  <si>
    <t>Gappa, Kyle</t>
  </si>
  <si>
    <t>CTR00889</t>
  </si>
  <si>
    <t>Kyle.Gappa</t>
  </si>
  <si>
    <t>Gappa, Brian</t>
  </si>
  <si>
    <t>SMG20064</t>
  </si>
  <si>
    <t>Brian.Gappa</t>
  </si>
  <si>
    <t>Gann</t>
  </si>
  <si>
    <t>Gann, Steve</t>
  </si>
  <si>
    <t>CTR00341</t>
  </si>
  <si>
    <t>Steve.Gann</t>
  </si>
  <si>
    <t>Gamet</t>
  </si>
  <si>
    <t>Gamet, Charlie</t>
  </si>
  <si>
    <t>CTR40066</t>
  </si>
  <si>
    <t>Charlie.Gamet</t>
  </si>
  <si>
    <t>Gamble</t>
  </si>
  <si>
    <t>Gamble, Randy</t>
  </si>
  <si>
    <t>DOR33152</t>
  </si>
  <si>
    <t>Randy.Gamble</t>
  </si>
  <si>
    <t>Galusha</t>
  </si>
  <si>
    <t>Galusha, Rex</t>
  </si>
  <si>
    <t>CON60813</t>
  </si>
  <si>
    <t>Rex.Galusha</t>
  </si>
  <si>
    <t>Gallentine</t>
  </si>
  <si>
    <t>Gallentine, Robbie</t>
  </si>
  <si>
    <t>CTR00876</t>
  </si>
  <si>
    <t>Robbie.Gallentine</t>
  </si>
  <si>
    <t>Gall</t>
  </si>
  <si>
    <t>Gall, Brian</t>
  </si>
  <si>
    <t>CTR01243</t>
  </si>
  <si>
    <t>Brian.Gall</t>
  </si>
  <si>
    <t>Galindo</t>
  </si>
  <si>
    <t>Galindo, Jose</t>
  </si>
  <si>
    <t>DOR35414</t>
  </si>
  <si>
    <t>Jose.Galindo</t>
  </si>
  <si>
    <t>Galindo, Alexis</t>
  </si>
  <si>
    <t>CTR01498</t>
  </si>
  <si>
    <t>Alexis.Galindo</t>
  </si>
  <si>
    <t>Gaebel</t>
  </si>
  <si>
    <t>Gaebel, Nick</t>
  </si>
  <si>
    <t>CTR00701</t>
  </si>
  <si>
    <t>Nick.Gaebel</t>
  </si>
  <si>
    <t>Gabriel</t>
  </si>
  <si>
    <t>Ramon</t>
  </si>
  <si>
    <t>Gabriel, Ramon</t>
  </si>
  <si>
    <t>CON00252</t>
  </si>
  <si>
    <t>Ramon.Gabriel</t>
  </si>
  <si>
    <t>Pedro</t>
  </si>
  <si>
    <t>Gabriel, Pedro</t>
  </si>
  <si>
    <t>CTR01035</t>
  </si>
  <si>
    <t>Pedro.Gabriel</t>
  </si>
  <si>
    <t>Julio</t>
  </si>
  <si>
    <t>Gabriel, Julio</t>
  </si>
  <si>
    <t>CTR01286</t>
  </si>
  <si>
    <t>Julio.Gabriel</t>
  </si>
  <si>
    <t>Garett</t>
  </si>
  <si>
    <t>Gabriel, Garett</t>
  </si>
  <si>
    <t>CTR11105</t>
  </si>
  <si>
    <t>Garett.Gabriel</t>
  </si>
  <si>
    <t>Gabriel, Daniel</t>
  </si>
  <si>
    <t>CTR00795</t>
  </si>
  <si>
    <t>Daniel.Gabriel</t>
  </si>
  <si>
    <t>Gabel</t>
  </si>
  <si>
    <t>Gabel, Justin</t>
  </si>
  <si>
    <t>CON00225</t>
  </si>
  <si>
    <t>Justin.Gabel</t>
  </si>
  <si>
    <t>Funk</t>
  </si>
  <si>
    <t>Glenn</t>
  </si>
  <si>
    <t>Funk, Glenn</t>
  </si>
  <si>
    <t>CTR00351</t>
  </si>
  <si>
    <t>Glenn.Funk</t>
  </si>
  <si>
    <t>Fulmer</t>
  </si>
  <si>
    <t>Wilbert</t>
  </si>
  <si>
    <t>Fulmer, Wilbert</t>
  </si>
  <si>
    <t>CTR01106</t>
  </si>
  <si>
    <t>Wilbert.Fulmer</t>
  </si>
  <si>
    <t>Fuller</t>
  </si>
  <si>
    <t>William J.</t>
  </si>
  <si>
    <t>Fuller, William J.</t>
  </si>
  <si>
    <t>CTR10088</t>
  </si>
  <si>
    <t>William.J.Fuller</t>
  </si>
  <si>
    <t>Fuhs</t>
  </si>
  <si>
    <t>Jakob</t>
  </si>
  <si>
    <t>Fuhs, Jakob</t>
  </si>
  <si>
    <t>CTR01302</t>
  </si>
  <si>
    <t>Jakob.Fuhs</t>
  </si>
  <si>
    <t>Fuhrmeister</t>
  </si>
  <si>
    <t>Fuhrmeister, Eric</t>
  </si>
  <si>
    <t>CTR01009</t>
  </si>
  <si>
    <t>Eric.Fuhrmeister</t>
  </si>
  <si>
    <t>Fuhrmann</t>
  </si>
  <si>
    <t>Fuhrmann, Casey</t>
  </si>
  <si>
    <t>CTR01034</t>
  </si>
  <si>
    <t>Casey.Fuhrmann</t>
  </si>
  <si>
    <t>Fuerst</t>
  </si>
  <si>
    <t>Cedric</t>
  </si>
  <si>
    <t>Fuerst, Cedric</t>
  </si>
  <si>
    <t>CTR00873</t>
  </si>
  <si>
    <t>Cedric.Fuerst</t>
  </si>
  <si>
    <t>Fuehrer</t>
  </si>
  <si>
    <t>Fuehrer, Terry</t>
  </si>
  <si>
    <t>DOR36156</t>
  </si>
  <si>
    <t>Terry.Fuehrer</t>
  </si>
  <si>
    <t>Jerrid</t>
  </si>
  <si>
    <t>Fuehrer, Jerrid</t>
  </si>
  <si>
    <t>DOR34288</t>
  </si>
  <si>
    <t>Jerrid.Fuehrer</t>
  </si>
  <si>
    <t>Fuchtman</t>
  </si>
  <si>
    <t>Klay</t>
  </si>
  <si>
    <t>Fuchtman, Klay</t>
  </si>
  <si>
    <t>CON60550</t>
  </si>
  <si>
    <t>Klay.Fuchtman</t>
  </si>
  <si>
    <t>Frye</t>
  </si>
  <si>
    <t>Frye, Kurt</t>
  </si>
  <si>
    <t>SMG20113</t>
  </si>
  <si>
    <t>Kurt.Frye</t>
  </si>
  <si>
    <t>Fry</t>
  </si>
  <si>
    <t>Fry, Jim</t>
  </si>
  <si>
    <t>DOR32101</t>
  </si>
  <si>
    <t>Jim.Fry</t>
  </si>
  <si>
    <t>Froman</t>
  </si>
  <si>
    <t>Froman, Curtis</t>
  </si>
  <si>
    <t>DOR35400</t>
  </si>
  <si>
    <t>Curtis.Froman</t>
  </si>
  <si>
    <t>Froehlich</t>
  </si>
  <si>
    <t>A.J.</t>
  </si>
  <si>
    <t>Froehlich, A.J.</t>
  </si>
  <si>
    <t>CTR00798</t>
  </si>
  <si>
    <t>AJ.Froehlich</t>
  </si>
  <si>
    <t>Fritzsche</t>
  </si>
  <si>
    <t>Fritzsche, William</t>
  </si>
  <si>
    <t>CTR01481</t>
  </si>
  <si>
    <t>William.Fritzsche</t>
  </si>
  <si>
    <t>Fritz</t>
  </si>
  <si>
    <t>Fritz, Matt</t>
  </si>
  <si>
    <t>CTR00900</t>
  </si>
  <si>
    <t>Matt.Fritz</t>
  </si>
  <si>
    <t>Fritz, Jerry</t>
  </si>
  <si>
    <t>DOR33253</t>
  </si>
  <si>
    <t>Jerry.Fritz</t>
  </si>
  <si>
    <t>Fritsche</t>
  </si>
  <si>
    <t>Fritsche, Kevin</t>
  </si>
  <si>
    <t>CTR00473</t>
  </si>
  <si>
    <t>Kevin.Fritsche</t>
  </si>
  <si>
    <t>Christina</t>
  </si>
  <si>
    <t>Fritsche, Christina</t>
  </si>
  <si>
    <t>CTR60057</t>
  </si>
  <si>
    <t>Christina.Fritsche</t>
  </si>
  <si>
    <t>Frimann</t>
  </si>
  <si>
    <t>Frimann, Larry</t>
  </si>
  <si>
    <t>CTR00481</t>
  </si>
  <si>
    <t>Larry.Frimann</t>
  </si>
  <si>
    <t>Frickey</t>
  </si>
  <si>
    <t>Frickey, Tyler</t>
  </si>
  <si>
    <t>CTR01149</t>
  </si>
  <si>
    <t>Tyler.Frickey</t>
  </si>
  <si>
    <t>Frickey, Russ</t>
  </si>
  <si>
    <t>DOR35006</t>
  </si>
  <si>
    <t>Fricke</t>
  </si>
  <si>
    <t>Fricke, Dan</t>
  </si>
  <si>
    <t>CTR00379</t>
  </si>
  <si>
    <t>Dan.Fricke</t>
  </si>
  <si>
    <t>Fricke, Austin</t>
  </si>
  <si>
    <t>DOR31477</t>
  </si>
  <si>
    <t>austin.fricke</t>
  </si>
  <si>
    <t>Frey</t>
  </si>
  <si>
    <t>Frey, Justin</t>
  </si>
  <si>
    <t>CTR00948</t>
  </si>
  <si>
    <t>Justin.Frey</t>
  </si>
  <si>
    <t>Freshman</t>
  </si>
  <si>
    <t>Freshman, Tim</t>
  </si>
  <si>
    <t>CTR00211</t>
  </si>
  <si>
    <t>Tim.Freshman</t>
  </si>
  <si>
    <t>French</t>
  </si>
  <si>
    <t>Mike L.</t>
  </si>
  <si>
    <t>French, Mike L.</t>
  </si>
  <si>
    <t>CTR10222</t>
  </si>
  <si>
    <t>Mike.L.French</t>
  </si>
  <si>
    <t>C. Greg</t>
  </si>
  <si>
    <t>French, C. Greg</t>
  </si>
  <si>
    <t>CTR10025</t>
  </si>
  <si>
    <t>C.Greg.French</t>
  </si>
  <si>
    <t>Freese</t>
  </si>
  <si>
    <t>Freese, Chris</t>
  </si>
  <si>
    <t>CTR20057</t>
  </si>
  <si>
    <t>Chris.Freese</t>
  </si>
  <si>
    <t>Freeman</t>
  </si>
  <si>
    <t>Freeman, Eric</t>
  </si>
  <si>
    <t>CTR00242</t>
  </si>
  <si>
    <t>Eric.Freeman</t>
  </si>
  <si>
    <t>Freeman, Brian</t>
  </si>
  <si>
    <t>CTR00465</t>
  </si>
  <si>
    <t>Brian.Freeman</t>
  </si>
  <si>
    <t>Fredrickson</t>
  </si>
  <si>
    <t>Andrea</t>
  </si>
  <si>
    <t>Fredrickson, Andrea</t>
  </si>
  <si>
    <t>CTR00624</t>
  </si>
  <si>
    <t>Andrea.Fredrickson</t>
  </si>
  <si>
    <t>Fredrick</t>
  </si>
  <si>
    <t>Sarah</t>
  </si>
  <si>
    <t>Fredrick, Sarah</t>
  </si>
  <si>
    <t>CTR00504</t>
  </si>
  <si>
    <t>Sarah.Fredrick</t>
  </si>
  <si>
    <t>Dulitha</t>
  </si>
  <si>
    <t>Fredrick, Dulitha</t>
  </si>
  <si>
    <t>SMG20013</t>
  </si>
  <si>
    <t>Dulitha.Fredrick</t>
  </si>
  <si>
    <t>Fread</t>
  </si>
  <si>
    <t>Fread, Kathy</t>
  </si>
  <si>
    <t>DOR36082</t>
  </si>
  <si>
    <t>Kathy.Fread</t>
  </si>
  <si>
    <t>Frazier</t>
  </si>
  <si>
    <t>Frazier, Will</t>
  </si>
  <si>
    <t>CON00224</t>
  </si>
  <si>
    <t>Will.Frazier</t>
  </si>
  <si>
    <t>Frazier, Jason</t>
  </si>
  <si>
    <t>CON00223</t>
  </si>
  <si>
    <t>Jason.Frazier</t>
  </si>
  <si>
    <t>Frauen</t>
  </si>
  <si>
    <t>Frauen, Scott</t>
  </si>
  <si>
    <t>CTR01242</t>
  </si>
  <si>
    <t>Scott.Frauen</t>
  </si>
  <si>
    <t>Frantzen</t>
  </si>
  <si>
    <t>Frantzen, Jeffrey</t>
  </si>
  <si>
    <t>CTR20196</t>
  </si>
  <si>
    <t>Jeffrey.Frantzen</t>
  </si>
  <si>
    <t>Franssen</t>
  </si>
  <si>
    <t>Franssen, Nathan</t>
  </si>
  <si>
    <t>CTR00176</t>
  </si>
  <si>
    <t>Nathan.Franssen</t>
  </si>
  <si>
    <t>Franks</t>
  </si>
  <si>
    <t>Franks, Michael</t>
  </si>
  <si>
    <t>CTR10105</t>
  </si>
  <si>
    <t>Michael.Franks</t>
  </si>
  <si>
    <t>Franklin</t>
  </si>
  <si>
    <t>Franklin, Nathan</t>
  </si>
  <si>
    <t>DOR35435</t>
  </si>
  <si>
    <t>nathan.franklin</t>
  </si>
  <si>
    <t>Franklin, Cody</t>
  </si>
  <si>
    <t>CTR01675</t>
  </si>
  <si>
    <t>Cody.Franklin</t>
  </si>
  <si>
    <t>Franco</t>
  </si>
  <si>
    <t>Seturnino</t>
  </si>
  <si>
    <t>Franco, Seturnino</t>
  </si>
  <si>
    <t>CTR10178</t>
  </si>
  <si>
    <t>Seturnino.Franco</t>
  </si>
  <si>
    <t>Francis</t>
  </si>
  <si>
    <t>Francis, Jeff</t>
  </si>
  <si>
    <t>DOR31088</t>
  </si>
  <si>
    <t>Fox</t>
  </si>
  <si>
    <t>Fox, Mike</t>
  </si>
  <si>
    <t>DOR32100</t>
  </si>
  <si>
    <t>Fowler</t>
  </si>
  <si>
    <t>Fowler, Shad</t>
  </si>
  <si>
    <t>CTR00719</t>
  </si>
  <si>
    <t>Shad.Fowler</t>
  </si>
  <si>
    <t>Foster</t>
  </si>
  <si>
    <t>Foster, Kevin</t>
  </si>
  <si>
    <t>CTR01466</t>
  </si>
  <si>
    <t>Kevin.Foster</t>
  </si>
  <si>
    <t>Johanese</t>
  </si>
  <si>
    <t>Foster, Johanese</t>
  </si>
  <si>
    <t>CTR01231</t>
  </si>
  <si>
    <t>Johanese.Foster</t>
  </si>
  <si>
    <t>Fossenbarger</t>
  </si>
  <si>
    <t>Fossenbarger, Mike</t>
  </si>
  <si>
    <t>TEM10001</t>
  </si>
  <si>
    <t>Mike.Fossenbarger</t>
  </si>
  <si>
    <t>Fossenbarger, Jeffrey</t>
  </si>
  <si>
    <t>DOR31303</t>
  </si>
  <si>
    <t>Fossard</t>
  </si>
  <si>
    <t>Fossard, Bryce</t>
  </si>
  <si>
    <t>CTR01411</t>
  </si>
  <si>
    <t>Bryce.Fossard</t>
  </si>
  <si>
    <t>Forsgren</t>
  </si>
  <si>
    <t>Elden (CJ)</t>
  </si>
  <si>
    <t>Forsgren, Elden (CJ)</t>
  </si>
  <si>
    <t>DOR19010</t>
  </si>
  <si>
    <t>Elden.Forsgren</t>
  </si>
  <si>
    <t>Forsen</t>
  </si>
  <si>
    <t>Forsen, Jeff</t>
  </si>
  <si>
    <t>DOR36289</t>
  </si>
  <si>
    <t>Jeff.Forsen</t>
  </si>
  <si>
    <t>Forrester</t>
  </si>
  <si>
    <t>Forrester, Scott</t>
  </si>
  <si>
    <t>CON00171</t>
  </si>
  <si>
    <t>Scott.Forrester</t>
  </si>
  <si>
    <t>Foreman</t>
  </si>
  <si>
    <t>Foreman, Brent</t>
  </si>
  <si>
    <t>CTR01690</t>
  </si>
  <si>
    <t>Brent.Foreman</t>
  </si>
  <si>
    <t>Forde</t>
  </si>
  <si>
    <t>Forde, Allan</t>
  </si>
  <si>
    <t>CTR00707</t>
  </si>
  <si>
    <t>Allan.Forde</t>
  </si>
  <si>
    <t>Ford</t>
  </si>
  <si>
    <t>Ford, Lucas</t>
  </si>
  <si>
    <t>DOR21012</t>
  </si>
  <si>
    <t>Lucas.Ford</t>
  </si>
  <si>
    <t>Dwight</t>
  </si>
  <si>
    <t>Ford, Dwight</t>
  </si>
  <si>
    <t>CTR60031</t>
  </si>
  <si>
    <t>Dwight.Ford</t>
  </si>
  <si>
    <t>Chris R.</t>
  </si>
  <si>
    <t>Ford, Chris R.</t>
  </si>
  <si>
    <t>CTR20119</t>
  </si>
  <si>
    <t>Chris.R.Ford</t>
  </si>
  <si>
    <t>Forbes</t>
  </si>
  <si>
    <t>Forbes, Steve</t>
  </si>
  <si>
    <t>CTR20201</t>
  </si>
  <si>
    <t>Steve.Forbes</t>
  </si>
  <si>
    <t>Foote</t>
  </si>
  <si>
    <t>Foote, Mark</t>
  </si>
  <si>
    <t>CTR01271</t>
  </si>
  <si>
    <t>Mark.Foote</t>
  </si>
  <si>
    <t>Fong</t>
  </si>
  <si>
    <t>Fong, Gabriel</t>
  </si>
  <si>
    <t>SMG20074</t>
  </si>
  <si>
    <t>Gabriel.Fong</t>
  </si>
  <si>
    <t>Folkner</t>
  </si>
  <si>
    <t>Larry Dean</t>
  </si>
  <si>
    <t>Folkner, Larry Dean</t>
  </si>
  <si>
    <t>CTR00572</t>
  </si>
  <si>
    <t>Larry.Dean.Folkner</t>
  </si>
  <si>
    <t>Fogelman</t>
  </si>
  <si>
    <t>Fogelman, Evan</t>
  </si>
  <si>
    <t>CTR01241</t>
  </si>
  <si>
    <t>Evan.Fogelman</t>
  </si>
  <si>
    <t>Flynn</t>
  </si>
  <si>
    <t>Flynn, Riley</t>
  </si>
  <si>
    <t>CTR01126</t>
  </si>
  <si>
    <t>Riley.Flynn</t>
  </si>
  <si>
    <t>Bevan</t>
  </si>
  <si>
    <t>Flynn, Bevan</t>
  </si>
  <si>
    <t>CON00141</t>
  </si>
  <si>
    <t>Bevan.Flynn</t>
  </si>
  <si>
    <t>Flores</t>
  </si>
  <si>
    <t>Flores, Miguel</t>
  </si>
  <si>
    <t>CTR01688</t>
  </si>
  <si>
    <t>Miguel.Flores</t>
  </si>
  <si>
    <t>Jorqe</t>
  </si>
  <si>
    <t>Flores, Jorqe</t>
  </si>
  <si>
    <t>CTR01167</t>
  </si>
  <si>
    <t>Jorqe.Flores</t>
  </si>
  <si>
    <t>Flippin</t>
  </si>
  <si>
    <t>Flippin, Bruce</t>
  </si>
  <si>
    <t>CTR10206</t>
  </si>
  <si>
    <t>Bruce.Flippin</t>
  </si>
  <si>
    <t>Fletcher</t>
  </si>
  <si>
    <t>Sam</t>
  </si>
  <si>
    <t>Fletcher, Sam</t>
  </si>
  <si>
    <t>CTR00650</t>
  </si>
  <si>
    <t>Sam.Fletcher</t>
  </si>
  <si>
    <t>Fleming</t>
  </si>
  <si>
    <t>Fleming, John</t>
  </si>
  <si>
    <t>CTR00448</t>
  </si>
  <si>
    <t>John.Fleming</t>
  </si>
  <si>
    <t>Fleming, Brian</t>
  </si>
  <si>
    <t>CTR40125</t>
  </si>
  <si>
    <t>Brian.Fleming</t>
  </si>
  <si>
    <t>Fleischer</t>
  </si>
  <si>
    <t>Fleischer, Mike</t>
  </si>
  <si>
    <t>CTR00168</t>
  </si>
  <si>
    <t>Mike.Fleischer</t>
  </si>
  <si>
    <t>Fleharty</t>
  </si>
  <si>
    <t>R.J</t>
  </si>
  <si>
    <t>Fleharty, R.J</t>
  </si>
  <si>
    <t>CTR10266</t>
  </si>
  <si>
    <t>R.J.Fleharty</t>
  </si>
  <si>
    <t>Fleharty, Ed</t>
  </si>
  <si>
    <t>CTR00452</t>
  </si>
  <si>
    <t>Ed.Fleharty</t>
  </si>
  <si>
    <t>Flege</t>
  </si>
  <si>
    <t>Flege, Dennis</t>
  </si>
  <si>
    <t>CTR10264</t>
  </si>
  <si>
    <t>Dennis.Flege</t>
  </si>
  <si>
    <t>Flaxbeard</t>
  </si>
  <si>
    <t>Flaxbeard, John</t>
  </si>
  <si>
    <t>CTR01389</t>
  </si>
  <si>
    <t>John.Flaxbeard</t>
  </si>
  <si>
    <t>Flagle</t>
  </si>
  <si>
    <t>Flagle, Tom</t>
  </si>
  <si>
    <t>CTR00637</t>
  </si>
  <si>
    <t>Tom.Flagle</t>
  </si>
  <si>
    <t>Fitzsimons</t>
  </si>
  <si>
    <t>Thomas G</t>
  </si>
  <si>
    <t>Fitzsimons, Thomas G</t>
  </si>
  <si>
    <t>CTR01285</t>
  </si>
  <si>
    <t>Thomas.G.Fitzsimons</t>
  </si>
  <si>
    <t>Fitzgerald</t>
  </si>
  <si>
    <t>Christy</t>
  </si>
  <si>
    <t>Fitzgerald, Christy</t>
  </si>
  <si>
    <t>CTR01526</t>
  </si>
  <si>
    <t>Christy.Fitzgerald</t>
  </si>
  <si>
    <t>Fisher</t>
  </si>
  <si>
    <t>Fisher, Rick</t>
  </si>
  <si>
    <t>DOR32099</t>
  </si>
  <si>
    <t>Rick.Fisher</t>
  </si>
  <si>
    <t>Fisher, John</t>
  </si>
  <si>
    <t>CTR20064</t>
  </si>
  <si>
    <t>John.Fisher</t>
  </si>
  <si>
    <t>Fisher, Benjamin</t>
  </si>
  <si>
    <t>CTR00915</t>
  </si>
  <si>
    <t>Benjamin.Fisher</t>
  </si>
  <si>
    <t>Fisher, Anthony</t>
  </si>
  <si>
    <t>CTR00670</t>
  </si>
  <si>
    <t>Anthony.Fisher</t>
  </si>
  <si>
    <t>Fischer</t>
  </si>
  <si>
    <t>Fischer, Mark</t>
  </si>
  <si>
    <t>DOR2076</t>
  </si>
  <si>
    <t>Mark.Fischer</t>
  </si>
  <si>
    <t>Fischer, Ben</t>
  </si>
  <si>
    <t>CTR01694</t>
  </si>
  <si>
    <t>Ben.Fischer</t>
  </si>
  <si>
    <t>Finnell</t>
  </si>
  <si>
    <t>Cleon</t>
  </si>
  <si>
    <t>Finnell, Cleon</t>
  </si>
  <si>
    <t>CTR00235</t>
  </si>
  <si>
    <t>Cleon.Finnell</t>
  </si>
  <si>
    <t>Finn</t>
  </si>
  <si>
    <t>Finn, Nate</t>
  </si>
  <si>
    <t>CTR01488</t>
  </si>
  <si>
    <t>Nate.Finn</t>
  </si>
  <si>
    <t>Fink</t>
  </si>
  <si>
    <t>Fink, Samuel</t>
  </si>
  <si>
    <t>CON60942</t>
  </si>
  <si>
    <t>Samuel.Fink</t>
  </si>
  <si>
    <t>Finch</t>
  </si>
  <si>
    <t>Finch, Brad</t>
  </si>
  <si>
    <t>DOR9077</t>
  </si>
  <si>
    <t>Brad.Finch</t>
  </si>
  <si>
    <t>CONVBMF</t>
  </si>
  <si>
    <t>Fielder</t>
  </si>
  <si>
    <t>Fielder, Cody</t>
  </si>
  <si>
    <t>CTR01656</t>
  </si>
  <si>
    <t>Cody.Fielder</t>
  </si>
  <si>
    <t>Fickel</t>
  </si>
  <si>
    <t>Dan E.</t>
  </si>
  <si>
    <t>Fickel, Dan E.</t>
  </si>
  <si>
    <t>CTR10004</t>
  </si>
  <si>
    <t>Dan.E.Fickel</t>
  </si>
  <si>
    <t>Feusner</t>
  </si>
  <si>
    <t>Jeremy D.</t>
  </si>
  <si>
    <t>Feusner, Jeremy D.</t>
  </si>
  <si>
    <t>CTR70019</t>
  </si>
  <si>
    <t>Jeremy.D.Feusner</t>
  </si>
  <si>
    <t>Feurst</t>
  </si>
  <si>
    <t>Feurst, Cedric</t>
  </si>
  <si>
    <t>CTR00794</t>
  </si>
  <si>
    <t>Cedric.Feurst</t>
  </si>
  <si>
    <t>Fettin</t>
  </si>
  <si>
    <t>Fettin, Brian</t>
  </si>
  <si>
    <t>CTR40056</t>
  </si>
  <si>
    <t>Brian.Fettin</t>
  </si>
  <si>
    <t>Ferrin</t>
  </si>
  <si>
    <t>Ferrin, Lisa</t>
  </si>
  <si>
    <t>CTR00538</t>
  </si>
  <si>
    <t>Lisa.Ferrin</t>
  </si>
  <si>
    <t>Ferguson</t>
  </si>
  <si>
    <t>Keith K.</t>
  </si>
  <si>
    <t>Ferguson, Keith K.</t>
  </si>
  <si>
    <t>CTR20107</t>
  </si>
  <si>
    <t>Keith.K.Ferguson</t>
  </si>
  <si>
    <t>Fender</t>
  </si>
  <si>
    <t>Dick</t>
  </si>
  <si>
    <t>Fender, Dick</t>
  </si>
  <si>
    <t>CTR20215</t>
  </si>
  <si>
    <t>Dick.Fender</t>
  </si>
  <si>
    <t>Felton</t>
  </si>
  <si>
    <t>Felton, Keith</t>
  </si>
  <si>
    <t>CTR01298</t>
  </si>
  <si>
    <t>Keith.Felton</t>
  </si>
  <si>
    <t>Felten</t>
  </si>
  <si>
    <t>Felten, Nathaniel</t>
  </si>
  <si>
    <t>SMG20112</t>
  </si>
  <si>
    <t>Nathaniel.Felten</t>
  </si>
  <si>
    <t>Fellows</t>
  </si>
  <si>
    <t>Dalton</t>
  </si>
  <si>
    <t>Fellows, Dalton</t>
  </si>
  <si>
    <t>CON68030</t>
  </si>
  <si>
    <t>Dalton.Fellows</t>
  </si>
  <si>
    <t>Fell</t>
  </si>
  <si>
    <t>Fell, Ken</t>
  </si>
  <si>
    <t>CTR20039</t>
  </si>
  <si>
    <t>Ken.Fell</t>
  </si>
  <si>
    <t>Feilmeier</t>
  </si>
  <si>
    <t>Feilmeier, Michael</t>
  </si>
  <si>
    <t>SMG20111</t>
  </si>
  <si>
    <t>Michael.Feilmeier</t>
  </si>
  <si>
    <t>Feik</t>
  </si>
  <si>
    <t>Feik, Justin</t>
  </si>
  <si>
    <t>CTR00403</t>
  </si>
  <si>
    <t>Justin.Feik</t>
  </si>
  <si>
    <t>Fawcett</t>
  </si>
  <si>
    <t>Fawcett, Ryan</t>
  </si>
  <si>
    <t>CTR10117</t>
  </si>
  <si>
    <t>Ryan.Fawcett</t>
  </si>
  <si>
    <t>Fasel</t>
  </si>
  <si>
    <t>Fasel, Tim</t>
  </si>
  <si>
    <t>DOR31525</t>
  </si>
  <si>
    <t>tim.fasel</t>
  </si>
  <si>
    <t>Farris</t>
  </si>
  <si>
    <t>Farris, Pat</t>
  </si>
  <si>
    <t>CTR00756</t>
  </si>
  <si>
    <t>Pat.Farris</t>
  </si>
  <si>
    <t>Farrington</t>
  </si>
  <si>
    <t>Farrington, Kirk</t>
  </si>
  <si>
    <t>CTR60053</t>
  </si>
  <si>
    <t>Kirk.Farrington</t>
  </si>
  <si>
    <t>Farmer</t>
  </si>
  <si>
    <t>Farmer, Tim</t>
  </si>
  <si>
    <t>CTR10070</t>
  </si>
  <si>
    <t>Tim.Farmer</t>
  </si>
  <si>
    <t>Farley</t>
  </si>
  <si>
    <t>Farley, Justin</t>
  </si>
  <si>
    <t>CTR00711</t>
  </si>
  <si>
    <t>Justin.Farley</t>
  </si>
  <si>
    <t>Farivari</t>
  </si>
  <si>
    <t>DOR32024</t>
  </si>
  <si>
    <t>Fanning</t>
  </si>
  <si>
    <t>Fanning, Shannon</t>
  </si>
  <si>
    <t>DOR34255</t>
  </si>
  <si>
    <t>Shannon.Fanning</t>
  </si>
  <si>
    <t>Carson</t>
  </si>
  <si>
    <t>Fanning, Carson</t>
  </si>
  <si>
    <t>DOR37208</t>
  </si>
  <si>
    <t>Carson.Fanning</t>
  </si>
  <si>
    <t>Fallon</t>
  </si>
  <si>
    <t>Fallon, Susan</t>
  </si>
  <si>
    <t>FHWASF</t>
  </si>
  <si>
    <t>Susan.Fallon</t>
  </si>
  <si>
    <t>Falkena</t>
  </si>
  <si>
    <t>Falkena, Kenny</t>
  </si>
  <si>
    <t>CTR00010</t>
  </si>
  <si>
    <t>Kenny.Falkena</t>
  </si>
  <si>
    <t>Falkena, Jerry</t>
  </si>
  <si>
    <t>CTR00120</t>
  </si>
  <si>
    <t>Jerry.Falkena</t>
  </si>
  <si>
    <t>Geoff</t>
  </si>
  <si>
    <t>Falkena, Geoff</t>
  </si>
  <si>
    <t>CTR00080</t>
  </si>
  <si>
    <t>Geoff.Falkena</t>
  </si>
  <si>
    <t>Fahrenkrog</t>
  </si>
  <si>
    <t>Fahrenkrog, Jesse</t>
  </si>
  <si>
    <t>CTR00947</t>
  </si>
  <si>
    <t>Jesse.Fahrenkrog</t>
  </si>
  <si>
    <t>Eyman</t>
  </si>
  <si>
    <t>Eyman, Tom</t>
  </si>
  <si>
    <t>CTR00846</t>
  </si>
  <si>
    <t>Tom.Eyman</t>
  </si>
  <si>
    <t>Extrand</t>
  </si>
  <si>
    <t>Bart</t>
  </si>
  <si>
    <t>Extrand, Bart</t>
  </si>
  <si>
    <t>CTR00559</t>
  </si>
  <si>
    <t>Bart.Extrand</t>
  </si>
  <si>
    <t>Ewan</t>
  </si>
  <si>
    <t>Lonnie R.</t>
  </si>
  <si>
    <t>Ewan, Lonnie R.</t>
  </si>
  <si>
    <t>CTR01728</t>
  </si>
  <si>
    <t>Lonnie.R.Ewan</t>
  </si>
  <si>
    <t>Evans</t>
  </si>
  <si>
    <t>Evans, Tami</t>
  </si>
  <si>
    <t>DOR36071</t>
  </si>
  <si>
    <t>Tami.Evans</t>
  </si>
  <si>
    <t>Evans, Steve</t>
  </si>
  <si>
    <t>CTR10214</t>
  </si>
  <si>
    <t>Steve.Evans</t>
  </si>
  <si>
    <t>Evans, Mark</t>
  </si>
  <si>
    <t>CTR00447</t>
  </si>
  <si>
    <t>Mark.Evans</t>
  </si>
  <si>
    <t>L. Stroud</t>
  </si>
  <si>
    <t>Evans, L. Stroud</t>
  </si>
  <si>
    <t>CTR20041</t>
  </si>
  <si>
    <t>L.Stroud.Evans</t>
  </si>
  <si>
    <t>Evans, Josh</t>
  </si>
  <si>
    <t>CTR00328</t>
  </si>
  <si>
    <t>Josh.Evans</t>
  </si>
  <si>
    <t>Evans, Jim</t>
  </si>
  <si>
    <t>CTR01380</t>
  </si>
  <si>
    <t>Jim.Evans</t>
  </si>
  <si>
    <t>Evans, James W.</t>
  </si>
  <si>
    <t>CTR01266</t>
  </si>
  <si>
    <t>James.W.Evans</t>
  </si>
  <si>
    <t>Haywood</t>
  </si>
  <si>
    <t>Evans, Haywood</t>
  </si>
  <si>
    <t>CTR10184</t>
  </si>
  <si>
    <t>Haywood.Evans</t>
  </si>
  <si>
    <t>Evans, Earl</t>
  </si>
  <si>
    <t>CTR00424</t>
  </si>
  <si>
    <t>Earl.Evans</t>
  </si>
  <si>
    <t>David S.</t>
  </si>
  <si>
    <t>Evans, David S.</t>
  </si>
  <si>
    <t>CTR01273</t>
  </si>
  <si>
    <t>David.S.Evans</t>
  </si>
  <si>
    <t>Estey</t>
  </si>
  <si>
    <t>Estey, Joe</t>
  </si>
  <si>
    <t>CON68023</t>
  </si>
  <si>
    <t>Joe.Estey</t>
  </si>
  <si>
    <t>Essman</t>
  </si>
  <si>
    <t>Kara</t>
  </si>
  <si>
    <t>Essman, Kara</t>
  </si>
  <si>
    <t>CTR00313</t>
  </si>
  <si>
    <t>Kara.Essman</t>
  </si>
  <si>
    <t>Esquibel</t>
  </si>
  <si>
    <t>Esquibel, Rob</t>
  </si>
  <si>
    <t>CTR01428</t>
  </si>
  <si>
    <t>Rob.Esquibel</t>
  </si>
  <si>
    <t>Eskam</t>
  </si>
  <si>
    <t>Jered</t>
  </si>
  <si>
    <t>Eskam, Jered</t>
  </si>
  <si>
    <t>CTR00302</t>
  </si>
  <si>
    <t>Jered.Eskam</t>
  </si>
  <si>
    <t>Eschen</t>
  </si>
  <si>
    <t>Eschen, Larry</t>
  </si>
  <si>
    <t>CTR01327</t>
  </si>
  <si>
    <t>Larry.Eschen</t>
  </si>
  <si>
    <t>Ernst</t>
  </si>
  <si>
    <t>Ernst, John</t>
  </si>
  <si>
    <t>CTR01147</t>
  </si>
  <si>
    <t>John.Ernst</t>
  </si>
  <si>
    <t>Ernesti</t>
  </si>
  <si>
    <t>Ernesti, Jeff</t>
  </si>
  <si>
    <t>CTR01132</t>
  </si>
  <si>
    <t>Jeff.Ernesti</t>
  </si>
  <si>
    <t>Ermeling</t>
  </si>
  <si>
    <t>Mark D.</t>
  </si>
  <si>
    <t>Ermeling, Mark D.</t>
  </si>
  <si>
    <t>CTR20118</t>
  </si>
  <si>
    <t>Mark.D.Ermeling</t>
  </si>
  <si>
    <t>Erie</t>
  </si>
  <si>
    <t>Aleas</t>
  </si>
  <si>
    <t>Erie, Aleas</t>
  </si>
  <si>
    <t>CTR01736</t>
  </si>
  <si>
    <t>Aleas.Erie</t>
  </si>
  <si>
    <t>Erickson</t>
  </si>
  <si>
    <t>DeWayne</t>
  </si>
  <si>
    <t>Erickson, DeWayne</t>
  </si>
  <si>
    <t>CTR00535</t>
  </si>
  <si>
    <t>DeWayne.Erickson</t>
  </si>
  <si>
    <t>David P.</t>
  </si>
  <si>
    <t>Erickson, David P.</t>
  </si>
  <si>
    <t>CTR30070</t>
  </si>
  <si>
    <t>David.P.Erickson</t>
  </si>
  <si>
    <t>Erickson, Ben</t>
  </si>
  <si>
    <t>CON00190</t>
  </si>
  <si>
    <t>Ben.Erickson</t>
  </si>
  <si>
    <t>Epley</t>
  </si>
  <si>
    <t>Brooke</t>
  </si>
  <si>
    <t>Epley, Brooke</t>
  </si>
  <si>
    <t>CTR00079</t>
  </si>
  <si>
    <t>Brooke.Epley</t>
  </si>
  <si>
    <t>Epke</t>
  </si>
  <si>
    <t>Epke, Dan</t>
  </si>
  <si>
    <t>CTR00468</t>
  </si>
  <si>
    <t>Dan.Epke</t>
  </si>
  <si>
    <t>Engstrom</t>
  </si>
  <si>
    <t>Engstrom, Blade</t>
  </si>
  <si>
    <t>CON00222</t>
  </si>
  <si>
    <t>Blade.Engstrom</t>
  </si>
  <si>
    <t>England</t>
  </si>
  <si>
    <t>England, Robert</t>
  </si>
  <si>
    <t>CTR00874</t>
  </si>
  <si>
    <t>Robert.England</t>
  </si>
  <si>
    <t>Engels</t>
  </si>
  <si>
    <t>Nichole</t>
  </si>
  <si>
    <t>Engels, Nichole</t>
  </si>
  <si>
    <t>CTR00916</t>
  </si>
  <si>
    <t>Nichole.Engels</t>
  </si>
  <si>
    <t>Engelman</t>
  </si>
  <si>
    <t>Engelman, Larry</t>
  </si>
  <si>
    <t>SMG20110</t>
  </si>
  <si>
    <t>Larry.Engelman</t>
  </si>
  <si>
    <t>Engel</t>
  </si>
  <si>
    <t>Brian P.</t>
  </si>
  <si>
    <t>Engel, Brian P.</t>
  </si>
  <si>
    <t>CTR40058</t>
  </si>
  <si>
    <t>Brian.P.Engel</t>
  </si>
  <si>
    <t>Emert</t>
  </si>
  <si>
    <t>Emert, Terry</t>
  </si>
  <si>
    <t>CON00221</t>
  </si>
  <si>
    <t>Terry.Emert</t>
  </si>
  <si>
    <t>Embree</t>
  </si>
  <si>
    <t>Embree, Terry</t>
  </si>
  <si>
    <t>CTR00445</t>
  </si>
  <si>
    <t>Terry.Embree</t>
  </si>
  <si>
    <t>Emanuel</t>
  </si>
  <si>
    <t>Emanuel, Matt</t>
  </si>
  <si>
    <t>CTR30027</t>
  </si>
  <si>
    <t>Matt.Emanuel</t>
  </si>
  <si>
    <t>Eltiste</t>
  </si>
  <si>
    <t>Eltiste, Russ</t>
  </si>
  <si>
    <t>DOR31024</t>
  </si>
  <si>
    <t>Else</t>
  </si>
  <si>
    <t>Else, Andy</t>
  </si>
  <si>
    <t>CTR00175</t>
  </si>
  <si>
    <t>Andy.Else</t>
  </si>
  <si>
    <t>Elrod</t>
  </si>
  <si>
    <t>Elrod, Dale</t>
  </si>
  <si>
    <t>CON00121</t>
  </si>
  <si>
    <t>Dale.Elrod</t>
  </si>
  <si>
    <t>Ellis</t>
  </si>
  <si>
    <t>Ellis, Bill</t>
  </si>
  <si>
    <t>CTR00788</t>
  </si>
  <si>
    <t>Bill.Ellis</t>
  </si>
  <si>
    <t>Eliker</t>
  </si>
  <si>
    <t>Eliker, Steve</t>
  </si>
  <si>
    <t>CTR01493</t>
  </si>
  <si>
    <t>Steve.Eliker</t>
  </si>
  <si>
    <t>Eledge</t>
  </si>
  <si>
    <t>Eledge, Chris</t>
  </si>
  <si>
    <t>CON00143</t>
  </si>
  <si>
    <t>Chris.Eledge</t>
  </si>
  <si>
    <t>Elder</t>
  </si>
  <si>
    <t>Elder, Travis</t>
  </si>
  <si>
    <t>CTR01283</t>
  </si>
  <si>
    <t>Travis.Elder</t>
  </si>
  <si>
    <t>Eklund</t>
  </si>
  <si>
    <t>Eklund, Robert</t>
  </si>
  <si>
    <t>CON60652</t>
  </si>
  <si>
    <t>Robert.Eklund</t>
  </si>
  <si>
    <t>CTR01613</t>
  </si>
  <si>
    <t>Ekberg</t>
  </si>
  <si>
    <t>Ekberg, Mark</t>
  </si>
  <si>
    <t>CTR00544</t>
  </si>
  <si>
    <t>Mark.Ekberg</t>
  </si>
  <si>
    <t>Ekberg, Bret</t>
  </si>
  <si>
    <t>SMG20047</t>
  </si>
  <si>
    <t>Bret.Ekberg</t>
  </si>
  <si>
    <t>Eisenmenger</t>
  </si>
  <si>
    <t>Eisenmenger, Pat</t>
  </si>
  <si>
    <t>DOR32175</t>
  </si>
  <si>
    <t>Pat.Eisenmenger</t>
  </si>
  <si>
    <t>Eisenhauer</t>
  </si>
  <si>
    <t>Eisenhauer, Timothy</t>
  </si>
  <si>
    <t>CTR01518</t>
  </si>
  <si>
    <t>Timothy.Eisenhauer</t>
  </si>
  <si>
    <t>Eisenbeiss</t>
  </si>
  <si>
    <t>Eisenbeiss, Rod</t>
  </si>
  <si>
    <t>CTR20250</t>
  </si>
  <si>
    <t>Rod.Eisenbeiss</t>
  </si>
  <si>
    <t>Eich</t>
  </si>
  <si>
    <t>Eich, Micheal</t>
  </si>
  <si>
    <t>DOR35369</t>
  </si>
  <si>
    <t>micheal.eich</t>
  </si>
  <si>
    <t>Ehmen</t>
  </si>
  <si>
    <t>Ehmen, Bruce</t>
  </si>
  <si>
    <t>CTR00896</t>
  </si>
  <si>
    <t>Bruce.Ehmen</t>
  </si>
  <si>
    <t>Ehlers</t>
  </si>
  <si>
    <t>Ehlers, Jeremy</t>
  </si>
  <si>
    <t>SMG20273</t>
  </si>
  <si>
    <t>Ehler</t>
  </si>
  <si>
    <t>Ehler, Tom</t>
  </si>
  <si>
    <t>CTR00807</t>
  </si>
  <si>
    <t>Tom.Ehler</t>
  </si>
  <si>
    <t>Ehlenburg</t>
  </si>
  <si>
    <t>Ehlenburg, Clinton</t>
  </si>
  <si>
    <t>CTR10282</t>
  </si>
  <si>
    <t>Clinton.Ehlenburg</t>
  </si>
  <si>
    <t>Egr</t>
  </si>
  <si>
    <t>Egr, Dean</t>
  </si>
  <si>
    <t>CTR00329</t>
  </si>
  <si>
    <t>Dean.Egr</t>
  </si>
  <si>
    <t>Egley</t>
  </si>
  <si>
    <t>Brigido</t>
  </si>
  <si>
    <t>Egley, Brigido</t>
  </si>
  <si>
    <t>CTR01240</t>
  </si>
  <si>
    <t>Brigido.Egley</t>
  </si>
  <si>
    <t>Eggeling</t>
  </si>
  <si>
    <t>Eggeling, Jeff</t>
  </si>
  <si>
    <t>CTR01153</t>
  </si>
  <si>
    <t>Jeff.Eggeling</t>
  </si>
  <si>
    <t>Egbarts</t>
  </si>
  <si>
    <t>Egbarts, Martin</t>
  </si>
  <si>
    <t>DOR36065</t>
  </si>
  <si>
    <t>Martin.Egbarts</t>
  </si>
  <si>
    <t>Edwards</t>
  </si>
  <si>
    <t>Edwards, William</t>
  </si>
  <si>
    <t>CTR20035</t>
  </si>
  <si>
    <t>William.Edwards</t>
  </si>
  <si>
    <t>Edwards, Richard</t>
  </si>
  <si>
    <t>DOR9124</t>
  </si>
  <si>
    <t>Edwards, Mike</t>
  </si>
  <si>
    <t>CTR00626</t>
  </si>
  <si>
    <t>Mike.Edwards</t>
  </si>
  <si>
    <t>Edwards, Michael</t>
  </si>
  <si>
    <t>CTR00471</t>
  </si>
  <si>
    <t>Michael.Edwards</t>
  </si>
  <si>
    <t>Edwards, Ethan</t>
  </si>
  <si>
    <t>CTR01604</t>
  </si>
  <si>
    <t>Ethan.Edwards</t>
  </si>
  <si>
    <t>David A.</t>
  </si>
  <si>
    <t>Edwards, David A.</t>
  </si>
  <si>
    <t>CTR10080</t>
  </si>
  <si>
    <t>David.A.Edwards</t>
  </si>
  <si>
    <t>Edmonds</t>
  </si>
  <si>
    <t>Edmonds, Keith</t>
  </si>
  <si>
    <t>CTR01357</t>
  </si>
  <si>
    <t>Keith.Edmonds</t>
  </si>
  <si>
    <t>Edgar, Bradley A.</t>
  </si>
  <si>
    <t>CTR40035</t>
  </si>
  <si>
    <t>Bradley.A.Edgar</t>
  </si>
  <si>
    <t>Eckman</t>
  </si>
  <si>
    <t>Eckman, Curt</t>
  </si>
  <si>
    <t>CTR50003</t>
  </si>
  <si>
    <t>Curt.Eckman</t>
  </si>
  <si>
    <t>Ebito</t>
  </si>
  <si>
    <t>Ebito, John</t>
  </si>
  <si>
    <t>DOR5040</t>
  </si>
  <si>
    <t>John.Ebito</t>
  </si>
  <si>
    <t>Eberly</t>
  </si>
  <si>
    <t>Zeke Jr.</t>
  </si>
  <si>
    <t>Eberly, Zeke Jr.</t>
  </si>
  <si>
    <t>CTR006</t>
  </si>
  <si>
    <t>Zeke.Jr.Eberly</t>
  </si>
  <si>
    <t>Ebeling</t>
  </si>
  <si>
    <t>Ebeling, John</t>
  </si>
  <si>
    <t>SMG20109</t>
  </si>
  <si>
    <t>John.Ebeling</t>
  </si>
  <si>
    <t>Ebbers</t>
  </si>
  <si>
    <t>Ebbers, Dan</t>
  </si>
  <si>
    <t>CTR10081</t>
  </si>
  <si>
    <t>Dan.Ebbers</t>
  </si>
  <si>
    <t>Easter</t>
  </si>
  <si>
    <t>Easter, Jason</t>
  </si>
  <si>
    <t>CTR20192</t>
  </si>
  <si>
    <t>Jason.Easter</t>
  </si>
  <si>
    <t>Earl, Todd</t>
  </si>
  <si>
    <t>CON10041</t>
  </si>
  <si>
    <t>Todd.Earl</t>
  </si>
  <si>
    <t>Dykes</t>
  </si>
  <si>
    <t>Dykes, Shawn</t>
  </si>
  <si>
    <t>CTR00987</t>
  </si>
  <si>
    <t>Shawn.Dykes</t>
  </si>
  <si>
    <t>Dworak</t>
  </si>
  <si>
    <t>Dworak, Tom</t>
  </si>
  <si>
    <t>CTR01325</t>
  </si>
  <si>
    <t>Tom.Dworak</t>
  </si>
  <si>
    <t>Jordon</t>
  </si>
  <si>
    <t>Dworak, Jordon</t>
  </si>
  <si>
    <t>CTR01545</t>
  </si>
  <si>
    <t>Jordon.Dworak</t>
  </si>
  <si>
    <t>Dutcher</t>
  </si>
  <si>
    <t>Dutcher, Luke</t>
  </si>
  <si>
    <t>CON10004</t>
  </si>
  <si>
    <t>Luke.Dutcher</t>
  </si>
  <si>
    <t>Durham</t>
  </si>
  <si>
    <t>Durham, Matt</t>
  </si>
  <si>
    <t>CTR40165</t>
  </si>
  <si>
    <t>Matt.Durham</t>
  </si>
  <si>
    <t>Dunsmore</t>
  </si>
  <si>
    <t>Dunsmore, Troy</t>
  </si>
  <si>
    <t>CTR00143</t>
  </si>
  <si>
    <t>Troy.Dunsmore</t>
  </si>
  <si>
    <t>Dunsmore, Derek</t>
  </si>
  <si>
    <t>CTR40048</t>
  </si>
  <si>
    <t>Derek.Dunsmore</t>
  </si>
  <si>
    <t>Dunn</t>
  </si>
  <si>
    <t>Roger A. Jr.</t>
  </si>
  <si>
    <t>Dunn, Roger A. Jr.</t>
  </si>
  <si>
    <t>CTR20233</t>
  </si>
  <si>
    <t>Roger.A.Jr.Dunn</t>
  </si>
  <si>
    <t>Dunn, Justin</t>
  </si>
  <si>
    <t>CTR01571</t>
  </si>
  <si>
    <t>Justin.Dunn</t>
  </si>
  <si>
    <t>Dunn, Dean</t>
  </si>
  <si>
    <t>CON60937</t>
  </si>
  <si>
    <t>Dean.Dunn</t>
  </si>
  <si>
    <t>Dunn, David</t>
  </si>
  <si>
    <t>CTR01569</t>
  </si>
  <si>
    <t>David.Dunn</t>
  </si>
  <si>
    <t>Dunn, Andy</t>
  </si>
  <si>
    <t>CTR00636</t>
  </si>
  <si>
    <t>Andy.Dunn</t>
  </si>
  <si>
    <t>Dunkin</t>
  </si>
  <si>
    <t>Dunkin, Patricia</t>
  </si>
  <si>
    <t>DOR35088</t>
  </si>
  <si>
    <t>Patricia.Dunkin</t>
  </si>
  <si>
    <t>Duncan</t>
  </si>
  <si>
    <t>Duncan, Kyler</t>
  </si>
  <si>
    <t>SMG20108</t>
  </si>
  <si>
    <t>Kyler.Duncan</t>
  </si>
  <si>
    <t>Duis</t>
  </si>
  <si>
    <t>Duis, John</t>
  </si>
  <si>
    <t>CTR01275</t>
  </si>
  <si>
    <t>John.Duis</t>
  </si>
  <si>
    <t>Duggins</t>
  </si>
  <si>
    <t>Duggins, Mark</t>
  </si>
  <si>
    <t>CTR40047</t>
  </si>
  <si>
    <t>Mark.Duggins</t>
  </si>
  <si>
    <t>Duffy</t>
  </si>
  <si>
    <t>Duffy, Darrin</t>
  </si>
  <si>
    <t>CTR00460</t>
  </si>
  <si>
    <t>Darrin.Duffy</t>
  </si>
  <si>
    <t>Duering</t>
  </si>
  <si>
    <t>Duering, Robert</t>
  </si>
  <si>
    <t>CTR40140</t>
  </si>
  <si>
    <t>Robert.Duering</t>
  </si>
  <si>
    <t>Dudley</t>
  </si>
  <si>
    <t>Dudley, Jack</t>
  </si>
  <si>
    <t>CTR01336</t>
  </si>
  <si>
    <t>Jack.Dudley</t>
  </si>
  <si>
    <t>Ducker</t>
  </si>
  <si>
    <t>Ducker, Austin</t>
  </si>
  <si>
    <t>CTR01137</t>
  </si>
  <si>
    <t>Austin.Ducker</t>
  </si>
  <si>
    <t>Dryden</t>
  </si>
  <si>
    <t>Dryden, Noah</t>
  </si>
  <si>
    <t>CTR00514</t>
  </si>
  <si>
    <t>Noah.Dryden</t>
  </si>
  <si>
    <t>Druskis</t>
  </si>
  <si>
    <t>Chri</t>
  </si>
  <si>
    <t>Druskis, Chri</t>
  </si>
  <si>
    <t>CON10057</t>
  </si>
  <si>
    <t>Chri.Druskis</t>
  </si>
  <si>
    <t>Droppers</t>
  </si>
  <si>
    <t>Droppers, Mark</t>
  </si>
  <si>
    <t>DOR33076</t>
  </si>
  <si>
    <t>Mark.Droppers</t>
  </si>
  <si>
    <t>Dravitzki</t>
  </si>
  <si>
    <t>Dravitzki, Paul</t>
  </si>
  <si>
    <t>CTR40024</t>
  </si>
  <si>
    <t>Paul.Dravitzki</t>
  </si>
  <si>
    <t>Drapal</t>
  </si>
  <si>
    <t>Jeremy Dean</t>
  </si>
  <si>
    <t>Drapal, Jeremy Dean</t>
  </si>
  <si>
    <t>CTR40003</t>
  </si>
  <si>
    <t>Jeremy.Dean.Drapal</t>
  </si>
  <si>
    <t>Drake</t>
  </si>
  <si>
    <t>Drake, Kirk</t>
  </si>
  <si>
    <t>SMG20019</t>
  </si>
  <si>
    <t>kirk.drake</t>
  </si>
  <si>
    <t>Dowse</t>
  </si>
  <si>
    <t>Dowse, Pat</t>
  </si>
  <si>
    <t>CTR00802</t>
  </si>
  <si>
    <t>Pat.Dowse</t>
  </si>
  <si>
    <t>Downing</t>
  </si>
  <si>
    <t>Danten</t>
  </si>
  <si>
    <t>Downing, Danten</t>
  </si>
  <si>
    <t>SMG20046</t>
  </si>
  <si>
    <t>Danten.Downing</t>
  </si>
  <si>
    <t>Downey</t>
  </si>
  <si>
    <t>Downey, Brian</t>
  </si>
  <si>
    <t>CTR00946</t>
  </si>
  <si>
    <t>Brian.Downey</t>
  </si>
  <si>
    <t>Dowhauer</t>
  </si>
  <si>
    <t>Melinda</t>
  </si>
  <si>
    <t>Dowhauer, Melinda</t>
  </si>
  <si>
    <t>CTR01165</t>
  </si>
  <si>
    <t>Melinda.Dowhauer</t>
  </si>
  <si>
    <t>Dowell</t>
  </si>
  <si>
    <t>Dowell, Kenny</t>
  </si>
  <si>
    <t>CTR00697</t>
  </si>
  <si>
    <t>Kenny.Dowell</t>
  </si>
  <si>
    <t>Dow</t>
  </si>
  <si>
    <t>Dow, Josh</t>
  </si>
  <si>
    <t>CON00152</t>
  </si>
  <si>
    <t>Josh.Dow</t>
  </si>
  <si>
    <t>Douth</t>
  </si>
  <si>
    <t>Yein</t>
  </si>
  <si>
    <t>Douth, Yein</t>
  </si>
  <si>
    <t>CON10051</t>
  </si>
  <si>
    <t>Yein.Douth</t>
  </si>
  <si>
    <t>Douglas, Richard</t>
  </si>
  <si>
    <t>CTR00462</t>
  </si>
  <si>
    <t>Richard.Douglas</t>
  </si>
  <si>
    <t>Doubek</t>
  </si>
  <si>
    <t>Doubek, Roger</t>
  </si>
  <si>
    <t>CTR00706</t>
  </si>
  <si>
    <t>Roger.Doubek</t>
  </si>
  <si>
    <t>Doty</t>
  </si>
  <si>
    <t>Doty, Nick</t>
  </si>
  <si>
    <t>CTR01512</t>
  </si>
  <si>
    <t>Nick.Doty</t>
  </si>
  <si>
    <t>Doty, Mike</t>
  </si>
  <si>
    <t>TEM40002</t>
  </si>
  <si>
    <t>Mike.Doty</t>
  </si>
  <si>
    <t>Dorscher</t>
  </si>
  <si>
    <t>Dorscher, Michael</t>
  </si>
  <si>
    <t>CTR01542</t>
  </si>
  <si>
    <t>Michael.Dorscher</t>
  </si>
  <si>
    <t>Dorn</t>
  </si>
  <si>
    <t>Dorn, Dennis</t>
  </si>
  <si>
    <t>CTR10246</t>
  </si>
  <si>
    <t>Dennis.Dorn</t>
  </si>
  <si>
    <t>Doran</t>
  </si>
  <si>
    <t>Doran, Erik</t>
  </si>
  <si>
    <t>CTR00755</t>
  </si>
  <si>
    <t>Erik.Doran</t>
  </si>
  <si>
    <t>Donoghue</t>
  </si>
  <si>
    <t>Donoghue, Dale</t>
  </si>
  <si>
    <t>CTR30044</t>
  </si>
  <si>
    <t>Dale.Donoghue</t>
  </si>
  <si>
    <t>Dondlinger</t>
  </si>
  <si>
    <t>Dondlinger, Jasmine</t>
  </si>
  <si>
    <t>DOR9004</t>
  </si>
  <si>
    <t>Jasmine.Dondlinger</t>
  </si>
  <si>
    <t>Donason</t>
  </si>
  <si>
    <t>Charlie W.</t>
  </si>
  <si>
    <t>Donason, Charlie W.</t>
  </si>
  <si>
    <t>CTR40152</t>
  </si>
  <si>
    <t>Charlie.W.Donason</t>
  </si>
  <si>
    <t>Donahoo</t>
  </si>
  <si>
    <t>Donahoo, Ken</t>
  </si>
  <si>
    <t>CTR01001</t>
  </si>
  <si>
    <t>Ken.Donahoo</t>
  </si>
  <si>
    <t>Domogalla</t>
  </si>
  <si>
    <t>Domogalla, Kevin</t>
  </si>
  <si>
    <t>DOR33018</t>
  </si>
  <si>
    <t>Kevin.Domogalla</t>
  </si>
  <si>
    <t>Dominguez</t>
  </si>
  <si>
    <t>Dominguez, Jose</t>
  </si>
  <si>
    <t>CTR20228</t>
  </si>
  <si>
    <t>Jose.Dominguez</t>
  </si>
  <si>
    <t>Domenge</t>
  </si>
  <si>
    <t>Domenge, Jodie</t>
  </si>
  <si>
    <t>DOR32008</t>
  </si>
  <si>
    <t>jodie.domenge</t>
  </si>
  <si>
    <t>Dolson</t>
  </si>
  <si>
    <t>Dolson, John</t>
  </si>
  <si>
    <t>CTR10143</t>
  </si>
  <si>
    <t>John.Dolson</t>
  </si>
  <si>
    <t>Dolge</t>
  </si>
  <si>
    <t>Dolge, Bill</t>
  </si>
  <si>
    <t>CTR00205</t>
  </si>
  <si>
    <t>Bill.Dolge</t>
  </si>
  <si>
    <t>Dolezal</t>
  </si>
  <si>
    <t>Dolezal, Tyler</t>
  </si>
  <si>
    <t>CTR01125</t>
  </si>
  <si>
    <t>Tyler.Dolezal</t>
  </si>
  <si>
    <t>Dolezal, Mike</t>
  </si>
  <si>
    <t>CTR00440</t>
  </si>
  <si>
    <t>Mike.Dolezal</t>
  </si>
  <si>
    <t>Dolee</t>
  </si>
  <si>
    <t>Dolee, Thomas</t>
  </si>
  <si>
    <t>CTR10270</t>
  </si>
  <si>
    <t>Thomas.Dolee</t>
  </si>
  <si>
    <t>Dolan</t>
  </si>
  <si>
    <t>Dolan, Mark</t>
  </si>
  <si>
    <t>CTR40041</t>
  </si>
  <si>
    <t>Mark.Dolan</t>
  </si>
  <si>
    <t>Doering</t>
  </si>
  <si>
    <t>Doering, Karl</t>
  </si>
  <si>
    <t>CTR00174</t>
  </si>
  <si>
    <t>Karl.Doering</t>
  </si>
  <si>
    <t>Dodson</t>
  </si>
  <si>
    <t>Dodson, Dale</t>
  </si>
  <si>
    <t>CTR00635</t>
  </si>
  <si>
    <t>Dale.Dodson</t>
  </si>
  <si>
    <t>Carolyn</t>
  </si>
  <si>
    <t>Dodson, Carolyn</t>
  </si>
  <si>
    <t>CTR70005</t>
  </si>
  <si>
    <t>Carolyn.Dodson</t>
  </si>
  <si>
    <t>Dockhorn</t>
  </si>
  <si>
    <t>Dockhorn, Jon</t>
  </si>
  <si>
    <t>CTR00346</t>
  </si>
  <si>
    <t>Jon.Dockhorn</t>
  </si>
  <si>
    <t>Dochterman</t>
  </si>
  <si>
    <t>Dochterman, John</t>
  </si>
  <si>
    <t>CTR00696</t>
  </si>
  <si>
    <t>John.Dochterman</t>
  </si>
  <si>
    <t>Dobson</t>
  </si>
  <si>
    <t>Robert A.</t>
  </si>
  <si>
    <t>Dobson, Robert A.</t>
  </si>
  <si>
    <t>CTR10039</t>
  </si>
  <si>
    <t>Robert.A.Dobson</t>
  </si>
  <si>
    <t>Dobson, Nick</t>
  </si>
  <si>
    <t>CTR10014</t>
  </si>
  <si>
    <t>Nick.Dobson</t>
  </si>
  <si>
    <t>Doan</t>
  </si>
  <si>
    <t>Doan, Janet</t>
  </si>
  <si>
    <t>CTR00519</t>
  </si>
  <si>
    <t>Janet.Doan</t>
  </si>
  <si>
    <t>Divine</t>
  </si>
  <si>
    <t>John C</t>
  </si>
  <si>
    <t>Divine, John C</t>
  </si>
  <si>
    <t>CTR00089</t>
  </si>
  <si>
    <t>John.C.Divine</t>
  </si>
  <si>
    <t>Divine, Andy</t>
  </si>
  <si>
    <t>SMG20185</t>
  </si>
  <si>
    <t>Andy.Divine</t>
  </si>
  <si>
    <t>Dittmer</t>
  </si>
  <si>
    <t>Dillion</t>
  </si>
  <si>
    <t>Dittmer, Dillion</t>
  </si>
  <si>
    <t>DOR12049</t>
  </si>
  <si>
    <t>Dillion.Dittmer</t>
  </si>
  <si>
    <t>Dircks</t>
  </si>
  <si>
    <t>Lehr</t>
  </si>
  <si>
    <t>Dircks, Lehr</t>
  </si>
  <si>
    <t>SMG20107</t>
  </si>
  <si>
    <t>Lehr.Dircks</t>
  </si>
  <si>
    <t>Dinslage</t>
  </si>
  <si>
    <t>Dinslage, Donald</t>
  </si>
  <si>
    <t>CTR30032</t>
  </si>
  <si>
    <t>Donald.Dinslage</t>
  </si>
  <si>
    <t>Dimur</t>
  </si>
  <si>
    <t>Ezequiel</t>
  </si>
  <si>
    <t>Dimur, Ezequiel</t>
  </si>
  <si>
    <t>CTR01597</t>
  </si>
  <si>
    <t>Ezequiel.Dimur</t>
  </si>
  <si>
    <t>Dillman</t>
  </si>
  <si>
    <t>Dillman, Richard</t>
  </si>
  <si>
    <t>CON00293</t>
  </si>
  <si>
    <t>Richard.Dillman</t>
  </si>
  <si>
    <t>Dillavou</t>
  </si>
  <si>
    <t>Dillavou, John</t>
  </si>
  <si>
    <t>CTR01105</t>
  </si>
  <si>
    <t>John.Dillavou</t>
  </si>
  <si>
    <t>Dike</t>
  </si>
  <si>
    <t>Dike, Tim</t>
  </si>
  <si>
    <t>CTR01720</t>
  </si>
  <si>
    <t>Tim.Dike</t>
  </si>
  <si>
    <t>Dietz</t>
  </si>
  <si>
    <t>Tony G.</t>
  </si>
  <si>
    <t>Dietz, Tony G.</t>
  </si>
  <si>
    <t>CTR40108</t>
  </si>
  <si>
    <t>Tony.G.Dietz</t>
  </si>
  <si>
    <t>Dietz, Dan</t>
  </si>
  <si>
    <t>CTR01464</t>
  </si>
  <si>
    <t>Dan.Dietz</t>
  </si>
  <si>
    <t>Diederich</t>
  </si>
  <si>
    <t>Scott T.</t>
  </si>
  <si>
    <t>Diederich, Scott T.</t>
  </si>
  <si>
    <t>CTR01332</t>
  </si>
  <si>
    <t>Scott.T.Diederich</t>
  </si>
  <si>
    <t>Dickinson</t>
  </si>
  <si>
    <t>Dickinson, Erik</t>
  </si>
  <si>
    <t>CTR01330</t>
  </si>
  <si>
    <t>Erik.Dickinson</t>
  </si>
  <si>
    <t>Dickenson</t>
  </si>
  <si>
    <t>Dickenson, Robert</t>
  </si>
  <si>
    <t>CON60852</t>
  </si>
  <si>
    <t>Robert.Dickenson</t>
  </si>
  <si>
    <t>Dibbert</t>
  </si>
  <si>
    <t>Dibbert, Bill</t>
  </si>
  <si>
    <t>CTR10091</t>
  </si>
  <si>
    <t>Bill.Dibbert</t>
  </si>
  <si>
    <t>Diaz</t>
  </si>
  <si>
    <t>Diaz, Jose</t>
  </si>
  <si>
    <t>SMG20106</t>
  </si>
  <si>
    <t>Jose.Diaz</t>
  </si>
  <si>
    <t>Efrain</t>
  </si>
  <si>
    <t>Diaz, Efrain</t>
  </si>
  <si>
    <t>CTR00945</t>
  </si>
  <si>
    <t>Efrain.Diaz</t>
  </si>
  <si>
    <t>Dhondt</t>
  </si>
  <si>
    <t>Dhondt, Lynn</t>
  </si>
  <si>
    <t>CTR40036</t>
  </si>
  <si>
    <t>Lynn.Dhondt</t>
  </si>
  <si>
    <t>Deweese</t>
  </si>
  <si>
    <t>Britton Shannon</t>
  </si>
  <si>
    <t>Deweese, Britton Shannon</t>
  </si>
  <si>
    <t>CTR10094</t>
  </si>
  <si>
    <t>Britton.Shannon.Deweese</t>
  </si>
  <si>
    <t>Deveney</t>
  </si>
  <si>
    <t>Deveney, Douglas</t>
  </si>
  <si>
    <t>CTR01603</t>
  </si>
  <si>
    <t>Douglas.Deveney</t>
  </si>
  <si>
    <t>Deters</t>
  </si>
  <si>
    <t>Eric M.</t>
  </si>
  <si>
    <t>Deters, Eric M.</t>
  </si>
  <si>
    <t>CTR40112</t>
  </si>
  <si>
    <t>Eric.M.Deters</t>
  </si>
  <si>
    <t>Desh</t>
  </si>
  <si>
    <t>Desh, Brandon</t>
  </si>
  <si>
    <t>CTR01041</t>
  </si>
  <si>
    <t>Brandon.Desh</t>
  </si>
  <si>
    <t>Dermer</t>
  </si>
  <si>
    <t>Dermer, Dave</t>
  </si>
  <si>
    <t>DOR35086</t>
  </si>
  <si>
    <t>Dave.Dermer</t>
  </si>
  <si>
    <t>Derman</t>
  </si>
  <si>
    <t>Derman, James</t>
  </si>
  <si>
    <t>CTR00634</t>
  </si>
  <si>
    <t>James.Derman</t>
  </si>
  <si>
    <t>DeOllos</t>
  </si>
  <si>
    <t>DeOllos, Robert</t>
  </si>
  <si>
    <t>CTR00682</t>
  </si>
  <si>
    <t>Robert.DeOllos</t>
  </si>
  <si>
    <t>Denslow</t>
  </si>
  <si>
    <t>Denslow, Barry</t>
  </si>
  <si>
    <t>CON00220</t>
  </si>
  <si>
    <t>Barry.Denslow</t>
  </si>
  <si>
    <t>Denne</t>
  </si>
  <si>
    <t>Denne, James</t>
  </si>
  <si>
    <t>CTR01655</t>
  </si>
  <si>
    <t>James.Denne</t>
  </si>
  <si>
    <t>Deloske</t>
  </si>
  <si>
    <t>Jimmie D.</t>
  </si>
  <si>
    <t>Deloske, Jimmie D.</t>
  </si>
  <si>
    <t>CTR20232</t>
  </si>
  <si>
    <t>Jimmie.D.Deloske</t>
  </si>
  <si>
    <t>Jeff S</t>
  </si>
  <si>
    <t>Dell, Jeff S</t>
  </si>
  <si>
    <t>CTR00845</t>
  </si>
  <si>
    <t>Jeff.S.Dell</t>
  </si>
  <si>
    <t>Delka</t>
  </si>
  <si>
    <t>Delka, Raymond</t>
  </si>
  <si>
    <t>CTR10120</t>
  </si>
  <si>
    <t>Raymond.Delka</t>
  </si>
  <si>
    <t>Delka, Kevin</t>
  </si>
  <si>
    <t>CTR11112</t>
  </si>
  <si>
    <t>Kevin.Delka</t>
  </si>
  <si>
    <t>Delgado</t>
  </si>
  <si>
    <t>Delgado, Scott</t>
  </si>
  <si>
    <t>CTR10082</t>
  </si>
  <si>
    <t>Scott.Delgado</t>
  </si>
  <si>
    <t>Joseph M.</t>
  </si>
  <si>
    <t>Delgado, Joseph M.</t>
  </si>
  <si>
    <t>CTR10079</t>
  </si>
  <si>
    <t>Joseph.M.Delgado</t>
  </si>
  <si>
    <t>Delgado, Edgar</t>
  </si>
  <si>
    <t>CTR50017</t>
  </si>
  <si>
    <t>Edgar.Delgado</t>
  </si>
  <si>
    <t>Delehant</t>
  </si>
  <si>
    <t>Delehant, Brett</t>
  </si>
  <si>
    <t>CON00204</t>
  </si>
  <si>
    <t>Brett.Delehant</t>
  </si>
  <si>
    <t>DeLashmutt</t>
  </si>
  <si>
    <t>Stan</t>
  </si>
  <si>
    <t>DeLashmutt, Stan</t>
  </si>
  <si>
    <t>CTR40069</t>
  </si>
  <si>
    <t>Stan.DeLashmutt</t>
  </si>
  <si>
    <t>Delano</t>
  </si>
  <si>
    <t>Delano, Jake</t>
  </si>
  <si>
    <t>CTR01068</t>
  </si>
  <si>
    <t>Jake.Delano</t>
  </si>
  <si>
    <t>Deklavs</t>
  </si>
  <si>
    <t>Maris</t>
  </si>
  <si>
    <t>Deklavs, Maris</t>
  </si>
  <si>
    <t>CON60823</t>
  </si>
  <si>
    <t>Maris.Deklavs</t>
  </si>
  <si>
    <t>Deisley</t>
  </si>
  <si>
    <t>Deisley, Jason</t>
  </si>
  <si>
    <t>CTR00741</t>
  </si>
  <si>
    <t>Jason.Deisley</t>
  </si>
  <si>
    <t>Deisley, Chad</t>
  </si>
  <si>
    <t>CON60510</t>
  </si>
  <si>
    <t>Chad.Deisley</t>
  </si>
  <si>
    <t>DeHaven</t>
  </si>
  <si>
    <t>DeHaven, Russ</t>
  </si>
  <si>
    <t>CTR00767</t>
  </si>
  <si>
    <t>Russ.DeHaven</t>
  </si>
  <si>
    <t>Degen</t>
  </si>
  <si>
    <t>Degen, Brian</t>
  </si>
  <si>
    <t>CTR00681</t>
  </si>
  <si>
    <t>Brian.Degen</t>
  </si>
  <si>
    <t>Defrain</t>
  </si>
  <si>
    <t>Defrain, Gregg</t>
  </si>
  <si>
    <t>CTR01589</t>
  </si>
  <si>
    <t>Gregg.Defrain</t>
  </si>
  <si>
    <t>Deetz</t>
  </si>
  <si>
    <t>Mark E.</t>
  </si>
  <si>
    <t>Deetz, Mark E.</t>
  </si>
  <si>
    <t>CTR20050</t>
  </si>
  <si>
    <t>Mark.E.Deetz</t>
  </si>
  <si>
    <t>Deeds</t>
  </si>
  <si>
    <t>Deeds, Steve</t>
  </si>
  <si>
    <t>CTR00067</t>
  </si>
  <si>
    <t>Steve.Deeds</t>
  </si>
  <si>
    <t>DeChermont</t>
  </si>
  <si>
    <t>DeChermont, Cedric</t>
  </si>
  <si>
    <t>CTR01652</t>
  </si>
  <si>
    <t>Cedric.DeChermont</t>
  </si>
  <si>
    <t>Debo</t>
  </si>
  <si>
    <t>Debo, Dan</t>
  </si>
  <si>
    <t>CTR00844</t>
  </si>
  <si>
    <t>Dan.Debo</t>
  </si>
  <si>
    <t>DeBaere</t>
  </si>
  <si>
    <t>Brock</t>
  </si>
  <si>
    <t>DeBaere, Brock</t>
  </si>
  <si>
    <t>CTR00818</t>
  </si>
  <si>
    <t>Brock.DeBaere</t>
  </si>
  <si>
    <t>Deaver</t>
  </si>
  <si>
    <t>Brack</t>
  </si>
  <si>
    <t>Deaver, Brack</t>
  </si>
  <si>
    <t>DOR35335</t>
  </si>
  <si>
    <t>Brack.Deaver</t>
  </si>
  <si>
    <t>Dearmont</t>
  </si>
  <si>
    <t>Dearmont, Andy</t>
  </si>
  <si>
    <t>DOR40004</t>
  </si>
  <si>
    <t>Andy.Dearmont</t>
  </si>
  <si>
    <t>Dean, Brian</t>
  </si>
  <si>
    <t>CTR10221</t>
  </si>
  <si>
    <t>Brian.Dean</t>
  </si>
  <si>
    <t>Deal</t>
  </si>
  <si>
    <t>Denny</t>
  </si>
  <si>
    <t>Deal, Denny</t>
  </si>
  <si>
    <t>CTR00497</t>
  </si>
  <si>
    <t>Denny.Deal</t>
  </si>
  <si>
    <t>Deacon</t>
  </si>
  <si>
    <t>Deacon, Jamie</t>
  </si>
  <si>
    <t>CTR01653</t>
  </si>
  <si>
    <t>Jamie.Deacon</t>
  </si>
  <si>
    <t>Dea</t>
  </si>
  <si>
    <t>Dea, Pat</t>
  </si>
  <si>
    <t>CTR00070</t>
  </si>
  <si>
    <t>Pat.Dea</t>
  </si>
  <si>
    <t>DOR2072</t>
  </si>
  <si>
    <t>Davison</t>
  </si>
  <si>
    <t>Davison, Rodney</t>
  </si>
  <si>
    <t>CON00259</t>
  </si>
  <si>
    <t>Rodney.Davison</t>
  </si>
  <si>
    <t>Davis</t>
  </si>
  <si>
    <t>Davis, Rob</t>
  </si>
  <si>
    <t>DOR33019</t>
  </si>
  <si>
    <t>Rob.Davis</t>
  </si>
  <si>
    <t>Davis, Richard</t>
  </si>
  <si>
    <t>CTR01683</t>
  </si>
  <si>
    <t>Richard.Davis</t>
  </si>
  <si>
    <t>Davis, Mike</t>
  </si>
  <si>
    <t>CTR01475</t>
  </si>
  <si>
    <t>Mike.Davis</t>
  </si>
  <si>
    <t>Larry D.</t>
  </si>
  <si>
    <t>Davis, Larry D.</t>
  </si>
  <si>
    <t>CTR01355</t>
  </si>
  <si>
    <t>Larry.D.Davis</t>
  </si>
  <si>
    <t>Davis, Jeremy</t>
  </si>
  <si>
    <t>CTR20188</t>
  </si>
  <si>
    <t>Jeremy.Davis</t>
  </si>
  <si>
    <t>Christopher L.</t>
  </si>
  <si>
    <t>Davis, Christopher L.</t>
  </si>
  <si>
    <t>CTR10220</t>
  </si>
  <si>
    <t>Christopher.L.Davis</t>
  </si>
  <si>
    <t>Davis, Brandon</t>
  </si>
  <si>
    <t>CON00249</t>
  </si>
  <si>
    <t>Brandon.Davis</t>
  </si>
  <si>
    <t>Davila</t>
  </si>
  <si>
    <t>Davila, Juan</t>
  </si>
  <si>
    <t>CTR40155</t>
  </si>
  <si>
    <t>Juan.Davila</t>
  </si>
  <si>
    <t>Davidson</t>
  </si>
  <si>
    <t>Carter</t>
  </si>
  <si>
    <t>Davidson, Carter</t>
  </si>
  <si>
    <t>SMG20246</t>
  </si>
  <si>
    <t>Carter.Davidson</t>
  </si>
  <si>
    <t>Calvin</t>
  </si>
  <si>
    <t>Davidson, Calvin</t>
  </si>
  <si>
    <t>CTR01563</t>
  </si>
  <si>
    <t>Davey</t>
  </si>
  <si>
    <t>Davey, Tim</t>
  </si>
  <si>
    <t>CTR00187</t>
  </si>
  <si>
    <t>Tim.Davey</t>
  </si>
  <si>
    <t>Daugherty</t>
  </si>
  <si>
    <t>Daugherty, Doug</t>
  </si>
  <si>
    <t>CTR01136</t>
  </si>
  <si>
    <t>Doug.Daugherty</t>
  </si>
  <si>
    <t>Dather</t>
  </si>
  <si>
    <t>Dather, Dean</t>
  </si>
  <si>
    <t>DOR33053</t>
  </si>
  <si>
    <t>Dean.Dather</t>
  </si>
  <si>
    <t>Darner</t>
  </si>
  <si>
    <t>Darner, Jeff</t>
  </si>
  <si>
    <t>CTR00006</t>
  </si>
  <si>
    <t>Jeff.Darner</t>
  </si>
  <si>
    <t>Darling</t>
  </si>
  <si>
    <t>Darling, Don</t>
  </si>
  <si>
    <t>CTR00501</t>
  </si>
  <si>
    <t>Don.Darling</t>
  </si>
  <si>
    <t>Danner</t>
  </si>
  <si>
    <t>Danner, Terry</t>
  </si>
  <si>
    <t>DOR10028</t>
  </si>
  <si>
    <t>terry.danner</t>
  </si>
  <si>
    <t>Danley</t>
  </si>
  <si>
    <t>Danley, Steve</t>
  </si>
  <si>
    <t>CTR60066</t>
  </si>
  <si>
    <t>Steve.Danley</t>
  </si>
  <si>
    <t>Danielzuk</t>
  </si>
  <si>
    <t>Chase</t>
  </si>
  <si>
    <t>Danielzuk, Chase</t>
  </si>
  <si>
    <t>CTR01612</t>
  </si>
  <si>
    <t>Chase.Danielzuk</t>
  </si>
  <si>
    <t>Daniels</t>
  </si>
  <si>
    <t>Daniels, Larry</t>
  </si>
  <si>
    <t>CTR20193</t>
  </si>
  <si>
    <t>Larry.Daniels</t>
  </si>
  <si>
    <t>Daniels, Jason</t>
  </si>
  <si>
    <t>CTR01491</t>
  </si>
  <si>
    <t>Jason.Daniels</t>
  </si>
  <si>
    <t>Daniels, Dana</t>
  </si>
  <si>
    <t>CTR00986</t>
  </si>
  <si>
    <t>Dana.Daniels</t>
  </si>
  <si>
    <t>Damgaard</t>
  </si>
  <si>
    <t>Damgaard, Quinn</t>
  </si>
  <si>
    <t>CTR00376</t>
  </si>
  <si>
    <t>Quinn.Damgaard</t>
  </si>
  <si>
    <t>Daly</t>
  </si>
  <si>
    <t>Trey</t>
  </si>
  <si>
    <t>Daly, Trey</t>
  </si>
  <si>
    <t>CON60822</t>
  </si>
  <si>
    <t>Trey.Daly</t>
  </si>
  <si>
    <t>Daley</t>
  </si>
  <si>
    <t>Daley, Nick</t>
  </si>
  <si>
    <t>CTR01602</t>
  </si>
  <si>
    <t>Nick.Daley</t>
  </si>
  <si>
    <t>Daily</t>
  </si>
  <si>
    <t>Daily, Dan</t>
  </si>
  <si>
    <t>CTR01081</t>
  </si>
  <si>
    <t>Dan.Daily</t>
  </si>
  <si>
    <t>Dailey</t>
  </si>
  <si>
    <t>Dailey, Todd</t>
  </si>
  <si>
    <t>DOR35282</t>
  </si>
  <si>
    <t>Dahlman</t>
  </si>
  <si>
    <t>Dahlman, Jim</t>
  </si>
  <si>
    <t>CTR30023</t>
  </si>
  <si>
    <t>Jim.Dahlman</t>
  </si>
  <si>
    <t>Dahlin</t>
  </si>
  <si>
    <t>Dahlin, Travis</t>
  </si>
  <si>
    <t>CTR00173</t>
  </si>
  <si>
    <t>Travis.Dahlin</t>
  </si>
  <si>
    <t>Dahlheim</t>
  </si>
  <si>
    <t>Dahlheim, Gregg</t>
  </si>
  <si>
    <t>DOR33106</t>
  </si>
  <si>
    <t>Gregg.Dahlheim</t>
  </si>
  <si>
    <t>Daggett</t>
  </si>
  <si>
    <t>Daggett, David</t>
  </si>
  <si>
    <t>CTR01388</t>
  </si>
  <si>
    <t>David.Daggett</t>
  </si>
  <si>
    <t>Dady</t>
  </si>
  <si>
    <t>Dady, Zachary</t>
  </si>
  <si>
    <t>CTR10219</t>
  </si>
  <si>
    <t>Zachary.Dady</t>
  </si>
  <si>
    <t>Daake</t>
  </si>
  <si>
    <t>Daake, John</t>
  </si>
  <si>
    <t>SMG20018</t>
  </si>
  <si>
    <t>John.Daake</t>
  </si>
  <si>
    <t>Cyboron</t>
  </si>
  <si>
    <t>Cyboron, Jason</t>
  </si>
  <si>
    <t>CTR20117</t>
  </si>
  <si>
    <t>Jason.Cyboron</t>
  </si>
  <si>
    <t>Custer</t>
  </si>
  <si>
    <t>Custer, Jolene</t>
  </si>
  <si>
    <t>CTR00005</t>
  </si>
  <si>
    <t>Jolene.Custer</t>
  </si>
  <si>
    <t>Cushall</t>
  </si>
  <si>
    <t>KJ</t>
  </si>
  <si>
    <t>Cushall, KJ</t>
  </si>
  <si>
    <t>CTR01400</t>
  </si>
  <si>
    <t>KJ.Cushall</t>
  </si>
  <si>
    <t>Curtwright</t>
  </si>
  <si>
    <t>Todd R.</t>
  </si>
  <si>
    <t>Curtwright, Todd R.</t>
  </si>
  <si>
    <t>DOR32179</t>
  </si>
  <si>
    <t>Todd.R.Curtwright</t>
  </si>
  <si>
    <t>Curry</t>
  </si>
  <si>
    <t>Curry, Patrick</t>
  </si>
  <si>
    <t>CON10052</t>
  </si>
  <si>
    <t>Patrick.Curry</t>
  </si>
  <si>
    <t>Curr</t>
  </si>
  <si>
    <t>Curr, Brant</t>
  </si>
  <si>
    <t>CTR60044</t>
  </si>
  <si>
    <t>Brant.Curr</t>
  </si>
  <si>
    <t>Cunningham</t>
  </si>
  <si>
    <t>Cunningham, Wes</t>
  </si>
  <si>
    <t>CTR40029</t>
  </si>
  <si>
    <t>Wes.Cunningham</t>
  </si>
  <si>
    <t>Cunningham, Joseph</t>
  </si>
  <si>
    <t>CTR00607</t>
  </si>
  <si>
    <t>Joseph.Cunningham</t>
  </si>
  <si>
    <t>Culver</t>
  </si>
  <si>
    <t>Culver, Anthony</t>
  </si>
  <si>
    <t>CTR01458</t>
  </si>
  <si>
    <t>Anthony.Culver</t>
  </si>
  <si>
    <t>Culotta</t>
  </si>
  <si>
    <t>Culotta, Jeff</t>
  </si>
  <si>
    <t>CON60802</t>
  </si>
  <si>
    <t>Jeff.Culotta</t>
  </si>
  <si>
    <t>Cully</t>
  </si>
  <si>
    <t>Cully, Don</t>
  </si>
  <si>
    <t>CTR00729</t>
  </si>
  <si>
    <t>Don.Cully</t>
  </si>
  <si>
    <t>Cuellar</t>
  </si>
  <si>
    <t>Oscor</t>
  </si>
  <si>
    <t>Cuellar, Oscor</t>
  </si>
  <si>
    <t>CTR20241</t>
  </si>
  <si>
    <t>Oscor.Cuellar</t>
  </si>
  <si>
    <t>Cruzan</t>
  </si>
  <si>
    <t>Cruzan, Corey</t>
  </si>
  <si>
    <t>DOR37212</t>
  </si>
  <si>
    <t>corey.cruzan</t>
  </si>
  <si>
    <t>Cruz, Pat</t>
  </si>
  <si>
    <t>DOR10052</t>
  </si>
  <si>
    <t>Pat.Cruz</t>
  </si>
  <si>
    <t>Crumley</t>
  </si>
  <si>
    <t>Virgil D.</t>
  </si>
  <si>
    <t>Crumley, Virgil D.</t>
  </si>
  <si>
    <t>CTR30043</t>
  </si>
  <si>
    <t>Virgil.D.Crumley</t>
  </si>
  <si>
    <t>Crum</t>
  </si>
  <si>
    <t>Crum, James</t>
  </si>
  <si>
    <t>CTR00203</t>
  </si>
  <si>
    <t>James.Crum</t>
  </si>
  <si>
    <t>Aston</t>
  </si>
  <si>
    <t>Crum, Aston</t>
  </si>
  <si>
    <t>CTR01624</t>
  </si>
  <si>
    <t>Aston.Crum</t>
  </si>
  <si>
    <t>Crow</t>
  </si>
  <si>
    <t>Jason T.</t>
  </si>
  <si>
    <t>Crow, Jason T.</t>
  </si>
  <si>
    <t>CTR00255</t>
  </si>
  <si>
    <t>Jason.T.Crow</t>
  </si>
  <si>
    <t>Crouse</t>
  </si>
  <si>
    <t>Crouse, Wendell</t>
  </si>
  <si>
    <t>CTR40096</t>
  </si>
  <si>
    <t>Wendell.Crouse</t>
  </si>
  <si>
    <t>Crotteau</t>
  </si>
  <si>
    <t>Crotteau, Adam</t>
  </si>
  <si>
    <t>CTR00482</t>
  </si>
  <si>
    <t>Adam.Crotteau</t>
  </si>
  <si>
    <t>Crosier</t>
  </si>
  <si>
    <t>Teddy</t>
  </si>
  <si>
    <t>Crosier, Teddy</t>
  </si>
  <si>
    <t>CTR00766</t>
  </si>
  <si>
    <t>Teddy.Crosier</t>
  </si>
  <si>
    <t>Crosgrove</t>
  </si>
  <si>
    <t>Alex L.</t>
  </si>
  <si>
    <t>Crosgrove, Alex L.</t>
  </si>
  <si>
    <t>CTR30007</t>
  </si>
  <si>
    <t>Alex.L.Crosgrove</t>
  </si>
  <si>
    <t>Crosby</t>
  </si>
  <si>
    <t>Crosby, Pat</t>
  </si>
  <si>
    <t>CTR00231</t>
  </si>
  <si>
    <t>Pat.Crosby</t>
  </si>
  <si>
    <t>Crosby, Joel</t>
  </si>
  <si>
    <t>DOR32491</t>
  </si>
  <si>
    <t>Joel.Crosby</t>
  </si>
  <si>
    <t>Crook</t>
  </si>
  <si>
    <t>Crook, Travis</t>
  </si>
  <si>
    <t>CTR00679</t>
  </si>
  <si>
    <t>Travis.Crook</t>
  </si>
  <si>
    <t>Croner</t>
  </si>
  <si>
    <t>Croner, Brett</t>
  </si>
  <si>
    <t>DOR31338</t>
  </si>
  <si>
    <t>Brett.Croner</t>
  </si>
  <si>
    <t>Crom</t>
  </si>
  <si>
    <t>Crom, Steve</t>
  </si>
  <si>
    <t>CTR20184</t>
  </si>
  <si>
    <t>Steve.Crom</t>
  </si>
  <si>
    <t>Crom, Dan</t>
  </si>
  <si>
    <t>CTR00032</t>
  </si>
  <si>
    <t>Dan.Crom</t>
  </si>
  <si>
    <t>Crisp</t>
  </si>
  <si>
    <t>Tanner</t>
  </si>
  <si>
    <t>Crisp, Tanner</t>
  </si>
  <si>
    <t>DOR36299</t>
  </si>
  <si>
    <t>Tanner.Crisp</t>
  </si>
  <si>
    <t>Crippen</t>
  </si>
  <si>
    <t>Crippen, Melissa</t>
  </si>
  <si>
    <t>CTR01039</t>
  </si>
  <si>
    <t>Melissa.Crippen</t>
  </si>
  <si>
    <t>Crippen, Katie</t>
  </si>
  <si>
    <t>CTR01729</t>
  </si>
  <si>
    <t>Katie.Crippen</t>
  </si>
  <si>
    <t>Crawford</t>
  </si>
  <si>
    <t>Jamey</t>
  </si>
  <si>
    <t>Crawford, Jamey</t>
  </si>
  <si>
    <t>CTR00364</t>
  </si>
  <si>
    <t>Jamey.Crawford</t>
  </si>
  <si>
    <t>Crawford, Brian</t>
  </si>
  <si>
    <t>SMG20073</t>
  </si>
  <si>
    <t>Crawford, Allison</t>
  </si>
  <si>
    <t>SMG20011</t>
  </si>
  <si>
    <t>Allison.Crawford</t>
  </si>
  <si>
    <t>Craven</t>
  </si>
  <si>
    <t>Craven, Caleb</t>
  </si>
  <si>
    <t>CTR01714</t>
  </si>
  <si>
    <t>Caleb.Craven</t>
  </si>
  <si>
    <t>Cranford</t>
  </si>
  <si>
    <t>Cranford, Pat</t>
  </si>
  <si>
    <t>CON60851</t>
  </si>
  <si>
    <t>Pat.Cranford</t>
  </si>
  <si>
    <t>Crane</t>
  </si>
  <si>
    <t>Crane, Ben</t>
  </si>
  <si>
    <t>CTR00340</t>
  </si>
  <si>
    <t>Ben.Crane</t>
  </si>
  <si>
    <t>Craig, Cameron</t>
  </si>
  <si>
    <t>DOR12010</t>
  </si>
  <si>
    <t>Craft</t>
  </si>
  <si>
    <t>Craft, Eric</t>
  </si>
  <si>
    <t>CTR00606</t>
  </si>
  <si>
    <t>Eric.Craft</t>
  </si>
  <si>
    <t>Cox</t>
  </si>
  <si>
    <t>Vern</t>
  </si>
  <si>
    <t>Cox, Vern</t>
  </si>
  <si>
    <t>CTR00124</t>
  </si>
  <si>
    <t>Vern.Cox</t>
  </si>
  <si>
    <t>Cox, Dave</t>
  </si>
  <si>
    <t>SMG20105</t>
  </si>
  <si>
    <t>Dave.Cox</t>
  </si>
  <si>
    <t>Cowles</t>
  </si>
  <si>
    <t>Cowles, Scott</t>
  </si>
  <si>
    <t>CON60030</t>
  </si>
  <si>
    <t>Scott.Cowles</t>
  </si>
  <si>
    <t>Cover</t>
  </si>
  <si>
    <t>Cover, Matt</t>
  </si>
  <si>
    <t>CTR60056</t>
  </si>
  <si>
    <t>Matt.Cover</t>
  </si>
  <si>
    <t>Coventry</t>
  </si>
  <si>
    <t>Coventry, Jim</t>
  </si>
  <si>
    <t>CTR40132</t>
  </si>
  <si>
    <t>Jim.Coventry</t>
  </si>
  <si>
    <t>Coulter</t>
  </si>
  <si>
    <t>Coulter, Ron</t>
  </si>
  <si>
    <t>CTR10247</t>
  </si>
  <si>
    <t>Ron.Coulter</t>
  </si>
  <si>
    <t>Cosler</t>
  </si>
  <si>
    <t>Cosler, Joshua</t>
  </si>
  <si>
    <t>CTR01448</t>
  </si>
  <si>
    <t>Joshua.Cosler</t>
  </si>
  <si>
    <t>Cornell</t>
  </si>
  <si>
    <t>Cornell, Ryan</t>
  </si>
  <si>
    <t>CTR00944</t>
  </si>
  <si>
    <t>Ryan.Cornell</t>
  </si>
  <si>
    <t>Cornell, Rick</t>
  </si>
  <si>
    <t>CTR00943</t>
  </si>
  <si>
    <t>Rick.Cornell</t>
  </si>
  <si>
    <t>Cornell, Richard</t>
  </si>
  <si>
    <t>CTR00942</t>
  </si>
  <si>
    <t>Richard.Cornell</t>
  </si>
  <si>
    <t>Cornelius</t>
  </si>
  <si>
    <t>Cornelius, Larry</t>
  </si>
  <si>
    <t>CTR00740</t>
  </si>
  <si>
    <t>Larry.Cornelius</t>
  </si>
  <si>
    <t>Cords</t>
  </si>
  <si>
    <t>Kim C.</t>
  </si>
  <si>
    <t>Cords, Kim C.</t>
  </si>
  <si>
    <t>CTR40073</t>
  </si>
  <si>
    <t>Kim.C.Cords</t>
  </si>
  <si>
    <t>Cordes</t>
  </si>
  <si>
    <t>Kent E.</t>
  </si>
  <si>
    <t>Cordes, Kent E.</t>
  </si>
  <si>
    <t>CTR40084</t>
  </si>
  <si>
    <t>Kent.E.Cordes</t>
  </si>
  <si>
    <t>Coover</t>
  </si>
  <si>
    <t>Coover, Donald</t>
  </si>
  <si>
    <t>DOR36151</t>
  </si>
  <si>
    <t>Donald.Coover</t>
  </si>
  <si>
    <t>Cooper, Tom</t>
  </si>
  <si>
    <t>SMG20041</t>
  </si>
  <si>
    <t>Tom.Cooper</t>
  </si>
  <si>
    <t>Cooper, Clint</t>
  </si>
  <si>
    <t>CTR00004</t>
  </si>
  <si>
    <t>Clint.Cooper</t>
  </si>
  <si>
    <t>Cooney</t>
  </si>
  <si>
    <t>Cooney, Shawn</t>
  </si>
  <si>
    <t>CTR00739</t>
  </si>
  <si>
    <t>Shawn.Cooney</t>
  </si>
  <si>
    <t>Cooney, Shad</t>
  </si>
  <si>
    <t>CTR01003</t>
  </si>
  <si>
    <t>Shad.Cooney</t>
  </si>
  <si>
    <t>Cooney, Ben</t>
  </si>
  <si>
    <t>CTR40163</t>
  </si>
  <si>
    <t>Ben.Cooney</t>
  </si>
  <si>
    <t>Coon</t>
  </si>
  <si>
    <t>Brian A.</t>
  </si>
  <si>
    <t>Coon, Brian A.</t>
  </si>
  <si>
    <t>CTR10129</t>
  </si>
  <si>
    <t>Brian.A.Coon</t>
  </si>
  <si>
    <t>Coon, Bradley</t>
  </si>
  <si>
    <t>CTR10183</t>
  </si>
  <si>
    <t>Bradley.Coon</t>
  </si>
  <si>
    <t>Coomes</t>
  </si>
  <si>
    <t>Coomes, Cody</t>
  </si>
  <si>
    <t>CTR01209</t>
  </si>
  <si>
    <t>Cody.Coomes</t>
  </si>
  <si>
    <t>Cooley</t>
  </si>
  <si>
    <t>Cooley, Kelly</t>
  </si>
  <si>
    <t>CTR00064</t>
  </si>
  <si>
    <t>Kelly.Cooley</t>
  </si>
  <si>
    <t>Cook</t>
  </si>
  <si>
    <t>Cook, Jim</t>
  </si>
  <si>
    <t>CTR01238</t>
  </si>
  <si>
    <t>Jim.Cook</t>
  </si>
  <si>
    <t>Conover</t>
  </si>
  <si>
    <t>Conover, Steve</t>
  </si>
  <si>
    <t>CTR00765</t>
  </si>
  <si>
    <t>Steve.Conover</t>
  </si>
  <si>
    <t>Connot</t>
  </si>
  <si>
    <t>Connot, Lindsey</t>
  </si>
  <si>
    <t>CTR00842</t>
  </si>
  <si>
    <t>Lindsey.Connot</t>
  </si>
  <si>
    <t>Connot, Gary</t>
  </si>
  <si>
    <t>DOR38028</t>
  </si>
  <si>
    <t>Gary.Connot</t>
  </si>
  <si>
    <t>Connor, Max</t>
  </si>
  <si>
    <t>CTR01511</t>
  </si>
  <si>
    <t>Max.Connor</t>
  </si>
  <si>
    <t>Conlon</t>
  </si>
  <si>
    <t>Conlon, Edward</t>
  </si>
  <si>
    <t>CON00219</t>
  </si>
  <si>
    <t>Edward.Conlon</t>
  </si>
  <si>
    <t>Conklin</t>
  </si>
  <si>
    <t>Conklin, Todd A.</t>
  </si>
  <si>
    <t>CTR20078</t>
  </si>
  <si>
    <t>Todd.A.Conklin</t>
  </si>
  <si>
    <t>Confer</t>
  </si>
  <si>
    <t>Confer, Rick</t>
  </si>
  <si>
    <t>DOR37157</t>
  </si>
  <si>
    <t>Rick.Confer</t>
  </si>
  <si>
    <t>Combs</t>
  </si>
  <si>
    <t>Combs, Wesley</t>
  </si>
  <si>
    <t>CTR00078</t>
  </si>
  <si>
    <t>Wesley.Combs</t>
  </si>
  <si>
    <t>Claudia</t>
  </si>
  <si>
    <t>Combs, Claudia</t>
  </si>
  <si>
    <t>CTR00043</t>
  </si>
  <si>
    <t>Claudia.Combs</t>
  </si>
  <si>
    <t>Colton, Ethan</t>
  </si>
  <si>
    <t>CTR01719</t>
  </si>
  <si>
    <t>Ethan.Colton</t>
  </si>
  <si>
    <t>Collison</t>
  </si>
  <si>
    <t>Collison, Beau</t>
  </si>
  <si>
    <t>CTR00207</t>
  </si>
  <si>
    <t>Beau.Collison</t>
  </si>
  <si>
    <t>Collins</t>
  </si>
  <si>
    <t>Collins, Ryan</t>
  </si>
  <si>
    <t>SMG20072</t>
  </si>
  <si>
    <t>Ryan.Collins</t>
  </si>
  <si>
    <t>Collins, Mike</t>
  </si>
  <si>
    <t>CTR00003</t>
  </si>
  <si>
    <t>Mike.Collins</t>
  </si>
  <si>
    <t>Collins, George</t>
  </si>
  <si>
    <t>DOR32088</t>
  </si>
  <si>
    <t>George.Collins</t>
  </si>
  <si>
    <t>Collins, Duane</t>
  </si>
  <si>
    <t>DOR37003</t>
  </si>
  <si>
    <t>Duane.Collins</t>
  </si>
  <si>
    <t>Collins, Corey</t>
  </si>
  <si>
    <t>CTR00149</t>
  </si>
  <si>
    <t>Corey.Collins</t>
  </si>
  <si>
    <t>Collicott</t>
  </si>
  <si>
    <t>Collicott, Clinton</t>
  </si>
  <si>
    <t>DOR37171</t>
  </si>
  <si>
    <t>clinton.collicott</t>
  </si>
  <si>
    <t>Colfack</t>
  </si>
  <si>
    <t>Colfack, Gene</t>
  </si>
  <si>
    <t>DOR38013</t>
  </si>
  <si>
    <t>Coleman</t>
  </si>
  <si>
    <t>Coleman, Mike</t>
  </si>
  <si>
    <t>SMG20104</t>
  </si>
  <si>
    <t>Mike.Coleman</t>
  </si>
  <si>
    <t>Cole, Tyler</t>
  </si>
  <si>
    <t>CTR00158</t>
  </si>
  <si>
    <t>Tyler.Cole</t>
  </si>
  <si>
    <t>Cole, Patrick</t>
  </si>
  <si>
    <t>CTR80001</t>
  </si>
  <si>
    <t>Patrick.Cole</t>
  </si>
  <si>
    <t>Cole, Nicholas</t>
  </si>
  <si>
    <t>DOR37261</t>
  </si>
  <si>
    <t>nicholas.cole</t>
  </si>
  <si>
    <t>Cole, Mark</t>
  </si>
  <si>
    <t>CTR00792</t>
  </si>
  <si>
    <t>Mark.Cole</t>
  </si>
  <si>
    <t>Coenen</t>
  </si>
  <si>
    <t>Anton</t>
  </si>
  <si>
    <t>Coenen, Anton</t>
  </si>
  <si>
    <t>CTR00662</t>
  </si>
  <si>
    <t>Anton.Coenen</t>
  </si>
  <si>
    <t>Codr</t>
  </si>
  <si>
    <t>Codr, Aaron</t>
  </si>
  <si>
    <t>DOR31459</t>
  </si>
  <si>
    <t>aaron.codr</t>
  </si>
  <si>
    <t>Coco</t>
  </si>
  <si>
    <t>Tommi</t>
  </si>
  <si>
    <t>Coco, Tommi</t>
  </si>
  <si>
    <t>DOR32556</t>
  </si>
  <si>
    <t>Tommi.Coco</t>
  </si>
  <si>
    <t>Cochrane</t>
  </si>
  <si>
    <t>Cochrane, Marvin</t>
  </si>
  <si>
    <t>CTR00764</t>
  </si>
  <si>
    <t>Marvin.Cochrane</t>
  </si>
  <si>
    <t>Coats</t>
  </si>
  <si>
    <t>Coats, Mark</t>
  </si>
  <si>
    <t>CTR00516</t>
  </si>
  <si>
    <t>Mark.Coats</t>
  </si>
  <si>
    <t>Clyde</t>
  </si>
  <si>
    <t>Clyde, Mike</t>
  </si>
  <si>
    <t>CTR00532</t>
  </si>
  <si>
    <t>Mike.Clyde</t>
  </si>
  <si>
    <t>Clyde, Kathy</t>
  </si>
  <si>
    <t>DOR38096</t>
  </si>
  <si>
    <t>Kathy.Clyde</t>
  </si>
  <si>
    <t>Clouatre</t>
  </si>
  <si>
    <t>Clouatre, David</t>
  </si>
  <si>
    <t>DOR36025</t>
  </si>
  <si>
    <t>David.Clouatre</t>
  </si>
  <si>
    <t>Clinger</t>
  </si>
  <si>
    <t>Clinger, Scott</t>
  </si>
  <si>
    <t>DOR35051</t>
  </si>
  <si>
    <t>Scott.Clinger</t>
  </si>
  <si>
    <t>Cline</t>
  </si>
  <si>
    <t>Cline, Nate</t>
  </si>
  <si>
    <t>CTR00669</t>
  </si>
  <si>
    <t>Nate.Cline</t>
  </si>
  <si>
    <t>Climer</t>
  </si>
  <si>
    <t>Mitch B.</t>
  </si>
  <si>
    <t>Climer, Mitch B.</t>
  </si>
  <si>
    <t>CTR20026</t>
  </si>
  <si>
    <t>Mitch.B.Climer</t>
  </si>
  <si>
    <t>Cleveland</t>
  </si>
  <si>
    <t>Glen</t>
  </si>
  <si>
    <t>Cleveland, Glen</t>
  </si>
  <si>
    <t>CTR00605</t>
  </si>
  <si>
    <t>Glen.Cleveland</t>
  </si>
  <si>
    <t>Clemens</t>
  </si>
  <si>
    <t>Richard L.</t>
  </si>
  <si>
    <t>Clemens, Richard L.</t>
  </si>
  <si>
    <t>CTR30029</t>
  </si>
  <si>
    <t>Richard.L.Clemens</t>
  </si>
  <si>
    <t>Clayton, Anthony</t>
  </si>
  <si>
    <t>CTR20183</t>
  </si>
  <si>
    <t>Anthony.Clayton</t>
  </si>
  <si>
    <t>Clayburn</t>
  </si>
  <si>
    <t>Clayburn, Chad</t>
  </si>
  <si>
    <t>DOR33325</t>
  </si>
  <si>
    <t>Chad.Clayburn</t>
  </si>
  <si>
    <t>Clayborn</t>
  </si>
  <si>
    <t>Clayborn, Michael</t>
  </si>
  <si>
    <t>CON60870</t>
  </si>
  <si>
    <t>Michael.Clayborn</t>
  </si>
  <si>
    <t>Claussen</t>
  </si>
  <si>
    <t>Claussen, Brad</t>
  </si>
  <si>
    <t>CTR00148</t>
  </si>
  <si>
    <t>Brad.Claussen</t>
  </si>
  <si>
    <t>Clausen</t>
  </si>
  <si>
    <t>Clausen, Brent</t>
  </si>
  <si>
    <t>CTR00558</t>
  </si>
  <si>
    <t>Brent.Clausen</t>
  </si>
  <si>
    <t>Claus</t>
  </si>
  <si>
    <t>Darrel</t>
  </si>
  <si>
    <t>Claus, Darrel</t>
  </si>
  <si>
    <t>DOR33146</t>
  </si>
  <si>
    <t>Darrel.Claus</t>
  </si>
  <si>
    <t>Classen</t>
  </si>
  <si>
    <t>Classen, Mark</t>
  </si>
  <si>
    <t>CTR10142</t>
  </si>
  <si>
    <t>Mark.Classen</t>
  </si>
  <si>
    <t>Clary</t>
  </si>
  <si>
    <t>Wayne L</t>
  </si>
  <si>
    <t>Clary, Wayne L</t>
  </si>
  <si>
    <t>CTR00841</t>
  </si>
  <si>
    <t>Wayne.L.Clary</t>
  </si>
  <si>
    <t>Clark, William</t>
  </si>
  <si>
    <t>CON00269</t>
  </si>
  <si>
    <t>William.Clark</t>
  </si>
  <si>
    <t>Clark, Robert</t>
  </si>
  <si>
    <t>CON00202</t>
  </si>
  <si>
    <t>Robert.Clark</t>
  </si>
  <si>
    <t>Clark, Mitchell</t>
  </si>
  <si>
    <t>CTR00592</t>
  </si>
  <si>
    <t>Mitchell.Clark</t>
  </si>
  <si>
    <t>Clark, Michael</t>
  </si>
  <si>
    <t>SMG20208</t>
  </si>
  <si>
    <t>Michael.Clark</t>
  </si>
  <si>
    <t>Clark, Jeff</t>
  </si>
  <si>
    <t>CTR00734</t>
  </si>
  <si>
    <t>Jeff.Clark</t>
  </si>
  <si>
    <t>Harold</t>
  </si>
  <si>
    <t>Clark, Harold</t>
  </si>
  <si>
    <t>CTR00786</t>
  </si>
  <si>
    <t>Harold.Clark</t>
  </si>
  <si>
    <t>Clark, Charles</t>
  </si>
  <si>
    <t>CTR00223</t>
  </si>
  <si>
    <t>Charles.Clark</t>
  </si>
  <si>
    <t>Clark, Brian</t>
  </si>
  <si>
    <t>CTR01495</t>
  </si>
  <si>
    <t>Brian.Clark</t>
  </si>
  <si>
    <t>Andi</t>
  </si>
  <si>
    <t>Clark, Andi</t>
  </si>
  <si>
    <t>DOR9092</t>
  </si>
  <si>
    <t>Andi.Clark</t>
  </si>
  <si>
    <t>Clapper</t>
  </si>
  <si>
    <t>Clapper, Dennis</t>
  </si>
  <si>
    <t>CTR00649</t>
  </si>
  <si>
    <t>Dennis.Clapper</t>
  </si>
  <si>
    <t>Clancy</t>
  </si>
  <si>
    <t>Clancy, Stephen</t>
  </si>
  <si>
    <t>CTR10218</t>
  </si>
  <si>
    <t>Stephen.Clancy</t>
  </si>
  <si>
    <t>Cink</t>
  </si>
  <si>
    <t>Cink, Dusty</t>
  </si>
  <si>
    <t>CTR01214</t>
  </si>
  <si>
    <t>Dusty.Cink</t>
  </si>
  <si>
    <t>Cihal</t>
  </si>
  <si>
    <t>Marcus.Cihal</t>
  </si>
  <si>
    <t>Churchwell</t>
  </si>
  <si>
    <t>Churchwell, Doug</t>
  </si>
  <si>
    <t>DOR9014</t>
  </si>
  <si>
    <t>Doug.Churchwell</t>
  </si>
  <si>
    <t>Church</t>
  </si>
  <si>
    <t>Church, Bill</t>
  </si>
  <si>
    <t>CTR20077</t>
  </si>
  <si>
    <t>Bill.Church</t>
  </si>
  <si>
    <t>Church, Austin</t>
  </si>
  <si>
    <t>CTR01633</t>
  </si>
  <si>
    <t>Austin.Church</t>
  </si>
  <si>
    <t>Christiansen</t>
  </si>
  <si>
    <t>Christiansen, Matt</t>
  </si>
  <si>
    <t>CTR00031</t>
  </si>
  <si>
    <t>Matt.Christiansen</t>
  </si>
  <si>
    <t>Christiansen, Lanny</t>
  </si>
  <si>
    <t>CTR50016</t>
  </si>
  <si>
    <t>Lanny.Christiansen</t>
  </si>
  <si>
    <t>Christenson</t>
  </si>
  <si>
    <t>Christenson, Kevin</t>
  </si>
  <si>
    <t>DOR34558</t>
  </si>
  <si>
    <t>kevin.christenson</t>
  </si>
  <si>
    <t>Christensen</t>
  </si>
  <si>
    <t>Christensen, Travis</t>
  </si>
  <si>
    <t>CTR00926</t>
  </si>
  <si>
    <t>Travis.Christensen</t>
  </si>
  <si>
    <t>Craig D.</t>
  </si>
  <si>
    <t>Christensen, Craig D.</t>
  </si>
  <si>
    <t>CTR20023</t>
  </si>
  <si>
    <t>Craig.D.Christensen</t>
  </si>
  <si>
    <t>Christ</t>
  </si>
  <si>
    <t>Christ, Mike</t>
  </si>
  <si>
    <t>CTR00648</t>
  </si>
  <si>
    <t>Mike.Christ</t>
  </si>
  <si>
    <t>Chlupach</t>
  </si>
  <si>
    <t>Chlupach, Fred</t>
  </si>
  <si>
    <t>CTR20200</t>
  </si>
  <si>
    <t>Fred.Chlupach</t>
  </si>
  <si>
    <t>Chinnachellappan</t>
  </si>
  <si>
    <t>Padmavathi</t>
  </si>
  <si>
    <t>Chinnachellappan, Padmavathi</t>
  </si>
  <si>
    <t>DOR10198</t>
  </si>
  <si>
    <t>padmavathi.chinnache</t>
  </si>
  <si>
    <t>Childers</t>
  </si>
  <si>
    <t>Layne</t>
  </si>
  <si>
    <t>Childers, Layne</t>
  </si>
  <si>
    <t>DOR36031</t>
  </si>
  <si>
    <t>Layne.Childers</t>
  </si>
  <si>
    <t>Chikos</t>
  </si>
  <si>
    <t>Chikos, Christopher</t>
  </si>
  <si>
    <t>CTR20071</t>
  </si>
  <si>
    <t>Christopher.Chikos</t>
  </si>
  <si>
    <t>Chiasson</t>
  </si>
  <si>
    <t>Chiasson, Eric</t>
  </si>
  <si>
    <t>CTR00419</t>
  </si>
  <si>
    <t>Eric.Chiasson</t>
  </si>
  <si>
    <t>Cherek</t>
  </si>
  <si>
    <t>Cherek, Jerry</t>
  </si>
  <si>
    <t>DOR32086</t>
  </si>
  <si>
    <t>Jerry.Cherek</t>
  </si>
  <si>
    <t>Chavez</t>
  </si>
  <si>
    <t>Adan</t>
  </si>
  <si>
    <t>Chavez, Adan</t>
  </si>
  <si>
    <t>CTR00763</t>
  </si>
  <si>
    <t>Adan.Chavez</t>
  </si>
  <si>
    <t>Chaplin</t>
  </si>
  <si>
    <t>Chaplin, Rodney</t>
  </si>
  <si>
    <t>CON00218</t>
  </si>
  <si>
    <t>Rodney.Chaplin</t>
  </si>
  <si>
    <t>Chaon</t>
  </si>
  <si>
    <t>Chaon, Brandon</t>
  </si>
  <si>
    <t>CTR01623</t>
  </si>
  <si>
    <t>Brandon.Chaon</t>
  </si>
  <si>
    <t>Chambers</t>
  </si>
  <si>
    <t>Chambers, Tony</t>
  </si>
  <si>
    <t>CTR30042</t>
  </si>
  <si>
    <t>Tony.Chambers</t>
  </si>
  <si>
    <t>Chaifant</t>
  </si>
  <si>
    <t>Damon</t>
  </si>
  <si>
    <t>Chaifant, Damon</t>
  </si>
  <si>
    <t>CTR00941</t>
  </si>
  <si>
    <t>Damon.Chaifant</t>
  </si>
  <si>
    <t>Chadwell</t>
  </si>
  <si>
    <t>Chadwell, Chris</t>
  </si>
  <si>
    <t>CON10020</t>
  </si>
  <si>
    <t>Chris.Chadwell</t>
  </si>
  <si>
    <t>CeballosLedesma</t>
  </si>
  <si>
    <t>SMG20103</t>
  </si>
  <si>
    <t>Martin.Ceballos Ledesma</t>
  </si>
  <si>
    <t>Cawley</t>
  </si>
  <si>
    <t>Cawley, James</t>
  </si>
  <si>
    <t>CTR50002</t>
  </si>
  <si>
    <t>James.Cawley</t>
  </si>
  <si>
    <t>Cave</t>
  </si>
  <si>
    <t>Cave, Josh</t>
  </si>
  <si>
    <t>CTR01387</t>
  </si>
  <si>
    <t>Josh.Cave</t>
  </si>
  <si>
    <t>Brian J.</t>
  </si>
  <si>
    <t>Cave, Brian J.</t>
  </si>
  <si>
    <t>CTR20231</t>
  </si>
  <si>
    <t>Brian.J.Cave</t>
  </si>
  <si>
    <t>Castro</t>
  </si>
  <si>
    <t>Castro, Francisco</t>
  </si>
  <si>
    <t>CTR01682</t>
  </si>
  <si>
    <t>Francisco.Castro</t>
  </si>
  <si>
    <t>Castillo</t>
  </si>
  <si>
    <t>Castillo, Nick</t>
  </si>
  <si>
    <t>SMG20017</t>
  </si>
  <si>
    <t>Nick.Castillo</t>
  </si>
  <si>
    <t>Cassidy</t>
  </si>
  <si>
    <t>Cassidy, Lucas</t>
  </si>
  <si>
    <t>CTR00130</t>
  </si>
  <si>
    <t>Lucas.Cassidy</t>
  </si>
  <si>
    <t>Casey, Ray</t>
  </si>
  <si>
    <t>CTR00399</t>
  </si>
  <si>
    <t>Ray.Casey</t>
  </si>
  <si>
    <t>Case</t>
  </si>
  <si>
    <t>Morey</t>
  </si>
  <si>
    <t>Case, Morey</t>
  </si>
  <si>
    <t>CTR00557</t>
  </si>
  <si>
    <t>Morey.Case</t>
  </si>
  <si>
    <t>Cartwright</t>
  </si>
  <si>
    <t>Cartwright, Mike</t>
  </si>
  <si>
    <t>CTR00128</t>
  </si>
  <si>
    <t>Mike.Cartwright</t>
  </si>
  <si>
    <t>Cartmill</t>
  </si>
  <si>
    <t>Cartmill, Scott</t>
  </si>
  <si>
    <t>CTR10254</t>
  </si>
  <si>
    <t>Scott.Cartmill</t>
  </si>
  <si>
    <t>Carter, Jeremy</t>
  </si>
  <si>
    <t>CTR00234</t>
  </si>
  <si>
    <t>Jeremy.Carter</t>
  </si>
  <si>
    <t>Carter, Curtis</t>
  </si>
  <si>
    <t>CON00158</t>
  </si>
  <si>
    <t>Curtis.Carter</t>
  </si>
  <si>
    <t>Carter, Cory</t>
  </si>
  <si>
    <t>CTR00886</t>
  </si>
  <si>
    <t>Cory.Carter</t>
  </si>
  <si>
    <t>Wacey</t>
  </si>
  <si>
    <t>Carson, Wacey</t>
  </si>
  <si>
    <t>DOR36459</t>
  </si>
  <si>
    <t>wacey.carson</t>
  </si>
  <si>
    <t>Stephan</t>
  </si>
  <si>
    <t>Carson, Stephan</t>
  </si>
  <si>
    <t>CTR01507</t>
  </si>
  <si>
    <t>Stephan.Carson</t>
  </si>
  <si>
    <t>Carroll</t>
  </si>
  <si>
    <t>Monica</t>
  </si>
  <si>
    <t>Carroll, Monica</t>
  </si>
  <si>
    <t>DOR33114</t>
  </si>
  <si>
    <t>Monica.Carroll</t>
  </si>
  <si>
    <t>Carroll, Mike</t>
  </si>
  <si>
    <t>CTR60063</t>
  </si>
  <si>
    <t>Mike.Carroll</t>
  </si>
  <si>
    <t>Doug J.</t>
  </si>
  <si>
    <t>Carroll, Doug J.</t>
  </si>
  <si>
    <t>CTR30035</t>
  </si>
  <si>
    <t>Doug.J.Carroll</t>
  </si>
  <si>
    <t>Carrol</t>
  </si>
  <si>
    <t>Carrol, Drew</t>
  </si>
  <si>
    <t>DOR34351</t>
  </si>
  <si>
    <t>Drew.Carrol</t>
  </si>
  <si>
    <t>Carrillo</t>
  </si>
  <si>
    <t>Lola</t>
  </si>
  <si>
    <t>Carrillo, Lola</t>
  </si>
  <si>
    <t>CTR01237</t>
  </si>
  <si>
    <t>Lola.Carrillo</t>
  </si>
  <si>
    <t>Carrick</t>
  </si>
  <si>
    <t>Carrick, Brad</t>
  </si>
  <si>
    <t>CTR40094</t>
  </si>
  <si>
    <t>Brad.Carrick</t>
  </si>
  <si>
    <t>Carrel</t>
  </si>
  <si>
    <t>Carrel, Ron</t>
  </si>
  <si>
    <t>CTR10018</t>
  </si>
  <si>
    <t>Ron.Carrel</t>
  </si>
  <si>
    <t>Carraher</t>
  </si>
  <si>
    <t>Carraher, Wade</t>
  </si>
  <si>
    <t>DOR34325</t>
  </si>
  <si>
    <t>Wade.Carraher</t>
  </si>
  <si>
    <t>Carr</t>
  </si>
  <si>
    <t>Carr, Virgil D.</t>
  </si>
  <si>
    <t>CTR60020</t>
  </si>
  <si>
    <t>Virgil.D.Carr</t>
  </si>
  <si>
    <t>Darrel D.</t>
  </si>
  <si>
    <t>Carr, Darrel D.</t>
  </si>
  <si>
    <t>CTR20116</t>
  </si>
  <si>
    <t>Darrel.D.Carr</t>
  </si>
  <si>
    <t>Carr, Chris</t>
  </si>
  <si>
    <t>CTR00843</t>
  </si>
  <si>
    <t>Chris.Carr</t>
  </si>
  <si>
    <t>Carpenter</t>
  </si>
  <si>
    <t>Carpenter, Michael</t>
  </si>
  <si>
    <t>CTR00550</t>
  </si>
  <si>
    <t>Michael.Carpenter</t>
  </si>
  <si>
    <t>Marion (Ray)</t>
  </si>
  <si>
    <t>Carpenter, Marion (Ray)</t>
  </si>
  <si>
    <t>CTR20199</t>
  </si>
  <si>
    <t>Marion.Carpenter</t>
  </si>
  <si>
    <t>Carnazzo</t>
  </si>
  <si>
    <t>Carnazzo, Pat</t>
  </si>
  <si>
    <t>CON60670</t>
  </si>
  <si>
    <t>Pat.Carnazzo</t>
  </si>
  <si>
    <t>Carmona</t>
  </si>
  <si>
    <t>Ralph D. Jr.</t>
  </si>
  <si>
    <t>Carmona, Ralph D. Jr.</t>
  </si>
  <si>
    <t>SMG20241</t>
  </si>
  <si>
    <t>Ralph.D.Jr.Carmona</t>
  </si>
  <si>
    <t>Carmona, Jorge</t>
  </si>
  <si>
    <t>CTR60065</t>
  </si>
  <si>
    <t>Jorge.Carmona</t>
  </si>
  <si>
    <t>Carmen</t>
  </si>
  <si>
    <t>Carmen, Richard</t>
  </si>
  <si>
    <t>CTR40009</t>
  </si>
  <si>
    <t>Richard.Carmen</t>
  </si>
  <si>
    <t>Carlson</t>
  </si>
  <si>
    <t>DOR31351</t>
  </si>
  <si>
    <t>CONVTPC</t>
  </si>
  <si>
    <t>Tom D.</t>
  </si>
  <si>
    <t>Carlson, Tom D.</t>
  </si>
  <si>
    <t>CTR40002</t>
  </si>
  <si>
    <t>Tom.D.Carlson</t>
  </si>
  <si>
    <t>Carlson, Tim</t>
  </si>
  <si>
    <t>CTR00458</t>
  </si>
  <si>
    <t>Tim.Carlson</t>
  </si>
  <si>
    <t>Carlson, Mike</t>
  </si>
  <si>
    <t>CTR00940</t>
  </si>
  <si>
    <t>Mike.Carlson</t>
  </si>
  <si>
    <t>Carlson, Jeff</t>
  </si>
  <si>
    <t>CTR00647</t>
  </si>
  <si>
    <t>Jeff.Carlson</t>
  </si>
  <si>
    <t>Carlson, Elizabeth</t>
  </si>
  <si>
    <t>CTR00354</t>
  </si>
  <si>
    <t>Elizabeth.Carlson</t>
  </si>
  <si>
    <t>Carlson, Douglas</t>
  </si>
  <si>
    <t>CTR00151</t>
  </si>
  <si>
    <t>Douglas.Carlson</t>
  </si>
  <si>
    <t>Carlisle</t>
  </si>
  <si>
    <t>Amy R.</t>
  </si>
  <si>
    <t>Carlisle, Amy R.</t>
  </si>
  <si>
    <t>CTR40039</t>
  </si>
  <si>
    <t>Amy.R.Carlisle</t>
  </si>
  <si>
    <t>Carl, Shane</t>
  </si>
  <si>
    <t>CTR00556</t>
  </si>
  <si>
    <t>Shane.Carl</t>
  </si>
  <si>
    <t>Cargile</t>
  </si>
  <si>
    <t>Cargile, Shannon</t>
  </si>
  <si>
    <t>CTR01060</t>
  </si>
  <si>
    <t>Shannon.Cargile</t>
  </si>
  <si>
    <t>Carey</t>
  </si>
  <si>
    <t>Carey, Doug</t>
  </si>
  <si>
    <t>CON60460</t>
  </si>
  <si>
    <t>Doug.Carey</t>
  </si>
  <si>
    <t>Carey, Dan</t>
  </si>
  <si>
    <t>CTR20115</t>
  </si>
  <si>
    <t>Dan.Carey</t>
  </si>
  <si>
    <t>Carder</t>
  </si>
  <si>
    <t>Byron</t>
  </si>
  <si>
    <t>Carder, Byron</t>
  </si>
  <si>
    <t>CTR10217</t>
  </si>
  <si>
    <t>Byron.Carder</t>
  </si>
  <si>
    <t>Captain</t>
  </si>
  <si>
    <t>Marcell</t>
  </si>
  <si>
    <t>Captain, Marcell</t>
  </si>
  <si>
    <t>DOR34376</t>
  </si>
  <si>
    <t>marcell.captain</t>
  </si>
  <si>
    <t>Capps</t>
  </si>
  <si>
    <t>Curtic</t>
  </si>
  <si>
    <t>Capps, Curtic</t>
  </si>
  <si>
    <t>CTR00405</t>
  </si>
  <si>
    <t>Curtic.Capps</t>
  </si>
  <si>
    <t>Cape</t>
  </si>
  <si>
    <t>Cape, Daniel</t>
  </si>
  <si>
    <t>CTR01611</t>
  </si>
  <si>
    <t>Daniel.Cape</t>
  </si>
  <si>
    <t>Cannon</t>
  </si>
  <si>
    <t>Cannon, Justin</t>
  </si>
  <si>
    <t>CON60850</t>
  </si>
  <si>
    <t>Justin.Cannon</t>
  </si>
  <si>
    <t>Canning</t>
  </si>
  <si>
    <t>Canning, Justin</t>
  </si>
  <si>
    <t>CON00132</t>
  </si>
  <si>
    <t>Justin.Canning</t>
  </si>
  <si>
    <t>Campos</t>
  </si>
  <si>
    <t>Campos, Bob</t>
  </si>
  <si>
    <t>CTR00571</t>
  </si>
  <si>
    <t>Bob.Campos</t>
  </si>
  <si>
    <t>Campbell</t>
  </si>
  <si>
    <t>Stacy</t>
  </si>
  <si>
    <t>Campbell, Stacy</t>
  </si>
  <si>
    <t>CTR60080</t>
  </si>
  <si>
    <t>Stacy.Campbell</t>
  </si>
  <si>
    <t>Meagan</t>
  </si>
  <si>
    <t>Campbell, Meagan</t>
  </si>
  <si>
    <t>CTR01440</t>
  </si>
  <si>
    <t>Meagan.Campbell</t>
  </si>
  <si>
    <t>Campbell, Dennis</t>
  </si>
  <si>
    <t>CTR01436</t>
  </si>
  <si>
    <t>Dennis.Campbell</t>
  </si>
  <si>
    <t>Campbell, Dave</t>
  </si>
  <si>
    <t>CTR00413</t>
  </si>
  <si>
    <t>Dave.Campbell</t>
  </si>
  <si>
    <t>Camin</t>
  </si>
  <si>
    <t>Camin, Clark</t>
  </si>
  <si>
    <t>DOR32084</t>
  </si>
  <si>
    <t>Clark.Camin</t>
  </si>
  <si>
    <t>Camey</t>
  </si>
  <si>
    <t>Camey, Henry</t>
  </si>
  <si>
    <t>CTR10257</t>
  </si>
  <si>
    <t>Henry.Camey</t>
  </si>
  <si>
    <t>Camenzind</t>
  </si>
  <si>
    <t>Camenzind, Jason</t>
  </si>
  <si>
    <t>CTR01452</t>
  </si>
  <si>
    <t>Jason.Camenzind</t>
  </si>
  <si>
    <t>Camden</t>
  </si>
  <si>
    <t>Camden, Ryan</t>
  </si>
  <si>
    <t>CTR00595</t>
  </si>
  <si>
    <t>Ryan.Camden</t>
  </si>
  <si>
    <t>Callan</t>
  </si>
  <si>
    <t>Callan, Steve</t>
  </si>
  <si>
    <t>CTR00112</t>
  </si>
  <si>
    <t>Steve.Callan</t>
  </si>
  <si>
    <t>Callan, Roger</t>
  </si>
  <si>
    <t>CTR10265</t>
  </si>
  <si>
    <t>Roger.Callan</t>
  </si>
  <si>
    <t>Calabretto</t>
  </si>
  <si>
    <t>Calabretto, Jesse</t>
  </si>
  <si>
    <t>CTR20222</t>
  </si>
  <si>
    <t>Jesse.Calabretto</t>
  </si>
  <si>
    <t>Cady</t>
  </si>
  <si>
    <t>Daniel R.</t>
  </si>
  <si>
    <t>Cady, Daniel R.</t>
  </si>
  <si>
    <t>CTR10133</t>
  </si>
  <si>
    <t>Daniel.R.Cady</t>
  </si>
  <si>
    <t>Cabrera</t>
  </si>
  <si>
    <t>Cabrera, Carlos</t>
  </si>
  <si>
    <t>CTR10256</t>
  </si>
  <si>
    <t>Carlos.Cabrera</t>
  </si>
  <si>
    <t>Bystrek</t>
  </si>
  <si>
    <t>Bystrek, Michelle</t>
  </si>
  <si>
    <t>CTR01467</t>
  </si>
  <si>
    <t>Michelle.Bystrek</t>
  </si>
  <si>
    <t>Byrne</t>
  </si>
  <si>
    <t>Byrne, Patrick</t>
  </si>
  <si>
    <t>CTR01651</t>
  </si>
  <si>
    <t>Patrick.Byrne</t>
  </si>
  <si>
    <t>Byre</t>
  </si>
  <si>
    <t>Byre, Dale</t>
  </si>
  <si>
    <t>DOR9053</t>
  </si>
  <si>
    <t>Dale.Byre</t>
  </si>
  <si>
    <t>Bykerk</t>
  </si>
  <si>
    <t>Bykerk, Kevin</t>
  </si>
  <si>
    <t>DOR34029</t>
  </si>
  <si>
    <t>Kevin.Bykerk</t>
  </si>
  <si>
    <t>Butts</t>
  </si>
  <si>
    <t>Butts, Steve</t>
  </si>
  <si>
    <t>CTR01080</t>
  </si>
  <si>
    <t>Steve.Butts</t>
  </si>
  <si>
    <t>Butler</t>
  </si>
  <si>
    <t>Butler, Don</t>
  </si>
  <si>
    <t>CTR00939</t>
  </si>
  <si>
    <t>Buthmann</t>
  </si>
  <si>
    <t>Marlene</t>
  </si>
  <si>
    <t>Buthmann, Marlene</t>
  </si>
  <si>
    <t>CTR00044</t>
  </si>
  <si>
    <t>Marlene.Buthmann</t>
  </si>
  <si>
    <t>Buthmann, George</t>
  </si>
  <si>
    <t>CTR00002</t>
  </si>
  <si>
    <t>George.Buthmann</t>
  </si>
  <si>
    <t>Busta</t>
  </si>
  <si>
    <t>Busta, Rick</t>
  </si>
  <si>
    <t>CTR01202</t>
  </si>
  <si>
    <t>Rick.Busta</t>
  </si>
  <si>
    <t>Bussen</t>
  </si>
  <si>
    <t>Bussen, Steve</t>
  </si>
  <si>
    <t>CTR00408</t>
  </si>
  <si>
    <t>Steve.Bussen</t>
  </si>
  <si>
    <t>Buss</t>
  </si>
  <si>
    <t>Buss, Taylor</t>
  </si>
  <si>
    <t>CON60353</t>
  </si>
  <si>
    <t>Taylor.Buss</t>
  </si>
  <si>
    <t>Buss, Steve</t>
  </si>
  <si>
    <t>CTR10037</t>
  </si>
  <si>
    <t>Steve.Buss</t>
  </si>
  <si>
    <t>Busing</t>
  </si>
  <si>
    <t>Busing, Michael</t>
  </si>
  <si>
    <t>CTR00114</t>
  </si>
  <si>
    <t>Michael.Busing</t>
  </si>
  <si>
    <t>Busing, James</t>
  </si>
  <si>
    <t>DOR7044</t>
  </si>
  <si>
    <t>james.busing</t>
  </si>
  <si>
    <t>Bush</t>
  </si>
  <si>
    <t>Garret</t>
  </si>
  <si>
    <t>Bush, Garret</t>
  </si>
  <si>
    <t>CTR00938</t>
  </si>
  <si>
    <t>Garret.Bush</t>
  </si>
  <si>
    <t>Busboom</t>
  </si>
  <si>
    <t>Busboom, Tom</t>
  </si>
  <si>
    <t>CTR10085</t>
  </si>
  <si>
    <t>Tom.Busboom</t>
  </si>
  <si>
    <t>Burton</t>
  </si>
  <si>
    <t>Donald L.</t>
  </si>
  <si>
    <t>Burton, Donald L.</t>
  </si>
  <si>
    <t>CTR60083</t>
  </si>
  <si>
    <t>Donald.L.Burton</t>
  </si>
  <si>
    <t>Burry</t>
  </si>
  <si>
    <t>Burry, Scott</t>
  </si>
  <si>
    <t>DOR35017</t>
  </si>
  <si>
    <t>Scott.Burry</t>
  </si>
  <si>
    <t>Burroughs</t>
  </si>
  <si>
    <t>Burroughs, Mary</t>
  </si>
  <si>
    <t>FHWABM</t>
  </si>
  <si>
    <t>Mary.Burroughs</t>
  </si>
  <si>
    <t>Burroughs, James</t>
  </si>
  <si>
    <t>CTR10076</t>
  </si>
  <si>
    <t>James.Burroughs</t>
  </si>
  <si>
    <t>Burnside</t>
  </si>
  <si>
    <t>Burnside, Shad</t>
  </si>
  <si>
    <t>CTR01027</t>
  </si>
  <si>
    <t>Shad.Burnside</t>
  </si>
  <si>
    <t>Burns</t>
  </si>
  <si>
    <t>Quinten</t>
  </si>
  <si>
    <t>Burns, Quinten</t>
  </si>
  <si>
    <t>CTR01005</t>
  </si>
  <si>
    <t>Quinten.Burns</t>
  </si>
  <si>
    <t>Burns, Karl</t>
  </si>
  <si>
    <t>DOR32033</t>
  </si>
  <si>
    <t>Burnham</t>
  </si>
  <si>
    <t>Burnham, Nick</t>
  </si>
  <si>
    <t>DOR12034</t>
  </si>
  <si>
    <t>Nick.Burnham</t>
  </si>
  <si>
    <t>Burnett</t>
  </si>
  <si>
    <t>Burnett, Randy</t>
  </si>
  <si>
    <t>CTR00145</t>
  </si>
  <si>
    <t>Randy.Burnett</t>
  </si>
  <si>
    <t>Burmester</t>
  </si>
  <si>
    <t>Burmester, Karl</t>
  </si>
  <si>
    <t>CTR00693</t>
  </si>
  <si>
    <t>Karl.Burmester</t>
  </si>
  <si>
    <t>Burling</t>
  </si>
  <si>
    <t>Laurie</t>
  </si>
  <si>
    <t>Burling, Laurie</t>
  </si>
  <si>
    <t>DOR7019</t>
  </si>
  <si>
    <t>Laurie.Burling</t>
  </si>
  <si>
    <t>Burleigh</t>
  </si>
  <si>
    <t>Justan</t>
  </si>
  <si>
    <t>Burleigh, Justan</t>
  </si>
  <si>
    <t>CTR20056</t>
  </si>
  <si>
    <t>Justan.Burleigh</t>
  </si>
  <si>
    <t>Burkheart</t>
  </si>
  <si>
    <t>Burkheart, Jacob</t>
  </si>
  <si>
    <t>CTR01270</t>
  </si>
  <si>
    <t>Jacob.Burkheart</t>
  </si>
  <si>
    <t>Burke</t>
  </si>
  <si>
    <t>Burke, Wade</t>
  </si>
  <si>
    <t>CTR60021</t>
  </si>
  <si>
    <t>Wade.Burke</t>
  </si>
  <si>
    <t>Burke, Thomas</t>
  </si>
  <si>
    <t>CTR30041</t>
  </si>
  <si>
    <t>Thomas.Burke</t>
  </si>
  <si>
    <t>Burk</t>
  </si>
  <si>
    <t>Burk, Justin</t>
  </si>
  <si>
    <t>CON00126</t>
  </si>
  <si>
    <t>Justin.Burk</t>
  </si>
  <si>
    <t>Burham</t>
  </si>
  <si>
    <t>Burham, Mark</t>
  </si>
  <si>
    <t>DOR9017</t>
  </si>
  <si>
    <t>Mark.Burham</t>
  </si>
  <si>
    <t>Burgess</t>
  </si>
  <si>
    <t>Burgess, William J.</t>
  </si>
  <si>
    <t>CTR30050</t>
  </si>
  <si>
    <t>William.J.Burgess</t>
  </si>
  <si>
    <t>Burgess, Alan</t>
  </si>
  <si>
    <t>DOR32560</t>
  </si>
  <si>
    <t>alan.burgess</t>
  </si>
  <si>
    <t>Burgen</t>
  </si>
  <si>
    <t>Burgen, Trent</t>
  </si>
  <si>
    <t>CTR40154</t>
  </si>
  <si>
    <t>Trent.Burgen</t>
  </si>
  <si>
    <t>Burge</t>
  </si>
  <si>
    <t>Burge, Ethan</t>
  </si>
  <si>
    <t>CTR01037</t>
  </si>
  <si>
    <t>Ethan.Burge</t>
  </si>
  <si>
    <t>Burford</t>
  </si>
  <si>
    <t>Burford, Stacy</t>
  </si>
  <si>
    <t>DOR36078</t>
  </si>
  <si>
    <t>Stacy.Burford</t>
  </si>
  <si>
    <t>Burbach</t>
  </si>
  <si>
    <t>Burbach, Lee</t>
  </si>
  <si>
    <t>DOR10040</t>
  </si>
  <si>
    <t>Bunner</t>
  </si>
  <si>
    <t>Bunner, Mike</t>
  </si>
  <si>
    <t>DOR36243</t>
  </si>
  <si>
    <t>Mike.Bunner</t>
  </si>
  <si>
    <t>Bunger</t>
  </si>
  <si>
    <t>Bunger, Jim</t>
  </si>
  <si>
    <t>CTR01399</t>
  </si>
  <si>
    <t>Jim.Bunger</t>
  </si>
  <si>
    <t>Buhr</t>
  </si>
  <si>
    <t>Buhr, Paul</t>
  </si>
  <si>
    <t>CTR60049</t>
  </si>
  <si>
    <t>Paul.Buhr</t>
  </si>
  <si>
    <t>Buhl</t>
  </si>
  <si>
    <t>Buhl, Jessica</t>
  </si>
  <si>
    <t>CTR00515</t>
  </si>
  <si>
    <t>Jessica.Buhl</t>
  </si>
  <si>
    <t>Buford</t>
  </si>
  <si>
    <t>Buford, Tyler</t>
  </si>
  <si>
    <t>CTR20030</t>
  </si>
  <si>
    <t>Tyler.Buford</t>
  </si>
  <si>
    <t>Buffington</t>
  </si>
  <si>
    <t>Buffington, Mark</t>
  </si>
  <si>
    <t>CTR60059</t>
  </si>
  <si>
    <t>Mark.Buffington</t>
  </si>
  <si>
    <t>Buettner</t>
  </si>
  <si>
    <t>Buettner, Katie</t>
  </si>
  <si>
    <t>CTR01263</t>
  </si>
  <si>
    <t>Katie.Buettner</t>
  </si>
  <si>
    <t>Buettner, John</t>
  </si>
  <si>
    <t>CTR00937</t>
  </si>
  <si>
    <t>John.Buettner</t>
  </si>
  <si>
    <t>Buettner, Derek</t>
  </si>
  <si>
    <t>CON60849</t>
  </si>
  <si>
    <t>Derek.Buettner</t>
  </si>
  <si>
    <t>Buerman</t>
  </si>
  <si>
    <t>Buerman, Jason</t>
  </si>
  <si>
    <t>CTR00395</t>
  </si>
  <si>
    <t>Jason.Buerman</t>
  </si>
  <si>
    <t>Buer</t>
  </si>
  <si>
    <t>Buer, Steve</t>
  </si>
  <si>
    <t>CTR00360</t>
  </si>
  <si>
    <t>Steve.Buer</t>
  </si>
  <si>
    <t>Budnick</t>
  </si>
  <si>
    <t>Budnick, Julie</t>
  </si>
  <si>
    <t>CTR00367</t>
  </si>
  <si>
    <t>Buckley, Will</t>
  </si>
  <si>
    <t>CTR50004</t>
  </si>
  <si>
    <t>Will.Buckley</t>
  </si>
  <si>
    <t>Bryant</t>
  </si>
  <si>
    <t>John R.</t>
  </si>
  <si>
    <t>Bryant, John R.</t>
  </si>
  <si>
    <t>DOR36235</t>
  </si>
  <si>
    <t>John.R.Bryant</t>
  </si>
  <si>
    <t>Bryant, Jim</t>
  </si>
  <si>
    <t>CTR00441</t>
  </si>
  <si>
    <t>Jim.Bryant</t>
  </si>
  <si>
    <t>Bruns</t>
  </si>
  <si>
    <t>Bruns, Jeffrey</t>
  </si>
  <si>
    <t>DOR36352</t>
  </si>
  <si>
    <t>jeffrey.bruns</t>
  </si>
  <si>
    <t>Brunning</t>
  </si>
  <si>
    <t>Brunning, Dave</t>
  </si>
  <si>
    <t>CTR01201</t>
  </si>
  <si>
    <t>Dave.Brunning</t>
  </si>
  <si>
    <t>Brunning, Benjamin</t>
  </si>
  <si>
    <t>CTR00604</t>
  </si>
  <si>
    <t>Benjamin.Brunning</t>
  </si>
  <si>
    <t>Brunke</t>
  </si>
  <si>
    <t>Brunke, Joel</t>
  </si>
  <si>
    <t>SMG20102</t>
  </si>
  <si>
    <t>Joel.Brunke</t>
  </si>
  <si>
    <t>Brunberg</t>
  </si>
  <si>
    <t>Brunberg, Gary</t>
  </si>
  <si>
    <t>CTR00381</t>
  </si>
  <si>
    <t>Gary.Brunberg</t>
  </si>
  <si>
    <t>Bruce, Charles</t>
  </si>
  <si>
    <t>CTR01173</t>
  </si>
  <si>
    <t>Charles.Bruce</t>
  </si>
  <si>
    <t>Brozek</t>
  </si>
  <si>
    <t>Brozek, Steve</t>
  </si>
  <si>
    <t>CTR00233</t>
  </si>
  <si>
    <t>Steve.Brozek</t>
  </si>
  <si>
    <t>Brozek, Jared</t>
  </si>
  <si>
    <t>CTR01638</t>
  </si>
  <si>
    <t>Jared.Brozek</t>
  </si>
  <si>
    <t>Browning</t>
  </si>
  <si>
    <t>Browning, James D.</t>
  </si>
  <si>
    <t>CTR20249</t>
  </si>
  <si>
    <t>James.D.Browning</t>
  </si>
  <si>
    <t>Brown</t>
  </si>
  <si>
    <t>Brown, Zach</t>
  </si>
  <si>
    <t>CTR01135</t>
  </si>
  <si>
    <t>Zach.Brown</t>
  </si>
  <si>
    <t>Brown, Tom</t>
  </si>
  <si>
    <t>CTR20214</t>
  </si>
  <si>
    <t>Tom.Brown</t>
  </si>
  <si>
    <t>Brown, Robert</t>
  </si>
  <si>
    <t>CTR01130</t>
  </si>
  <si>
    <t>Robert.Brown</t>
  </si>
  <si>
    <t>Brown, Rob</t>
  </si>
  <si>
    <t>CTR01379</t>
  </si>
  <si>
    <t>Rob.Brown</t>
  </si>
  <si>
    <t>Brown, Randy</t>
  </si>
  <si>
    <t>CTR01239</t>
  </si>
  <si>
    <t>Randy.Brown</t>
  </si>
  <si>
    <t>Levi</t>
  </si>
  <si>
    <t>Brown, Levi</t>
  </si>
  <si>
    <t>CTR01182</t>
  </si>
  <si>
    <t>Levi.Brown</t>
  </si>
  <si>
    <t>Larry L.</t>
  </si>
  <si>
    <t>Brown, Larry L.</t>
  </si>
  <si>
    <t>CTR20034</t>
  </si>
  <si>
    <t>Larry.L.Brown</t>
  </si>
  <si>
    <t>Brown, Julie</t>
  </si>
  <si>
    <t>DOR34256</t>
  </si>
  <si>
    <t>Julie.Brown</t>
  </si>
  <si>
    <t>Brown, Jeremy</t>
  </si>
  <si>
    <t>CTR01519</t>
  </si>
  <si>
    <t>Jeremy.Brown</t>
  </si>
  <si>
    <t>Brown, Jeff</t>
  </si>
  <si>
    <t>CTR00603</t>
  </si>
  <si>
    <t>Jeff.Brown</t>
  </si>
  <si>
    <t>Brown, Jason</t>
  </si>
  <si>
    <t>CTR01059</t>
  </si>
  <si>
    <t>Jason.Brown</t>
  </si>
  <si>
    <t>Brown, Henry</t>
  </si>
  <si>
    <t>DOR36250</t>
  </si>
  <si>
    <t>Henry.Brown</t>
  </si>
  <si>
    <t>Brown, Del</t>
  </si>
  <si>
    <t>CTR40149</t>
  </si>
  <si>
    <t>Del.Brown</t>
  </si>
  <si>
    <t>Brown, Dave</t>
  </si>
  <si>
    <t>CTR01079</t>
  </si>
  <si>
    <t>Dave.Brown</t>
  </si>
  <si>
    <t>Brown, Darren</t>
  </si>
  <si>
    <t>CTR10204</t>
  </si>
  <si>
    <t>Darren.Brown</t>
  </si>
  <si>
    <t>Daran D.</t>
  </si>
  <si>
    <t>Brown, Daran D.</t>
  </si>
  <si>
    <t>CTR10123</t>
  </si>
  <si>
    <t>Daran.D.Brown</t>
  </si>
  <si>
    <t>Brown, Chris</t>
  </si>
  <si>
    <t>DOR34367</t>
  </si>
  <si>
    <t>chris.brown</t>
  </si>
  <si>
    <t>Chet</t>
  </si>
  <si>
    <t>Brown, Chet</t>
  </si>
  <si>
    <t>CTR01713</t>
  </si>
  <si>
    <t>Chet.Brown</t>
  </si>
  <si>
    <t>Brown, Carl</t>
  </si>
  <si>
    <t>CTR01435</t>
  </si>
  <si>
    <t>Carl.Brown</t>
  </si>
  <si>
    <t>Brown, Bill</t>
  </si>
  <si>
    <t>CTR60033</t>
  </si>
  <si>
    <t>Bill.Brown</t>
  </si>
  <si>
    <t>Browen</t>
  </si>
  <si>
    <t>Browen, Robert</t>
  </si>
  <si>
    <t>CTR01028</t>
  </si>
  <si>
    <t>Robert.Browen</t>
  </si>
  <si>
    <t>Brouwer</t>
  </si>
  <si>
    <t>Brouwer, Ross</t>
  </si>
  <si>
    <t>CTR01523</t>
  </si>
  <si>
    <t>Ross.Brouwer</t>
  </si>
  <si>
    <t>Brouillard</t>
  </si>
  <si>
    <t>Brouillard, Brent</t>
  </si>
  <si>
    <t>CTR00881</t>
  </si>
  <si>
    <t>Brent.Brouillard</t>
  </si>
  <si>
    <t>Broughton</t>
  </si>
  <si>
    <t>Joshua Aaron</t>
  </si>
  <si>
    <t>Broughton, Joshua Aaron</t>
  </si>
  <si>
    <t>SMG20262</t>
  </si>
  <si>
    <t>Joshua.A.Broughton</t>
  </si>
  <si>
    <t>Broshears</t>
  </si>
  <si>
    <t>Broshears, Zack</t>
  </si>
  <si>
    <t>DOR19022</t>
  </si>
  <si>
    <t>Brophy</t>
  </si>
  <si>
    <t>Aric Q.</t>
  </si>
  <si>
    <t>Brophy, Aric Q.</t>
  </si>
  <si>
    <t>CTR40005</t>
  </si>
  <si>
    <t>Aric.Q.Brophy</t>
  </si>
  <si>
    <t>Brooks</t>
  </si>
  <si>
    <t>Steven A.</t>
  </si>
  <si>
    <t>Brooks, Steven A.</t>
  </si>
  <si>
    <t>CTR01433</t>
  </si>
  <si>
    <t>Steven.A.Brooks</t>
  </si>
  <si>
    <t>Brooks, John</t>
  </si>
  <si>
    <t>CON10021</t>
  </si>
  <si>
    <t>John.Brooks</t>
  </si>
  <si>
    <t>Cecil</t>
  </si>
  <si>
    <t>Brooks, Cecil</t>
  </si>
  <si>
    <t>CTR40061</t>
  </si>
  <si>
    <t>Cecil.Brooks</t>
  </si>
  <si>
    <t>Broer</t>
  </si>
  <si>
    <t>Steve E.</t>
  </si>
  <si>
    <t>Broer, Steve E.</t>
  </si>
  <si>
    <t>CTR30040</t>
  </si>
  <si>
    <t>Steve.E.Broer</t>
  </si>
  <si>
    <t>Broekmier</t>
  </si>
  <si>
    <t>Broekmier, Josh</t>
  </si>
  <si>
    <t>SMG20101</t>
  </si>
  <si>
    <t>Josh.Broekmier</t>
  </si>
  <si>
    <t>Brodrick</t>
  </si>
  <si>
    <t>Brodrick, Brian</t>
  </si>
  <si>
    <t>CTR01548</t>
  </si>
  <si>
    <t>Brian.Brodrick</t>
  </si>
  <si>
    <t>Brockhaus</t>
  </si>
  <si>
    <t>Brockhaus, Joe</t>
  </si>
  <si>
    <t>CTR00500</t>
  </si>
  <si>
    <t>Joe.Brockhaus</t>
  </si>
  <si>
    <t>Raymond L.</t>
  </si>
  <si>
    <t>Brock, Raymond L.</t>
  </si>
  <si>
    <t>CTR10244</t>
  </si>
  <si>
    <t>Raymond.L.Brock</t>
  </si>
  <si>
    <t>Brittell</t>
  </si>
  <si>
    <t>Brittell, Nick</t>
  </si>
  <si>
    <t>DOR33209</t>
  </si>
  <si>
    <t>Nick.Brittell</t>
  </si>
  <si>
    <t>Bristow</t>
  </si>
  <si>
    <t>Bristow, Shawn</t>
  </si>
  <si>
    <t>CON60848</t>
  </si>
  <si>
    <t>Shawn.Bristow</t>
  </si>
  <si>
    <t>Bristol</t>
  </si>
  <si>
    <t>Bristol, Douglas</t>
  </si>
  <si>
    <t>CON00159</t>
  </si>
  <si>
    <t>Douglas.Bristol</t>
  </si>
  <si>
    <t>Briseno</t>
  </si>
  <si>
    <t>Freddy</t>
  </si>
  <si>
    <t>Briseno, Freddy</t>
  </si>
  <si>
    <t>DOR32493</t>
  </si>
  <si>
    <t>freddy.briseno</t>
  </si>
  <si>
    <t>Brinker</t>
  </si>
  <si>
    <t>Brinker, Gary</t>
  </si>
  <si>
    <t>DOR36049</t>
  </si>
  <si>
    <t>Brink</t>
  </si>
  <si>
    <t>Brink, Phil</t>
  </si>
  <si>
    <t>CTR00936</t>
  </si>
  <si>
    <t>Phil.Brink</t>
  </si>
  <si>
    <t>Brink, Brian</t>
  </si>
  <si>
    <t>CON60674</t>
  </si>
  <si>
    <t>Brian.Brink</t>
  </si>
  <si>
    <t>Briney</t>
  </si>
  <si>
    <t>Briney, Bruce</t>
  </si>
  <si>
    <t>CTR10027</t>
  </si>
  <si>
    <t>Bruce.Briney</t>
  </si>
  <si>
    <t>Brill</t>
  </si>
  <si>
    <t>Brill, Frank</t>
  </si>
  <si>
    <t>DOR17024</t>
  </si>
  <si>
    <t>Frank.Brill</t>
  </si>
  <si>
    <t>Briggs</t>
  </si>
  <si>
    <t>Briggs, Brandon</t>
  </si>
  <si>
    <t>CON60821</t>
  </si>
  <si>
    <t>Brandon.Briggs</t>
  </si>
  <si>
    <t>Brierly</t>
  </si>
  <si>
    <t>Brierly, Tony</t>
  </si>
  <si>
    <t>DOR35332</t>
  </si>
  <si>
    <t>Tony.Brierly</t>
  </si>
  <si>
    <t>Brezina</t>
  </si>
  <si>
    <t>Brezina, John</t>
  </si>
  <si>
    <t>CTR00185</t>
  </si>
  <si>
    <t>John.Brezina</t>
  </si>
  <si>
    <t>Breuer</t>
  </si>
  <si>
    <t>Breuer, Eric M.</t>
  </si>
  <si>
    <t>CTR30015</t>
  </si>
  <si>
    <t>Eric.M.Breuer</t>
  </si>
  <si>
    <t>Breen</t>
  </si>
  <si>
    <t>Breen, Brian</t>
  </si>
  <si>
    <t>CTR00429</t>
  </si>
  <si>
    <t>Brian.Breen</t>
  </si>
  <si>
    <t>Braun</t>
  </si>
  <si>
    <t>Braun, Gene</t>
  </si>
  <si>
    <t>CTR00248</t>
  </si>
  <si>
    <t>Gene.Braun</t>
  </si>
  <si>
    <t>Brantley</t>
  </si>
  <si>
    <t>Jedidiah</t>
  </si>
  <si>
    <t>Brantley, Jedidiah</t>
  </si>
  <si>
    <t>SMG20100</t>
  </si>
  <si>
    <t>Jedidiah.Brantley</t>
  </si>
  <si>
    <t>Brandyberry</t>
  </si>
  <si>
    <t>Brandyberry, Neal</t>
  </si>
  <si>
    <t>CTR00337</t>
  </si>
  <si>
    <t>Neal.Brandyberry</t>
  </si>
  <si>
    <t>Brandt</t>
  </si>
  <si>
    <t>Brandt, Thomas</t>
  </si>
  <si>
    <t>CTR00602</t>
  </si>
  <si>
    <t>Thomas.Brandt</t>
  </si>
  <si>
    <t>DOR31126</t>
  </si>
  <si>
    <t>Brandt, Ryan</t>
  </si>
  <si>
    <t>CTR10110</t>
  </si>
  <si>
    <t>Ryan.Brandt</t>
  </si>
  <si>
    <t>BrancoIII</t>
  </si>
  <si>
    <t>Allen G.</t>
  </si>
  <si>
    <t>CTR20055</t>
  </si>
  <si>
    <t>Allen.G.BrancoIII</t>
  </si>
  <si>
    <t>Branch</t>
  </si>
  <si>
    <t>Branch, Craig</t>
  </si>
  <si>
    <t>DOR31222</t>
  </si>
  <si>
    <t>Craig.Branch</t>
  </si>
  <si>
    <t>Brakhahn</t>
  </si>
  <si>
    <t>Brakhahn, Scott</t>
  </si>
  <si>
    <t>CTR00157</t>
  </si>
  <si>
    <t>Scott.Brakhahn</t>
  </si>
  <si>
    <t>Brakenhoff</t>
  </si>
  <si>
    <t>Brakenhoff, Dave</t>
  </si>
  <si>
    <t>CTR10216</t>
  </si>
  <si>
    <t>Dave.Brakenhoff</t>
  </si>
  <si>
    <t>Brakeman</t>
  </si>
  <si>
    <t>Brakeman, Jon</t>
  </si>
  <si>
    <t>CON60165</t>
  </si>
  <si>
    <t>Jon.Brakeman</t>
  </si>
  <si>
    <t>Brake</t>
  </si>
  <si>
    <t>Brake, Brian</t>
  </si>
  <si>
    <t>CTR01394</t>
  </si>
  <si>
    <t>Brian.Brake</t>
  </si>
  <si>
    <t>Brainard</t>
  </si>
  <si>
    <t>Brainard, Dennis</t>
  </si>
  <si>
    <t>CTR00633</t>
  </si>
  <si>
    <t>Dennis.Brainard</t>
  </si>
  <si>
    <t>Bo</t>
  </si>
  <si>
    <t>Brady, Bo</t>
  </si>
  <si>
    <t>CTR00042</t>
  </si>
  <si>
    <t>Bo.Brady</t>
  </si>
  <si>
    <t>Bradley, Seth</t>
  </si>
  <si>
    <t>CTR00902</t>
  </si>
  <si>
    <t>Seth.Bradley</t>
  </si>
  <si>
    <t>Brackman</t>
  </si>
  <si>
    <t>Rafe</t>
  </si>
  <si>
    <t>Brackman, Rafe</t>
  </si>
  <si>
    <t>CTR01265</t>
  </si>
  <si>
    <t>Rafe.Brackman</t>
  </si>
  <si>
    <t>Jerald L.</t>
  </si>
  <si>
    <t>Brackman, Jerald L.</t>
  </si>
  <si>
    <t>CTR20114</t>
  </si>
  <si>
    <t>Jerald.L.Brackman</t>
  </si>
  <si>
    <t>Boynton</t>
  </si>
  <si>
    <t>Jenessa E</t>
  </si>
  <si>
    <t>Boynton, Jenessa E</t>
  </si>
  <si>
    <t>DOR7020</t>
  </si>
  <si>
    <t>jenessa.e.boynton</t>
  </si>
  <si>
    <t>Boyle</t>
  </si>
  <si>
    <t>Boyle, Pat</t>
  </si>
  <si>
    <t>DOR33003</t>
  </si>
  <si>
    <t>Pat.Boyle</t>
  </si>
  <si>
    <t>Bowman</t>
  </si>
  <si>
    <t>Bowman, Dusty</t>
  </si>
  <si>
    <t>SMG20057</t>
  </si>
  <si>
    <t>Dusty.Bowman</t>
  </si>
  <si>
    <t>Bowlin</t>
  </si>
  <si>
    <t>Kalindra</t>
  </si>
  <si>
    <t>Bowlin, Kalindra</t>
  </si>
  <si>
    <t>CTR01561</t>
  </si>
  <si>
    <t>Kalindra.Bowlin</t>
  </si>
  <si>
    <t>Bowland</t>
  </si>
  <si>
    <t>Kirby</t>
  </si>
  <si>
    <t>Bowland, Kirby</t>
  </si>
  <si>
    <t>CTR20555</t>
  </si>
  <si>
    <t>Kirby.Bowland</t>
  </si>
  <si>
    <t>Bower</t>
  </si>
  <si>
    <t>Colby</t>
  </si>
  <si>
    <t>Bower, Colby</t>
  </si>
  <si>
    <t>CTR60036</t>
  </si>
  <si>
    <t>Colby.Bower</t>
  </si>
  <si>
    <t>Bowen</t>
  </si>
  <si>
    <t>Bowen, Dusty</t>
  </si>
  <si>
    <t>SMG20008</t>
  </si>
  <si>
    <t>Dusty.Bowen</t>
  </si>
  <si>
    <t>Bowen, Clinton</t>
  </si>
  <si>
    <t>CON10055</t>
  </si>
  <si>
    <t>Clinton.Bowen</t>
  </si>
  <si>
    <t>Bourne</t>
  </si>
  <si>
    <t>Bourne, Jack</t>
  </si>
  <si>
    <t>CTR01515</t>
  </si>
  <si>
    <t>Jack.Bourne</t>
  </si>
  <si>
    <t>Bougger</t>
  </si>
  <si>
    <t>Bougger, Dave</t>
  </si>
  <si>
    <t>CTR00551</t>
  </si>
  <si>
    <t>Dave.Bougger</t>
  </si>
  <si>
    <t>Bossemeyer</t>
  </si>
  <si>
    <t>Bossemeyer, Dan</t>
  </si>
  <si>
    <t>DOR32580</t>
  </si>
  <si>
    <t>Dan.Bossemeyer</t>
  </si>
  <si>
    <t>Bosley</t>
  </si>
  <si>
    <t>Brian S.</t>
  </si>
  <si>
    <t>Bosley, Brian S.</t>
  </si>
  <si>
    <t>CTR00116</t>
  </si>
  <si>
    <t>Brian.S.Bosley</t>
  </si>
  <si>
    <t>Bosiljevac</t>
  </si>
  <si>
    <t>David M.</t>
  </si>
  <si>
    <t>Bosiljevac, David M.</t>
  </si>
  <si>
    <t>CTR20049</t>
  </si>
  <si>
    <t>David.M.Bosiljevac</t>
  </si>
  <si>
    <t>Bosiljevac, Brian</t>
  </si>
  <si>
    <t>CTR20011</t>
  </si>
  <si>
    <t>Brian.Bosiljevac</t>
  </si>
  <si>
    <t>Bosak</t>
  </si>
  <si>
    <t>Thomas H.</t>
  </si>
  <si>
    <t>Bosak, Thomas H.</t>
  </si>
  <si>
    <t>CTR10069</t>
  </si>
  <si>
    <t>Thomas.H.Bosak</t>
  </si>
  <si>
    <t>Bosak, Don</t>
  </si>
  <si>
    <t>CTR10075</t>
  </si>
  <si>
    <t>Don.Bosak</t>
  </si>
  <si>
    <t>Bos</t>
  </si>
  <si>
    <t>Bos, Brian</t>
  </si>
  <si>
    <t>CTR20248</t>
  </si>
  <si>
    <t>Brian.Bos</t>
  </si>
  <si>
    <t>Borgmann</t>
  </si>
  <si>
    <t>Borgmann, Mark</t>
  </si>
  <si>
    <t>DOR2020</t>
  </si>
  <si>
    <t>Borges</t>
  </si>
  <si>
    <t>Percy</t>
  </si>
  <si>
    <t>Borges, Percy</t>
  </si>
  <si>
    <t>CTR60076</t>
  </si>
  <si>
    <t>Percy.Borges</t>
  </si>
  <si>
    <t>Boren</t>
  </si>
  <si>
    <t>Boren, Jennifer</t>
  </si>
  <si>
    <t>CTR00695</t>
  </si>
  <si>
    <t>Jennifer.Boren</t>
  </si>
  <si>
    <t>Booth</t>
  </si>
  <si>
    <t>Trent A.</t>
  </si>
  <si>
    <t>Booth, Trent A.</t>
  </si>
  <si>
    <t>CTR20081</t>
  </si>
  <si>
    <t>Trent.A.Booth</t>
  </si>
  <si>
    <t>Booth, Michael L.</t>
  </si>
  <si>
    <t>CTR40097</t>
  </si>
  <si>
    <t>Michael.L.Booth</t>
  </si>
  <si>
    <t>Booth, Joe</t>
  </si>
  <si>
    <t>CON00175</t>
  </si>
  <si>
    <t>Joe.Booth</t>
  </si>
  <si>
    <t>Boone</t>
  </si>
  <si>
    <t>Boone, Gary</t>
  </si>
  <si>
    <t>CTR00156</t>
  </si>
  <si>
    <t>Gary.Boone</t>
  </si>
  <si>
    <t>Bomberger</t>
  </si>
  <si>
    <t>Bomberger, Glen</t>
  </si>
  <si>
    <t>CTR00498</t>
  </si>
  <si>
    <t>Glen.Bomberger</t>
  </si>
  <si>
    <t>Bolen</t>
  </si>
  <si>
    <t>Bolen, Dan</t>
  </si>
  <si>
    <t>CTR01503</t>
  </si>
  <si>
    <t>Dan.Bolen</t>
  </si>
  <si>
    <t>Bohuslavsky</t>
  </si>
  <si>
    <t>MaryLou</t>
  </si>
  <si>
    <t>Bohuslavsky, MaryLou</t>
  </si>
  <si>
    <t>DOR7003</t>
  </si>
  <si>
    <t>MaryLou.Bohuslavsky</t>
  </si>
  <si>
    <t>Bohrer</t>
  </si>
  <si>
    <t>Bohrer, Bob</t>
  </si>
  <si>
    <t>CTR00762</t>
  </si>
  <si>
    <t>Bob.Bohrer</t>
  </si>
  <si>
    <t>Bohn</t>
  </si>
  <si>
    <t>Bohn, Jerry</t>
  </si>
  <si>
    <t>CTR01650</t>
  </si>
  <si>
    <t>Jerry.Bohn</t>
  </si>
  <si>
    <t>Bohl</t>
  </si>
  <si>
    <t>Bohl, Dustin</t>
  </si>
  <si>
    <t>CTR40139</t>
  </si>
  <si>
    <t>Dustin.Bohl</t>
  </si>
  <si>
    <t>Bohaty</t>
  </si>
  <si>
    <t>Bohaty, Ron</t>
  </si>
  <si>
    <t>SMG20078</t>
  </si>
  <si>
    <t>Ron.Bohaty</t>
  </si>
  <si>
    <t>Bohac</t>
  </si>
  <si>
    <t>Bohac, Dale</t>
  </si>
  <si>
    <t>CTR00393</t>
  </si>
  <si>
    <t>Dale.Bohac</t>
  </si>
  <si>
    <t>Boggs</t>
  </si>
  <si>
    <t>Boggs, Bruce</t>
  </si>
  <si>
    <t>CTR00305</t>
  </si>
  <si>
    <t>Bruce.Boggs</t>
  </si>
  <si>
    <t>Boettcher</t>
  </si>
  <si>
    <t>Boettcher, Jeff</t>
  </si>
  <si>
    <t>CTR10152</t>
  </si>
  <si>
    <t>Jeff.Boettcher</t>
  </si>
  <si>
    <t>Bodenhamer</t>
  </si>
  <si>
    <t>Bodenhamer, Brandon</t>
  </si>
  <si>
    <t>SMG20099</t>
  </si>
  <si>
    <t>Brandon.Bodenhamer</t>
  </si>
  <si>
    <t>Bock</t>
  </si>
  <si>
    <t>Bock, David R.</t>
  </si>
  <si>
    <t>CTR20074</t>
  </si>
  <si>
    <t>David.R.Bock</t>
  </si>
  <si>
    <t>Boardman</t>
  </si>
  <si>
    <t>Boardman, Robert W.</t>
  </si>
  <si>
    <t>CTR10090</t>
  </si>
  <si>
    <t>Robert.W.Boardman</t>
  </si>
  <si>
    <t>Blundell</t>
  </si>
  <si>
    <t>Jason W.</t>
  </si>
  <si>
    <t>Blundell, Jason W.</t>
  </si>
  <si>
    <t>CTR01264</t>
  </si>
  <si>
    <t>Jason.W.Blundell</t>
  </si>
  <si>
    <t>Blunck</t>
  </si>
  <si>
    <t>Blunck, Greg</t>
  </si>
  <si>
    <t>DOR33085</t>
  </si>
  <si>
    <t>Greg.Blunck</t>
  </si>
  <si>
    <t>Blum</t>
  </si>
  <si>
    <t>Blum, Stacy</t>
  </si>
  <si>
    <t>CTR00375</t>
  </si>
  <si>
    <t>Stacy.Blum</t>
  </si>
  <si>
    <t>Blue</t>
  </si>
  <si>
    <t>Blue, Andy</t>
  </si>
  <si>
    <t>CTR01120</t>
  </si>
  <si>
    <t>Andy.Blue</t>
  </si>
  <si>
    <t>Bloomquist</t>
  </si>
  <si>
    <t>Bloomquist, Dennis</t>
  </si>
  <si>
    <t>SMG20207</t>
  </si>
  <si>
    <t>Dennis.Bloomquist</t>
  </si>
  <si>
    <t>Bloomquist, Adam</t>
  </si>
  <si>
    <t>CTR01486</t>
  </si>
  <si>
    <t>Adam.Bloomquist</t>
  </si>
  <si>
    <t>Blomquist</t>
  </si>
  <si>
    <t>Reinhold</t>
  </si>
  <si>
    <t>Blomquist, Reinhold</t>
  </si>
  <si>
    <t>CON00217</t>
  </si>
  <si>
    <t>Reinhold.Blomquist</t>
  </si>
  <si>
    <t>Blankman</t>
  </si>
  <si>
    <t>Blankenship</t>
  </si>
  <si>
    <t>Robert E.</t>
  </si>
  <si>
    <t>Blankenship, Robert E.</t>
  </si>
  <si>
    <t>CTR40089</t>
  </si>
  <si>
    <t>Robert.E.Blankenship</t>
  </si>
  <si>
    <t>Turk (Kevin)</t>
  </si>
  <si>
    <t>Blake, Turk (Kevin)</t>
  </si>
  <si>
    <t>DOR38063</t>
  </si>
  <si>
    <t>Turk.Blake</t>
  </si>
  <si>
    <t>Blaine</t>
  </si>
  <si>
    <t>Blaine, Mike</t>
  </si>
  <si>
    <t>CTR00446</t>
  </si>
  <si>
    <t>Mike.Blaine</t>
  </si>
  <si>
    <t>Blackwell</t>
  </si>
  <si>
    <t>Dude</t>
  </si>
  <si>
    <t>Blackwell, Dude</t>
  </si>
  <si>
    <t>CTR01103</t>
  </si>
  <si>
    <t>Dude.Blackwell</t>
  </si>
  <si>
    <t>Baughn</t>
  </si>
  <si>
    <t>Blackwell, Baughn</t>
  </si>
  <si>
    <t>CTR10084</t>
  </si>
  <si>
    <t>Baughn.Blackwell</t>
  </si>
  <si>
    <t>Blackmore</t>
  </si>
  <si>
    <t>Blackmore, Robert</t>
  </si>
  <si>
    <t>CON00216</t>
  </si>
  <si>
    <t>Robert.Blackmore</t>
  </si>
  <si>
    <t>Blackerby</t>
  </si>
  <si>
    <t>Rodger</t>
  </si>
  <si>
    <t>Blackerby, Rodger</t>
  </si>
  <si>
    <t>CTR20095</t>
  </si>
  <si>
    <t>Rodger.Blackerby</t>
  </si>
  <si>
    <t>Black</t>
  </si>
  <si>
    <t>Black, Megan</t>
  </si>
  <si>
    <t>TEM00001</t>
  </si>
  <si>
    <t>Megan.Black</t>
  </si>
  <si>
    <t>Black, James</t>
  </si>
  <si>
    <t>CTR01160</t>
  </si>
  <si>
    <t>James.Black</t>
  </si>
  <si>
    <t>BK</t>
  </si>
  <si>
    <t>Kanthan</t>
  </si>
  <si>
    <t>BK, Kanthan</t>
  </si>
  <si>
    <t>CTR00871</t>
  </si>
  <si>
    <t>Kanthan.BK</t>
  </si>
  <si>
    <t>Bjorklund</t>
  </si>
  <si>
    <t>Bjorklund, Michael</t>
  </si>
  <si>
    <t>CTR20043</t>
  </si>
  <si>
    <t>Michael.Bjorklund</t>
  </si>
  <si>
    <t>Bixler</t>
  </si>
  <si>
    <t>Sandra</t>
  </si>
  <si>
    <t>Bixler, Sandra</t>
  </si>
  <si>
    <t>CTR10007</t>
  </si>
  <si>
    <t>Sandra.Bixler</t>
  </si>
  <si>
    <t>Dale A.</t>
  </si>
  <si>
    <t>Bixler, Dale A.</t>
  </si>
  <si>
    <t>CTR10119</t>
  </si>
  <si>
    <t>Dale.A.Bixler</t>
  </si>
  <si>
    <t>Bivin</t>
  </si>
  <si>
    <t>Bivin, Bill</t>
  </si>
  <si>
    <t>CTR01727</t>
  </si>
  <si>
    <t>Bill.Bivin</t>
  </si>
  <si>
    <t>Bitter</t>
  </si>
  <si>
    <t>Bitter, Dave</t>
  </si>
  <si>
    <t>CTR20254</t>
  </si>
  <si>
    <t>Dave.Bitter</t>
  </si>
  <si>
    <t>Bittel</t>
  </si>
  <si>
    <t>Bittel, Kelly</t>
  </si>
  <si>
    <t>CTR10034</t>
  </si>
  <si>
    <t>Kelly.Bittel</t>
  </si>
  <si>
    <t>Bishop</t>
  </si>
  <si>
    <t>Bishop, Michelle</t>
  </si>
  <si>
    <t>SMG20062</t>
  </si>
  <si>
    <t>Michelle.Bishop</t>
  </si>
  <si>
    <t>Bischoff</t>
  </si>
  <si>
    <t>Bischoff, Wayne</t>
  </si>
  <si>
    <t>CTR01234</t>
  </si>
  <si>
    <t>Wayne.Bischoff</t>
  </si>
  <si>
    <t>Bischof</t>
  </si>
  <si>
    <t>Gregory J. II</t>
  </si>
  <si>
    <t>Bischof, Gregory J. II</t>
  </si>
  <si>
    <t>CTR10127</t>
  </si>
  <si>
    <t>Gregory.J.Bischof.II</t>
  </si>
  <si>
    <t>Bisanz</t>
  </si>
  <si>
    <t>Bisanz, Harold</t>
  </si>
  <si>
    <t>CTR20182</t>
  </si>
  <si>
    <t>Harold.Bisanz</t>
  </si>
  <si>
    <t>Birt</t>
  </si>
  <si>
    <t>Birt, Russell</t>
  </si>
  <si>
    <t>CTR20253</t>
  </si>
  <si>
    <t>Russell.Birt</t>
  </si>
  <si>
    <t>Birk</t>
  </si>
  <si>
    <t>Birk, Todd</t>
  </si>
  <si>
    <t>CTR10294</t>
  </si>
  <si>
    <t>Todd.Birk</t>
  </si>
  <si>
    <t>Bird</t>
  </si>
  <si>
    <t>Bird, Aaron</t>
  </si>
  <si>
    <t>CON60820</t>
  </si>
  <si>
    <t>Aaron.Bird</t>
  </si>
  <si>
    <t>Bieseckee</t>
  </si>
  <si>
    <t>Bieseckee, Larry</t>
  </si>
  <si>
    <t>CTR00442</t>
  </si>
  <si>
    <t>Larry.Bieseckee</t>
  </si>
  <si>
    <t>Bierman</t>
  </si>
  <si>
    <t>Brandon L.</t>
  </si>
  <si>
    <t>Bierman, Brandon L.</t>
  </si>
  <si>
    <t>CTR20019</t>
  </si>
  <si>
    <t>Brandon.L.Bierman</t>
  </si>
  <si>
    <t>Bhanot</t>
  </si>
  <si>
    <t>Hemant</t>
  </si>
  <si>
    <t>Bhanot, Hemant</t>
  </si>
  <si>
    <t>DOR37185</t>
  </si>
  <si>
    <t>hemant.bhanot</t>
  </si>
  <si>
    <t>Bewley</t>
  </si>
  <si>
    <t>Bewley, Robert D.</t>
  </si>
  <si>
    <t>CTR10102</t>
  </si>
  <si>
    <t>Robert.D.Bewley</t>
  </si>
  <si>
    <t>Bewley, Brett</t>
  </si>
  <si>
    <t>CTR00428</t>
  </si>
  <si>
    <t>Brett.Bewley</t>
  </si>
  <si>
    <t>Bevans</t>
  </si>
  <si>
    <t>Tara</t>
  </si>
  <si>
    <t>Bevans, Tara</t>
  </si>
  <si>
    <t>CON00124</t>
  </si>
  <si>
    <t>Tara.Bevans</t>
  </si>
  <si>
    <t>Beutler</t>
  </si>
  <si>
    <t>John Paul</t>
  </si>
  <si>
    <t>Beutler, John Paul</t>
  </si>
  <si>
    <t>CTR01000</t>
  </si>
  <si>
    <t>John.Paul.Beutler</t>
  </si>
  <si>
    <t>Beutler, James</t>
  </si>
  <si>
    <t>CTR11109</t>
  </si>
  <si>
    <t>James.Beutler</t>
  </si>
  <si>
    <t>Bett</t>
  </si>
  <si>
    <t>Bett, Kyle</t>
  </si>
  <si>
    <t>CON00162</t>
  </si>
  <si>
    <t>Kyle.Bett</t>
  </si>
  <si>
    <t>Bestgen</t>
  </si>
  <si>
    <t>Baylor</t>
  </si>
  <si>
    <t>Bestgen, Baylor</t>
  </si>
  <si>
    <t>CON60641</t>
  </si>
  <si>
    <t>Baylor.Bestgen</t>
  </si>
  <si>
    <t>Bertrand</t>
  </si>
  <si>
    <t>Bertrand, Michael</t>
  </si>
  <si>
    <t>CTR30085</t>
  </si>
  <si>
    <t>Michael.Bertrand</t>
  </si>
  <si>
    <t>Berry</t>
  </si>
  <si>
    <t>Berry, Richard</t>
  </si>
  <si>
    <t>CON00215</t>
  </si>
  <si>
    <t>Richard.Berry</t>
  </si>
  <si>
    <t>Berry, Ray</t>
  </si>
  <si>
    <t>DOR36107</t>
  </si>
  <si>
    <t>John V.</t>
  </si>
  <si>
    <t>Berry, John V.</t>
  </si>
  <si>
    <t>CTR30018</t>
  </si>
  <si>
    <t>John.V.Berry</t>
  </si>
  <si>
    <t>Berry, Jack</t>
  </si>
  <si>
    <t>CTR01356</t>
  </si>
  <si>
    <t>Jack.Berry</t>
  </si>
  <si>
    <t>Berrios</t>
  </si>
  <si>
    <t>Yessika</t>
  </si>
  <si>
    <t>Berrios, Yessika</t>
  </si>
  <si>
    <t>CTR00810</t>
  </si>
  <si>
    <t>Yessika.Berrios</t>
  </si>
  <si>
    <t>Bernhardson</t>
  </si>
  <si>
    <t>Bernhardson, Alex</t>
  </si>
  <si>
    <t>SMG20206</t>
  </si>
  <si>
    <t>Alex.Bernhardson</t>
  </si>
  <si>
    <t>Berner</t>
  </si>
  <si>
    <t>Berner, Alan</t>
  </si>
  <si>
    <t>CTR01670</t>
  </si>
  <si>
    <t>Alan.Berner</t>
  </si>
  <si>
    <t>Bernadt</t>
  </si>
  <si>
    <t>Bernadt, Brian</t>
  </si>
  <si>
    <t>DOR31258</t>
  </si>
  <si>
    <t>Brian.Bernadt</t>
  </si>
  <si>
    <t>Bergland</t>
  </si>
  <si>
    <t>Bergland, Carl</t>
  </si>
  <si>
    <t>CTR00318</t>
  </si>
  <si>
    <t>Carl.Bergland</t>
  </si>
  <si>
    <t>Bergen</t>
  </si>
  <si>
    <t>Bergen, Trent</t>
  </si>
  <si>
    <t>CTR40158</t>
  </si>
  <si>
    <t>Trent.Bergen</t>
  </si>
  <si>
    <t>Bercot</t>
  </si>
  <si>
    <t>Bercot, Elizabeth</t>
  </si>
  <si>
    <t>DOR36456</t>
  </si>
  <si>
    <t>elizabeth.bercot</t>
  </si>
  <si>
    <t>Berck</t>
  </si>
  <si>
    <t>Berck, Tony</t>
  </si>
  <si>
    <t>CON00137</t>
  </si>
  <si>
    <t>Tony.Berck</t>
  </si>
  <si>
    <t>Beran</t>
  </si>
  <si>
    <t>Beran, Doug</t>
  </si>
  <si>
    <t>CTR00583</t>
  </si>
  <si>
    <t>Doug.Beran</t>
  </si>
  <si>
    <t>Benson</t>
  </si>
  <si>
    <t>Sally</t>
  </si>
  <si>
    <t>Benson, Sally</t>
  </si>
  <si>
    <t>CTR00694</t>
  </si>
  <si>
    <t>Sally.Benson</t>
  </si>
  <si>
    <t>Kevin G.</t>
  </si>
  <si>
    <t>Benson, Kevin G.</t>
  </si>
  <si>
    <t>CTR30031</t>
  </si>
  <si>
    <t>Kevin.G.Benson</t>
  </si>
  <si>
    <t>Benson, Brian</t>
  </si>
  <si>
    <t>CTR10054</t>
  </si>
  <si>
    <t>Brian.Benson</t>
  </si>
  <si>
    <t>Benson, Bradley</t>
  </si>
  <si>
    <t>CTR00761</t>
  </si>
  <si>
    <t>Bradley.Benson</t>
  </si>
  <si>
    <t>Benson, Benjamin</t>
  </si>
  <si>
    <t>CTR00899</t>
  </si>
  <si>
    <t>Benjamin.Benson</t>
  </si>
  <si>
    <t>Bennett</t>
  </si>
  <si>
    <t>Bennett, Robert</t>
  </si>
  <si>
    <t>CTR00751</t>
  </si>
  <si>
    <t>Robert.Bennett</t>
  </si>
  <si>
    <t>Bennett, Ernest</t>
  </si>
  <si>
    <t>DOR38052</t>
  </si>
  <si>
    <t>Ernest.Bennett</t>
  </si>
  <si>
    <t>Benell</t>
  </si>
  <si>
    <t>Benell, Donna</t>
  </si>
  <si>
    <t>SMG20193</t>
  </si>
  <si>
    <t>donna.benell</t>
  </si>
  <si>
    <t>Benedict</t>
  </si>
  <si>
    <t>Benedict, Shawn</t>
  </si>
  <si>
    <t>CTR00797</t>
  </si>
  <si>
    <t>Shawn.Benedict</t>
  </si>
  <si>
    <t>Beneda</t>
  </si>
  <si>
    <t>Beneda, Keith</t>
  </si>
  <si>
    <t>CTR00685</t>
  </si>
  <si>
    <t>Keith.Beneda</t>
  </si>
  <si>
    <t>Benavides</t>
  </si>
  <si>
    <t>Benavides, Brian</t>
  </si>
  <si>
    <t>CTR01021</t>
  </si>
  <si>
    <t>Brian.Benavides</t>
  </si>
  <si>
    <t>Belzer</t>
  </si>
  <si>
    <t>Belzer, Jim</t>
  </si>
  <si>
    <t>CTR01078</t>
  </si>
  <si>
    <t>Jim.Belzer</t>
  </si>
  <si>
    <t>Belmudez</t>
  </si>
  <si>
    <t>Belmudez, Scott</t>
  </si>
  <si>
    <t>CTR00214</t>
  </si>
  <si>
    <t>Scott.Belmudez</t>
  </si>
  <si>
    <t>Bellus</t>
  </si>
  <si>
    <t>Bellus, Gary</t>
  </si>
  <si>
    <t>CON00214</t>
  </si>
  <si>
    <t>Gary.Bellus</t>
  </si>
  <si>
    <t>Belling</t>
  </si>
  <si>
    <t>Belling, James</t>
  </si>
  <si>
    <t>SMG20071</t>
  </si>
  <si>
    <t>James.Belling</t>
  </si>
  <si>
    <t>Bellin</t>
  </si>
  <si>
    <t>Bellin, Duane</t>
  </si>
  <si>
    <t>DOR38162</t>
  </si>
  <si>
    <t>Duane.Bellin</t>
  </si>
  <si>
    <t>Bellendir</t>
  </si>
  <si>
    <t>Bellendir, Chris</t>
  </si>
  <si>
    <t>CTR00689</t>
  </si>
  <si>
    <t>Chris.Bellendir</t>
  </si>
  <si>
    <t>Bell</t>
  </si>
  <si>
    <t>Ian</t>
  </si>
  <si>
    <t>Bell, Ian</t>
  </si>
  <si>
    <t>SMG20245</t>
  </si>
  <si>
    <t>Ian.Bell</t>
  </si>
  <si>
    <t>Bell, Andrew</t>
  </si>
  <si>
    <t>CON10033</t>
  </si>
  <si>
    <t>Andrew.Bell</t>
  </si>
  <si>
    <t>Beil</t>
  </si>
  <si>
    <t>Beil, Kim</t>
  </si>
  <si>
    <t>CTR00935</t>
  </si>
  <si>
    <t>Kim.Beil</t>
  </si>
  <si>
    <t>Behrns</t>
  </si>
  <si>
    <t>Roger J.</t>
  </si>
  <si>
    <t>Behrns, Roger J.</t>
  </si>
  <si>
    <t>CTR20048</t>
  </si>
  <si>
    <t>Roger.J.Behrns</t>
  </si>
  <si>
    <t>BehringJr</t>
  </si>
  <si>
    <t>CTR40159</t>
  </si>
  <si>
    <t>Matt.BehringJr</t>
  </si>
  <si>
    <t>Behrendt</t>
  </si>
  <si>
    <t>Behrendt, Jarred</t>
  </si>
  <si>
    <t>CON00120</t>
  </si>
  <si>
    <t>Jarred.Behrendt</t>
  </si>
  <si>
    <t>Behnk</t>
  </si>
  <si>
    <t>Behnk, Troy</t>
  </si>
  <si>
    <t>CTR00760</t>
  </si>
  <si>
    <t>Troy.Behnk</t>
  </si>
  <si>
    <t>Beeter</t>
  </si>
  <si>
    <t>Beeter, Gary</t>
  </si>
  <si>
    <t>CTR20240</t>
  </si>
  <si>
    <t>Gary.Beeter</t>
  </si>
  <si>
    <t>Beerman</t>
  </si>
  <si>
    <t>Beerman, Jay</t>
  </si>
  <si>
    <t>CTR01119</t>
  </si>
  <si>
    <t>Jay.Beerman</t>
  </si>
  <si>
    <t>Beeck</t>
  </si>
  <si>
    <t>Beeck, Travis</t>
  </si>
  <si>
    <t>CTR00135</t>
  </si>
  <si>
    <t>Travis.Beeck</t>
  </si>
  <si>
    <t>Beckman</t>
  </si>
  <si>
    <t>Beckman, Shawn</t>
  </si>
  <si>
    <t>CON00213</t>
  </si>
  <si>
    <t>Shawn.Beckman</t>
  </si>
  <si>
    <t>Becker</t>
  </si>
  <si>
    <t>Becker, Zach</t>
  </si>
  <si>
    <t>CON60172</t>
  </si>
  <si>
    <t>Zach.Becker</t>
  </si>
  <si>
    <t>Becker, Terry</t>
  </si>
  <si>
    <t>DOR33131</t>
  </si>
  <si>
    <t>Terry.Becker</t>
  </si>
  <si>
    <t>Becker, Shane</t>
  </si>
  <si>
    <t>DOR32474</t>
  </si>
  <si>
    <t>Shane.Becker</t>
  </si>
  <si>
    <t>Becker, Brandon</t>
  </si>
  <si>
    <t>DOR32550</t>
  </si>
  <si>
    <t>Brandon.Becker</t>
  </si>
  <si>
    <t>Beckenhauer</t>
  </si>
  <si>
    <t>Beckenhauer, Joe</t>
  </si>
  <si>
    <t>CTR00165</t>
  </si>
  <si>
    <t>Joe.Beckenhauer</t>
  </si>
  <si>
    <t>Beckenhauer, Bill</t>
  </si>
  <si>
    <t>CTR30038</t>
  </si>
  <si>
    <t>Bill.Beckenhauer</t>
  </si>
  <si>
    <t>Beck</t>
  </si>
  <si>
    <t>Beck, Scott</t>
  </si>
  <si>
    <t>CTR00840</t>
  </si>
  <si>
    <t>Scott.Beck</t>
  </si>
  <si>
    <t>Beck, James W.</t>
  </si>
  <si>
    <t>CTR00667</t>
  </si>
  <si>
    <t>James.W.Beck</t>
  </si>
  <si>
    <t>Beavers</t>
  </si>
  <si>
    <t>Beavers, Andrew</t>
  </si>
  <si>
    <t>DOR32092</t>
  </si>
  <si>
    <t>andrew.beavers</t>
  </si>
  <si>
    <t>Beaver</t>
  </si>
  <si>
    <t>Beaver, Jim</t>
  </si>
  <si>
    <t>CON10027</t>
  </si>
  <si>
    <t>Jim.Beaver</t>
  </si>
  <si>
    <t>Beauchamp</t>
  </si>
  <si>
    <t>Beauchamp, Susan</t>
  </si>
  <si>
    <t>CON60637</t>
  </si>
  <si>
    <t>Susan.Beauchamp</t>
  </si>
  <si>
    <t>Beaty</t>
  </si>
  <si>
    <t>Beaty, Robert</t>
  </si>
  <si>
    <t>CTR01098</t>
  </si>
  <si>
    <t>Robert.Beaty</t>
  </si>
  <si>
    <t>Beasley</t>
  </si>
  <si>
    <t>Jerry D</t>
  </si>
  <si>
    <t>Beasley, Jerry D</t>
  </si>
  <si>
    <t>CTR00115</t>
  </si>
  <si>
    <t>Jerry.D.Beasley</t>
  </si>
  <si>
    <t>Baxter</t>
  </si>
  <si>
    <t>Baxter, Mark</t>
  </si>
  <si>
    <t>CTR00555</t>
  </si>
  <si>
    <t>Mark.Baxter</t>
  </si>
  <si>
    <t>Baxter, Jesse</t>
  </si>
  <si>
    <t>CTR01247</t>
  </si>
  <si>
    <t>Jesse.Baxter</t>
  </si>
  <si>
    <t>JC</t>
  </si>
  <si>
    <t>Baxter, JC</t>
  </si>
  <si>
    <t>CTR01290</t>
  </si>
  <si>
    <t>JC.Baxter</t>
  </si>
  <si>
    <t>Baxter, Anthony</t>
  </si>
  <si>
    <t>CTR00534</t>
  </si>
  <si>
    <t>Anthony.Baxter</t>
  </si>
  <si>
    <t>Baxa</t>
  </si>
  <si>
    <t>Baxa, Tim</t>
  </si>
  <si>
    <t>CTR30062</t>
  </si>
  <si>
    <t>Tim.Baxa</t>
  </si>
  <si>
    <t>Bausch</t>
  </si>
  <si>
    <t>Emily</t>
  </si>
  <si>
    <t>Bausch, Emily</t>
  </si>
  <si>
    <t>CTR00335</t>
  </si>
  <si>
    <t>Emily.Bausch</t>
  </si>
  <si>
    <t>Baumgartner</t>
  </si>
  <si>
    <t>Baumgartner, Paul</t>
  </si>
  <si>
    <t>CTR01213</t>
  </si>
  <si>
    <t>Paul.Baumgartner</t>
  </si>
  <si>
    <t>Baumgart</t>
  </si>
  <si>
    <t>Baumgart, Doug</t>
  </si>
  <si>
    <t>CTR00454</t>
  </si>
  <si>
    <t>Doug.Baumgart</t>
  </si>
  <si>
    <t>Baumgardner</t>
  </si>
  <si>
    <t>Baumgardner, Tommy</t>
  </si>
  <si>
    <t>CTR01398</t>
  </si>
  <si>
    <t>Tommy.Baumgardner</t>
  </si>
  <si>
    <t>Baumann</t>
  </si>
  <si>
    <t>Baumann, Cole</t>
  </si>
  <si>
    <t>DOR35305</t>
  </si>
  <si>
    <t>Cole.Baumann</t>
  </si>
  <si>
    <t>Bauer</t>
  </si>
  <si>
    <t>Bauer, Jesse</t>
  </si>
  <si>
    <t>DOR31461</t>
  </si>
  <si>
    <t>jesse.bauer</t>
  </si>
  <si>
    <t>Battershell</t>
  </si>
  <si>
    <t>Battershell, Steve</t>
  </si>
  <si>
    <t>CTR00712</t>
  </si>
  <si>
    <t>Steve.Battershell</t>
  </si>
  <si>
    <t>Battershell, Richard</t>
  </si>
  <si>
    <t>CTR00161</t>
  </si>
  <si>
    <t>Richard.Battershell</t>
  </si>
  <si>
    <t>Batt</t>
  </si>
  <si>
    <t>Batt, Gary</t>
  </si>
  <si>
    <t>CTR00427</t>
  </si>
  <si>
    <t>Gary.Batt</t>
  </si>
  <si>
    <t>Bates</t>
  </si>
  <si>
    <t>Bates, Daniel</t>
  </si>
  <si>
    <t>DOR32248</t>
  </si>
  <si>
    <t>Daniel.Bates</t>
  </si>
  <si>
    <t>Bateman</t>
  </si>
  <si>
    <t>Bateman, Andrew</t>
  </si>
  <si>
    <t>CON00296</t>
  </si>
  <si>
    <t>Andrew.Bateman</t>
  </si>
  <si>
    <t>Bassett</t>
  </si>
  <si>
    <t>Bassett, Robert</t>
  </si>
  <si>
    <t>DOR36100</t>
  </si>
  <si>
    <t>Robert.Bassett</t>
  </si>
  <si>
    <t>Basel</t>
  </si>
  <si>
    <t>Jason L.</t>
  </si>
  <si>
    <t>Basel, Jason L.</t>
  </si>
  <si>
    <t>CTR70016</t>
  </si>
  <si>
    <t>Jason.L.Basel</t>
  </si>
  <si>
    <t>Barwell</t>
  </si>
  <si>
    <t>Barwell, Don</t>
  </si>
  <si>
    <t>CTR01725</t>
  </si>
  <si>
    <t>Don.Barwell</t>
  </si>
  <si>
    <t>Bartlett</t>
  </si>
  <si>
    <t>Bartlett, Ron</t>
  </si>
  <si>
    <t>CTR00537</t>
  </si>
  <si>
    <t>Ron.Bartlett</t>
  </si>
  <si>
    <t>Bartels</t>
  </si>
  <si>
    <t>Bartels, Curtis A.</t>
  </si>
  <si>
    <t>CTR10040</t>
  </si>
  <si>
    <t>Curtis.A.Bartels</t>
  </si>
  <si>
    <t>Bartek</t>
  </si>
  <si>
    <t>Bartek, Chris</t>
  </si>
  <si>
    <t>CTR00934</t>
  </si>
  <si>
    <t>Chris.Bartek</t>
  </si>
  <si>
    <t>Bartek, Brandon</t>
  </si>
  <si>
    <t>CTR00401</t>
  </si>
  <si>
    <t>Brandon.Bartek</t>
  </si>
  <si>
    <t>Barrett</t>
  </si>
  <si>
    <t>Marion L. Jr.</t>
  </si>
  <si>
    <t>Barrett, Marion L. Jr.</t>
  </si>
  <si>
    <t>CTR70012</t>
  </si>
  <si>
    <t>Marion.L.Jr.Barrett</t>
  </si>
  <si>
    <t>Barrett, Kyle</t>
  </si>
  <si>
    <t>SMG20098</t>
  </si>
  <si>
    <t>Kyle.Barrett</t>
  </si>
  <si>
    <t>Barrett, Kirby</t>
  </si>
  <si>
    <t>CTR00035</t>
  </si>
  <si>
    <t>Kirby.Barrett</t>
  </si>
  <si>
    <t>Barrett, Devin</t>
  </si>
  <si>
    <t>CTR01282</t>
  </si>
  <si>
    <t>Devin.Barrett</t>
  </si>
  <si>
    <t>Barrett, Bruce</t>
  </si>
  <si>
    <t>DOR33096</t>
  </si>
  <si>
    <t>Barrett, Brooke</t>
  </si>
  <si>
    <t>CON60628</t>
  </si>
  <si>
    <t>Brooke.Barrett</t>
  </si>
  <si>
    <t>Barr</t>
  </si>
  <si>
    <t>Richard (Dick)</t>
  </si>
  <si>
    <t>Barr, Richard (Dick)</t>
  </si>
  <si>
    <t>CTR10086</t>
  </si>
  <si>
    <t>Richard.Barr</t>
  </si>
  <si>
    <t>Barnett</t>
  </si>
  <si>
    <t>Barnett, Don</t>
  </si>
  <si>
    <t>CTR01712</t>
  </si>
  <si>
    <t>Don.Barnett</t>
  </si>
  <si>
    <t>Barnes</t>
  </si>
  <si>
    <t>Barnes, Stacy</t>
  </si>
  <si>
    <t>CTR01485</t>
  </si>
  <si>
    <t>Stacy.Barnes</t>
  </si>
  <si>
    <t>Barnes, Randy</t>
  </si>
  <si>
    <t>CON00211</t>
  </si>
  <si>
    <t>Randy.Barnes</t>
  </si>
  <si>
    <t>Barnes, Kirk</t>
  </si>
  <si>
    <t>CTR01225</t>
  </si>
  <si>
    <t>Kirk.Barnes</t>
  </si>
  <si>
    <t>Barnes, Greg</t>
  </si>
  <si>
    <t>CON60901</t>
  </si>
  <si>
    <t>Barnard</t>
  </si>
  <si>
    <t>Barnard, Mike</t>
  </si>
  <si>
    <t>CTR00144</t>
  </si>
  <si>
    <t>Mike.Barnard</t>
  </si>
  <si>
    <t>Bargholz</t>
  </si>
  <si>
    <t>Bargholz, Randy</t>
  </si>
  <si>
    <t>CTR30079</t>
  </si>
  <si>
    <t>Randy.Bargholz</t>
  </si>
  <si>
    <t>Jayme</t>
  </si>
  <si>
    <t>Bargholz, Jayme</t>
  </si>
  <si>
    <t>CTR01236</t>
  </si>
  <si>
    <t>Jayme.Bargholz</t>
  </si>
  <si>
    <t>Bargen</t>
  </si>
  <si>
    <t>Bargen, Jim</t>
  </si>
  <si>
    <t>CTR00816</t>
  </si>
  <si>
    <t>Jim.Bargen</t>
  </si>
  <si>
    <t>Barg</t>
  </si>
  <si>
    <t>Barg, Kurtis</t>
  </si>
  <si>
    <t>CON60812</t>
  </si>
  <si>
    <t>Kurtis.Barg</t>
  </si>
  <si>
    <t>Bardsley</t>
  </si>
  <si>
    <t>Bardsley, Tyson</t>
  </si>
  <si>
    <t>CON00129</t>
  </si>
  <si>
    <t>Tyson.Bardsley</t>
  </si>
  <si>
    <t>Barbre</t>
  </si>
  <si>
    <t>Barbre, Aaron</t>
  </si>
  <si>
    <t>CTR00977</t>
  </si>
  <si>
    <t>Aaron.Barbre</t>
  </si>
  <si>
    <t>Barber</t>
  </si>
  <si>
    <t>Barber, Richard</t>
  </si>
  <si>
    <t>DOR35393</t>
  </si>
  <si>
    <t>Richard.Barber</t>
  </si>
  <si>
    <t>Barber, Charlie</t>
  </si>
  <si>
    <t>CTR10093</t>
  </si>
  <si>
    <t>Charlie.Barber</t>
  </si>
  <si>
    <t>Barajas</t>
  </si>
  <si>
    <t>Jose M.</t>
  </si>
  <si>
    <t>Barajas, Jose M.</t>
  </si>
  <si>
    <t>CTR00600</t>
  </si>
  <si>
    <t>Jose.M.Barajas</t>
  </si>
  <si>
    <t>Barajas, Christopher</t>
  </si>
  <si>
    <t>CTR00506</t>
  </si>
  <si>
    <t>Christopher.Barajas</t>
  </si>
  <si>
    <t>Barahona</t>
  </si>
  <si>
    <t>Barahona, Alex</t>
  </si>
  <si>
    <t>CON60556</t>
  </si>
  <si>
    <t>Alex.Barahona</t>
  </si>
  <si>
    <t>Bannister</t>
  </si>
  <si>
    <t>Torrey</t>
  </si>
  <si>
    <t>Bannister, Torrey</t>
  </si>
  <si>
    <t>CTR01378</t>
  </si>
  <si>
    <t>Torrey.Bannister</t>
  </si>
  <si>
    <t>Ball</t>
  </si>
  <si>
    <t>Ball, Jeff</t>
  </si>
  <si>
    <t>CON00263</t>
  </si>
  <si>
    <t>Jeff.Ball</t>
  </si>
  <si>
    <t>Bales</t>
  </si>
  <si>
    <t>Bales, Rodney</t>
  </si>
  <si>
    <t>CTR00839</t>
  </si>
  <si>
    <t>Rodney.Bales</t>
  </si>
  <si>
    <t>Baldwin</t>
  </si>
  <si>
    <t>Baldwin, Wade</t>
  </si>
  <si>
    <t>CTR10245</t>
  </si>
  <si>
    <t>Wade.Baldwin</t>
  </si>
  <si>
    <t>Baldwin, Robert</t>
  </si>
  <si>
    <t>CTR01434</t>
  </si>
  <si>
    <t>Robert.Baldwin</t>
  </si>
  <si>
    <t>Baker</t>
  </si>
  <si>
    <t>Baker, Rob</t>
  </si>
  <si>
    <t>CTR20009</t>
  </si>
  <si>
    <t>Rob.Baker</t>
  </si>
  <si>
    <t>Baker, Randy</t>
  </si>
  <si>
    <t>CTR60042</t>
  </si>
  <si>
    <t>Randy.Baker</t>
  </si>
  <si>
    <t>Baker, Keith</t>
  </si>
  <si>
    <t>CON00291</t>
  </si>
  <si>
    <t>Keith.Baker</t>
  </si>
  <si>
    <t>Baker, John</t>
  </si>
  <si>
    <t>CTR01513</t>
  </si>
  <si>
    <t>John.Baker</t>
  </si>
  <si>
    <t>Baker, Bryan</t>
  </si>
  <si>
    <t>DOR36203</t>
  </si>
  <si>
    <t>Bryan.Baker</t>
  </si>
  <si>
    <t>Baird</t>
  </si>
  <si>
    <t>Baird, Justin</t>
  </si>
  <si>
    <t>CTR01224</t>
  </si>
  <si>
    <t>Justin.Baird</t>
  </si>
  <si>
    <t>Bailey</t>
  </si>
  <si>
    <t>Tery</t>
  </si>
  <si>
    <t>Bailey, Tery</t>
  </si>
  <si>
    <t>CTR30037</t>
  </si>
  <si>
    <t>Tery.Bailey</t>
  </si>
  <si>
    <t>Bailey, Michael</t>
  </si>
  <si>
    <t>CON00210</t>
  </si>
  <si>
    <t>Michael.Bailey</t>
  </si>
  <si>
    <t>Bailey, David</t>
  </si>
  <si>
    <t>CTR01649</t>
  </si>
  <si>
    <t>David.Bailey</t>
  </si>
  <si>
    <t>Bachman</t>
  </si>
  <si>
    <t>Bachman, Frank</t>
  </si>
  <si>
    <t>CTR01171</t>
  </si>
  <si>
    <t>Frank.Bachman</t>
  </si>
  <si>
    <t>Bachman, Corey</t>
  </si>
  <si>
    <t>CON00187</t>
  </si>
  <si>
    <t>Corey.Bachman</t>
  </si>
  <si>
    <t>Ayo</t>
  </si>
  <si>
    <t>Oladayo</t>
  </si>
  <si>
    <t>Ayo, Oladayo</t>
  </si>
  <si>
    <t>CTR01560</t>
  </si>
  <si>
    <t>Oladayo.Ayo</t>
  </si>
  <si>
    <t>Ayala</t>
  </si>
  <si>
    <t>Ayala, Jesse</t>
  </si>
  <si>
    <t>CON60204</t>
  </si>
  <si>
    <t>Jesse.Ayala</t>
  </si>
  <si>
    <t>Austin, Steven</t>
  </si>
  <si>
    <t>CTR10182</t>
  </si>
  <si>
    <t>Steven.Austin</t>
  </si>
  <si>
    <t>Desmond</t>
  </si>
  <si>
    <t>Austin, Desmond</t>
  </si>
  <si>
    <t>CON60819</t>
  </si>
  <si>
    <t>Desmond.Austin</t>
  </si>
  <si>
    <t>Augustus</t>
  </si>
  <si>
    <t>Augustus, Matt</t>
  </si>
  <si>
    <t>CON10029</t>
  </si>
  <si>
    <t>Matt.Augustus</t>
  </si>
  <si>
    <t>Atkins</t>
  </si>
  <si>
    <t>Atkins, Sherri</t>
  </si>
  <si>
    <t>CON60810</t>
  </si>
  <si>
    <t>Sherri.Atkins</t>
  </si>
  <si>
    <t>Atkins, Nate</t>
  </si>
  <si>
    <t>CTR00732</t>
  </si>
  <si>
    <t>Nate.Atkins</t>
  </si>
  <si>
    <t>Assman</t>
  </si>
  <si>
    <t>Assman, Dan</t>
  </si>
  <si>
    <t>CON10042</t>
  </si>
  <si>
    <t>Dan.Assman</t>
  </si>
  <si>
    <t>Assadi</t>
  </si>
  <si>
    <t>DOR32030</t>
  </si>
  <si>
    <t>Ashmore</t>
  </si>
  <si>
    <t>Ashmore, Steve</t>
  </si>
  <si>
    <t>CON00297</t>
  </si>
  <si>
    <t>Steve.Ashmore</t>
  </si>
  <si>
    <t>Aschoff</t>
  </si>
  <si>
    <t>Aschoff, Jason</t>
  </si>
  <si>
    <t>CTR00599</t>
  </si>
  <si>
    <t>Jason.Aschoff</t>
  </si>
  <si>
    <t>Aschoff, James</t>
  </si>
  <si>
    <t>CTR00598</t>
  </si>
  <si>
    <t>James.Aschoff</t>
  </si>
  <si>
    <t>Arthur</t>
  </si>
  <si>
    <t>Arthur, Alex</t>
  </si>
  <si>
    <t>DOR36269</t>
  </si>
  <si>
    <t>alex.arthur</t>
  </si>
  <si>
    <t>Arps</t>
  </si>
  <si>
    <t>Arps, Michael D.</t>
  </si>
  <si>
    <t>CTR20113</t>
  </si>
  <si>
    <t>Michael.D.Arps</t>
  </si>
  <si>
    <t>Arnold</t>
  </si>
  <si>
    <t>Arnold, Rick</t>
  </si>
  <si>
    <t>CTR00554</t>
  </si>
  <si>
    <t>Rick.Arnold</t>
  </si>
  <si>
    <t>Kandi</t>
  </si>
  <si>
    <t>Arnold, Kandi</t>
  </si>
  <si>
    <t>CTR00001</t>
  </si>
  <si>
    <t>Kandi.Arnold</t>
  </si>
  <si>
    <t>Arnold, Justin</t>
  </si>
  <si>
    <t>CTR10281</t>
  </si>
  <si>
    <t>Justin.Arnold</t>
  </si>
  <si>
    <t>Arnold, Cindy</t>
  </si>
  <si>
    <t>CTR10279</t>
  </si>
  <si>
    <t>Cindy.Arnold</t>
  </si>
  <si>
    <t>Armstrong</t>
  </si>
  <si>
    <t>CTR10170</t>
  </si>
  <si>
    <t>Armstrong, Bruce</t>
  </si>
  <si>
    <t>CTR60064</t>
  </si>
  <si>
    <t>Bruce.Armstrong</t>
  </si>
  <si>
    <t>Armour</t>
  </si>
  <si>
    <t>Armour, Steve</t>
  </si>
  <si>
    <t>CTR60002</t>
  </si>
  <si>
    <t>Steve.Armour</t>
  </si>
  <si>
    <t>Armer</t>
  </si>
  <si>
    <t>Armer, Tony</t>
  </si>
  <si>
    <t>CON60631</t>
  </si>
  <si>
    <t>Tony.Armer</t>
  </si>
  <si>
    <t>Armendariz</t>
  </si>
  <si>
    <t>Rwendy</t>
  </si>
  <si>
    <t>Armendariz, Rwendy</t>
  </si>
  <si>
    <t>SMG20001</t>
  </si>
  <si>
    <t>Rwendy.Armendariz</t>
  </si>
  <si>
    <t>Argov</t>
  </si>
  <si>
    <t>Shachar J.</t>
  </si>
  <si>
    <t>Argov, Shachar J.</t>
  </si>
  <si>
    <t>CTR10046</t>
  </si>
  <si>
    <t>Shachar.J.Argov</t>
  </si>
  <si>
    <t>Arent</t>
  </si>
  <si>
    <t>Arent, Kelvin</t>
  </si>
  <si>
    <t>CON60627</t>
  </si>
  <si>
    <t>Kelvin.Arent</t>
  </si>
  <si>
    <t>Archer</t>
  </si>
  <si>
    <t>Archer, Cole</t>
  </si>
  <si>
    <t>SMG20205</t>
  </si>
  <si>
    <t>Cole.Archer</t>
  </si>
  <si>
    <t>Arbegast</t>
  </si>
  <si>
    <t>Arbegast, Paul</t>
  </si>
  <si>
    <t>CTR40169</t>
  </si>
  <si>
    <t>Paul.Arbegast</t>
  </si>
  <si>
    <t>Araujo</t>
  </si>
  <si>
    <t>Araujo, Brett</t>
  </si>
  <si>
    <t>DOR36179</t>
  </si>
  <si>
    <t>Brett.Araujo</t>
  </si>
  <si>
    <t>Aragon</t>
  </si>
  <si>
    <t>Jamiee</t>
  </si>
  <si>
    <t>Aragon, Jamiee</t>
  </si>
  <si>
    <t>CTR00625</t>
  </si>
  <si>
    <t>Jamiee.Aragon</t>
  </si>
  <si>
    <t>Aponte</t>
  </si>
  <si>
    <t>Aponte, Wilbert</t>
  </si>
  <si>
    <t>CTR40147</t>
  </si>
  <si>
    <t>Wilbert.Aponte</t>
  </si>
  <si>
    <t>Antonowicz</t>
  </si>
  <si>
    <t>Antonowicz, Colby</t>
  </si>
  <si>
    <t>CTR01601</t>
  </si>
  <si>
    <t>Colby.Antonowicz</t>
  </si>
  <si>
    <t>Anshasi</t>
  </si>
  <si>
    <t>Abe</t>
  </si>
  <si>
    <t>Anshasi, Abe</t>
  </si>
  <si>
    <t>CON60930</t>
  </si>
  <si>
    <t>Abe.Anshasi</t>
  </si>
  <si>
    <t>Anido</t>
  </si>
  <si>
    <t>Anido, Victor</t>
  </si>
  <si>
    <t>CTR01625</t>
  </si>
  <si>
    <t>Victor.Anido</t>
  </si>
  <si>
    <t>Anglin</t>
  </si>
  <si>
    <t>Anglin, Ken</t>
  </si>
  <si>
    <t>CTR01134</t>
  </si>
  <si>
    <t>Ken.Anglin</t>
  </si>
  <si>
    <t>Andrews</t>
  </si>
  <si>
    <t>Teri</t>
  </si>
  <si>
    <t>Andrews, Teri</t>
  </si>
  <si>
    <t>CTR01427</t>
  </si>
  <si>
    <t>Teri.Andrews</t>
  </si>
  <si>
    <t>Jean</t>
  </si>
  <si>
    <t>Andrews, Jean</t>
  </si>
  <si>
    <t>CTR00529</t>
  </si>
  <si>
    <t>Jean.Andrews</t>
  </si>
  <si>
    <t>Andresen</t>
  </si>
  <si>
    <t>Andresen, Justin</t>
  </si>
  <si>
    <t>CTR00580</t>
  </si>
  <si>
    <t>Justin.Andresen</t>
  </si>
  <si>
    <t>Andresen, Gabe</t>
  </si>
  <si>
    <t>SMG20027</t>
  </si>
  <si>
    <t>gabe.andresen</t>
  </si>
  <si>
    <t>Anderson</t>
  </si>
  <si>
    <t>Anderson, Travis</t>
  </si>
  <si>
    <t>CTR30071</t>
  </si>
  <si>
    <t>Travis.Anderson</t>
  </si>
  <si>
    <t>Anderson, Tim</t>
  </si>
  <si>
    <t>CTR00394</t>
  </si>
  <si>
    <t>Tim.Anderson</t>
  </si>
  <si>
    <t>Anderson, Stuart</t>
  </si>
  <si>
    <t>CON10046</t>
  </si>
  <si>
    <t>Stuart.Anderson</t>
  </si>
  <si>
    <t>Anderson, Stephen</t>
  </si>
  <si>
    <t>CTR30076</t>
  </si>
  <si>
    <t>Anderson, Sam</t>
  </si>
  <si>
    <t>CTR00477</t>
  </si>
  <si>
    <t>Sam.Anderson</t>
  </si>
  <si>
    <t>Anderson, Robert</t>
  </si>
  <si>
    <t>CTR00804</t>
  </si>
  <si>
    <t>Robert.Anderson</t>
  </si>
  <si>
    <t>Anderson, Randy</t>
  </si>
  <si>
    <t>CTR01474</t>
  </si>
  <si>
    <t>Randy.Anderson</t>
  </si>
  <si>
    <t>Anderson, Mark</t>
  </si>
  <si>
    <t>CTR00759</t>
  </si>
  <si>
    <t>Mark.Anderson</t>
  </si>
  <si>
    <t>Anderson, Kyle</t>
  </si>
  <si>
    <t>SMG20097</t>
  </si>
  <si>
    <t>Kyle.Anderson</t>
  </si>
  <si>
    <t>Anderson, Jon</t>
  </si>
  <si>
    <t>CTR01208</t>
  </si>
  <si>
    <t>Jon.Anderson</t>
  </si>
  <si>
    <t>Anderson, Jeffery</t>
  </si>
  <si>
    <t>CTR20084</t>
  </si>
  <si>
    <t>Jeffery.Anderson</t>
  </si>
  <si>
    <t>Anderson, Greg</t>
  </si>
  <si>
    <t>CTR00304</t>
  </si>
  <si>
    <t>Greg.Anderson</t>
  </si>
  <si>
    <t>Anderson, Carter</t>
  </si>
  <si>
    <t>CTR01335</t>
  </si>
  <si>
    <t>Carter.Anderson</t>
  </si>
  <si>
    <t>CON60122</t>
  </si>
  <si>
    <t>B.Anderson</t>
  </si>
  <si>
    <t>Anderson, Bob</t>
  </si>
  <si>
    <t>CTR30086</t>
  </si>
  <si>
    <t>Bob.Anderson</t>
  </si>
  <si>
    <t>Anderson, Austin</t>
  </si>
  <si>
    <t>CON00146</t>
  </si>
  <si>
    <t>Austin.Anderson</t>
  </si>
  <si>
    <t>Anderson, Anthony</t>
  </si>
  <si>
    <t>CTR01417</t>
  </si>
  <si>
    <t>Anthony.Anderson</t>
  </si>
  <si>
    <t>Andersen</t>
  </si>
  <si>
    <t>Andersen, Todd</t>
  </si>
  <si>
    <t>CTR00885</t>
  </si>
  <si>
    <t>Todd.Andersen</t>
  </si>
  <si>
    <t>Andersen, Jim</t>
  </si>
  <si>
    <t>CTR01256</t>
  </si>
  <si>
    <t>Jim.Andersen</t>
  </si>
  <si>
    <t>Andersen, David</t>
  </si>
  <si>
    <t>CTR40031</t>
  </si>
  <si>
    <t>David.Andersen</t>
  </si>
  <si>
    <t>Crystal</t>
  </si>
  <si>
    <t>Andersen, Crystal</t>
  </si>
  <si>
    <t>CTR01544</t>
  </si>
  <si>
    <t>Crystal.Andersen</t>
  </si>
  <si>
    <t>Alyssa</t>
  </si>
  <si>
    <t>Andersen, Alyssa</t>
  </si>
  <si>
    <t>DOR17040</t>
  </si>
  <si>
    <t>Ames</t>
  </si>
  <si>
    <t>Katherine</t>
  </si>
  <si>
    <t>Ames, Katherine</t>
  </si>
  <si>
    <t>DOR34467</t>
  </si>
  <si>
    <t>katherine.ames</t>
  </si>
  <si>
    <t>Amelian</t>
  </si>
  <si>
    <t>Soroosh</t>
  </si>
  <si>
    <t>Amelian, Soroosh</t>
  </si>
  <si>
    <t>CTR01691</t>
  </si>
  <si>
    <t>Soroosh.Amelian</t>
  </si>
  <si>
    <t>Ambriz</t>
  </si>
  <si>
    <t>Ambriz, Kathryn</t>
  </si>
  <si>
    <t>DOR31488</t>
  </si>
  <si>
    <t>Kathryn.Ambriz</t>
  </si>
  <si>
    <t>Alzheimer</t>
  </si>
  <si>
    <t>Marcie</t>
  </si>
  <si>
    <t>Alzheimer, Marcie</t>
  </si>
  <si>
    <t>CON00194</t>
  </si>
  <si>
    <t>Marcie.Alzheimer</t>
  </si>
  <si>
    <t>Alstrom</t>
  </si>
  <si>
    <t>Alstrom, Jerry</t>
  </si>
  <si>
    <t>CTR20112</t>
  </si>
  <si>
    <t>Jerry.Alstrom</t>
  </si>
  <si>
    <t>Allphin</t>
  </si>
  <si>
    <t>Allphin, Matthew</t>
  </si>
  <si>
    <t>CTR60043</t>
  </si>
  <si>
    <t>Matthew.Allphin</t>
  </si>
  <si>
    <t>Allen, Ethan</t>
  </si>
  <si>
    <t>CTR01222</t>
  </si>
  <si>
    <t>Ethan.Allen</t>
  </si>
  <si>
    <t>Allard</t>
  </si>
  <si>
    <t>Allard, George</t>
  </si>
  <si>
    <t>CTR01598</t>
  </si>
  <si>
    <t>George.Allard</t>
  </si>
  <si>
    <t>Allah</t>
  </si>
  <si>
    <t>Allah, Joe</t>
  </si>
  <si>
    <t>CTR00933</t>
  </si>
  <si>
    <t>Joe.Allah</t>
  </si>
  <si>
    <t>Alexander</t>
  </si>
  <si>
    <t>Troy E.</t>
  </si>
  <si>
    <t>Alexander, Troy E.</t>
  </si>
  <si>
    <t>CTR20110</t>
  </si>
  <si>
    <t>Troy.E.Alexander</t>
  </si>
  <si>
    <t>Alexander, Trent</t>
  </si>
  <si>
    <t>CTR10215</t>
  </si>
  <si>
    <t>Trent.Alexander</t>
  </si>
  <si>
    <t>Alexander, Jonathan</t>
  </si>
  <si>
    <t>CTR01521</t>
  </si>
  <si>
    <t>Jonathan.Alexander</t>
  </si>
  <si>
    <t>Aldridge</t>
  </si>
  <si>
    <t>Aldridge, Craig</t>
  </si>
  <si>
    <t>CON60158</t>
  </si>
  <si>
    <t>Craig.Aldridge</t>
  </si>
  <si>
    <t>Aldana</t>
  </si>
  <si>
    <t>Aldana, Carlos</t>
  </si>
  <si>
    <t>CON10038</t>
  </si>
  <si>
    <t>Carlos.Aldana</t>
  </si>
  <si>
    <t>Albrecht</t>
  </si>
  <si>
    <t>John "Jack"</t>
  </si>
  <si>
    <t>Albrecht, John "Jack"</t>
  </si>
  <si>
    <t>CTR00581</t>
  </si>
  <si>
    <t>John.Albrecht</t>
  </si>
  <si>
    <t>Albino</t>
  </si>
  <si>
    <t>Albino, Matt</t>
  </si>
  <si>
    <t>CTR20224</t>
  </si>
  <si>
    <t>Matt.Albino</t>
  </si>
  <si>
    <t>Albin</t>
  </si>
  <si>
    <t>Albin, Zach</t>
  </si>
  <si>
    <t>SMG20031</t>
  </si>
  <si>
    <t>zach.albin</t>
  </si>
  <si>
    <t>Albers</t>
  </si>
  <si>
    <t>Albers, John</t>
  </si>
  <si>
    <t>DOR37035</t>
  </si>
  <si>
    <t>John.Albers</t>
  </si>
  <si>
    <t>Alagbe</t>
  </si>
  <si>
    <t>Alagbe, John</t>
  </si>
  <si>
    <t>CTR01437</t>
  </si>
  <si>
    <t>John.Alagbe</t>
  </si>
  <si>
    <t>Akpo</t>
  </si>
  <si>
    <t>Gnandi</t>
  </si>
  <si>
    <t>Akpo, Gnandi</t>
  </si>
  <si>
    <t>CON60946</t>
  </si>
  <si>
    <t>Gnandi.Akpo</t>
  </si>
  <si>
    <t>Akins</t>
  </si>
  <si>
    <t>Akins, Brian</t>
  </si>
  <si>
    <t>CTR01274</t>
  </si>
  <si>
    <t>Brian.Akins</t>
  </si>
  <si>
    <t>Akers</t>
  </si>
  <si>
    <t>Akers, Justin</t>
  </si>
  <si>
    <t>CTR01421</t>
  </si>
  <si>
    <t>Justin.Akers</t>
  </si>
  <si>
    <t>Aitken</t>
  </si>
  <si>
    <t>Aitken, Timothy</t>
  </si>
  <si>
    <t>CTR01193</t>
  </si>
  <si>
    <t>Timothy.Aitken</t>
  </si>
  <si>
    <t>Ailes</t>
  </si>
  <si>
    <t>Ailes, David</t>
  </si>
  <si>
    <t>CTR00109</t>
  </si>
  <si>
    <t>David.Ailes</t>
  </si>
  <si>
    <t>Ahrentholz</t>
  </si>
  <si>
    <t>Ahrentholz, Tony</t>
  </si>
  <si>
    <t>CON10043</t>
  </si>
  <si>
    <t>Tony.Ahrentholz</t>
  </si>
  <si>
    <t>Ahlers</t>
  </si>
  <si>
    <t>Ahlers, Shane</t>
  </si>
  <si>
    <t>CTR01029</t>
  </si>
  <si>
    <t>Shane.Ahlers</t>
  </si>
  <si>
    <t>Aguilar</t>
  </si>
  <si>
    <t>Fidel</t>
  </si>
  <si>
    <t>Aguilar, Fidel</t>
  </si>
  <si>
    <t>CTR01557</t>
  </si>
  <si>
    <t>Fidel.Aguilar</t>
  </si>
  <si>
    <t>Agoilar</t>
  </si>
  <si>
    <t>Edoardo</t>
  </si>
  <si>
    <t>Agoilar, Edoardo</t>
  </si>
  <si>
    <t>CON68028</t>
  </si>
  <si>
    <t>Edoardo.Agoilar</t>
  </si>
  <si>
    <t>Adler</t>
  </si>
  <si>
    <t>Adler, Michael</t>
  </si>
  <si>
    <t>CON60447</t>
  </si>
  <si>
    <t>Michael.Adler</t>
  </si>
  <si>
    <t>Adkisson</t>
  </si>
  <si>
    <t>Adkisson, Jason</t>
  </si>
  <si>
    <t>DOR38048</t>
  </si>
  <si>
    <t>Jason.Adkisson</t>
  </si>
  <si>
    <t>Adkins</t>
  </si>
  <si>
    <t>Adkins, Lee</t>
  </si>
  <si>
    <t>CTR00150</t>
  </si>
  <si>
    <t>Lee.Adkins</t>
  </si>
  <si>
    <t>Aden</t>
  </si>
  <si>
    <t>Jamion</t>
  </si>
  <si>
    <t>Aden, Jamion</t>
  </si>
  <si>
    <t>CTR00517</t>
  </si>
  <si>
    <t>Jamion.Aden</t>
  </si>
  <si>
    <t>Adela</t>
  </si>
  <si>
    <t>Koffi</t>
  </si>
  <si>
    <t>Adela, Koffi</t>
  </si>
  <si>
    <t>CTR01322</t>
  </si>
  <si>
    <t>Koffi.Adela</t>
  </si>
  <si>
    <t>Adcock</t>
  </si>
  <si>
    <t>Adcock, Dan</t>
  </si>
  <si>
    <t>CTR00480</t>
  </si>
  <si>
    <t>Dan.Adcock</t>
  </si>
  <si>
    <t>Adams</t>
  </si>
  <si>
    <t>Adams, Tim</t>
  </si>
  <si>
    <t>CTR00754</t>
  </si>
  <si>
    <t>Tim.Adams</t>
  </si>
  <si>
    <t>Adams, Mike</t>
  </si>
  <si>
    <t>CTR00057</t>
  </si>
  <si>
    <t>Mike.Adams</t>
  </si>
  <si>
    <t>Merle</t>
  </si>
  <si>
    <t>Adams, Merle</t>
  </si>
  <si>
    <t>CTR00632</t>
  </si>
  <si>
    <t>Merle.Adams</t>
  </si>
  <si>
    <t>Marlin</t>
  </si>
  <si>
    <t>Adams, Marlin</t>
  </si>
  <si>
    <t>CTR40123</t>
  </si>
  <si>
    <t>Marlin.Adams</t>
  </si>
  <si>
    <t>Adams, Mark</t>
  </si>
  <si>
    <t>CTR01207</t>
  </si>
  <si>
    <t>Mark.Adams</t>
  </si>
  <si>
    <t>Dennis E</t>
  </si>
  <si>
    <t>Adams, Dennis E</t>
  </si>
  <si>
    <t>CTR00837</t>
  </si>
  <si>
    <t>Dennis.E.Adams</t>
  </si>
  <si>
    <t>Ackland</t>
  </si>
  <si>
    <t>Ackland, Lenny</t>
  </si>
  <si>
    <t>CTR40026</t>
  </si>
  <si>
    <t>Lenny.Ackland</t>
  </si>
  <si>
    <t>Ackerman</t>
  </si>
  <si>
    <t>Ackerman, Rex</t>
  </si>
  <si>
    <t>CTR20054</t>
  </si>
  <si>
    <t>Rex.Ackerman</t>
  </si>
  <si>
    <t>Ackerman, Jeff</t>
  </si>
  <si>
    <t>CTR00390</t>
  </si>
  <si>
    <t>Jeff.Ackerman</t>
  </si>
  <si>
    <t>Ackerman, Jack</t>
  </si>
  <si>
    <t>CTR50005</t>
  </si>
  <si>
    <t>Jack.Ackerman</t>
  </si>
  <si>
    <t>Acevedo</t>
  </si>
  <si>
    <t>Leobardo</t>
  </si>
  <si>
    <t>Acevedo, Leobardo</t>
  </si>
  <si>
    <t>CTR01255</t>
  </si>
  <si>
    <t>Leobardo.Acevedo</t>
  </si>
  <si>
    <t>Abels</t>
  </si>
  <si>
    <t>Abels, Marc</t>
  </si>
  <si>
    <t>CTR20036</t>
  </si>
  <si>
    <t>Marc.Abels</t>
  </si>
  <si>
    <t>Abbott</t>
  </si>
  <si>
    <t>Abbott, Jason</t>
  </si>
  <si>
    <t>CTR00836</t>
  </si>
  <si>
    <t>Jason.Abbott</t>
  </si>
  <si>
    <t>LASTNAME</t>
  </si>
  <si>
    <t>FIRSTNAME</t>
  </si>
  <si>
    <t>USER_NM</t>
  </si>
  <si>
    <t>USER_ID</t>
  </si>
  <si>
    <t>COMMON_ID</t>
  </si>
  <si>
    <t>t_tst_rslt_dtl</t>
  </si>
  <si>
    <t>t_tst_rslt_hdr</t>
  </si>
  <si>
    <t>t_smpl_tst</t>
  </si>
  <si>
    <t>t_othr_smpl</t>
  </si>
  <si>
    <t>t_smpl</t>
  </si>
  <si>
    <t>SMPL_ID</t>
  </si>
  <si>
    <t>SMPLD_BY</t>
  </si>
  <si>
    <t>MATL_CD</t>
  </si>
  <si>
    <t>PROD_NM</t>
  </si>
  <si>
    <t>CMS_UID</t>
  </si>
  <si>
    <t>RMRKS_ID</t>
  </si>
  <si>
    <t>SMPL_T</t>
  </si>
  <si>
    <t>UNT_T</t>
  </si>
  <si>
    <t>MNFCTR_CD</t>
  </si>
  <si>
    <t>REPR_QTY</t>
  </si>
  <si>
    <t>SMPL_DT</t>
  </si>
  <si>
    <t>LOG_DT</t>
  </si>
  <si>
    <t>GEOG_AREA_T</t>
  </si>
  <si>
    <t>STAT_T</t>
  </si>
  <si>
    <t>AUTH_DT</t>
  </si>
  <si>
    <t>ACPT_METH_T</t>
  </si>
  <si>
    <t>LAST_MODFD_UID</t>
  </si>
  <si>
    <t>LAST_MODFD_DT</t>
  </si>
  <si>
    <t>LOCK_DT</t>
  </si>
  <si>
    <t>LAB_CNTRL_NBR</t>
  </si>
  <si>
    <t>LAB_REF_NBR</t>
  </si>
  <si>
    <t>OTH_T</t>
  </si>
  <si>
    <t>OTH_ID</t>
  </si>
  <si>
    <t>TST_METH</t>
  </si>
  <si>
    <t>SMPL_TST_NBR</t>
  </si>
  <si>
    <t>LAB_ID</t>
  </si>
  <si>
    <t>CHRG_AMT</t>
  </si>
  <si>
    <t>STRT_DT</t>
  </si>
  <si>
    <t>EST_CMPL_DT</t>
  </si>
  <si>
    <t>ACTL_CMPL_DT</t>
  </si>
  <si>
    <t>EFFDT</t>
  </si>
  <si>
    <t>TST_FLD_SN</t>
  </si>
  <si>
    <t>TST_STRG_FLD_VAL</t>
  </si>
  <si>
    <t>TST_NUMRC_FLD_VAL</t>
  </si>
  <si>
    <t>Your Name:</t>
  </si>
  <si>
    <t>Test Run</t>
  </si>
  <si>
    <t>Date:</t>
  </si>
  <si>
    <t>Sampler:</t>
  </si>
  <si>
    <t>Producer/Supplier:</t>
  </si>
  <si>
    <t>Product Name:</t>
  </si>
  <si>
    <t>Geographic Area:</t>
  </si>
  <si>
    <t>Total Water (lb)</t>
  </si>
  <si>
    <t>SSD of Other Aggregate (lb)</t>
  </si>
  <si>
    <t>SSD of Coarse Aggregate (lb)</t>
  </si>
  <si>
    <t>SSD of Fine Aggregate (lb)</t>
  </si>
  <si>
    <t>Test Specification: ASTM C-231</t>
  </si>
  <si>
    <t>Water/Cement Ratio</t>
  </si>
  <si>
    <t>Max Ratio</t>
  </si>
  <si>
    <t>Min Ratio</t>
  </si>
  <si>
    <t>Calc. Unit Weight</t>
  </si>
  <si>
    <t>Other SCM</t>
  </si>
  <si>
    <t>% of Required Cement</t>
  </si>
  <si>
    <t>Slag</t>
  </si>
  <si>
    <t>Cement Per CYs Batched</t>
  </si>
  <si>
    <t>SilicaFume</t>
  </si>
  <si>
    <t>CYs of Concrete</t>
  </si>
  <si>
    <t>Cement</t>
  </si>
  <si>
    <t>%Air</t>
  </si>
  <si>
    <t>Specific Gravity</t>
  </si>
  <si>
    <t xml:space="preserve">Batch Weight / lbs </t>
  </si>
  <si>
    <t>Qty-oz</t>
  </si>
  <si>
    <t>Admixtures per batch</t>
  </si>
  <si>
    <t>Coarse Aggregate</t>
  </si>
  <si>
    <t>Fine Aggregate</t>
  </si>
  <si>
    <t>Type of Aggregate</t>
  </si>
  <si>
    <t>Aggregate</t>
  </si>
  <si>
    <t>Method of Cure</t>
  </si>
  <si>
    <t>Delivery Method</t>
  </si>
  <si>
    <t>Specific Performance Admixture</t>
  </si>
  <si>
    <t>Water Reducer-High Range/Retarder</t>
  </si>
  <si>
    <t>Water Reducer-High Range</t>
  </si>
  <si>
    <t>Water Reducer/Accelerator</t>
  </si>
  <si>
    <t>Water Reducer/Retarder</t>
  </si>
  <si>
    <t>Accelerator</t>
  </si>
  <si>
    <t>Other Aggregate</t>
  </si>
  <si>
    <t>Retarder</t>
  </si>
  <si>
    <t>Other</t>
  </si>
  <si>
    <t>Water Reducer</t>
  </si>
  <si>
    <t>Ready Mix Truck</t>
  </si>
  <si>
    <t>Air Entraining Agent</t>
  </si>
  <si>
    <t>Dump Truck</t>
  </si>
  <si>
    <t>Delivery_Method</t>
  </si>
  <si>
    <t>Admixtures</t>
  </si>
  <si>
    <t>Agg_Type</t>
  </si>
  <si>
    <t>therotical unit wt = mass/volume (lb/cu ft)</t>
  </si>
  <si>
    <t>Total Volume of Materials + Air (cu yds)</t>
  </si>
  <si>
    <t>Volume of Materials (cu yds)</t>
  </si>
  <si>
    <t>Other Aggregate (cu yds)</t>
  </si>
  <si>
    <t>Coarse Aggregate (cu yds)</t>
  </si>
  <si>
    <t>Fine Aggregate (cu yds)</t>
  </si>
  <si>
    <t>Water (cu yds)</t>
  </si>
  <si>
    <t>Total Cu Yds Delivered</t>
  </si>
  <si>
    <t>Batch Weights</t>
  </si>
  <si>
    <t>Air Content / Unit Weight</t>
  </si>
  <si>
    <t>PRODR_SUPP_T_DESCR</t>
  </si>
  <si>
    <t>Pit_Owner</t>
  </si>
  <si>
    <t>NDOT_PRODR_SUPP_FULL_NAME</t>
  </si>
  <si>
    <t>Aggregate Pit - Sand &amp; Gravel - Wet</t>
  </si>
  <si>
    <t>A00001</t>
  </si>
  <si>
    <t>ARPS GRAVEL &amp; CONCRETE, INC.</t>
  </si>
  <si>
    <t>A00002</t>
  </si>
  <si>
    <t>A00003</t>
  </si>
  <si>
    <t>ATKINSON SAND AND GRAVEL</t>
  </si>
  <si>
    <t>A00004</t>
  </si>
  <si>
    <t>BATENHORST GRAVEL COMPANY (BERNARD BATENHORST DBA)</t>
  </si>
  <si>
    <t>A00006</t>
  </si>
  <si>
    <t>BEATRICE CONCRETE COMPANY, INC.</t>
  </si>
  <si>
    <t>A00007</t>
  </si>
  <si>
    <t>PAULSEN, INC.</t>
  </si>
  <si>
    <t>A00008</t>
  </si>
  <si>
    <t>BROADFOOT SAND AND GRAVEL COMPANY, INC.</t>
  </si>
  <si>
    <t>A00009</t>
  </si>
  <si>
    <t>A00010</t>
  </si>
  <si>
    <t>A00011</t>
  </si>
  <si>
    <t>CEMENT PRODUCTS, INC.</t>
  </si>
  <si>
    <t>A00012</t>
  </si>
  <si>
    <t>CENTRAL SAND &amp; GRAVEL COMPANY</t>
  </si>
  <si>
    <t>A00013</t>
  </si>
  <si>
    <t>A00014</t>
  </si>
  <si>
    <t>A00015</t>
  </si>
  <si>
    <t>A00016</t>
  </si>
  <si>
    <t>A00017</t>
  </si>
  <si>
    <t>A00018</t>
  </si>
  <si>
    <t>A00020</t>
  </si>
  <si>
    <t>A00022</t>
  </si>
  <si>
    <t>A00023</t>
  </si>
  <si>
    <t>COLE SAND &amp; GRAVEL (DBA)</t>
  </si>
  <si>
    <t>A00024</t>
  </si>
  <si>
    <t>CONSOLIDATED SAND &amp; GRAVEL CO.</t>
  </si>
  <si>
    <t>Aggregate Pit - Sand &amp; Gravel - Dry</t>
  </si>
  <si>
    <t>A00025</t>
  </si>
  <si>
    <t>A00026</t>
  </si>
  <si>
    <t>D&amp;L Sand &amp; Gravel</t>
  </si>
  <si>
    <t>A00027</t>
  </si>
  <si>
    <t>Deweese Sand &amp; Gravel</t>
  </si>
  <si>
    <t>A00028</t>
  </si>
  <si>
    <t>A00029</t>
  </si>
  <si>
    <t>Dudden Gravel &amp; Rock</t>
  </si>
  <si>
    <t>Aggregate Pit</t>
  </si>
  <si>
    <t>A00030</t>
  </si>
  <si>
    <t>G-3 Enterprises</t>
  </si>
  <si>
    <t>A00031</t>
  </si>
  <si>
    <t>A00032</t>
  </si>
  <si>
    <t>Garrison Sand &amp; Gravel</t>
  </si>
  <si>
    <t>A00033</t>
  </si>
  <si>
    <t>H &amp; M Sand &amp; Gravel</t>
  </si>
  <si>
    <t>A00034</t>
  </si>
  <si>
    <t>Hartington Sand &amp; Gravel</t>
  </si>
  <si>
    <t>A00035</t>
  </si>
  <si>
    <t>Heening Sand &amp; Gravel</t>
  </si>
  <si>
    <t>Higman Sand &amp; Gravel</t>
  </si>
  <si>
    <t>A00037</t>
  </si>
  <si>
    <t>Holliday Sand &amp; Gravel</t>
  </si>
  <si>
    <t>A00038</t>
  </si>
  <si>
    <t>A00039</t>
  </si>
  <si>
    <t>Kembel Sand &amp; Gravel</t>
  </si>
  <si>
    <t>Kroeger Sand &amp; Gravel</t>
  </si>
  <si>
    <t>A00041</t>
  </si>
  <si>
    <t>A00042</t>
  </si>
  <si>
    <t>A00043</t>
  </si>
  <si>
    <t>A00044</t>
  </si>
  <si>
    <t>Lilly Sand &amp; Gravel</t>
  </si>
  <si>
    <t>A00046</t>
  </si>
  <si>
    <t>Luther Maddox</t>
  </si>
  <si>
    <t>A00047</t>
  </si>
  <si>
    <t>Lux Sand &amp; Gravel</t>
  </si>
  <si>
    <t>A00048</t>
  </si>
  <si>
    <t>A00049</t>
  </si>
  <si>
    <t>A00050</t>
  </si>
  <si>
    <t>A00052</t>
  </si>
  <si>
    <t>A00053</t>
  </si>
  <si>
    <t>A00054</t>
  </si>
  <si>
    <t>A00055</t>
  </si>
  <si>
    <t>A00056</t>
  </si>
  <si>
    <t>A00058</t>
  </si>
  <si>
    <t>A00059</t>
  </si>
  <si>
    <t>A00060</t>
  </si>
  <si>
    <t>A00061</t>
  </si>
  <si>
    <t>A00062</t>
  </si>
  <si>
    <t>A00063</t>
  </si>
  <si>
    <t>A00064</t>
  </si>
  <si>
    <t>Mallard Sand &amp; Gravel</t>
  </si>
  <si>
    <t>A00065</t>
  </si>
  <si>
    <t>A00066</t>
  </si>
  <si>
    <t>A00067</t>
  </si>
  <si>
    <t>A00068</t>
  </si>
  <si>
    <t>Milestone Sand &amp; Gravel</t>
  </si>
  <si>
    <t>A00069</t>
  </si>
  <si>
    <t>Nichols Sand &amp; Gravel</t>
  </si>
  <si>
    <t>A00070</t>
  </si>
  <si>
    <t>A00071</t>
  </si>
  <si>
    <t>A00072</t>
  </si>
  <si>
    <t>Ogallala Sand &amp; Gravel</t>
  </si>
  <si>
    <t>A00073</t>
  </si>
  <si>
    <t>A00074</t>
  </si>
  <si>
    <t>A00075</t>
  </si>
  <si>
    <t>OVERLAND SAND &amp; GRAVEL COMPANY, NEBCO DBA</t>
  </si>
  <si>
    <t>A00076</t>
  </si>
  <si>
    <t>A00077</t>
  </si>
  <si>
    <t>A00078</t>
  </si>
  <si>
    <t>A00079</t>
  </si>
  <si>
    <t>A00080</t>
  </si>
  <si>
    <t>A00081</t>
  </si>
  <si>
    <t>A00082</t>
  </si>
  <si>
    <t>A00083</t>
  </si>
  <si>
    <t>OVERTON SAND &amp; GRAVEL CO.</t>
  </si>
  <si>
    <t>A00084</t>
  </si>
  <si>
    <t>A00085</t>
  </si>
  <si>
    <t>PANHANDLE CONCRETE PRODUCTS, INC.</t>
  </si>
  <si>
    <t>A00086</t>
  </si>
  <si>
    <t>A00087</t>
  </si>
  <si>
    <t>A00088</t>
  </si>
  <si>
    <t>A00089</t>
  </si>
  <si>
    <t>A00090</t>
  </si>
  <si>
    <t>A00091</t>
  </si>
  <si>
    <t>A00092</t>
  </si>
  <si>
    <t>A00094</t>
  </si>
  <si>
    <t>A00095</t>
  </si>
  <si>
    <t>A00096</t>
  </si>
  <si>
    <t>A00097</t>
  </si>
  <si>
    <t>A00098</t>
  </si>
  <si>
    <t>S &amp; S WILLER, INC DBA PILGER SAND &amp; GRAVEL, INC.</t>
  </si>
  <si>
    <t>A00099</t>
  </si>
  <si>
    <t>A00100</t>
  </si>
  <si>
    <t>Quinn Sand &amp; Gravel</t>
  </si>
  <si>
    <t>A00101</t>
  </si>
  <si>
    <t>Bazile Aggregate</t>
  </si>
  <si>
    <t>A00102</t>
  </si>
  <si>
    <t>STALP GRAVEL COMPANY (HENRY A. STALP DBA)</t>
  </si>
  <si>
    <t>A00103</t>
  </si>
  <si>
    <t>Stalp Sand &amp; Gravel</t>
  </si>
  <si>
    <t>A00104</t>
  </si>
  <si>
    <t>TAFT &amp; FEEK CONSTRUCTION</t>
  </si>
  <si>
    <t>A00105</t>
  </si>
  <si>
    <t>A00106</t>
  </si>
  <si>
    <t>Ulrich Gravel Co.</t>
  </si>
  <si>
    <t>A00107</t>
  </si>
  <si>
    <t>Valley Sand &amp; Gravel</t>
  </si>
  <si>
    <t>A00108</t>
  </si>
  <si>
    <t>A00109</t>
  </si>
  <si>
    <t>WESTERN MATERIALS, INC.</t>
  </si>
  <si>
    <t>A00110</t>
  </si>
  <si>
    <t>WESTERN SAND AND GRAVEL CO.</t>
  </si>
  <si>
    <t>A00111</t>
  </si>
  <si>
    <t>A00112</t>
  </si>
  <si>
    <t>A00113</t>
  </si>
  <si>
    <t>A00114</t>
  </si>
  <si>
    <t>A00115</t>
  </si>
  <si>
    <t>A00116</t>
  </si>
  <si>
    <t>Western Sand &amp; Gravel</t>
  </si>
  <si>
    <t>A00117</t>
  </si>
  <si>
    <t>WHITNEY SAND AND GRAVEL, INC.</t>
  </si>
  <si>
    <t>A00118</t>
  </si>
  <si>
    <t>A00119</t>
  </si>
  <si>
    <t>BACKUS SAND &amp; GRAVEL</t>
  </si>
  <si>
    <t>A00120</t>
  </si>
  <si>
    <t>A00121</t>
  </si>
  <si>
    <t>A00122</t>
  </si>
  <si>
    <t>Gayman Sand &amp; Gravel</t>
  </si>
  <si>
    <t>A00123</t>
  </si>
  <si>
    <t>Hindrickson Sand &amp; Gravel</t>
  </si>
  <si>
    <t>A00124</t>
  </si>
  <si>
    <t>A00125</t>
  </si>
  <si>
    <t>A00126</t>
  </si>
  <si>
    <t>A00128</t>
  </si>
  <si>
    <t>A00129</t>
  </si>
  <si>
    <t>Beltline Sand &amp; Gravel</t>
  </si>
  <si>
    <t>A00130</t>
  </si>
  <si>
    <t>A00131</t>
  </si>
  <si>
    <t>A00132</t>
  </si>
  <si>
    <t>A00133</t>
  </si>
  <si>
    <t>A00135</t>
  </si>
  <si>
    <t>A00136</t>
  </si>
  <si>
    <t>A00137</t>
  </si>
  <si>
    <t>WOLF SAND &amp; GRAVEL COMPANY</t>
  </si>
  <si>
    <t>A00138</t>
  </si>
  <si>
    <t>Elkhorn Sand &amp; Gravel</t>
  </si>
  <si>
    <t>A00139</t>
  </si>
  <si>
    <t>A00140</t>
  </si>
  <si>
    <t>A00141</t>
  </si>
  <si>
    <t>A00142</t>
  </si>
  <si>
    <t>A00143</t>
  </si>
  <si>
    <t>A00144</t>
  </si>
  <si>
    <t>A00145</t>
  </si>
  <si>
    <t>A00146</t>
  </si>
  <si>
    <t>Mid-Nebraska Aggregate</t>
  </si>
  <si>
    <t>A00147</t>
  </si>
  <si>
    <t>A00148</t>
  </si>
  <si>
    <t>A00149</t>
  </si>
  <si>
    <t>A00151</t>
  </si>
  <si>
    <t>Simon Construction</t>
  </si>
  <si>
    <t>A00152</t>
  </si>
  <si>
    <t>SIMON CONTRACTORS INC.</t>
  </si>
  <si>
    <t>A00153</t>
  </si>
  <si>
    <t>A00154</t>
  </si>
  <si>
    <t>Mitteis Sand &amp; Gravel</t>
  </si>
  <si>
    <t>A00155</t>
  </si>
  <si>
    <t>A00156</t>
  </si>
  <si>
    <t>Matteo Sand &amp; Gravel</t>
  </si>
  <si>
    <t>A00157</t>
  </si>
  <si>
    <t>A00158</t>
  </si>
  <si>
    <t>A00159</t>
  </si>
  <si>
    <t>A00160</t>
  </si>
  <si>
    <t>A00161</t>
  </si>
  <si>
    <t>A00162</t>
  </si>
  <si>
    <t>Crosley Sand &amp; Gravel</t>
  </si>
  <si>
    <t>A00163</t>
  </si>
  <si>
    <t>A00164</t>
  </si>
  <si>
    <t>A00165</t>
  </si>
  <si>
    <t>A00166</t>
  </si>
  <si>
    <t>A00167</t>
  </si>
  <si>
    <t>WERNER CONSTRUCTION, INC.</t>
  </si>
  <si>
    <t>A00168</t>
  </si>
  <si>
    <t>A00169</t>
  </si>
  <si>
    <t>A00170</t>
  </si>
  <si>
    <t>A00171</t>
  </si>
  <si>
    <t>A00172</t>
  </si>
  <si>
    <t>A00174</t>
  </si>
  <si>
    <t>F208</t>
  </si>
  <si>
    <t>POLLOCK REDI-MIX, LLC</t>
  </si>
  <si>
    <t>A00175</t>
  </si>
  <si>
    <t>VONTZ PAVING, INC.</t>
  </si>
  <si>
    <t>A00176</t>
  </si>
  <si>
    <t>A00177</t>
  </si>
  <si>
    <t>A00178</t>
  </si>
  <si>
    <t>A00179</t>
  </si>
  <si>
    <t>A00180</t>
  </si>
  <si>
    <t>A00181</t>
  </si>
  <si>
    <t>A00182</t>
  </si>
  <si>
    <t>A00183</t>
  </si>
  <si>
    <t>A00184</t>
  </si>
  <si>
    <t>A00185</t>
  </si>
  <si>
    <t>A00186</t>
  </si>
  <si>
    <t>A00187</t>
  </si>
  <si>
    <t>A00189</t>
  </si>
  <si>
    <t>A00190</t>
  </si>
  <si>
    <t>A00191</t>
  </si>
  <si>
    <t>A00192</t>
  </si>
  <si>
    <t>A00193</t>
  </si>
  <si>
    <t>A00194</t>
  </si>
  <si>
    <t>A00195</t>
  </si>
  <si>
    <t>A00196</t>
  </si>
  <si>
    <t>A00197</t>
  </si>
  <si>
    <t>A00198</t>
  </si>
  <si>
    <t>Brads Sand &amp; Gravel</t>
  </si>
  <si>
    <t>A00199</t>
  </si>
  <si>
    <t>BLADEN SAND AND GRAVEL</t>
  </si>
  <si>
    <t>A00200</t>
  </si>
  <si>
    <t>PINE BLUFF GRAVEL &amp; EXCAVATING, INC.</t>
  </si>
  <si>
    <t>A00201</t>
  </si>
  <si>
    <t>A00202</t>
  </si>
  <si>
    <t>A00203</t>
  </si>
  <si>
    <t>A00204</t>
  </si>
  <si>
    <t>A00205</t>
  </si>
  <si>
    <t>A00206</t>
  </si>
  <si>
    <t>A00207</t>
  </si>
  <si>
    <t>A00208</t>
  </si>
  <si>
    <t>Dolezal Sand &amp; Gravel</t>
  </si>
  <si>
    <t>A00209</t>
  </si>
  <si>
    <t>A00211</t>
  </si>
  <si>
    <t>A00212</t>
  </si>
  <si>
    <t>ACE SAND AND GRAVEL COMPANY, INC.</t>
  </si>
  <si>
    <t>A00213</t>
  </si>
  <si>
    <t>A00214</t>
  </si>
  <si>
    <t>A00215</t>
  </si>
  <si>
    <t>A00216</t>
  </si>
  <si>
    <t>A00217</t>
  </si>
  <si>
    <t>A00218</t>
  </si>
  <si>
    <t>Costello Sand &amp; Gravel</t>
  </si>
  <si>
    <t>A00219</t>
  </si>
  <si>
    <t>A00220</t>
  </si>
  <si>
    <t>A00221</t>
  </si>
  <si>
    <t>A00222</t>
  </si>
  <si>
    <t>Emme Sand &amp; Gravel</t>
  </si>
  <si>
    <t>A00223</t>
  </si>
  <si>
    <t>Jacobsen Gravel</t>
  </si>
  <si>
    <t>A00227</t>
  </si>
  <si>
    <t>A00228</t>
  </si>
  <si>
    <t>L &amp; L Gravel</t>
  </si>
  <si>
    <t>A00229</t>
  </si>
  <si>
    <t>A00230</t>
  </si>
  <si>
    <t>A729</t>
  </si>
  <si>
    <t>OLSON GRAVEL INC.</t>
  </si>
  <si>
    <t>A00231</t>
  </si>
  <si>
    <t>A00232</t>
  </si>
  <si>
    <t>A00233</t>
  </si>
  <si>
    <t>A00234</t>
  </si>
  <si>
    <t>A00235</t>
  </si>
  <si>
    <t>A00236</t>
  </si>
  <si>
    <t>A00237</t>
  </si>
  <si>
    <t>A00238</t>
  </si>
  <si>
    <t>A00239</t>
  </si>
  <si>
    <t>Nemaha Sand &amp; Gravel</t>
  </si>
  <si>
    <t>A00241</t>
  </si>
  <si>
    <t>A00242</t>
  </si>
  <si>
    <t>A00243</t>
  </si>
  <si>
    <t>A00244</t>
  </si>
  <si>
    <t>A00245</t>
  </si>
  <si>
    <t>A00246</t>
  </si>
  <si>
    <t>A00247</t>
  </si>
  <si>
    <t>Broderick Sand &amp; Gravel</t>
  </si>
  <si>
    <t>A00248</t>
  </si>
  <si>
    <t>LaFarge</t>
  </si>
  <si>
    <t>A00249</t>
  </si>
  <si>
    <t>A00250</t>
  </si>
  <si>
    <t>A00252</t>
  </si>
  <si>
    <t>A00255</t>
  </si>
  <si>
    <t>A00256</t>
  </si>
  <si>
    <t>A00259</t>
  </si>
  <si>
    <t>A00261</t>
  </si>
  <si>
    <t>A00262</t>
  </si>
  <si>
    <t>Johnson Sand &amp; Gravel</t>
  </si>
  <si>
    <t>A00263</t>
  </si>
  <si>
    <t>A00264</t>
  </si>
  <si>
    <t>A00265</t>
  </si>
  <si>
    <t>A00266</t>
  </si>
  <si>
    <t>A00270</t>
  </si>
  <si>
    <t>A00272</t>
  </si>
  <si>
    <t>A00273</t>
  </si>
  <si>
    <t>A00274</t>
  </si>
  <si>
    <t>A00275</t>
  </si>
  <si>
    <t>A00276</t>
  </si>
  <si>
    <t>A00277</t>
  </si>
  <si>
    <t>A00278</t>
  </si>
  <si>
    <t>Lakeside Sand &amp; Gravel</t>
  </si>
  <si>
    <t>A00279</t>
  </si>
  <si>
    <t>A00281</t>
  </si>
  <si>
    <t>A00282</t>
  </si>
  <si>
    <t>Eastern Colorado Aggregates</t>
  </si>
  <si>
    <t>A00283</t>
  </si>
  <si>
    <t>A00284</t>
  </si>
  <si>
    <t>A00285</t>
  </si>
  <si>
    <t>A00286</t>
  </si>
  <si>
    <t>A00287</t>
  </si>
  <si>
    <t>Hooker Sand &amp; Gravel</t>
  </si>
  <si>
    <t>A00288</t>
  </si>
  <si>
    <t>A00289</t>
  </si>
  <si>
    <t>A00290</t>
  </si>
  <si>
    <t>A00291</t>
  </si>
  <si>
    <t>A00292</t>
  </si>
  <si>
    <t>A00293</t>
  </si>
  <si>
    <t>AGGREGATE INDUSTRIES</t>
  </si>
  <si>
    <t>A00294</t>
  </si>
  <si>
    <t>Aggregate Pit - Ledge Rock</t>
  </si>
  <si>
    <t>A00296</t>
  </si>
  <si>
    <t>A00297</t>
  </si>
  <si>
    <t>A00298</t>
  </si>
  <si>
    <t>A00299</t>
  </si>
  <si>
    <t>A00300</t>
  </si>
  <si>
    <t>A00301</t>
  </si>
  <si>
    <t>A00302</t>
  </si>
  <si>
    <t>A00303</t>
  </si>
  <si>
    <t>A00304</t>
  </si>
  <si>
    <t>A00305</t>
  </si>
  <si>
    <t>A00306</t>
  </si>
  <si>
    <t>A00307</t>
  </si>
  <si>
    <t>PJ Sand &amp; Gravel</t>
  </si>
  <si>
    <t>A00308</t>
  </si>
  <si>
    <t>A00309</t>
  </si>
  <si>
    <t>A00310</t>
  </si>
  <si>
    <t>A00311</t>
  </si>
  <si>
    <t>A00312</t>
  </si>
  <si>
    <t>Vakoc Construction</t>
  </si>
  <si>
    <t>A00313</t>
  </si>
  <si>
    <t>A00314</t>
  </si>
  <si>
    <t>A00315</t>
  </si>
  <si>
    <t>A00316</t>
  </si>
  <si>
    <t>A00317</t>
  </si>
  <si>
    <t>A00319</t>
  </si>
  <si>
    <t>A00320</t>
  </si>
  <si>
    <t>A00321</t>
  </si>
  <si>
    <t>A00322</t>
  </si>
  <si>
    <t>A00323</t>
  </si>
  <si>
    <t>A00324</t>
  </si>
  <si>
    <t>A00325</t>
  </si>
  <si>
    <t>A00326</t>
  </si>
  <si>
    <t>A00327</t>
  </si>
  <si>
    <t>A00329</t>
  </si>
  <si>
    <t>A00330</t>
  </si>
  <si>
    <t>Hadeen S &amp; G</t>
  </si>
  <si>
    <t>A00331</t>
  </si>
  <si>
    <t>A00332</t>
  </si>
  <si>
    <t>ANDERSON SAND &amp; GRAVEL, INC.</t>
  </si>
  <si>
    <t>A00334</t>
  </si>
  <si>
    <t>MARTIN MARIETTA CORPORATION</t>
  </si>
  <si>
    <t>A00335</t>
  </si>
  <si>
    <t>A00336</t>
  </si>
  <si>
    <t>C068</t>
  </si>
  <si>
    <t>APEX SAND &amp; GRAVEL, LLC</t>
  </si>
  <si>
    <t>A00337</t>
  </si>
  <si>
    <t>A00338</t>
  </si>
  <si>
    <t>Cappa Trust</t>
  </si>
  <si>
    <t>A00339</t>
  </si>
  <si>
    <t>A00340</t>
  </si>
  <si>
    <t>A00341</t>
  </si>
  <si>
    <t>A00342</t>
  </si>
  <si>
    <t>L. G. Everest</t>
  </si>
  <si>
    <t>A00343</t>
  </si>
  <si>
    <t>A00344</t>
  </si>
  <si>
    <t>A00345</t>
  </si>
  <si>
    <t>Preferred Sands of Genoa</t>
  </si>
  <si>
    <t>A00346</t>
  </si>
  <si>
    <t>A00347</t>
  </si>
  <si>
    <t>A00348</t>
  </si>
  <si>
    <t>A00349</t>
  </si>
  <si>
    <t>A00350</t>
  </si>
  <si>
    <t>A00351</t>
  </si>
  <si>
    <t>A00352</t>
  </si>
  <si>
    <t>A00353</t>
  </si>
  <si>
    <t>A00354</t>
  </si>
  <si>
    <t>A00355</t>
  </si>
  <si>
    <t>A00356</t>
  </si>
  <si>
    <t>A00357</t>
  </si>
  <si>
    <t>A00358</t>
  </si>
  <si>
    <t>A00359</t>
  </si>
  <si>
    <t>A00360</t>
  </si>
  <si>
    <t>A00361</t>
  </si>
  <si>
    <t>A00362</t>
  </si>
  <si>
    <t>A00363</t>
  </si>
  <si>
    <t>A00364</t>
  </si>
  <si>
    <t>A00365</t>
  </si>
  <si>
    <t>River Solutions LLC</t>
  </si>
  <si>
    <t>A00366</t>
  </si>
  <si>
    <t>A00367</t>
  </si>
  <si>
    <t>A00368</t>
  </si>
  <si>
    <t>A00369</t>
  </si>
  <si>
    <t>A00370</t>
  </si>
  <si>
    <t>A00371</t>
  </si>
  <si>
    <t>A00372</t>
  </si>
  <si>
    <t>A00373</t>
  </si>
  <si>
    <t>A00374</t>
  </si>
  <si>
    <t>A00375</t>
  </si>
  <si>
    <t>A00376</t>
  </si>
  <si>
    <t>A00377</t>
  </si>
  <si>
    <t>A00379</t>
  </si>
  <si>
    <t>A00380</t>
  </si>
  <si>
    <t>C0016</t>
  </si>
  <si>
    <t>C0100</t>
  </si>
  <si>
    <t>Concrete Materials Co.</t>
  </si>
  <si>
    <t>C0101</t>
  </si>
  <si>
    <t>Fisher Sand &amp; Gravel</t>
  </si>
  <si>
    <t>C0102</t>
  </si>
  <si>
    <t>C0103</t>
  </si>
  <si>
    <t>C0104</t>
  </si>
  <si>
    <t>Hills Materials Co</t>
  </si>
  <si>
    <t>C0105</t>
  </si>
  <si>
    <t>Kerford Limestone Co.</t>
  </si>
  <si>
    <t>C0106</t>
  </si>
  <si>
    <t>C0107</t>
  </si>
  <si>
    <t>C0108</t>
  </si>
  <si>
    <t>Meridian Aggregates</t>
  </si>
  <si>
    <t>C0109</t>
  </si>
  <si>
    <t>C0110</t>
  </si>
  <si>
    <t>Stateline Quarries</t>
  </si>
  <si>
    <t>C0111</t>
  </si>
  <si>
    <t>C0112</t>
  </si>
  <si>
    <t>Rock Products</t>
  </si>
  <si>
    <t>C0114</t>
  </si>
  <si>
    <t>C0115</t>
  </si>
  <si>
    <t>C0116</t>
  </si>
  <si>
    <t>Frederick Quarry</t>
  </si>
  <si>
    <t>C0117</t>
  </si>
  <si>
    <t>C0118</t>
  </si>
  <si>
    <t>C0119</t>
  </si>
  <si>
    <t>C0120</t>
  </si>
  <si>
    <t>C0121</t>
  </si>
  <si>
    <t>C0122</t>
  </si>
  <si>
    <t>C0123</t>
  </si>
  <si>
    <t>Norris Quarries LLC</t>
  </si>
  <si>
    <t>C0124</t>
  </si>
  <si>
    <t>C0125</t>
  </si>
  <si>
    <t>C0126</t>
  </si>
  <si>
    <t>Schildberg Const. Inc.</t>
  </si>
  <si>
    <t>C0127</t>
  </si>
  <si>
    <t>C0128</t>
  </si>
  <si>
    <t>Sietz Quarry</t>
  </si>
  <si>
    <t>C0129</t>
  </si>
  <si>
    <t>Whetrock Quarry</t>
  </si>
  <si>
    <t>C0130</t>
  </si>
  <si>
    <t>C0131</t>
  </si>
  <si>
    <t>C0132</t>
  </si>
  <si>
    <t>C0133</t>
  </si>
  <si>
    <t>CenCon of Kansas</t>
  </si>
  <si>
    <t>P0393</t>
  </si>
  <si>
    <t>P0947</t>
  </si>
  <si>
    <t>Sample Location</t>
  </si>
  <si>
    <t>Before</t>
  </si>
  <si>
    <t>Admixture Type</t>
  </si>
  <si>
    <t>Admixture Name</t>
  </si>
  <si>
    <t>Proportions</t>
  </si>
  <si>
    <t xml:space="preserve"> Water at Mixer(lbs)</t>
  </si>
  <si>
    <t>Water at Job(gal)</t>
  </si>
  <si>
    <t>Unit Weight(lb/cy)</t>
  </si>
  <si>
    <t>Target Weight of Cement per C.Y. (lbs)</t>
  </si>
  <si>
    <t>Sample Record Information</t>
  </si>
  <si>
    <t>Certified Concrete 
Plant Technician</t>
  </si>
  <si>
    <t>Log Date:</t>
  </si>
  <si>
    <t>CHANGE_DT</t>
  </si>
  <si>
    <t>STATUS_TYPE</t>
  </si>
  <si>
    <t>STATUS_SN</t>
  </si>
  <si>
    <t>RECEIVE_DT</t>
  </si>
  <si>
    <t>LAB_UNIT</t>
  </si>
  <si>
    <t>CENTRL_RECV_DEST</t>
  </si>
  <si>
    <t>LIMS_SAMPLE_LOG</t>
  </si>
  <si>
    <t>LIMS_SMPL_RECV_LAB</t>
  </si>
  <si>
    <t>Killian.Blankman</t>
  </si>
  <si>
    <t>SMG20288</t>
  </si>
  <si>
    <t>Blankman, Killian</t>
  </si>
  <si>
    <t>Killian</t>
  </si>
  <si>
    <t>SMG20295</t>
  </si>
  <si>
    <t>SMG20304</t>
  </si>
  <si>
    <t>Decker, Dennis</t>
  </si>
  <si>
    <t>Decker</t>
  </si>
  <si>
    <t>Amber.Fertig</t>
  </si>
  <si>
    <t>SMG20296</t>
  </si>
  <si>
    <t>Fertig</t>
  </si>
  <si>
    <t>SMG20292</t>
  </si>
  <si>
    <t>Haddad, William</t>
  </si>
  <si>
    <t>Haddad</t>
  </si>
  <si>
    <t>SMG20293</t>
  </si>
  <si>
    <t>SMG20303</t>
  </si>
  <si>
    <t>Howell, Seth</t>
  </si>
  <si>
    <t>Jason.Lee</t>
  </si>
  <si>
    <t>SMG20300</t>
  </si>
  <si>
    <t>Lee, Jason</t>
  </si>
  <si>
    <t>Santos.Lopez</t>
  </si>
  <si>
    <t>SMG20291</t>
  </si>
  <si>
    <t>Lopez, Santos</t>
  </si>
  <si>
    <t>Santos</t>
  </si>
  <si>
    <t>SMG20287</t>
  </si>
  <si>
    <t>Kiaha.Oldenburger</t>
  </si>
  <si>
    <t>SMG20289</t>
  </si>
  <si>
    <t>Melodi</t>
  </si>
  <si>
    <t>Rochelle.Reinhard</t>
  </si>
  <si>
    <t>SMG20302</t>
  </si>
  <si>
    <t>Reinhard, Rochelle</t>
  </si>
  <si>
    <t>Jared.Rockemann</t>
  </si>
  <si>
    <t>SMG20299</t>
  </si>
  <si>
    <t>Rockemann, Jared</t>
  </si>
  <si>
    <t>Rockemann</t>
  </si>
  <si>
    <t>Jacqueline.Schrotberger</t>
  </si>
  <si>
    <t>SMG20298</t>
  </si>
  <si>
    <t>Schrotberger, Jacqueline</t>
  </si>
  <si>
    <t>Jacqueline</t>
  </si>
  <si>
    <t>Schrotberger</t>
  </si>
  <si>
    <t>Denise.Sears</t>
  </si>
  <si>
    <t>SMG20297</t>
  </si>
  <si>
    <t>Sears, Denise</t>
  </si>
  <si>
    <t>Denise</t>
  </si>
  <si>
    <t>Sears</t>
  </si>
  <si>
    <t>Jesse.Sherman</t>
  </si>
  <si>
    <t>SMG20294</t>
  </si>
  <si>
    <t>Sammuel.storm</t>
  </si>
  <si>
    <t>Sutton, Jacob R</t>
  </si>
  <si>
    <t>Jacob R</t>
  </si>
  <si>
    <t>Michael.Tyler</t>
  </si>
  <si>
    <t>SMG20290</t>
  </si>
  <si>
    <t>Tyler, Michael</t>
  </si>
  <si>
    <t>Andrew.Whitmore</t>
  </si>
  <si>
    <t>SMG20301</t>
  </si>
  <si>
    <t>Whitmore, Andrew</t>
  </si>
  <si>
    <t>Whitmore</t>
  </si>
  <si>
    <t>Free
Moisture%</t>
  </si>
  <si>
    <t>Specific
Gravity</t>
  </si>
  <si>
    <t>Wet
Weight/lbs</t>
  </si>
  <si>
    <t>LIMS_SMPL_RECV_CENTRL</t>
  </si>
  <si>
    <t>TST_STAT</t>
  </si>
  <si>
    <t>PRTY</t>
  </si>
  <si>
    <t>DUE_DT</t>
  </si>
  <si>
    <t>REPORTABLE</t>
  </si>
  <si>
    <t>TEST_RESULTS_VAL</t>
  </si>
  <si>
    <t>TESTER_ID</t>
  </si>
  <si>
    <t>LIMS_SMPL_TST2</t>
  </si>
  <si>
    <t>TST_ID</t>
  </si>
  <si>
    <t>T_smpl_tstr</t>
  </si>
  <si>
    <t>SMG20322</t>
  </si>
  <si>
    <t>Ahmed, Tarik</t>
  </si>
  <si>
    <t>Tarik</t>
  </si>
  <si>
    <t>Ahmed</t>
  </si>
  <si>
    <t>SMG20343</t>
  </si>
  <si>
    <t>Aschenbrenner, Amy</t>
  </si>
  <si>
    <t>Aschenbrenner</t>
  </si>
  <si>
    <t>SMG20317</t>
  </si>
  <si>
    <t>Baumgart, Joh</t>
  </si>
  <si>
    <t>Joh</t>
  </si>
  <si>
    <t>SMG20348</t>
  </si>
  <si>
    <t>Bevody, Ray</t>
  </si>
  <si>
    <t>Bevody</t>
  </si>
  <si>
    <t>SMG20319</t>
  </si>
  <si>
    <t>Culver, Andrew</t>
  </si>
  <si>
    <t>SMG20344</t>
  </si>
  <si>
    <t>Dickson, Derek</t>
  </si>
  <si>
    <t>Dickson</t>
  </si>
  <si>
    <t>SMG20337</t>
  </si>
  <si>
    <t>Etsinger, Matt</t>
  </si>
  <si>
    <t>Etsinger</t>
  </si>
  <si>
    <t>SMG20345</t>
  </si>
  <si>
    <t>Folchert, Thomas</t>
  </si>
  <si>
    <t>Folchert</t>
  </si>
  <si>
    <t>SMG20309</t>
  </si>
  <si>
    <t>Hall, Eric</t>
  </si>
  <si>
    <t>SMG20325</t>
  </si>
  <si>
    <t>SMG20334</t>
  </si>
  <si>
    <t>Henderson, Marshall</t>
  </si>
  <si>
    <t>SMG20333</t>
  </si>
  <si>
    <t>Jaskulski, Dakota</t>
  </si>
  <si>
    <t>Dakota</t>
  </si>
  <si>
    <t>Jaskulski</t>
  </si>
  <si>
    <t>SMG20321</t>
  </si>
  <si>
    <t>Jenson, Christian</t>
  </si>
  <si>
    <t>SMG20306</t>
  </si>
  <si>
    <t>Kasl, William</t>
  </si>
  <si>
    <t>Kasl</t>
  </si>
  <si>
    <t>SMG20335</t>
  </si>
  <si>
    <t>Lacey, Tyler</t>
  </si>
  <si>
    <t>Lacey</t>
  </si>
  <si>
    <t>SMG20310</t>
  </si>
  <si>
    <t>Lieman, Jamie</t>
  </si>
  <si>
    <t>Lieman</t>
  </si>
  <si>
    <t>SMG20329</t>
  </si>
  <si>
    <t>Odem, Joseph</t>
  </si>
  <si>
    <t>Odem</t>
  </si>
  <si>
    <t>SMG20314</t>
  </si>
  <si>
    <t>Oroh, Shane</t>
  </si>
  <si>
    <t>Oroh</t>
  </si>
  <si>
    <t>SMG20313</t>
  </si>
  <si>
    <t>Rathjen, Scott</t>
  </si>
  <si>
    <t>Rathjen</t>
  </si>
  <si>
    <t>SMG20328</t>
  </si>
  <si>
    <t>SMG20341</t>
  </si>
  <si>
    <t>Schleihardt, Dan</t>
  </si>
  <si>
    <t>Schleihardt</t>
  </si>
  <si>
    <t>SMG20308</t>
  </si>
  <si>
    <t>Schneider, Greg</t>
  </si>
  <si>
    <t>SMG20324</t>
  </si>
  <si>
    <t>SMG20342</t>
  </si>
  <si>
    <t>Shepard, Anthony</t>
  </si>
  <si>
    <t>SMG20312</t>
  </si>
  <si>
    <t>Sherman, Jesse</t>
  </si>
  <si>
    <t>SMG20327</t>
  </si>
  <si>
    <t>SMG20346</t>
  </si>
  <si>
    <t>SMG20347</t>
  </si>
  <si>
    <t>Stoufer, Dayd</t>
  </si>
  <si>
    <t>Stoufer</t>
  </si>
  <si>
    <t>SMG20316</t>
  </si>
  <si>
    <t>Valerio, Federico</t>
  </si>
  <si>
    <t>Federico</t>
  </si>
  <si>
    <t>Valerio</t>
  </si>
  <si>
    <t>SMG20340</t>
  </si>
  <si>
    <t>Van, Sherrie</t>
  </si>
  <si>
    <t>Van</t>
  </si>
  <si>
    <t>SMG20307</t>
  </si>
  <si>
    <t>Venegas, Rodrigo</t>
  </si>
  <si>
    <t>Rodrigo</t>
  </si>
  <si>
    <t>Venegas</t>
  </si>
  <si>
    <t>SMG20323</t>
  </si>
  <si>
    <t>SMG20336</t>
  </si>
  <si>
    <t>Virgil, Joseph</t>
  </si>
  <si>
    <t>SMG20315</t>
  </si>
  <si>
    <t>Warren, Dan</t>
  </si>
  <si>
    <t>SMG20332</t>
  </si>
  <si>
    <t>Weber, Josh</t>
  </si>
  <si>
    <t>SMG20338</t>
  </si>
  <si>
    <t>Weibeit, Joe</t>
  </si>
  <si>
    <t>Weibeit</t>
  </si>
  <si>
    <t>RM1001</t>
  </si>
  <si>
    <t>Allard Precast &amp; Readi-Mix</t>
  </si>
  <si>
    <t>2529</t>
  </si>
  <si>
    <t>BOONE COUNTY CONCRETE, INC.</t>
  </si>
  <si>
    <t>RM1004</t>
  </si>
  <si>
    <t>Capital Concrete Co.</t>
  </si>
  <si>
    <t>RM1005</t>
  </si>
  <si>
    <t>Certified Ready Mix</t>
  </si>
  <si>
    <t>RM1006</t>
  </si>
  <si>
    <t>Cole Redi Mix LLC</t>
  </si>
  <si>
    <t>RM1008</t>
  </si>
  <si>
    <t>Concrete Supply Inc.</t>
  </si>
  <si>
    <t>RM1011</t>
  </si>
  <si>
    <t>Croell Redi-Mix</t>
  </si>
  <si>
    <t>RM1012</t>
  </si>
  <si>
    <t>Divine Concrete Inc.</t>
  </si>
  <si>
    <t>0049</t>
  </si>
  <si>
    <t>HAWKINS CONSTRUCTION COMPANY</t>
  </si>
  <si>
    <t>RM1015</t>
  </si>
  <si>
    <t>Kearney Concrete Co.</t>
  </si>
  <si>
    <t>RM1016</t>
  </si>
  <si>
    <t>Lorensen Lumber &amp; Grain, LLC</t>
  </si>
  <si>
    <t>RM1017</t>
  </si>
  <si>
    <t>Loup Valley Redi-Mix, LLC</t>
  </si>
  <si>
    <t>RM1018</t>
  </si>
  <si>
    <t>Nebraska Ready Mix</t>
  </si>
  <si>
    <t>RM1019</t>
  </si>
  <si>
    <t>Overland Ready Mixed Concrete Subsidiary of NEBCO</t>
  </si>
  <si>
    <t>2252</t>
  </si>
  <si>
    <t>Pollock Redi Mix</t>
  </si>
  <si>
    <t>RM1021</t>
  </si>
  <si>
    <t>Quality Red-D-Mix</t>
  </si>
  <si>
    <t>RM1023</t>
  </si>
  <si>
    <t>Ready Mixed Concrete Company</t>
  </si>
  <si>
    <t>RM1024</t>
  </si>
  <si>
    <t>Ready Mixed Concrete Company Div of Lyman-Richey</t>
  </si>
  <si>
    <t>RM1025</t>
  </si>
  <si>
    <t>Ready Mixed Concrete Kearney Subsidiary of NEBCO</t>
  </si>
  <si>
    <t>RM1022</t>
  </si>
  <si>
    <t>Ready Mixed Concrete Lincoln Subsidiary of NEBCO</t>
  </si>
  <si>
    <t>RM1026</t>
  </si>
  <si>
    <t>Schreiers Lumber Co. and Ready Mix</t>
  </si>
  <si>
    <t>2853</t>
  </si>
  <si>
    <t>RM1027</t>
  </si>
  <si>
    <t>Siouxland Concrete Company Div of Lyman-Richey</t>
  </si>
  <si>
    <t>RM1028</t>
  </si>
  <si>
    <t>Stuart Concrete, LLC</t>
  </si>
  <si>
    <t>RM1029</t>
  </si>
  <si>
    <t>Wahoo Concrete</t>
  </si>
  <si>
    <t>RM1030</t>
  </si>
  <si>
    <t>West-Hodson Lumber &amp; Concrete</t>
  </si>
  <si>
    <t>SMG20416</t>
  </si>
  <si>
    <t>Graff, John</t>
  </si>
  <si>
    <t>Graff</t>
  </si>
  <si>
    <t>SMG20402</t>
  </si>
  <si>
    <t>Lilley, John</t>
  </si>
  <si>
    <t>Lilley</t>
  </si>
  <si>
    <t>Melodi.Adams</t>
  </si>
  <si>
    <t>Adams, Melodi</t>
  </si>
  <si>
    <t>SMG20378</t>
  </si>
  <si>
    <t>Justin.Adkins</t>
  </si>
  <si>
    <t>SMG20373</t>
  </si>
  <si>
    <t>Adkins, Justin</t>
  </si>
  <si>
    <t>SMG20422</t>
  </si>
  <si>
    <t>Tarik.Ahmed</t>
  </si>
  <si>
    <t>Hamza.Aldekhel</t>
  </si>
  <si>
    <t>SMG20388</t>
  </si>
  <si>
    <t>Aldekhel, Hamza</t>
  </si>
  <si>
    <t>Hamza</t>
  </si>
  <si>
    <t>Aldekhel</t>
  </si>
  <si>
    <t>kevin.ames</t>
  </si>
  <si>
    <t>SMG20425</t>
  </si>
  <si>
    <t>Ames, Kevin</t>
  </si>
  <si>
    <t>SMG20380</t>
  </si>
  <si>
    <t>Aniello, Jack</t>
  </si>
  <si>
    <t>Aniello</t>
  </si>
  <si>
    <t>William.Arneson</t>
  </si>
  <si>
    <t>CON60282</t>
  </si>
  <si>
    <t>Arneson, William</t>
  </si>
  <si>
    <t>Arneson</t>
  </si>
  <si>
    <t>Amy.Aschenbrenner</t>
  </si>
  <si>
    <t>SMG20407</t>
  </si>
  <si>
    <t>Bailey, Terrill</t>
  </si>
  <si>
    <t>Terrill</t>
  </si>
  <si>
    <t>Steven.Baird</t>
  </si>
  <si>
    <t>SMG20351</t>
  </si>
  <si>
    <t>Baird, Steven</t>
  </si>
  <si>
    <t>Derek.Banzhaf</t>
  </si>
  <si>
    <t>SMG20396</t>
  </si>
  <si>
    <t>Banzhaf, Derek</t>
  </si>
  <si>
    <t>Banzhaf</t>
  </si>
  <si>
    <t>SMG20420</t>
  </si>
  <si>
    <t>Barrett, Devon</t>
  </si>
  <si>
    <t>Scott.Bartels</t>
  </si>
  <si>
    <t>SMG20352</t>
  </si>
  <si>
    <t>Bartels, Scott</t>
  </si>
  <si>
    <t>Levi.Baughman</t>
  </si>
  <si>
    <t>SMG20395</t>
  </si>
  <si>
    <t>Baughman, Levi</t>
  </si>
  <si>
    <t>Baughman</t>
  </si>
  <si>
    <t>Joh.Baumgart</t>
  </si>
  <si>
    <t>Ray.Bevody</t>
  </si>
  <si>
    <t>Steve.Braswell</t>
  </si>
  <si>
    <t>SMG20353</t>
  </si>
  <si>
    <t>Braswell, Steve</t>
  </si>
  <si>
    <t>Braswell</t>
  </si>
  <si>
    <t>Cody.Brock</t>
  </si>
  <si>
    <t>SMG20354</t>
  </si>
  <si>
    <t>Brock, Cody</t>
  </si>
  <si>
    <t>Lincoln.Byerley</t>
  </si>
  <si>
    <t>SMG20355</t>
  </si>
  <si>
    <t>Byerley, Lincoln</t>
  </si>
  <si>
    <t>Byerley</t>
  </si>
  <si>
    <t>Stephanie.Cernik</t>
  </si>
  <si>
    <t>SMG20356</t>
  </si>
  <si>
    <t>Cernik, Stephanie</t>
  </si>
  <si>
    <t>Stephanie</t>
  </si>
  <si>
    <t>Cernik</t>
  </si>
  <si>
    <t>Andrew.Culver</t>
  </si>
  <si>
    <t>Dennis.Decker</t>
  </si>
  <si>
    <t>Derek.Dickson</t>
  </si>
  <si>
    <t>SMG20399</t>
  </si>
  <si>
    <t>Donley, Trysten</t>
  </si>
  <si>
    <t>Trysten</t>
  </si>
  <si>
    <t>Donley</t>
  </si>
  <si>
    <t>Jeremy.Ehlers</t>
  </si>
  <si>
    <t>Matt.Etsinger</t>
  </si>
  <si>
    <t>Brady.Fehlhafer</t>
  </si>
  <si>
    <t>SMG20357</t>
  </si>
  <si>
    <t>Fehlhafer, Brady</t>
  </si>
  <si>
    <t>Fehlhafer</t>
  </si>
  <si>
    <t>Marcus.Florom</t>
  </si>
  <si>
    <t>SMG20397</t>
  </si>
  <si>
    <t>Florom, Marcus</t>
  </si>
  <si>
    <t>Florom</t>
  </si>
  <si>
    <t>Thomas.Folchert</t>
  </si>
  <si>
    <t>Nick.Fountain</t>
  </si>
  <si>
    <t>SMG20363</t>
  </si>
  <si>
    <t>Fountain, Nick</t>
  </si>
  <si>
    <t>Fountain</t>
  </si>
  <si>
    <t>Russell.Gasper</t>
  </si>
  <si>
    <t>SMG20377</t>
  </si>
  <si>
    <t>Gasper, Russell</t>
  </si>
  <si>
    <t>SMG20400</t>
  </si>
  <si>
    <t>Gatzemeyer, Loren</t>
  </si>
  <si>
    <t>Loren</t>
  </si>
  <si>
    <t>Gatzemeyer</t>
  </si>
  <si>
    <t>Paige</t>
  </si>
  <si>
    <t>Sam.Ghaleb</t>
  </si>
  <si>
    <t>SMG20432</t>
  </si>
  <si>
    <t>Ghaleb, Sam</t>
  </si>
  <si>
    <t>Ghaleb</t>
  </si>
  <si>
    <t>SMG20401</t>
  </si>
  <si>
    <t>Graham, Logan</t>
  </si>
  <si>
    <t>Graham</t>
  </si>
  <si>
    <t>michelle.green</t>
  </si>
  <si>
    <t>SMG20433</t>
  </si>
  <si>
    <t>Green, Michelle</t>
  </si>
  <si>
    <t>Frank.Griffiths</t>
  </si>
  <si>
    <t>SMG20398</t>
  </si>
  <si>
    <t>Griffiths, Frank</t>
  </si>
  <si>
    <t>Griffiths</t>
  </si>
  <si>
    <t>william.haddad</t>
  </si>
  <si>
    <t>Eric.Hall</t>
  </si>
  <si>
    <t>SMG20417</t>
  </si>
  <si>
    <t>Harter, Lance</t>
  </si>
  <si>
    <t>Zach.Hausauer</t>
  </si>
  <si>
    <t>SMG20358</t>
  </si>
  <si>
    <t>Hausauer, Zach</t>
  </si>
  <si>
    <t>Hausauer</t>
  </si>
  <si>
    <t>SMG20381</t>
  </si>
  <si>
    <t>Hayden, Mackenzie</t>
  </si>
  <si>
    <t>Mackenzie</t>
  </si>
  <si>
    <t>Marshall.Henderson</t>
  </si>
  <si>
    <t>Michael.Herrin</t>
  </si>
  <si>
    <t>SMG20393</t>
  </si>
  <si>
    <t>Herrin, Michael</t>
  </si>
  <si>
    <t>Herrin</t>
  </si>
  <si>
    <t>garrett.hofstette</t>
  </si>
  <si>
    <t>seth.howell</t>
  </si>
  <si>
    <t>SMG20379</t>
  </si>
  <si>
    <t>Jacobson, Staci</t>
  </si>
  <si>
    <t>Staci</t>
  </si>
  <si>
    <t>Dakota.Jaskulski</t>
  </si>
  <si>
    <t>Christian.Jenson</t>
  </si>
  <si>
    <t>Michael.Johansson</t>
  </si>
  <si>
    <t>SMG20350</t>
  </si>
  <si>
    <t>Johansson, Michael</t>
  </si>
  <si>
    <t>Johansson</t>
  </si>
  <si>
    <t>alex.d.johnson</t>
  </si>
  <si>
    <t>SMG20389</t>
  </si>
  <si>
    <t>Johnson, Alex</t>
  </si>
  <si>
    <t>Travis.Kapels</t>
  </si>
  <si>
    <t>SMG20361</t>
  </si>
  <si>
    <t>Kapels, Travis</t>
  </si>
  <si>
    <t>Kapels</t>
  </si>
  <si>
    <t>Peter.Kneifl</t>
  </si>
  <si>
    <t>SMG20374</t>
  </si>
  <si>
    <t>Kneifl, Peter</t>
  </si>
  <si>
    <t>Kneifl</t>
  </si>
  <si>
    <t>SMG20418</t>
  </si>
  <si>
    <t>Krajewski, Toney</t>
  </si>
  <si>
    <t>Toney</t>
  </si>
  <si>
    <t>Ryan.Kuper</t>
  </si>
  <si>
    <t>SMG20421</t>
  </si>
  <si>
    <t>Kuper, Ryan</t>
  </si>
  <si>
    <t>SMG20419</t>
  </si>
  <si>
    <t>Kwatkowski, Richard</t>
  </si>
  <si>
    <t>Kwatkowski</t>
  </si>
  <si>
    <t>Tyler.Lacey</t>
  </si>
  <si>
    <t>Nathan.Lau</t>
  </si>
  <si>
    <t>SMG20362</t>
  </si>
  <si>
    <t>Lau, Nathan</t>
  </si>
  <si>
    <t>Lau</t>
  </si>
  <si>
    <t>Jamie.Lieman</t>
  </si>
  <si>
    <t>Troy.Lytle</t>
  </si>
  <si>
    <t>DOR31131</t>
  </si>
  <si>
    <t>Lytle, Troy</t>
  </si>
  <si>
    <t>chris.marker</t>
  </si>
  <si>
    <t>SMG20349</t>
  </si>
  <si>
    <t>Marker, Christopher</t>
  </si>
  <si>
    <t>matthew.marra</t>
  </si>
  <si>
    <t>SMG20384</t>
  </si>
  <si>
    <t>Marra, Matthew</t>
  </si>
  <si>
    <t>Marra</t>
  </si>
  <si>
    <t>james.mazour</t>
  </si>
  <si>
    <t>SMG20392</t>
  </si>
  <si>
    <t>Mazour, James</t>
  </si>
  <si>
    <t>Mazour</t>
  </si>
  <si>
    <t>SMG20430</t>
  </si>
  <si>
    <t>McClenahan, Robert</t>
  </si>
  <si>
    <t>SMG20408</t>
  </si>
  <si>
    <t>Meyer, Michael</t>
  </si>
  <si>
    <t>SMG20403</t>
  </si>
  <si>
    <t>Nelson, Donovan</t>
  </si>
  <si>
    <t>SMG20409</t>
  </si>
  <si>
    <t>Nordhues, William</t>
  </si>
  <si>
    <t>Joseph.Odem</t>
  </si>
  <si>
    <t>Shane.Oroh</t>
  </si>
  <si>
    <t>Jeff.Otto-berglun</t>
  </si>
  <si>
    <t>Drew.Parks</t>
  </si>
  <si>
    <t>SMG20366</t>
  </si>
  <si>
    <t>Parks, Drew</t>
  </si>
  <si>
    <t>SMG20382</t>
  </si>
  <si>
    <t>Paulsen, Jake</t>
  </si>
  <si>
    <t>Darin.Peaslee</t>
  </si>
  <si>
    <t>SMG20394</t>
  </si>
  <si>
    <t>Peaslee, Darin</t>
  </si>
  <si>
    <t>Darin</t>
  </si>
  <si>
    <t>Peaslee</t>
  </si>
  <si>
    <t>Jesse.Phillips</t>
  </si>
  <si>
    <t>SMG20365</t>
  </si>
  <si>
    <t>Phillips, Jesse</t>
  </si>
  <si>
    <t>Bryce.Puck</t>
  </si>
  <si>
    <t>SMG20359</t>
  </si>
  <si>
    <t>Puck, bryce</t>
  </si>
  <si>
    <t>Puck</t>
  </si>
  <si>
    <t>Scott.Rathjen</t>
  </si>
  <si>
    <t>Allissa.Reinhard</t>
  </si>
  <si>
    <t>DOR9165</t>
  </si>
  <si>
    <t>Reinhard, Allissa</t>
  </si>
  <si>
    <t>Allissa</t>
  </si>
  <si>
    <t>SMG20410</t>
  </si>
  <si>
    <t>Rick, Robert</t>
  </si>
  <si>
    <t>tyler.ring</t>
  </si>
  <si>
    <t>SMG20386</t>
  </si>
  <si>
    <t>Ring, Tyler</t>
  </si>
  <si>
    <t>Ring</t>
  </si>
  <si>
    <t>SMG20404</t>
  </si>
  <si>
    <t>Robinson, Hunter</t>
  </si>
  <si>
    <t>SMG20411</t>
  </si>
  <si>
    <t>Rudolf, Jesse</t>
  </si>
  <si>
    <t>Rudolf</t>
  </si>
  <si>
    <t>ryan.ruff</t>
  </si>
  <si>
    <t>CON60022</t>
  </si>
  <si>
    <t>Ruff, Ryan</t>
  </si>
  <si>
    <t>SMG20412</t>
  </si>
  <si>
    <t>Russel, Gene</t>
  </si>
  <si>
    <t>Russel</t>
  </si>
  <si>
    <t>SMG20431</t>
  </si>
  <si>
    <t>Dan.Schleihardt</t>
  </si>
  <si>
    <t>Greg.Schneider</t>
  </si>
  <si>
    <t>Chris.Schwid</t>
  </si>
  <si>
    <t>SMG20413</t>
  </si>
  <si>
    <t>Sell, Tim</t>
  </si>
  <si>
    <t>Sell</t>
  </si>
  <si>
    <t>SMG20423</t>
  </si>
  <si>
    <t>Anthony.Shepard</t>
  </si>
  <si>
    <t>SMG20426</t>
  </si>
  <si>
    <t>Sherry, Jacob</t>
  </si>
  <si>
    <t>SMG20405</t>
  </si>
  <si>
    <t>Snyder, Sue</t>
  </si>
  <si>
    <t>Antonio.Soto</t>
  </si>
  <si>
    <t>SMG20429</t>
  </si>
  <si>
    <t>Soto, Antonio</t>
  </si>
  <si>
    <t>Soto</t>
  </si>
  <si>
    <t>SMG20427</t>
  </si>
  <si>
    <t>Spangler, Jonathan</t>
  </si>
  <si>
    <t>Spangler</t>
  </si>
  <si>
    <t>Cal.Splattstoesse</t>
  </si>
  <si>
    <t>Mike.Steffensmeie</t>
  </si>
  <si>
    <t>Dayd.Stoufer</t>
  </si>
  <si>
    <t>Nicolas.Thayer</t>
  </si>
  <si>
    <t>SMG20360</t>
  </si>
  <si>
    <t>Thayer, Nicolas</t>
  </si>
  <si>
    <t>Nicolas</t>
  </si>
  <si>
    <t>Tran, Amy</t>
  </si>
  <si>
    <t>SMG20406</t>
  </si>
  <si>
    <t>SMG20434</t>
  </si>
  <si>
    <t>Urwin, Haley</t>
  </si>
  <si>
    <t>Urwin</t>
  </si>
  <si>
    <t>Federico.Valerio</t>
  </si>
  <si>
    <t>Tim.VanBriesen</t>
  </si>
  <si>
    <t>Sherrie.Van</t>
  </si>
  <si>
    <t>Rodrigo.Venegas</t>
  </si>
  <si>
    <t>Joe.VergilWeibert</t>
  </si>
  <si>
    <t>Joseph.Virgil</t>
  </si>
  <si>
    <t>Dan.Warren</t>
  </si>
  <si>
    <t>Daniel.Warren</t>
  </si>
  <si>
    <t>SMG20367</t>
  </si>
  <si>
    <t>Warren, Daniel</t>
  </si>
  <si>
    <t>SMG20414</t>
  </si>
  <si>
    <t>Washington, Weston</t>
  </si>
  <si>
    <t>Josh.Weber</t>
  </si>
  <si>
    <t>Joe.Weibeit</t>
  </si>
  <si>
    <t>taylor.wendt</t>
  </si>
  <si>
    <t>SMG20424</t>
  </si>
  <si>
    <t>Wendt, Taylor</t>
  </si>
  <si>
    <t>Wendt</t>
  </si>
  <si>
    <t>Austin.E.White</t>
  </si>
  <si>
    <t>Alec.Wood</t>
  </si>
  <si>
    <t>SMG20375</t>
  </si>
  <si>
    <t>Wood, Alec</t>
  </si>
  <si>
    <t>SMG20415</t>
  </si>
  <si>
    <t>Wysocki, Bob</t>
  </si>
  <si>
    <t>Wysocki</t>
  </si>
  <si>
    <t>P0283</t>
  </si>
  <si>
    <t>-</t>
  </si>
  <si>
    <t>P0675</t>
  </si>
  <si>
    <t>3D Traffic Works</t>
  </si>
  <si>
    <t>P0059</t>
  </si>
  <si>
    <t>3M</t>
  </si>
  <si>
    <t>2762</t>
  </si>
  <si>
    <t>A &amp; R CONSTRUCTION CO.</t>
  </si>
  <si>
    <t>P0705</t>
  </si>
  <si>
    <t>A.C. Horn</t>
  </si>
  <si>
    <t>0805</t>
  </si>
  <si>
    <t>A.M. COHRON &amp; SON INC.</t>
  </si>
  <si>
    <t>P0399</t>
  </si>
  <si>
    <t>P0485</t>
  </si>
  <si>
    <t>AB Chance</t>
  </si>
  <si>
    <t>P0400</t>
  </si>
  <si>
    <t>Access Products, Inc.</t>
  </si>
  <si>
    <t>0353</t>
  </si>
  <si>
    <t>ACE SAND AND GRAVEL COMPANY INC.</t>
  </si>
  <si>
    <t>P0525</t>
  </si>
  <si>
    <t>Ace/Eaton Metals</t>
  </si>
  <si>
    <t>P0196</t>
  </si>
  <si>
    <t>ACF Environmental</t>
  </si>
  <si>
    <t>P0267</t>
  </si>
  <si>
    <t>ACH Foam</t>
  </si>
  <si>
    <t>P0490</t>
  </si>
  <si>
    <t>Act One</t>
  </si>
  <si>
    <t>P0410</t>
  </si>
  <si>
    <t>ADA Solutions, Inc.</t>
  </si>
  <si>
    <t>P0211</t>
  </si>
  <si>
    <t>Adams, Construction Co.,Adams Land Improvement Inc</t>
  </si>
  <si>
    <t>P0295</t>
  </si>
  <si>
    <t>Adhesives Technology Products</t>
  </si>
  <si>
    <t>P0465</t>
  </si>
  <si>
    <t>Advance Digital Cable</t>
  </si>
  <si>
    <t>P0055</t>
  </si>
  <si>
    <t>Advance Traffic Markings</t>
  </si>
  <si>
    <t>P0848</t>
  </si>
  <si>
    <t>Advanced Chemical Technologies, Inc.</t>
  </si>
  <si>
    <t>2165</t>
  </si>
  <si>
    <t>Advanced Drainage Systems, Inc.</t>
  </si>
  <si>
    <t>P0995</t>
  </si>
  <si>
    <t>Advantage Tactile Systems</t>
  </si>
  <si>
    <t>P0721</t>
  </si>
  <si>
    <t>Aerflo</t>
  </si>
  <si>
    <t>P1012</t>
  </si>
  <si>
    <t>Aerosmith Fastening</t>
  </si>
  <si>
    <t>P0422</t>
  </si>
  <si>
    <t>Aetna Insulated Wire Company</t>
  </si>
  <si>
    <t>P0239</t>
  </si>
  <si>
    <t>Aexcel Corporation</t>
  </si>
  <si>
    <t>P0864</t>
  </si>
  <si>
    <t>AFCO Steel</t>
  </si>
  <si>
    <t>1071</t>
  </si>
  <si>
    <t>P0008</t>
  </si>
  <si>
    <t>AgrEvo USA Company</t>
  </si>
  <si>
    <t>P0634</t>
  </si>
  <si>
    <t>Akona</t>
  </si>
  <si>
    <t>P0522</t>
  </si>
  <si>
    <t>Akron Foundry</t>
  </si>
  <si>
    <t>P0051</t>
  </si>
  <si>
    <t>AKT Corporation</t>
  </si>
  <si>
    <t>P0646</t>
  </si>
  <si>
    <t>Akzo Nobel Corporation</t>
  </si>
  <si>
    <t>P0477</t>
  </si>
  <si>
    <t>Alan Wire</t>
  </si>
  <si>
    <t>P0434</t>
  </si>
  <si>
    <t>Alcatel Cable Company</t>
  </si>
  <si>
    <t>P0602</t>
  </si>
  <si>
    <t>Alert Tile</t>
  </si>
  <si>
    <t>P0128</t>
  </si>
  <si>
    <t>All Roads</t>
  </si>
  <si>
    <t>P0849</t>
  </si>
  <si>
    <t>Alliance Geosynthetics</t>
  </si>
  <si>
    <t>P0111</t>
  </si>
  <si>
    <t>Allied Tube and Conduit</t>
  </si>
  <si>
    <t>P1040</t>
  </si>
  <si>
    <t>ALP Supply</t>
  </si>
  <si>
    <t>P0197</t>
  </si>
  <si>
    <t>Alpine Stormwater Management</t>
  </si>
  <si>
    <t>P0380</t>
  </si>
  <si>
    <t>Alton</t>
  </si>
  <si>
    <t>P0104</t>
  </si>
  <si>
    <t>Amerace Corporation</t>
  </si>
  <si>
    <t>P0993</t>
  </si>
  <si>
    <t>American Cast Iron Pipe Co.</t>
  </si>
  <si>
    <t>AH63</t>
  </si>
  <si>
    <t>American Civil Constructors Canada  ULC (ACCC)</t>
  </si>
  <si>
    <t>AD88</t>
  </si>
  <si>
    <t>American Civil Constructors Holding  Inc.</t>
  </si>
  <si>
    <t>AV58</t>
  </si>
  <si>
    <t>American Civil Constructors LLC DBA ACCMountain W</t>
  </si>
  <si>
    <t>AF85</t>
  </si>
  <si>
    <t>American Civil Constructors West Coast  Inc</t>
  </si>
  <si>
    <t>C553</t>
  </si>
  <si>
    <t>American Civil Constructors West Coast  LLC</t>
  </si>
  <si>
    <t>P0206</t>
  </si>
  <si>
    <t>American Civil Constructors, Inc</t>
  </si>
  <si>
    <t>2822</t>
  </si>
  <si>
    <t>AMERICAN CONCRETE PRODUCTS CO.</t>
  </si>
  <si>
    <t>P0700</t>
  </si>
  <si>
    <t>American Electric Lighting</t>
  </si>
  <si>
    <t>EC03</t>
  </si>
  <si>
    <t>American Excelsior Company</t>
  </si>
  <si>
    <t>4741</t>
  </si>
  <si>
    <t>American Fence Company  LLC</t>
  </si>
  <si>
    <t>C544</t>
  </si>
  <si>
    <t>American Fence Company of Sioux City  Inc.</t>
  </si>
  <si>
    <t>P0249</t>
  </si>
  <si>
    <t>American Fibers and Yarns Company</t>
  </si>
  <si>
    <t>P0100</t>
  </si>
  <si>
    <t>American Highway Technology</t>
  </si>
  <si>
    <t>P0731</t>
  </si>
  <si>
    <t>American Industrial Manufacturers Building Matls</t>
  </si>
  <si>
    <t>P0460</t>
  </si>
  <si>
    <t>American Insulated Wire</t>
  </si>
  <si>
    <t>P0496</t>
  </si>
  <si>
    <t>American LED Signal, Inc.</t>
  </si>
  <si>
    <t>P0924</t>
  </si>
  <si>
    <t>American Timber and Steel</t>
  </si>
  <si>
    <t>EC24</t>
  </si>
  <si>
    <t>American Wick Drain Corp.</t>
  </si>
  <si>
    <t>P0906</t>
  </si>
  <si>
    <t>Ameristar</t>
  </si>
  <si>
    <t>P0219</t>
  </si>
  <si>
    <t>Ames Construction Company</t>
  </si>
  <si>
    <t>EC19</t>
  </si>
  <si>
    <t>Amoco Fabric &amp; Fibers Co.</t>
  </si>
  <si>
    <t>P0545</t>
  </si>
  <si>
    <t>Anchor Wall System</t>
  </si>
  <si>
    <t>0120</t>
  </si>
  <si>
    <t>ANDERSON SAND &amp; GRAVEL INC.</t>
  </si>
  <si>
    <t>P0236</t>
  </si>
  <si>
    <t>Any Commercially Available Source</t>
  </si>
  <si>
    <t>P0761</t>
  </si>
  <si>
    <t>AP/M Permaform</t>
  </si>
  <si>
    <t>APEX SAND &amp; GRAVEL LLC</t>
  </si>
  <si>
    <t>P0223</t>
  </si>
  <si>
    <t>Apex Universal Inc.</t>
  </si>
  <si>
    <t>P0901</t>
  </si>
  <si>
    <t>Applegate Mulch</t>
  </si>
  <si>
    <t>P0577</t>
  </si>
  <si>
    <t>Approved Equal</t>
  </si>
  <si>
    <t>P0012</t>
  </si>
  <si>
    <t>Aquatrols</t>
  </si>
  <si>
    <t>P0388</t>
  </si>
  <si>
    <t>ArcelorMittal</t>
  </si>
  <si>
    <t>P0533</t>
  </si>
  <si>
    <t>Arcon</t>
  </si>
  <si>
    <t>P0644</t>
  </si>
  <si>
    <t>ARDEX Engineered Cements</t>
  </si>
  <si>
    <t>P0459</t>
  </si>
  <si>
    <t>Arkansas Lime</t>
  </si>
  <si>
    <t>P1014</t>
  </si>
  <si>
    <t>Arkema - Road Science</t>
  </si>
  <si>
    <t>P0411</t>
  </si>
  <si>
    <t>Armorcast Products Co.</t>
  </si>
  <si>
    <t>P0233</t>
  </si>
  <si>
    <t>Armortec</t>
  </si>
  <si>
    <t>1792</t>
  </si>
  <si>
    <t>ARPS GRAVEL &amp; CONCRETE INC.</t>
  </si>
  <si>
    <t>P0664</t>
  </si>
  <si>
    <t>ArrMaz Custom Chemicals, Inc.</t>
  </si>
  <si>
    <t>P0694</t>
  </si>
  <si>
    <t>Arrow-Magnolia International</t>
  </si>
  <si>
    <t>1931</t>
  </si>
  <si>
    <t>ASH GROVE CEMENT CO.</t>
  </si>
  <si>
    <t>P0379</t>
  </si>
  <si>
    <t>ASI/Alton Steel, Incorporated</t>
  </si>
  <si>
    <t>P1020</t>
  </si>
  <si>
    <t>Aspen Wood Products</t>
  </si>
  <si>
    <t>P0685</t>
  </si>
  <si>
    <t>Asphalt Solutions/JJS</t>
  </si>
  <si>
    <t>P0869</t>
  </si>
  <si>
    <t>Associated Piling &amp; Fitting, LLC</t>
  </si>
  <si>
    <t>P0050</t>
  </si>
  <si>
    <t>Astro Optics Corp.</t>
  </si>
  <si>
    <t>0003</t>
  </si>
  <si>
    <t>P0936</t>
  </si>
  <si>
    <t>Atlas Tube</t>
  </si>
  <si>
    <t>P0125</t>
  </si>
  <si>
    <t>Avery Dennison/Stimsonite</t>
  </si>
  <si>
    <t>P0116</t>
  </si>
  <si>
    <t>Axim Concrete Technologies, Inc.</t>
  </si>
  <si>
    <t>1378</t>
  </si>
  <si>
    <t>B-D CONSTRUCTION INC.</t>
  </si>
  <si>
    <t>3668</t>
  </si>
  <si>
    <t>P0270</t>
  </si>
  <si>
    <t>Baker Paint</t>
  </si>
  <si>
    <t>P0929</t>
  </si>
  <si>
    <t>Baldwin Pole</t>
  </si>
  <si>
    <t>P0442</t>
  </si>
  <si>
    <t>Barrier Systems Inc.</t>
  </si>
  <si>
    <t>P0232</t>
  </si>
  <si>
    <t>BASF</t>
  </si>
  <si>
    <t>P0272</t>
  </si>
  <si>
    <t>BASF Admixtures</t>
  </si>
  <si>
    <t>P0273</t>
  </si>
  <si>
    <t>BASF Building Systems</t>
  </si>
  <si>
    <t>0547</t>
  </si>
  <si>
    <t>P1026</t>
  </si>
  <si>
    <t>Baughman Tile Co., Inc</t>
  </si>
  <si>
    <t>P0857</t>
  </si>
  <si>
    <t>Bayou Steel</t>
  </si>
  <si>
    <t>P0427</t>
  </si>
  <si>
    <t>BCC&amp;W</t>
  </si>
  <si>
    <t>1261</t>
  </si>
  <si>
    <t>P0909</t>
  </si>
  <si>
    <t>Bekaert</t>
  </si>
  <si>
    <t>P0431</t>
  </si>
  <si>
    <t>Belden</t>
  </si>
  <si>
    <t>EC18</t>
  </si>
  <si>
    <t>Belton Industries, Inc.</t>
  </si>
  <si>
    <t>P0368</t>
  </si>
  <si>
    <t>Bent Manufacturing Company</t>
  </si>
  <si>
    <t>P0433</t>
  </si>
  <si>
    <t>Berkshire</t>
  </si>
  <si>
    <t>P0861</t>
  </si>
  <si>
    <t>Berry Global, Inc.</t>
  </si>
  <si>
    <t>P0772</t>
  </si>
  <si>
    <t>Bidco Sealants, Inc.</t>
  </si>
  <si>
    <t>2068</t>
  </si>
  <si>
    <t>BIG R MANUFACTURING DBA BIG R BRIDGE (P0865)</t>
  </si>
  <si>
    <t>P0601</t>
  </si>
  <si>
    <t>Black Aggregate P/S</t>
  </si>
  <si>
    <t>P0445</t>
  </si>
  <si>
    <t>Blackburn Ground Rods, Div. of Thomas &amp; Betts</t>
  </si>
  <si>
    <t>P0773</t>
  </si>
  <si>
    <t>Blackhawk Products</t>
  </si>
  <si>
    <t>0619</t>
  </si>
  <si>
    <t>C107</t>
  </si>
  <si>
    <t>BLUE DIAMOND INDUSTRIES LLC</t>
  </si>
  <si>
    <t>P0802</t>
  </si>
  <si>
    <t>Blue Valley Chemical, LLC</t>
  </si>
  <si>
    <t>P0017</t>
  </si>
  <si>
    <t>Bluewater Trading Company</t>
  </si>
  <si>
    <t>1012</t>
  </si>
  <si>
    <t>Bluffs Gravel Company</t>
  </si>
  <si>
    <t>P0426</t>
  </si>
  <si>
    <t>Bomar/Dean</t>
  </si>
  <si>
    <t>EC13</t>
  </si>
  <si>
    <t>EC07</t>
  </si>
  <si>
    <t>Bonar</t>
  </si>
  <si>
    <t>EC21</t>
  </si>
  <si>
    <t>Bonded Fiber Products, Inc.</t>
  </si>
  <si>
    <t>C451</t>
  </si>
  <si>
    <t>BORAL RESOURCES INC.</t>
  </si>
  <si>
    <t>P0384</t>
  </si>
  <si>
    <t>Border Steel</t>
  </si>
  <si>
    <t>P1008</t>
  </si>
  <si>
    <t>Boreduct</t>
  </si>
  <si>
    <t>P0032</t>
  </si>
  <si>
    <t>Bosselman Oil Company</t>
  </si>
  <si>
    <t>P0994</t>
  </si>
  <si>
    <t>BOSTD America</t>
  </si>
  <si>
    <t>P0714</t>
  </si>
  <si>
    <t>Bostik</t>
  </si>
  <si>
    <t>P0838</t>
  </si>
  <si>
    <t>Bradley Coatings Group</t>
  </si>
  <si>
    <t>P0175</t>
  </si>
  <si>
    <t>BRB Contractors, Inc.</t>
  </si>
  <si>
    <t>P0921</t>
  </si>
  <si>
    <t>Bridge Preservation, LLC</t>
  </si>
  <si>
    <t>C171</t>
  </si>
  <si>
    <t>BRIDGES INC. DBA SCUDDER BRIDGE CO.</t>
  </si>
  <si>
    <t>P0940</t>
  </si>
  <si>
    <t>Bridges, Inc.</t>
  </si>
  <si>
    <t>P0058</t>
  </si>
  <si>
    <t>Brite-Line Industries</t>
  </si>
  <si>
    <t>1582</t>
  </si>
  <si>
    <t>BROADFOOT SAND AND GRAVEL COMPANY INC.</t>
  </si>
  <si>
    <t>P0695</t>
  </si>
  <si>
    <t>Brody Chemicals</t>
  </si>
  <si>
    <t>2292</t>
  </si>
  <si>
    <t>BROOKFIELD FABRICATING CORPORATION</t>
  </si>
  <si>
    <t>0875</t>
  </si>
  <si>
    <t>BROWER CONSTRUCTION CO.</t>
  </si>
  <si>
    <t>P0886</t>
  </si>
  <si>
    <t>Brown Traffic Products, Inc.</t>
  </si>
  <si>
    <t>P0430</t>
  </si>
  <si>
    <t>BSCC Corporation</t>
  </si>
  <si>
    <t>P0690</t>
  </si>
  <si>
    <t>Buckeye International</t>
  </si>
  <si>
    <t>P0687</t>
  </si>
  <si>
    <t>Bullen Companies</t>
  </si>
  <si>
    <t>P0194</t>
  </si>
  <si>
    <t>Bunzel Extrusion</t>
  </si>
  <si>
    <t>P0296</t>
  </si>
  <si>
    <t>Burke by Edoco</t>
  </si>
  <si>
    <t>P0228</t>
  </si>
  <si>
    <t>Burmester, Inc.</t>
  </si>
  <si>
    <t>Buzzi Unicem USA</t>
  </si>
  <si>
    <t>P0372</t>
  </si>
  <si>
    <t>C &amp; C Signal, LLC</t>
  </si>
  <si>
    <t>P0144</t>
  </si>
  <si>
    <t>California Straw Works</t>
  </si>
  <si>
    <t>P0580</t>
  </si>
  <si>
    <t>Calumet Specialties</t>
  </si>
  <si>
    <t>P0112</t>
  </si>
  <si>
    <t>Cantex, Inc.</t>
  </si>
  <si>
    <t>1809</t>
  </si>
  <si>
    <t>CAPITAL CONTRACTORS INC.</t>
  </si>
  <si>
    <t>P0187</t>
  </si>
  <si>
    <t>Capital Contractors, Inc.</t>
  </si>
  <si>
    <t>P0756</t>
  </si>
  <si>
    <t>Carboline</t>
  </si>
  <si>
    <t>3945</t>
  </si>
  <si>
    <t>Carder  Inc.</t>
  </si>
  <si>
    <t>P0347</t>
  </si>
  <si>
    <t>Cardinal</t>
  </si>
  <si>
    <t>Carl Whitney Sand &amp; Gravel</t>
  </si>
  <si>
    <t>P0252</t>
  </si>
  <si>
    <t>Carlisle Coatings &amp; Water Proofings</t>
  </si>
  <si>
    <t>P0113</t>
  </si>
  <si>
    <t>Carlon</t>
  </si>
  <si>
    <t>P0814</t>
  </si>
  <si>
    <t>Carmanah Technologies Corp.</t>
  </si>
  <si>
    <t>P0457</t>
  </si>
  <si>
    <t>Carmuse</t>
  </si>
  <si>
    <t>P0741</t>
  </si>
  <si>
    <t>Carolina High Mast, Inc</t>
  </si>
  <si>
    <t>P0339</t>
  </si>
  <si>
    <t>Carquest Corporation</t>
  </si>
  <si>
    <t>P0977</t>
  </si>
  <si>
    <t>Carroll Construction Supply Co.</t>
  </si>
  <si>
    <t>P0623</t>
  </si>
  <si>
    <t>Carson Industries Polymer Concrete</t>
  </si>
  <si>
    <t>P0048</t>
  </si>
  <si>
    <t>Carsonite Composites</t>
  </si>
  <si>
    <t>P0041</t>
  </si>
  <si>
    <t>Carter-Waters, Inc.</t>
  </si>
  <si>
    <t>EC22</t>
  </si>
  <si>
    <t>Carthage Mills</t>
  </si>
  <si>
    <t>P0639</t>
  </si>
  <si>
    <t>Cascade Steel</t>
  </si>
  <si>
    <t>P0269</t>
  </si>
  <si>
    <t>Castle Construction, Inc.</t>
  </si>
  <si>
    <t>P0137</t>
  </si>
  <si>
    <t>Cataphote</t>
  </si>
  <si>
    <t>AC0016</t>
  </si>
  <si>
    <t>Cather and Sons Construction, Inc</t>
  </si>
  <si>
    <t>P0622</t>
  </si>
  <si>
    <t>CDR Systems Corp</t>
  </si>
  <si>
    <t>1216</t>
  </si>
  <si>
    <t>CEDAR VALLEY CORP.</t>
  </si>
  <si>
    <t>2126</t>
  </si>
  <si>
    <t>CEMENT PRODUCTS INC.</t>
  </si>
  <si>
    <t>Cemex</t>
  </si>
  <si>
    <t>C084</t>
  </si>
  <si>
    <t>P0669</t>
  </si>
  <si>
    <t>Central Fiber</t>
  </si>
  <si>
    <t>4690</t>
  </si>
  <si>
    <t>CENTRAL PLAINS CEMENT COMPANY</t>
  </si>
  <si>
    <t>0296</t>
  </si>
  <si>
    <t>P0432</t>
  </si>
  <si>
    <t>Cerro Wire</t>
  </si>
  <si>
    <t>P0691</t>
  </si>
  <si>
    <t>Certified Laboratories</t>
  </si>
  <si>
    <t>P0089</t>
  </si>
  <si>
    <t>CGM, Inc.</t>
  </si>
  <si>
    <t>P0845</t>
  </si>
  <si>
    <t>Champion Fiberglass, Inc.</t>
  </si>
  <si>
    <t>P0944</t>
  </si>
  <si>
    <t>Chapel Hill Manufacturing</t>
  </si>
  <si>
    <t>Charah  Inc.</t>
  </si>
  <si>
    <t>0103</t>
  </si>
  <si>
    <t>CHAS. VRANA &amp; SON CONSTRUCTION CO.</t>
  </si>
  <si>
    <t>P0615</t>
  </si>
  <si>
    <t>Checkers Industrial Safety Products</t>
  </si>
  <si>
    <t>P0693</t>
  </si>
  <si>
    <t>Chem-Lube</t>
  </si>
  <si>
    <t>P0226</t>
  </si>
  <si>
    <t>ChemCo Systems, Inc.(removed APL 1-14-05)</t>
  </si>
  <si>
    <t>P0805</t>
  </si>
  <si>
    <t>Chemisphere Corporation</t>
  </si>
  <si>
    <t>P0688</t>
  </si>
  <si>
    <t>ChemMark Corporation</t>
  </si>
  <si>
    <t>P0090</t>
  </si>
  <si>
    <t>P0689</t>
  </si>
  <si>
    <t>CHEMSEARCH</t>
  </si>
  <si>
    <t>P0803</t>
  </si>
  <si>
    <t>ChemStation</t>
  </si>
  <si>
    <t>P0686</t>
  </si>
  <si>
    <t>ChemTech, Inc.</t>
  </si>
  <si>
    <t>P1004</t>
  </si>
  <si>
    <t>Chemtek, Inc.</t>
  </si>
  <si>
    <t>P0307</t>
  </si>
  <si>
    <t>Chester Bross Construction Co</t>
  </si>
  <si>
    <t>P0896</t>
  </si>
  <si>
    <t>Chicago Heights Steel</t>
  </si>
  <si>
    <t>0880</t>
  </si>
  <si>
    <t>CHRISTENSEN BROS. INC.</t>
  </si>
  <si>
    <t>Christy Minerals Dynapoz</t>
  </si>
  <si>
    <t>City of Lincoln</t>
  </si>
  <si>
    <t>P0692</t>
  </si>
  <si>
    <t>Clean Slate Supply</t>
  </si>
  <si>
    <t>P0378</t>
  </si>
  <si>
    <t>CMC</t>
  </si>
  <si>
    <t>P0565</t>
  </si>
  <si>
    <t>CME Wire &amp; Cable</t>
  </si>
  <si>
    <t>P0069</t>
  </si>
  <si>
    <t>Cobitco Corporation</t>
  </si>
  <si>
    <t>P0489</t>
  </si>
  <si>
    <t>Colas Solutions</t>
  </si>
  <si>
    <t>P0417</t>
  </si>
  <si>
    <t>Cold Spring Granite</t>
  </si>
  <si>
    <t>1542</t>
  </si>
  <si>
    <t>P1002</t>
  </si>
  <si>
    <t>Collaborative Aggregates, LLC</t>
  </si>
  <si>
    <t>P0454</t>
  </si>
  <si>
    <t>Colorado Paint</t>
  </si>
  <si>
    <t>ACP0004</t>
  </si>
  <si>
    <t>Combined Stockpile</t>
  </si>
  <si>
    <t>P0257</t>
  </si>
  <si>
    <t>Commercial Construction, Inc.</t>
  </si>
  <si>
    <t>P0259</t>
  </si>
  <si>
    <t>Commercial Contractors Equipment</t>
  </si>
  <si>
    <t>1863</t>
  </si>
  <si>
    <t>COMMONWEALTH ELECTRIC COMPANY OF THE MIDWEST</t>
  </si>
  <si>
    <t>P0040</t>
  </si>
  <si>
    <t>Compound Technologies, Inc.</t>
  </si>
  <si>
    <t>P0469</t>
  </si>
  <si>
    <t>Con-Serv, Inc.</t>
  </si>
  <si>
    <t>0863</t>
  </si>
  <si>
    <t>1943</t>
  </si>
  <si>
    <t>P0774</t>
  </si>
  <si>
    <t>Concrete Sealants</t>
  </si>
  <si>
    <t>P0360</t>
  </si>
  <si>
    <t>Conoco Phillips</t>
  </si>
  <si>
    <t>P0356</t>
  </si>
  <si>
    <t>Conreco, Inc.</t>
  </si>
  <si>
    <t>0467</t>
  </si>
  <si>
    <t>P0086</t>
  </si>
  <si>
    <t>Conspec Marketing &amp; Manufacturing</t>
  </si>
  <si>
    <t>P0768</t>
  </si>
  <si>
    <t>Construction Supply Company</t>
  </si>
  <si>
    <t>P0001</t>
  </si>
  <si>
    <t>ConTech Construction Products, Inc.</t>
  </si>
  <si>
    <t>1946</t>
  </si>
  <si>
    <t>Contech Engineered Solutions LLC.</t>
  </si>
  <si>
    <t>PC043</t>
  </si>
  <si>
    <t>Continental Cement Co.</t>
  </si>
  <si>
    <t>P0792</t>
  </si>
  <si>
    <t>Continental Research Corporation</t>
  </si>
  <si>
    <t>P0555</t>
  </si>
  <si>
    <t>Contractor</t>
  </si>
  <si>
    <t>P0462</t>
  </si>
  <si>
    <t>Contractor Services</t>
  </si>
  <si>
    <t>CS</t>
  </si>
  <si>
    <t>Contractor Supplied</t>
  </si>
  <si>
    <t>EC28</t>
  </si>
  <si>
    <t>Conwed Plastics, Inc.</t>
  </si>
  <si>
    <t>3989</t>
  </si>
  <si>
    <t>CORESLAB STRUCTURES INC. (OMAHA)</t>
  </si>
  <si>
    <t>P0847</t>
  </si>
  <si>
    <t>Cornerstone Construction Material</t>
  </si>
  <si>
    <t>P0889</t>
  </si>
  <si>
    <t>Corning Cable Systems</t>
  </si>
  <si>
    <t>P0349</t>
  </si>
  <si>
    <t>Cosmec, Inc.</t>
  </si>
  <si>
    <t>P0890</t>
  </si>
  <si>
    <t>Cox Machining</t>
  </si>
  <si>
    <t>P0248</t>
  </si>
  <si>
    <t>Crafco, Inc.</t>
  </si>
  <si>
    <t>1802</t>
  </si>
  <si>
    <t>CRAMER AND ASSOCIATES INC.</t>
  </si>
  <si>
    <t>P0784</t>
  </si>
  <si>
    <t>Creative Building Products</t>
  </si>
  <si>
    <t>P0862</t>
  </si>
  <si>
    <t>Cree Lighting, Inc.</t>
  </si>
  <si>
    <t>P0423</t>
  </si>
  <si>
    <t>Crocker/Bomar</t>
  </si>
  <si>
    <t>P0611</t>
  </si>
  <si>
    <t>Crown Resources</t>
  </si>
  <si>
    <t>P0540</t>
  </si>
  <si>
    <t>Crown-line</t>
  </si>
  <si>
    <t>P1027</t>
  </si>
  <si>
    <t>Crumpler Plastic Pipe, Inc.</t>
  </si>
  <si>
    <t>P0630</t>
  </si>
  <si>
    <t>CSL Silicones, Inc.</t>
  </si>
  <si>
    <t>P0641</t>
  </si>
  <si>
    <t>CTS Cement Manufacturing Corporation</t>
  </si>
  <si>
    <t>2700</t>
  </si>
  <si>
    <t>P0935</t>
  </si>
  <si>
    <t>D&amp;L Supply Company</t>
  </si>
  <si>
    <t>P0199</t>
  </si>
  <si>
    <t>D-K Contracting Corporation</t>
  </si>
  <si>
    <t>P0129</t>
  </si>
  <si>
    <t>D.P. Sawyer</t>
  </si>
  <si>
    <t>P0581</t>
  </si>
  <si>
    <t>D.S. Brown Company</t>
  </si>
  <si>
    <t>P0519</t>
  </si>
  <si>
    <t>D2 Land and Water Resources, Inc.</t>
  </si>
  <si>
    <t>P0221</t>
  </si>
  <si>
    <t>Dakota Traffic Services</t>
  </si>
  <si>
    <t>P0210</t>
  </si>
  <si>
    <t>Dana Fuller, DBA, Fuller Construction</t>
  </si>
  <si>
    <t>P0292</t>
  </si>
  <si>
    <t>Dandy Products, Inc.</t>
  </si>
  <si>
    <t>P0842</t>
  </si>
  <si>
    <t>Dap</t>
  </si>
  <si>
    <t>P0578</t>
  </si>
  <si>
    <t>Dapco (Davidson Plastic Co.)</t>
  </si>
  <si>
    <t>P0391</t>
  </si>
  <si>
    <t>Darkwater Asphalt</t>
  </si>
  <si>
    <t>P0728</t>
  </si>
  <si>
    <t>Daubert Chemical Company, Inc.</t>
  </si>
  <si>
    <t>P0266</t>
  </si>
  <si>
    <t>Dayton Superior-Edoco</t>
  </si>
  <si>
    <t>P0881</t>
  </si>
  <si>
    <t>DDD Erosion Control</t>
  </si>
  <si>
    <t>P0290</t>
  </si>
  <si>
    <t>Deery-Crackfiller Manufacturer Corporation</t>
  </si>
  <si>
    <t>P0419</t>
  </si>
  <si>
    <t>Deeter Foundry, Inc.</t>
  </si>
  <si>
    <t>P0247</t>
  </si>
  <si>
    <t>Degussa Building Systems</t>
  </si>
  <si>
    <t>1949</t>
  </si>
  <si>
    <t>DELONG'S INC.</t>
  </si>
  <si>
    <t>P0840</t>
  </si>
  <si>
    <t>Denso</t>
  </si>
  <si>
    <t>P0755</t>
  </si>
  <si>
    <t>Devoe High Performance Coatings</t>
  </si>
  <si>
    <t>P0846</t>
  </si>
  <si>
    <t>DEWALT/Powers Fasteners</t>
  </si>
  <si>
    <t>A254</t>
  </si>
  <si>
    <t>P0723</t>
  </si>
  <si>
    <t>Dexter Hycol Corporation</t>
  </si>
  <si>
    <t>P0491</t>
  </si>
  <si>
    <t>Dialight</t>
  </si>
  <si>
    <t>P0882</t>
  </si>
  <si>
    <t>Diamond Plastics</t>
  </si>
  <si>
    <t>P0780</t>
  </si>
  <si>
    <t>Diamond Roadway Products</t>
  </si>
  <si>
    <t>P0200</t>
  </si>
  <si>
    <t>Diamond Surface, Inc.</t>
  </si>
  <si>
    <t>P0135</t>
  </si>
  <si>
    <t>Diamond Vogel Paints</t>
  </si>
  <si>
    <t>P0322</t>
  </si>
  <si>
    <t>Dicke Safety Products</t>
  </si>
  <si>
    <t>P0027</t>
  </si>
  <si>
    <t>Diversey, Lever &amp; Dubois</t>
  </si>
  <si>
    <t>P0173</t>
  </si>
  <si>
    <t>Dixon Construction</t>
  </si>
  <si>
    <t>P0985</t>
  </si>
  <si>
    <t>DMX Plastics Limited</t>
  </si>
  <si>
    <t>P0153</t>
  </si>
  <si>
    <t>Dobson Brothers Construction Company</t>
  </si>
  <si>
    <t>1083</t>
  </si>
  <si>
    <t>P0182</t>
  </si>
  <si>
    <t>Dominion Construction Co. and Subsidiaries</t>
  </si>
  <si>
    <t>P0920</t>
  </si>
  <si>
    <t>Dow Chemical Company</t>
  </si>
  <si>
    <t>P0629</t>
  </si>
  <si>
    <t>Dow Corning</t>
  </si>
  <si>
    <t>P0537</t>
  </si>
  <si>
    <t>Draka Cableteq</t>
  </si>
  <si>
    <t>P0382</t>
  </si>
  <si>
    <t>Drake Williams Steel, Inc.</t>
  </si>
  <si>
    <t>P0039</t>
  </si>
  <si>
    <t>Drummond American Corporation</t>
  </si>
  <si>
    <t>0480</t>
  </si>
  <si>
    <t>P0716</t>
  </si>
  <si>
    <t>Dupont</t>
  </si>
  <si>
    <t>P0726</t>
  </si>
  <si>
    <t>DuPont Powder Coatings</t>
  </si>
  <si>
    <t>P0902</t>
  </si>
  <si>
    <t>Dura-Line</t>
  </si>
  <si>
    <t>P0492</t>
  </si>
  <si>
    <t>Duralight</t>
  </si>
  <si>
    <t>P0201</t>
  </si>
  <si>
    <t>Durant Paints, Inc.</t>
  </si>
  <si>
    <t>P0551</t>
  </si>
  <si>
    <t>Dustrol</t>
  </si>
  <si>
    <t>P0130</t>
  </si>
  <si>
    <t>Dynatron/Blondo</t>
  </si>
  <si>
    <t>P0875</t>
  </si>
  <si>
    <t>Dytek</t>
  </si>
  <si>
    <t>P0604</t>
  </si>
  <si>
    <t>E-Bond Epoxies, Inc.</t>
  </si>
  <si>
    <t>P0651</t>
  </si>
  <si>
    <t>E-Chem</t>
  </si>
  <si>
    <t>EC45</t>
  </si>
  <si>
    <t>Earth Saver, Inc.</t>
  </si>
  <si>
    <t>P0613</t>
  </si>
  <si>
    <t>East Coast Erosion Control</t>
  </si>
  <si>
    <t>P0414</t>
  </si>
  <si>
    <t>East Jordan Iron Works</t>
  </si>
  <si>
    <t>3674</t>
  </si>
  <si>
    <t>P0858</t>
  </si>
  <si>
    <t>Eaton Lighting</t>
  </si>
  <si>
    <t>P1018</t>
  </si>
  <si>
    <t>Eaton-Cooper Lightiing Solutions</t>
  </si>
  <si>
    <t>EC14</t>
  </si>
  <si>
    <t>ECB/Verdyol</t>
  </si>
  <si>
    <t>P0781</t>
  </si>
  <si>
    <t>Eco-Composites, LLC</t>
  </si>
  <si>
    <t>EC02</t>
  </si>
  <si>
    <t>ECS/Verdyol</t>
  </si>
  <si>
    <t>P0740</t>
  </si>
  <si>
    <t>Edge Tech</t>
  </si>
  <si>
    <t>P0277</t>
  </si>
  <si>
    <t>Edoco</t>
  </si>
  <si>
    <t>1956</t>
  </si>
  <si>
    <t>EGGER STEEL</t>
  </si>
  <si>
    <t>P0870</t>
  </si>
  <si>
    <t>ElanCity</t>
  </si>
  <si>
    <t>P0885</t>
  </si>
  <si>
    <t>Electri-Flex Co.</t>
  </si>
  <si>
    <t>P0815</t>
  </si>
  <si>
    <t>Electrotechnics Corporation (ELTEC)</t>
  </si>
  <si>
    <t>P0070</t>
  </si>
  <si>
    <t>Elgin Molded Plastics, Inc.</t>
  </si>
  <si>
    <t>0810</t>
  </si>
  <si>
    <t>ELK HORN CONSTRUCTION CO.</t>
  </si>
  <si>
    <t>P0648</t>
  </si>
  <si>
    <t>Elkem Materials/Brett Admixtures</t>
  </si>
  <si>
    <t>2943</t>
  </si>
  <si>
    <t>Elkhorn Valley Sand &amp; Gravel</t>
  </si>
  <si>
    <t>0648</t>
  </si>
  <si>
    <t>P0071</t>
  </si>
  <si>
    <t>Empco-Lite</t>
  </si>
  <si>
    <t>P0337</t>
  </si>
  <si>
    <t>Emseal Joint Systems, LTD</t>
  </si>
  <si>
    <t>P0023</t>
  </si>
  <si>
    <t>Emulso Corporation</t>
  </si>
  <si>
    <t>P0595</t>
  </si>
  <si>
    <t>Encore Wire</t>
  </si>
  <si>
    <t>P0948</t>
  </si>
  <si>
    <t>EnduraChem</t>
  </si>
  <si>
    <t>P0077</t>
  </si>
  <si>
    <t>Energy Absorption Systems, Inc.</t>
  </si>
  <si>
    <t>P0413</t>
  </si>
  <si>
    <t>Engineered Plastics</t>
  </si>
  <si>
    <t>P0136</t>
  </si>
  <si>
    <t>Ennis Paints</t>
  </si>
  <si>
    <t>P0928</t>
  </si>
  <si>
    <t>Ennis-Flint, Inc.</t>
  </si>
  <si>
    <t>P0500</t>
  </si>
  <si>
    <t>Ensley Electrical Services, Inc.</t>
  </si>
  <si>
    <t>P0810</t>
  </si>
  <si>
    <t>Enviro-USA</t>
  </si>
  <si>
    <t>P0812</t>
  </si>
  <si>
    <t>Environmental Product &amp; Applications, Inc.</t>
  </si>
  <si>
    <t>EC39</t>
  </si>
  <si>
    <t>Enviroscape ECM Ltd</t>
  </si>
  <si>
    <t>P0329</t>
  </si>
  <si>
    <t>Envirotech Services</t>
  </si>
  <si>
    <t>P0494</t>
  </si>
  <si>
    <t>EOI Group (Excellence Opto, Inc.)</t>
  </si>
  <si>
    <t>P0446</t>
  </si>
  <si>
    <t>Epoplex</t>
  </si>
  <si>
    <t>1095</t>
  </si>
  <si>
    <t>Ergon</t>
  </si>
  <si>
    <t>P0998</t>
  </si>
  <si>
    <t>Erico Manufacturing</t>
  </si>
  <si>
    <t>P0443</t>
  </si>
  <si>
    <t>Eritech Ground Rods, Division of Erico</t>
  </si>
  <si>
    <t>EC40</t>
  </si>
  <si>
    <t>Ero-Guard, Inc.</t>
  </si>
  <si>
    <t>EC06</t>
  </si>
  <si>
    <t>Erosion Control Systems, Inc.</t>
  </si>
  <si>
    <t>P0931</t>
  </si>
  <si>
    <t>Erosion Control, USA</t>
  </si>
  <si>
    <t>EC38</t>
  </si>
  <si>
    <t>Erosion Tech, LLC</t>
  </si>
  <si>
    <t>P0293</t>
  </si>
  <si>
    <t>Ertec Environmental Systems</t>
  </si>
  <si>
    <t>P0424</t>
  </si>
  <si>
    <t>Essex</t>
  </si>
  <si>
    <t>P0092</t>
  </si>
  <si>
    <t>Euclid Chemical Company</t>
  </si>
  <si>
    <t>P0672</t>
  </si>
  <si>
    <t>Evonik Industries</t>
  </si>
  <si>
    <t>P0463</t>
  </si>
  <si>
    <t>Evraz, Division of Rocky Mountain</t>
  </si>
  <si>
    <t>P0009</t>
  </si>
  <si>
    <t>Exacto Chemical Company</t>
  </si>
  <si>
    <t>P0002</t>
  </si>
  <si>
    <t>Exxon Chemical Company</t>
  </si>
  <si>
    <t>P0415</t>
  </si>
  <si>
    <t>EZ Set Tile, Inc.</t>
  </si>
  <si>
    <t>P0022</t>
  </si>
  <si>
    <t>F &amp; S Supply</t>
  </si>
  <si>
    <t>P0275</t>
  </si>
  <si>
    <t>Fab Tex</t>
  </si>
  <si>
    <t>P0662</t>
  </si>
  <si>
    <t>FABSCO Corp.</t>
  </si>
  <si>
    <t>P0261</t>
  </si>
  <si>
    <t>Fabtex Solutions</t>
  </si>
  <si>
    <t>P0534</t>
  </si>
  <si>
    <t>Falcon Fine Wire</t>
  </si>
  <si>
    <t>P0719</t>
  </si>
  <si>
    <t>Farro Corporation</t>
  </si>
  <si>
    <t>P0946</t>
  </si>
  <si>
    <t>Fibrecrete Preservation Technologies, Inc.</t>
  </si>
  <si>
    <t>EC37</t>
  </si>
  <si>
    <t>Filtrexx</t>
  </si>
  <si>
    <t>P0671</t>
  </si>
  <si>
    <t>FINN Corporation</t>
  </si>
  <si>
    <t>2542</t>
  </si>
  <si>
    <t>P0078</t>
  </si>
  <si>
    <t>Fitch</t>
  </si>
  <si>
    <t>P0093</t>
  </si>
  <si>
    <t>Five Star Products, Inc.</t>
  </si>
  <si>
    <t>P0061</t>
  </si>
  <si>
    <t>P0576</t>
  </si>
  <si>
    <t>FlexKrete Technologies</t>
  </si>
  <si>
    <t>P0306</t>
  </si>
  <si>
    <t>Flexstake, Inc.</t>
  </si>
  <si>
    <t>1579</t>
  </si>
  <si>
    <t>FLINN PAVING CO. INC.</t>
  </si>
  <si>
    <t>0400</t>
  </si>
  <si>
    <t>Flint Hills Resources</t>
  </si>
  <si>
    <t>3200</t>
  </si>
  <si>
    <t>Flint Rock Products</t>
  </si>
  <si>
    <t>P0475</t>
  </si>
  <si>
    <t>Flint Trading Inc.</t>
  </si>
  <si>
    <t>P0793</t>
  </si>
  <si>
    <t>Florida Chemical Supply</t>
  </si>
  <si>
    <t>P0274</t>
  </si>
  <si>
    <t>FOL Tape, LLC</t>
  </si>
  <si>
    <t>P0922</t>
  </si>
  <si>
    <t>Foresite</t>
  </si>
  <si>
    <t>P0910</t>
  </si>
  <si>
    <t>Forest Products Distributors</t>
  </si>
  <si>
    <t>P0776</t>
  </si>
  <si>
    <t>Forsheda Pipe Seal Corporation</t>
  </si>
  <si>
    <t>C117</t>
  </si>
  <si>
    <t>FORTERRA</t>
  </si>
  <si>
    <t>P0786</t>
  </si>
  <si>
    <t>Foster Geotechnical</t>
  </si>
  <si>
    <t>P0839</t>
  </si>
  <si>
    <t>Fox Industries</t>
  </si>
  <si>
    <t>P0898</t>
  </si>
  <si>
    <t>Frank Black Pipe &amp; Supply</t>
  </si>
  <si>
    <t>P0911</t>
  </si>
  <si>
    <t>Franklin Industries</t>
  </si>
  <si>
    <t>P0794</t>
  </si>
  <si>
    <t>Franklynn Industries</t>
  </si>
  <si>
    <t>P0795</t>
  </si>
  <si>
    <t>Franmar Chemical, Inc.</t>
  </si>
  <si>
    <t>P1028</t>
  </si>
  <si>
    <t>Fratco inc</t>
  </si>
  <si>
    <t>P0335</t>
  </si>
  <si>
    <t>Friendly Environment</t>
  </si>
  <si>
    <t>P0122</t>
  </si>
  <si>
    <t>Fritz Pak Corporation</t>
  </si>
  <si>
    <t>P0369</t>
  </si>
  <si>
    <t>Frontier Bag Co., Inc.</t>
  </si>
  <si>
    <t>P0796</t>
  </si>
  <si>
    <t>Fuchs Lubricants Company</t>
  </si>
  <si>
    <t>P0387</t>
  </si>
  <si>
    <t>Fuller Construction Company, Inc.</t>
  </si>
  <si>
    <t>P0797</t>
  </si>
  <si>
    <t>P0204</t>
  </si>
  <si>
    <t>G &amp; G Services, Inc.</t>
  </si>
  <si>
    <t>3700</t>
  </si>
  <si>
    <t>P0991</t>
  </si>
  <si>
    <t>Galvan</t>
  </si>
  <si>
    <t>Gana Farms LLC</t>
  </si>
  <si>
    <t>1242</t>
  </si>
  <si>
    <t>GARCIA-CHICOINE ENTERPRISES INC.</t>
  </si>
  <si>
    <t>P0198</t>
  </si>
  <si>
    <t>Garlock Rubber Technologies</t>
  </si>
  <si>
    <t>3683</t>
  </si>
  <si>
    <t>Gary Backus Gravel</t>
  </si>
  <si>
    <t>1656</t>
  </si>
  <si>
    <t>GARY SMITH CONSTRUCTION CO. INC.</t>
  </si>
  <si>
    <t>P0851</t>
  </si>
  <si>
    <t>GCP Applied Technologies</t>
  </si>
  <si>
    <t>P0501</t>
  </si>
  <si>
    <t>GE</t>
  </si>
  <si>
    <t>P0493</t>
  </si>
  <si>
    <t>Gelcore</t>
  </si>
  <si>
    <t>P0937</t>
  </si>
  <si>
    <t>General Cable</t>
  </si>
  <si>
    <t>P0743</t>
  </si>
  <si>
    <t>General Electric Lighting</t>
  </si>
  <si>
    <t>P0123</t>
  </si>
  <si>
    <t>General Resources Technology</t>
  </si>
  <si>
    <t>P0600</t>
  </si>
  <si>
    <t>General Traffic Controls, Inc.</t>
  </si>
  <si>
    <t>P0717</t>
  </si>
  <si>
    <t>Geocel Corporation</t>
  </si>
  <si>
    <t>P0350</t>
  </si>
  <si>
    <t>Geohay</t>
  </si>
  <si>
    <t>P0834</t>
  </si>
  <si>
    <t>Geosolutions, Inc.</t>
  </si>
  <si>
    <t>P0376</t>
  </si>
  <si>
    <t>Gerdau Ameristeel</t>
  </si>
  <si>
    <t>1224</t>
  </si>
  <si>
    <t>GERHOLD CONCRETE CO. INC.</t>
  </si>
  <si>
    <t>C059</t>
  </si>
  <si>
    <t>GERSTNER ELECTRIC INC.</t>
  </si>
  <si>
    <t>P0770</t>
  </si>
  <si>
    <t>Gibson-Homans</t>
  </si>
  <si>
    <t>P0191</t>
  </si>
  <si>
    <t>Gill Construction, Inc.</t>
  </si>
  <si>
    <t>P1041</t>
  </si>
  <si>
    <t>GMCO</t>
  </si>
  <si>
    <t>3279</t>
  </si>
  <si>
    <t>GRAHAM CONSTRUCTION INC.</t>
  </si>
  <si>
    <t>P0732</t>
  </si>
  <si>
    <t>Grahn Manufacturer Co. Inc.</t>
  </si>
  <si>
    <t>P0351</t>
  </si>
  <si>
    <t>Grainger Distributing</t>
  </si>
  <si>
    <t>P1010</t>
  </si>
  <si>
    <t>GrassWorx LLC</t>
  </si>
  <si>
    <t>P0207</t>
  </si>
  <si>
    <t>Graves Construction Company</t>
  </si>
  <si>
    <t>P0856</t>
  </si>
  <si>
    <t>Gravix</t>
  </si>
  <si>
    <t>P0665</t>
  </si>
  <si>
    <t>Great Lakes Minerals-Wurtland, KY</t>
  </si>
  <si>
    <t>EC12</t>
  </si>
  <si>
    <t>Greenfix America</t>
  </si>
  <si>
    <t>P0298</t>
  </si>
  <si>
    <t>Greenstreak Plastics</t>
  </si>
  <si>
    <t>P0245</t>
  </si>
  <si>
    <t>Gross Seed Company</t>
  </si>
  <si>
    <t>P0331</t>
  </si>
  <si>
    <t>Growmark</t>
  </si>
  <si>
    <t>P0771</t>
  </si>
  <si>
    <t>Grundy Industries, Inc.</t>
  </si>
  <si>
    <t>P0253</t>
  </si>
  <si>
    <t>GSE Lining Technology</t>
  </si>
  <si>
    <t>P0951</t>
  </si>
  <si>
    <t>Guardrail Systems</t>
  </si>
  <si>
    <t>P0775</t>
  </si>
  <si>
    <t>Gulf States Asphalt Co., Inc.</t>
  </si>
  <si>
    <t>P1003</t>
  </si>
  <si>
    <t>H.B. Fuller Construction Products</t>
  </si>
  <si>
    <t>P0473</t>
  </si>
  <si>
    <t>Hall Brothers</t>
  </si>
  <si>
    <t>P0126</t>
  </si>
  <si>
    <t>Hallen Products/3M</t>
  </si>
  <si>
    <t>P1001</t>
  </si>
  <si>
    <t>Halophane Lighting</t>
  </si>
  <si>
    <t>P0777</t>
  </si>
  <si>
    <t>Hamilton Kent</t>
  </si>
  <si>
    <t>C559</t>
  </si>
  <si>
    <t>P0682</t>
  </si>
  <si>
    <t>Hancor</t>
  </si>
  <si>
    <t>EC46</t>
  </si>
  <si>
    <t>Hanes Geo Components</t>
  </si>
  <si>
    <t>P0859</t>
  </si>
  <si>
    <t>Harger</t>
  </si>
  <si>
    <t>Harriman Quarry - Laramie  WY</t>
  </si>
  <si>
    <t>P1013</t>
  </si>
  <si>
    <t>Haviland Drainage Products</t>
  </si>
  <si>
    <t>P1029</t>
  </si>
  <si>
    <t>Haviland Drainage Products Co.</t>
  </si>
  <si>
    <t>P0516</t>
  </si>
  <si>
    <t>Hawkeye Fabrication, Inc.</t>
  </si>
  <si>
    <t>0307</t>
  </si>
  <si>
    <t>HAYWARD BAKER INC.</t>
  </si>
  <si>
    <t>3991</t>
  </si>
  <si>
    <t>Headwaters Resources</t>
  </si>
  <si>
    <t>3118</t>
  </si>
  <si>
    <t>Heartland Cement Co.</t>
  </si>
  <si>
    <t>P0241</t>
  </si>
  <si>
    <t>Heggem Construction, Inc.</t>
  </si>
  <si>
    <t>P0184</t>
  </si>
  <si>
    <t>Henningsen Construction, Inc.</t>
  </si>
  <si>
    <t>P0683</t>
  </si>
  <si>
    <t>Herberts-O’Brian</t>
  </si>
  <si>
    <t>1742</t>
  </si>
  <si>
    <t>HERBST CONSTRUCTION INC.</t>
  </si>
  <si>
    <t>P0238</t>
  </si>
  <si>
    <t>Heritage Plastics Central</t>
  </si>
  <si>
    <t>P0145</t>
  </si>
  <si>
    <t>Hi-Way Barricades</t>
  </si>
  <si>
    <t>P0625</t>
  </si>
  <si>
    <t>Highline Products</t>
  </si>
  <si>
    <t>2445</t>
  </si>
  <si>
    <t>HIGHWAY IMPROVEMENT INC.</t>
  </si>
  <si>
    <t>P0216</t>
  </si>
  <si>
    <t>Highway Safety Products</t>
  </si>
  <si>
    <t>P0453</t>
  </si>
  <si>
    <t>Highway Signing, Inc.</t>
  </si>
  <si>
    <t>0578</t>
  </si>
  <si>
    <t>P0787</t>
  </si>
  <si>
    <t>Hilfiker Retaining Walls</t>
  </si>
  <si>
    <t>P0798</t>
  </si>
  <si>
    <t>Hill &amp; Griffith Company</t>
  </si>
  <si>
    <t>P0992</t>
  </si>
  <si>
    <t>Hill &amp; Smith / Work Area Protection</t>
  </si>
  <si>
    <t>0915</t>
  </si>
  <si>
    <t>P0299</t>
  </si>
  <si>
    <t>Hilti, Inc.</t>
  </si>
  <si>
    <t>Hitchcock  Co.</t>
  </si>
  <si>
    <t>P0068</t>
  </si>
  <si>
    <t>Hoechst Celanese Corporation</t>
  </si>
  <si>
    <t>P0028</t>
  </si>
  <si>
    <t>Hogentogler &amp; Company</t>
  </si>
  <si>
    <t>Holcim (US), Inc.</t>
  </si>
  <si>
    <t>A593</t>
  </si>
  <si>
    <t>P0554</t>
  </si>
  <si>
    <t>Holly Frontier</t>
  </si>
  <si>
    <t>3508</t>
  </si>
  <si>
    <t>Holnam</t>
  </si>
  <si>
    <t>Holophane</t>
  </si>
  <si>
    <t>P0742</t>
  </si>
  <si>
    <t>P0701</t>
  </si>
  <si>
    <t>Hooker Brothers (Traffic Control Devices)</t>
  </si>
  <si>
    <t>A487</t>
  </si>
  <si>
    <t>P0503</t>
  </si>
  <si>
    <t>Houston Wire &amp; Cable</t>
  </si>
  <si>
    <t>P0883</t>
  </si>
  <si>
    <t>Howard Lighting Products</t>
  </si>
  <si>
    <t>P0506</t>
  </si>
  <si>
    <t>Howrey Construction</t>
  </si>
  <si>
    <t>P0655</t>
  </si>
  <si>
    <t>HTM Construction</t>
  </si>
  <si>
    <t>P0635</t>
  </si>
  <si>
    <t>Hubbell Power Systems</t>
  </si>
  <si>
    <t>P0437</t>
  </si>
  <si>
    <t>Hud</t>
  </si>
  <si>
    <t>P0684</t>
  </si>
  <si>
    <t>Huesker</t>
  </si>
  <si>
    <t>P0084</t>
  </si>
  <si>
    <t>2278</t>
  </si>
  <si>
    <t>HURTT FABRICATING CORP.</t>
  </si>
  <si>
    <t>P0479</t>
  </si>
  <si>
    <t>Husker Steel</t>
  </si>
  <si>
    <t>P0989</t>
  </si>
  <si>
    <t>Husker Vinyl, Inc.</t>
  </si>
  <si>
    <t>P0918</t>
  </si>
  <si>
    <t>Hutchinson, Inc</t>
  </si>
  <si>
    <t>P0520</t>
  </si>
  <si>
    <t>HWS Consulting</t>
  </si>
  <si>
    <t>P0720</t>
  </si>
  <si>
    <t>Hydrostraw, LLC</t>
  </si>
  <si>
    <t>P0255</t>
  </si>
  <si>
    <t>ICSI</t>
  </si>
  <si>
    <t>P0868</t>
  </si>
  <si>
    <t>IECS</t>
  </si>
  <si>
    <t>P0567</t>
  </si>
  <si>
    <t>IES Commercial, Inc. DBA Kayton Electric</t>
  </si>
  <si>
    <t>P0932</t>
  </si>
  <si>
    <t>IFS Coatings, Inc.</t>
  </si>
  <si>
    <t>P0286</t>
  </si>
  <si>
    <t>Impact Recovery Systems</t>
  </si>
  <si>
    <t>P0733</t>
  </si>
  <si>
    <t>Imperbel America Corporation</t>
  </si>
  <si>
    <t>P0707</t>
  </si>
  <si>
    <t>Indian Valley Industries, Inc.</t>
  </si>
  <si>
    <t>P0606</t>
  </si>
  <si>
    <t>Industrial Fabrics, Inc.</t>
  </si>
  <si>
    <t>P0013</t>
  </si>
  <si>
    <t>Industrial Services International</t>
  </si>
  <si>
    <t>P0082</t>
  </si>
  <si>
    <t>Industrial Thermo Polymers</t>
  </si>
  <si>
    <t>P1030</t>
  </si>
  <si>
    <t>Infiltrator Corrugated Pipe</t>
  </si>
  <si>
    <t>P0953</t>
  </si>
  <si>
    <t>Ingevity</t>
  </si>
  <si>
    <t>P0386</t>
  </si>
  <si>
    <t>Inlet and Pipe Protection, Inc.</t>
  </si>
  <si>
    <t>P0764</t>
  </si>
  <si>
    <t>Insituform Technologies</t>
  </si>
  <si>
    <t>P0816</t>
  </si>
  <si>
    <t>Intelligent Traffic Equipment Marketing, Ltd.</t>
  </si>
  <si>
    <t>EC47</t>
  </si>
  <si>
    <t>Inter Coir Ltd.</t>
  </si>
  <si>
    <t>P0045</t>
  </si>
  <si>
    <t>Interchem Environmental</t>
  </si>
  <si>
    <t>P0757</t>
  </si>
  <si>
    <t>International</t>
  </si>
  <si>
    <t>P0725</t>
  </si>
  <si>
    <t>International Paint Company</t>
  </si>
  <si>
    <t>3519</t>
  </si>
  <si>
    <t>INTERSTATE HIGHWAY CONSTRUCTION INC.</t>
  </si>
  <si>
    <t>P0365</t>
  </si>
  <si>
    <t>Interstate Improvement</t>
  </si>
  <si>
    <t>1148</t>
  </si>
  <si>
    <t>IOWA CIVIL CONTRACTING INC.</t>
  </si>
  <si>
    <t>P0254</t>
  </si>
  <si>
    <t>Iowa EPS Products</t>
  </si>
  <si>
    <t>P0344</t>
  </si>
  <si>
    <t>Iowa Plains Signing, Inc.</t>
  </si>
  <si>
    <t>P0819</t>
  </si>
  <si>
    <t>Iowa Steel and Wire</t>
  </si>
  <si>
    <t>P0767</t>
  </si>
  <si>
    <t>Isco Industries, Inc.</t>
  </si>
  <si>
    <t>P0884</t>
  </si>
  <si>
    <t>ITW Commercial Construction N.A.</t>
  </si>
  <si>
    <t>P0300</t>
  </si>
  <si>
    <t>ITW Ramset/RedHead</t>
  </si>
  <si>
    <t>P0656</t>
  </si>
  <si>
    <t>J-Drain/MAR-FLEX</t>
  </si>
  <si>
    <t>EC31</t>
  </si>
  <si>
    <t>J. A. Cissel Mfg., Co.</t>
  </si>
  <si>
    <t>P0697</t>
  </si>
  <si>
    <t>J.D. Russell Company</t>
  </si>
  <si>
    <t>P1009</t>
  </si>
  <si>
    <t>Jade Sterling</t>
  </si>
  <si>
    <t>P0220</t>
  </si>
  <si>
    <t>James Cape &amp; Sons Company</t>
  </si>
  <si>
    <t>P0436</t>
  </si>
  <si>
    <t>James Monroe Wire &amp; Cable</t>
  </si>
  <si>
    <t>EC33</t>
  </si>
  <si>
    <t>JDR Enterprises, Inc.</t>
  </si>
  <si>
    <t>Jebro</t>
  </si>
  <si>
    <t>2296</t>
  </si>
  <si>
    <t>Jeffres Sand and Gravel</t>
  </si>
  <si>
    <t>P0288</t>
  </si>
  <si>
    <t>Jensen Construction Company</t>
  </si>
  <si>
    <t>C004</t>
  </si>
  <si>
    <t>JJK CONSTRUCTION LLC</t>
  </si>
  <si>
    <t>P1031</t>
  </si>
  <si>
    <t>JM EAGLE</t>
  </si>
  <si>
    <t>3919</t>
  </si>
  <si>
    <t>JMN CONSTRUCTION LLC</t>
  </si>
  <si>
    <t>2036</t>
  </si>
  <si>
    <t>John Prouty Contruction, Inc</t>
  </si>
  <si>
    <t>0398</t>
  </si>
  <si>
    <t>JCSPS</t>
  </si>
  <si>
    <t>Joint and Crack Sealer Info on Test Template(s)</t>
  </si>
  <si>
    <t>P0010</t>
  </si>
  <si>
    <t>JRM Chemical, Inc.</t>
  </si>
  <si>
    <t>P0817</t>
  </si>
  <si>
    <t>JSF Technologies</t>
  </si>
  <si>
    <t>0137</t>
  </si>
  <si>
    <t>JUDDS BROS. CONSTRUCTION CO.</t>
  </si>
  <si>
    <t>P0481</t>
  </si>
  <si>
    <t>K &amp; L Landscape &amp; Construction, Inc.</t>
  </si>
  <si>
    <t>P0461</t>
  </si>
  <si>
    <t>K-Tech Specialty Coatings-Ashley, IN</t>
  </si>
  <si>
    <t>P0374</t>
  </si>
  <si>
    <t>K. Porter Construction</t>
  </si>
  <si>
    <t>P0779</t>
  </si>
  <si>
    <t>K.T. Snyder Company</t>
  </si>
  <si>
    <t>3816</t>
  </si>
  <si>
    <t>K2 REAL ESTATE DEVELOPMENT LLC</t>
  </si>
  <si>
    <t>P0933</t>
  </si>
  <si>
    <t>Kansas Erosion Control</t>
  </si>
  <si>
    <t>P0945</t>
  </si>
  <si>
    <t>Kansas Erosion Products</t>
  </si>
  <si>
    <t>P0799</t>
  </si>
  <si>
    <t>KanSoy, LLC</t>
  </si>
  <si>
    <t>P1039</t>
  </si>
  <si>
    <t>Kaufman Products Inc.</t>
  </si>
  <si>
    <t>P0215</t>
  </si>
  <si>
    <t>Kayton Electric</t>
  </si>
  <si>
    <t>4684</t>
  </si>
  <si>
    <t>KEA CONSTRUCTORS LLC</t>
  </si>
  <si>
    <t>P0444</t>
  </si>
  <si>
    <t>Kearney Ground Rods, Div. of Cooper Power System</t>
  </si>
  <si>
    <t>1916</t>
  </si>
  <si>
    <t>0258</t>
  </si>
  <si>
    <t>P0925</t>
  </si>
  <si>
    <t>Keystone Consolidated Industries Inc.</t>
  </si>
  <si>
    <t>P0543</t>
  </si>
  <si>
    <t>KeyStone Retaining Wall System</t>
  </si>
  <si>
    <t>P0539</t>
  </si>
  <si>
    <t>Keystone-Calumet, Inc.</t>
  </si>
  <si>
    <t>EC34</t>
  </si>
  <si>
    <t>King Fibre Corporation</t>
  </si>
  <si>
    <t>P0614</t>
  </si>
  <si>
    <t>King Packaged Materials Company</t>
  </si>
  <si>
    <t>P0982</t>
  </si>
  <si>
    <t>King Shotcrete Solutions</t>
  </si>
  <si>
    <t>2324</t>
  </si>
  <si>
    <t>KIRK BARNES CONSTRUCTION INC.</t>
  </si>
  <si>
    <t>3245</t>
  </si>
  <si>
    <t>KNIFE RIVER CORPORATION DBA KNIFE RIVER MIDWEST</t>
  </si>
  <si>
    <t>Knight Asphalt, Inc.</t>
  </si>
  <si>
    <t>P0235</t>
  </si>
  <si>
    <t>Knight-Celotex</t>
  </si>
  <si>
    <t>P0327</t>
  </si>
  <si>
    <t>Knish Corporation</t>
  </si>
  <si>
    <t>P0124</t>
  </si>
  <si>
    <t>Koch Materials Company</t>
  </si>
  <si>
    <t>3556</t>
  </si>
  <si>
    <t>KOSS CONSTRUCTION COMPANY</t>
  </si>
  <si>
    <t>C182</t>
  </si>
  <si>
    <t>P0804</t>
  </si>
  <si>
    <t>KT Chemicals, Inc.</t>
  </si>
  <si>
    <t>P0745</t>
  </si>
  <si>
    <t>Kustom Signal, Inc.</t>
  </si>
  <si>
    <t>P0643</t>
  </si>
  <si>
    <t>Kwik Bond Polymers LLC</t>
  </si>
  <si>
    <t>3977</t>
  </si>
  <si>
    <t>P0800</t>
  </si>
  <si>
    <t>L &amp; L Quality Products</t>
  </si>
  <si>
    <t>P0088</t>
  </si>
  <si>
    <t>L &amp; M Construction Chemicals</t>
  </si>
  <si>
    <t>P0632</t>
  </si>
  <si>
    <t>L &amp; M Supply Company, Inc.</t>
  </si>
  <si>
    <t>1715</t>
  </si>
  <si>
    <t>0462</t>
  </si>
  <si>
    <t>P0988</t>
  </si>
  <si>
    <t>Lady Pole &amp; Piling, Inc.</t>
  </si>
  <si>
    <t>P0229</t>
  </si>
  <si>
    <t>P0476</t>
  </si>
  <si>
    <t>Lake Cable</t>
  </si>
  <si>
    <t>P0195</t>
  </si>
  <si>
    <t>Lakeside Plastics, Inc.</t>
  </si>
  <si>
    <t>3259</t>
  </si>
  <si>
    <t>P0271</t>
  </si>
  <si>
    <t>Land Construction, Inc.</t>
  </si>
  <si>
    <t>P0244</t>
  </si>
  <si>
    <t>Landmaster</t>
  </si>
  <si>
    <t>P1032</t>
  </si>
  <si>
    <t>Lane Enterprises, Inc.</t>
  </si>
  <si>
    <t>P0072</t>
  </si>
  <si>
    <t>Lear Siegler, Inc.</t>
  </si>
  <si>
    <t>Lehigh Cement Company</t>
  </si>
  <si>
    <t>P0495</t>
  </si>
  <si>
    <t>Leotek Electronics USA LLC</t>
  </si>
  <si>
    <t>P0818</t>
  </si>
  <si>
    <t>Light Guard Systems, Inc.</t>
  </si>
  <si>
    <t>P0949</t>
  </si>
  <si>
    <t>Lindsay Corporation</t>
  </si>
  <si>
    <t>P0660</t>
  </si>
  <si>
    <t>Lindsay Transportation Solutions, LLC</t>
  </si>
  <si>
    <t>P0057</t>
  </si>
  <si>
    <t>Linear Dynamics</t>
  </si>
  <si>
    <t>EC20</t>
  </si>
  <si>
    <t>LINQ Industrial Fabrics, Inc.</t>
  </si>
  <si>
    <t>P0538</t>
  </si>
  <si>
    <t>Linwood Mining &amp; Minerals Corp.</t>
  </si>
  <si>
    <t>P1024</t>
  </si>
  <si>
    <t>Liquatite</t>
  </si>
  <si>
    <t>P0900</t>
  </si>
  <si>
    <t>LJT Texas</t>
  </si>
  <si>
    <t>P0979</t>
  </si>
  <si>
    <t>Logan Contractors Supply, Inc.</t>
  </si>
  <si>
    <t>P0844</t>
  </si>
  <si>
    <t>Logan County Asphalt Company</t>
  </si>
  <si>
    <t>Lone Star Cement</t>
  </si>
  <si>
    <t>P0670</t>
  </si>
  <si>
    <t>LSC Environmental Products, LLC</t>
  </si>
  <si>
    <t>P0114</t>
  </si>
  <si>
    <t>LTV</t>
  </si>
  <si>
    <t>P0021</t>
  </si>
  <si>
    <t>Lubrication Engineers, Inc.</t>
  </si>
  <si>
    <t>1416</t>
  </si>
  <si>
    <t>LUXA CONSTRUCTION COMPANY INCORPORATED</t>
  </si>
  <si>
    <t>1593</t>
  </si>
  <si>
    <t>P0841</t>
  </si>
  <si>
    <t>LYMTAL International, Inc.</t>
  </si>
  <si>
    <t>1613</t>
  </si>
  <si>
    <t>M. E. COLLINS CONTRACTING COMPANY INC.</t>
  </si>
  <si>
    <t>P0508</t>
  </si>
  <si>
    <t>M.B.C. Contruction Co., Inc.</t>
  </si>
  <si>
    <t>P0014</t>
  </si>
  <si>
    <t>Maccaferri Gabions, Inc.</t>
  </si>
  <si>
    <t>P1011</t>
  </si>
  <si>
    <t>Maccaferri, Inc.</t>
  </si>
  <si>
    <t>P0132</t>
  </si>
  <si>
    <t>Magnolia</t>
  </si>
  <si>
    <t>P0418</t>
  </si>
  <si>
    <t>Maher Products, Inc.</t>
  </si>
  <si>
    <t>3497</t>
  </si>
  <si>
    <t>P0715</t>
  </si>
  <si>
    <t>Mameco</t>
  </si>
  <si>
    <t>P0560</t>
  </si>
  <si>
    <t>Mannatts, Inc.</t>
  </si>
  <si>
    <t>P0509</t>
  </si>
  <si>
    <t>Mapei Corporation</t>
  </si>
  <si>
    <t>P0938</t>
  </si>
  <si>
    <t>Mariuchi Leavitt Pipe &amp; Tube</t>
  </si>
  <si>
    <t>4744</t>
  </si>
  <si>
    <t>MARK ALBENESIUS INC.</t>
  </si>
  <si>
    <t>P0650</t>
  </si>
  <si>
    <t>Martin Enterprises</t>
  </si>
  <si>
    <t>1160</t>
  </si>
  <si>
    <t>P0412</t>
  </si>
  <si>
    <t>Mason's Supply Company</t>
  </si>
  <si>
    <t>P0677</t>
  </si>
  <si>
    <t>MasterEmaco</t>
  </si>
  <si>
    <t>P0765</t>
  </si>
  <si>
    <t>Masterliner, Inc.</t>
  </si>
  <si>
    <t>P0668</t>
  </si>
  <si>
    <t>Mat, Inc.</t>
  </si>
  <si>
    <t>P0212</t>
  </si>
  <si>
    <t>Maxwell Products Inc.</t>
  </si>
  <si>
    <t>EC29</t>
  </si>
  <si>
    <t>Maynard Plastics</t>
  </si>
  <si>
    <t>P0291</t>
  </si>
  <si>
    <t>McAsphalt</t>
  </si>
  <si>
    <t>P0205</t>
  </si>
  <si>
    <t>McC LLC</t>
  </si>
  <si>
    <t>P0505</t>
  </si>
  <si>
    <t>McCain Traffic Supply</t>
  </si>
  <si>
    <t>C218</t>
  </si>
  <si>
    <t>MCGILL EQUIPMENT CO.</t>
  </si>
  <si>
    <t>P0667</t>
  </si>
  <si>
    <t>McGill Restoration</t>
  </si>
  <si>
    <t>P0616</t>
  </si>
  <si>
    <t>Meadwestvaco (MWV)</t>
  </si>
  <si>
    <t>P0907</t>
  </si>
  <si>
    <t>Merchants Metal</t>
  </si>
  <si>
    <t>P0529</t>
  </si>
  <si>
    <t>MetaDome</t>
  </si>
  <si>
    <t>1984</t>
  </si>
  <si>
    <t>Metal Culverts  Inc.</t>
  </si>
  <si>
    <t>P0744</t>
  </si>
  <si>
    <t>Metrolux Panelmaster</t>
  </si>
  <si>
    <t>P0042</t>
  </si>
  <si>
    <t>Meyer Laboratory, Inc.</t>
  </si>
  <si>
    <t>P0471</t>
  </si>
  <si>
    <t>MFT Construction</t>
  </si>
  <si>
    <t>P0031</t>
  </si>
  <si>
    <t>Micro Blend</t>
  </si>
  <si>
    <t>P0912</t>
  </si>
  <si>
    <t>Mid American Signal, Inc.</t>
  </si>
  <si>
    <t>3739</t>
  </si>
  <si>
    <t>P0323</t>
  </si>
  <si>
    <t>Mid-Plains Power, Inc.</t>
  </si>
  <si>
    <t>P0035</t>
  </si>
  <si>
    <t>MidContinental Chemical Co., Inc.</t>
  </si>
  <si>
    <t>P0209</t>
  </si>
  <si>
    <t>Midlands Contracting, Inc</t>
  </si>
  <si>
    <t>P0572</t>
  </si>
  <si>
    <t>Midwest Coatings Company, Inc.</t>
  </si>
  <si>
    <t>P0242</t>
  </si>
  <si>
    <t>Midwest Fence Company-Guardrail System, Inc</t>
  </si>
  <si>
    <t>P0952</t>
  </si>
  <si>
    <t>Midwest Machinery &amp; Supply Co.</t>
  </si>
  <si>
    <t>Midwest Underground, Inc.</t>
  </si>
  <si>
    <t>P0763</t>
  </si>
  <si>
    <t>Miliken Infrastructure Solutions, Inc.</t>
  </si>
  <si>
    <t>P0484</t>
  </si>
  <si>
    <t>Millerbernd Manufacturing Company</t>
  </si>
  <si>
    <t>P0458</t>
  </si>
  <si>
    <t>Mississippi Lime</t>
  </si>
  <si>
    <t>P0974</t>
  </si>
  <si>
    <t>MKT Fastening, LLC</t>
  </si>
  <si>
    <t>P0986</t>
  </si>
  <si>
    <t>MoboTrex</t>
  </si>
  <si>
    <t>P0015</t>
  </si>
  <si>
    <t>Modular Gabion Systems</t>
  </si>
  <si>
    <t>1038</t>
  </si>
  <si>
    <t>P0782</t>
  </si>
  <si>
    <t>Mondo Polymer Technologies, Inc.</t>
  </si>
  <si>
    <t>P0850</t>
  </si>
  <si>
    <t>Monitor Systems</t>
  </si>
  <si>
    <t>P0783</t>
  </si>
  <si>
    <t>Monroeville Industrial Moldings, Inc.</t>
  </si>
  <si>
    <t>P0003</t>
  </si>
  <si>
    <t>Monsanto, Inc.</t>
  </si>
  <si>
    <t>P0202</t>
  </si>
  <si>
    <t>Moore Blue Diamond</t>
  </si>
  <si>
    <t>P0186</t>
  </si>
  <si>
    <t>Moosman Enterprises, LLC</t>
  </si>
  <si>
    <t>P0722</t>
  </si>
  <si>
    <t>Morton Powder Coatings</t>
  </si>
  <si>
    <t>P0653</t>
  </si>
  <si>
    <t>Motz Enterprises, Inc.</t>
  </si>
  <si>
    <t>3956</t>
  </si>
  <si>
    <t>Mountain Cement</t>
  </si>
  <si>
    <t>P0362</t>
  </si>
  <si>
    <t>Mountain States Materials</t>
  </si>
  <si>
    <t>P0749</t>
  </si>
  <si>
    <t>MPH Industries</t>
  </si>
  <si>
    <t>4917</t>
  </si>
  <si>
    <t>MTZ CONSTRUCTION LLC</t>
  </si>
  <si>
    <t>P0225</t>
  </si>
  <si>
    <t>Multiple Concrete Enterprises</t>
  </si>
  <si>
    <t>P0358</t>
  </si>
  <si>
    <t>Murphy Oil</t>
  </si>
  <si>
    <t>P0341</t>
  </si>
  <si>
    <t>NAPA</t>
  </si>
  <si>
    <t>P0468</t>
  </si>
  <si>
    <t>Navarro Enterprise Construction, Inc.</t>
  </si>
  <si>
    <t>P0036</t>
  </si>
  <si>
    <t>NCC, Inc.</t>
  </si>
  <si>
    <t>2389</t>
  </si>
  <si>
    <t>Nebraska Ash Co</t>
  </si>
  <si>
    <t>EC16</t>
  </si>
  <si>
    <t>Nedia Enterprises, Inc.</t>
  </si>
  <si>
    <t>C226</t>
  </si>
  <si>
    <t>Neenah Foundry Company</t>
  </si>
  <si>
    <t>2310</t>
  </si>
  <si>
    <t>NEGUS-SONS INC.</t>
  </si>
  <si>
    <t>P0448</t>
  </si>
  <si>
    <t>Nehring Electrical Works</t>
  </si>
  <si>
    <t>P0504</t>
  </si>
  <si>
    <t>Nennah Foundry</t>
  </si>
  <si>
    <t>3178</t>
  </si>
  <si>
    <t>NEUVIRTH CONSTRUCTION INC.</t>
  </si>
  <si>
    <t>PC037</t>
  </si>
  <si>
    <t>Nevada Cement Company</t>
  </si>
  <si>
    <t>EC15</t>
  </si>
  <si>
    <t>New England Geotextiles</t>
  </si>
  <si>
    <t>P0887</t>
  </si>
  <si>
    <t>New Paris Indiana</t>
  </si>
  <si>
    <t>P0626</t>
  </si>
  <si>
    <t>Newbasis</t>
  </si>
  <si>
    <t>P0429</t>
  </si>
  <si>
    <t>Nexan-C</t>
  </si>
  <si>
    <t>EC32</t>
  </si>
  <si>
    <t>Nicolon Corp.</t>
  </si>
  <si>
    <t>P0227</t>
  </si>
  <si>
    <t>Nilex Corp.</t>
  </si>
  <si>
    <t>P0450</t>
  </si>
  <si>
    <t>Nitro Construction, Inc.</t>
  </si>
  <si>
    <t>NOSOURCE</t>
  </si>
  <si>
    <t>No Source</t>
  </si>
  <si>
    <t>P0083</t>
  </si>
  <si>
    <t>Nomaco, Inc.</t>
  </si>
  <si>
    <t>P0340</t>
  </si>
  <si>
    <t>North American</t>
  </si>
  <si>
    <t>EC01</t>
  </si>
  <si>
    <t>North American Green</t>
  </si>
  <si>
    <t>P0926</t>
  </si>
  <si>
    <t>Northern Pipe Products</t>
  </si>
  <si>
    <t>P0385</t>
  </si>
  <si>
    <t>Northstar</t>
  </si>
  <si>
    <t>P0367</t>
  </si>
  <si>
    <t>Nox-Crete Manufacturing, Inc.</t>
  </si>
  <si>
    <t>P0377</t>
  </si>
  <si>
    <t>Nucor</t>
  </si>
  <si>
    <t>4595</t>
  </si>
  <si>
    <t>P0895</t>
  </si>
  <si>
    <t>Oklahoma Steel and Wire</t>
  </si>
  <si>
    <t>P0636</t>
  </si>
  <si>
    <t>Oldcastle Enclosure Solutions (OES)</t>
  </si>
  <si>
    <t>P0832</t>
  </si>
  <si>
    <t>Olin Epoxy-Poly-Carb</t>
  </si>
  <si>
    <t>P0942</t>
  </si>
  <si>
    <t>Omega II Fence</t>
  </si>
  <si>
    <t>P0547</t>
  </si>
  <si>
    <t>Omega SRW System</t>
  </si>
  <si>
    <t>P0487</t>
  </si>
  <si>
    <t>Omnicable</t>
  </si>
  <si>
    <t>P0466</t>
  </si>
  <si>
    <t>OPPD (Omaha Public Power District)</t>
  </si>
  <si>
    <t>P01041</t>
  </si>
  <si>
    <t>Optimus Steel</t>
  </si>
  <si>
    <t>P0751</t>
  </si>
  <si>
    <t>ORAFOL Americas, Inc.</t>
  </si>
  <si>
    <t>P0753</t>
  </si>
  <si>
    <t>Orbit Electrical Products, Inc.</t>
  </si>
  <si>
    <t>0055</t>
  </si>
  <si>
    <t>Overland Sand &amp; Gravel</t>
  </si>
  <si>
    <t>0200</t>
  </si>
  <si>
    <t>P0067</t>
  </si>
  <si>
    <t>Owens-Corning</t>
  </si>
  <si>
    <t>P0976</t>
  </si>
  <si>
    <t>Ozark Materials, LLC.</t>
  </si>
  <si>
    <t>P0325</t>
  </si>
  <si>
    <t>P &amp; T Products, Inc.</t>
  </si>
  <si>
    <t>P0062</t>
  </si>
  <si>
    <t>P. B. Laminations, Inc.</t>
  </si>
  <si>
    <t>P0278</t>
  </si>
  <si>
    <t>P. W. Eagle</t>
  </si>
  <si>
    <t>P1033</t>
  </si>
  <si>
    <t>Pacific Corrugated Plastic Pipe</t>
  </si>
  <si>
    <t>P0019</t>
  </si>
  <si>
    <t>Panel Products, Inc.</t>
  </si>
  <si>
    <t>1990</t>
  </si>
  <si>
    <t>PANHANDLE CONCRETE PRODUCTS INC.</t>
  </si>
  <si>
    <t>P0738</t>
  </si>
  <si>
    <t>Parker Systems, Inc.</t>
  </si>
  <si>
    <t>EC41</t>
  </si>
  <si>
    <t>Patriot Environmental Products</t>
  </si>
  <si>
    <t>Pattison Sand Co.</t>
  </si>
  <si>
    <t>1826</t>
  </si>
  <si>
    <t>PAUL REED CONSTRUCTION &amp; SUPPLY INC.</t>
  </si>
  <si>
    <t>3312</t>
  </si>
  <si>
    <t>PAVERS COMPANIES</t>
  </si>
  <si>
    <t>P0119</t>
  </si>
  <si>
    <t>Pavestone, LLC</t>
  </si>
  <si>
    <t>P0064</t>
  </si>
  <si>
    <t>Pavetech International</t>
  </si>
  <si>
    <t>0057</t>
  </si>
  <si>
    <t>PAXTON AND VIERLING STEEL CO.</t>
  </si>
  <si>
    <t>PCI Roads</t>
  </si>
  <si>
    <t>P0311</t>
  </si>
  <si>
    <t>Peak</t>
  </si>
  <si>
    <t>P0530</t>
  </si>
  <si>
    <t>Pecora Corp.</t>
  </si>
  <si>
    <t>P0624</t>
  </si>
  <si>
    <t>PenCell Plastics, Inc</t>
  </si>
  <si>
    <t>P0188</t>
  </si>
  <si>
    <t>Perrett Construction</t>
  </si>
  <si>
    <t>P0456</t>
  </si>
  <si>
    <t>Pete Lien</t>
  </si>
  <si>
    <t>P0552</t>
  </si>
  <si>
    <t>Peterson Contractors, Inc.</t>
  </si>
  <si>
    <t>P0120</t>
  </si>
  <si>
    <t>PetraTech</t>
  </si>
  <si>
    <t>P0603</t>
  </si>
  <si>
    <t>Pexco LLC-Davidson Traffic Control Products</t>
  </si>
  <si>
    <t>P0049</t>
  </si>
  <si>
    <t>Pexco/Filtrona Extrusion/Bunzl/Davidson TC</t>
  </si>
  <si>
    <t>P0853</t>
  </si>
  <si>
    <t>Philips Lighting</t>
  </si>
  <si>
    <t>P0342</t>
  </si>
  <si>
    <t>Phillips 66</t>
  </si>
  <si>
    <t>P0066</t>
  </si>
  <si>
    <t>Phillips Fibers Corporation</t>
  </si>
  <si>
    <t>P0679</t>
  </si>
  <si>
    <t>Phoscrete Corporation</t>
  </si>
  <si>
    <t>P1005</t>
  </si>
  <si>
    <t>Pi Variables, Inc.</t>
  </si>
  <si>
    <t>0273</t>
  </si>
  <si>
    <t>PINE BLUFF GRAVEL &amp; EXCAVATING INC.</t>
  </si>
  <si>
    <t>P0820</t>
  </si>
  <si>
    <t>Pioneer Detectable, LLC</t>
  </si>
  <si>
    <t>FA005</t>
  </si>
  <si>
    <t>Plains Pozzolanic-Gerald Gentleman</t>
  </si>
  <si>
    <t>P0284</t>
  </si>
  <si>
    <t>Plastic Safety Systems, Inc.</t>
  </si>
  <si>
    <t>P0975</t>
  </si>
  <si>
    <t>Plasticade</t>
  </si>
  <si>
    <t>P0990</t>
  </si>
  <si>
    <t>Platte Anchor Bolt, Inc.</t>
  </si>
  <si>
    <t>P0140</t>
  </si>
  <si>
    <t>Platte Valley Barricade</t>
  </si>
  <si>
    <t>P0346</t>
  </si>
  <si>
    <t>Polar</t>
  </si>
  <si>
    <t>P0762</t>
  </si>
  <si>
    <t>Poly Profiles Technology, Inc.</t>
  </si>
  <si>
    <t>P1025</t>
  </si>
  <si>
    <t>Poly Tuff Systems International</t>
  </si>
  <si>
    <t>P0599</t>
  </si>
  <si>
    <t>Poly-Carb, Inc.</t>
  </si>
  <si>
    <t>P0766</t>
  </si>
  <si>
    <t>Poly-Triplex Technologies</t>
  </si>
  <si>
    <t>P0250</t>
  </si>
  <si>
    <t>Polyguard Products</t>
  </si>
  <si>
    <t>P0739</t>
  </si>
  <si>
    <t>Polymer Group, Inc.</t>
  </si>
  <si>
    <t>P0080</t>
  </si>
  <si>
    <t>Polytite Manufacturing Corp.</t>
  </si>
  <si>
    <t>P0467</t>
  </si>
  <si>
    <t>Port Neal</t>
  </si>
  <si>
    <t>P0138</t>
  </si>
  <si>
    <t>Potters Industries</t>
  </si>
  <si>
    <t>P0302</t>
  </si>
  <si>
    <t>Powers Fasteners, Inc.</t>
  </si>
  <si>
    <t>P1000</t>
  </si>
  <si>
    <t>PowerSecure Lighting</t>
  </si>
  <si>
    <t>P0758</t>
  </si>
  <si>
    <t>PPG High Performance Coatings</t>
  </si>
  <si>
    <t>EC11</t>
  </si>
  <si>
    <t>PPS Packaging Co.</t>
  </si>
  <si>
    <t>P0618</t>
  </si>
  <si>
    <t>PQ Corporation</t>
  </si>
  <si>
    <t>P0718</t>
  </si>
  <si>
    <t>PRC</t>
  </si>
  <si>
    <t>P0131</t>
  </si>
  <si>
    <t>Preco</t>
  </si>
  <si>
    <t>P0943</t>
  </si>
  <si>
    <t>Premier Concrete Products</t>
  </si>
  <si>
    <t>P0735</t>
  </si>
  <si>
    <t>Press Seal Gasket Corporation</t>
  </si>
  <si>
    <t>P0024</t>
  </si>
  <si>
    <t>Presto</t>
  </si>
  <si>
    <t>P0370</t>
  </si>
  <si>
    <t>Prime Conduit</t>
  </si>
  <si>
    <t>P0301</t>
  </si>
  <si>
    <t>Prime Resins Inc.</t>
  </si>
  <si>
    <t>2384</t>
  </si>
  <si>
    <t>Prinsco Inc.</t>
  </si>
  <si>
    <t>P0566</t>
  </si>
  <si>
    <t>Priority Wire &amp; Cable</t>
  </si>
  <si>
    <t>PIPEMANF</t>
  </si>
  <si>
    <t>Producer Supplier on Test Template</t>
  </si>
  <si>
    <t>P0279</t>
  </si>
  <si>
    <t>Producer Supplier Unknown</t>
  </si>
  <si>
    <t>P0470</t>
  </si>
  <si>
    <t>Producer/Supplier/Manufacturer</t>
  </si>
  <si>
    <t>P0251</t>
  </si>
  <si>
    <t>Profile Products, LLC</t>
  </si>
  <si>
    <t>P0260</t>
  </si>
  <si>
    <t>Propex, Inc.</t>
  </si>
  <si>
    <t>P0455</t>
  </si>
  <si>
    <t>Protecto Wrap Company</t>
  </si>
  <si>
    <t>P0730</t>
  </si>
  <si>
    <t>Pruett-Schaffer Chemical</t>
  </si>
  <si>
    <t>P0353</t>
  </si>
  <si>
    <t>Pruss Excavating Company</t>
  </si>
  <si>
    <t>P0736</t>
  </si>
  <si>
    <t>Pure Asphalt Company</t>
  </si>
  <si>
    <t>P0837</t>
  </si>
  <si>
    <t>PYTCO</t>
  </si>
  <si>
    <t>P1034</t>
  </si>
  <si>
    <t>Quality Culvert, Inc</t>
  </si>
  <si>
    <t>P0649</t>
  </si>
  <si>
    <t>Quality Striping, Inc.</t>
  </si>
  <si>
    <t>P0621</t>
  </si>
  <si>
    <t>Quazite Corp</t>
  </si>
  <si>
    <t>P0698</t>
  </si>
  <si>
    <t>Quikrete</t>
  </si>
  <si>
    <t>P0571</t>
  </si>
  <si>
    <t>Quixote Traffic Corporation</t>
  </si>
  <si>
    <t>P0285</t>
  </si>
  <si>
    <t>Qwick Kurb, Inc.</t>
  </si>
  <si>
    <t>P0065</t>
  </si>
  <si>
    <t>R. C. Johnson &amp; Company</t>
  </si>
  <si>
    <t>P0750</t>
  </si>
  <si>
    <t>Radarsign</t>
  </si>
  <si>
    <t>P0754</t>
  </si>
  <si>
    <t>Rain Bird Corporation</t>
  </si>
  <si>
    <t>P0852</t>
  </si>
  <si>
    <t>Ram Construction Servies of Michigan, Inc.</t>
  </si>
  <si>
    <t>P0785</t>
  </si>
  <si>
    <t>Ramco International of Delaware, LLC</t>
  </si>
  <si>
    <t>P0813</t>
  </si>
  <si>
    <t>Rantec</t>
  </si>
  <si>
    <t>P0550</t>
  </si>
  <si>
    <t>ReCon Wall Systems, Inc.</t>
  </si>
  <si>
    <t>P0903</t>
  </si>
  <si>
    <t>Red Brand</t>
  </si>
  <si>
    <t>P0657</t>
  </si>
  <si>
    <t>Red Industrial Products</t>
  </si>
  <si>
    <t>0060</t>
  </si>
  <si>
    <t>REECE CONSTRUCTION CO. INC.</t>
  </si>
  <si>
    <t>P0222</t>
  </si>
  <si>
    <t>Reiman Corporation</t>
  </si>
  <si>
    <t>P0452</t>
  </si>
  <si>
    <t>Reimers Kaufman</t>
  </si>
  <si>
    <t>P0542</t>
  </si>
  <si>
    <t>Reinforced Earth Company (Pyramid)</t>
  </si>
  <si>
    <t>P0005</t>
  </si>
  <si>
    <t>Remke Enterprises, Inc.</t>
  </si>
  <si>
    <t>P0107</t>
  </si>
  <si>
    <t>Renco</t>
  </si>
  <si>
    <t>P0143</t>
  </si>
  <si>
    <t>Republic Wire</t>
  </si>
  <si>
    <t>P0044</t>
  </si>
  <si>
    <t>Rhomar Industries</t>
  </si>
  <si>
    <t>P0214</t>
  </si>
  <si>
    <t>Rich Manufacturing</t>
  </si>
  <si>
    <t>P0258</t>
  </si>
  <si>
    <t>Right Pointe</t>
  </si>
  <si>
    <t>P0142</t>
  </si>
  <si>
    <t>River City Barricade Company</t>
  </si>
  <si>
    <t>P0366</t>
  </si>
  <si>
    <t>RJ Watson, Inc.</t>
  </si>
  <si>
    <t>P0950</t>
  </si>
  <si>
    <t>Road Systems, Inc.</t>
  </si>
  <si>
    <t>P0375</t>
  </si>
  <si>
    <t>Roadseal</t>
  </si>
  <si>
    <t>P0038</t>
  </si>
  <si>
    <t>Rochester Midland</t>
  </si>
  <si>
    <t>P0546</t>
  </si>
  <si>
    <t>Rockwood Retaining Walls, Inc.</t>
  </si>
  <si>
    <t>P0381</t>
  </si>
  <si>
    <t>Rocky Mountain</t>
  </si>
  <si>
    <t>P0954</t>
  </si>
  <si>
    <t>Rocky Mountain Bio Products</t>
  </si>
  <si>
    <t>EC17</t>
  </si>
  <si>
    <t>Rolanka International, Inc.</t>
  </si>
  <si>
    <t>P0631</t>
  </si>
  <si>
    <t>Roll Form Group</t>
  </si>
  <si>
    <t>P0449</t>
  </si>
  <si>
    <t>Roloff Construction Co., Inc.</t>
  </si>
  <si>
    <t>P0428</t>
  </si>
  <si>
    <t>Rome Cable Corporation</t>
  </si>
  <si>
    <t>P1016</t>
  </si>
  <si>
    <t>ROSCH Earth Technologies</t>
  </si>
  <si>
    <t>P0074</t>
  </si>
  <si>
    <t>Royal Industries</t>
  </si>
  <si>
    <t>P0063</t>
  </si>
  <si>
    <t>Royston</t>
  </si>
  <si>
    <t>P0747</t>
  </si>
  <si>
    <t>RU2 Systems</t>
  </si>
  <si>
    <t>P1023</t>
  </si>
  <si>
    <t>Rubberosion Inc.</t>
  </si>
  <si>
    <t>P0203</t>
  </si>
  <si>
    <t>Rupert Construction Company</t>
  </si>
  <si>
    <t>P0627</t>
  </si>
  <si>
    <t>Rutjens Construction, Inc</t>
  </si>
  <si>
    <t>3960</t>
  </si>
  <si>
    <t>S &amp; S WILLER INC DBA PILGER SAND &amp; GRAVEL INC.</t>
  </si>
  <si>
    <t>2060</t>
  </si>
  <si>
    <t>SADLER ELECTRIC INC.</t>
  </si>
  <si>
    <t>P0176</t>
  </si>
  <si>
    <t>Sadler Line Construction, Inc.</t>
  </si>
  <si>
    <t>P0046</t>
  </si>
  <si>
    <t>Safe-Hit Corp.</t>
  </si>
  <si>
    <t>P0052</t>
  </si>
  <si>
    <t>Safe-Lite Manufacturing Company</t>
  </si>
  <si>
    <t>P0326</t>
  </si>
  <si>
    <t>Safety Grooving and Grinding</t>
  </si>
  <si>
    <t>P0363</t>
  </si>
  <si>
    <t>Saint Gobain Technical Fabrics</t>
  </si>
  <si>
    <t>P0617</t>
  </si>
  <si>
    <t>Sasol</t>
  </si>
  <si>
    <t>P0034</t>
  </si>
  <si>
    <t>Schaeffer's Manufacturing</t>
  </si>
  <si>
    <t>6090</t>
  </si>
  <si>
    <t>SCHAFF &amp; ASSOCIATES, INC., M. C.</t>
  </si>
  <si>
    <t>1054</t>
  </si>
  <si>
    <t>P0502</t>
  </si>
  <si>
    <t>Schul International Company, LLC</t>
  </si>
  <si>
    <t>P0440</t>
  </si>
  <si>
    <t>SCI Products, Inc.</t>
  </si>
  <si>
    <t>3168</t>
  </si>
  <si>
    <t>SCODELLER CONSTRUCTION INC.</t>
  </si>
  <si>
    <t>P0328</t>
  </si>
  <si>
    <t>Scotwood Industries</t>
  </si>
  <si>
    <t>P0371</t>
  </si>
  <si>
    <t>Scougal Rubber</t>
  </si>
  <si>
    <t>P0383</t>
  </si>
  <si>
    <t>SDI</t>
  </si>
  <si>
    <t>P0734</t>
  </si>
  <si>
    <t>Seaboard Asphalt Products</t>
  </si>
  <si>
    <t>P0263</t>
  </si>
  <si>
    <t>Seal Coat Services, Ind. DBA S.C.S. Construction</t>
  </si>
  <si>
    <t>P0056</t>
  </si>
  <si>
    <t>Seibulite</t>
  </si>
  <si>
    <t>P0464</t>
  </si>
  <si>
    <t>Seismic Energy Products</t>
  </si>
  <si>
    <t>P0315</t>
  </si>
  <si>
    <t>P0345</t>
  </si>
  <si>
    <t>Service Pro</t>
  </si>
  <si>
    <t>P0425</t>
  </si>
  <si>
    <t>Service Wire Company</t>
  </si>
  <si>
    <t>Shaw Technologies, Inc.</t>
  </si>
  <si>
    <t>P0237</t>
  </si>
  <si>
    <t>Sherwin Williams</t>
  </si>
  <si>
    <t>P0524</t>
  </si>
  <si>
    <t>P0373</t>
  </si>
  <si>
    <t>Shur-Tite Products</t>
  </si>
  <si>
    <t>P0268</t>
  </si>
  <si>
    <t>SI Geosolutions</t>
  </si>
  <si>
    <t>P0727</t>
  </si>
  <si>
    <t>Siebert Powder Coatings</t>
  </si>
  <si>
    <t>P0073</t>
  </si>
  <si>
    <t>Signal, Inc.</t>
  </si>
  <si>
    <t>Sika Corporation</t>
  </si>
  <si>
    <t>P0927</t>
  </si>
  <si>
    <t>Silex Group</t>
  </si>
  <si>
    <t>EC43</t>
  </si>
  <si>
    <t>Silt Sock</t>
  </si>
  <si>
    <t>P0018</t>
  </si>
  <si>
    <t>Silt-Saver, Inc.</t>
  </si>
  <si>
    <t>P0984</t>
  </si>
  <si>
    <t>Siltworm</t>
  </si>
  <si>
    <t>F232</t>
  </si>
  <si>
    <t>C0134</t>
  </si>
  <si>
    <t>Simon-Loring Quarry</t>
  </si>
  <si>
    <t>P0303</t>
  </si>
  <si>
    <t>Simpson Strong Tie</t>
  </si>
  <si>
    <t>P0706</t>
  </si>
  <si>
    <t>Sinclair</t>
  </si>
  <si>
    <t>P0789</t>
  </si>
  <si>
    <t>Sine Wall</t>
  </si>
  <si>
    <t>A00210</t>
  </si>
  <si>
    <t>Site Material</t>
  </si>
  <si>
    <t>P0007</t>
  </si>
  <si>
    <t>SK Biosciences</t>
  </si>
  <si>
    <t>P0658</t>
  </si>
  <si>
    <t>Skaps Industries</t>
  </si>
  <si>
    <t>P0661</t>
  </si>
  <si>
    <t>Skyline Steel</t>
  </si>
  <si>
    <t>PC044</t>
  </si>
  <si>
    <t>Skyway Cement Company LLC</t>
  </si>
  <si>
    <t>P0332</t>
  </si>
  <si>
    <t>Slafter Oil</t>
  </si>
  <si>
    <t>P0558</t>
  </si>
  <si>
    <t>SMI</t>
  </si>
  <si>
    <t>P1042</t>
  </si>
  <si>
    <t>Smith Fertilizer &amp; Grain</t>
  </si>
  <si>
    <t>P0811</t>
  </si>
  <si>
    <t>Soilworks</t>
  </si>
  <si>
    <t>P1035</t>
  </si>
  <si>
    <t>Soleno, Inc</t>
  </si>
  <si>
    <t>P1036</t>
  </si>
  <si>
    <t>Southeast Culvert, Inc.</t>
  </si>
  <si>
    <t>P0451</t>
  </si>
  <si>
    <t>Southwire</t>
  </si>
  <si>
    <t>P0752</t>
  </si>
  <si>
    <t>Spears Manufacturing Company</t>
  </si>
  <si>
    <t>P0281</t>
  </si>
  <si>
    <t>SpecChem LLC</t>
  </si>
  <si>
    <t>P0095</t>
  </si>
  <si>
    <t>Specco Company</t>
  </si>
  <si>
    <t>A221</t>
  </si>
  <si>
    <t>SPENCER QUARRIES. INC.</t>
  </si>
  <si>
    <t>P0737</t>
  </si>
  <si>
    <t>Spilldam, Inc.</t>
  </si>
  <si>
    <t>P1037</t>
  </si>
  <si>
    <t>Springfield Plastics, Inc.</t>
  </si>
  <si>
    <t>P0628</t>
  </si>
  <si>
    <t>SSi</t>
  </si>
  <si>
    <t>P0854</t>
  </si>
  <si>
    <t>SSL, LLC</t>
  </si>
  <si>
    <t>2199</t>
  </si>
  <si>
    <t>STA-BILT CONSTRUCTION COMPANY</t>
  </si>
  <si>
    <t>P0748</t>
  </si>
  <si>
    <t>Stalker Radar</t>
  </si>
  <si>
    <t>0132</t>
  </si>
  <si>
    <t>P0905</t>
  </si>
  <si>
    <t>State Steel</t>
  </si>
  <si>
    <t>SS</t>
  </si>
  <si>
    <t>State Supplied</t>
  </si>
  <si>
    <t>P1006</t>
  </si>
  <si>
    <t>Stateside Steel &amp; Wire, LLC</t>
  </si>
  <si>
    <t>P0553</t>
  </si>
  <si>
    <t>Steel Dynamics, Inc.</t>
  </si>
  <si>
    <t>RSMILL</t>
  </si>
  <si>
    <t>Steel Mill Information on Test Template(s)</t>
  </si>
  <si>
    <t>P0712</t>
  </si>
  <si>
    <t>Steelcote Manufacturing</t>
  </si>
  <si>
    <t>P0591</t>
  </si>
  <si>
    <t>STEICO/Global Wholesale Supply's</t>
  </si>
  <si>
    <t>P0908</t>
  </si>
  <si>
    <t>Stephens Pipe and Steel</t>
  </si>
  <si>
    <t>P0835</t>
  </si>
  <si>
    <t>Steve Harris Construction, Inc.</t>
  </si>
  <si>
    <t>P0053</t>
  </si>
  <si>
    <t>Stimsonite Corporation</t>
  </si>
  <si>
    <t>P0011</t>
  </si>
  <si>
    <t>Stockhausen GmbH and Company</t>
  </si>
  <si>
    <t>P0549</t>
  </si>
  <si>
    <t>Stone Strong Retaining Wall Systems</t>
  </si>
  <si>
    <t>P0336</t>
  </si>
  <si>
    <t>Stormwater Products</t>
  </si>
  <si>
    <t>P0561</t>
  </si>
  <si>
    <t>Strata Systems, Inc.</t>
  </si>
  <si>
    <t>P0860</t>
  </si>
  <si>
    <t>Straw Solutions</t>
  </si>
  <si>
    <t>P0674</t>
  </si>
  <si>
    <t>Streamline Markings, Inc</t>
  </si>
  <si>
    <t>3313</t>
  </si>
  <si>
    <t>STUPP BRIDGE COMPANY</t>
  </si>
  <si>
    <t>P0395</t>
  </si>
  <si>
    <t>Suncor Energy</t>
  </si>
  <si>
    <t>P0808</t>
  </si>
  <si>
    <t>Sunmark Environmental</t>
  </si>
  <si>
    <t>P0597</t>
  </si>
  <si>
    <t>Superior Essex</t>
  </si>
  <si>
    <t>P0778</t>
  </si>
  <si>
    <t>Superior Pipe Products</t>
  </si>
  <si>
    <t>P0806</t>
  </si>
  <si>
    <t>Sustane Natural Fertilizer, Inc</t>
  </si>
  <si>
    <t>2341</t>
  </si>
  <si>
    <t>SWAIN CONSTRUCTION INC.</t>
  </si>
  <si>
    <t>P0289</t>
  </si>
  <si>
    <t>Swarco - Colorado Paint Company II</t>
  </si>
  <si>
    <t>P0060</t>
  </si>
  <si>
    <t>Swarco Industries</t>
  </si>
  <si>
    <t>P0096</t>
  </si>
  <si>
    <t>Symons Corporation</t>
  </si>
  <si>
    <t>P0583</t>
  </si>
  <si>
    <t>Syntec Corp., LLC</t>
  </si>
  <si>
    <t>P0562</t>
  </si>
  <si>
    <t>Synteen Technical Fabrics, Inc.</t>
  </si>
  <si>
    <t>EC04</t>
  </si>
  <si>
    <t>Synthetic Industries</t>
  </si>
  <si>
    <t>P0507</t>
  </si>
  <si>
    <t>T. J. Osborne Construction Company</t>
  </si>
  <si>
    <t>3575</t>
  </si>
  <si>
    <t>T.R. HARRIS CONSTRUCTION INC.</t>
  </si>
  <si>
    <t>2364</t>
  </si>
  <si>
    <t>TAB HOLDING COMPANY INC. DBA TAB CONSTRUCTION</t>
  </si>
  <si>
    <t>3825</t>
  </si>
  <si>
    <t>P0097</t>
  </si>
  <si>
    <t>Tamms Industries</t>
  </si>
  <si>
    <t>P0659</t>
  </si>
  <si>
    <t>P0556</t>
  </si>
  <si>
    <t>Tappan</t>
  </si>
  <si>
    <t>P0043</t>
  </si>
  <si>
    <t>Tarmac Products, Inc.</t>
  </si>
  <si>
    <t>EC10</t>
  </si>
  <si>
    <t>TC Mirafi</t>
  </si>
  <si>
    <t>P0699</t>
  </si>
  <si>
    <t>TCC Materials</t>
  </si>
  <si>
    <t>2966</t>
  </si>
  <si>
    <t>TCW CONSTRUCTION INC.</t>
  </si>
  <si>
    <t>P0801</t>
  </si>
  <si>
    <t>Tec-Tearn Industries, Inc.</t>
  </si>
  <si>
    <t>P0939</t>
  </si>
  <si>
    <t>TELDOR</t>
  </si>
  <si>
    <t>P0498</t>
  </si>
  <si>
    <t>Temple-Inland Corporation</t>
  </si>
  <si>
    <t>P0364</t>
  </si>
  <si>
    <t>Ten Cate Mirafi</t>
  </si>
  <si>
    <t>P0213</t>
  </si>
  <si>
    <t>Ten Point Construction</t>
  </si>
  <si>
    <t>P0563</t>
  </si>
  <si>
    <t>Tenax</t>
  </si>
  <si>
    <t>P0570</t>
  </si>
  <si>
    <t>TenCate Geosynthetics</t>
  </si>
  <si>
    <t>EC30</t>
  </si>
  <si>
    <t>Tenex</t>
  </si>
  <si>
    <t>0968</t>
  </si>
  <si>
    <t>Tensar Corp. International</t>
  </si>
  <si>
    <t>P0548</t>
  </si>
  <si>
    <t>Tensar Earth Technologies</t>
  </si>
  <si>
    <t>P0016</t>
  </si>
  <si>
    <t>Terra Aqua Gabions</t>
  </si>
  <si>
    <t>P0348</t>
  </si>
  <si>
    <t>Texaco</t>
  </si>
  <si>
    <t>P0105</t>
  </si>
  <si>
    <t>Texas Industries c.c.c.</t>
  </si>
  <si>
    <t>P0102</t>
  </si>
  <si>
    <t>The Burke Company</t>
  </si>
  <si>
    <t>0013</t>
  </si>
  <si>
    <t>THE DIAMOND ENGINEERING COMPANY</t>
  </si>
  <si>
    <t>EC27</t>
  </si>
  <si>
    <t>The Geo-Group</t>
  </si>
  <si>
    <t>P0334</t>
  </si>
  <si>
    <t>The National Paving &amp; Contracting Company</t>
  </si>
  <si>
    <t>P0231</t>
  </si>
  <si>
    <t>The Scotts Company</t>
  </si>
  <si>
    <t>P0026</t>
  </si>
  <si>
    <t>The Valvoline Company</t>
  </si>
  <si>
    <t>0036</t>
  </si>
  <si>
    <t>THOMPSON CONSTRUCTION INC.</t>
  </si>
  <si>
    <t>EC42</t>
  </si>
  <si>
    <t>Thrace-LINQ, Inc.</t>
  </si>
  <si>
    <t>1005</t>
  </si>
  <si>
    <t>THRASHER INC.</t>
  </si>
  <si>
    <t>P0619</t>
  </si>
  <si>
    <t>Threaded Fasteners, Inc.</t>
  </si>
  <si>
    <t>P0416</t>
  </si>
  <si>
    <t>Three D Plastics</t>
  </si>
  <si>
    <t>P0324</t>
  </si>
  <si>
    <t>Three D Trafficworks</t>
  </si>
  <si>
    <t>P1038</t>
  </si>
  <si>
    <t>Timewell Drainage Products and Services</t>
  </si>
  <si>
    <t>P0843</t>
  </si>
  <si>
    <t>Titebond</t>
  </si>
  <si>
    <t>P0652</t>
  </si>
  <si>
    <t>TK Products</t>
  </si>
  <si>
    <t>P0759</t>
  </si>
  <si>
    <t>Tnemec Company, Inc.</t>
  </si>
  <si>
    <t>P0133</t>
  </si>
  <si>
    <t>TNS Advanced Technologies</t>
  </si>
  <si>
    <t>P0146</t>
  </si>
  <si>
    <t>Todco Barricades</t>
  </si>
  <si>
    <t>P0224</t>
  </si>
  <si>
    <t>Top Slab</t>
  </si>
  <si>
    <t>P1017</t>
  </si>
  <si>
    <t>Torgerson Forest Products</t>
  </si>
  <si>
    <t>P0127</t>
  </si>
  <si>
    <t>TrafCon</t>
  </si>
  <si>
    <t>P0746</t>
  </si>
  <si>
    <t>Traffic &amp; Parking Control Co., Inc. (TAPCO)</t>
  </si>
  <si>
    <t>P0917</t>
  </si>
  <si>
    <t>Traffic Logix</t>
  </si>
  <si>
    <t>P0620</t>
  </si>
  <si>
    <t>Traffic Signal, Inc.</t>
  </si>
  <si>
    <t>P0305</t>
  </si>
  <si>
    <t>Traffic Solution, Inc.</t>
  </si>
  <si>
    <t>P0079</t>
  </si>
  <si>
    <t>TrafFix Devices, Inc.</t>
  </si>
  <si>
    <t>P0497</t>
  </si>
  <si>
    <t>Transled</t>
  </si>
  <si>
    <t>P0420</t>
  </si>
  <si>
    <t>Transpo Industries, Inc.</t>
  </si>
  <si>
    <t>P0117</t>
  </si>
  <si>
    <t>Trelleborg Engineering Systems</t>
  </si>
  <si>
    <t>P0435</t>
  </si>
  <si>
    <t>Triangle Wire and Cable, Inc.</t>
  </si>
  <si>
    <t>EC25</t>
  </si>
  <si>
    <t>Triangular Silt Dike Company</t>
  </si>
  <si>
    <t>P0790</t>
  </si>
  <si>
    <t>Tricon Retained Soil Wall Systems</t>
  </si>
  <si>
    <t>P0441</t>
  </si>
  <si>
    <t>Trinity Industries, Inc.</t>
  </si>
  <si>
    <t>P0193</t>
  </si>
  <si>
    <t>Troxler</t>
  </si>
  <si>
    <t>P0106</t>
  </si>
  <si>
    <t>TSP Plastics</t>
  </si>
  <si>
    <t>P0654</t>
  </si>
  <si>
    <t>TufTile, Inc.</t>
  </si>
  <si>
    <t>Two Rivers Sand &amp; Gravel</t>
  </si>
  <si>
    <t>P0673</t>
  </si>
  <si>
    <t>Tyler Union</t>
  </si>
  <si>
    <t>P0582</t>
  </si>
  <si>
    <t>U S Spec</t>
  </si>
  <si>
    <t>P0157</t>
  </si>
  <si>
    <t>U. S. Asphalt Company</t>
  </si>
  <si>
    <t>P0474</t>
  </si>
  <si>
    <t>U. S. Erosion Control</t>
  </si>
  <si>
    <t>0346</t>
  </si>
  <si>
    <t>P0980</t>
  </si>
  <si>
    <t>Union Wire Co</t>
  </si>
  <si>
    <t>P0333</t>
  </si>
  <si>
    <t>Unique Paving Materials Corporation</t>
  </si>
  <si>
    <t>P0170</t>
  </si>
  <si>
    <t>United Contractors, Inc.</t>
  </si>
  <si>
    <t>P0596</t>
  </si>
  <si>
    <t>United Copper Ind.</t>
  </si>
  <si>
    <t>P0033</t>
  </si>
  <si>
    <t>United Laboratories</t>
  </si>
  <si>
    <t>P0243</t>
  </si>
  <si>
    <t>United Products</t>
  </si>
  <si>
    <t>P0141</t>
  </si>
  <si>
    <t>United Rentals Highway Technologies</t>
  </si>
  <si>
    <t>P0099</t>
  </si>
  <si>
    <t>Unitex by Dayton Superior</t>
  </si>
  <si>
    <t>P0354</t>
  </si>
  <si>
    <t>Univar</t>
  </si>
  <si>
    <t>P0304</t>
  </si>
  <si>
    <t>Universal Building Products</t>
  </si>
  <si>
    <t>P0256</t>
  </si>
  <si>
    <t>Universal Form Clamp Co.</t>
  </si>
  <si>
    <t>P0185</t>
  </si>
  <si>
    <t>Upper Plains Contracting</t>
  </si>
  <si>
    <t>P0103</t>
  </si>
  <si>
    <t>US Concrete Products</t>
  </si>
  <si>
    <t>EC44</t>
  </si>
  <si>
    <t>US Erosion Control Products</t>
  </si>
  <si>
    <t>P0518</t>
  </si>
  <si>
    <t>US Erosion Control Products/L &amp; M Supply</t>
  </si>
  <si>
    <t>P0574</t>
  </si>
  <si>
    <t>US Mix Co.</t>
  </si>
  <si>
    <t>P0108</t>
  </si>
  <si>
    <t>US Mix Products Company</t>
  </si>
  <si>
    <t>P0568</t>
  </si>
  <si>
    <t>US Pipe</t>
  </si>
  <si>
    <t>P0713</t>
  </si>
  <si>
    <t>USG</t>
  </si>
  <si>
    <t>P0297</t>
  </si>
  <si>
    <t>USP Structural Connectors</t>
  </si>
  <si>
    <t>P0330</t>
  </si>
  <si>
    <t>Valley Corporation</t>
  </si>
  <si>
    <t>P0483</t>
  </si>
  <si>
    <t>Valmont Industries</t>
  </si>
  <si>
    <t>P0724</t>
  </si>
  <si>
    <t>Valspar Corporation</t>
  </si>
  <si>
    <t>1749</t>
  </si>
  <si>
    <t>VAN KIRK SAND &amp; GRAVEL INC.</t>
  </si>
  <si>
    <t>P0710</t>
  </si>
  <si>
    <t>Vance Brothers</t>
  </si>
  <si>
    <t>P0180</t>
  </si>
  <si>
    <t>Vector Construction, Inc.</t>
  </si>
  <si>
    <t>P0054</t>
  </si>
  <si>
    <t>Vega Molded Plastics</t>
  </si>
  <si>
    <t>P0893</t>
  </si>
  <si>
    <t>Veritas Steel</t>
  </si>
  <si>
    <t>P0544</t>
  </si>
  <si>
    <t>Versa-Lok Retaining Wall System</t>
  </si>
  <si>
    <t>P0769</t>
  </si>
  <si>
    <t>Versa-Steel, Inc.</t>
  </si>
  <si>
    <t>P0855</t>
  </si>
  <si>
    <t>Verti-Block Retaining Wall System</t>
  </si>
  <si>
    <t>P0973</t>
  </si>
  <si>
    <t>Vertical</t>
  </si>
  <si>
    <t>Vesco-Raymer  Co.</t>
  </si>
  <si>
    <t>P0729</t>
  </si>
  <si>
    <t>Vexcon Chemicals</t>
  </si>
  <si>
    <t>P0999</t>
  </si>
  <si>
    <t>VEXCON Chemicals, Inc.</t>
  </si>
  <si>
    <t>P0594</t>
  </si>
  <si>
    <t>Vierregger Electric Co.</t>
  </si>
  <si>
    <t>P0006</t>
  </si>
  <si>
    <t>Vigors Industries</t>
  </si>
  <si>
    <t>P0878</t>
  </si>
  <si>
    <t>Vinton Steel</t>
  </si>
  <si>
    <t>P0791</t>
  </si>
  <si>
    <t>Vist-a-Wall</t>
  </si>
  <si>
    <t>P0916</t>
  </si>
  <si>
    <t>Viz-Con/Total Tool</t>
  </si>
  <si>
    <t>3885</t>
  </si>
  <si>
    <t>VONTZ PAVING INC.</t>
  </si>
  <si>
    <t>P0482</t>
  </si>
  <si>
    <t>Voss Engineering, Inc.</t>
  </si>
  <si>
    <t>P0352</t>
  </si>
  <si>
    <t>Vulcan</t>
  </si>
  <si>
    <t>P0098</t>
  </si>
  <si>
    <t>P0647</t>
  </si>
  <si>
    <t>W. R. Grace</t>
  </si>
  <si>
    <t>P0081</t>
  </si>
  <si>
    <t>W. R. Meadows, Inc.</t>
  </si>
  <si>
    <t>3710</t>
  </si>
  <si>
    <t>W. THEISEN GRADING &amp; EQUIPMENT CO.</t>
  </si>
  <si>
    <t>P0030</t>
  </si>
  <si>
    <t>Waco Chemical &amp; Supply Company</t>
  </si>
  <si>
    <t>P0076</t>
  </si>
  <si>
    <t>Warning Lites of Illinois</t>
  </si>
  <si>
    <t>P0355</t>
  </si>
  <si>
    <t>Warren Distributing</t>
  </si>
  <si>
    <t>P0997</t>
  </si>
  <si>
    <t>Washington Rock Quarries Inc.</t>
  </si>
  <si>
    <t>P0338</t>
  </si>
  <si>
    <t>Watson Bowman Acme</t>
  </si>
  <si>
    <t>2122</t>
  </si>
  <si>
    <t>WATTS ELECTRIC COMPANY</t>
  </si>
  <si>
    <t>P0421</t>
  </si>
  <si>
    <t>Wausau Tile</t>
  </si>
  <si>
    <t>P0923</t>
  </si>
  <si>
    <t>Wavetronix</t>
  </si>
  <si>
    <t>0264</t>
  </si>
  <si>
    <t>WAYNE DOWHOWER CONSTRUCTION INC.</t>
  </si>
  <si>
    <t>P0190</t>
  </si>
  <si>
    <t>WBE Company, Inc.</t>
  </si>
  <si>
    <t>4968</t>
  </si>
  <si>
    <t>WCHE LLC</t>
  </si>
  <si>
    <t>EC05</t>
  </si>
  <si>
    <t>WEBTEC, Inc.</t>
  </si>
  <si>
    <t>3204</t>
  </si>
  <si>
    <t>WERNER CONSTRUCTION LLC</t>
  </si>
  <si>
    <t>0083</t>
  </si>
  <si>
    <t>4997</t>
  </si>
  <si>
    <t>WEST FORK LLC DBA WEST FORK GRINDING</t>
  </si>
  <si>
    <t>P0438</t>
  </si>
  <si>
    <t>West Penn Wire/CDT</t>
  </si>
  <si>
    <t>0477</t>
  </si>
  <si>
    <t>P0118</t>
  </si>
  <si>
    <t>Western Excelsior Corporation</t>
  </si>
  <si>
    <t>P0047</t>
  </si>
  <si>
    <t>Western Highway Products, Inc.</t>
  </si>
  <si>
    <t>EC36</t>
  </si>
  <si>
    <t>Western Landscape &amp; Geotextile Supply</t>
  </si>
  <si>
    <t>P0645</t>
  </si>
  <si>
    <t>Western Material &amp; Design, LLC</t>
  </si>
  <si>
    <t>1241</t>
  </si>
  <si>
    <t>WESTERN MATERIALS INC.</t>
  </si>
  <si>
    <t>3539</t>
  </si>
  <si>
    <t>C094</t>
  </si>
  <si>
    <t>Western States Asphalt</t>
  </si>
  <si>
    <t>P0541</t>
  </si>
  <si>
    <t>Western Tube &amp; Conduit</t>
  </si>
  <si>
    <t>P0115</t>
  </si>
  <si>
    <t>Wheatland Tube</t>
  </si>
  <si>
    <t>2928</t>
  </si>
  <si>
    <t>WHEELER LUMBER LLC</t>
  </si>
  <si>
    <t>P0956</t>
  </si>
  <si>
    <t>Whelen Energy Center</t>
  </si>
  <si>
    <t>P0532</t>
  </si>
  <si>
    <t>White Cap Construction Supply</t>
  </si>
  <si>
    <t>FA027</t>
  </si>
  <si>
    <t>0064</t>
  </si>
  <si>
    <t>WHITNEY SAND AND GRAVEL INC.</t>
  </si>
  <si>
    <t>C400</t>
  </si>
  <si>
    <t>WICKETT CONSTRUCTION LLC</t>
  </si>
  <si>
    <t>P0873</t>
  </si>
  <si>
    <t>Wildcat Construction Co., Inc.</t>
  </si>
  <si>
    <t>1730</t>
  </si>
  <si>
    <t>WILKE CONTRACTING CORPORATION</t>
  </si>
  <si>
    <t>P0085</t>
  </si>
  <si>
    <t>Williams Products, Inc.</t>
  </si>
  <si>
    <t>P0294</t>
  </si>
  <si>
    <t>Wimco</t>
  </si>
  <si>
    <t>0808</t>
  </si>
  <si>
    <t>WINDING ROAD CONSTRUCTION INC.</t>
  </si>
  <si>
    <t>EC35</t>
  </si>
  <si>
    <t>Winfab Industrial</t>
  </si>
  <si>
    <t>P0282</t>
  </si>
  <si>
    <t>Winters Excelsior Company</t>
  </si>
  <si>
    <t>1503</t>
  </si>
  <si>
    <t>WOERNER WIRE WORKS</t>
  </si>
  <si>
    <t>0139</t>
  </si>
  <si>
    <t>P0075</t>
  </si>
  <si>
    <t>Work Area Protection Corp.</t>
  </si>
  <si>
    <t>P0511</t>
  </si>
  <si>
    <t>Worth Steel</t>
  </si>
  <si>
    <t>P0246</t>
  </si>
  <si>
    <t>Zeiger Construction Company</t>
  </si>
  <si>
    <t>P0029</t>
  </si>
  <si>
    <t>ZEP Manufacturing Company</t>
  </si>
  <si>
    <t>P0760</t>
  </si>
  <si>
    <t>ZRC Worldwide</t>
  </si>
  <si>
    <t>John.Byrnes</t>
  </si>
  <si>
    <t>SMG20467</t>
  </si>
  <si>
    <t>Byrnes, John</t>
  </si>
  <si>
    <t>Byrnes</t>
  </si>
  <si>
    <t>john.gross</t>
  </si>
  <si>
    <t>Mike.Hetherington</t>
  </si>
  <si>
    <t>SMG20455</t>
  </si>
  <si>
    <t>Hetherington, Mike</t>
  </si>
  <si>
    <t>Hetherington</t>
  </si>
  <si>
    <t>mike.tidball</t>
  </si>
  <si>
    <t>Mike.Vigil</t>
  </si>
  <si>
    <t>Tony.Amer</t>
  </si>
  <si>
    <t>CTR00808</t>
  </si>
  <si>
    <t>Amer, Tony</t>
  </si>
  <si>
    <t>Amer</t>
  </si>
  <si>
    <t>stephen.anderson</t>
  </si>
  <si>
    <t>JOE.ARMSTRONG</t>
  </si>
  <si>
    <t>ARMSTRONG, JOE</t>
  </si>
  <si>
    <t>Jose.Arriaga</t>
  </si>
  <si>
    <t>SMG20457</t>
  </si>
  <si>
    <t>Arriaga, Jose</t>
  </si>
  <si>
    <t>Arriaga</t>
  </si>
  <si>
    <t>mo.assadi</t>
  </si>
  <si>
    <t>Assadi, Mohammad</t>
  </si>
  <si>
    <t>Mohammad</t>
  </si>
  <si>
    <t>Daniel.Bailey</t>
  </si>
  <si>
    <t>SMG20458</t>
  </si>
  <si>
    <t>Bailey, Daniel</t>
  </si>
  <si>
    <t>Troy.Bainter</t>
  </si>
  <si>
    <t>SMG20459</t>
  </si>
  <si>
    <t>Bainter, Troy</t>
  </si>
  <si>
    <t>Bainter</t>
  </si>
  <si>
    <t>bruce.barrett</t>
  </si>
  <si>
    <t>Marvin.Bautiste</t>
  </si>
  <si>
    <t>SMG20454</t>
  </si>
  <si>
    <t>Bautiste, Marvin</t>
  </si>
  <si>
    <t>Bautiste</t>
  </si>
  <si>
    <t>Stuart.Berens</t>
  </si>
  <si>
    <t>CON60393</t>
  </si>
  <si>
    <t>Berens, Stuart</t>
  </si>
  <si>
    <t>Berens</t>
  </si>
  <si>
    <t>mark.borgmann</t>
  </si>
  <si>
    <t>David.Boyda</t>
  </si>
  <si>
    <t>CTR60015</t>
  </si>
  <si>
    <t>Boyda, David</t>
  </si>
  <si>
    <t>Boyda</t>
  </si>
  <si>
    <t>sharon.l.brandt</t>
  </si>
  <si>
    <t>Brandt, Sharon</t>
  </si>
  <si>
    <t>Sharon</t>
  </si>
  <si>
    <t>gary.brinker</t>
  </si>
  <si>
    <t>Zack.Broshears</t>
  </si>
  <si>
    <t>Darin.Brown</t>
  </si>
  <si>
    <t>CON60127</t>
  </si>
  <si>
    <t>Brown, Darin</t>
  </si>
  <si>
    <t>Larry.Buchanan</t>
  </si>
  <si>
    <t>SMG20460</t>
  </si>
  <si>
    <t>Buchanan, Larry</t>
  </si>
  <si>
    <t>Buchanan</t>
  </si>
  <si>
    <t>julie.budnick</t>
  </si>
  <si>
    <t>Lee.Burbach</t>
  </si>
  <si>
    <t>karl.burns</t>
  </si>
  <si>
    <t>don.butler</t>
  </si>
  <si>
    <t>v.tyler.carlson</t>
  </si>
  <si>
    <t>Carlson EXT, Ty</t>
  </si>
  <si>
    <t>Ty</t>
  </si>
  <si>
    <t>Carlson EXT</t>
  </si>
  <si>
    <t>Tyler.Carlson</t>
  </si>
  <si>
    <t>Carlson, Ty</t>
  </si>
  <si>
    <t>Anthony.Chavez</t>
  </si>
  <si>
    <t>SMG20481</t>
  </si>
  <si>
    <t>Chavez, Anthony</t>
  </si>
  <si>
    <t>Michael.Coleman</t>
  </si>
  <si>
    <t>SMG20464</t>
  </si>
  <si>
    <t>Coleman, Michael</t>
  </si>
  <si>
    <t>ronald.cook</t>
  </si>
  <si>
    <t>SMG20465</t>
  </si>
  <si>
    <t>Cook, Ron</t>
  </si>
  <si>
    <t>cameron.craig</t>
  </si>
  <si>
    <t>SMG20439</t>
  </si>
  <si>
    <t>Todd.Dailey</t>
  </si>
  <si>
    <t>calvin.davidson</t>
  </si>
  <si>
    <t>Brian.Dorsey</t>
  </si>
  <si>
    <t>CON60101</t>
  </si>
  <si>
    <t>Dorsey, Brian</t>
  </si>
  <si>
    <t>Dorsey</t>
  </si>
  <si>
    <t>Donald.Dye</t>
  </si>
  <si>
    <t>CON60111</t>
  </si>
  <si>
    <t>Dye</t>
  </si>
  <si>
    <t>Richard.Edwards</t>
  </si>
  <si>
    <t>Blake.Eisenmann</t>
  </si>
  <si>
    <t>CON60895</t>
  </si>
  <si>
    <t>Eisenmann, Blake</t>
  </si>
  <si>
    <t>Eisenmann</t>
  </si>
  <si>
    <t>Brian.Ferguson</t>
  </si>
  <si>
    <t>CON60464</t>
  </si>
  <si>
    <t>Ferguson, Brian</t>
  </si>
  <si>
    <t>v.brad.finch</t>
  </si>
  <si>
    <t>Timothy.Foss</t>
  </si>
  <si>
    <t>SMG20470</t>
  </si>
  <si>
    <t>Foss, Timothy</t>
  </si>
  <si>
    <t>Foss</t>
  </si>
  <si>
    <t>jeff.francis</t>
  </si>
  <si>
    <t>Grant.Galvan</t>
  </si>
  <si>
    <t>SMG20436</t>
  </si>
  <si>
    <t>Galvan, Grant</t>
  </si>
  <si>
    <t>Gloe, Rick</t>
  </si>
  <si>
    <t>Doug.Gompert</t>
  </si>
  <si>
    <t>CON60298</t>
  </si>
  <si>
    <t>Gompert, Doug</t>
  </si>
  <si>
    <t>Gompert</t>
  </si>
  <si>
    <t>shane.gorrell</t>
  </si>
  <si>
    <t>jerry.grooms</t>
  </si>
  <si>
    <t>Justin.Hagerman</t>
  </si>
  <si>
    <t>SMG20437</t>
  </si>
  <si>
    <t>Hagerman, Justin</t>
  </si>
  <si>
    <t>Hagerman</t>
  </si>
  <si>
    <t>SMG20475</t>
  </si>
  <si>
    <t>Halsey, Gene</t>
  </si>
  <si>
    <t>Harpold, Nicholas</t>
  </si>
  <si>
    <t>wade.harris</t>
  </si>
  <si>
    <t>Ryan.Harvey</t>
  </si>
  <si>
    <t>Hassler, Chris</t>
  </si>
  <si>
    <t>lyn.heaton</t>
  </si>
  <si>
    <t>SMG20480</t>
  </si>
  <si>
    <t>Heaton, Lyn</t>
  </si>
  <si>
    <t>Lyn</t>
  </si>
  <si>
    <t>Heaton</t>
  </si>
  <si>
    <t>barry.hergenrader</t>
  </si>
  <si>
    <t>jorge.hernandez</t>
  </si>
  <si>
    <t>wally.heyen</t>
  </si>
  <si>
    <t>robert.hinrichs</t>
  </si>
  <si>
    <t>Milijana.Ilic</t>
  </si>
  <si>
    <t>maryanne.jacobs</t>
  </si>
  <si>
    <t>Eric.Jasper</t>
  </si>
  <si>
    <t>SMG20441</t>
  </si>
  <si>
    <t>Jasper, Eric</t>
  </si>
  <si>
    <t>Jasper</t>
  </si>
  <si>
    <t>Nicholas.Jenkins</t>
  </si>
  <si>
    <t>SMG20476</t>
  </si>
  <si>
    <t>Jenkins, Nicholas</t>
  </si>
  <si>
    <t>james.johnson</t>
  </si>
  <si>
    <t>SMG20473</t>
  </si>
  <si>
    <t>Johnson, Spencer</t>
  </si>
  <si>
    <t>jerry.kabourek</t>
  </si>
  <si>
    <t>Alexis.Kelly</t>
  </si>
  <si>
    <t>SMG20453</t>
  </si>
  <si>
    <t>Kershaw, Justin</t>
  </si>
  <si>
    <t>Kershaw</t>
  </si>
  <si>
    <t>Kimberly.Kirchner</t>
  </si>
  <si>
    <t>keith.koertje</t>
  </si>
  <si>
    <t>Troy.Larsen</t>
  </si>
  <si>
    <t>greg.leber</t>
  </si>
  <si>
    <t>peter.leising</t>
  </si>
  <si>
    <t>dan.lewandowski</t>
  </si>
  <si>
    <t>dan.lewis</t>
  </si>
  <si>
    <t>kyle.liebig</t>
  </si>
  <si>
    <t>SMG20474</t>
  </si>
  <si>
    <t>Liebig, Kyle</t>
  </si>
  <si>
    <t>Liebig</t>
  </si>
  <si>
    <t>mark.lindemann</t>
  </si>
  <si>
    <t>darrell.lurz</t>
  </si>
  <si>
    <t>Nolan.Major</t>
  </si>
  <si>
    <t>SMG20443</t>
  </si>
  <si>
    <t>Major, Nolan</t>
  </si>
  <si>
    <t>Major</t>
  </si>
  <si>
    <t>matt.martin</t>
  </si>
  <si>
    <t>Karen.McCord</t>
  </si>
  <si>
    <t>Kyle.McFarlane</t>
  </si>
  <si>
    <t>SMG20445</t>
  </si>
  <si>
    <t>McFarlane, Kyle</t>
  </si>
  <si>
    <t>McFarlane</t>
  </si>
  <si>
    <t>Jarod.Michl</t>
  </si>
  <si>
    <t>SMG20456</t>
  </si>
  <si>
    <t>Michl, Jarod</t>
  </si>
  <si>
    <t>Casey.Miller</t>
  </si>
  <si>
    <t>Seth.Milovich</t>
  </si>
  <si>
    <t>SMG20197</t>
  </si>
  <si>
    <t>Milovich, Seth</t>
  </si>
  <si>
    <t>Milovich</t>
  </si>
  <si>
    <t>shirley.mitchell</t>
  </si>
  <si>
    <t>Ryan.Mohrman</t>
  </si>
  <si>
    <t>justin.morrow</t>
  </si>
  <si>
    <t>ernest.murillo</t>
  </si>
  <si>
    <t>Taylor.Neuroth</t>
  </si>
  <si>
    <t>SMG20461</t>
  </si>
  <si>
    <t>Neuroth, Taylor</t>
  </si>
  <si>
    <t>Neuroth</t>
  </si>
  <si>
    <t>terry.nocita</t>
  </si>
  <si>
    <t>curt.oerter</t>
  </si>
  <si>
    <t>julie.ogden</t>
  </si>
  <si>
    <t>CON60294</t>
  </si>
  <si>
    <t>Ogden, Julie</t>
  </si>
  <si>
    <t>Kiel.Oldenkamp</t>
  </si>
  <si>
    <t>SMG20462</t>
  </si>
  <si>
    <t>Oldenkamp, Kiel</t>
  </si>
  <si>
    <t>Kiel</t>
  </si>
  <si>
    <t>Oldenkamp</t>
  </si>
  <si>
    <t>Kathy.Pahre</t>
  </si>
  <si>
    <t>Jody.Paul</t>
  </si>
  <si>
    <t>jed.paulsen</t>
  </si>
  <si>
    <t>troy.pedersen</t>
  </si>
  <si>
    <t>allen.penas</t>
  </si>
  <si>
    <t>chad.peterson</t>
  </si>
  <si>
    <t>curtis.probasco</t>
  </si>
  <si>
    <t>eric.prochaska</t>
  </si>
  <si>
    <t>SMG20435</t>
  </si>
  <si>
    <t>Prochaska, Eric</t>
  </si>
  <si>
    <t>Fahad.Qassim</t>
  </si>
  <si>
    <t>Stephen.Ragoss</t>
  </si>
  <si>
    <t>CON60058</t>
  </si>
  <si>
    <t>Ragoss, Stephen</t>
  </si>
  <si>
    <t>Ragoss</t>
  </si>
  <si>
    <t>kent.redwine</t>
  </si>
  <si>
    <t>brad.reid</t>
  </si>
  <si>
    <t>SMG20466</t>
  </si>
  <si>
    <t>Reid, Brad</t>
  </si>
  <si>
    <t>Reid</t>
  </si>
  <si>
    <t>denise.rice</t>
  </si>
  <si>
    <t>SMG20479</t>
  </si>
  <si>
    <t>Rice, Denise</t>
  </si>
  <si>
    <t>Justin.Ripley</t>
  </si>
  <si>
    <t>matthew.samuelson</t>
  </si>
  <si>
    <t>Bob.Seger</t>
  </si>
  <si>
    <t>Jacob.Sherry</t>
  </si>
  <si>
    <t>Buckley.Simmons</t>
  </si>
  <si>
    <t>William.Smelker</t>
  </si>
  <si>
    <t>SMG20468</t>
  </si>
  <si>
    <t>Smelker, William</t>
  </si>
  <si>
    <t>Smelker</t>
  </si>
  <si>
    <t>Joseph.Smydra</t>
  </si>
  <si>
    <t>Mark.Stoeger</t>
  </si>
  <si>
    <t>SMG20469</t>
  </si>
  <si>
    <t>Stoeger, Mark</t>
  </si>
  <si>
    <t>Daniel.Sturm</t>
  </si>
  <si>
    <t>SMG20452</t>
  </si>
  <si>
    <t>Sturm, Daniel</t>
  </si>
  <si>
    <t>Bill.Swallow</t>
  </si>
  <si>
    <t>SMG20463</t>
  </si>
  <si>
    <t>Swallow, Bill</t>
  </si>
  <si>
    <t>Swallow</t>
  </si>
  <si>
    <t>derek.torczon</t>
  </si>
  <si>
    <t>Devin.Townsend</t>
  </si>
  <si>
    <t>bob.traudt</t>
  </si>
  <si>
    <t>Haley.Urwin</t>
  </si>
  <si>
    <t>Timothy.Vach</t>
  </si>
  <si>
    <t>Sammy.Valdez</t>
  </si>
  <si>
    <t>SMG20450</t>
  </si>
  <si>
    <t>SEAN.VONTZ</t>
  </si>
  <si>
    <t>VONTZ, SEAN</t>
  </si>
  <si>
    <t>Warren, Jeff</t>
  </si>
  <si>
    <t>Douglas.Weichman</t>
  </si>
  <si>
    <t>SMG20477</t>
  </si>
  <si>
    <t>Weichman, Douglas</t>
  </si>
  <si>
    <t>Weichman</t>
  </si>
  <si>
    <t>austin.white</t>
  </si>
  <si>
    <t>Brenda.Whitton</t>
  </si>
  <si>
    <t>cody.wilbers</t>
  </si>
  <si>
    <t>josh.willard</t>
  </si>
  <si>
    <t>justin.willard</t>
  </si>
  <si>
    <t>doug.williams</t>
  </si>
  <si>
    <t>chris.winkel</t>
  </si>
  <si>
    <t>wayne.witt</t>
  </si>
  <si>
    <t>gary.wittwer</t>
  </si>
  <si>
    <t>jerry.woodgate</t>
  </si>
  <si>
    <t>Susan.Wurster</t>
  </si>
  <si>
    <t>tim.yates</t>
  </si>
  <si>
    <t>dan.ziska</t>
  </si>
  <si>
    <t>SiteManager Sample ID:</t>
  </si>
  <si>
    <t>Station +
(Ex. 05)</t>
  </si>
  <si>
    <t xml:space="preserve">
Station + (Ex. 05)</t>
  </si>
  <si>
    <t>Station + 
(Ex. 05)</t>
  </si>
  <si>
    <t xml:space="preserve">
Station +
(Ex. 05)</t>
  </si>
  <si>
    <t>This sheet is for note taking purposes only.</t>
  </si>
  <si>
    <t>Sheet 1</t>
  </si>
  <si>
    <t>Sheet 2</t>
  </si>
  <si>
    <t>Sheet 3</t>
  </si>
  <si>
    <t>Sheet 4</t>
  </si>
  <si>
    <t>Sheet 5</t>
  </si>
  <si>
    <t>Sheet 6</t>
  </si>
  <si>
    <t>Sheet 7</t>
  </si>
  <si>
    <t>Sheet 8</t>
  </si>
  <si>
    <t>Sheet 9</t>
  </si>
  <si>
    <t>Sheet 10</t>
  </si>
  <si>
    <t>0646</t>
  </si>
  <si>
    <t>ARPS RED-E-MIX, INC.</t>
  </si>
  <si>
    <t>P1048</t>
  </si>
  <si>
    <t>P1049</t>
  </si>
  <si>
    <t>P1050</t>
  </si>
  <si>
    <t>P1051</t>
  </si>
  <si>
    <t>P1052</t>
  </si>
  <si>
    <t>P1053</t>
  </si>
  <si>
    <t>P1054</t>
  </si>
  <si>
    <t>P1055</t>
  </si>
  <si>
    <t>P1056</t>
  </si>
  <si>
    <t>CONCRETE INDUSTRIES, INC.</t>
  </si>
  <si>
    <t>3622</t>
  </si>
  <si>
    <t>CONSOLIDATED CONCRETE, L.L.C.</t>
  </si>
  <si>
    <t>0574</t>
  </si>
  <si>
    <t>CONSTRUCTORS, INC.</t>
  </si>
  <si>
    <t>P1057</t>
  </si>
  <si>
    <t>P1058</t>
  </si>
  <si>
    <t>P1059</t>
  </si>
  <si>
    <t>P1046</t>
  </si>
  <si>
    <t>Erosion Supply Company</t>
  </si>
  <si>
    <t>P1060</t>
  </si>
  <si>
    <t>P1061</t>
  </si>
  <si>
    <t>P1062</t>
  </si>
  <si>
    <t>P1063</t>
  </si>
  <si>
    <t>2235</t>
  </si>
  <si>
    <t>GEHRING CONSTRUCTION &amp; READY MIX CO., INC.</t>
  </si>
  <si>
    <t>P1085</t>
  </si>
  <si>
    <t>P1086</t>
  </si>
  <si>
    <t>P1088</t>
  </si>
  <si>
    <t>P1089</t>
  </si>
  <si>
    <t>P1090</t>
  </si>
  <si>
    <t>P1045</t>
  </si>
  <si>
    <t>Innovative Applied Solutions, LLC</t>
  </si>
  <si>
    <t>P1043</t>
  </si>
  <si>
    <t>J.W. Faircloth &amp; Son, Inc.</t>
  </si>
  <si>
    <t>P1091</t>
  </si>
  <si>
    <t>1973</t>
  </si>
  <si>
    <t>P1082</t>
  </si>
  <si>
    <t>P1083</t>
  </si>
  <si>
    <t>P1084</t>
  </si>
  <si>
    <t>P1073</t>
  </si>
  <si>
    <t>P1074</t>
  </si>
  <si>
    <t>P1075</t>
  </si>
  <si>
    <t>P1076</t>
  </si>
  <si>
    <t>P1077</t>
  </si>
  <si>
    <t>P1078</t>
  </si>
  <si>
    <t>P1079</t>
  </si>
  <si>
    <t>4574</t>
  </si>
  <si>
    <t>OLDCASTLE MATERIALS MIDWEST CO.</t>
  </si>
  <si>
    <t>P1080</t>
  </si>
  <si>
    <t>P1064</t>
  </si>
  <si>
    <t>P1065</t>
  </si>
  <si>
    <t>P1081</t>
  </si>
  <si>
    <t>P1066</t>
  </si>
  <si>
    <t>P1044</t>
  </si>
  <si>
    <t>Rymar Waterworks Innovations</t>
  </si>
  <si>
    <t>P1067</t>
  </si>
  <si>
    <t>P1068</t>
  </si>
  <si>
    <t>P1069</t>
  </si>
  <si>
    <t>P1070</t>
  </si>
  <si>
    <t>P1071</t>
  </si>
  <si>
    <t>WESTERN ENGINEERING COMPANY, INC.</t>
  </si>
  <si>
    <t>P1072</t>
  </si>
  <si>
    <t>John.Graff</t>
  </si>
  <si>
    <t>John.Lilley</t>
  </si>
  <si>
    <t>Liza.Alderman</t>
  </si>
  <si>
    <t>SMG20487</t>
  </si>
  <si>
    <t>Alderman, Liza</t>
  </si>
  <si>
    <t>Liza</t>
  </si>
  <si>
    <t>Alderman</t>
  </si>
  <si>
    <t>Anderson, Brandon</t>
  </si>
  <si>
    <t>jack.aniello</t>
  </si>
  <si>
    <t>Terrill.Bailey</t>
  </si>
  <si>
    <t>Devon.Barrett</t>
  </si>
  <si>
    <t>ray.berry</t>
  </si>
  <si>
    <t>luke.burtwistle</t>
  </si>
  <si>
    <t>SMG20482</t>
  </si>
  <si>
    <t>Burtwistle, Luke</t>
  </si>
  <si>
    <t>Burtwistle</t>
  </si>
  <si>
    <t>Cihal, Marcus</t>
  </si>
  <si>
    <t>Tadd.Clarey</t>
  </si>
  <si>
    <t>SMG20484</t>
  </si>
  <si>
    <t>Clarey, Tadd</t>
  </si>
  <si>
    <t>Tadd</t>
  </si>
  <si>
    <t>Clarey</t>
  </si>
  <si>
    <t>brian.crawford</t>
  </si>
  <si>
    <t>Trysten.Donley</t>
  </si>
  <si>
    <t>Dye, Donald</t>
  </si>
  <si>
    <t>russ.eltiste</t>
  </si>
  <si>
    <t>mo.farivari</t>
  </si>
  <si>
    <t>Farivari, Mohammed</t>
  </si>
  <si>
    <t>Fertig, Amber</t>
  </si>
  <si>
    <t>Loren.Gatzemeyer</t>
  </si>
  <si>
    <t>Gertsch, Doug</t>
  </si>
  <si>
    <t>stanley.gibbs</t>
  </si>
  <si>
    <t>Logan.Graham</t>
  </si>
  <si>
    <t>gene.halsey</t>
  </si>
  <si>
    <t>Lance.Harter</t>
  </si>
  <si>
    <t>chris.hasenbank</t>
  </si>
  <si>
    <t>Mackenzie.Hayden</t>
  </si>
  <si>
    <t>nhung.hoang</t>
  </si>
  <si>
    <t>SMG20485</t>
  </si>
  <si>
    <t>Hoang, Nhung</t>
  </si>
  <si>
    <t>Nhung</t>
  </si>
  <si>
    <t>Hoang</t>
  </si>
  <si>
    <t>staci.jacobson</t>
  </si>
  <si>
    <t>bill.jasa</t>
  </si>
  <si>
    <t>Spencer.Johnson</t>
  </si>
  <si>
    <t>william.kasl</t>
  </si>
  <si>
    <t>Justin.Kershaw</t>
  </si>
  <si>
    <t>Toney.Krajewski</t>
  </si>
  <si>
    <t>chris.kuehner</t>
  </si>
  <si>
    <t>Richard.Kwatkowski</t>
  </si>
  <si>
    <t>bill.mainquist</t>
  </si>
  <si>
    <t>Robert.McClenahan</t>
  </si>
  <si>
    <t>Michael.Meyer</t>
  </si>
  <si>
    <t>Donovan.Nelson</t>
  </si>
  <si>
    <t>William.Nordhues</t>
  </si>
  <si>
    <t>Jake.Paulsen</t>
  </si>
  <si>
    <t>Robert.Rick</t>
  </si>
  <si>
    <t>Hunter.Robinson</t>
  </si>
  <si>
    <t>Corbin.Rookstool</t>
  </si>
  <si>
    <t>SMG20486</t>
  </si>
  <si>
    <t>Rookstool, Corbin</t>
  </si>
  <si>
    <t>Corbin</t>
  </si>
  <si>
    <t>Rookstool</t>
  </si>
  <si>
    <t>Jesse.Rudolf</t>
  </si>
  <si>
    <t>Gene.Russel</t>
  </si>
  <si>
    <t>Dillon.Sandman</t>
  </si>
  <si>
    <t>Tim.Sell</t>
  </si>
  <si>
    <t>Jason.Sindelar</t>
  </si>
  <si>
    <t>Smith, James</t>
  </si>
  <si>
    <t>Sue.Snyder</t>
  </si>
  <si>
    <t>Jonathan.Spangler</t>
  </si>
  <si>
    <t>toby.thomsen</t>
  </si>
  <si>
    <t>sasha.tsvid</t>
  </si>
  <si>
    <t>kent.washington</t>
  </si>
  <si>
    <t>Weston.Washington</t>
  </si>
  <si>
    <t>christopher.weiner</t>
  </si>
  <si>
    <t>SMG20483</t>
  </si>
  <si>
    <t>Weiner, Christopher</t>
  </si>
  <si>
    <t>Weiner</t>
  </si>
  <si>
    <t>bob.wiebelhaus</t>
  </si>
  <si>
    <t>Bob.Wysocki</t>
  </si>
  <si>
    <t>A.S.I./KTech</t>
  </si>
  <si>
    <t>Bon Terra</t>
  </si>
  <si>
    <t>P2000</t>
  </si>
  <si>
    <t>Brifen USA</t>
  </si>
  <si>
    <t>P1093</t>
  </si>
  <si>
    <t>1623</t>
  </si>
  <si>
    <t>CASPERS CONSTRUCTION COMPANY</t>
  </si>
  <si>
    <t>ChemRex, Inc.</t>
  </si>
  <si>
    <t>4285</t>
  </si>
  <si>
    <t>S00004</t>
  </si>
  <si>
    <t>Contractor Leasing Corp</t>
  </si>
  <si>
    <t>0586</t>
  </si>
  <si>
    <t>CRETEX CONCRETE PRODUCTS MIDWEST INC</t>
  </si>
  <si>
    <t>P1094</t>
  </si>
  <si>
    <t>Dakota Cement</t>
  </si>
  <si>
    <t>0573</t>
  </si>
  <si>
    <t>ENTERPRISE PRECAST CONCRETE, INC</t>
  </si>
  <si>
    <t>6373</t>
  </si>
  <si>
    <t>Flatwater Materials</t>
  </si>
  <si>
    <t>2369</t>
  </si>
  <si>
    <t>FORT CALHOUN STONE CO.</t>
  </si>
  <si>
    <t>3491</t>
  </si>
  <si>
    <t>FRONTIER OIL CO.</t>
  </si>
  <si>
    <t>G &amp; G Products</t>
  </si>
  <si>
    <t>3985</t>
  </si>
  <si>
    <t>GCC of America, Inc.</t>
  </si>
  <si>
    <t>P2003</t>
  </si>
  <si>
    <t>GeoTree Solutions</t>
  </si>
  <si>
    <t>C086</t>
  </si>
  <si>
    <t>GIBRALTAR</t>
  </si>
  <si>
    <t>2617</t>
  </si>
  <si>
    <t>GRANITE CANYON QUARRY</t>
  </si>
  <si>
    <t>2271</t>
  </si>
  <si>
    <t>GUERNSEY STONE CO.</t>
  </si>
  <si>
    <t>HANCOCK CONCRETE PRODUCTS LLC</t>
  </si>
  <si>
    <t>2702</t>
  </si>
  <si>
    <t>3999</t>
  </si>
  <si>
    <t>Hunton Fiber</t>
  </si>
  <si>
    <t>4781</t>
  </si>
  <si>
    <t>K. L. WOOD &amp; CO., LLC</t>
  </si>
  <si>
    <t>3298</t>
  </si>
  <si>
    <t>KIEWIT INFRASTRUCTURE CO.</t>
  </si>
  <si>
    <t>KMG</t>
  </si>
  <si>
    <t>2282</t>
  </si>
  <si>
    <t>L. J. WEBB CONTRACTOR, INC.</t>
  </si>
  <si>
    <t>LYMAN-RICHEY CORPORATION</t>
  </si>
  <si>
    <t>MARTIN RESOURCE MANAGEMENT CORPORATION DBA MONARCH</t>
  </si>
  <si>
    <t>S00003</t>
  </si>
  <si>
    <t>McWane Ductile</t>
  </si>
  <si>
    <t>S00001</t>
  </si>
  <si>
    <t>A654</t>
  </si>
  <si>
    <t>MIDWEST SERVICE &amp; SALES</t>
  </si>
  <si>
    <t>AU99</t>
  </si>
  <si>
    <t>0580</t>
  </si>
  <si>
    <t>NEXT PHASE ENVIRONMENTAL, INC. IN NE AS RYAN W. YO</t>
  </si>
  <si>
    <t>1057</t>
  </si>
  <si>
    <t>C379</t>
  </si>
  <si>
    <t>PRETECH CORP</t>
  </si>
  <si>
    <t>3638</t>
  </si>
  <si>
    <t>QUINN CONSTRUCTION, INC.</t>
  </si>
  <si>
    <t>3618</t>
  </si>
  <si>
    <t>RINKER MATERIALS CORPORATION</t>
  </si>
  <si>
    <t>S00002</t>
  </si>
  <si>
    <t>4725</t>
  </si>
  <si>
    <t>SABRE INDUSTRIES</t>
  </si>
  <si>
    <t>SEM Materials</t>
  </si>
  <si>
    <t>2955</t>
  </si>
  <si>
    <t>C175</t>
  </si>
  <si>
    <t>P1099</t>
  </si>
  <si>
    <t>Solutions2 LLC</t>
  </si>
  <si>
    <t>TEMP</t>
  </si>
  <si>
    <t>Temp Source for old Ready Mix Plant Facilities</t>
  </si>
  <si>
    <t>P2001</t>
  </si>
  <si>
    <t>Trinity Highway Products, LLC</t>
  </si>
  <si>
    <t>4722</t>
  </si>
  <si>
    <t>TRUESDELL CORP OF WI, INC. DBA TRUESDELL CORPORATI</t>
  </si>
  <si>
    <t>P2002</t>
  </si>
  <si>
    <t>US Fabrics, Inc</t>
  </si>
  <si>
    <t>W. R. Bonsal Company</t>
  </si>
  <si>
    <t>Whitemud Resources Inc.</t>
  </si>
  <si>
    <t>mike.fox</t>
  </si>
  <si>
    <t>ODell, Mike</t>
  </si>
  <si>
    <t>RoweSr., Mike</t>
  </si>
  <si>
    <t>aaron.gottsch</t>
  </si>
  <si>
    <t>DOR37206</t>
  </si>
  <si>
    <t>Aaron, Gottsch</t>
  </si>
  <si>
    <t>Gottsch</t>
  </si>
  <si>
    <t>Mustafa.Al-Khaled</t>
  </si>
  <si>
    <t>SMG20494</t>
  </si>
  <si>
    <t>Al-Khaled, Mustafa</t>
  </si>
  <si>
    <t>Mustafa</t>
  </si>
  <si>
    <t>Al-Khaled</t>
  </si>
  <si>
    <t>BehringJr, Matt</t>
  </si>
  <si>
    <t>BrancoIII, Allen G.</t>
  </si>
  <si>
    <t>Garrett.Brossart</t>
  </si>
  <si>
    <t>SMG20490</t>
  </si>
  <si>
    <t>Brossart, Garrett</t>
  </si>
  <si>
    <t>Brossart</t>
  </si>
  <si>
    <t>CeballosLedesma, Martin</t>
  </si>
  <si>
    <t>Aaron.Cleaver</t>
  </si>
  <si>
    <t>DOR31165</t>
  </si>
  <si>
    <t>Cleaver, Aaron</t>
  </si>
  <si>
    <t>Cleaver</t>
  </si>
  <si>
    <t>gene.colfack</t>
  </si>
  <si>
    <t>Jesse.DeLosSantos</t>
  </si>
  <si>
    <t>Scott.Ellis</t>
  </si>
  <si>
    <t>SMG20500</t>
  </si>
  <si>
    <t>Ellis, Scott</t>
  </si>
  <si>
    <t>Finch EXT, Brad</t>
  </si>
  <si>
    <t>Finch EXT</t>
  </si>
  <si>
    <t>jeff.fossenbarger</t>
  </si>
  <si>
    <t>russ.frickey</t>
  </si>
  <si>
    <t>SMG20504</t>
  </si>
  <si>
    <t>Gabriel, Jose</t>
  </si>
  <si>
    <t>jesus.guerrero</t>
  </si>
  <si>
    <t>Hanel, Corey</t>
  </si>
  <si>
    <t>HauggenII, Murray</t>
  </si>
  <si>
    <t>Hill, Zach</t>
  </si>
  <si>
    <t>HillJr., Herbert</t>
  </si>
  <si>
    <t>Austin.Himmelberg</t>
  </si>
  <si>
    <t>SMG20497</t>
  </si>
  <si>
    <t>Himmelberg, Austin</t>
  </si>
  <si>
    <t>Himmelberg</t>
  </si>
  <si>
    <t>maurice.hinchey</t>
  </si>
  <si>
    <t>Joshua.Hoops</t>
  </si>
  <si>
    <t>DOR10027</t>
  </si>
  <si>
    <t>Hoops, Joshua</t>
  </si>
  <si>
    <t>Hoops</t>
  </si>
  <si>
    <t>KeeJr., James</t>
  </si>
  <si>
    <t>Billy.Kelly</t>
  </si>
  <si>
    <t>SMG20488</t>
  </si>
  <si>
    <t>Kelly, Billy</t>
  </si>
  <si>
    <t>Keifer.Klabenes</t>
  </si>
  <si>
    <t>SMG20499</t>
  </si>
  <si>
    <t>Klabenes, Keifer</t>
  </si>
  <si>
    <t>Keifer</t>
  </si>
  <si>
    <t>Klabenes</t>
  </si>
  <si>
    <t>jordan.koskelin</t>
  </si>
  <si>
    <t>SMG20502</t>
  </si>
  <si>
    <t>Koskelin, Jordan</t>
  </si>
  <si>
    <t>Koskelin</t>
  </si>
  <si>
    <t>Krajewski, Anthony (Toney)</t>
  </si>
  <si>
    <t>Anthony (Toney)</t>
  </si>
  <si>
    <t>Colby.Magsamen</t>
  </si>
  <si>
    <t>SMG20491</t>
  </si>
  <si>
    <t>Magsamen, Colby</t>
  </si>
  <si>
    <t>Magsamen</t>
  </si>
  <si>
    <t>Mark.d.Mainelli</t>
  </si>
  <si>
    <t>Mainelli, Mark Jr</t>
  </si>
  <si>
    <t>Mark Jr</t>
  </si>
  <si>
    <t>Yusaf.M.Masud</t>
  </si>
  <si>
    <t>Masud, Yusaf</t>
  </si>
  <si>
    <t>Masud</t>
  </si>
  <si>
    <t>McAndrewJr., T.J.</t>
  </si>
  <si>
    <t>Joshua.McGuigan</t>
  </si>
  <si>
    <t>SMG20489</t>
  </si>
  <si>
    <t>McGuigan, Joshua</t>
  </si>
  <si>
    <t>McGuigan</t>
  </si>
  <si>
    <t>Ryan.McKay</t>
  </si>
  <si>
    <t>DOR17019</t>
  </si>
  <si>
    <t>McKay, Ryan</t>
  </si>
  <si>
    <t>Jesse.Mitchell</t>
  </si>
  <si>
    <t>SMG20493</t>
  </si>
  <si>
    <t>Mitchell, Jesse</t>
  </si>
  <si>
    <t>MonroigJr, Victor</t>
  </si>
  <si>
    <t>MooreJr., Hubert</t>
  </si>
  <si>
    <t>OBanion, Gabe</t>
  </si>
  <si>
    <t>OConnell, Brian</t>
  </si>
  <si>
    <t>ODell, Bob</t>
  </si>
  <si>
    <t>ODell, Christopher</t>
  </si>
  <si>
    <t>ODell, Don</t>
  </si>
  <si>
    <t>ODell, John M.</t>
  </si>
  <si>
    <t>OHarrow, Pat</t>
  </si>
  <si>
    <t>ONeal, Darrell D.</t>
  </si>
  <si>
    <t>ONeil, Ryan</t>
  </si>
  <si>
    <t>bo.painter</t>
  </si>
  <si>
    <t>SMG20496</t>
  </si>
  <si>
    <t>Painter, Bo</t>
  </si>
  <si>
    <t>Painter</t>
  </si>
  <si>
    <t>RamosJr., Cruz</t>
  </si>
  <si>
    <t>RazesII, Dennis</t>
  </si>
  <si>
    <t>RifeSr., Marcus</t>
  </si>
  <si>
    <t>Marc.Rosso</t>
  </si>
  <si>
    <t>dale.schenk</t>
  </si>
  <si>
    <t>SMG20498</t>
  </si>
  <si>
    <t>Schenk, Dale</t>
  </si>
  <si>
    <t>Schenk</t>
  </si>
  <si>
    <t>jake.semansky</t>
  </si>
  <si>
    <t>SMG20501</t>
  </si>
  <si>
    <t>Semansky, Jake</t>
  </si>
  <si>
    <t>Semansky</t>
  </si>
  <si>
    <t>SMG20503</t>
  </si>
  <si>
    <t>Soucie, Matt</t>
  </si>
  <si>
    <t>Soucie</t>
  </si>
  <si>
    <t>Paige.Stroh</t>
  </si>
  <si>
    <t>SMG20492</t>
  </si>
  <si>
    <t>Stroh, Paige</t>
  </si>
  <si>
    <t>Stroh</t>
  </si>
  <si>
    <t>amy.tran</t>
  </si>
  <si>
    <t>peter.troshynski</t>
  </si>
  <si>
    <t>SMG20495</t>
  </si>
  <si>
    <t>Troshynski, Peter</t>
  </si>
  <si>
    <t>VanBriesen, Tim</t>
  </si>
  <si>
    <t>Vandiest, Sherri</t>
  </si>
  <si>
    <t>Vandiest</t>
  </si>
  <si>
    <t>VanMatre, Issac</t>
  </si>
  <si>
    <t>VanRockel, Kirk</t>
  </si>
  <si>
    <t>VanVugt, Jeremy</t>
  </si>
  <si>
    <t>VanWey, Curt</t>
  </si>
  <si>
    <t>toni.vogel</t>
  </si>
  <si>
    <t>WeedmanII, Randall D.</t>
  </si>
  <si>
    <t>rich.zelensky</t>
  </si>
  <si>
    <t>CROELL, INC.</t>
  </si>
  <si>
    <t>Custer County, SD</t>
  </si>
  <si>
    <t>Lusk, WY</t>
  </si>
  <si>
    <t>&lt;blank&gt;</t>
  </si>
  <si>
    <t>W 1/2,Sec 12,T-31-N,R-14-W</t>
  </si>
  <si>
    <t>E 1/2, Sec 35, T-13-N, R-12-E</t>
  </si>
  <si>
    <t>N 1/2, Sec 36, T-16-N, R-9-E</t>
  </si>
  <si>
    <t>N 1/2,Sec 25,T-16-N,R-9-E</t>
  </si>
  <si>
    <t>NE 1/4,Sec 19,T-15-N,R-10-E</t>
  </si>
  <si>
    <t>NE 1/4,Sec 19,T-19-N,R-10-E</t>
  </si>
  <si>
    <t>NW 1/4, Sec 30, T-17-N, R-9-E</t>
  </si>
  <si>
    <t>NW 1/4,Sec 17,T-13-N,R-10-E</t>
  </si>
  <si>
    <t>SE 1/4,Sec29,T-13-N,R-10-E</t>
  </si>
  <si>
    <t>SE1/4 SW1/4,Sec 9, T-13-N, R-10-E</t>
  </si>
  <si>
    <t>Sec 13,T-16-N,R-1-E</t>
  </si>
  <si>
    <t>Sec 15, T-17-N, R-1-W</t>
  </si>
  <si>
    <t>Sec 18,T-15-N,R-10-E</t>
  </si>
  <si>
    <t>Sec 28&amp;29,T-13-N,R-10-E</t>
  </si>
  <si>
    <t>Sec 31,T-13-N,R-13-E</t>
  </si>
  <si>
    <t>Sec 35, T-13-N, R-13-E</t>
  </si>
  <si>
    <t>Sec 36,T-13-N,R-13-E</t>
  </si>
  <si>
    <t>SW 1/4,Sec 20,T-13-N,R-10-E</t>
  </si>
  <si>
    <t>SW 1/4,Sec 6,T-17-N,R-9-E</t>
  </si>
  <si>
    <t>SW 1/4,Sec15,T-17-N,R-1-W</t>
  </si>
  <si>
    <t>E1/2NE1/4Sec35,SW&amp;NW1/4Sec36T-13NR-12E</t>
  </si>
  <si>
    <t>NE 1/4, Sec.29,T-13-N R-6-W</t>
  </si>
  <si>
    <t>NW 1/4,Sec 3,T-9-N,R-1-W</t>
  </si>
  <si>
    <t>NW 1/4,Sec 9,T-9-N,R-1-W</t>
  </si>
  <si>
    <t>S 1/2,Sec 7,T-14-N,R-4-W</t>
  </si>
  <si>
    <t>SE 1/4,Sec 24,T-16-N,R-3-W</t>
  </si>
  <si>
    <t>Sec 21,T-13-N,R-6-W</t>
  </si>
  <si>
    <t>Sec 23,T-15-N,R-10-W</t>
  </si>
  <si>
    <t>SW 1/4,Sec 23,T-15-N,R-6-W</t>
  </si>
  <si>
    <t>SW 1/4,Sec 3,T-9-N,R-1-W</t>
  </si>
  <si>
    <t>SW 1/4,Sec19, T-16-N,R-2-W</t>
  </si>
  <si>
    <t>NW 1/2,Sec 20,T-9-N,R-21-W</t>
  </si>
  <si>
    <t>SE 1/4,Sec 1,T-8-N,R-20-W</t>
  </si>
  <si>
    <t>SE 1/4,Sec 6,T-8-N,R-19-W</t>
  </si>
  <si>
    <t>Sec 6, T-8-N, R-19-W</t>
  </si>
  <si>
    <t>SW 1/4,Sec 12,T-8-N,R-15-W</t>
  </si>
  <si>
    <t>SW 1/4,Sec 29,T-3-N, R-32-W</t>
  </si>
  <si>
    <t>SW 1/4,Sec 6,T-8-N,R-19-W</t>
  </si>
  <si>
    <t>N 1/2, Sec 26, T-10-N, R-3-E</t>
  </si>
  <si>
    <t>NE 1/4, Sec 9, T-8-N, R-15-W</t>
  </si>
  <si>
    <t>NW 1/4, Sec 15, T-18-N, R-55-W</t>
  </si>
  <si>
    <t>NW 1/4, Sec 33, T-10-N, R-3-E</t>
  </si>
  <si>
    <t>SE 1/4,Sec 4,T-20-N,R-52-W</t>
  </si>
  <si>
    <t>Sec 12, T-21-N, R-54-W</t>
  </si>
  <si>
    <t>Sec 12, T-21-N,R-54-W</t>
  </si>
  <si>
    <t>Sec 20, T-3-N, R-14-E</t>
  </si>
  <si>
    <t>Sec 31,T-13-N,R-6-W</t>
  </si>
  <si>
    <t>Sec 35, T-11-N, R-10-W</t>
  </si>
  <si>
    <t>NE 1/4,Sec8,T-13-N, R-37-W</t>
  </si>
  <si>
    <t>NW1/4,Sec 8,T-13-N,R-35-W</t>
  </si>
  <si>
    <t>NE1/4,Sec3,T-21-N,R-6-E</t>
  </si>
  <si>
    <t>Sec 9,T-20-N,R-52-W</t>
  </si>
  <si>
    <t>SE 1/4,Sec 3,T-9-N,R-20-W</t>
  </si>
  <si>
    <t>Sec 1,T-8-N,R-20-W</t>
  </si>
  <si>
    <t>SW 1/4,Sec 13,T-2-N,R-16-W</t>
  </si>
  <si>
    <t>E 1/2,Sec 1,T-12-N,R-44-W</t>
  </si>
  <si>
    <t>NE 1/4,Sec 23,T-15-N,R-56-W</t>
  </si>
  <si>
    <t>Sec 1, T-12-N, R-44-W</t>
  </si>
  <si>
    <t>E1/2,Sec 13,T-14-N,R-51-W</t>
  </si>
  <si>
    <t>S1/2,Sec14,T-15-N,R-56-W</t>
  </si>
  <si>
    <t>SW 1/4,Sec 13,T-15-N,R-56-W</t>
  </si>
  <si>
    <t>E 1/2,Sec 16,T-17-N,R-3-W</t>
  </si>
  <si>
    <t>N 1/2,Sec 23,T-11-N,R-9-W</t>
  </si>
  <si>
    <t>N 1/2,Sec 31,T-17-N,R-1-E</t>
  </si>
  <si>
    <t>NE 1/4,Sec 11,T-17-N,R-4-E</t>
  </si>
  <si>
    <t>NE 1/4,Sec 2,T-23-N,R-1-W</t>
  </si>
  <si>
    <t>NE 1/4,Sec 21,T-15-N,R-10-W</t>
  </si>
  <si>
    <t>NE 1/4,Sec 23,T-16-N,R-1-E</t>
  </si>
  <si>
    <t>NE 1/4,Sec 3,T-23-N,R-1-W</t>
  </si>
  <si>
    <t>NW 1/4, Sec 21, T-22-N,R-6-E</t>
  </si>
  <si>
    <t>NW 1/4,Sec 2,T-23-N,R-1-W</t>
  </si>
  <si>
    <t>NW 1/4,Sec 3,T-23-N,R-1-W</t>
  </si>
  <si>
    <t>S 1/2,Sec 30,T-17-N,R-1-E</t>
  </si>
  <si>
    <t>SE 1/4,Sec 2,T-23-N,R-1-W</t>
  </si>
  <si>
    <t>SE 1/4,Sec 23,T-11-N,R-9-W</t>
  </si>
  <si>
    <t>SE 1/4,Sec 3,T-23-N,R-1-W</t>
  </si>
  <si>
    <t>SE 1/4,Sec 32,T-24-N,R-1-W</t>
  </si>
  <si>
    <t>Sec 15,T-17-N,R-1-W</t>
  </si>
  <si>
    <t>Sec 16, T-17-N, R-1-W</t>
  </si>
  <si>
    <t>Sec 18,T-17-N,R-1-W</t>
  </si>
  <si>
    <t>Sec 21, T-22-N, R-6-E</t>
  </si>
  <si>
    <t>Sec 3, T-13-N, R-49-W</t>
  </si>
  <si>
    <t>Sec 30, T-16-N, R-55-W</t>
  </si>
  <si>
    <t>SW 1/4,Sec 13,T-16-N,R-1-E</t>
  </si>
  <si>
    <t>SW 1/4,Sec 17,T-11-N,R-9-W</t>
  </si>
  <si>
    <t>SW 1/4,Sec 3,T-13-N,R-49-W</t>
  </si>
  <si>
    <t>SW 1/4,Sec 32,T-24-N,R-1-W</t>
  </si>
  <si>
    <t>W 1/2,Sec 27,T-11-N,R-9-W</t>
  </si>
  <si>
    <t>W1/2,NW1/4,Sec10,T-17-N,R-3-W</t>
  </si>
  <si>
    <t>N1/2,NW1/4,Sec24,T-16-N,R-1-E</t>
  </si>
  <si>
    <t>Sec 36,T-3-N,R-1-E</t>
  </si>
  <si>
    <t>REXEL GLASCO</t>
  </si>
  <si>
    <t>Sec 16, T-2-N, R-2-E</t>
  </si>
  <si>
    <t>SW1/4,Sec16,T-2-N,R-2-E</t>
  </si>
  <si>
    <t>NE1/4,Sec 4,T-3-N,R-1-W</t>
  </si>
  <si>
    <t>SW1/4,Sec27,T-2-N,R-2-E</t>
  </si>
  <si>
    <t>NE 1/4,Sec 9,T-18-N,R-7-W</t>
  </si>
  <si>
    <t>N 1/2, Sec 16,T-2-N,R-10-W</t>
  </si>
  <si>
    <t>N 1/2,Sec 12,T-2-N,R-16-W</t>
  </si>
  <si>
    <t>N1/2, Sec. 16, T-2-N, R-10-W</t>
  </si>
  <si>
    <t>SE 1/4, Sec 8, T-2-N, R-68-W</t>
  </si>
  <si>
    <t>Springfield Quarry</t>
  </si>
  <si>
    <t>W1/2,Sec15,T-16-N,R-9-E</t>
  </si>
  <si>
    <t>Frenchtown Quarry, IA</t>
  </si>
  <si>
    <t>Ft Calhoun Quarry, NE</t>
  </si>
  <si>
    <t>Weeping Water Quarry, NE</t>
  </si>
  <si>
    <t>Fort Calhoun- Gilmore Ledge</t>
  </si>
  <si>
    <t>NW 1/4,Sec. 29,T-23-N,R-56-W</t>
  </si>
  <si>
    <t>NE 1/4,Sec 2,T-13-N,R-30-W</t>
  </si>
  <si>
    <t>NW 1/4,Sec 29,T-13-N,R-42-W</t>
  </si>
  <si>
    <t>NW 1/4,Sec 31,T-14-N,R-33-W</t>
  </si>
  <si>
    <t>NW 1/4,Sec 32,T-14-N,R-33-W</t>
  </si>
  <si>
    <t>NW 1/4,Sec 35,T-14-N,R-30-W</t>
  </si>
  <si>
    <t>SE 1/4,Sec 20,T-22-N,R-54-W</t>
  </si>
  <si>
    <t>SE 1/4,Sec 34,T-22-N,R-54-W</t>
  </si>
  <si>
    <t>Sec 12,T-13-N,R-30-W</t>
  </si>
  <si>
    <t>Sec 20,T-22-N,R-55-W</t>
  </si>
  <si>
    <t>SW 1/4,Sec 12,T-13-N,R-30-W</t>
  </si>
  <si>
    <t>SW 1/4,Sec 22,T-14-N,R-33-W</t>
  </si>
  <si>
    <t>SW 1/4,Sec 4,T-13-N,R-37-W</t>
  </si>
  <si>
    <t>SW 1/4,Sec 13,T-29-N,R-10-W</t>
  </si>
  <si>
    <t>NE 1/4,Sec 15,T-8-N,R-16-W</t>
  </si>
  <si>
    <t>NW 1/4,Sec 14,T-8-N,R-16-W</t>
  </si>
  <si>
    <t>NW 1/4,Sec 7,T-8-N,R-14-W</t>
  </si>
  <si>
    <t>SW 1/4,Sec 10,T-8-N,R-16-W</t>
  </si>
  <si>
    <t>SE 1/4,Sec 28,T-17-N,R-3-E</t>
  </si>
  <si>
    <t>NE 1/4,Sec 22,T-22-N,R-55-W</t>
  </si>
  <si>
    <t>NW 1/4,Sec 34,T-14-N,R-30-W</t>
  </si>
  <si>
    <t>Sec 11,T-13-N,R-31-W</t>
  </si>
  <si>
    <t>Sec 11,T-13-N,R-39-W</t>
  </si>
  <si>
    <t>Sec 16, T-13-N, R-29-W</t>
  </si>
  <si>
    <t>Sec 19,T-3-N,R-30-W</t>
  </si>
  <si>
    <t>Sec 21,T-9-N,R-21-W</t>
  </si>
  <si>
    <t>Sec 26,T-11-N,R-25-W</t>
  </si>
  <si>
    <t>Sec 31, T-13-N, R-29-W</t>
  </si>
  <si>
    <t>Sec 31, T-14-N, R-31-W</t>
  </si>
  <si>
    <t>Sec 4,T-8-N,R-18-W</t>
  </si>
  <si>
    <t>Sec 8,T-10-N,R-23-W</t>
  </si>
  <si>
    <t>SW 1/4,Sec 11,T-13-N,R-39-W</t>
  </si>
  <si>
    <t>SW 1/4,Sec 34,T-20-N,R-20-W</t>
  </si>
  <si>
    <t>SW 1/4,Sec 5,T-13-N,R-31-W</t>
  </si>
  <si>
    <t>SE 1/4,Sec 33,T-22-N,R-54-W</t>
  </si>
  <si>
    <t>NE 1/4,Sec 9,T-13-N,R-37-W</t>
  </si>
  <si>
    <t>SE 1/4,Sec 25,T-22-N,R-55-W</t>
  </si>
  <si>
    <t>Sec 2,T-12-N,R-42-W</t>
  </si>
  <si>
    <t>Sec21,22-T-12-N,R-43-W</t>
  </si>
  <si>
    <t>S 1/2,Sec 17,T-12-N,R-11-E</t>
  </si>
  <si>
    <t>SW 1/4,Sec 16,T-13-N,R-10-E</t>
  </si>
  <si>
    <t>NW 1/4,Sec 16,T-12-N,R-11-E</t>
  </si>
  <si>
    <t>NW 1/4,Sec 20,T-12-N,R-11-E</t>
  </si>
  <si>
    <t>NW 1/4,Sec 30,T-13-N,R-10-E</t>
  </si>
  <si>
    <t>NW 1/4,Sec 36,T-17-N,R-8-E</t>
  </si>
  <si>
    <t>SE 1/4,Sec. 12,T-13-N, R-9-E</t>
  </si>
  <si>
    <t>Sec 7,T-13-N,R-10-E</t>
  </si>
  <si>
    <t>SW 1/4,Sec 16,T-12-N,R-11-E</t>
  </si>
  <si>
    <t>SW 1/4,Sec 6,T-13-N,R-10-E</t>
  </si>
  <si>
    <t>W 1/2,Sec 18,T-13-N,R-10-E</t>
  </si>
  <si>
    <t>N 1/2, Sec 18, T-26-N, R-1-W</t>
  </si>
  <si>
    <t>W 1/2, Sec 15, T-31-N, R-5-W</t>
  </si>
  <si>
    <t>NE 1/4,Sec 8,T-8-N,R-18-W</t>
  </si>
  <si>
    <t>NW 1/4,Sec 17,T-8-N,R-18-W</t>
  </si>
  <si>
    <t>NW 1/4,Sec 18,T-8-N,R-14-W</t>
  </si>
  <si>
    <t>S 1/2, Sec 12, T-8-N, R-19-W</t>
  </si>
  <si>
    <t>SE 1/4,Sec 7, T-8-N, R-16-W</t>
  </si>
  <si>
    <t>SW 1/4,Sec 16,T-8-N,R-17-W</t>
  </si>
  <si>
    <t>NE 1/4, Sec 9, T-8-N, R-16-W</t>
  </si>
  <si>
    <t>NE 1/4,Sec 23,T-6-N,R-10-W</t>
  </si>
  <si>
    <t>NW 1/4, Sec 34, T-2-N, R-9-W</t>
  </si>
  <si>
    <t>SE 1/4, Sec 9, T-9-N, R-16-W</t>
  </si>
  <si>
    <t>SE 1/4,Sec 10,T-10-N,R-10-W</t>
  </si>
  <si>
    <t>SE 1/4,Sec 30,T-10-N,R-10-W</t>
  </si>
  <si>
    <t>SW1/4, Sec 36, T-10-N, R-11-W</t>
  </si>
  <si>
    <t>SE 1/4,Sec 3,T-23-N,R-3-E</t>
  </si>
  <si>
    <t>Sec 10,T-23-N,R-3-E</t>
  </si>
  <si>
    <t>Sec 9, T-23-N, R-3-E</t>
  </si>
  <si>
    <t>SW 1/4,Sec 3,T-23-N,R-1-W</t>
  </si>
  <si>
    <t>MARK ALBENESIUS, INC.</t>
  </si>
  <si>
    <t>29-N, R-9-E</t>
  </si>
  <si>
    <t>Sec 32, T-20-N, R-14-W</t>
  </si>
  <si>
    <t>SW1/4,Sec35,T-13-N,R-45-W</t>
  </si>
  <si>
    <t>S1/2,Sec13,T-14-N,R-51-W</t>
  </si>
  <si>
    <t>SE1/4,Sec 24,T-15-N,R-57-W</t>
  </si>
  <si>
    <t>SE1/4,Sec7,T-13-N,R-46-W</t>
  </si>
  <si>
    <t>SW1/4,Sec6,T-12-N,R-43-W</t>
  </si>
  <si>
    <t>W1/2,Sec13,T-14-N,R-51-W</t>
  </si>
  <si>
    <t>Glendo, WY</t>
  </si>
  <si>
    <t>Fort Dodge Quarry, IA</t>
  </si>
  <si>
    <t>Granite Canyon Quarry, WY</t>
  </si>
  <si>
    <t>Guernsey Quarry, WY</t>
  </si>
  <si>
    <t>JEFFRES SAND &amp; GRAVEL, INC.</t>
  </si>
  <si>
    <t>W 1/2,Sec 22,T-23-N,R-18-W</t>
  </si>
  <si>
    <t>N 1/2,Sec 24,T-21-N,R-16-W</t>
  </si>
  <si>
    <t>Sec 9, T-20-N, R-52-W</t>
  </si>
  <si>
    <t>SW 1/4,Sec 31,T-24-N,R-18-W</t>
  </si>
  <si>
    <t>NW1/4, Sec 5, T-22-N, R-21-W</t>
  </si>
  <si>
    <t>SE 1/4,Sec 35,T-28-N,R-5-W</t>
  </si>
  <si>
    <t>Sec 25 &amp; 36, T-22-N, R-55-W</t>
  </si>
  <si>
    <t>Sec 26,T-22-N,R-55-W</t>
  </si>
  <si>
    <t>Sec 34,T-22-N,R-54-W</t>
  </si>
  <si>
    <t>SW 1/4,Sec 25,T-22-N,R-55-W</t>
  </si>
  <si>
    <t>BLUFF GRAVEL COMPANY</t>
  </si>
  <si>
    <t>W 1/2, Sec 17, T-17-N, R-6-E</t>
  </si>
  <si>
    <t>Lot 2,4,5 Sec 1,T-1-N,R-37-W</t>
  </si>
  <si>
    <t>NE 1/4,Sec 19,T-5-N,R-7-W</t>
  </si>
  <si>
    <t>SE 1/4,Sec 9,T-8-N,R-15-W</t>
  </si>
  <si>
    <t>CARDER, INC.</t>
  </si>
  <si>
    <t>Sec. 29, 30, 31, 32, T-22-S, R-44-W</t>
  </si>
  <si>
    <t>Lot 4&amp;5, Sec 4, T-8-N, R-15-W</t>
  </si>
  <si>
    <t>CENCON LLC</t>
  </si>
  <si>
    <t>Franklin County</t>
  </si>
  <si>
    <t>CONCRETE MATERIALS</t>
  </si>
  <si>
    <t>Sioux Falls, SD</t>
  </si>
  <si>
    <t>SW 1/4, Sec 1 T-4-N, R-5-E</t>
  </si>
  <si>
    <t>Sec 21, T-30-N, R-23-W</t>
  </si>
  <si>
    <t>NW 1/4,Sec 21,T-33-N,R-4-W</t>
  </si>
  <si>
    <t>D &amp; L CONTRACTING</t>
  </si>
  <si>
    <t>SE 1/4,Sec 7,T-30-N,R-23-W</t>
  </si>
  <si>
    <t>DEWEESE SAND &amp; GRAVEL, INC.</t>
  </si>
  <si>
    <t>NW 1/4,Sec 19,T-5-N,R-7-W</t>
  </si>
  <si>
    <t>SE 1/4,Sec 10, T-10-N,R-10-W</t>
  </si>
  <si>
    <t>Sec 10, T-10-N, R-10-W</t>
  </si>
  <si>
    <t>Sec 24, T-8-N, R-15-W</t>
  </si>
  <si>
    <t>Sec 8, T-3-N, R-2-W</t>
  </si>
  <si>
    <t>SW 1/4,Sec 17,T-1-N,R-7-W</t>
  </si>
  <si>
    <t>SW 1/4,Sec 19,T-5-N,R-7-W</t>
  </si>
  <si>
    <t>DOLEZAL SAND AND GRAVEL</t>
  </si>
  <si>
    <t>NE 1/4,Sec 18,T-17-N,R-6-E</t>
  </si>
  <si>
    <t>DUDDEN GRAVEL &amp; ROCK PRODUCTS</t>
  </si>
  <si>
    <t>NE 1/4,Sec 24,T-20-N,R-51-W</t>
  </si>
  <si>
    <t>Sec 28, T-20-N,R-50-W</t>
  </si>
  <si>
    <t>EASTERN COLORADO AGGREGATES</t>
  </si>
  <si>
    <t>Holly, CO</t>
  </si>
  <si>
    <t>Sec 16, T-23-S, R-42-W</t>
  </si>
  <si>
    <t>ELKHORN SAND &amp; GRAVEL</t>
  </si>
  <si>
    <t>Sec23, T-30-N, R-15-W</t>
  </si>
  <si>
    <t>SW 1/4,Sec 15,T-30-N,R-15-W</t>
  </si>
  <si>
    <t>NE1/4 Sec 25, T-30-N,R-15-W</t>
  </si>
  <si>
    <t>S1/2,SW 1/4,Sec 36,T-23-N,R-1-E</t>
  </si>
  <si>
    <t>Sec 33, T-30-N, R-11-W</t>
  </si>
  <si>
    <t>W 1/2, Sec 33, T-30-N, R-11-W</t>
  </si>
  <si>
    <t>NW1/4 Sec 2, T-26-N, R-12-W</t>
  </si>
  <si>
    <t>FISHER SAND &amp; GRAVEL CO.</t>
  </si>
  <si>
    <t>Mitchell, SD</t>
  </si>
  <si>
    <t>Guernsey, WY</t>
  </si>
  <si>
    <t>G-3 ENTERPRISES, INC.</t>
  </si>
  <si>
    <t>S 1/2,Sec 12,T-23-N,R-29-W</t>
  </si>
  <si>
    <t>SE 1/4, Sec 11,T-23-N,R-29-W</t>
  </si>
  <si>
    <t>Sec 9,T-23-N,R-28-W</t>
  </si>
  <si>
    <t>Sec. 10, T-23-N, R-29-W</t>
  </si>
  <si>
    <t>NE1/4, SW 1/4, Sec.4, T-7-N,R-6-E</t>
  </si>
  <si>
    <t>GARRISON SAND &amp; GRAVEL</t>
  </si>
  <si>
    <t>NE 1/4,Sec 27,T-30-N,R-21-W</t>
  </si>
  <si>
    <t>NE 1/4, Sec 10, T-30-N, R-1-E</t>
  </si>
  <si>
    <t>SE 1/4,Sec 7,T-13-N,R-29-W</t>
  </si>
  <si>
    <t>NW 1/4,Sec 7,T-13-N,R-47-W</t>
  </si>
  <si>
    <t>Laramie, WY</t>
  </si>
  <si>
    <t>HARTINGTON CONCRETE &amp; GRAVEL</t>
  </si>
  <si>
    <t>N 1/2,Sec28,T-31-N,R-2-E</t>
  </si>
  <si>
    <t>NW 1/4,Sec10,T-30-N,R-1-E</t>
  </si>
  <si>
    <t>NW 1/4,Sec16,T-30-N,R-2-E</t>
  </si>
  <si>
    <t>NW 1/4,Sec 28,T-31-N,R-13-W</t>
  </si>
  <si>
    <t>HEGGEM CONSTRUCTION, INC.</t>
  </si>
  <si>
    <t>SW 1/4,Sec 23,T-22-N,R-53-W</t>
  </si>
  <si>
    <t>HIGMAN SAND &amp; GRAVEL, INC.</t>
  </si>
  <si>
    <t>SW 1/4,Sec 31,T-90-N,R-41-W</t>
  </si>
  <si>
    <t>HILLS MATERIALS COMPANY</t>
  </si>
  <si>
    <t>Hot Springs, SD</t>
  </si>
  <si>
    <t>Rapid City, SD</t>
  </si>
  <si>
    <t>N 1/2,Sec 1,T-26-N,R-9-W</t>
  </si>
  <si>
    <t>NE1/4, Sec. 3, T-2-N, R-33-W</t>
  </si>
  <si>
    <t>HOLLIDAY SAND &amp; GRAVEL COMPANY</t>
  </si>
  <si>
    <t>Sec 9,T-50-N,R-37-W</t>
  </si>
  <si>
    <t>HOOKER BROTHERS CONSTRUCTION COMPANY</t>
  </si>
  <si>
    <t>NW 1/4,Sec 36,T-11-N,R-10-W</t>
  </si>
  <si>
    <t>Sec 18, T-11-N,R-8-W</t>
  </si>
  <si>
    <t>SW1/4,S 1/2,Sec 34, T-11-N,R-9-W</t>
  </si>
  <si>
    <t>HOOKER BROS SAND &amp; GRAVEL INC.</t>
  </si>
  <si>
    <t>SE 1/4, Sec 33, T-11-N, R-9-W</t>
  </si>
  <si>
    <t>Sec 19, T-16-N, R-1-W</t>
  </si>
  <si>
    <t>JOHNSON SAND AND GRAVEL CO.</t>
  </si>
  <si>
    <t>Sec 19,T-16-N,R-1-W</t>
  </si>
  <si>
    <t>Sec 6, T-16-N, R-1-E</t>
  </si>
  <si>
    <t>KEMBEL SAND &amp; GRAVEL COMPANY</t>
  </si>
  <si>
    <t>NE 1/4,Sec 35,T-23-N,R-56-W</t>
  </si>
  <si>
    <t>NW 1/4,Sec35,T-23-N,R-56-W</t>
  </si>
  <si>
    <t>SE 1/4,Sec 31,T-22-N,R-54-W</t>
  </si>
  <si>
    <t>Sec 34, T-23-N, R-56-W</t>
  </si>
  <si>
    <t>Sec 7 &amp; 8,T-22-N,R-55-W</t>
  </si>
  <si>
    <t>KERFORD LIMESTONE COMPANY</t>
  </si>
  <si>
    <t>Weeping Water, NE</t>
  </si>
  <si>
    <t>KROEGER SAND &amp; GRAVEL</t>
  </si>
  <si>
    <t>NE 1/4,Sec 18,T-17-N,R-4-E</t>
  </si>
  <si>
    <t>L &amp; L SAND AND GRAVEL</t>
  </si>
  <si>
    <t>Sec 5, T-23-N, R-29-W</t>
  </si>
  <si>
    <t>SE 1/4,Sec 4,T-23-N,R-29-W</t>
  </si>
  <si>
    <t>L. G. EVERIST, INCORPORATED AND SUBSIDIARIES</t>
  </si>
  <si>
    <t>NW 1/4,Sec 1,T-92-N,R-49-W</t>
  </si>
  <si>
    <t>N 1/2,Sec 15,T-95-N,R-48-W</t>
  </si>
  <si>
    <t>Dell Rapids, SD</t>
  </si>
  <si>
    <t>NE 1/4,Sec 8,T-3-N,R-2-W</t>
  </si>
  <si>
    <t>W 1/4,Sec 8,T-3-N,R-2-W</t>
  </si>
  <si>
    <t>Sec. 34 &amp; 35, T-6-N, R-66-W</t>
  </si>
  <si>
    <t>LAKESIDE SAND AND GRAVEL, LLC</t>
  </si>
  <si>
    <t>NE 1/4 Sec 3,T-2-N, R-33-W</t>
  </si>
  <si>
    <t>SE 1/4,Sec 36,T-3-N,R-33-W</t>
  </si>
  <si>
    <t>Sec 23, T- 4-N, R-33-W</t>
  </si>
  <si>
    <t>E 1/2,Sec 16,T-9-N,R-11-W</t>
  </si>
  <si>
    <t>NW 1/4,Sec 27,T-11-N,R-9-W</t>
  </si>
  <si>
    <t>Sec 11,T-17-N,R-5-E</t>
  </si>
  <si>
    <t>W1/2,SW1/4,Sec19,T-15-N,R-10-E</t>
  </si>
  <si>
    <t>MALLARD SAND &amp; GRAVEL (OMG MIDWEST INC. DBA)</t>
  </si>
  <si>
    <t>Sec 29,T-13-N,R-12-E</t>
  </si>
  <si>
    <t>Sec 32,T-15-N,R-10-E</t>
  </si>
  <si>
    <t>Sec 8, T-15-N, R-10-E</t>
  </si>
  <si>
    <t>E1/2NW1/4,Sec32,T-15-N,R-10-E</t>
  </si>
  <si>
    <t>W 1/2,Sec 4,T-23-N,R-1-W</t>
  </si>
  <si>
    <t>MID-NEBRASKA AGGREGATE, INC.</t>
  </si>
  <si>
    <t>E 1/2,Sec 8,T-8-N,R-14-W</t>
  </si>
  <si>
    <t>Sec 30, T-10-N, R-10-W</t>
  </si>
  <si>
    <t>SW 1/4,Sec 36,T-13-N,R-41-W</t>
  </si>
  <si>
    <t>SW 1/4,Sec 17,T-28-N,R-7-W</t>
  </si>
  <si>
    <t>Sec. 27, T-28-N, R-8-W</t>
  </si>
  <si>
    <t>Sec. 5, T-2-S, R-13-E</t>
  </si>
  <si>
    <t>N 1/2,Sec 8,T-3-N,R-2-W</t>
  </si>
  <si>
    <t>SW 1/4,Sec 8,T-3-N,R-2-W</t>
  </si>
  <si>
    <t>OGALLALA ROCK PRODUCTS</t>
  </si>
  <si>
    <t>NW 1/4,Sec 2,T-12-N,R-42-W</t>
  </si>
  <si>
    <t>S 1/2,Sec 5,T-13-N,R-38-W</t>
  </si>
  <si>
    <t>SE 1/4, Sec 5,T-13-N,R-38-W</t>
  </si>
  <si>
    <t>Sec 4, T-13-N, R-38-W</t>
  </si>
  <si>
    <t>Combined Ledge-Clayton IA</t>
  </si>
  <si>
    <t>Oneota-Clayton, IA</t>
  </si>
  <si>
    <t>Shakopee-Clayton, Iowa</t>
  </si>
  <si>
    <t>Sec 4,T-19-N,R-50-W</t>
  </si>
  <si>
    <t>NE1/4,Sec36,T-17-N,R-5-W</t>
  </si>
  <si>
    <t>NW1/4,Sec31,T-17-N,R-4-W</t>
  </si>
  <si>
    <t>Sec. 31, T-17-N, R-4-W</t>
  </si>
  <si>
    <t>QUINN SAND</t>
  </si>
  <si>
    <t>NE 1/4,Sec 17,T-30-N,R-23-W</t>
  </si>
  <si>
    <t>Sec 35/36, T-32-N, R-4-E</t>
  </si>
  <si>
    <t>SCHILDBERG CONSTRUCTION COMPANY, INC.</t>
  </si>
  <si>
    <t>Cresent, IA</t>
  </si>
  <si>
    <t>Sec 18, T-3-N, R-7-E</t>
  </si>
  <si>
    <t>SIMON CONSTRUCTION(CHAPPELL)</t>
  </si>
  <si>
    <t>Sec 20, T-21-N, R-52-W</t>
  </si>
  <si>
    <t>Sec 28, T-8-N, R-52-W</t>
  </si>
  <si>
    <t>Sec.28 &amp; 33, T-8-N, R-52-W</t>
  </si>
  <si>
    <t>SW 1/4,Sec 16,T-22-N,R-55-W</t>
  </si>
  <si>
    <t>SW 1/4,Sec 20,T-21-N,R-52-W</t>
  </si>
  <si>
    <t>Spencer, SD</t>
  </si>
  <si>
    <t>SW 1/4,Sec 28,T-22-N,R-6-E</t>
  </si>
  <si>
    <t>SE1/4, Sec7,T-15-N,R-10-E</t>
  </si>
  <si>
    <t>ERNEST ULRICH GRAVEL CO.</t>
  </si>
  <si>
    <t>NW 1/4,Sec 4,T-19-N,R-14-W</t>
  </si>
  <si>
    <t>SE 1/4, Sec 32, T-20-N, R-14-W</t>
  </si>
  <si>
    <t>NW 1/4, Sec 11,T-30-N,R-7-W</t>
  </si>
  <si>
    <t>SE 1/4,Sec 31,T-13-N,R-41-W</t>
  </si>
  <si>
    <t>SW 1/4,Sec 31,T-13-N,R-41-W</t>
  </si>
  <si>
    <t>NE 1/4 Sec. 17, T-7-N, R-59-W</t>
  </si>
  <si>
    <t>Murry, NE</t>
  </si>
  <si>
    <t>NE 1/4,Sec 7,T-17-N,R-9-E</t>
  </si>
  <si>
    <t>NE 1/4,Sec 18,T-15-N,R-10-E</t>
  </si>
  <si>
    <t>NE 1/4,Sec 30,T-16-N,R-55-W</t>
  </si>
  <si>
    <t>SW 1/4,Sec 7,T-17-N,R-9-E</t>
  </si>
  <si>
    <t>Sec 31,T-13-N,R-12-E</t>
  </si>
  <si>
    <t>Sec 35,T-16-N,R-9-E</t>
  </si>
  <si>
    <t>SE 1/4,Sec 6,T-15-N,R-10-E</t>
  </si>
  <si>
    <t>Sec 32,T-13-N,R-12-E</t>
  </si>
  <si>
    <t>SW 1/4,Sec 27,T-2-N,R-2-E</t>
  </si>
  <si>
    <t>NE 1/4,Sec 3,T-12-N,R-42-W</t>
  </si>
  <si>
    <t>SW 1/4,Sec 5,T-13-N,R-38-W</t>
  </si>
  <si>
    <t>E 1/2,Sec 23,T-13-N,R-6-W</t>
  </si>
  <si>
    <t>NE 1/4,Sec 11,T-13-N,R-31-W</t>
  </si>
  <si>
    <t>NE 1/4,Sec 21,T-10-N,R-23-W</t>
  </si>
  <si>
    <t>NE 1/4,Sec 28,T-9-N,R-21-W</t>
  </si>
  <si>
    <t>NW 1/4,Sec 11,T-13-N,R-39-W</t>
  </si>
  <si>
    <t>NW 1/4,Sec 22,T-11-N,R-25-W</t>
  </si>
  <si>
    <t>S 1/2,Sec 21,T-9-N,R-21-W</t>
  </si>
  <si>
    <t>SE 1/4,Sec 28,T-9-N,R-21-W</t>
  </si>
  <si>
    <t>SE 1/4,Sec 28,T-22-N,R-6-E</t>
  </si>
  <si>
    <t>NW 1/4,Sec 13,T-13-N,R-9-E</t>
  </si>
  <si>
    <t>SW 1/4,Sec 12,T-8-N,R-16-W</t>
  </si>
  <si>
    <t>NE 1/4,Sec 27,T-17-N,R-3-E</t>
  </si>
  <si>
    <t>NW 1/4,Sec 19,T-23-N,R-5-E</t>
  </si>
  <si>
    <t>NE 1/4,Sec 24,T-23-N, R-4-E</t>
  </si>
  <si>
    <t>Sec 34, T-13-N, R-13-E</t>
  </si>
  <si>
    <t>N 1/2,Sec 21,T-10-N,R-23-W</t>
  </si>
  <si>
    <t>N 1/2,Sec 21,T-9-N,R-21-W</t>
  </si>
  <si>
    <t>S 1/2,Sec 13,T-3-N,R-28-W</t>
  </si>
  <si>
    <t>SE1/4, Sec 22, T-12-N, R-27-W</t>
  </si>
  <si>
    <t>Sec 21,22-T-12-N,R-43-W</t>
  </si>
  <si>
    <t>NW 1/4, Sec 11, T-8-S, R-6-E</t>
  </si>
  <si>
    <t>Lots 3&amp;4, Sec 30, T-21-N,R-52-W</t>
  </si>
  <si>
    <t>SW 1/4, Sec 34, T-22-N, R-54-W</t>
  </si>
  <si>
    <t>N 1/2,Sec 24,T-13-N,R-6-W</t>
  </si>
  <si>
    <t>NW 1/4, Sec 9, T-9-N, R-1-W</t>
  </si>
  <si>
    <t>NW 1/4,Sec 4,T-3-N,R-1-W</t>
  </si>
  <si>
    <t>Sec 18, T-14-N, R-4-W</t>
  </si>
  <si>
    <t>Cozad, NE</t>
  </si>
  <si>
    <t>Ft Calhoun, NE</t>
  </si>
  <si>
    <t>Granite Canyon, WY</t>
  </si>
  <si>
    <t>DuBois Quarry, NE</t>
  </si>
  <si>
    <t>Ferguson Quarry, IA</t>
  </si>
  <si>
    <t>SE 1/4,Sec 35,T-27-N,R-9-W</t>
  </si>
  <si>
    <t>SE 1/4, Sec 1, T-26-N, R-9-W</t>
  </si>
  <si>
    <t>NW 1/4,Sec 21,T-2-N,R-2-E</t>
  </si>
  <si>
    <t>NW 1/4, Sec. 6, T-26-N, R-27-W</t>
  </si>
  <si>
    <t>Sec.31, T-13-N, R-6-W</t>
  </si>
  <si>
    <t>NW 1/4,Sec 8,T-13-N,R-35-W</t>
  </si>
  <si>
    <t>NE 1/4,Sec 31,T-14-N,R-10-E</t>
  </si>
  <si>
    <t>NE 1/4 Sec. 6, T-14-N, R-53-W</t>
  </si>
  <si>
    <t>SW 1/4,Sec 23,T-30-N,R-15-W</t>
  </si>
  <si>
    <t>NE 1/4,Sec 14,T-8-N,R-16-W</t>
  </si>
  <si>
    <t>S 1/2,Sec 28,T-31-N,R-2-E</t>
  </si>
  <si>
    <t>Guernsey Quarry, WY - Basalt</t>
  </si>
  <si>
    <t>NW 1/4 Sec 3, T-23-N, R-4-E</t>
  </si>
  <si>
    <t>N1/2 Sec 7, T-12-N, R-42-W</t>
  </si>
  <si>
    <t>S 1/2,Sec 26,T-17-N,R-8-E</t>
  </si>
  <si>
    <t>N 1/2,Sec 7,T-13-N, R-47-W</t>
  </si>
  <si>
    <t>Source</t>
  </si>
  <si>
    <t>P1102</t>
  </si>
  <si>
    <t>ChemMasters</t>
  </si>
  <si>
    <t>Flex-O-Line</t>
  </si>
  <si>
    <t>S00008</t>
  </si>
  <si>
    <t>Insteel Industries, Inc.</t>
  </si>
  <si>
    <t>S00005</t>
  </si>
  <si>
    <t>MacLean Power Systems</t>
  </si>
  <si>
    <t>S00006</t>
  </si>
  <si>
    <t>Master Halco</t>
  </si>
  <si>
    <t>P1105</t>
  </si>
  <si>
    <t>McAtee</t>
  </si>
  <si>
    <t>P1104</t>
  </si>
  <si>
    <t>Omega Liner Company</t>
  </si>
  <si>
    <t>P0809</t>
  </si>
  <si>
    <t>Organic Earth Industries</t>
  </si>
  <si>
    <t>PB Laminations, Inc.</t>
  </si>
  <si>
    <t>P1103</t>
  </si>
  <si>
    <t>Redi-Rock International</t>
  </si>
  <si>
    <t>P1106</t>
  </si>
  <si>
    <t>Saint-Gobain ADFORS</t>
  </si>
  <si>
    <t>Shoreline Steel</t>
  </si>
  <si>
    <t>P1100</t>
  </si>
  <si>
    <t>Soudal Accumetric</t>
  </si>
  <si>
    <t>P2004</t>
  </si>
  <si>
    <t>Standard Concrete Company Div of Lyman-Richey Corp</t>
  </si>
  <si>
    <t>P1101</t>
  </si>
  <si>
    <t>U.S. Fabrics Inc.</t>
  </si>
  <si>
    <t>S00007</t>
  </si>
  <si>
    <t>WMC (Wire Mesh Corporation)</t>
  </si>
  <si>
    <t>Greg.Barnes</t>
  </si>
  <si>
    <t>jared.blankenship</t>
  </si>
  <si>
    <t>SMG20510</t>
  </si>
  <si>
    <t>Blankenship, Jared</t>
  </si>
  <si>
    <t>noah.bolich</t>
  </si>
  <si>
    <t>SMG20520</t>
  </si>
  <si>
    <t>Bolich, Noah</t>
  </si>
  <si>
    <t>Bolich</t>
  </si>
  <si>
    <t>David.Carter</t>
  </si>
  <si>
    <t>SMG20507</t>
  </si>
  <si>
    <t>Carter, David</t>
  </si>
  <si>
    <t>De Los Santos, Jesse</t>
  </si>
  <si>
    <t>De Los Santos</t>
  </si>
  <si>
    <t>tyler.ebeler</t>
  </si>
  <si>
    <t>SMG20508</t>
  </si>
  <si>
    <t>Ebeler, Tyler</t>
  </si>
  <si>
    <t>Ebeler</t>
  </si>
  <si>
    <t>abbie.elder</t>
  </si>
  <si>
    <t>SMG20509</t>
  </si>
  <si>
    <t>Elder, Abbie</t>
  </si>
  <si>
    <t>Abbie</t>
  </si>
  <si>
    <t>Jose.Gabriel</t>
  </si>
  <si>
    <t>SMG20525</t>
  </si>
  <si>
    <t>Geiser, Logan</t>
  </si>
  <si>
    <t>Geiser</t>
  </si>
  <si>
    <t>SMG20524</t>
  </si>
  <si>
    <t>Giesenhagen, Gary</t>
  </si>
  <si>
    <t>Giesenhagen</t>
  </si>
  <si>
    <t>Dale.Harvey</t>
  </si>
  <si>
    <t>SMG20515</t>
  </si>
  <si>
    <t>Harvey, Dale</t>
  </si>
  <si>
    <t>husam.hasan</t>
  </si>
  <si>
    <t>Hinchey, Maurice</t>
  </si>
  <si>
    <t>Maurice</t>
  </si>
  <si>
    <t>Sean.Johnson</t>
  </si>
  <si>
    <t>SMG20440</t>
  </si>
  <si>
    <t>Johnson, Sean</t>
  </si>
  <si>
    <t>Tori.Lillard</t>
  </si>
  <si>
    <t>SMG20512</t>
  </si>
  <si>
    <t>Lillard, Tori</t>
  </si>
  <si>
    <t>Tori</t>
  </si>
  <si>
    <t>Lillard</t>
  </si>
  <si>
    <t>Caitlyn.Mockry</t>
  </si>
  <si>
    <t>SMG20521</t>
  </si>
  <si>
    <t>Mockry, Caitlyn</t>
  </si>
  <si>
    <t>Caitlyn</t>
  </si>
  <si>
    <t>Angela.Moore</t>
  </si>
  <si>
    <t>SMG20519</t>
  </si>
  <si>
    <t>Moore, Angela</t>
  </si>
  <si>
    <t>Mosner, Linda</t>
  </si>
  <si>
    <t>Richard.Petersen</t>
  </si>
  <si>
    <t>SMG20516</t>
  </si>
  <si>
    <t>Petersen, Richard</t>
  </si>
  <si>
    <t>Ponce, Alejandro</t>
  </si>
  <si>
    <t>Alejandro</t>
  </si>
  <si>
    <t>Ashley.Price</t>
  </si>
  <si>
    <t>SMG20506</t>
  </si>
  <si>
    <t>Price, Ashley</t>
  </si>
  <si>
    <t>Daniel.Primi</t>
  </si>
  <si>
    <t>SMG20505</t>
  </si>
  <si>
    <t>Primi, Daniel</t>
  </si>
  <si>
    <t>Primi</t>
  </si>
  <si>
    <t>Rylan.Rasmussen</t>
  </si>
  <si>
    <t>SMG20513</t>
  </si>
  <si>
    <t>Rasmussen, Rylan</t>
  </si>
  <si>
    <t>Rylan</t>
  </si>
  <si>
    <t>Rasmussen</t>
  </si>
  <si>
    <t>Sayed.Sadat</t>
  </si>
  <si>
    <t>DOR31209</t>
  </si>
  <si>
    <t>Sadat, Sayed</t>
  </si>
  <si>
    <t>Sayed</t>
  </si>
  <si>
    <t>Sadat</t>
  </si>
  <si>
    <t>Kyle.Schilling</t>
  </si>
  <si>
    <t>SMG20514</t>
  </si>
  <si>
    <t>Schilling, Kyle</t>
  </si>
  <si>
    <t>Schilling</t>
  </si>
  <si>
    <t>Grant.Shamblen</t>
  </si>
  <si>
    <t>SMG20517</t>
  </si>
  <si>
    <t>Shamblen, Grant</t>
  </si>
  <si>
    <t>Shamblen</t>
  </si>
  <si>
    <t>Matt.Soucie</t>
  </si>
  <si>
    <t>Scott.Stanger</t>
  </si>
  <si>
    <t>SMG20522</t>
  </si>
  <si>
    <t>Stanger, Scott</t>
  </si>
  <si>
    <t>Stanger</t>
  </si>
  <si>
    <t>Nicholas.Sullivan</t>
  </si>
  <si>
    <t>SMG20518</t>
  </si>
  <si>
    <t>Sullivan, Nicholas</t>
  </si>
  <si>
    <t>joshua.vap</t>
  </si>
  <si>
    <t>Nick.Waskowiak</t>
  </si>
  <si>
    <t>SMG20511</t>
  </si>
  <si>
    <t>Waskowiak, Nick</t>
  </si>
  <si>
    <t>Waskowiak</t>
  </si>
  <si>
    <t>SMG20523</t>
  </si>
  <si>
    <t>Trenton.Whitman</t>
  </si>
  <si>
    <t>DOR36258</t>
  </si>
  <si>
    <t>Whitman, Trenton</t>
  </si>
  <si>
    <t>Trenton</t>
  </si>
  <si>
    <t>DOR36628</t>
  </si>
  <si>
    <t>ACE SAND AND GRAVEL COMPANY, INC. - Sec 36,T-3-N,R-1-E - Sand &amp; Gravel - Wet</t>
  </si>
  <si>
    <t>WHITNEY SAND AND GRAVEL, INC. - SW 1/4,Sec 6,T-8-N,R-19-W - Aggregate Pit</t>
  </si>
  <si>
    <t>SiteMgr_Facility_PRODR_SUPP_CD</t>
  </si>
  <si>
    <t>A00381</t>
  </si>
  <si>
    <t>A00386</t>
  </si>
  <si>
    <t>A00391</t>
  </si>
  <si>
    <t>A00382</t>
  </si>
  <si>
    <t>C0135</t>
  </si>
  <si>
    <t>C0138</t>
  </si>
  <si>
    <t>A00383</t>
  </si>
  <si>
    <t>A00295</t>
  </si>
  <si>
    <t>C0137</t>
  </si>
  <si>
    <t>C0136</t>
  </si>
  <si>
    <t>AC0008</t>
  </si>
  <si>
    <t>A00384</t>
  </si>
  <si>
    <t>A00392</t>
  </si>
  <si>
    <t>A00385</t>
  </si>
  <si>
    <t>A00390</t>
  </si>
  <si>
    <t>PAULSEN, INC. - Cozad, NE - Sand &amp; Gravel - Wet</t>
  </si>
  <si>
    <t>PAULSEN, INC. - N 1/2,Sec 21,T-10-N,R-23-W - Sand &amp; Gravel - Wet</t>
  </si>
  <si>
    <t>PAULSEN, INC. - N 1/2,Sec 21,T-9-N,R-21-W - Sand &amp; Gravel - Wet</t>
  </si>
  <si>
    <t>PAULSEN, INC. - NE 1/4,Sec 11,T-13-N,R-31-W - Sand &amp; Gravel - Wet</t>
  </si>
  <si>
    <t>PAULSEN, INC. - NE 1/4,Sec 21,T-10-N,R-23-W - Sand &amp; Gravel - Wet</t>
  </si>
  <si>
    <t>PAULSEN, INC. - NE 1/4,Sec 28,T-9-N,R-21-W - Sand &amp; Gravel - Wet</t>
  </si>
  <si>
    <t>PAULSEN, INC. - NW 1/4,Sec 11,T-13-N,R-39-W - Sand &amp; Gravel - Wet</t>
  </si>
  <si>
    <t>PAULSEN, INC. - NW 1/4,Sec 22,T-11-N,R-25-W - Sand &amp; Gravel - Wet</t>
  </si>
  <si>
    <t>PAULSEN, INC. - S 1/2,Sec 13,T-3-N,R-28-W - Sand &amp; Gravel - Wet</t>
  </si>
  <si>
    <t>PAULSEN, INC. - S 1/2,Sec 21,T-9-N,R-21-W - Sand &amp; Gravel - Wet</t>
  </si>
  <si>
    <t>PAULSEN, INC. - SE 1/4,Sec 28,T-9-N,R-21-W - Sand &amp; Gravel - Wet</t>
  </si>
  <si>
    <t>PAULSEN, INC. - SE 1/4,Sec 33,T-22-N,R-54-W - Sand &amp; Gravel - Wet</t>
  </si>
  <si>
    <t>PAULSEN, INC. - SE1/4, Sec 22, T-12-N, R-27-W - Sand &amp; Gravel - Wet</t>
  </si>
  <si>
    <t>PAULSEN, INC. - Sec 11,T-13-N,R-31-W - Sand &amp; Gravel - Wet</t>
  </si>
  <si>
    <t>PAULSEN, INC. - Sec 11,T-13-N,R-39-W - Sand &amp; Gravel - Wet</t>
  </si>
  <si>
    <t>PAULSEN, INC. - Sec 16, T-13-N, R-29-W - Sand &amp; Gravel - Wet</t>
  </si>
  <si>
    <t>PAULSEN, INC. - Sec 19,T-3-N,R-30-W - Sand &amp; Gravel - Wet</t>
  </si>
  <si>
    <t>PAULSEN, INC. - Sec 21,T-9-N,R-21-W - Sand &amp; Gravel - Wet</t>
  </si>
  <si>
    <t>PAULSEN, INC. - Sec 26,T-11-N,R-25-W - Sand &amp; Gravel - Wet</t>
  </si>
  <si>
    <t>PAULSEN, INC. - Sec 31, T-13-N, R-29-W - Sand &amp; Gravel - Wet</t>
  </si>
  <si>
    <t>PAULSEN, INC. - Sec 31, T-14-N, R-31-W - Sand &amp; Gravel - Wet</t>
  </si>
  <si>
    <t>PAULSEN, INC. - Sec 4,T-8-N,R-18-W - Sand &amp; Gravel - Wet</t>
  </si>
  <si>
    <t>PAULSEN, INC. - Sec 8,T-10-N,R-23-W - Sand &amp; Gravel - Wet</t>
  </si>
  <si>
    <t>PAULSEN, INC. - SW 1/4,Sec 11,T-13-N,R-39-W - Sand &amp; Gravel - Wet</t>
  </si>
  <si>
    <t>PAULSEN, INC. - SW 1/4,Sec 34,T-20-N,R-20-W - Sand &amp; Gravel - Wet</t>
  </si>
  <si>
    <t>PAULSEN, INC. - SW 1/4,Sec 5,T-13-N,R-31-W - Sand &amp; Gravel - Wet</t>
  </si>
  <si>
    <t>CENTRAL SAND &amp; GRAVEL COMPANY - E 1/2,Sec 16,T-17-N,R-3-W - Sand &amp; Gravel - Wet</t>
  </si>
  <si>
    <t>CENTRAL SAND &amp; GRAVEL COMPANY - N 1/2,Sec 23,T-11-N,R-9-W - Sand &amp; Gravel - Wet</t>
  </si>
  <si>
    <t>CENTRAL SAND &amp; GRAVEL COMPANY - N 1/2,Sec 31,T-17-N,R-1-E - Sand &amp; Gravel - Wet</t>
  </si>
  <si>
    <t>CENTRAL SAND &amp; GRAVEL COMPANY - N1/2,NW1/4,Sec24,T-16-N,R-1-E - Sand &amp; Gravel - Wet</t>
  </si>
  <si>
    <t>CENTRAL SAND &amp; GRAVEL COMPANY - NE 1/4,Sec 11,T-17-N,R-4-E - Sand &amp; Gravel - Wet</t>
  </si>
  <si>
    <t>CENTRAL SAND &amp; GRAVEL COMPANY - NE 1/4,Sec 21,T-15-N,R-10-W - Sand &amp; Gravel - Wet</t>
  </si>
  <si>
    <t>CENTRAL SAND &amp; GRAVEL COMPANY - NE 1/4,Sec 23,T-16-N,R-1-E - Sand &amp; Gravel - Wet</t>
  </si>
  <si>
    <t>CENTRAL SAND &amp; GRAVEL COMPANY - NE 1/4,Sec 3,T-23-N,R-1-W - Sand &amp; Gravel - Wet</t>
  </si>
  <si>
    <t>CENTRAL SAND &amp; GRAVEL COMPANY - NW 1/4,Sec 2,T-23-N,R-1-W - Sand &amp; Gravel - Wet</t>
  </si>
  <si>
    <t>CENTRAL SAND &amp; GRAVEL COMPANY - NW 1/4,Sec 3,T-23-N,R-1-W - Sand &amp; Gravel - Wet</t>
  </si>
  <si>
    <t>CENTRAL SAND &amp; GRAVEL COMPANY - S 1/2,Sec 30,T-17-N,R-1-E - Sand &amp; Gravel - Wet</t>
  </si>
  <si>
    <t>CENTRAL SAND &amp; GRAVEL COMPANY - SE 1/4,Sec 2,T-23-N,R-1-W - Sand &amp; Gravel - Wet</t>
  </si>
  <si>
    <t>CENTRAL SAND &amp; GRAVEL COMPANY - SE 1/4,Sec 23,T-11-N,R-9-W - Sand &amp; Gravel - Wet</t>
  </si>
  <si>
    <t>CENTRAL SAND &amp; GRAVEL COMPANY - SE 1/4,Sec 3,T-23-N,R-1-W - Sand &amp; Gravel - Wet</t>
  </si>
  <si>
    <t>CENTRAL SAND &amp; GRAVEL COMPANY - SE 1/4,Sec 32,T-24-N,R-1-W - Sand &amp; Gravel - Wet</t>
  </si>
  <si>
    <t>CENTRAL SAND &amp; GRAVEL COMPANY - Sec 15,T-17-N,R-1-W - Sand &amp; Gravel - Wet</t>
  </si>
  <si>
    <t>CENTRAL SAND &amp; GRAVEL COMPANY - Sec 16, T-17-N, R-1-W - Sand &amp; Gravel - Wet</t>
  </si>
  <si>
    <t>CENTRAL SAND &amp; GRAVEL COMPANY - Sec 18,T-17-N,R-1-W - Sand &amp; Gravel - Wet</t>
  </si>
  <si>
    <t>CENTRAL SAND &amp; GRAVEL COMPANY - Sec 21,22-T-12-N,R-43-W - Sand &amp; Gravel - Wet</t>
  </si>
  <si>
    <t>CENTRAL SAND &amp; GRAVEL COMPANY - SW 1/4,Sec 13,T-16-N,R-1-E - Sand &amp; Gravel - Wet</t>
  </si>
  <si>
    <t>CENTRAL SAND &amp; GRAVEL COMPANY - SW 1/4,Sec 17,T-11-N,R-9-W - Sand &amp; Gravel - Wet</t>
  </si>
  <si>
    <t>CENTRAL SAND &amp; GRAVEL COMPANY - SW 1/4,Sec 3,T-13-N,R-49-W - Sand &amp; Gravel - Wet</t>
  </si>
  <si>
    <t>CENTRAL SAND &amp; GRAVEL COMPANY - SW 1/4,Sec 32,T-24-N,R-1-W - Sand &amp; Gravel - Wet</t>
  </si>
  <si>
    <t>CENTRAL SAND &amp; GRAVEL COMPANY - W 1/2,Sec 27,T-11-N,R-9-W - Sand &amp; Gravel - Wet</t>
  </si>
  <si>
    <t>CENTRAL SAND &amp; GRAVEL COMPANY - W1/2,NW1/4,Sec10,T-17-N,R-3-W - Sand &amp; Gravel - Wet</t>
  </si>
  <si>
    <t>LYMAN-RICHEY CORPORATION - E 1/2, Sec 35, T-13-N, R-12-E - Sand &amp; Gravel - Wet</t>
  </si>
  <si>
    <t>LYMAN-RICHEY CORPORATION - E1/2NE1/4Sec35,SW&amp;NW1/4Sec36T-13NR-12E - Sand &amp; Gravel - Wet</t>
  </si>
  <si>
    <t>LYMAN-RICHEY CORPORATION - N 1/2, Sec 36, T-16-N, R-9-E - Sand &amp; Gravel - Wet</t>
  </si>
  <si>
    <t>LYMAN-RICHEY CORPORATION - N 1/2,Sec 25,T-16-N,R-9-E - Sand &amp; Gravel - Wet</t>
  </si>
  <si>
    <t>LYMAN-RICHEY CORPORATION - NE 1/4,Sec 18,T-15-N,R-10-E - Sand &amp; Gravel - Wet</t>
  </si>
  <si>
    <t>LYMAN-RICHEY CORPORATION - NE 1/4,Sec 19,T-15-N,R-10-E - Sand &amp; Gravel - Wet</t>
  </si>
  <si>
    <t>LYMAN-RICHEY CORPORATION - NE 1/4,Sec 19,T-19-N,R-10-E - Sand &amp; Gravel - Wet</t>
  </si>
  <si>
    <t>LYMAN-RICHEY CORPORATION - NE 1/4,Sec 30,T-16-N,R-55-W - Sand &amp; Gravel - Wet</t>
  </si>
  <si>
    <t>LYMAN-RICHEY CORPORATION - NE 1/4,Sec 7,T-17-N,R-9-E - Sand &amp; Gravel - Wet</t>
  </si>
  <si>
    <t>LYMAN-RICHEY CORPORATION - NW 1/4, Sec 30, T-17-N, R-9-E - Sand &amp; Gravel - Wet</t>
  </si>
  <si>
    <t>LYMAN-RICHEY CORPORATION - NW 1/4,Sec 17,T-13-N,R-10-E - Sand &amp; Gravel - Wet</t>
  </si>
  <si>
    <t>LYMAN-RICHEY CORPORATION - SE 1/4,Sec29,T-13-N,R-10-E - Sand &amp; Gravel - Wet</t>
  </si>
  <si>
    <t>LYMAN-RICHEY CORPORATION - SE1/4 SW1/4,Sec 9, T-13-N, R-10-E - Sand &amp; Gravel - Wet</t>
  </si>
  <si>
    <t>LYMAN-RICHEY CORPORATION - Sec 13,T-16-N,R-1-E - Sand &amp; Gravel - Wet</t>
  </si>
  <si>
    <t>LYMAN-RICHEY CORPORATION - Sec 18,T-15-N,R-10-E - Sand &amp; Gravel - Wet</t>
  </si>
  <si>
    <t>LYMAN-RICHEY CORPORATION - Sec 28&amp;29,T-13-N,R-10-E - Sand &amp; Gravel - Wet</t>
  </si>
  <si>
    <t>LYMAN-RICHEY CORPORATION - Sec 31,T-13-N,R-12-E - Sand &amp; Gravel - Wet</t>
  </si>
  <si>
    <t>LYMAN-RICHEY CORPORATION - Sec 31,T-13-N,R-13-E - Sand &amp; Gravel - Wet</t>
  </si>
  <si>
    <t>LYMAN-RICHEY CORPORATION - Sec 35, T-13-N, R-13-E - Sand &amp; Gravel - Wet</t>
  </si>
  <si>
    <t>LYMAN-RICHEY CORPORATION - Sec 35,T-16-N,R-9-E - Sand &amp; Gravel - Wet</t>
  </si>
  <si>
    <t>LYMAN-RICHEY CORPORATION - Sec 36,T-13-N,R-13-E - Sand &amp; Gravel - Wet</t>
  </si>
  <si>
    <t>LYMAN-RICHEY CORPORATION - SW 1/4,Sec 20,T-13-N,R-10-E - Sand &amp; Gravel - Wet</t>
  </si>
  <si>
    <t>LYMAN-RICHEY CORPORATION - SW 1/4,Sec 6,T-17-N,R-9-E - Sand &amp; Gravel - Wet</t>
  </si>
  <si>
    <t>LYMAN-RICHEY CORPORATION - SW 1/4,Sec 7,T-17-N,R-9-E - Sand &amp; Gravel - Wet</t>
  </si>
  <si>
    <t>LYMAN-RICHEY CORPORATION - SW 1/4,Sec15,T-17-N,R-1-W - Sand &amp; Gravel - Wet</t>
  </si>
  <si>
    <t>LYMAN-RICHEY CORPORATION - W1/2,SW1/4,Sec19,T-15-N,R-10-E - Sand &amp; Gravel - Wet</t>
  </si>
  <si>
    <t>AGGREGATE INDUSTRIES - SE 1/4, Sec 8, T-2-N, R-68-W - Sand &amp; Gravel - Wet</t>
  </si>
  <si>
    <t>ANDERSON SAND &amp; GRAVEL, INC. - NW1/4,Sec 8,T-13-N,R-35-W - Sand &amp; Gravel - Wet</t>
  </si>
  <si>
    <t>ARPS GRAVEL &amp; CONCRETE, INC. - NE 1/4,Sec 27,T-17-N,R-3-E - Sand &amp; Gravel - Wet</t>
  </si>
  <si>
    <t>ARPS GRAVEL &amp; CONCRETE, INC. - SE 1/4,Sec 28,T-17-N,R-3-E - Sand &amp; Gravel - Wet</t>
  </si>
  <si>
    <t>ATKINSON SAND AND GRAVEL - W 1/2,Sec 12,T-31-N,R-14-W - Sand &amp; Gravel - Wet</t>
  </si>
  <si>
    <t>BACKUS SAND &amp; GRAVEL - N 1/2, Sec 18, T-26-N, R-1-W - Sand &amp; Gravel - Wet</t>
  </si>
  <si>
    <t>BACKUS SAND &amp; GRAVEL - W 1/2, Sec 15, T-31-N, R-5-W - Sand &amp; Gravel - Wet</t>
  </si>
  <si>
    <t>BATENHORST GRAVEL COMPANY (BERNARD BATENHORST DBA) - NE 1/4,Sec 9,T-18-N,R-7-W - Sand &amp; Gravel - Wet</t>
  </si>
  <si>
    <t>Bazile Aggregate - SE 1/4,Sec 35,T-28-N,R-5-W - Sand &amp; Gravel - Wet</t>
  </si>
  <si>
    <t>BEATRICE CONCRETE COMPANY, INC. - NW 1/4,Sec 21,T-2-N,R-2-E - Sand &amp; Gravel - Wet</t>
  </si>
  <si>
    <t>BEATRICE CONCRETE COMPANY, INC. - NW 1/4,Sec 4,T-3-N,R-1-W - Sand &amp; Gravel - Wet</t>
  </si>
  <si>
    <t>Beltline Sand &amp; Gravel - Sec 26,T-22-N,R-55-W - Sand &amp; Gravel - Wet</t>
  </si>
  <si>
    <t>Beltline Sand &amp; Gravel - SW 1/4,Sec 25,T-22-N,R-55-W - Sand &amp; Gravel - Wet</t>
  </si>
  <si>
    <t>BLADEN SAND AND GRAVEL - N 1/2, Sec 16,T-2-N,R-10-W - Sand &amp; Gravel - Wet</t>
  </si>
  <si>
    <t>BLADEN SAND AND GRAVEL - N 1/2,Sec 12,T-2-N,R-16-W - Sand &amp; Gravel - Wet</t>
  </si>
  <si>
    <t>BLADEN SAND AND GRAVEL - N1/2, Sec. 16, T-2-N, R-10-W - Sand &amp; Gravel - Wet</t>
  </si>
  <si>
    <t>BLUFF GRAVEL COMPANY - W 1/2, Sec 17, T-17-N, R-6-E - Sand &amp; Gravel - Wet</t>
  </si>
  <si>
    <t>Brads Sand &amp; Gravel - Lot 2,4,5 Sec 1,T-1-N,R-37-W - Sand &amp; Gravel - Wet</t>
  </si>
  <si>
    <t>BROADFOOT SAND AND GRAVEL COMPANY, INC. - NE 1/4,Sec 14,T-8-N,R-16-W - Sand &amp; Gravel - Wet</t>
  </si>
  <si>
    <t>BROADFOOT SAND AND GRAVEL COMPANY, INC. - NE 1/4,Sec 15,T-8-N,R-16-W - Sand &amp; Gravel - Wet</t>
  </si>
  <si>
    <t>BROADFOOT SAND AND GRAVEL COMPANY, INC. - NW 1/4,Sec 14,T-8-N,R-16-W - Sand &amp; Gravel - Wet</t>
  </si>
  <si>
    <t>BROADFOOT SAND AND GRAVEL COMPANY, INC. - NW 1/4,Sec 7,T-8-N,R-14-W - Sand &amp; Gravel - Wet</t>
  </si>
  <si>
    <t>BROADFOOT SAND AND GRAVEL COMPANY, INC. - SW 1/4,Sec 10,T-8-N,R-16-W - Sand &amp; Gravel - Wet</t>
  </si>
  <si>
    <t>Broderick Sand &amp; Gravel - NE 1/4,Sec 19,T-5-N,R-7-W - Sand &amp; Gravel - Wet</t>
  </si>
  <si>
    <t>Cappa Trust - SE 1/4,Sec 9,T-8-N,R-15-W - Sand &amp; Gravel - Wet</t>
  </si>
  <si>
    <t>CARDER, INC. - Sec. 29, 30, 31, 32, T-22-S, R-44-W - Sand &amp; Gravel - Wet</t>
  </si>
  <si>
    <t>Carl Whitney Sand &amp; Gravel - Lot 4&amp;5, Sec 4, T-8-N, R-15-W - Sand &amp; Gravel - Wet</t>
  </si>
  <si>
    <t>CEMENT PRODUCTS, INC. - NW 1/4,Sec 34,T-14-N,R-30-W - Sand &amp; Gravel - Wet</t>
  </si>
  <si>
    <t>COLE SAND &amp; GRAVEL (DBA) - SW 1/4,Sec 13,T-29-N,R-10-W - Sand &amp; Gravel - Wet</t>
  </si>
  <si>
    <t>CROELL, INC. - Lots 3&amp;4, Sec 30, T-21-N,R-52-W - Sand &amp; Gravel - Wet</t>
  </si>
  <si>
    <t>CROELL, INC. - SW 1/4, Sec 34, T-22-N, R-54-W - Sand &amp; Gravel - Wet</t>
  </si>
  <si>
    <t>D &amp; L CONTRACTING - SE 1/4,Sec 7,T-30-N,R-23-W - Sand &amp; Gravel - Wet</t>
  </si>
  <si>
    <t>DEWEESE SAND &amp; GRAVEL, INC. - NW 1/4,Sec 19,T-5-N,R-7-W - Sand &amp; Gravel - Wet</t>
  </si>
  <si>
    <t>DEWEESE SAND &amp; GRAVEL, INC. - SE 1/4,Sec 10, T-10-N,R-10-W - Sand &amp; Gravel - Wet</t>
  </si>
  <si>
    <t>DEWEESE SAND &amp; GRAVEL, INC. - Sec 10, T-10-N, R-10-W - Sand &amp; Gravel - Wet</t>
  </si>
  <si>
    <t>DEWEESE SAND &amp; GRAVEL, INC. - SW 1/4,Sec 17,T-1-N,R-7-W - Sand &amp; Gravel - Wet</t>
  </si>
  <si>
    <t>DEWEESE SAND &amp; GRAVEL, INC. - SW 1/4,Sec 19,T-5-N,R-7-W - Sand &amp; Gravel - Wet</t>
  </si>
  <si>
    <t>DUDDEN GRAVEL &amp; ROCK PRODUCTS - NE 1/4,Sec 24,T-20-N,R-51-W - Sand &amp; Gravel - Wet</t>
  </si>
  <si>
    <t>DUDDEN GRAVEL &amp; ROCK PRODUCTS - Sec 28, T-20-N,R-50-W - Sand &amp; Gravel - Wet</t>
  </si>
  <si>
    <t>EASTERN COLORADO AGGREGATES - Sec 16, T-23-S, R-42-W - Sand &amp; Gravel - Wet</t>
  </si>
  <si>
    <t>ELKHORN SAND &amp; GRAVEL - NE1/4 Sec 25, T-30-N,R-15-W - Sand &amp; Gravel - Wet</t>
  </si>
  <si>
    <t>ELKHORN SAND &amp; GRAVEL - Sec23, T-30-N, R-15-W - Sand &amp; Gravel - Wet</t>
  </si>
  <si>
    <t>ELKHORN SAND &amp; GRAVEL - SW 1/4,Sec 15,T-30-N,R-15-W - Sand &amp; Gravel - Wet</t>
  </si>
  <si>
    <t>Elkhorn Valley Sand &amp; Gravel - S1/2,SW 1/4,Sec 36,T-23-N,R-1-E - Sand &amp; Gravel - Wet</t>
  </si>
  <si>
    <t>Emme Sand &amp; Gravel - Sec 33, T-30-N, R-11-W - Sand &amp; Gravel - Wet</t>
  </si>
  <si>
    <t>Emme Sand &amp; Gravel - W 1/2, Sec 33, T-30-N, R-11-W - Sand &amp; Gravel - Wet</t>
  </si>
  <si>
    <t>ERNEST ULRICH GRAVEL CO. - NW 1/4,Sec 4,T-19-N,R-14-W - Sand &amp; Gravel - Wet</t>
  </si>
  <si>
    <t>ERNEST ULRICH GRAVEL CO. - SE 1/4, Sec 32, T-20-N, R-14-W - Sand &amp; Gravel - Wet</t>
  </si>
  <si>
    <t>G-3 ENTERPRISES, INC. - SE 1/4, Sec 11,T-23-N,R-29-W - Sand &amp; Gravel - Wet</t>
  </si>
  <si>
    <t>G-3 ENTERPRISES, INC. - Sec 9,T-23-N,R-28-W - Sand &amp; Gravel - Wet</t>
  </si>
  <si>
    <t>G-3 ENTERPRISES, INC. - Sec. 10, T-23-N, R-29-W - Sand &amp; Gravel - Wet</t>
  </si>
  <si>
    <t>Gary Backus Gravel - NE 1/4, Sec 10, T-30-N, R-1-E - Sand &amp; Gravel - Wet</t>
  </si>
  <si>
    <t>Gayman Sand &amp; Gravel - SE 1/4,Sec 7,T-13-N,R-29-W - Sand &amp; Gravel - Wet</t>
  </si>
  <si>
    <t>Hadeen S &amp; G - NW 1/4,Sec 7,T-13-N,R-47-W - Sand &amp; Gravel - Wet</t>
  </si>
  <si>
    <t>HARTINGTON CONCRETE &amp; GRAVEL - N 1/2,Sec28,T-31-N,R-2-E - Sand &amp; Gravel - Wet</t>
  </si>
  <si>
    <t>HARTINGTON CONCRETE &amp; GRAVEL - S 1/2,Sec 28,T-31-N,R-2-E - Sand &amp; Gravel - Wet</t>
  </si>
  <si>
    <t>Heening Sand &amp; Gravel - NW 1/4,Sec 28,T-31-N,R-13-W - Sand &amp; Gravel - Wet</t>
  </si>
  <si>
    <t>HIGMAN SAND &amp; GRAVEL, INC. - SW 1/4,Sec 31,T-90-N,R-41-W - Sand &amp; Gravel - Wet</t>
  </si>
  <si>
    <t>HOOKER BROS SAND &amp; GRAVEL INC. - SE 1/4, Sec 33, T-11-N, R-9-W - Sand &amp; Gravel - Wet</t>
  </si>
  <si>
    <t>HOOKER BROTHERS CONSTRUCTION COMPANY - NW 1/4,Sec 36,T-11-N,R-10-W - Sand &amp; Gravel - Wet</t>
  </si>
  <si>
    <t>HOOKER BROTHERS CONSTRUCTION COMPANY - Sec 18, T-11-N,R-8-W - Sand &amp; Gravel - Wet</t>
  </si>
  <si>
    <t>HOOKER BROTHERS CONSTRUCTION COMPANY - SW1/4,S 1/2,Sec 34, T-11-N,R-9-W - Sand &amp; Gravel - Wet</t>
  </si>
  <si>
    <t>JEFFRES SAND &amp; GRAVEL, INC. - N 1/2,Sec 24,T-21-N,R-16-W - Sand &amp; Gravel - Wet</t>
  </si>
  <si>
    <t>JEFFRES SAND &amp; GRAVEL, INC. - NW1/4, Sec 5, T-22-N, R-21-W - Sand &amp; Gravel - Wet</t>
  </si>
  <si>
    <t>JEFFRES SAND &amp; GRAVEL, INC. - Sec 9, T-20-N, R-52-W - Sand &amp; Gravel - Wet</t>
  </si>
  <si>
    <t>JEFFRES SAND &amp; GRAVEL, INC. - SW 1/4,Sec 31,T-24-N,R-18-W - Sand &amp; Gravel - Wet</t>
  </si>
  <si>
    <t>JEFFRES SAND &amp; GRAVEL, INC. - W 1/2,Sec 22,T-23-N,R-18-W - Sand &amp; Gravel - Wet</t>
  </si>
  <si>
    <t>JOHNSON SAND AND GRAVEL CO. - Sec 19,T-16-N,R-1-W - Sand &amp; Gravel - Wet</t>
  </si>
  <si>
    <t>KEMBEL SAND &amp; GRAVEL COMPANY - NW 1/4,Sec35,T-23-N,R-56-W - Sand &amp; Gravel - Wet</t>
  </si>
  <si>
    <t>KEMBEL SAND &amp; GRAVEL COMPANY - SE 1/4,Sec 31,T-22-N,R-54-W - Sand &amp; Gravel - Wet</t>
  </si>
  <si>
    <t>KEMBEL SAND &amp; GRAVEL COMPANY - Sec 34, T-23-N, R-56-W - Sand &amp; Gravel - Wet</t>
  </si>
  <si>
    <t>KEMBEL SAND &amp; GRAVEL COMPANY - Sec 7 &amp; 8,T-22-N,R-55-W - Sand &amp; Gravel - Wet</t>
  </si>
  <si>
    <t>L &amp; L SAND AND GRAVEL - NW 1/4, Sec. 6, T-26-N, R-27-W - Sand &amp; Gravel - Wet</t>
  </si>
  <si>
    <t>L &amp; L SAND AND GRAVEL - SE 1/4,Sec 4,T-23-N,R-29-W - Sand &amp; Gravel - Wet</t>
  </si>
  <si>
    <t>L &amp; L SAND AND GRAVEL - Sec 5, T-23-N, R-29-W - Sand &amp; Gravel - Wet</t>
  </si>
  <si>
    <t>L. G. EVERIST, INCORPORATED AND SUBSIDIARIES - N 1/2,Sec 15,T-95-N,R-48-W - Sand &amp; Gravel - Wet</t>
  </si>
  <si>
    <t>L. G. EVERIST, INCORPORATED AND SUBSIDIARIES - NW 1/4,Sec 1,T-92-N,R-49-W - Sand &amp; Gravel - Wet</t>
  </si>
  <si>
    <t>LAKESIDE SAND AND GRAVEL, LLC - SE 1/4,Sec 36,T-3-N,R-33-W - Sand &amp; Gravel - Wet</t>
  </si>
  <si>
    <t>LAKESIDE SAND AND GRAVEL, LLC - Sec 23, T- 4-N, R-33-W - Sand &amp; Gravel - Wet</t>
  </si>
  <si>
    <t>Lilly Sand &amp; Gravel - E 1/2,Sec 16,T-9-N,R-11-W - Sand &amp; Gravel - Wet</t>
  </si>
  <si>
    <t>Luther Maddox - NW 1/4,Sec 27,T-11-N,R-9-W - Sand &amp; Gravel - Wet</t>
  </si>
  <si>
    <t>Lux Sand &amp; Gravel - Sec 11,T-17-N,R-5-E - Sand &amp; Gravel - Wet</t>
  </si>
  <si>
    <t>MALLARD SAND &amp; GRAVEL (OMG MIDWEST INC. DBA) - E1/2NW1/4,Sec32,T-15-N,R-10-E - Sand &amp; Gravel - Wet</t>
  </si>
  <si>
    <t>MALLARD SAND &amp; GRAVEL (OMG MIDWEST INC. DBA) - SE 1/4,Sec 6,T-15-N,R-10-E - Sand &amp; Gravel - Wet</t>
  </si>
  <si>
    <t>MALLARD SAND &amp; GRAVEL (OMG MIDWEST INC. DBA) - Sec 29,T-13-N,R-12-E - Sand &amp; Gravel - Wet</t>
  </si>
  <si>
    <t>MALLARD SAND &amp; GRAVEL (OMG MIDWEST INC. DBA) - Sec 32,T-13-N,R-12-E - Sand &amp; Gravel - Wet</t>
  </si>
  <si>
    <t>MALLARD SAND &amp; GRAVEL (OMG MIDWEST INC. DBA) - Sec 32,T-15-N,R-10-E - Sand &amp; Gravel - Wet</t>
  </si>
  <si>
    <t>MALLARD SAND &amp; GRAVEL (OMG MIDWEST INC. DBA) - Sec 8, T-15-N, R-10-E - Sand &amp; Gravel - Wet</t>
  </si>
  <si>
    <t>MALLARD SAND &amp; GRAVEL (OMG MIDWEST INC. DBA) - W1/2,Sec15,T-16-N,R-9-E - Sand &amp; Gravel - Wet</t>
  </si>
  <si>
    <t>MARK ALBENESIUS, INC. - 29-N, R-9-E - Sand &amp; Gravel - Wet</t>
  </si>
  <si>
    <t>MARTIN MARIETTA CORPORATION - W1/2,Sec15,T-16-N,R-9-E - Sand &amp; Gravel - Wet</t>
  </si>
  <si>
    <t>Matteo Sand &amp; Gravel - W 1/2,Sec 4,T-23-N,R-1-W - Sand &amp; Gravel - Wet</t>
  </si>
  <si>
    <t>MID-NEBRASKA AGGREGATE, INC. - E 1/2,Sec 8,T-8-N,R-14-W - Sand &amp; Gravel - Wet</t>
  </si>
  <si>
    <t>MID-NEBRASKA AGGREGATE, INC. - Sec 30, T-10-N, R-10-W - Sand &amp; Gravel - Wet</t>
  </si>
  <si>
    <t>Milestone Sand &amp; Gravel - Sec 2,T-12-N,R-42-W - Sand &amp; Gravel - Wet</t>
  </si>
  <si>
    <t>Milestone Sand &amp; Gravel - SW 1/4,Sec 36,T-13-N,R-41-W - Sand &amp; Gravel - Wet</t>
  </si>
  <si>
    <t>Mitteis Sand &amp; Gravel - Sec. 27, T-28-N, R-8-W - Sand &amp; Gravel - Wet</t>
  </si>
  <si>
    <t>Mitteis Sand &amp; Gravel - SW 1/4,Sec 17,T-28-N,R-7-W - Sand &amp; Gravel - Wet</t>
  </si>
  <si>
    <t>Nemaha Sand &amp; Gravel - Sec. 5, T-2-S, R-13-E - Sand &amp; Gravel - Wet</t>
  </si>
  <si>
    <t>Nichols Sand &amp; Gravel - N 1/2,Sec 8,T-3-N,R-2-W - Sand &amp; Gravel - Wet</t>
  </si>
  <si>
    <t>Nichols Sand &amp; Gravel - SW 1/4,Sec 8,T-3-N,R-2-W - Sand &amp; Gravel - Wet</t>
  </si>
  <si>
    <t>OGALLALA ROCK PRODUCTS - NE 1/4,Sec 3,T-12-N,R-42-W - Sand &amp; Gravel - Wet</t>
  </si>
  <si>
    <t>OGALLALA ROCK PRODUCTS - NW 1/4,Sec 2,T-12-N,R-42-W - Sand &amp; Gravel - Wet</t>
  </si>
  <si>
    <t>OGALLALA ROCK PRODUCTS - S 1/2,Sec 5,T-13-N,R-38-W - Sand &amp; Gravel - Wet</t>
  </si>
  <si>
    <t>OGALLALA ROCK PRODUCTS - SE 1/4, Sec 5,T-13-N,R-38-W - Sand &amp; Gravel - Wet</t>
  </si>
  <si>
    <t>OGALLALA ROCK PRODUCTS - Sec 4, T-13-N, R-38-W - Sand &amp; Gravel - Wet</t>
  </si>
  <si>
    <t>OGALLALA ROCK PRODUCTS - SW 1/4,Sec 5,T-13-N,R-38-W - Sand &amp; Gravel - Wet</t>
  </si>
  <si>
    <t>OVERLAND SAND &amp; GRAVEL COMPANY, NEBCO DBA - E 1/2,Sec 23,T-13-N,R-6-W - Sand &amp; Gravel - Wet</t>
  </si>
  <si>
    <t>OVERLAND SAND &amp; GRAVEL COMPANY, NEBCO DBA - N 1/2,Sec 24,T-13-N,R-6-W - Sand &amp; Gravel - Wet</t>
  </si>
  <si>
    <t>OVERLAND SAND &amp; GRAVEL COMPANY, NEBCO DBA - NE 1/4, Sec.29,T-13-N R-6-W - Sand &amp; Gravel - Wet</t>
  </si>
  <si>
    <t>OVERLAND SAND &amp; GRAVEL COMPANY, NEBCO DBA - NW 1/2,Sec 20,T-9-N,R-21-W - Sand &amp; Gravel - Wet</t>
  </si>
  <si>
    <t>OVERLAND SAND &amp; GRAVEL COMPANY, NEBCO DBA - NW 1/4, Sec 9, T-9-N, R-1-W - Sand &amp; Gravel - Wet</t>
  </si>
  <si>
    <t>OVERLAND SAND &amp; GRAVEL COMPANY, NEBCO DBA - NW 1/4,Sec 3,T-9-N,R-1-W - Sand &amp; Gravel - Wet</t>
  </si>
  <si>
    <t>OVERLAND SAND &amp; GRAVEL COMPANY, NEBCO DBA - NW 1/4,Sec 9,T-9-N,R-1-W - Sand &amp; Gravel - Wet</t>
  </si>
  <si>
    <t>OVERLAND SAND &amp; GRAVEL COMPANY, NEBCO DBA - S 1/2,Sec 7,T-14-N,R-4-W - Sand &amp; Gravel - Wet</t>
  </si>
  <si>
    <t>OVERLAND SAND &amp; GRAVEL COMPANY, NEBCO DBA - SE 1/4,Sec 1,T-8-N,R-20-W - Sand &amp; Gravel - Wet</t>
  </si>
  <si>
    <t>OVERLAND SAND &amp; GRAVEL COMPANY, NEBCO DBA - SE 1/4,Sec 24,T-16-N,R-3-W - Sand &amp; Gravel - Wet</t>
  </si>
  <si>
    <t>OVERLAND SAND &amp; GRAVEL COMPANY, NEBCO DBA - SE 1/4,Sec 6,T-8-N,R-19-W - Sand &amp; Gravel - Wet</t>
  </si>
  <si>
    <t>OVERLAND SAND &amp; GRAVEL COMPANY, NEBCO DBA - Sec 18, T-14-N, R-4-W - Sand &amp; Gravel - Wet</t>
  </si>
  <si>
    <t>OVERLAND SAND &amp; GRAVEL COMPANY, NEBCO DBA - Sec 21,T-13-N,R-6-W - Sand &amp; Gravel - Wet</t>
  </si>
  <si>
    <t>OVERLAND SAND &amp; GRAVEL COMPANY, NEBCO DBA - SW 1/4,Sec 23,T-15-N,R-6-W - Sand &amp; Gravel - Wet</t>
  </si>
  <si>
    <t>OVERLAND SAND &amp; GRAVEL COMPANY, NEBCO DBA - SW 1/4,Sec 3,T-9-N,R-1-W - Sand &amp; Gravel - Wet</t>
  </si>
  <si>
    <t>OVERLAND SAND &amp; GRAVEL COMPANY, NEBCO DBA - SW 1/4,Sec 8,T-3-N,R-2-W - Sand &amp; Gravel - Wet</t>
  </si>
  <si>
    <t>OVERLAND SAND &amp; GRAVEL COMPANY, NEBCO DBA - SW 1/4,Sec19, T-16-N,R-2-W - Sand &amp; Gravel - Wet</t>
  </si>
  <si>
    <t>OVERTON SAND &amp; GRAVEL CO. - SE 1/4,Sec 3,T-9-N,R-20-W - Sand &amp; Gravel - Wet</t>
  </si>
  <si>
    <t>OVERTON SAND &amp; GRAVEL CO. - Sec 1,T-8-N,R-20-W - Sand &amp; Gravel - Wet</t>
  </si>
  <si>
    <t>PANHANDLE CONCRETE PRODUCTS, INC. - NE 1/4,Sec 22,T-22-N,R-55-W - Sand &amp; Gravel - Wet</t>
  </si>
  <si>
    <t>PINE BLUFF GRAVEL &amp; EXCAVATING, INC. - E 1/2,Sec 1,T-12-N,R-44-W - Sand &amp; Gravel - Wet</t>
  </si>
  <si>
    <t>PINE BLUFF GRAVEL &amp; EXCAVATING, INC. - E1/2,Sec 13,T-14-N,R-51-W - Sand &amp; Gravel - Wet</t>
  </si>
  <si>
    <t>PINE BLUFF GRAVEL &amp; EXCAVATING, INC. - NE 1/4,Sec 23,T-15-N,R-56-W - Sand &amp; Gravel - Wet</t>
  </si>
  <si>
    <t>PINE BLUFF GRAVEL &amp; EXCAVATING, INC. - SW 1/4,Sec 13,T-15-N,R-56-W - Sand &amp; Gravel - Wet</t>
  </si>
  <si>
    <t>PJ Sand &amp; Gravel - Sec 4,T-19-N,R-50-W - Sand &amp; Gravel - Wet</t>
  </si>
  <si>
    <t>POLLOCK REDI-MIX, LLC - SE 1/4, Sec 1, T-26-N, R-9-W - Sand &amp; Gravel - Wet</t>
  </si>
  <si>
    <t>POLLOCK REDI-MIX, LLC - SE 1/4,Sec 35,T-27-N,R-9-W - Sand &amp; Gravel - Wet</t>
  </si>
  <si>
    <t>Preferred Sands of Genoa - Sec. 31, T-17-N, R-4-W - Sand &amp; Gravel - Wet</t>
  </si>
  <si>
    <t>REXEL GLASCO - NE1/4,Sec 4,T-3-N,R-1-W - Sand &amp; Gravel - Wet</t>
  </si>
  <si>
    <t>REXEL GLASCO - Sec 16, T-2-N, R-2-E - Sand &amp; Gravel - Wet</t>
  </si>
  <si>
    <t>REXEL GLASCO - SW1/4,Sec16,T-2-N,R-2-E - Sand &amp; Gravel - Wet</t>
  </si>
  <si>
    <t>S &amp; S WILLER, INC DBA PILGER SAND &amp; GRAVEL, INC. - SE 1/4,Sec 3,T-23-N,R-3-E - Sand &amp; Gravel - Wet</t>
  </si>
  <si>
    <t>S &amp; S WILLER, INC DBA PILGER SAND &amp; GRAVEL, INC. - Sec 10,T-23-N,R-3-E - Sand &amp; Gravel - Wet</t>
  </si>
  <si>
    <t>S &amp; S WILLER, INC DBA PILGER SAND &amp; GRAVEL, INC. - Sec 9, T-23-N, R-3-E - Sand &amp; Gravel - Wet</t>
  </si>
  <si>
    <t>SIMON CONSTRUCTION(CHAPPELL) - N1/2 Sec 7, T-12-N, R-42-W - Sand &amp; Gravel - Wet</t>
  </si>
  <si>
    <t>SIMON CONSTRUCTION(CHAPPELL) - NE 1/4,Sec 3,T-12-N,R-42-W - Sand &amp; Gravel - Wet</t>
  </si>
  <si>
    <t>SIMON CONSTRUCTION(CHAPPELL) - Sec 20, T-21-N, R-52-W - Sand &amp; Gravel - Wet</t>
  </si>
  <si>
    <t>SIMON CONSTRUCTION(CHAPPELL) - Sec.28 &amp; 33, T-8-N, R-52-W - Sand &amp; Gravel - Wet</t>
  </si>
  <si>
    <t>SIMON CONSTRUCTION(CHAPPELL) - SW 1/4,Sec 16,T-22-N,R-55-W - Sand &amp; Gravel - Wet</t>
  </si>
  <si>
    <t>SIMON CONSTRUCTION(CHAPPELL) - SW 1/4,Sec 20,T-21-N,R-52-W - Sand &amp; Gravel - Wet</t>
  </si>
  <si>
    <t>SIMON CONSTRUCTION(CHAPPELL) - SW 1/4,Sec 23,T-30-N,R-15-W - Sand &amp; Gravel - Wet</t>
  </si>
  <si>
    <t>SIMON CONTRACTORS INC. - N1/2 Sec 7, T-12-N, R-42-W - Sand &amp; Gravel - Wet</t>
  </si>
  <si>
    <t>SIMON CONTRACTORS INC. - NE 1/4,Sec 9,T-13-N,R-37-W - Sand &amp; Gravel - Wet</t>
  </si>
  <si>
    <t>SIMON CONTRACTORS INC. - SE 1/4,Sec 25,T-22-N,R-55-W - Sand &amp; Gravel - Wet</t>
  </si>
  <si>
    <t>SIMON CONTRACTORS INC. - Sec 2,T-12-N,R-42-W - Sand &amp; Gravel - Wet</t>
  </si>
  <si>
    <t>SIMON CONTRACTORS INC. - Sec21,22-T-12-N,R-43-W - Sand &amp; Gravel - Wet</t>
  </si>
  <si>
    <t>STALP GRAVEL COMPANY (HENRY A. STALP DBA) - NW 1/4 Sec 3, T-23-N, R-4-E - Sand &amp; Gravel - Wet</t>
  </si>
  <si>
    <t>STALP GRAVEL COMPANY (HENRY A. STALP DBA) - SE 1/4,Sec 28,T-22-N,R-6-E - Sand &amp; Gravel - Wet</t>
  </si>
  <si>
    <t>STALP GRAVEL COMPANY (HENRY A. STALP DBA) - SW 1/4,Sec 28,T-22-N,R-6-E - Sand &amp; Gravel - Wet</t>
  </si>
  <si>
    <t>TAFT &amp; FEEK CONSTRUCTION - NE 1/4,Sec 8,T-8-N,R-18-W - Sand &amp; Gravel - Wet</t>
  </si>
  <si>
    <t>TAFT &amp; FEEK CONSTRUCTION - NW 1/4,Sec 17,T-8-N,R-18-W - Sand &amp; Gravel - Wet</t>
  </si>
  <si>
    <t>TAFT &amp; FEEK CONSTRUCTION - NW 1/4,Sec 18,T-8-N,R-14-W - Sand &amp; Gravel - Wet</t>
  </si>
  <si>
    <t>TAFT &amp; FEEK CONSTRUCTION - S 1/2, Sec 12, T-8-N, R-19-W - Sand &amp; Gravel - Wet</t>
  </si>
  <si>
    <t>TAFT &amp; FEEK CONSTRUCTION - SE 1/4,Sec 7, T-8-N, R-16-W - Sand &amp; Gravel - Wet</t>
  </si>
  <si>
    <t>TAFT &amp; FEEK CONSTRUCTION - SW 1/4,Sec 16,T-8-N,R-17-W - Sand &amp; Gravel - Wet</t>
  </si>
  <si>
    <t>Two Rivers Sand &amp; Gravel - SE1/4, Sec7,T-15-N,R-10-E - Sand &amp; Gravel - Wet</t>
  </si>
  <si>
    <t>Vakoc Construction - NW 1/4, Sec 11,T-30-N,R-7-W - Sand &amp; Gravel - Wet</t>
  </si>
  <si>
    <t>VONTZ PAVING, INC. - NE 1/4, Sec 9, T-8-N, R-16-W - Sand &amp; Gravel - Wet</t>
  </si>
  <si>
    <t>VONTZ PAVING, INC. - SE 1/4, Sec 9, T-9-N, R-16-W - Sand &amp; Gravel - Wet</t>
  </si>
  <si>
    <t>VONTZ PAVING, INC. - SE 1/4,Sec 10,T-10-N,R-10-W - Sand &amp; Gravel - Wet</t>
  </si>
  <si>
    <t>VONTZ PAVING, INC. - SE 1/4,Sec 30,T-10-N,R-10-W - Sand &amp; Gravel - Wet</t>
  </si>
  <si>
    <t>VONTZ PAVING, INC. - SW1/4, Sec 36, T-10-N, R-11-W - Sand &amp; Gravel - Wet</t>
  </si>
  <si>
    <t>WERNER CONSTRUCTION, INC. - N 1/2, Sec 26, T-10-N, R-3-E - Sand &amp; Gravel - Wet</t>
  </si>
  <si>
    <t>WERNER CONSTRUCTION, INC. - NE 1/4,Sec8,T-13-N, R-37-W - Sand &amp; Gravel - Wet</t>
  </si>
  <si>
    <t>WERNER CONSTRUCTION, INC. - NW 1/4, Sec 15, T-18-N, R-55-W - Sand &amp; Gravel - Wet</t>
  </si>
  <si>
    <t>WERNER CONSTRUCTION, INC. - NW 1/4, Sec 33, T-10-N, R-3-E - Sand &amp; Gravel - Wet</t>
  </si>
  <si>
    <t>WERNER CONSTRUCTION, INC. - SE 1/4,Sec 4,T-20-N,R-52-W - Sand &amp; Gravel - Wet</t>
  </si>
  <si>
    <t>WERNER CONSTRUCTION, INC. - Sec 12, T-21-N, R-54-W - Sand &amp; Gravel - Wet</t>
  </si>
  <si>
    <t>WERNER CONSTRUCTION, INC. - Sec 12, T-21-N,R-54-W - Sand &amp; Gravel - Wet</t>
  </si>
  <si>
    <t>WERNER CONSTRUCTION, INC. - Sec 20, T-3-N, R-14-E - Sand &amp; Gravel - Wet</t>
  </si>
  <si>
    <t>WERNER CONSTRUCTION, INC. - Sec 31,T-13-N,R-6-W - Sand &amp; Gravel - Wet</t>
  </si>
  <si>
    <t>WERNER CONSTRUCTION, INC. - Sec.31, T-13-N, R-6-W - Sand &amp; Gravel - Wet</t>
  </si>
  <si>
    <t>WESTERN MATERIALS, INC. - NE 1/4,Sec 2,T-13-N,R-30-W - Sand &amp; Gravel - Wet</t>
  </si>
  <si>
    <t>WESTERN MATERIALS, INC. - NW 1/4,Sec 29,T-13-N,R-42-W - Sand &amp; Gravel - Wet</t>
  </si>
  <si>
    <t>WESTERN MATERIALS, INC. - NW 1/4,Sec 31,T-14-N,R-33-W - Sand &amp; Gravel - Wet</t>
  </si>
  <si>
    <t>WESTERN MATERIALS, INC. - NW 1/4,Sec 32,T-14-N,R-33-W - Sand &amp; Gravel - Wet</t>
  </si>
  <si>
    <t>WESTERN MATERIALS, INC. - NW 1/4,Sec 35,T-14-N,R-30-W - Sand &amp; Gravel - Wet</t>
  </si>
  <si>
    <t>WESTERN MATERIALS, INC. - NW 1/4,Sec. 29,T-23-N,R-56-W - Sand &amp; Gravel - Wet</t>
  </si>
  <si>
    <t>WESTERN MATERIALS, INC. - SE 1/4,Sec 20,T-22-N,R-54-W - Sand &amp; Gravel - Wet</t>
  </si>
  <si>
    <t>WESTERN MATERIALS, INC. - SE 1/4,Sec 34,T-22-N,R-54-W - Sand &amp; Gravel - Wet</t>
  </si>
  <si>
    <t>WESTERN MATERIALS, INC. - Sec 12,T-13-N,R-30-W - Sand &amp; Gravel - Wet</t>
  </si>
  <si>
    <t>WESTERN MATERIALS, INC. - Sec 20,T-22-N,R-55-W - Sand &amp; Gravel - Wet</t>
  </si>
  <si>
    <t>WESTERN MATERIALS, INC. - SW 1/4,Sec 12,T-13-N,R-30-W - Sand &amp; Gravel - Wet</t>
  </si>
  <si>
    <t>WESTERN MATERIALS, INC. - SW 1/4,Sec 22,T-14-N,R-33-W - Sand &amp; Gravel - Wet</t>
  </si>
  <si>
    <t>WESTERN MATERIALS, INC. - SW 1/4,Sec 4,T-13-N,R-37-W - Sand &amp; Gravel - Wet</t>
  </si>
  <si>
    <t>WESTERN SAND AND GRAVEL CO. - NE 1/4,Sec 31,T-14-N,R-10-E - Sand &amp; Gravel - Wet</t>
  </si>
  <si>
    <t>WESTERN SAND AND GRAVEL CO. - NW 1/4,Sec 13,T-13-N,R-9-E - Sand &amp; Gravel - Wet</t>
  </si>
  <si>
    <t>WESTERN SAND AND GRAVEL CO. - NW 1/4,Sec 16,T-12-N,R-11-E - Sand &amp; Gravel - Wet</t>
  </si>
  <si>
    <t>WESTERN SAND AND GRAVEL CO. - NW 1/4,Sec 20,T-12-N,R-11-E - Sand &amp; Gravel - Wet</t>
  </si>
  <si>
    <t>WESTERN SAND AND GRAVEL CO. - NW 1/4,Sec 30,T-13-N,R-10-E - Sand &amp; Gravel - Wet</t>
  </si>
  <si>
    <t>WESTERN SAND AND GRAVEL CO. - NW 1/4,Sec 36,T-17-N,R-8-E - Sand &amp; Gravel - Wet</t>
  </si>
  <si>
    <t>WESTERN SAND AND GRAVEL CO. - S 1/2,Sec 17,T-12-N,R-11-E - Sand &amp; Gravel - Wet</t>
  </si>
  <si>
    <t>WESTERN SAND AND GRAVEL CO. - S 1/2,Sec 26,T-17-N,R-8-E - Sand &amp; Gravel - Wet</t>
  </si>
  <si>
    <t>WESTERN SAND AND GRAVEL CO. - SE 1/4,Sec. 12,T-13-N, R-9-E - Sand &amp; Gravel - Wet</t>
  </si>
  <si>
    <t>WESTERN SAND AND GRAVEL CO. - Sec 7,T-13-N,R-10-E - Sand &amp; Gravel - Wet</t>
  </si>
  <si>
    <t>WESTERN SAND AND GRAVEL CO. - SW 1/4,Sec 16,T-12-N,R-11-E - Sand &amp; Gravel - Wet</t>
  </si>
  <si>
    <t>WESTERN SAND AND GRAVEL CO. - SW 1/4,Sec 16,T-13-N,R-10-E - Sand &amp; Gravel - Wet</t>
  </si>
  <si>
    <t>WESTERN SAND AND GRAVEL CO. - SW 1/4,Sec 6,T-13-N,R-10-E - Sand &amp; Gravel - Wet</t>
  </si>
  <si>
    <t>WESTERN SAND AND GRAVEL CO. - W 1/2,Sec 18,T-13-N,R-10-E - Sand &amp; Gravel - Wet</t>
  </si>
  <si>
    <t>WHITNEY SAND AND GRAVEL, INC. - SE 1/4,Sec 36,T-3-N,R-33-W - Sand &amp; Gravel - Wet</t>
  </si>
  <si>
    <t>WHITNEY SAND AND GRAVEL, INC. - SW 1/4,Sec 29,T-3-N, R-32-W - Sand &amp; Gravel - Wet</t>
  </si>
  <si>
    <t>WOLF SAND &amp; GRAVEL COMPANY - Sec 9,T-20-N,R-52-W - Sand &amp; Gravel - Wet</t>
  </si>
  <si>
    <t>Beltline Sand &amp; Gravel - Sec 25 &amp; 36, T-22-N, R-55-W - Aggregate Pit</t>
  </si>
  <si>
    <t>Beltline Sand &amp; Gravel - Sec 34,T-22-N,R-54-W - Aggregate Pit</t>
  </si>
  <si>
    <t>CENTRAL SAND &amp; GRAVEL COMPANY - NE 1/4,Sec 2,T-23-N,R-1-W - Aggregate Pit</t>
  </si>
  <si>
    <t>CENTRAL SAND &amp; GRAVEL COMPANY - NW 1/4, Sec 21, T-22-N,R-6-E - Aggregate Pit</t>
  </si>
  <si>
    <t>CENTRAL SAND &amp; GRAVEL COMPANY - Sec 21, T-22-N, R-6-E - Aggregate Pit</t>
  </si>
  <si>
    <t>CENTRAL SAND &amp; GRAVEL COMPANY - Sec 3, T-13-N, R-49-W - Aggregate Pit</t>
  </si>
  <si>
    <t>CENTRAL SAND &amp; GRAVEL COMPANY - Sec 30, T-16-N, R-55-W - Aggregate Pit</t>
  </si>
  <si>
    <t>Costello Sand &amp; Gravel - Sec 21, T-30-N, R-23-W - Aggregate Pit</t>
  </si>
  <si>
    <t>DEWEESE SAND &amp; GRAVEL, INC. - Sec 24, T-8-N, R-15-W - Aggregate Pit</t>
  </si>
  <si>
    <t>DEWEESE SAND &amp; GRAVEL, INC. - Sec 8, T-3-N, R-2-W - Aggregate Pit</t>
  </si>
  <si>
    <t>DOLEZAL SAND AND GRAVEL - NE 1/4,Sec 18,T-17-N,R-6-E - Aggregate Pit</t>
  </si>
  <si>
    <t>Emme Sand &amp; Gravel - NW1/4 Sec 2, T-26-N, R-12-W - Aggregate Pit</t>
  </si>
  <si>
    <t>G-3 ENTERPRISES, INC. - S 1/2,Sec 12,T-23-N,R-29-W - Aggregate Pit</t>
  </si>
  <si>
    <t>GARRISON SAND &amp; GRAVEL - NE 1/4,Sec 27,T-30-N,R-21-W - Aggregate Pit</t>
  </si>
  <si>
    <t>HARTINGTON CONCRETE &amp; GRAVEL - NW 1/4,Sec10,T-30-N,R-1-E - Aggregate Pit</t>
  </si>
  <si>
    <t>HARTINGTON CONCRETE &amp; GRAVEL - NW 1/4,Sec16,T-30-N,R-2-E - Aggregate Pit</t>
  </si>
  <si>
    <t>HEGGEM CONSTRUCTION, INC. - SW 1/4,Sec 23,T-22-N,R-53-W - Aggregate Pit</t>
  </si>
  <si>
    <t>Hindrickson Sand &amp; Gravel - N 1/2,Sec 1,T-26-N,R-9-W - Aggregate Pit</t>
  </si>
  <si>
    <t>Hitchcock  Co. - NE1/4, Sec. 3, T-2-N, R-33-W - Aggregate Pit</t>
  </si>
  <si>
    <t>HOLLIDAY SAND &amp; GRAVEL COMPANY - Sec 9,T-50-N,R-37-W - Aggregate Pit</t>
  </si>
  <si>
    <t>Jacobsen Gravel - Sec 19, T-16-N, R-1-W - Aggregate Pit</t>
  </si>
  <si>
    <t>JOHNSON SAND AND GRAVEL CO. - Sec 6, T-16-N, R-1-E - Aggregate Pit</t>
  </si>
  <si>
    <t>KEMBEL SAND &amp; GRAVEL COMPANY - NE 1/4,Sec 35,T-23-N,R-56-W - Aggregate Pit</t>
  </si>
  <si>
    <t>KNIFE RIVER CORPORATION DBA KNIFE RIVER MIDWEST - Sec 35/36, T-32-N, R-4-E - Aggregate Pit</t>
  </si>
  <si>
    <t>KROEGER SAND &amp; GRAVEL - NE 1/4,Sec 18,T-17-N,R-4-E - Aggregate Pit</t>
  </si>
  <si>
    <t>L. J. WEBB CONTRACTOR, INC. - NE 1/4,Sec 8,T-3-N,R-2-W - Aggregate Pit</t>
  </si>
  <si>
    <t>L. J. WEBB CONTRACTOR, INC. - W 1/4,Sec 8,T-3-N,R-2-W - Aggregate Pit</t>
  </si>
  <si>
    <t>LaFarge - Sec. 34 &amp; 35, T-6-N, R-66-W - Aggregate Pit</t>
  </si>
  <si>
    <t>LAKESIDE SAND AND GRAVEL, LLC - NE 1/4 Sec 3,T-2-N, R-33-W - Aggregate Pit</t>
  </si>
  <si>
    <t>LYMAN-RICHEY CORPORATION - SE 1/4,Sec 32,T-24-N,R-1-W - Aggregate Pit</t>
  </si>
  <si>
    <t>LYMAN-RICHEY CORPORATION - Sec 15, T-17-N, R-1-W - Aggregate Pit</t>
  </si>
  <si>
    <t>LYMAN-RICHEY CORPORATION - Sec 34, T-13-N, R-13-E - Aggregate Pit</t>
  </si>
  <si>
    <t>Nebraska Ready Mix - NE 1/4,Sec 24,T-23-N, R-4-E - Aggregate Pit</t>
  </si>
  <si>
    <t>Nebraska Ready Mix - NW 1/4,Sec 19,T-23-N,R-5-E - Aggregate Pit</t>
  </si>
  <si>
    <t>Nichols Sand &amp; Gravel - SW 1/4,Sec 27,T-2-N,R-2-E - Aggregate Pit</t>
  </si>
  <si>
    <t>OLSON GRAVEL INC. - Sec 32, T-20-N, R-14-W - Aggregate Pit</t>
  </si>
  <si>
    <t>OVERLAND SAND &amp; GRAVEL COMPANY, NEBCO DBA - Sec 23,T-15-N,R-10-W - Aggregate Pit</t>
  </si>
  <si>
    <t>OVERTON SAND &amp; GRAVEL CO. - SW 1/4,Sec 13,T-2-N,R-16-W - Aggregate Pit</t>
  </si>
  <si>
    <t>PINE BLUFF GRAVEL &amp; EXCAVATING, INC. - Sec 1, T-12-N, R-44-W - Aggregate Pit</t>
  </si>
  <si>
    <t>Preferred Sands of Genoa - NE1/4,Sec36,T-17-N,R-5-W - Aggregate Pit</t>
  </si>
  <si>
    <t>Preferred Sands of Genoa - NW1/4,Sec31,T-17-N,R-4-W - Aggregate Pit</t>
  </si>
  <si>
    <t>QUINN SAND - NE 1/4,Sec 17,T-30-N,R-23-W - Aggregate Pit</t>
  </si>
  <si>
    <t>River Solutions LLC - Sec 35/36, T-32-N, R-4-E - Aggregate Pit</t>
  </si>
  <si>
    <t>S &amp; S WILLER, INC DBA PILGER SAND &amp; GRAVEL, INC. - SW 1/4,Sec 3,T-23-N,R-1-W - Aggregate Pit</t>
  </si>
  <si>
    <t>SIMON CONSTRUCTION(CHAPPELL) - Sec 28, T-8-N, R-52-W - Aggregate Pit</t>
  </si>
  <si>
    <t>STALP GRAVEL COMPANY (HENRY A. STALP DBA) - NE1/4,Sec3,T-21-N,R-6-E - Aggregate Pit</t>
  </si>
  <si>
    <t>Valley Sand &amp; Gravel - SE 1/4,Sec 31,T-13-N,R-41-W - Aggregate Pit</t>
  </si>
  <si>
    <t>Valley Sand &amp; Gravel - SW 1/4,Sec 31,T-13-N,R-41-W - Aggregate Pit</t>
  </si>
  <si>
    <t>Vesco-Raymer  Co. - NE 1/4 Sec. 17, T-7-N, R-59-W - Aggregate Pit</t>
  </si>
  <si>
    <t>VONTZ PAVING, INC. - NE 1/4,Sec 23,T-6-N,R-10-W - Aggregate Pit</t>
  </si>
  <si>
    <t>VONTZ PAVING, INC. - NW 1/4, Sec 34, T-2-N, R-9-W - Aggregate Pit</t>
  </si>
  <si>
    <t>WERNER CONSTRUCTION, INC. - NE 1/4, Sec 9, T-8-N, R-15-W - Aggregate Pit</t>
  </si>
  <si>
    <t>WERNER CONSTRUCTION, INC. - Sec 35, T-11-N, R-10-W - Aggregate Pit</t>
  </si>
  <si>
    <t>WHITNEY SAND AND GRAVEL, INC. - Sec 6, T-8-N, R-19-W - Aggregate Pit</t>
  </si>
  <si>
    <t>WHITNEY SAND AND GRAVEL, INC. - SW 1/4,Sec 12,T-8-N,R-15-W - Aggregate Pit</t>
  </si>
  <si>
    <t>WHITNEY SAND AND GRAVEL, INC. - SW 1/4,Sec 12,T-8-N,R-16-W - Aggregate Pit</t>
  </si>
  <si>
    <t>CENCON LLC - Franklin County - Ledge Rock</t>
  </si>
  <si>
    <t>CONCRETE MATERIALS - Sioux Falls, SD - Ledge Rock</t>
  </si>
  <si>
    <t>CROELL, INC. - Custer County, SD - Ledge Rock</t>
  </si>
  <si>
    <t>CROELL, INC. - Lusk, WY - Ledge Rock</t>
  </si>
  <si>
    <t>CROELL, INC. - NW 1/4, Sec 11, T-8-S, R-6-E - Ledge Rock</t>
  </si>
  <si>
    <t>EASTERN COLORADO AGGREGATES - Holly, CO - Ledge Rock</t>
  </si>
  <si>
    <t>FISHER SAND &amp; GRAVEL CO. - Mitchell, SD - Ledge Rock</t>
  </si>
  <si>
    <t>FORT CALHOUN STONE CO. - Ft Calhoun, NE - Ledge Rock</t>
  </si>
  <si>
    <t>Frederick Quarry - Guernsey, WY - Ledge Rock</t>
  </si>
  <si>
    <t>GRANITE CANYON QUARRY - Granite Canyon, WY - Ledge Rock</t>
  </si>
  <si>
    <t>GUERNSEY STONE CO. - Guernsey, WY - Ledge Rock</t>
  </si>
  <si>
    <t>Harriman Quarry - Laramie  WY - Laramie, WY - Ledge Rock</t>
  </si>
  <si>
    <t>HILLS MATERIALS COMPANY - Hot Springs, SD - Ledge Rock</t>
  </si>
  <si>
    <t>HILLS MATERIALS COMPANY - Rapid City, SD - Ledge Rock</t>
  </si>
  <si>
    <t>KERFORD LIMESTONE COMPANY - Weeping Water, NE - Ledge Rock</t>
  </si>
  <si>
    <t>L. G. EVERIST, INCORPORATED AND SUBSIDIARIES - Dell Rapids, SD - Ledge Rock</t>
  </si>
  <si>
    <t>MARTIN MARIETTA CORPORATION - DuBois Quarry, NE - Ledge Rock</t>
  </si>
  <si>
    <t>MARTIN MARIETTA CORPORATION - Ferguson Quarry, IA - Ledge Rock</t>
  </si>
  <si>
    <t>MARTIN MARIETTA CORPORATION - Fort Calhoun- Gilmore Ledge - Ledge Rock</t>
  </si>
  <si>
    <t>MARTIN MARIETTA CORPORATION - Fort Dodge Quarry, IA - Ledge Rock</t>
  </si>
  <si>
    <t>MARTIN MARIETTA CORPORATION - Frenchtown Quarry, IA - Ledge Rock</t>
  </si>
  <si>
    <t>MARTIN MARIETTA CORPORATION - Ft Calhoun Quarry, NE - Ledge Rock</t>
  </si>
  <si>
    <t>MARTIN MARIETTA CORPORATION - Granite Canyon Quarry, WY - Ledge Rock</t>
  </si>
  <si>
    <t>MARTIN MARIETTA CORPORATION - Guernsey Quarry, WY - Ledge Rock</t>
  </si>
  <si>
    <t>MARTIN MARIETTA CORPORATION - Guernsey Quarry, WY - Basalt - Ledge Rock</t>
  </si>
  <si>
    <t>MARTIN MARIETTA CORPORATION - Springfield Quarry - Ledge Rock</t>
  </si>
  <si>
    <t>MARTIN MARIETTA CORPORATION - Weeping Water Quarry, NE - Ledge Rock</t>
  </si>
  <si>
    <t>Meridian Aggregates - Granite Canyon, WY - Ledge Rock</t>
  </si>
  <si>
    <t>Pattison Sand Co. - Combined Ledge-Clayton IA - Ledge Rock</t>
  </si>
  <si>
    <t>Pattison Sand Co. - Oneota-Clayton, IA - Ledge Rock</t>
  </si>
  <si>
    <t>Pattison Sand Co. - Shakopee-Clayton, Iowa - Ledge Rock</t>
  </si>
  <si>
    <t>PINE BLUFF GRAVEL &amp; EXCAVATING, INC. - Glendo, WY - Ledge Rock</t>
  </si>
  <si>
    <t>QUINN CONSTRUCTION, INC. - Custer County, SD - Ledge Rock</t>
  </si>
  <si>
    <t>RINKER MATERIALS CORPORATION - Guernsey, WY - Ledge Rock</t>
  </si>
  <si>
    <t>SCHILDBERG CONSTRUCTION COMPANY, INC. - Cresent, IA - Ledge Rock</t>
  </si>
  <si>
    <t>Sietz Quarry - Sec 18, T-3-N, R-7-E - Ledge Rock</t>
  </si>
  <si>
    <t>SPENCER QUARRIES. INC. - Spencer, SD - Ledge Rock</t>
  </si>
  <si>
    <t>Whetrock Quarry - Murry, NE - Ledge Rock</t>
  </si>
  <si>
    <t>APEX SAND &amp; GRAVEL, LLC - NE 1/4 Sec. 6, T-14-N, R-53-W - Sand &amp; Gravel - Dry</t>
  </si>
  <si>
    <t>APEX SAND &amp; GRAVEL, LLC - S1/2,Sec13,T-14-N,R-51-W - Sand &amp; Gravel - Dry</t>
  </si>
  <si>
    <t>APEX SAND &amp; GRAVEL, LLC - SE1/4,Sec 24,T-15-N,R-57-W - Sand &amp; Gravel - Dry</t>
  </si>
  <si>
    <t>APEX SAND &amp; GRAVEL, LLC - SE1/4,Sec7,T-13-N,R-46-W - Sand &amp; Gravel - Dry</t>
  </si>
  <si>
    <t>APEX SAND &amp; GRAVEL, LLC - SW1/4,Sec35,T-13-N,R-45-W - Sand &amp; Gravel - Dry</t>
  </si>
  <si>
    <t>APEX SAND &amp; GRAVEL, LLC - SW1/4,Sec6,T-12-N,R-43-W - Sand &amp; Gravel - Dry</t>
  </si>
  <si>
    <t>APEX SAND &amp; GRAVEL, LLC - W1/2,Sec13,T-14-N,R-51-W - Sand &amp; Gravel - Dry</t>
  </si>
  <si>
    <t>CONSTRUCTORS, INC. - SW 1/4, Sec 1 T-4-N, R-5-E - Sand &amp; Gravel - Dry</t>
  </si>
  <si>
    <t>Crosley Sand &amp; Gravel - NW 1/4,Sec 21,T-33-N,R-4-W - Sand &amp; Gravel - Dry</t>
  </si>
  <si>
    <t>Gana Farms LLC - NE1/4, SW 1/4, Sec.4, T-7-N,R-6-E - Sand &amp; Gravel - Dry</t>
  </si>
  <si>
    <t>MARTIN MARIETTA CORPORATION - NW 1/4,Sec 8,T-13-N,R-35-W - Sand &amp; Gravel - Dry</t>
  </si>
  <si>
    <t>PINE BLUFF GRAVEL &amp; EXCAVATING, INC. - N 1/2,Sec 7,T-13-N, R-47-W - Sand &amp; Gravel - Dry</t>
  </si>
  <si>
    <t>PINE BLUFF GRAVEL &amp; EXCAVATING, INC. - S1/2,Sec14,T-15-N,R-56-W - Sand &amp; Gravel - Dry</t>
  </si>
  <si>
    <t>REXEL GLASCO - SW1/4,Sec27,T-2-N,R-2-E - Sand &amp; Gravel - Dry</t>
  </si>
  <si>
    <t>PINE BLUFF GRAVEL &amp; EXCAVATING, INC. - Sec 16, T-13-N, R-39-W - Sand &amp; Gravel - Wet</t>
  </si>
  <si>
    <t>Sec 16, T-13-N, R-39-W</t>
  </si>
  <si>
    <t>A00393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</si>
</sst>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00"/>
    <numFmt numFmtId="165" formatCode="[$-409]hh:mm\ AM/PM;@"/>
    <numFmt numFmtId="166" formatCode="0.0"/>
    <numFmt numFmtId="167" formatCode="yyyymmdd"/>
    <numFmt numFmtId="168" formatCode="mm/dd/yyyy"/>
    <numFmt numFmtId="169" formatCode="????????????"/>
    <numFmt numFmtId="170" formatCode="[$-409]h:mm\ AM/PM;@"/>
    <numFmt numFmtId="171" formatCode="0.00;[Red]0.00"/>
    <numFmt numFmtId="172" formatCode="0.000;[Red]0.000"/>
    <numFmt numFmtId="173" formatCode="m/d/yy\ h:mm;@"/>
    <numFmt numFmtId="174" formatCode="yyyy\-mm\-dd\ hh:mm:ss"/>
    <numFmt numFmtId="175" formatCode="0;[Red]0"/>
  </numFmts>
  <fonts count="2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vertAlign val="superscript"/>
      <sz val="8"/>
      <name val="Arial"/>
      <family val="2"/>
    </font>
    <font>
      <sz val="10"/>
      <name val="Arial"/>
      <family val="2"/>
    </font>
    <font>
      <b/>
      <sz val="8"/>
      <name val="Arial"/>
      <family val="2"/>
    </font>
    <font>
      <sz val="8"/>
      <color theme="1"/>
      <name val="Arial"/>
      <family val="2"/>
    </font>
    <font>
      <b/>
      <sz val="8"/>
      <color theme="1"/>
      <name val="Arial"/>
      <family val="2"/>
    </font>
    <font>
      <b/>
      <u/>
      <sz val="8"/>
      <color theme="1"/>
      <name val="Arial"/>
      <family val="2"/>
    </font>
    <font>
      <sz val="11"/>
      <name val="Calibri"/>
      <family val="2"/>
      <scheme val="minor"/>
    </font>
    <font>
      <sz val="10"/>
      <color theme="1"/>
      <name val="Arial"/>
      <family val="2"/>
    </font>
    <font>
      <sz val="11"/>
      <color theme="1"/>
      <name val="Calibri"/>
      <family val="2"/>
      <scheme val="minor"/>
    </font>
    <font>
      <b/>
      <sz val="12"/>
      <name val="Arial"/>
      <family val="2"/>
    </font>
  </fonts>
  <fills count="8">
    <fill>
      <patternFill patternType="none"/>
    </fill>
    <fill>
      <patternFill patternType="gray125"/>
    </fill>
    <fill>
      <patternFill patternType="solid">
        <fgColor indexed="41"/>
        <bgColor indexed="64"/>
      </patternFill>
    </fill>
    <fill>
      <patternFill patternType="solid">
        <fgColor rgb="FFFFFF99"/>
        <bgColor indexed="64"/>
      </patternFill>
    </fill>
    <fill>
      <patternFill patternType="solid">
        <fgColor indexed="43"/>
        <bgColor indexed="64"/>
      </patternFill>
    </fill>
    <fill>
      <patternFill patternType="solid">
        <fgColor theme="0"/>
        <bgColor indexed="64"/>
      </patternFill>
    </fill>
    <fill>
      <patternFill patternType="solid">
        <fgColor theme="9" tint="0.79998168889431442"/>
        <bgColor indexed="64"/>
      </patternFill>
    </fill>
    <fill>
      <patternFill patternType="solid">
        <fgColor rgb="FFCCFFFF"/>
        <bgColor indexed="64"/>
      </patternFill>
    </fill>
  </fills>
  <borders count="37">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theme="4" tint="0.39997558519241921"/>
      </top>
      <bottom style="thin">
        <color theme="4" tint="0.39997558519241921"/>
      </bottom>
      <diagonal/>
    </border>
    <border>
      <left/>
      <right style="thin">
        <color indexed="64"/>
      </right>
      <top style="thin">
        <color theme="4" tint="0.39997558519241921"/>
      </top>
      <bottom/>
      <diagonal/>
    </border>
    <border>
      <left style="thin">
        <color indexed="64"/>
      </left>
      <right/>
      <top/>
      <bottom style="thin">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7">
    <xf numFmtId="0" fontId="0" fillId="0" borderId="0"/>
    <xf numFmtId="0" fontId="15" fillId="0" borderId="0"/>
    <xf numFmtId="0" fontId="12" fillId="0" borderId="0"/>
    <xf numFmtId="0" fontId="11" fillId="0" borderId="0"/>
    <xf numFmtId="0" fontId="10" fillId="0" borderId="0"/>
    <xf numFmtId="0" fontId="15" fillId="0" borderId="0"/>
    <xf numFmtId="0" fontId="9" fillId="0" borderId="0"/>
  </cellStyleXfs>
  <cellXfs count="221">
    <xf numFmtId="0" fontId="0" fillId="0" borderId="0" xfId="0"/>
    <xf numFmtId="164" fontId="13" fillId="2" borderId="1" xfId="0" applyNumberFormat="1" applyFont="1" applyFill="1" applyBorder="1" applyAlignment="1" applyProtection="1">
      <alignment horizontal="center" vertical="center"/>
    </xf>
    <xf numFmtId="0" fontId="12" fillId="0" borderId="0" xfId="2"/>
    <xf numFmtId="0" fontId="12" fillId="0" borderId="4" xfId="2" applyFont="1" applyFill="1" applyBorder="1"/>
    <xf numFmtId="0" fontId="12" fillId="0" borderId="3" xfId="2" applyFont="1" applyFill="1" applyBorder="1"/>
    <xf numFmtId="0" fontId="11" fillId="0" borderId="0" xfId="2" applyFont="1"/>
    <xf numFmtId="0" fontId="10" fillId="0" borderId="0" xfId="4"/>
    <xf numFmtId="0" fontId="12" fillId="0" borderId="0" xfId="2" applyFill="1"/>
    <xf numFmtId="0" fontId="9" fillId="0" borderId="0" xfId="4" applyFont="1" applyAlignment="1">
      <alignment wrapText="1"/>
    </xf>
    <xf numFmtId="0" fontId="9" fillId="0" borderId="0" xfId="4" applyFont="1"/>
    <xf numFmtId="0" fontId="8" fillId="0" borderId="0" xfId="2" applyFont="1"/>
    <xf numFmtId="0" fontId="17" fillId="5" borderId="0" xfId="6" applyFont="1" applyFill="1" applyBorder="1" applyProtection="1"/>
    <xf numFmtId="0" fontId="17" fillId="5" borderId="0" xfId="6" applyFont="1" applyFill="1" applyBorder="1" applyAlignment="1" applyProtection="1">
      <alignment horizontal="left" wrapText="1"/>
    </xf>
    <xf numFmtId="0" fontId="17" fillId="5" borderId="0" xfId="6" applyFont="1" applyFill="1" applyBorder="1" applyAlignment="1" applyProtection="1">
      <alignment horizontal="center" wrapText="1"/>
    </xf>
    <xf numFmtId="0" fontId="18" fillId="5" borderId="0" xfId="6" applyFont="1" applyFill="1" applyBorder="1" applyProtection="1"/>
    <xf numFmtId="0" fontId="18" fillId="5" borderId="5" xfId="6" applyFont="1" applyFill="1" applyBorder="1" applyProtection="1"/>
    <xf numFmtId="0" fontId="17" fillId="3" borderId="5" xfId="6" applyFont="1" applyFill="1" applyBorder="1" applyProtection="1">
      <protection locked="0"/>
    </xf>
    <xf numFmtId="171" fontId="17" fillId="7" borderId="5" xfId="6" applyNumberFormat="1" applyFont="1" applyFill="1" applyBorder="1" applyProtection="1"/>
    <xf numFmtId="0" fontId="17" fillId="3" borderId="5" xfId="6" applyFont="1" applyFill="1" applyBorder="1" applyAlignment="1" applyProtection="1">
      <alignment wrapText="1"/>
      <protection locked="0"/>
    </xf>
    <xf numFmtId="0" fontId="13" fillId="0" borderId="0" xfId="0" applyFont="1" applyBorder="1" applyAlignment="1" applyProtection="1"/>
    <xf numFmtId="0" fontId="18" fillId="5" borderId="12" xfId="6" applyFont="1" applyFill="1" applyBorder="1" applyAlignment="1" applyProtection="1">
      <alignment wrapText="1"/>
    </xf>
    <xf numFmtId="0" fontId="17" fillId="5" borderId="11" xfId="6" applyFont="1" applyFill="1" applyBorder="1" applyProtection="1"/>
    <xf numFmtId="0" fontId="17" fillId="3" borderId="1" xfId="6" applyFont="1" applyFill="1" applyBorder="1" applyAlignment="1" applyProtection="1">
      <alignment wrapText="1"/>
      <protection locked="0"/>
    </xf>
    <xf numFmtId="0" fontId="17" fillId="0" borderId="0" xfId="6" applyFont="1" applyBorder="1" applyProtection="1"/>
    <xf numFmtId="0" fontId="17" fillId="0" borderId="10" xfId="6" applyFont="1" applyBorder="1" applyProtection="1"/>
    <xf numFmtId="0" fontId="18" fillId="5" borderId="1" xfId="6" applyFont="1" applyFill="1" applyBorder="1" applyProtection="1"/>
    <xf numFmtId="164" fontId="13" fillId="3" borderId="5" xfId="0" applyNumberFormat="1" applyFont="1" applyFill="1" applyBorder="1" applyAlignment="1" applyProtection="1">
      <alignment horizontal="center"/>
      <protection locked="0"/>
    </xf>
    <xf numFmtId="0" fontId="13" fillId="0" borderId="0" xfId="0" applyFont="1" applyBorder="1" applyProtection="1"/>
    <xf numFmtId="0" fontId="19" fillId="5" borderId="5" xfId="6" applyFont="1" applyFill="1" applyBorder="1" applyAlignment="1" applyProtection="1">
      <alignment wrapText="1"/>
    </xf>
    <xf numFmtId="0" fontId="13" fillId="0" borderId="5" xfId="0" applyFont="1" applyFill="1" applyBorder="1" applyAlignment="1" applyProtection="1">
      <alignment horizontal="center"/>
    </xf>
    <xf numFmtId="0" fontId="13" fillId="0" borderId="5" xfId="0" applyFont="1" applyFill="1" applyBorder="1" applyAlignment="1" applyProtection="1">
      <alignment horizontal="center" wrapText="1"/>
    </xf>
    <xf numFmtId="165" fontId="13" fillId="3" borderId="5" xfId="0" applyNumberFormat="1" applyFont="1" applyFill="1" applyBorder="1" applyAlignment="1" applyProtection="1">
      <alignment horizontal="center"/>
      <protection locked="0"/>
    </xf>
    <xf numFmtId="49" fontId="13" fillId="3" borderId="5" xfId="0" applyNumberFormat="1" applyFont="1" applyFill="1" applyBorder="1" applyAlignment="1" applyProtection="1">
      <alignment horizontal="center"/>
      <protection locked="0"/>
    </xf>
    <xf numFmtId="3" fontId="13" fillId="3" borderId="5" xfId="0" applyNumberFormat="1" applyFont="1" applyFill="1" applyBorder="1" applyAlignment="1" applyProtection="1">
      <alignment horizontal="center"/>
      <protection locked="0"/>
    </xf>
    <xf numFmtId="166" fontId="13" fillId="3" borderId="5" xfId="0" applyNumberFormat="1" applyFont="1" applyFill="1" applyBorder="1" applyAlignment="1" applyProtection="1">
      <alignment horizontal="right"/>
      <protection locked="0"/>
    </xf>
    <xf numFmtId="0" fontId="13" fillId="0" borderId="12" xfId="0" applyFont="1" applyFill="1" applyBorder="1" applyAlignment="1" applyProtection="1">
      <alignment horizontal="center"/>
    </xf>
    <xf numFmtId="3" fontId="13" fillId="2" borderId="12" xfId="0" applyNumberFormat="1" applyFont="1" applyFill="1" applyBorder="1" applyAlignment="1" applyProtection="1">
      <alignment horizontal="center" vertical="center"/>
    </xf>
    <xf numFmtId="3" fontId="13" fillId="2" borderId="14" xfId="0" applyNumberFormat="1" applyFont="1" applyFill="1" applyBorder="1" applyAlignment="1" applyProtection="1">
      <alignment horizontal="center" vertical="center"/>
    </xf>
    <xf numFmtId="164" fontId="13" fillId="3" borderId="15" xfId="0" applyNumberFormat="1" applyFont="1" applyFill="1" applyBorder="1" applyAlignment="1" applyProtection="1">
      <alignment horizontal="center"/>
      <protection locked="0"/>
    </xf>
    <xf numFmtId="165" fontId="13" fillId="3" borderId="15" xfId="0" applyNumberFormat="1" applyFont="1" applyFill="1" applyBorder="1" applyAlignment="1" applyProtection="1">
      <alignment horizontal="center"/>
      <protection locked="0"/>
    </xf>
    <xf numFmtId="49" fontId="13" fillId="3" borderId="15" xfId="0" applyNumberFormat="1" applyFont="1" applyFill="1" applyBorder="1" applyAlignment="1" applyProtection="1">
      <alignment horizontal="center"/>
      <protection locked="0"/>
    </xf>
    <xf numFmtId="3" fontId="13" fillId="3" borderId="15" xfId="0" applyNumberFormat="1" applyFont="1" applyFill="1" applyBorder="1" applyAlignment="1" applyProtection="1">
      <alignment horizontal="center"/>
      <protection locked="0"/>
    </xf>
    <xf numFmtId="166" fontId="13" fillId="3" borderId="15" xfId="0" applyNumberFormat="1" applyFont="1" applyFill="1" applyBorder="1" applyAlignment="1" applyProtection="1">
      <alignment horizontal="right"/>
      <protection locked="0"/>
    </xf>
    <xf numFmtId="0" fontId="18" fillId="0" borderId="12" xfId="6" applyFont="1" applyBorder="1" applyAlignment="1" applyProtection="1">
      <alignment wrapText="1"/>
    </xf>
    <xf numFmtId="0" fontId="17" fillId="0" borderId="16" xfId="6" applyFont="1" applyBorder="1" applyProtection="1"/>
    <xf numFmtId="0" fontId="18" fillId="5" borderId="1" xfId="6" applyFont="1" applyFill="1" applyBorder="1" applyAlignment="1" applyProtection="1">
      <alignment horizontal="center"/>
    </xf>
    <xf numFmtId="0" fontId="17" fillId="3" borderId="15" xfId="6" applyFont="1" applyFill="1" applyBorder="1" applyAlignment="1" applyProtection="1">
      <alignment wrapText="1"/>
      <protection locked="0"/>
    </xf>
    <xf numFmtId="0" fontId="17" fillId="3" borderId="19" xfId="6" applyFont="1" applyFill="1" applyBorder="1" applyAlignment="1" applyProtection="1">
      <alignment wrapText="1"/>
      <protection locked="0"/>
    </xf>
    <xf numFmtId="0" fontId="16" fillId="0" borderId="12" xfId="0" applyFont="1" applyBorder="1" applyAlignment="1" applyProtection="1">
      <alignment horizontal="left" vertical="center"/>
    </xf>
    <xf numFmtId="0" fontId="16" fillId="0" borderId="14" xfId="0" applyFont="1" applyBorder="1" applyAlignment="1" applyProtection="1">
      <alignment horizontal="left" vertical="center"/>
    </xf>
    <xf numFmtId="0" fontId="18" fillId="5" borderId="5" xfId="6" applyFont="1" applyFill="1" applyBorder="1" applyAlignment="1" applyProtection="1"/>
    <xf numFmtId="166" fontId="17" fillId="3" borderId="5" xfId="6" applyNumberFormat="1" applyFont="1" applyFill="1" applyBorder="1" applyAlignment="1" applyProtection="1">
      <alignment wrapText="1"/>
      <protection locked="0"/>
    </xf>
    <xf numFmtId="166" fontId="17" fillId="3" borderId="15" xfId="6" applyNumberFormat="1" applyFont="1" applyFill="1" applyBorder="1" applyAlignment="1" applyProtection="1">
      <alignment wrapText="1"/>
      <protection locked="0"/>
    </xf>
    <xf numFmtId="0" fontId="13" fillId="0" borderId="1" xfId="0" applyFont="1" applyFill="1" applyBorder="1" applyAlignment="1" applyProtection="1">
      <alignment horizontal="center" wrapText="1"/>
    </xf>
    <xf numFmtId="0" fontId="19" fillId="5" borderId="22" xfId="6" applyFont="1" applyFill="1" applyBorder="1" applyAlignment="1" applyProtection="1">
      <alignment vertical="center" wrapText="1"/>
    </xf>
    <xf numFmtId="0" fontId="17" fillId="0" borderId="11" xfId="6" applyFont="1" applyBorder="1" applyProtection="1"/>
    <xf numFmtId="0" fontId="18" fillId="5" borderId="13" xfId="6" applyFont="1" applyFill="1" applyBorder="1" applyAlignment="1" applyProtection="1">
      <alignment wrapText="1"/>
    </xf>
    <xf numFmtId="0" fontId="18" fillId="5" borderId="14" xfId="6" applyFont="1" applyFill="1" applyBorder="1" applyAlignment="1" applyProtection="1">
      <alignment wrapText="1"/>
    </xf>
    <xf numFmtId="172" fontId="17" fillId="7" borderId="5" xfId="6" applyNumberFormat="1" applyFont="1" applyFill="1" applyBorder="1" applyProtection="1"/>
    <xf numFmtId="0" fontId="17" fillId="5" borderId="12" xfId="6" applyFont="1" applyFill="1" applyBorder="1" applyProtection="1"/>
    <xf numFmtId="171" fontId="17" fillId="7" borderId="1" xfId="6" applyNumberFormat="1" applyFont="1" applyFill="1" applyBorder="1" applyProtection="1"/>
    <xf numFmtId="0" fontId="18" fillId="0" borderId="14" xfId="6" applyFont="1" applyBorder="1" applyAlignment="1" applyProtection="1">
      <alignment wrapText="1"/>
    </xf>
    <xf numFmtId="0" fontId="17" fillId="3" borderId="15" xfId="6" applyFont="1" applyFill="1" applyBorder="1" applyProtection="1">
      <protection locked="0"/>
    </xf>
    <xf numFmtId="0" fontId="17" fillId="5" borderId="16" xfId="6" applyFont="1" applyFill="1" applyBorder="1" applyProtection="1"/>
    <xf numFmtId="0" fontId="17" fillId="5" borderId="23" xfId="6" applyFont="1" applyFill="1" applyBorder="1" applyProtection="1"/>
    <xf numFmtId="0" fontId="17" fillId="7" borderId="5" xfId="6" applyNumberFormat="1" applyFont="1" applyFill="1" applyBorder="1" applyAlignment="1" applyProtection="1">
      <alignment horizontal="left"/>
    </xf>
    <xf numFmtId="166" fontId="13" fillId="3" borderId="1" xfId="0" applyNumberFormat="1" applyFont="1" applyFill="1" applyBorder="1" applyAlignment="1" applyProtection="1">
      <alignment horizontal="center"/>
      <protection locked="0"/>
    </xf>
    <xf numFmtId="166" fontId="13" fillId="3" borderId="19" xfId="0" applyNumberFormat="1" applyFont="1" applyFill="1" applyBorder="1" applyAlignment="1" applyProtection="1">
      <alignment horizontal="center"/>
      <protection locked="0"/>
    </xf>
    <xf numFmtId="2" fontId="13" fillId="3" borderId="5" xfId="0" applyNumberFormat="1" applyFont="1" applyFill="1" applyBorder="1" applyAlignment="1" applyProtection="1">
      <alignment horizontal="right"/>
      <protection locked="0"/>
    </xf>
    <xf numFmtId="0" fontId="7" fillId="0" borderId="0" xfId="2" applyNumberFormat="1" applyFont="1" applyBorder="1"/>
    <xf numFmtId="0" fontId="7" fillId="0" borderId="6" xfId="2" applyNumberFormat="1" applyFont="1" applyBorder="1"/>
    <xf numFmtId="0" fontId="7" fillId="0" borderId="25" xfId="2" applyNumberFormat="1" applyFont="1" applyBorder="1"/>
    <xf numFmtId="0" fontId="7" fillId="0" borderId="25" xfId="2" applyFont="1" applyBorder="1"/>
    <xf numFmtId="0" fontId="7" fillId="0" borderId="0" xfId="2" applyFont="1" applyBorder="1"/>
    <xf numFmtId="173" fontId="7" fillId="0" borderId="0" xfId="2" applyNumberFormat="1" applyFont="1" applyBorder="1"/>
    <xf numFmtId="169" fontId="7" fillId="0" borderId="25" xfId="2" applyNumberFormat="1" applyFont="1" applyFill="1" applyBorder="1"/>
    <xf numFmtId="1" fontId="7" fillId="0" borderId="0" xfId="2" applyNumberFormat="1" applyFont="1" applyBorder="1"/>
    <xf numFmtId="169" fontId="7" fillId="0" borderId="0" xfId="2" applyNumberFormat="1" applyFont="1" applyFill="1" applyBorder="1"/>
    <xf numFmtId="0" fontId="7" fillId="0" borderId="0" xfId="2" applyNumberFormat="1" applyFont="1" applyFill="1" applyBorder="1"/>
    <xf numFmtId="167" fontId="7" fillId="0" borderId="0" xfId="2" applyNumberFormat="1" applyFont="1" applyFill="1" applyBorder="1"/>
    <xf numFmtId="0" fontId="7" fillId="0" borderId="25" xfId="2" applyNumberFormat="1" applyFont="1" applyFill="1" applyBorder="1"/>
    <xf numFmtId="0" fontId="7" fillId="0" borderId="0" xfId="2" applyNumberFormat="1" applyFont="1" applyFill="1"/>
    <xf numFmtId="167" fontId="7" fillId="0" borderId="0" xfId="2" applyNumberFormat="1" applyFont="1" applyFill="1"/>
    <xf numFmtId="174" fontId="7" fillId="0" borderId="0" xfId="2" applyNumberFormat="1" applyFont="1" applyFill="1" applyBorder="1"/>
    <xf numFmtId="173" fontId="7" fillId="0" borderId="0" xfId="2" applyNumberFormat="1" applyFont="1" applyFill="1" applyBorder="1"/>
    <xf numFmtId="1" fontId="7" fillId="0" borderId="0" xfId="2" applyNumberFormat="1" applyFont="1" applyFill="1" applyBorder="1"/>
    <xf numFmtId="170" fontId="7" fillId="0" borderId="0" xfId="2" applyNumberFormat="1" applyFont="1" applyFill="1" applyBorder="1"/>
    <xf numFmtId="0" fontId="20" fillId="0" borderId="0" xfId="0" applyFont="1" applyFill="1" applyBorder="1"/>
    <xf numFmtId="0" fontId="20" fillId="0" borderId="0" xfId="0" applyFont="1" applyBorder="1"/>
    <xf numFmtId="0" fontId="20" fillId="0" borderId="0" xfId="0" applyFont="1"/>
    <xf numFmtId="0" fontId="17" fillId="7" borderId="15" xfId="6" applyNumberFormat="1" applyFont="1" applyFill="1" applyBorder="1" applyAlignment="1" applyProtection="1">
      <alignment horizontal="left"/>
    </xf>
    <xf numFmtId="0" fontId="18" fillId="5" borderId="5" xfId="6" applyFont="1" applyFill="1" applyBorder="1" applyAlignment="1" applyProtection="1">
      <alignment horizontal="center" wrapText="1"/>
    </xf>
    <xf numFmtId="0" fontId="6" fillId="0" borderId="0" xfId="2" applyNumberFormat="1" applyFont="1" applyFill="1"/>
    <xf numFmtId="174" fontId="6" fillId="0" borderId="0" xfId="2" applyNumberFormat="1" applyFont="1" applyFill="1"/>
    <xf numFmtId="0" fontId="6" fillId="0" borderId="26" xfId="0" applyFont="1" applyFill="1" applyBorder="1"/>
    <xf numFmtId="0" fontId="6" fillId="0" borderId="0" xfId="2" applyNumberFormat="1" applyFont="1" applyFill="1" applyBorder="1"/>
    <xf numFmtId="174" fontId="6" fillId="0" borderId="0" xfId="2" applyNumberFormat="1" applyFont="1" applyFill="1" applyBorder="1"/>
    <xf numFmtId="0" fontId="6" fillId="0" borderId="27" xfId="0" applyFont="1" applyFill="1" applyBorder="1"/>
    <xf numFmtId="0" fontId="20" fillId="0" borderId="0" xfId="2" applyNumberFormat="1" applyFont="1" applyFill="1"/>
    <xf numFmtId="0" fontId="17" fillId="7" borderId="12" xfId="6" applyNumberFormat="1" applyFont="1" applyFill="1" applyBorder="1" applyAlignment="1" applyProtection="1">
      <alignment horizontal="left"/>
    </xf>
    <xf numFmtId="1" fontId="17" fillId="3" borderId="5" xfId="6" applyNumberFormat="1" applyFont="1" applyFill="1" applyBorder="1" applyAlignment="1" applyProtection="1">
      <alignment wrapText="1"/>
      <protection locked="0"/>
    </xf>
    <xf numFmtId="1" fontId="17" fillId="3" borderId="15" xfId="6" applyNumberFormat="1" applyFont="1" applyFill="1" applyBorder="1" applyAlignment="1" applyProtection="1">
      <alignment wrapText="1"/>
      <protection locked="0"/>
    </xf>
    <xf numFmtId="0" fontId="18" fillId="5" borderId="1" xfId="6" applyFont="1" applyFill="1" applyBorder="1" applyAlignment="1" applyProtection="1">
      <alignment horizontal="center" wrapText="1"/>
    </xf>
    <xf numFmtId="0" fontId="17" fillId="3" borderId="1" xfId="6" applyFont="1" applyFill="1" applyBorder="1" applyProtection="1">
      <protection locked="0"/>
    </xf>
    <xf numFmtId="164" fontId="13" fillId="2" borderId="19" xfId="0" applyNumberFormat="1" applyFont="1" applyFill="1" applyBorder="1" applyAlignment="1" applyProtection="1">
      <alignment horizontal="center" vertical="center"/>
    </xf>
    <xf numFmtId="0" fontId="17" fillId="7" borderId="21" xfId="6" applyNumberFormat="1" applyFont="1" applyFill="1" applyBorder="1" applyAlignment="1" applyProtection="1">
      <alignment horizontal="left"/>
    </xf>
    <xf numFmtId="164" fontId="13" fillId="3" borderId="5" xfId="0" applyNumberFormat="1" applyFont="1" applyFill="1" applyBorder="1" applyAlignment="1" applyProtection="1">
      <protection locked="0"/>
    </xf>
    <xf numFmtId="166" fontId="13" fillId="3" borderId="5" xfId="0" applyNumberFormat="1" applyFont="1" applyFill="1" applyBorder="1" applyAlignment="1" applyProtection="1">
      <alignment horizontal="center"/>
      <protection locked="0"/>
    </xf>
    <xf numFmtId="166" fontId="13" fillId="2" borderId="5" xfId="0" applyNumberFormat="1" applyFont="1" applyFill="1" applyBorder="1" applyAlignment="1" applyProtection="1">
      <alignment horizontal="center" vertical="center"/>
    </xf>
    <xf numFmtId="164" fontId="13" fillId="3" borderId="15" xfId="0" applyNumberFormat="1" applyFont="1" applyFill="1" applyBorder="1" applyAlignment="1" applyProtection="1">
      <protection locked="0"/>
    </xf>
    <xf numFmtId="166" fontId="13" fillId="3" borderId="15" xfId="0" applyNumberFormat="1" applyFont="1" applyFill="1" applyBorder="1" applyAlignment="1" applyProtection="1">
      <alignment horizontal="center"/>
      <protection locked="0"/>
    </xf>
    <xf numFmtId="166" fontId="13" fillId="2" borderId="15" xfId="0" applyNumberFormat="1" applyFont="1" applyFill="1" applyBorder="1" applyAlignment="1" applyProtection="1">
      <alignment horizontal="center" vertical="center"/>
    </xf>
    <xf numFmtId="171" fontId="17" fillId="3" borderId="1" xfId="6" applyNumberFormat="1" applyFont="1" applyFill="1" applyBorder="1" applyAlignment="1" applyProtection="1">
      <alignment wrapText="1"/>
      <protection locked="0"/>
    </xf>
    <xf numFmtId="171" fontId="17" fillId="3" borderId="19" xfId="6" applyNumberFormat="1" applyFont="1" applyFill="1" applyBorder="1" applyAlignment="1" applyProtection="1">
      <alignment wrapText="1"/>
      <protection locked="0"/>
    </xf>
    <xf numFmtId="0" fontId="5" fillId="0" borderId="0" xfId="2" applyFont="1" applyBorder="1"/>
    <xf numFmtId="0" fontId="5" fillId="0" borderId="0" xfId="2" applyNumberFormat="1" applyFont="1" applyBorder="1"/>
    <xf numFmtId="0" fontId="5" fillId="0" borderId="25" xfId="2" applyNumberFormat="1" applyFont="1" applyBorder="1"/>
    <xf numFmtId="169" fontId="5" fillId="0" borderId="25" xfId="2" applyNumberFormat="1" applyFont="1" applyFill="1" applyBorder="1"/>
    <xf numFmtId="1" fontId="5" fillId="0" borderId="0" xfId="2" applyNumberFormat="1" applyFont="1" applyBorder="1"/>
    <xf numFmtId="0" fontId="5" fillId="0" borderId="0" xfId="0" applyFont="1"/>
    <xf numFmtId="173" fontId="5" fillId="0" borderId="0" xfId="2" applyNumberFormat="1" applyFont="1" applyBorder="1"/>
    <xf numFmtId="0" fontId="5" fillId="0" borderId="0" xfId="0" applyFont="1" applyBorder="1"/>
    <xf numFmtId="169" fontId="5" fillId="0" borderId="0" xfId="2" applyNumberFormat="1" applyFont="1" applyFill="1" applyBorder="1"/>
    <xf numFmtId="0" fontId="21" fillId="0" borderId="0" xfId="0" applyFont="1"/>
    <xf numFmtId="0" fontId="22" fillId="0" borderId="0" xfId="2" applyNumberFormat="1" applyFont="1" applyFill="1"/>
    <xf numFmtId="0" fontId="4" fillId="0" borderId="0" xfId="2" applyFont="1" applyBorder="1"/>
    <xf numFmtId="0" fontId="4" fillId="0" borderId="29" xfId="2" applyNumberFormat="1" applyFont="1" applyFill="1" applyBorder="1" applyAlignment="1"/>
    <xf numFmtId="167" fontId="4" fillId="0" borderId="30" xfId="2" applyNumberFormat="1" applyFont="1" applyFill="1" applyBorder="1" applyAlignment="1"/>
    <xf numFmtId="0" fontId="4" fillId="0" borderId="32" xfId="2" applyNumberFormat="1" applyFont="1" applyFill="1" applyBorder="1" applyAlignment="1"/>
    <xf numFmtId="167" fontId="4" fillId="0" borderId="33" xfId="2" applyNumberFormat="1" applyFont="1" applyFill="1" applyBorder="1" applyAlignment="1"/>
    <xf numFmtId="0" fontId="4" fillId="0" borderId="25" xfId="2" applyNumberFormat="1" applyFont="1" applyFill="1" applyBorder="1" applyAlignment="1"/>
    <xf numFmtId="0" fontId="4" fillId="0" borderId="25" xfId="2" applyNumberFormat="1" applyFont="1" applyBorder="1"/>
    <xf numFmtId="0" fontId="7" fillId="0" borderId="31" xfId="2" applyNumberFormat="1" applyFont="1" applyFill="1" applyBorder="1"/>
    <xf numFmtId="0" fontId="7" fillId="0" borderId="29" xfId="2" applyNumberFormat="1" applyFont="1" applyFill="1" applyBorder="1"/>
    <xf numFmtId="0" fontId="0" fillId="0" borderId="29" xfId="0" applyBorder="1"/>
    <xf numFmtId="0" fontId="0" fillId="0" borderId="30" xfId="0" applyBorder="1"/>
    <xf numFmtId="0" fontId="3" fillId="0" borderId="25" xfId="2" applyNumberFormat="1" applyFont="1" applyFill="1" applyBorder="1"/>
    <xf numFmtId="0" fontId="3" fillId="0" borderId="0" xfId="2" applyNumberFormat="1" applyFont="1" applyFill="1"/>
    <xf numFmtId="167" fontId="3" fillId="0" borderId="0" xfId="2" applyNumberFormat="1" applyFont="1" applyFill="1"/>
    <xf numFmtId="169" fontId="3" fillId="0" borderId="25" xfId="2" applyNumberFormat="1" applyFont="1" applyFill="1" applyBorder="1"/>
    <xf numFmtId="0" fontId="3" fillId="0" borderId="0" xfId="2" applyFont="1" applyFill="1"/>
    <xf numFmtId="1" fontId="3" fillId="0" borderId="0" xfId="2" applyNumberFormat="1" applyFont="1" applyFill="1"/>
    <xf numFmtId="0" fontId="0" fillId="0" borderId="0" xfId="0" applyBorder="1"/>
    <xf numFmtId="0" fontId="12" fillId="0" borderId="0" xfId="2" applyNumberFormat="1" applyFill="1"/>
    <xf numFmtId="175" fontId="17" fillId="7" borderId="5" xfId="6" applyNumberFormat="1" applyFont="1" applyFill="1" applyBorder="1" applyProtection="1"/>
    <xf numFmtId="0" fontId="19" fillId="6" borderId="2" xfId="6" applyFont="1" applyFill="1" applyBorder="1" applyAlignment="1" applyProtection="1">
      <alignment vertical="center" wrapText="1"/>
    </xf>
    <xf numFmtId="169" fontId="7" fillId="0" borderId="0" xfId="2" applyNumberFormat="1" applyFont="1" applyFill="1" applyBorder="1" applyAlignment="1">
      <alignment horizontal="center"/>
    </xf>
    <xf numFmtId="169" fontId="5" fillId="0" borderId="0" xfId="2" applyNumberFormat="1" applyFont="1" applyBorder="1"/>
    <xf numFmtId="169" fontId="7" fillId="0" borderId="0" xfId="2" applyNumberFormat="1" applyFont="1" applyBorder="1"/>
    <xf numFmtId="169" fontId="2" fillId="0" borderId="0" xfId="2" applyNumberFormat="1" applyFont="1" applyBorder="1"/>
    <xf numFmtId="169" fontId="7" fillId="0" borderId="0" xfId="2" applyNumberFormat="1" applyFont="1" applyFill="1"/>
    <xf numFmtId="169" fontId="3" fillId="0" borderId="0" xfId="2" applyNumberFormat="1" applyFont="1" applyFill="1"/>
    <xf numFmtId="169" fontId="4" fillId="0" borderId="29" xfId="2" applyNumberFormat="1" applyFont="1" applyFill="1" applyBorder="1" applyAlignment="1"/>
    <xf numFmtId="169" fontId="4" fillId="0" borderId="32" xfId="2" applyNumberFormat="1" applyFont="1" applyFill="1" applyBorder="1" applyAlignment="1"/>
    <xf numFmtId="169" fontId="7" fillId="0" borderId="25" xfId="2" applyNumberFormat="1" applyFont="1" applyBorder="1"/>
    <xf numFmtId="169" fontId="5" fillId="0" borderId="25" xfId="2" applyNumberFormat="1" applyFont="1" applyBorder="1"/>
    <xf numFmtId="169" fontId="6" fillId="0" borderId="25" xfId="2" applyNumberFormat="1" applyFont="1" applyFill="1" applyBorder="1"/>
    <xf numFmtId="169" fontId="4" fillId="0" borderId="25" xfId="2" applyNumberFormat="1" applyFont="1" applyBorder="1"/>
    <xf numFmtId="169" fontId="6" fillId="0" borderId="0" xfId="2" applyNumberFormat="1" applyFont="1" applyFill="1"/>
    <xf numFmtId="169" fontId="21" fillId="0" borderId="0" xfId="0" applyNumberFormat="1" applyFont="1"/>
    <xf numFmtId="169" fontId="7" fillId="0" borderId="29" xfId="2" applyNumberFormat="1" applyFont="1" applyFill="1" applyBorder="1"/>
    <xf numFmtId="169" fontId="1" fillId="0" borderId="25" xfId="2" applyNumberFormat="1" applyFont="1" applyFill="1" applyBorder="1"/>
    <xf numFmtId="0" fontId="1" fillId="0" borderId="0" xfId="2" applyNumberFormat="1" applyFont="1" applyFill="1"/>
    <xf numFmtId="0" fontId="1" fillId="0" borderId="0" xfId="2" applyFont="1" applyFill="1"/>
    <xf numFmtId="1" fontId="1" fillId="0" borderId="0" xfId="2" applyNumberFormat="1" applyFont="1" applyFill="1"/>
    <xf numFmtId="167" fontId="1" fillId="0" borderId="0" xfId="2" applyNumberFormat="1" applyFont="1" applyFill="1"/>
    <xf numFmtId="0" fontId="13" fillId="0" borderId="12" xfId="5" applyFont="1" applyFill="1" applyBorder="1" applyAlignment="1" applyProtection="1">
      <alignment horizontal="left"/>
    </xf>
    <xf numFmtId="0" fontId="13" fillId="0" borderId="5" xfId="5" applyFont="1" applyFill="1" applyBorder="1" applyAlignment="1" applyProtection="1">
      <alignment horizontal="left"/>
    </xf>
    <xf numFmtId="0" fontId="13" fillId="0" borderId="14" xfId="5" applyFont="1" applyFill="1" applyBorder="1" applyAlignment="1" applyProtection="1">
      <alignment horizontal="left"/>
    </xf>
    <xf numFmtId="0" fontId="13" fillId="0" borderId="15" xfId="5" applyFont="1" applyFill="1" applyBorder="1" applyAlignment="1" applyProtection="1">
      <alignment horizontal="left"/>
    </xf>
    <xf numFmtId="0" fontId="19" fillId="6" borderId="17" xfId="6" applyFont="1" applyFill="1" applyBorder="1" applyAlignment="1" applyProtection="1">
      <alignment horizontal="center" vertical="center" wrapText="1"/>
    </xf>
    <xf numFmtId="0" fontId="19" fillId="6" borderId="2" xfId="6" applyFont="1" applyFill="1" applyBorder="1" applyAlignment="1" applyProtection="1">
      <alignment horizontal="center" vertical="center" wrapText="1"/>
    </xf>
    <xf numFmtId="0" fontId="19" fillId="6" borderId="18" xfId="6" applyFont="1" applyFill="1" applyBorder="1" applyAlignment="1" applyProtection="1">
      <alignment horizontal="center" vertical="center" wrapText="1"/>
    </xf>
    <xf numFmtId="0" fontId="16" fillId="0" borderId="13" xfId="0" applyFont="1" applyBorder="1" applyAlignment="1" applyProtection="1">
      <alignment horizontal="center" vertical="center"/>
    </xf>
    <xf numFmtId="0" fontId="16" fillId="0" borderId="7" xfId="0" applyFont="1" applyBorder="1" applyAlignment="1" applyProtection="1">
      <alignment horizontal="center" vertical="center"/>
    </xf>
    <xf numFmtId="0" fontId="16" fillId="0" borderId="9" xfId="0" applyFont="1" applyBorder="1" applyAlignment="1" applyProtection="1">
      <alignment horizontal="center" vertical="center"/>
    </xf>
    <xf numFmtId="0" fontId="16" fillId="0" borderId="8" xfId="0" applyFont="1" applyBorder="1" applyAlignment="1" applyProtection="1">
      <alignment horizontal="center" vertical="center" wrapText="1"/>
    </xf>
    <xf numFmtId="0" fontId="16" fillId="0" borderId="7" xfId="0" applyFont="1" applyBorder="1" applyAlignment="1" applyProtection="1">
      <alignment horizontal="center" vertical="center" wrapText="1"/>
    </xf>
    <xf numFmtId="0" fontId="16" fillId="0" borderId="20" xfId="0" applyFont="1" applyBorder="1" applyAlignment="1" applyProtection="1">
      <alignment horizontal="center" vertical="center" wrapText="1"/>
    </xf>
    <xf numFmtId="0" fontId="18" fillId="5" borderId="5" xfId="6" applyFont="1" applyFill="1" applyBorder="1" applyAlignment="1" applyProtection="1">
      <alignment horizontal="left" wrapText="1"/>
    </xf>
    <xf numFmtId="0" fontId="18" fillId="6" borderId="17" xfId="6" applyFont="1" applyFill="1" applyBorder="1" applyAlignment="1" applyProtection="1">
      <alignment horizontal="center" wrapText="1"/>
    </xf>
    <xf numFmtId="0" fontId="18" fillId="6" borderId="2" xfId="6" applyFont="1" applyFill="1" applyBorder="1" applyAlignment="1" applyProtection="1">
      <alignment horizontal="center" wrapText="1"/>
    </xf>
    <xf numFmtId="0" fontId="18" fillId="6" borderId="18" xfId="6" applyFont="1" applyFill="1" applyBorder="1" applyAlignment="1" applyProtection="1">
      <alignment horizontal="center" wrapText="1"/>
    </xf>
    <xf numFmtId="0" fontId="13" fillId="0" borderId="12" xfId="5" applyFont="1" applyBorder="1" applyAlignment="1" applyProtection="1">
      <alignment horizontal="left"/>
    </xf>
    <xf numFmtId="0" fontId="13" fillId="0" borderId="5" xfId="5" applyFont="1" applyBorder="1" applyAlignment="1" applyProtection="1">
      <alignment horizontal="left"/>
    </xf>
    <xf numFmtId="0" fontId="17" fillId="3" borderId="12" xfId="6" applyFont="1" applyFill="1" applyBorder="1" applyAlignment="1" applyProtection="1">
      <alignment horizontal="center" wrapText="1"/>
      <protection locked="0"/>
    </xf>
    <xf numFmtId="0" fontId="17" fillId="3" borderId="5" xfId="6" applyFont="1" applyFill="1" applyBorder="1" applyAlignment="1" applyProtection="1">
      <alignment horizontal="center" wrapText="1"/>
      <protection locked="0"/>
    </xf>
    <xf numFmtId="0" fontId="17" fillId="3" borderId="14" xfId="6" applyFont="1" applyFill="1" applyBorder="1" applyAlignment="1" applyProtection="1">
      <alignment horizontal="center" wrapText="1"/>
      <protection locked="0"/>
    </xf>
    <xf numFmtId="0" fontId="17" fillId="3" borderId="15" xfId="6" applyFont="1" applyFill="1" applyBorder="1" applyAlignment="1" applyProtection="1">
      <alignment horizontal="center" wrapText="1"/>
      <protection locked="0"/>
    </xf>
    <xf numFmtId="164" fontId="13" fillId="3" borderId="28" xfId="0" applyNumberFormat="1" applyFont="1" applyFill="1" applyBorder="1" applyAlignment="1" applyProtection="1">
      <alignment horizontal="left"/>
      <protection locked="0"/>
    </xf>
    <xf numFmtId="164" fontId="13" fillId="3" borderId="24" xfId="0" applyNumberFormat="1" applyFont="1" applyFill="1" applyBorder="1" applyAlignment="1" applyProtection="1">
      <alignment horizontal="left"/>
      <protection locked="0"/>
    </xf>
    <xf numFmtId="0" fontId="18" fillId="5" borderId="5" xfId="6" applyFont="1" applyFill="1" applyBorder="1" applyAlignment="1" applyProtection="1">
      <alignment horizontal="left"/>
    </xf>
    <xf numFmtId="0" fontId="18" fillId="6" borderId="17" xfId="6" applyFont="1" applyFill="1" applyBorder="1" applyAlignment="1" applyProtection="1">
      <alignment horizontal="center" vertical="center" wrapText="1"/>
    </xf>
    <xf numFmtId="0" fontId="18" fillId="6" borderId="2" xfId="6" applyFont="1" applyFill="1" applyBorder="1" applyAlignment="1" applyProtection="1">
      <alignment horizontal="center" vertical="center" wrapText="1"/>
    </xf>
    <xf numFmtId="0" fontId="18" fillId="6" borderId="18" xfId="6" applyFont="1" applyFill="1" applyBorder="1" applyAlignment="1" applyProtection="1">
      <alignment horizontal="center" vertical="center" wrapText="1"/>
    </xf>
    <xf numFmtId="0" fontId="18" fillId="5" borderId="12" xfId="6" applyFont="1" applyFill="1" applyBorder="1" applyAlignment="1" applyProtection="1">
      <alignment horizontal="center" wrapText="1"/>
    </xf>
    <xf numFmtId="0" fontId="18" fillId="5" borderId="5" xfId="6" applyFont="1" applyFill="1" applyBorder="1" applyAlignment="1" applyProtection="1">
      <alignment horizontal="center" wrapText="1"/>
    </xf>
    <xf numFmtId="0" fontId="17" fillId="3" borderId="8" xfId="6" applyFont="1" applyFill="1" applyBorder="1" applyAlignment="1" applyProtection="1">
      <alignment horizontal="left" wrapText="1"/>
      <protection locked="0"/>
    </xf>
    <xf numFmtId="0" fontId="17" fillId="3" borderId="7" xfId="6" applyFont="1" applyFill="1" applyBorder="1" applyAlignment="1" applyProtection="1">
      <alignment horizontal="left" wrapText="1"/>
      <protection locked="0"/>
    </xf>
    <xf numFmtId="0" fontId="17" fillId="3" borderId="9" xfId="6" applyFont="1" applyFill="1" applyBorder="1" applyAlignment="1" applyProtection="1">
      <alignment horizontal="left" wrapText="1"/>
      <protection locked="0"/>
    </xf>
    <xf numFmtId="0" fontId="17" fillId="3" borderId="15" xfId="6" applyFont="1" applyFill="1" applyBorder="1" applyAlignment="1" applyProtection="1">
      <alignment horizontal="left" wrapText="1"/>
      <protection locked="0"/>
    </xf>
    <xf numFmtId="0" fontId="17" fillId="3" borderId="19" xfId="6" applyFont="1" applyFill="1" applyBorder="1" applyAlignment="1" applyProtection="1">
      <alignment horizontal="left" wrapText="1"/>
      <protection locked="0"/>
    </xf>
    <xf numFmtId="169" fontId="13" fillId="4" borderId="5" xfId="0" applyNumberFormat="1" applyFont="1" applyFill="1" applyBorder="1" applyAlignment="1" applyProtection="1">
      <alignment horizontal="left" vertical="center"/>
      <protection locked="0"/>
    </xf>
    <xf numFmtId="169" fontId="13" fillId="4" borderId="1" xfId="0" applyNumberFormat="1" applyFont="1" applyFill="1" applyBorder="1" applyAlignment="1" applyProtection="1">
      <alignment horizontal="left" vertical="center"/>
      <protection locked="0"/>
    </xf>
    <xf numFmtId="164" fontId="13" fillId="3" borderId="5" xfId="0" applyNumberFormat="1" applyFont="1" applyFill="1" applyBorder="1" applyAlignment="1" applyProtection="1">
      <alignment horizontal="left"/>
      <protection locked="0"/>
    </xf>
    <xf numFmtId="164" fontId="13" fillId="3" borderId="1" xfId="0" applyNumberFormat="1" applyFont="1" applyFill="1" applyBorder="1" applyAlignment="1" applyProtection="1">
      <alignment horizontal="left"/>
      <protection locked="0"/>
    </xf>
    <xf numFmtId="0" fontId="13" fillId="3" borderId="5" xfId="6" applyFont="1" applyFill="1" applyBorder="1" applyAlignment="1" applyProtection="1">
      <alignment horizontal="left"/>
      <protection locked="0"/>
    </xf>
    <xf numFmtId="0" fontId="13" fillId="3" borderId="1" xfId="6" applyFont="1" applyFill="1" applyBorder="1" applyAlignment="1" applyProtection="1">
      <alignment horizontal="left"/>
      <protection locked="0"/>
    </xf>
    <xf numFmtId="168" fontId="13" fillId="4" borderId="5" xfId="0" applyNumberFormat="1" applyFont="1" applyFill="1" applyBorder="1" applyAlignment="1" applyProtection="1">
      <alignment horizontal="left" vertical="center"/>
      <protection locked="0"/>
    </xf>
    <xf numFmtId="168" fontId="13" fillId="4" borderId="1" xfId="0" applyNumberFormat="1" applyFont="1" applyFill="1" applyBorder="1" applyAlignment="1" applyProtection="1">
      <alignment horizontal="left" vertical="center"/>
      <protection locked="0"/>
    </xf>
    <xf numFmtId="168" fontId="17" fillId="7" borderId="5" xfId="6" applyNumberFormat="1" applyFont="1" applyFill="1" applyBorder="1" applyAlignment="1" applyProtection="1">
      <alignment horizontal="left"/>
    </xf>
    <xf numFmtId="168" fontId="17" fillId="7" borderId="1" xfId="6" applyNumberFormat="1" applyFont="1" applyFill="1" applyBorder="1" applyAlignment="1" applyProtection="1">
      <alignment horizontal="left"/>
    </xf>
    <xf numFmtId="164" fontId="13" fillId="3" borderId="15" xfId="0" applyNumberFormat="1" applyFont="1" applyFill="1" applyBorder="1" applyAlignment="1" applyProtection="1">
      <alignment horizontal="left"/>
      <protection locked="0"/>
    </xf>
    <xf numFmtId="164" fontId="13" fillId="3" borderId="19" xfId="0" applyNumberFormat="1" applyFont="1" applyFill="1" applyBorder="1" applyAlignment="1" applyProtection="1">
      <alignment horizontal="left"/>
      <protection locked="0"/>
    </xf>
    <xf numFmtId="164" fontId="13" fillId="3" borderId="8" xfId="0" applyNumberFormat="1" applyFont="1" applyFill="1" applyBorder="1" applyAlignment="1" applyProtection="1">
      <alignment horizontal="left"/>
      <protection locked="0"/>
    </xf>
    <xf numFmtId="164" fontId="13" fillId="3" borderId="7" xfId="0" applyNumberFormat="1" applyFont="1" applyFill="1" applyBorder="1" applyAlignment="1" applyProtection="1">
      <alignment horizontal="left"/>
      <protection locked="0"/>
    </xf>
    <xf numFmtId="164" fontId="13" fillId="3" borderId="20" xfId="0" applyNumberFormat="1" applyFont="1" applyFill="1" applyBorder="1" applyAlignment="1" applyProtection="1">
      <alignment horizontal="left"/>
      <protection locked="0"/>
    </xf>
    <xf numFmtId="0" fontId="19" fillId="6" borderId="34" xfId="6" applyFont="1" applyFill="1" applyBorder="1" applyAlignment="1" applyProtection="1">
      <alignment horizontal="center" vertical="center" wrapText="1"/>
    </xf>
    <xf numFmtId="0" fontId="19" fillId="6" borderId="35" xfId="6" applyFont="1" applyFill="1" applyBorder="1" applyAlignment="1" applyProtection="1">
      <alignment horizontal="center" vertical="center" wrapText="1"/>
    </xf>
    <xf numFmtId="0" fontId="19" fillId="6" borderId="36" xfId="6" applyFont="1" applyFill="1" applyBorder="1" applyAlignment="1" applyProtection="1">
      <alignment horizontal="center" vertical="center" wrapText="1"/>
    </xf>
    <xf numFmtId="0" fontId="23" fillId="0" borderId="16" xfId="0" applyFont="1" applyBorder="1" applyAlignment="1" applyProtection="1">
      <alignment horizontal="center"/>
    </xf>
  </cellXfs>
  <cellStyles count="7">
    <cellStyle name="Normal" xfId="0" builtinId="0"/>
    <cellStyle name="Normal 2" xfId="1" xr:uid="{00000000-0005-0000-0000-000001000000}"/>
    <cellStyle name="Normal 3" xfId="2" xr:uid="{00000000-0005-0000-0000-000002000000}"/>
    <cellStyle name="Normal 3 2" xfId="5" xr:uid="{00000000-0005-0000-0000-000003000000}"/>
    <cellStyle name="Normal 4" xfId="3" xr:uid="{00000000-0005-0000-0000-000004000000}"/>
    <cellStyle name="Normal 5" xfId="4" xr:uid="{00000000-0005-0000-0000-000005000000}"/>
    <cellStyle name="Normal 6" xfId="6" xr:uid="{00000000-0005-0000-0000-000006000000}"/>
  </cellStyles>
  <dxfs count="150">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dxf>
    <dxf>
      <numFmt numFmtId="0" formatCode="Genera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67" formatCode="yyyymmdd"/>
      <fill>
        <patternFill patternType="none">
          <fgColor indexed="64"/>
          <bgColor auto="1"/>
        </patternFill>
      </fill>
      <alignment horizontal="general" vertical="bottom" textRotation="0" wrapText="0" indent="0" justifyLastLine="0" shrinkToFit="0" readingOrder="0"/>
      <border diagonalUp="0" diagonalDown="0" outline="0">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9" formatCode="????????????"/>
      <fill>
        <patternFill patternType="none">
          <fgColor indexed="64"/>
          <bgColor auto="1"/>
        </patternFill>
      </fill>
      <alignment horizontal="general" vertical="bottom" textRotation="0" wrapText="0" indent="0" justifyLastLine="0" shrinkToFit="0" readingOrder="0"/>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left style="thin">
          <color indexed="64"/>
        </left>
        <right/>
        <top/>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numFmt numFmtId="169" formatCode="????????????"/>
    </dxf>
    <dxf>
      <font>
        <strike val="0"/>
        <outline val="0"/>
        <shadow val="0"/>
        <u val="none"/>
        <vertAlign val="baseline"/>
        <color theme="1"/>
      </font>
    </dxf>
    <dxf>
      <font>
        <strike val="0"/>
        <outline val="0"/>
        <shadow val="0"/>
        <u val="none"/>
        <vertAlign val="baseline"/>
        <sz val="11"/>
        <name val="Calibri"/>
        <scheme val="minor"/>
      </font>
      <numFmt numFmtId="174" formatCode="yyyy\-mm\-dd\ hh:mm:ss"/>
      <fill>
        <patternFill patternType="none">
          <fgColor indexed="64"/>
          <bgColor indexed="65"/>
        </patternFill>
      </fill>
    </dxf>
    <dxf>
      <font>
        <strike val="0"/>
        <outline val="0"/>
        <shadow val="0"/>
        <u val="none"/>
        <vertAlign val="baseline"/>
        <sz val="11"/>
        <name val="Calibri"/>
        <scheme val="minor"/>
      </font>
      <numFmt numFmtId="0" formatCode="General"/>
      <fill>
        <patternFill patternType="none">
          <fgColor indexed="64"/>
          <bgColor indexed="65"/>
        </patternFill>
      </fill>
    </dxf>
    <dxf>
      <font>
        <strike val="0"/>
        <outline val="0"/>
        <shadow val="0"/>
        <u val="none"/>
        <vertAlign val="baseline"/>
        <sz val="11"/>
        <name val="Calibri"/>
        <scheme val="minor"/>
      </font>
      <numFmt numFmtId="0" formatCode="General"/>
      <fill>
        <patternFill patternType="none">
          <fgColor indexed="64"/>
          <bgColor indexed="65"/>
        </patternFill>
      </fill>
    </dxf>
    <dxf>
      <font>
        <strike val="0"/>
        <outline val="0"/>
        <shadow val="0"/>
        <u val="none"/>
        <vertAlign val="baseline"/>
        <sz val="11"/>
        <name val="Calibri"/>
        <scheme val="minor"/>
      </font>
      <numFmt numFmtId="0" formatCode="General"/>
      <fill>
        <patternFill patternType="none">
          <fgColor indexed="64"/>
          <bgColor indexed="65"/>
        </patternFill>
      </fill>
    </dxf>
    <dxf>
      <font>
        <strike val="0"/>
        <outline val="0"/>
        <shadow val="0"/>
        <u val="none"/>
        <vertAlign val="baseline"/>
        <sz val="11"/>
        <name val="Calibri"/>
        <scheme val="minor"/>
      </font>
      <numFmt numFmtId="169" formatCode="????????????"/>
      <fill>
        <patternFill patternType="none">
          <fgColor indexed="64"/>
          <bgColor indexed="65"/>
        </patternFill>
      </fill>
    </dxf>
    <dxf>
      <border outline="0">
        <left style="thin">
          <color indexed="64"/>
        </left>
      </border>
    </dxf>
    <dxf>
      <font>
        <strike val="0"/>
        <outline val="0"/>
        <shadow val="0"/>
        <u val="none"/>
        <vertAlign val="baseline"/>
        <sz val="11"/>
        <name val="Calibri"/>
        <scheme val="minor"/>
      </font>
    </dxf>
    <dxf>
      <font>
        <b val="0"/>
        <i val="0"/>
        <strike val="0"/>
        <condense val="0"/>
        <extend val="0"/>
        <outline val="0"/>
        <shadow val="0"/>
        <u val="none"/>
        <vertAlign val="baseline"/>
        <sz val="11"/>
        <color theme="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numFmt numFmtId="174" formatCode="yyyy\-mm\-dd\ hh:mm:ss"/>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strike val="0"/>
        <outline val="0"/>
        <shadow val="0"/>
        <u val="none"/>
        <vertAlign val="baseline"/>
        <sz val="11"/>
        <name val="Calibri"/>
        <scheme val="minor"/>
      </font>
      <numFmt numFmtId="169" formatCode="????????????"/>
      <fill>
        <patternFill patternType="none">
          <fgColor indexed="64"/>
          <bgColor indexed="65"/>
        </patternFill>
      </fill>
    </dxf>
    <dxf>
      <border outline="0">
        <right style="thin">
          <color indexed="64"/>
        </right>
      </border>
    </dxf>
    <dxf>
      <font>
        <strike val="0"/>
        <outline val="0"/>
        <shadow val="0"/>
        <u val="none"/>
        <vertAlign val="baseline"/>
        <sz val="11"/>
        <name val="Calibri"/>
        <scheme val="minor"/>
      </font>
    </dxf>
    <dxf>
      <font>
        <strike val="0"/>
        <outline val="0"/>
        <shadow val="0"/>
        <u val="none"/>
        <vertAlign val="baseline"/>
        <sz val="11"/>
        <color theme="1"/>
        <name val="Calibri"/>
        <scheme val="minor"/>
      </font>
    </dxf>
    <dxf>
      <font>
        <strike val="0"/>
        <outline val="0"/>
        <shadow val="0"/>
        <u val="none"/>
        <vertAlign val="baseline"/>
        <sz val="11"/>
        <name val="Calibri"/>
        <scheme val="minor"/>
      </font>
      <fill>
        <patternFill patternType="none">
          <fgColor indexed="64"/>
          <bgColor indexed="65"/>
        </patternFill>
      </fill>
    </dxf>
    <dxf>
      <font>
        <strike val="0"/>
        <outline val="0"/>
        <shadow val="0"/>
        <u val="none"/>
        <vertAlign val="baseline"/>
        <sz val="11"/>
        <name val="Calibri"/>
        <scheme val="minor"/>
      </font>
      <numFmt numFmtId="174" formatCode="yyyy\-mm\-dd\ hh:mm:ss"/>
      <fill>
        <patternFill patternType="none">
          <fgColor indexed="64"/>
          <bgColor indexed="65"/>
        </patternFill>
      </fill>
    </dxf>
    <dxf>
      <font>
        <strike val="0"/>
        <outline val="0"/>
        <shadow val="0"/>
        <u val="none"/>
        <vertAlign val="baseline"/>
        <sz val="11"/>
        <name val="Calibri"/>
        <scheme val="minor"/>
      </font>
      <numFmt numFmtId="0" formatCode="General"/>
      <fill>
        <patternFill patternType="none">
          <fgColor indexed="64"/>
          <bgColor indexed="65"/>
        </patternFill>
      </fill>
    </dxf>
    <dxf>
      <font>
        <strike val="0"/>
        <outline val="0"/>
        <shadow val="0"/>
        <u val="none"/>
        <vertAlign val="baseline"/>
        <sz val="11"/>
        <name val="Calibri"/>
        <scheme val="minor"/>
      </font>
      <numFmt numFmtId="169" formatCode="????????????"/>
      <fill>
        <patternFill patternType="none">
          <fgColor indexed="64"/>
          <bgColor indexed="65"/>
        </patternFill>
      </fill>
      <border diagonalUp="0" diagonalDown="0">
        <left style="thin">
          <color indexed="64"/>
        </left>
        <right/>
        <top/>
        <bottom/>
        <vertical/>
        <horizontal/>
      </border>
    </dxf>
    <dxf>
      <border outline="0">
        <right style="thin">
          <color indexed="64"/>
        </right>
      </border>
    </dxf>
    <dxf>
      <font>
        <strike val="0"/>
        <outline val="0"/>
        <shadow val="0"/>
        <u val="none"/>
        <vertAlign val="baseline"/>
        <sz val="1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7" formatCode="yyyymmdd"/>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167" formatCode="yyyymmdd"/>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7" formatCode="yyyymmdd"/>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167" formatCode="yyyymmdd"/>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7" formatCode="yyyymmdd"/>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167" formatCode="yyyymmdd"/>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169" formatCode="????????????"/>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strike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numFmt numFmtId="167" formatCode="yyyymmdd"/>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167" formatCode="yyyymmdd"/>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169" formatCode="????????????"/>
      <fill>
        <patternFill patternType="none">
          <fgColor indexed="64"/>
          <bgColor indexed="65"/>
        </patternFill>
      </fill>
    </dxf>
    <dxf>
      <border outline="0">
        <left style="thin">
          <color indexed="64"/>
        </left>
      </border>
    </dxf>
    <dxf>
      <font>
        <strike val="0"/>
        <outline val="0"/>
        <shadow val="0"/>
        <u val="none"/>
        <vertAlign val="baseline"/>
        <sz val="11"/>
        <name val="Calibri"/>
        <scheme val="minor"/>
      </font>
      <numFmt numFmtId="0" formatCode="General"/>
      <fill>
        <patternFill patternType="none">
          <fgColor indexed="64"/>
          <bgColor indexed="65"/>
        </patternFill>
      </fill>
    </dxf>
    <dxf>
      <font>
        <strike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numFmt numFmtId="167" formatCode="yyyymmdd"/>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167" formatCode="yyyymmdd"/>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7" formatCode="yyyymmdd"/>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167" formatCode="yyyymmdd"/>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7" formatCode="yyyymmdd"/>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167" formatCode="yyyymmdd"/>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bottom/>
      </border>
      <protection locked="1" hidden="0"/>
    </dxf>
    <dxf>
      <font>
        <strike val="0"/>
        <outline val="0"/>
        <shadow val="0"/>
        <u val="none"/>
        <vertAlign val="baseline"/>
        <sz val="11"/>
        <color theme="1"/>
        <name val="Calibri"/>
        <scheme val="minor"/>
      </font>
      <numFmt numFmtId="169" formatCode="????????????"/>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outline="0">
        <left style="thin">
          <color indexed="64"/>
        </left>
        <right/>
        <top/>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left style="thin">
          <color indexed="64"/>
        </left>
        <right/>
        <top/>
        <bottom/>
        <vertical/>
        <horizontal/>
      </border>
    </dxf>
    <dxf>
      <border outline="0">
        <left style="thin">
          <color indexed="64"/>
        </left>
      </border>
    </dxf>
    <dxf>
      <font>
        <strike val="0"/>
        <outline val="0"/>
        <shadow val="0"/>
        <u val="none"/>
        <vertAlign val="baseline"/>
        <sz val="11"/>
        <name val="Calibri"/>
        <scheme val="minor"/>
      </font>
      <numFmt numFmtId="0" formatCode="General"/>
      <fill>
        <patternFill patternType="none">
          <fgColor indexed="64"/>
          <bgColor indexed="65"/>
        </patternFill>
      </fill>
    </dxf>
    <dxf>
      <font>
        <strike val="0"/>
        <outline val="0"/>
        <shadow val="0"/>
        <u val="none"/>
        <vertAlign val="baseline"/>
        <sz val="11"/>
        <color theme="1"/>
        <name val="Calibri"/>
        <scheme val="minor"/>
      </font>
      <numFmt numFmtId="0" formatCode="General"/>
    </dxf>
    <dxf>
      <font>
        <strike val="0"/>
        <outline val="0"/>
        <shadow val="0"/>
        <u val="none"/>
        <vertAlign val="baseline"/>
        <sz val="11"/>
        <name val="Calibri"/>
        <scheme val="minor"/>
      </font>
      <numFmt numFmtId="167" formatCode="yyyymmdd"/>
      <fill>
        <patternFill patternType="none">
          <fgColor indexed="64"/>
          <bgColor indexed="65"/>
        </patternFill>
      </fill>
    </dxf>
    <dxf>
      <font>
        <strike val="0"/>
        <outline val="0"/>
        <shadow val="0"/>
        <u val="none"/>
        <vertAlign val="baseline"/>
        <sz val="1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strike val="0"/>
        <outline val="0"/>
        <shadow val="0"/>
        <u val="none"/>
        <vertAlign val="baseline"/>
        <sz val="11"/>
        <name val="Calibri"/>
        <scheme val="minor"/>
      </font>
      <numFmt numFmtId="169" formatCode="????????????"/>
      <fill>
        <patternFill patternType="none">
          <fgColor indexed="64"/>
          <bgColor indexed="65"/>
        </patternFill>
      </fill>
      <border diagonalUp="0" diagonalDown="0">
        <left style="thin">
          <color indexed="64"/>
        </left>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strike val="0"/>
        <outline val="0"/>
        <shadow val="0"/>
        <u val="none"/>
        <vertAlign val="baseline"/>
        <sz val="11"/>
        <color theme="1"/>
        <name val="Calibri"/>
        <scheme val="minor"/>
      </font>
    </dxf>
    <dxf>
      <font>
        <strike val="0"/>
        <outline val="0"/>
        <shadow val="0"/>
        <u val="none"/>
        <vertAlign val="baseline"/>
        <sz val="11"/>
        <name val="Calibri"/>
        <scheme val="minor"/>
      </font>
      <numFmt numFmtId="167" formatCode="yyyymmdd"/>
      <fill>
        <patternFill patternType="none">
          <fgColor indexed="64"/>
          <bgColor indexed="65"/>
        </patternFill>
      </fill>
    </dxf>
    <dxf>
      <font>
        <strike val="0"/>
        <outline val="0"/>
        <shadow val="0"/>
        <u val="none"/>
        <vertAlign val="baseline"/>
        <sz val="1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dxf>
    <dxf>
      <font>
        <strike val="0"/>
        <outline val="0"/>
        <shadow val="0"/>
        <u val="none"/>
        <vertAlign val="baseline"/>
        <sz val="11"/>
        <name val="Calibri"/>
        <scheme val="minor"/>
      </font>
      <numFmt numFmtId="0" formatCode="General"/>
    </dxf>
    <dxf>
      <font>
        <strike val="0"/>
        <outline val="0"/>
        <shadow val="0"/>
        <u val="none"/>
        <vertAlign val="baseline"/>
        <sz val="11"/>
        <name val="Calibri"/>
        <scheme val="minor"/>
      </font>
      <numFmt numFmtId="0" formatCode="General"/>
      <fill>
        <patternFill patternType="none">
          <fgColor indexed="64"/>
          <bgColor indexed="65"/>
        </patternFill>
      </fill>
    </dxf>
    <dxf>
      <font>
        <strike val="0"/>
        <outline val="0"/>
        <shadow val="0"/>
        <u val="none"/>
        <vertAlign val="baseline"/>
        <sz val="11"/>
        <name val="Calibri"/>
        <scheme val="minor"/>
      </font>
    </dxf>
    <dxf>
      <font>
        <strike val="0"/>
        <outline val="0"/>
        <shadow val="0"/>
        <u val="none"/>
        <vertAlign val="baseline"/>
        <sz val="11"/>
        <name val="Calibri"/>
        <scheme val="minor"/>
      </font>
      <numFmt numFmtId="0" formatCode="General"/>
      <fill>
        <patternFill patternType="none">
          <fgColor indexed="64"/>
          <bgColor indexed="65"/>
        </patternFill>
      </fill>
    </dxf>
    <dxf>
      <font>
        <strike val="0"/>
        <outline val="0"/>
        <shadow val="0"/>
        <u val="none"/>
        <vertAlign val="baseline"/>
        <sz val="11"/>
        <name val="Calibri"/>
        <scheme val="minor"/>
      </font>
      <numFmt numFmtId="169" formatCode="????????????"/>
      <fill>
        <patternFill patternType="none">
          <fgColor indexed="64"/>
          <bgColor indexed="65"/>
        </patternFill>
      </fill>
      <border diagonalUp="0" diagonalDown="0">
        <left style="thin">
          <color indexed="64"/>
        </left>
        <right/>
        <top/>
        <bottom/>
      </border>
    </dxf>
    <dxf>
      <font>
        <strike val="0"/>
        <outline val="0"/>
        <shadow val="0"/>
        <u val="none"/>
        <vertAlign val="baseline"/>
        <sz val="11"/>
        <name val="Calibri"/>
        <scheme val="minor"/>
      </font>
    </dxf>
    <dxf>
      <font>
        <strike val="0"/>
        <outline val="0"/>
        <shadow val="0"/>
        <u val="none"/>
        <vertAlign val="baseline"/>
        <sz val="11"/>
        <color theme="1"/>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26" Type="http://schemas.openxmlformats.org/officeDocument/2006/relationships/customXml" Target="../customXml/item4.xml"/><Relationship Id="rId39"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powerPivotData" Target="model/item.data"/><Relationship Id="rId34" Type="http://schemas.openxmlformats.org/officeDocument/2006/relationships/customXml" Target="../customXml/item12.xml"/><Relationship Id="rId42" Type="http://schemas.openxmlformats.org/officeDocument/2006/relationships/customXml" Target="../customXml/item20.xml"/><Relationship Id="rId47" Type="http://schemas.openxmlformats.org/officeDocument/2006/relationships/customXml" Target="../customXml/item2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33" Type="http://schemas.openxmlformats.org/officeDocument/2006/relationships/customXml" Target="../customXml/item11.xml"/><Relationship Id="rId38" Type="http://schemas.openxmlformats.org/officeDocument/2006/relationships/customXml" Target="../customXml/item16.xml"/><Relationship Id="rId46" Type="http://schemas.openxmlformats.org/officeDocument/2006/relationships/customXml" Target="../customXml/item2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29" Type="http://schemas.openxmlformats.org/officeDocument/2006/relationships/customXml" Target="../customXml/item7.xml"/><Relationship Id="rId41"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32" Type="http://schemas.openxmlformats.org/officeDocument/2006/relationships/customXml" Target="../customXml/item10.xml"/><Relationship Id="rId37" Type="http://schemas.openxmlformats.org/officeDocument/2006/relationships/customXml" Target="../customXml/item15.xml"/><Relationship Id="rId40" Type="http://schemas.openxmlformats.org/officeDocument/2006/relationships/customXml" Target="../customXml/item18.xml"/><Relationship Id="rId45" Type="http://schemas.openxmlformats.org/officeDocument/2006/relationships/customXml" Target="../customXml/item2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28" Type="http://schemas.openxmlformats.org/officeDocument/2006/relationships/customXml" Target="../customXml/item6.xml"/><Relationship Id="rId36" Type="http://schemas.openxmlformats.org/officeDocument/2006/relationships/customXml" Target="../customXml/item14.xml"/><Relationship Id="rId10" Type="http://schemas.openxmlformats.org/officeDocument/2006/relationships/worksheet" Target="worksheets/sheet10.xml"/><Relationship Id="rId19" Type="http://schemas.openxmlformats.org/officeDocument/2006/relationships/styles" Target="styles.xml"/><Relationship Id="rId31" Type="http://schemas.openxmlformats.org/officeDocument/2006/relationships/customXml" Target="../customXml/item9.xml"/><Relationship Id="rId44" Type="http://schemas.openxmlformats.org/officeDocument/2006/relationships/customXml" Target="../customXml/item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 Id="rId30" Type="http://schemas.openxmlformats.org/officeDocument/2006/relationships/customXml" Target="../customXml/item8.xml"/><Relationship Id="rId35" Type="http://schemas.openxmlformats.org/officeDocument/2006/relationships/customXml" Target="../customXml/item13.xml"/><Relationship Id="rId43" Type="http://schemas.openxmlformats.org/officeDocument/2006/relationships/customXml" Target="../customXml/item2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sharepoint.nebraska.gov/ndot/BTSDprojects/AWProject/Documents/Materials/QAQC-Portland%20Cement%20Concrete%20Update/PCC%20Propor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tbl_GeogArea" backgroundRefresh="0" connectionId="2" xr16:uid="{00000000-0016-0000-0C00-000000000000}" autoFormatId="16" applyNumberFormats="0" applyBorderFormats="0" applyFontFormats="0" applyPatternFormats="0" applyAlignmentFormats="0" applyWidthHeightFormats="0">
  <queryTableRefresh nextId="5" unboundColumnsLeft="1">
    <queryTableFields count="3">
      <queryTableField id="3" dataBound="0" tableColumnId="3"/>
      <queryTableField id="1" name="Geog_ID" tableColumnId="1"/>
      <queryTableField id="2" name="Geog_Nm" tableColumnId="2"/>
    </queryTableFields>
  </queryTableRefresh>
  <extLst>
    <ext xmlns:x15="http://schemas.microsoft.com/office/spreadsheetml/2010/11/main" uri="{883FBD77-0823-4a55-B5E3-86C4891E6966}">
      <x15:queryTable sourceDataName="Report AGF026002_DataFeed"/>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tbl_ProdcrSupp" backgroundRefresh="0" connectionId="3" xr16:uid="{00000000-0016-0000-0C00-000001000000}" autoFormatId="16" applyNumberFormats="0" applyBorderFormats="0" applyFontFormats="0" applyPatternFormats="0" applyAlignmentFormats="0" applyWidthHeightFormats="0">
  <queryTableRefresh nextId="5" unboundColumnsLeft="1">
    <queryTableFields count="3">
      <queryTableField id="3" dataBound="0" tableColumnId="3"/>
      <queryTableField id="1" name="PRODR_SUPP_CD" tableColumnId="1"/>
      <queryTableField id="2" name="PRODR_SUPP_NM" tableColumnId="2"/>
    </queryTableFields>
  </queryTableRefresh>
  <extLst>
    <ext xmlns:x15="http://schemas.microsoft.com/office/spreadsheetml/2010/11/main" uri="{883FBD77-0823-4a55-B5E3-86C4891E6966}">
      <x15:queryTable sourceDataName="Report AGF026002_DataFeed1"/>
    </ext>
  </extLst>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tbl_UserInfo" backgroundRefresh="0" connectionId="4" xr16:uid="{00000000-0016-0000-0C00-000002000000}" autoFormatId="16" applyNumberFormats="0" applyBorderFormats="0" applyFontFormats="0" applyPatternFormats="0" applyAlignmentFormats="0" applyWidthHeightFormats="0">
  <queryTableRefresh nextId="9">
    <queryTableFields count="5">
      <queryTableField id="3" name="USER_NM" tableColumnId="3"/>
      <queryTableField id="2" name="USER_ID" tableColumnId="2"/>
      <queryTableField id="1" name="COMMON_ID" tableColumnId="1"/>
      <queryTableField id="4" name="FIRSTNAME" tableColumnId="4"/>
      <queryTableField id="5" name="LASTNAME" tableColumnId="5"/>
    </queryTableFields>
  </queryTableRefresh>
  <extLst>
    <ext xmlns:x15="http://schemas.microsoft.com/office/spreadsheetml/2010/11/main" uri="{883FBD77-0823-4a55-B5E3-86C4891E6966}">
      <x15:queryTable sourceDataName="Report AGF026002_DataFeed2"/>
    </ext>
  </extLst>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tbl_UserInfo" backgroundRefresh="0" connectionId="5" xr16:uid="{CCAE0DEB-F334-4127-83E3-BFCC9FE3F69E}" autoFormatId="16" applyNumberFormats="0" applyBorderFormats="0" applyFontFormats="0" applyPatternFormats="0" applyAlignmentFormats="0" applyWidthHeightFormats="0">
  <queryTableRefresh nextId="6">
    <queryTableFields count="5">
      <queryTableField id="1" name="COMMON_ID" tableColumnId="1"/>
      <queryTableField id="2" name="USER_ID" tableColumnId="2"/>
      <queryTableField id="3" name="USER_NM" tableColumnId="3"/>
      <queryTableField id="4" name="FIRSTNAME" tableColumnId="4"/>
      <queryTableField id="5" name="LASTNAME" tableColumnId="5"/>
    </queryTableFields>
  </queryTableRefresh>
  <extLst>
    <ext xmlns:x15="http://schemas.microsoft.com/office/spreadsheetml/2010/11/main" uri="{883FBD77-0823-4a55-B5E3-86C4891E6966}">
      <x15:queryTable sourceDataName="Report AGF026002_DataFeed2"/>
    </ext>
  </extLst>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AggPits_1" backgroundRefresh="0" growShrinkType="overwriteClear" connectionId="1" xr16:uid="{9D21A119-8D6E-4D3C-83E3-29288D171CD2}" autoFormatId="16" applyNumberFormats="0" applyBorderFormats="0" applyFontFormats="0" applyPatternFormats="0" applyAlignmentFormats="0" applyWidthHeightFormats="0">
  <queryTableRefresh nextId="8">
    <queryTableFields count="5">
      <queryTableField id="3" name="Source" tableColumnId="3"/>
      <queryTableField id="4" name="Pit_Owner" tableColumnId="4"/>
      <queryTableField id="5" name="NDOT_PRODR_SUPP_FULL_NAME" tableColumnId="5"/>
      <queryTableField id="6" name="PRODR_SUPP_T_DESCR" tableColumnId="6"/>
      <queryTableField id="7" name="SiteMgr_Facility_PRODR_SUPP_CD" tableColumnId="7"/>
    </queryTableFields>
    <queryTableDeletedFields count="2">
      <deletedField name="Matl_CD"/>
      <deletedField name="Matl_Specific"/>
    </queryTableDeletedFields>
  </queryTableRefresh>
  <extLst>
    <ext xmlns:x15="http://schemas.microsoft.com/office/spreadsheetml/2010/11/main" uri="{883FBD77-0823-4a55-B5E3-86C4891E6966}">
      <x15:queryTable sourceDataName="Report AGF026002_DataFeed2"/>
    </ext>
  </extLst>
</queryTable>
</file>

<file path=xl/tables/_rels/table15.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19.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20.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0000000}" name="t_tst_rslt_dtl" displayName="t_tst_rslt_dtl" ref="AX2:BE3722" totalsRowShown="0" headerRowDxfId="149" dataDxfId="148" headerRowCellStyle="Normal 3">
  <autoFilter ref="AX2:BE3722" xr:uid="{00000000-0009-0000-0100-00000A000000}"/>
  <sortState xmlns:xlrd2="http://schemas.microsoft.com/office/spreadsheetml/2017/richdata2" ref="AX3:BE3392">
    <sortCondition ref="AX2:AX3392"/>
  </sortState>
  <tableColumns count="8">
    <tableColumn id="1" xr3:uid="{00000000-0010-0000-0000-000001000000}" name="SMPL_ID" dataDxfId="147" dataCellStyle="Normal 3"/>
    <tableColumn id="2" xr3:uid="{00000000-0010-0000-0000-000002000000}" name="TST_METH" dataDxfId="146" dataCellStyle="Normal 3"/>
    <tableColumn id="3" xr3:uid="{00000000-0010-0000-0000-000003000000}" name="SMPL_TST_NBR" dataDxfId="145" dataCellStyle="Normal 3"/>
    <tableColumn id="22" xr3:uid="{00000000-0010-0000-0000-000016000000}" name="TST_FLD_SN" dataDxfId="144" dataCellStyle="Normal 3"/>
    <tableColumn id="5" xr3:uid="{00000000-0010-0000-0000-000005000000}" name="TST_STRG_FLD_VAL" dataDxfId="143" dataCellStyle="Normal 3"/>
    <tableColumn id="6" xr3:uid="{00000000-0010-0000-0000-000006000000}" name="TST_NUMRC_FLD_VAL" dataDxfId="142" dataCellStyle="Normal 3"/>
    <tableColumn id="10" xr3:uid="{00000000-0010-0000-0000-00000A000000}" name="LAST_MODFD_UID" dataDxfId="141" dataCellStyle="Normal 3"/>
    <tableColumn id="9" xr3:uid="{00000000-0010-0000-0000-000009000000}" name="LAST_MODFD_DT" dataDxfId="140" dataCellStyle="Normal 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T_smpl_tstr" displayName="T_smpl_tstr" ref="AK2:AP112" totalsRowShown="0" headerRowDxfId="23" dataDxfId="22" tableBorderDxfId="21" headerRowCellStyle="Normal 3" dataCellStyle="Normal 3">
  <autoFilter ref="AK2:AP112" xr:uid="{00000000-0009-0000-0100-000014000000}"/>
  <tableColumns count="6">
    <tableColumn id="1" xr3:uid="{00000000-0010-0000-0900-000001000000}" name="TST_ID" dataDxfId="20" dataCellStyle="Normal 3"/>
    <tableColumn id="2" xr3:uid="{00000000-0010-0000-0900-000002000000}" name="TST_METH" dataDxfId="19" dataCellStyle="Normal 3"/>
    <tableColumn id="3" xr3:uid="{00000000-0010-0000-0900-000003000000}" name="SMPL_ID" dataDxfId="18" dataCellStyle="Normal 3"/>
    <tableColumn id="4" xr3:uid="{00000000-0010-0000-0900-000004000000}" name="SMPL_TST_NBR" dataDxfId="17" dataCellStyle="Normal 3"/>
    <tableColumn id="5" xr3:uid="{00000000-0010-0000-0900-000005000000}" name="LAST_MODFD_UID" dataDxfId="16" dataCellStyle="Normal 3"/>
    <tableColumn id="6" xr3:uid="{00000000-0010-0000-0900-000006000000}" name="LAST_MODFD_DT" dataDxfId="15" dataCellStyle="Normal 3"/>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A000000}" name="Delivery_Method" displayName="Delivery_Method" ref="B1:B4" totalsRowShown="0" headerRowCellStyle="Normal 5" dataCellStyle="Normal 5">
  <autoFilter ref="B1:B4" xr:uid="{00000000-0009-0000-0100-000006000000}"/>
  <tableColumns count="1">
    <tableColumn id="1" xr3:uid="{00000000-0010-0000-0A00-000001000000}" name="Delivery_Method" dataCellStyle="Normal 5"/>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B000000}" name="Admixtures" displayName="Admixtures" ref="D1:D10" totalsRowShown="0" headerRowCellStyle="Normal 5" dataCellStyle="Normal 5">
  <autoFilter ref="D1:D10" xr:uid="{00000000-0009-0000-0100-000007000000}"/>
  <tableColumns count="1">
    <tableColumn id="1" xr3:uid="{00000000-0010-0000-0B00-000001000000}" name="Admixtures" dataCellStyle="Normal 5"/>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C000000}" name="Agg_Type" displayName="Agg_Type" ref="F1:F4" totalsRowShown="0" headerRowCellStyle="Normal 5" dataCellStyle="Normal 5">
  <autoFilter ref="F1:F4" xr:uid="{00000000-0009-0000-0100-000008000000}"/>
  <tableColumns count="1">
    <tableColumn id="1" xr3:uid="{00000000-0010-0000-0C00-000001000000}" name="Agg_Type" dataCellStyle="Normal 5"/>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D000000}" name="Sample_Location" displayName="Sample_Location" ref="H1:H3" totalsRowShown="0" headerRowDxfId="14" dataDxfId="13" headerRowCellStyle="Normal 5" dataCellStyle="Normal 5">
  <autoFilter ref="H1:H3" xr:uid="{00000000-0009-0000-0100-000009000000}"/>
  <tableColumns count="1">
    <tableColumn id="1" xr3:uid="{00000000-0010-0000-0D00-000001000000}" name="Sample Location" dataDxfId="12" dataCellStyle="Normal 5"/>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E000000}" name="Table_tbl_GeogArea" displayName="Table_tbl_GeogArea" ref="J1:L20" tableType="queryTable" totalsRowShown="0">
  <autoFilter ref="J1:L20" xr:uid="{00000000-0009-0000-0100-000001000000}"/>
  <tableColumns count="3">
    <tableColumn id="3" xr3:uid="{00000000-0010-0000-0E00-000003000000}" uniqueName="3" name="Geog_ID_And_Geog_Nm" queryTableFieldId="3" dataDxfId="11" dataCellStyle="Normal 3">
      <calculatedColumnFormula>Table_tbl_GeogArea[[#This Row],[Geog_ID]] &amp; " - " &amp; Table_tbl_GeogArea[[#This Row],[Geog_Nm]]</calculatedColumnFormula>
    </tableColumn>
    <tableColumn id="1" xr3:uid="{00000000-0010-0000-0E00-000001000000}" uniqueName="1" name="Geog_ID" queryTableFieldId="1" dataCellStyle="Normal 3"/>
    <tableColumn id="2" xr3:uid="{00000000-0010-0000-0E00-000002000000}" uniqueName="2" name="Geog_Nm" queryTableFieldId="2" dataCellStyle="Normal 3"/>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F000000}" name="Product_Name" displayName="Product_Name" ref="N1:N25" totalsRowShown="0" dataDxfId="10" tableBorderDxfId="9">
  <autoFilter ref="N1:N25" xr:uid="{00000000-0009-0000-0100-000003000000}"/>
  <tableColumns count="1">
    <tableColumn id="1" xr3:uid="{00000000-0010-0000-0F00-000001000000}" name="Prod_Nm" dataDxfId="8"/>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0000000}" name="Table_tbl_ProdcrSupp" displayName="Table_tbl_ProdcrSupp" ref="P1:R1188" tableType="queryTable" totalsRowShown="0">
  <autoFilter ref="P1:R1188" xr:uid="{00000000-0009-0000-0100-000002000000}"/>
  <tableColumns count="3">
    <tableColumn id="3" xr3:uid="{00000000-0010-0000-1000-000003000000}" uniqueName="3" name="Code_And_Name" queryTableFieldId="3" dataDxfId="7" dataCellStyle="Normal 3">
      <calculatedColumnFormula>IF(Table_tbl_ProdcrSupp[[#This Row],[PRODR_SUPP_CD]] = "", "", Table_tbl_ProdcrSupp[[#This Row],[PRODR_SUPP_CD]] &amp; " - " &amp; Table_tbl_ProdcrSupp[[#This Row],[PRODR_SUPP_NM]])</calculatedColumnFormula>
    </tableColumn>
    <tableColumn id="1" xr3:uid="{00000000-0010-0000-1000-000001000000}" uniqueName="1" name="PRODR_SUPP_CD" queryTableFieldId="1" dataDxfId="6" dataCellStyle="Normal 3"/>
    <tableColumn id="2" xr3:uid="{00000000-0010-0000-1000-000002000000}" uniqueName="2" name="PRODR_SUPP_NM" queryTableFieldId="2" dataDxfId="5" dataCellStyle="Normal 3"/>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1000000}" name="User_Nm_Table" displayName="User_Nm_Table" ref="T1:X3670" tableType="queryTable" totalsRowShown="0">
  <autoFilter ref="T1:X3670" xr:uid="{00000000-0009-0000-0100-000004000000}"/>
  <sortState xmlns:xlrd2="http://schemas.microsoft.com/office/spreadsheetml/2017/richdata2" ref="T2:X3670">
    <sortCondition ref="T1:T3659"/>
  </sortState>
  <tableColumns count="5">
    <tableColumn id="3" xr3:uid="{00000000-0010-0000-1100-000003000000}" uniqueName="3" name="USER_NM" queryTableFieldId="3" dataDxfId="4" dataCellStyle="Normal 3"/>
    <tableColumn id="2" xr3:uid="{00000000-0010-0000-1100-000002000000}" uniqueName="2" name="USER_ID" queryTableFieldId="2" dataDxfId="3" dataCellStyle="Normal 3"/>
    <tableColumn id="1" xr3:uid="{00000000-0010-0000-1100-000001000000}" uniqueName="1" name="COMMON_ID" queryTableFieldId="1" dataDxfId="2" dataCellStyle="Normal 3"/>
    <tableColumn id="4" xr3:uid="{00000000-0010-0000-1100-000004000000}" uniqueName="4" name="FIRSTNAME" queryTableFieldId="4" dataDxfId="1" dataCellStyle="Normal 3"/>
    <tableColumn id="5" xr3:uid="{00000000-0010-0000-1100-000005000000}" uniqueName="5" name="LASTNAME" queryTableFieldId="5" dataDxfId="0" dataCellStyle="Normal 3"/>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B0C33EE-F3B2-42B6-A607-F0AA1AEFF9BA}" name="Table_tbl_UserInfo" displayName="Table_tbl_UserInfo" ref="A1:E3670" tableType="queryTable" totalsRowShown="0">
  <autoFilter ref="A1:E3670" xr:uid="{86F0DC37-5191-42A2-826B-F90E425541EC}"/>
  <tableColumns count="5">
    <tableColumn id="1" xr3:uid="{19A7F156-BE30-4953-BB6D-97BE3B7C6437}" uniqueName="1" name="COMMON_ID" queryTableFieldId="1"/>
    <tableColumn id="2" xr3:uid="{B01D4B27-1DDD-4198-97EB-740BE073465C}" uniqueName="2" name="USER_ID" queryTableFieldId="2"/>
    <tableColumn id="3" xr3:uid="{3834AFFB-472F-426F-BE9A-5BD84BFDBBD4}" uniqueName="3" name="USER_NM" queryTableFieldId="3"/>
    <tableColumn id="4" xr3:uid="{EA47A1AD-AA0A-463D-B9C0-B9349F31A4CD}" uniqueName="4" name="FIRSTNAME" queryTableFieldId="4"/>
    <tableColumn id="5" xr3:uid="{EA91B8CB-1A82-4342-A1A3-31F13748A370}" uniqueName="5" name="LASTNAME" queryTableFieldId="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1000000}" name="t_tst_rslt_hdr" displayName="t_tst_rslt_hdr" ref="AQ2:AW112" totalsRowShown="0" headerRowDxfId="139" dataDxfId="138" headerRowCellStyle="Normal 3" dataCellStyle="Normal 3">
  <autoFilter ref="AQ2:AW112" xr:uid="{00000000-0009-0000-0100-00000B000000}"/>
  <sortState xmlns:xlrd2="http://schemas.microsoft.com/office/spreadsheetml/2017/richdata2" ref="AQ3:AW112">
    <sortCondition ref="AQ2:AQ112"/>
  </sortState>
  <tableColumns count="7">
    <tableColumn id="1" xr3:uid="{00000000-0010-0000-0100-000001000000}" name="SMPL_ID" dataDxfId="137" dataCellStyle="Normal 3"/>
    <tableColumn id="2" xr3:uid="{00000000-0010-0000-0100-000002000000}" name="TST_METH" dataDxfId="136" dataCellStyle="Normal 3"/>
    <tableColumn id="3" xr3:uid="{00000000-0010-0000-0100-000003000000}" name="SMPL_TST_NBR" dataDxfId="135" dataCellStyle="Normal 3"/>
    <tableColumn id="4" xr3:uid="{00000000-0010-0000-0100-000004000000}" name="RMRKS_ID" dataDxfId="134" dataCellStyle="Normal 3"/>
    <tableColumn id="5" xr3:uid="{00000000-0010-0000-0100-000005000000}" name="EFFDT" dataDxfId="133" dataCellStyle="Normal 3"/>
    <tableColumn id="6" xr3:uid="{00000000-0010-0000-0100-000006000000}" name="LAST_MODFD_UID" dataDxfId="132" dataCellStyle="Normal 3"/>
    <tableColumn id="7" xr3:uid="{00000000-0010-0000-0100-000007000000}" name="LAST_MODFD_DT" dataDxfId="131" dataCellStyle="Normal 3"/>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1217839-BF03-4840-9AD2-3FA7456953F2}" name="Table_AggPits_1" displayName="Table_AggPits_1" ref="A1:E398" tableType="queryTable" totalsRowShown="0">
  <autoFilter ref="A1:E398" xr:uid="{DA72EE02-1189-44B6-8FE6-1B686A90A598}"/>
  <sortState xmlns:xlrd2="http://schemas.microsoft.com/office/spreadsheetml/2017/richdata2" ref="A2:E398">
    <sortCondition ref="B1:B397"/>
  </sortState>
  <tableColumns count="5">
    <tableColumn id="3" xr3:uid="{52C8AD52-CFDB-484B-B47E-BFA72485CE6A}" uniqueName="3" name="Source" queryTableFieldId="3"/>
    <tableColumn id="4" xr3:uid="{F2AD3368-05FC-4D86-9AC7-55128D842B36}" uniqueName="4" name="Pit_Owner" queryTableFieldId="4"/>
    <tableColumn id="5" xr3:uid="{9DC16DF6-C9A8-4AD4-BA35-3C9B09FCF10D}" uniqueName="5" name="NDOT_PRODR_SUPP_FULL_NAME" queryTableFieldId="5"/>
    <tableColumn id="6" xr3:uid="{F57FF665-FFCA-4F58-81D7-CABEFF5AEDA4}" uniqueName="6" name="PRODR_SUPP_T_DESCR" queryTableFieldId="6"/>
    <tableColumn id="7" xr3:uid="{A220A16E-CDFB-43AB-9CE4-6E13C3BE7B01}" uniqueName="7" name="SiteMgr_Facility_PRODR_SUPP_CD" queryTableFieldId="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2000000}" name="t_smpl_tst" displayName="t_smpl_tst" ref="AA2:AJ112" totalsRowShown="0" headerRowDxfId="130" dataDxfId="129" tableBorderDxfId="128" headerRowCellStyle="Normal 3" dataCellStyle="Normal 3">
  <autoFilter ref="AA2:AJ112" xr:uid="{00000000-0009-0000-0100-00000C000000}"/>
  <sortState xmlns:xlrd2="http://schemas.microsoft.com/office/spreadsheetml/2017/richdata2" ref="AA3:AJ112">
    <sortCondition ref="AB2:AB112"/>
  </sortState>
  <tableColumns count="10">
    <tableColumn id="1" xr3:uid="{00000000-0010-0000-0200-000001000000}" name="TST_METH" dataDxfId="127" totalsRowDxfId="126" dataCellStyle="Normal 3"/>
    <tableColumn id="2" xr3:uid="{00000000-0010-0000-0200-000002000000}" name="SMPL_ID" dataDxfId="125" totalsRowDxfId="124" dataCellStyle="Normal 3"/>
    <tableColumn id="3" xr3:uid="{00000000-0010-0000-0200-000003000000}" name="SMPL_TST_NBR" dataDxfId="123" totalsRowDxfId="122" dataCellStyle="Normal 3"/>
    <tableColumn id="4" xr3:uid="{00000000-0010-0000-0200-000004000000}" name="LAB_ID" dataDxfId="121" totalsRowDxfId="120" dataCellStyle="Normal 3"/>
    <tableColumn id="5" xr3:uid="{00000000-0010-0000-0200-000005000000}" name="CHRG_AMT" dataDxfId="119" totalsRowDxfId="118" dataCellStyle="Normal 3"/>
    <tableColumn id="6" xr3:uid="{00000000-0010-0000-0200-000006000000}" name="STRT_DT" dataDxfId="117" totalsRowDxfId="116" dataCellStyle="Normal 3"/>
    <tableColumn id="7" xr3:uid="{00000000-0010-0000-0200-000007000000}" name="EST_CMPL_DT" dataDxfId="115" totalsRowDxfId="114" dataCellStyle="Normal 3"/>
    <tableColumn id="8" xr3:uid="{00000000-0010-0000-0200-000008000000}" name="ACTL_CMPL_DT" dataDxfId="113" totalsRowDxfId="112" dataCellStyle="Normal 3"/>
    <tableColumn id="9" xr3:uid="{00000000-0010-0000-0200-000009000000}" name="LAST_MODFD_UID" dataDxfId="111" totalsRowDxfId="110" dataCellStyle="Normal 3"/>
    <tableColumn id="10" xr3:uid="{00000000-0010-0000-0200-00000A000000}" name="LAST_MODFD_DT" dataDxfId="109" totalsRowDxfId="108" dataCellStyle="Normal 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_othr_smpl" displayName="t_othr_smpl" ref="V2:Z12" totalsRowShown="0" headerRowDxfId="107" dataDxfId="106" tableBorderDxfId="105" headerRowCellStyle="Normal 3" dataCellStyle="Normal 3">
  <autoFilter ref="V2:Z12" xr:uid="{00000000-0009-0000-0100-00000D000000}"/>
  <tableColumns count="5">
    <tableColumn id="1" xr3:uid="{00000000-0010-0000-0300-000001000000}" name="SMPL_ID" dataDxfId="104" totalsRowDxfId="103" dataCellStyle="Normal 3"/>
    <tableColumn id="2" xr3:uid="{00000000-0010-0000-0300-000002000000}" name="OTH_T" dataDxfId="102" totalsRowDxfId="101" dataCellStyle="Normal 3">
      <calculatedColumnFormula>IF($A3="","","DEST")</calculatedColumnFormula>
    </tableColumn>
    <tableColumn id="3" xr3:uid="{00000000-0010-0000-0300-000003000000}" name="OTH_ID" dataDxfId="100" totalsRowDxfId="99" dataCellStyle="Normal 3">
      <calculatedColumnFormula>IF($A3="","","NDORCENT")</calculatedColumnFormula>
    </tableColumn>
    <tableColumn id="4" xr3:uid="{00000000-0010-0000-0300-000004000000}" name="LAST_MODFD_UID" dataDxfId="98" totalsRowDxfId="97" dataCellStyle="Normal 3"/>
    <tableColumn id="5" xr3:uid="{00000000-0010-0000-0300-000005000000}" name="LAST_MODFD_DT" dataDxfId="96" totalsRowDxfId="95" dataCellStyle="Normal 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4000000}" name="t_smpl" displayName="t_smpl" ref="A2:U12" totalsRowShown="0" headerRowDxfId="94" dataDxfId="93" headerRowCellStyle="Normal 3" dataCellStyle="Normal 3">
  <autoFilter ref="A2:U12" xr:uid="{00000000-0009-0000-0100-00000E000000}"/>
  <tableColumns count="21">
    <tableColumn id="1" xr3:uid="{00000000-0010-0000-0400-000001000000}" name="SMPL_ID" dataDxfId="92" totalsRowDxfId="91" dataCellStyle="Normal 3"/>
    <tableColumn id="2" xr3:uid="{00000000-0010-0000-0400-000002000000}" name="SMPLD_BY" dataDxfId="90" totalsRowDxfId="89" dataCellStyle="Normal 3"/>
    <tableColumn id="3" xr3:uid="{00000000-0010-0000-0400-000003000000}" name="MATL_CD" dataDxfId="88" totalsRowDxfId="87" dataCellStyle="Normal 3"/>
    <tableColumn id="4" xr3:uid="{00000000-0010-0000-0400-000004000000}" name="PROD_NM" dataDxfId="86" totalsRowDxfId="85" dataCellStyle="Normal 3"/>
    <tableColumn id="5" xr3:uid="{00000000-0010-0000-0400-000005000000}" name="PRODR_SUPP_CD" dataDxfId="84" totalsRowDxfId="83" dataCellStyle="Normal 3"/>
    <tableColumn id="6" xr3:uid="{00000000-0010-0000-0400-000006000000}" name="CMS_UID" dataDxfId="82" totalsRowDxfId="81" dataCellStyle="Normal 3"/>
    <tableColumn id="7" xr3:uid="{00000000-0010-0000-0400-000007000000}" name="SMPL_T" dataDxfId="80" totalsRowDxfId="79" dataCellStyle="Normal 3"/>
    <tableColumn id="8" xr3:uid="{00000000-0010-0000-0400-000008000000}" name="UNT_T" dataDxfId="78" totalsRowDxfId="77" dataCellStyle="Normal 3"/>
    <tableColumn id="9" xr3:uid="{00000000-0010-0000-0400-000009000000}" name="MNFCTR_CD" dataDxfId="76" totalsRowDxfId="75" dataCellStyle="Normal 3"/>
    <tableColumn id="10" xr3:uid="{00000000-0010-0000-0400-00000A000000}" name="REPR_QTY" dataDxfId="74" totalsRowDxfId="73" dataCellStyle="Normal 3"/>
    <tableColumn id="11" xr3:uid="{00000000-0010-0000-0400-00000B000000}" name="SMPL_DT" dataDxfId="72" totalsRowDxfId="71" dataCellStyle="Normal 3"/>
    <tableColumn id="12" xr3:uid="{00000000-0010-0000-0400-00000C000000}" name="LOG_DT" dataDxfId="70" totalsRowDxfId="69" dataCellStyle="Normal 3"/>
    <tableColumn id="13" xr3:uid="{00000000-0010-0000-0400-00000D000000}" name="GEOG_AREA_T" dataDxfId="68" totalsRowDxfId="67" dataCellStyle="Normal 3"/>
    <tableColumn id="14" xr3:uid="{00000000-0010-0000-0400-00000E000000}" name="STAT_T" dataDxfId="66" totalsRowDxfId="65" dataCellStyle="Normal 3">
      <calculatedColumnFormula>IF($A3="","","LOGD")</calculatedColumnFormula>
    </tableColumn>
    <tableColumn id="15" xr3:uid="{00000000-0010-0000-0400-00000F000000}" name="AUTH_DT" dataDxfId="64" totalsRowDxfId="63" dataCellStyle="Normal 3">
      <calculatedColumnFormula>IF($A3="","","0")</calculatedColumnFormula>
    </tableColumn>
    <tableColumn id="16" xr3:uid="{00000000-0010-0000-0400-000010000000}" name="ACPT_METH_T" dataDxfId="62" totalsRowDxfId="61" dataCellStyle="Normal 3">
      <calculatedColumnFormula>IF($A3="","","--")</calculatedColumnFormula>
    </tableColumn>
    <tableColumn id="17" xr3:uid="{00000000-0010-0000-0400-000011000000}" name="LAST_MODFD_UID" dataDxfId="60" totalsRowDxfId="59" dataCellStyle="Normal 3"/>
    <tableColumn id="18" xr3:uid="{00000000-0010-0000-0400-000012000000}" name="LAST_MODFD_DT" dataDxfId="58" totalsRowDxfId="57" dataCellStyle="Normal 3"/>
    <tableColumn id="19" xr3:uid="{00000000-0010-0000-0400-000013000000}" name="LOCK_DT" dataDxfId="56" totalsRowDxfId="55" dataCellStyle="Normal 3"/>
    <tableColumn id="20" xr3:uid="{00000000-0010-0000-0400-000014000000}" name="LAB_CNTRL_NBR" dataDxfId="54" totalsRowDxfId="53" dataCellStyle="Normal 3">
      <calculatedColumnFormula>IF($A3="","",CONCATENATE("CN",A3))</calculatedColumnFormula>
    </tableColumn>
    <tableColumn id="21" xr3:uid="{00000000-0010-0000-0400-000015000000}" name="LAB_REF_NBR" dataDxfId="52" totalsRowDxfId="51" dataCellStyle="Normal 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LIMS_SMPL_RECV_CENTRL" displayName="LIMS_SMPL_RECV_CENTRL" ref="BF2:BI12" totalsRowShown="0" headerRowDxfId="50" dataDxfId="49" tableBorderDxfId="48">
  <autoFilter ref="BF2:BI12" xr:uid="{00000000-0009-0000-0100-00000F000000}"/>
  <tableColumns count="4">
    <tableColumn id="1" xr3:uid="{00000000-0010-0000-0500-000001000000}" name="SMPL_ID" dataDxfId="47" dataCellStyle="Normal 3"/>
    <tableColumn id="2" xr3:uid="{00000000-0010-0000-0500-000002000000}" name="CENTRL_RECV_DEST" dataDxfId="46" dataCellStyle="Normal 3"/>
    <tableColumn id="3" xr3:uid="{00000000-0010-0000-0500-000003000000}" name="RECEIVE_DT" dataDxfId="45" dataCellStyle="Normal 3"/>
    <tableColumn id="4" xr3:uid="{00000000-0010-0000-0500-000004000000}" name="RMRKS_ID" dataDxfId="4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6000000}" name="LIMS_SMPL_RECV_LAB" displayName="LIMS_SMPL_RECV_LAB" ref="BJ2:BM12" totalsRowShown="0" headerRowDxfId="43" dataDxfId="42" tableBorderDxfId="41">
  <autoFilter ref="BJ2:BM12" xr:uid="{00000000-0009-0000-0100-000010000000}"/>
  <tableColumns count="4">
    <tableColumn id="2" xr3:uid="{00000000-0010-0000-0600-000002000000}" name="SMPL_ID" dataDxfId="40" dataCellStyle="Normal 3"/>
    <tableColumn id="3" xr3:uid="{00000000-0010-0000-0600-000003000000}" name="LAB_UNIT" dataDxfId="39" dataCellStyle="Normal 3"/>
    <tableColumn id="4" xr3:uid="{00000000-0010-0000-0600-000004000000}" name="RECEIVE_DT" dataDxfId="38" dataCellStyle="Normal 3"/>
    <tableColumn id="5" xr3:uid="{00000000-0010-0000-0600-000005000000}" name="RMRKS_ID" dataDxfId="37"/>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7000000}" name="LIMS_SAMPLE_LOG" displayName="LIMS_SAMPLE_LOG" ref="BN2:BR12" totalsRowShown="0" headerRowDxfId="36" dataDxfId="35" tableBorderDxfId="34">
  <autoFilter ref="BN2:BR12" xr:uid="{00000000-0009-0000-0100-000011000000}"/>
  <tableColumns count="5">
    <tableColumn id="1" xr3:uid="{00000000-0010-0000-0700-000001000000}" name="SMPL_ID" dataDxfId="33" dataCellStyle="Normal 3"/>
    <tableColumn id="2" xr3:uid="{00000000-0010-0000-0700-000002000000}" name="STATUS_SN" dataDxfId="32" dataCellStyle="Normal 3"/>
    <tableColumn id="3" xr3:uid="{00000000-0010-0000-0700-000003000000}" name="STATUS_TYPE" dataDxfId="31" dataCellStyle="Normal 3"/>
    <tableColumn id="4" xr3:uid="{00000000-0010-0000-0700-000004000000}" name="USER_ID" dataDxfId="30" dataCellStyle="Normal 3"/>
    <tableColumn id="5" xr3:uid="{00000000-0010-0000-0700-000005000000}" name="CHANGE_DT" dataDxfId="29" dataCellStyle="Normal 3"/>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8000000}" name="LIMS_SMPL_TST2" displayName="LIMS_SMPL_TST2" ref="BS2:CB112" totalsRowShown="0" headerRowDxfId="28">
  <autoFilter ref="BS2:CB112" xr:uid="{00000000-0009-0000-0100-000012000000}"/>
  <sortState xmlns:xlrd2="http://schemas.microsoft.com/office/spreadsheetml/2017/richdata2" ref="BS3:CB112">
    <sortCondition ref="BS2:BS112"/>
  </sortState>
  <tableColumns count="10">
    <tableColumn id="1" xr3:uid="{00000000-0010-0000-0800-000001000000}" name="TST_METH"/>
    <tableColumn id="2" xr3:uid="{00000000-0010-0000-0800-000002000000}" name="SMPL_ID" dataDxfId="27"/>
    <tableColumn id="3" xr3:uid="{00000000-0010-0000-0800-000003000000}" name="SMPL_TST_NBR"/>
    <tableColumn id="4" xr3:uid="{00000000-0010-0000-0800-000004000000}" name="TST_STAT" dataDxfId="26" dataCellStyle="Normal 3"/>
    <tableColumn id="5" xr3:uid="{00000000-0010-0000-0800-000005000000}" name="PRTY" dataDxfId="25" dataCellStyle="Normal 3"/>
    <tableColumn id="6" xr3:uid="{00000000-0010-0000-0800-000006000000}" name="DUE_DT"/>
    <tableColumn id="7" xr3:uid="{00000000-0010-0000-0800-000007000000}" name="RMRKS_ID"/>
    <tableColumn id="8" xr3:uid="{00000000-0010-0000-0800-000008000000}" name="REPORTABLE" dataDxfId="24" dataCellStyle="Normal 3"/>
    <tableColumn id="9" xr3:uid="{00000000-0010-0000-0800-000009000000}" name="TEST_RESULTS_VAL"/>
    <tableColumn id="10" xr3:uid="{00000000-0010-0000-0800-00000A000000}" name="TESTER_ID"/>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18.xml"/><Relationship Id="rId3" Type="http://schemas.openxmlformats.org/officeDocument/2006/relationships/table" Target="../tables/table13.xml"/><Relationship Id="rId7" Type="http://schemas.openxmlformats.org/officeDocument/2006/relationships/table" Target="../tables/table17.xml"/><Relationship Id="rId2" Type="http://schemas.openxmlformats.org/officeDocument/2006/relationships/table" Target="../tables/table12.xml"/><Relationship Id="rId1" Type="http://schemas.openxmlformats.org/officeDocument/2006/relationships/table" Target="../tables/table11.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T69"/>
  <sheetViews>
    <sheetView showGridLines="0" showZeros="0" tabSelected="1" zoomScaleNormal="100" workbookViewId="0">
      <selection activeCell="B18" sqref="B18:G18"/>
    </sheetView>
  </sheetViews>
  <sheetFormatPr defaultColWidth="9.140625" defaultRowHeight="11.25" x14ac:dyDescent="0.2"/>
  <cols>
    <col min="1" max="1" width="19.140625" style="27" bestFit="1" customWidth="1"/>
    <col min="2" max="2" width="15" style="27" bestFit="1" customWidth="1"/>
    <col min="3" max="3" width="14.28515625" style="27" bestFit="1" customWidth="1"/>
    <col min="4" max="4" width="8.7109375" style="27" bestFit="1" customWidth="1"/>
    <col min="5" max="5" width="7" style="27" bestFit="1" customWidth="1"/>
    <col min="6" max="6" width="7.140625" style="27" bestFit="1" customWidth="1"/>
    <col min="7" max="7" width="6.7109375" style="27" bestFit="1" customWidth="1"/>
    <col min="8" max="8" width="11.85546875" style="27" bestFit="1" customWidth="1"/>
    <col min="9" max="9" width="9.42578125" style="27" bestFit="1" customWidth="1"/>
    <col min="10" max="10" width="8.140625" style="27" bestFit="1" customWidth="1"/>
    <col min="11" max="11" width="8.42578125" style="27" bestFit="1" customWidth="1"/>
    <col min="12" max="12" width="8.7109375" style="27" bestFit="1" customWidth="1"/>
    <col min="13" max="13" width="8.140625" style="27" bestFit="1" customWidth="1"/>
    <col min="14" max="14" width="7.42578125" style="27" bestFit="1" customWidth="1"/>
    <col min="15" max="15" width="3.5703125" style="27" bestFit="1" customWidth="1"/>
    <col min="16" max="16" width="8.7109375" style="27" bestFit="1" customWidth="1"/>
    <col min="17" max="17" width="9.140625" style="27"/>
    <col min="18" max="18" width="7.85546875" style="27" bestFit="1" customWidth="1"/>
    <col min="19" max="16384" width="9.140625" style="27"/>
  </cols>
  <sheetData>
    <row r="1" spans="1:18" x14ac:dyDescent="0.2">
      <c r="A1" s="192" t="s">
        <v>14318</v>
      </c>
      <c r="B1" s="193"/>
      <c r="C1" s="193"/>
      <c r="D1" s="193"/>
      <c r="E1" s="193"/>
      <c r="F1" s="193"/>
      <c r="G1" s="194"/>
    </row>
    <row r="2" spans="1:18" x14ac:dyDescent="0.2">
      <c r="A2" s="48" t="s">
        <v>13758</v>
      </c>
      <c r="B2" s="65">
        <f>IF(ISBLANK('1'!C2),,VLOOKUP('1'!C2,User_Nm_Table[],2,FALSE))</f>
        <v>0</v>
      </c>
      <c r="C2" s="214"/>
      <c r="D2" s="215"/>
      <c r="E2" s="215"/>
      <c r="F2" s="215"/>
      <c r="G2" s="216"/>
      <c r="H2" s="19"/>
      <c r="I2" s="19"/>
      <c r="J2" s="19"/>
      <c r="K2" s="19"/>
      <c r="L2" s="19"/>
      <c r="M2" s="19"/>
      <c r="N2" s="19"/>
      <c r="O2" s="19"/>
      <c r="P2" s="19"/>
    </row>
    <row r="3" spans="1:18" x14ac:dyDescent="0.2">
      <c r="A3" s="48" t="s">
        <v>13760</v>
      </c>
      <c r="B3" s="208"/>
      <c r="C3" s="208"/>
      <c r="D3" s="208"/>
      <c r="E3" s="208"/>
      <c r="F3" s="208"/>
      <c r="G3" s="209"/>
      <c r="H3" s="19"/>
      <c r="I3" s="19"/>
      <c r="J3" s="19"/>
      <c r="K3" s="19"/>
      <c r="L3" s="19"/>
      <c r="M3" s="19"/>
      <c r="N3" s="19"/>
      <c r="O3" s="19"/>
      <c r="P3" s="19"/>
    </row>
    <row r="4" spans="1:18" x14ac:dyDescent="0.2">
      <c r="A4" s="48" t="s">
        <v>14320</v>
      </c>
      <c r="B4" s="210">
        <f ca="1">TODAY()</f>
        <v>44386</v>
      </c>
      <c r="C4" s="210"/>
      <c r="D4" s="210"/>
      <c r="E4" s="210"/>
      <c r="F4" s="210"/>
      <c r="G4" s="211"/>
      <c r="H4" s="19"/>
      <c r="I4" s="19"/>
      <c r="J4" s="19"/>
      <c r="K4" s="19"/>
      <c r="L4" s="19"/>
      <c r="M4" s="19"/>
      <c r="N4" s="19"/>
      <c r="O4" s="19"/>
      <c r="P4" s="19"/>
    </row>
    <row r="5" spans="1:18" x14ac:dyDescent="0.2">
      <c r="A5" s="48" t="s">
        <v>17149</v>
      </c>
      <c r="B5" s="202"/>
      <c r="C5" s="202"/>
      <c r="D5" s="202"/>
      <c r="E5" s="202"/>
      <c r="F5" s="202"/>
      <c r="G5" s="203"/>
      <c r="H5" s="19"/>
      <c r="I5" s="19"/>
      <c r="J5" s="19"/>
      <c r="K5" s="19"/>
      <c r="L5" s="19"/>
      <c r="M5" s="19"/>
      <c r="N5" s="19"/>
      <c r="O5" s="19"/>
      <c r="P5" s="19"/>
    </row>
    <row r="6" spans="1:18" x14ac:dyDescent="0.2">
      <c r="A6" s="48" t="s">
        <v>13761</v>
      </c>
      <c r="B6" s="65" t="str">
        <f>IF(C6="","",VLOOKUP(C6,User_Nm_Table[],2,FALSE))</f>
        <v/>
      </c>
      <c r="C6" s="204"/>
      <c r="D6" s="204"/>
      <c r="E6" s="204"/>
      <c r="F6" s="204"/>
      <c r="G6" s="205"/>
      <c r="H6" s="19"/>
      <c r="I6" s="19"/>
      <c r="J6" s="19"/>
      <c r="K6" s="19"/>
      <c r="L6" s="19"/>
      <c r="M6" s="19"/>
      <c r="N6" s="19"/>
      <c r="O6" s="19"/>
      <c r="P6" s="19"/>
    </row>
    <row r="7" spans="1:18" x14ac:dyDescent="0.2">
      <c r="A7" s="48" t="s">
        <v>13762</v>
      </c>
      <c r="B7" s="65" t="str">
        <f>IF(C7="","",VLOOKUP('1'!C7,Table_tbl_ProdcrSupp[],2,FALSE))</f>
        <v/>
      </c>
      <c r="C7" s="204"/>
      <c r="D7" s="204"/>
      <c r="E7" s="204"/>
      <c r="F7" s="204"/>
      <c r="G7" s="205"/>
      <c r="H7" s="19"/>
      <c r="I7" s="19"/>
      <c r="J7" s="19"/>
      <c r="K7" s="19"/>
      <c r="L7" s="19"/>
      <c r="M7" s="19"/>
      <c r="N7" s="19"/>
      <c r="O7" s="19"/>
      <c r="P7" s="19"/>
    </row>
    <row r="8" spans="1:18" x14ac:dyDescent="0.2">
      <c r="A8" s="48" t="s">
        <v>13763</v>
      </c>
      <c r="B8" s="204"/>
      <c r="C8" s="204"/>
      <c r="D8" s="204"/>
      <c r="E8" s="204"/>
      <c r="F8" s="204"/>
      <c r="G8" s="205"/>
      <c r="H8" s="19"/>
      <c r="I8" s="19"/>
      <c r="J8" s="19"/>
      <c r="K8" s="19"/>
      <c r="L8" s="19"/>
      <c r="M8" s="19"/>
      <c r="N8" s="19"/>
      <c r="O8" s="19"/>
      <c r="P8" s="19"/>
    </row>
    <row r="9" spans="1:18" ht="12" thickBot="1" x14ac:dyDescent="0.25">
      <c r="A9" s="49" t="s">
        <v>13764</v>
      </c>
      <c r="B9" s="90" t="str">
        <f>IF(C7="","",VLOOKUP(C9,Table_tbl_GeogArea[],2,FALSE))</f>
        <v/>
      </c>
      <c r="C9" s="212"/>
      <c r="D9" s="212"/>
      <c r="E9" s="212"/>
      <c r="F9" s="212"/>
      <c r="G9" s="213"/>
      <c r="H9" s="19"/>
      <c r="I9" s="19"/>
      <c r="J9" s="19"/>
      <c r="K9" s="19"/>
      <c r="L9" s="19"/>
      <c r="M9" s="19"/>
      <c r="N9" s="19"/>
      <c r="O9" s="19"/>
      <c r="P9" s="19"/>
    </row>
    <row r="10" spans="1:18" ht="12" thickBot="1" x14ac:dyDescent="0.25">
      <c r="C10" s="19"/>
      <c r="D10" s="19"/>
      <c r="E10" s="19"/>
      <c r="F10" s="19"/>
      <c r="G10" s="19"/>
      <c r="H10" s="19"/>
      <c r="I10" s="19"/>
      <c r="J10" s="19"/>
      <c r="K10" s="19"/>
      <c r="L10" s="19"/>
      <c r="M10" s="19"/>
      <c r="N10" s="19"/>
      <c r="O10" s="19"/>
      <c r="P10" s="19"/>
      <c r="Q10" s="19"/>
    </row>
    <row r="11" spans="1:18" s="23" customFormat="1" x14ac:dyDescent="0.2">
      <c r="A11" s="192" t="s">
        <v>14313</v>
      </c>
      <c r="B11" s="193"/>
      <c r="C11" s="193"/>
      <c r="D11" s="194"/>
      <c r="E11" s="19"/>
      <c r="F11" s="19"/>
      <c r="G11" s="19"/>
      <c r="H11" s="19"/>
      <c r="I11" s="19"/>
      <c r="J11" s="19"/>
      <c r="K11" s="19"/>
      <c r="L11" s="19"/>
      <c r="M11" s="19"/>
      <c r="N11" s="19"/>
      <c r="O11" s="19"/>
      <c r="P11" s="19"/>
      <c r="Q11" s="19"/>
    </row>
    <row r="12" spans="1:18" s="23" customFormat="1" ht="22.5" x14ac:dyDescent="0.2">
      <c r="A12" s="20" t="s">
        <v>14319</v>
      </c>
      <c r="B12" s="65" t="str">
        <f>IF(C12="","",VLOOKUP(C12,User_Nm_Table[],2,FALSE))</f>
        <v/>
      </c>
      <c r="C12" s="204"/>
      <c r="D12" s="205"/>
      <c r="E12" s="19"/>
      <c r="F12" s="19"/>
      <c r="G12" s="19"/>
      <c r="H12" s="19"/>
      <c r="I12" s="19"/>
      <c r="J12" s="19"/>
      <c r="K12" s="19"/>
      <c r="L12" s="19"/>
      <c r="M12" s="19"/>
      <c r="N12" s="19"/>
      <c r="O12" s="19"/>
      <c r="P12" s="19"/>
      <c r="Q12" s="19"/>
      <c r="R12" s="19"/>
    </row>
    <row r="13" spans="1:18" s="23" customFormat="1" x14ac:dyDescent="0.2">
      <c r="A13" s="20" t="s">
        <v>13791</v>
      </c>
      <c r="B13" s="206"/>
      <c r="C13" s="206"/>
      <c r="D13" s="207"/>
      <c r="E13" s="19"/>
      <c r="F13" s="19"/>
      <c r="G13" s="19"/>
      <c r="H13" s="19"/>
      <c r="I13" s="19"/>
      <c r="J13" s="19"/>
      <c r="K13" s="19"/>
      <c r="L13" s="19"/>
      <c r="M13" s="19"/>
      <c r="N13" s="19"/>
      <c r="O13" s="19"/>
      <c r="P13" s="19"/>
      <c r="Q13" s="19"/>
      <c r="R13" s="19"/>
    </row>
    <row r="14" spans="1:18" s="23" customFormat="1" ht="12" thickBot="1" x14ac:dyDescent="0.25">
      <c r="A14" s="57" t="s">
        <v>13790</v>
      </c>
      <c r="B14" s="200"/>
      <c r="C14" s="200"/>
      <c r="D14" s="201"/>
      <c r="E14" s="19"/>
      <c r="F14" s="19"/>
      <c r="G14" s="19"/>
      <c r="H14" s="19"/>
      <c r="I14" s="19"/>
      <c r="J14" s="19"/>
      <c r="K14" s="19"/>
      <c r="L14" s="19"/>
      <c r="M14" s="19"/>
      <c r="N14" s="19"/>
      <c r="O14" s="19"/>
      <c r="P14" s="19"/>
      <c r="Q14" s="19"/>
      <c r="R14" s="19"/>
    </row>
    <row r="15" spans="1:18" s="23" customFormat="1" ht="12" thickBot="1" x14ac:dyDescent="0.25">
      <c r="A15" s="11"/>
      <c r="B15" s="11"/>
      <c r="C15" s="19"/>
      <c r="D15" s="19"/>
      <c r="E15" s="19"/>
      <c r="F15" s="19"/>
      <c r="G15" s="19"/>
      <c r="H15" s="19"/>
      <c r="I15" s="19"/>
      <c r="J15" s="19"/>
      <c r="K15" s="19"/>
      <c r="L15" s="19"/>
      <c r="M15" s="19"/>
      <c r="N15" s="19"/>
      <c r="O15" s="19"/>
      <c r="P15" s="19"/>
      <c r="Q15" s="19"/>
    </row>
    <row r="16" spans="1:18" s="23" customFormat="1" x14ac:dyDescent="0.2">
      <c r="A16" s="192" t="s">
        <v>13789</v>
      </c>
      <c r="B16" s="193"/>
      <c r="C16" s="193"/>
      <c r="D16" s="193"/>
      <c r="E16" s="193"/>
      <c r="F16" s="193"/>
      <c r="G16" s="193"/>
      <c r="H16" s="193"/>
      <c r="I16" s="193"/>
      <c r="J16" s="194"/>
      <c r="K16" s="19"/>
      <c r="L16" s="19"/>
      <c r="M16" s="19"/>
      <c r="N16" s="19"/>
      <c r="O16" s="19"/>
      <c r="P16" s="19"/>
      <c r="Q16" s="19"/>
    </row>
    <row r="17" spans="1:19" s="23" customFormat="1" ht="22.5" x14ac:dyDescent="0.2">
      <c r="A17" s="195" t="s">
        <v>13788</v>
      </c>
      <c r="B17" s="196"/>
      <c r="C17" s="196"/>
      <c r="D17" s="196"/>
      <c r="E17" s="196"/>
      <c r="F17" s="196"/>
      <c r="G17" s="196"/>
      <c r="H17" s="91" t="s">
        <v>14388</v>
      </c>
      <c r="I17" s="91" t="s">
        <v>14386</v>
      </c>
      <c r="J17" s="102" t="s">
        <v>14387</v>
      </c>
      <c r="K17" s="19"/>
      <c r="L17" s="19"/>
      <c r="M17" s="19"/>
      <c r="N17" s="19"/>
      <c r="O17" s="19"/>
      <c r="P17" s="19"/>
      <c r="Q17" s="19"/>
      <c r="R17" s="19"/>
      <c r="S17" s="19"/>
    </row>
    <row r="18" spans="1:19" s="23" customFormat="1" ht="11.25" customHeight="1" x14ac:dyDescent="0.2">
      <c r="A18" s="99" t="str">
        <f>IF(B18="","",VLOOKUP($B18,Table_AggPits_1[],5,FALSE))</f>
        <v/>
      </c>
      <c r="B18" s="197"/>
      <c r="C18" s="198"/>
      <c r="D18" s="198"/>
      <c r="E18" s="198"/>
      <c r="F18" s="198"/>
      <c r="G18" s="199"/>
      <c r="H18" s="100"/>
      <c r="I18" s="51"/>
      <c r="J18" s="112"/>
      <c r="K18" s="19"/>
      <c r="L18" s="19"/>
      <c r="M18" s="19"/>
      <c r="N18" s="19"/>
      <c r="O18" s="19"/>
      <c r="P18" s="19"/>
      <c r="Q18" s="19"/>
      <c r="R18" s="19"/>
      <c r="S18" s="19"/>
    </row>
    <row r="19" spans="1:19" s="23" customFormat="1" ht="11.25" customHeight="1" x14ac:dyDescent="0.2">
      <c r="A19" s="99" t="str">
        <f>IF(B19="","",VLOOKUP($B19,Table_AggPits_1[],5,FALSE))</f>
        <v/>
      </c>
      <c r="B19" s="197"/>
      <c r="C19" s="198"/>
      <c r="D19" s="198"/>
      <c r="E19" s="198"/>
      <c r="F19" s="198"/>
      <c r="G19" s="199"/>
      <c r="H19" s="100"/>
      <c r="I19" s="51"/>
      <c r="J19" s="112"/>
      <c r="K19" s="19"/>
      <c r="L19" s="19"/>
      <c r="M19" s="19"/>
      <c r="N19" s="19"/>
      <c r="O19" s="19"/>
      <c r="P19" s="19"/>
      <c r="Q19" s="19"/>
      <c r="R19" s="19"/>
      <c r="S19" s="19"/>
    </row>
    <row r="20" spans="1:19" s="23" customFormat="1" ht="11.25" customHeight="1" x14ac:dyDescent="0.2">
      <c r="A20" s="99" t="str">
        <f>IF(B20="","",VLOOKUP($B20,Table_AggPits_1[],5,FALSE))</f>
        <v/>
      </c>
      <c r="B20" s="197"/>
      <c r="C20" s="198"/>
      <c r="D20" s="198"/>
      <c r="E20" s="198"/>
      <c r="F20" s="198"/>
      <c r="G20" s="199"/>
      <c r="H20" s="100"/>
      <c r="I20" s="51"/>
      <c r="J20" s="112"/>
      <c r="K20" s="19"/>
      <c r="L20" s="19"/>
      <c r="M20" s="19"/>
      <c r="N20" s="19"/>
      <c r="O20" s="19"/>
      <c r="P20" s="19"/>
      <c r="Q20" s="19"/>
      <c r="R20" s="19"/>
      <c r="S20" s="19"/>
    </row>
    <row r="21" spans="1:19" s="23" customFormat="1" ht="12" customHeight="1" thickBot="1" x14ac:dyDescent="0.25">
      <c r="A21" s="99" t="str">
        <f>IF(B21="","",VLOOKUP($B21,Table_AggPits_1[],5,FALSE))</f>
        <v/>
      </c>
      <c r="B21" s="197"/>
      <c r="C21" s="198"/>
      <c r="D21" s="198"/>
      <c r="E21" s="198"/>
      <c r="F21" s="198"/>
      <c r="G21" s="199"/>
      <c r="H21" s="101"/>
      <c r="I21" s="52"/>
      <c r="J21" s="113"/>
      <c r="K21" s="19"/>
      <c r="L21" s="19"/>
      <c r="M21" s="19"/>
      <c r="N21" s="19"/>
      <c r="O21" s="19"/>
      <c r="P21" s="19"/>
      <c r="Q21" s="19"/>
      <c r="R21" s="19"/>
      <c r="S21" s="19"/>
    </row>
    <row r="22" spans="1:19" s="23" customFormat="1" ht="12" thickBot="1" x14ac:dyDescent="0.25">
      <c r="A22" s="12"/>
      <c r="B22" s="12"/>
      <c r="C22" s="12"/>
      <c r="D22" s="12"/>
      <c r="E22" s="11"/>
      <c r="F22" s="11"/>
      <c r="G22" s="13"/>
      <c r="H22" s="13"/>
      <c r="I22" s="19"/>
      <c r="J22" s="19"/>
      <c r="K22" s="19"/>
      <c r="L22" s="19"/>
      <c r="M22" s="19"/>
      <c r="N22" s="19"/>
      <c r="O22" s="19"/>
      <c r="P22" s="19"/>
      <c r="Q22" s="19"/>
    </row>
    <row r="23" spans="1:19" s="23" customFormat="1" x14ac:dyDescent="0.2">
      <c r="A23" s="180" t="s">
        <v>13785</v>
      </c>
      <c r="B23" s="181"/>
      <c r="C23" s="181"/>
      <c r="D23" s="182"/>
      <c r="E23" s="19"/>
      <c r="F23" s="19"/>
      <c r="G23" s="19"/>
      <c r="H23" s="19"/>
      <c r="I23" s="19"/>
      <c r="J23" s="19"/>
      <c r="K23" s="19"/>
      <c r="L23" s="19"/>
      <c r="M23" s="19"/>
      <c r="N23" s="19"/>
      <c r="O23" s="19"/>
      <c r="P23" s="19"/>
      <c r="Q23" s="19"/>
    </row>
    <row r="24" spans="1:19" s="23" customFormat="1" x14ac:dyDescent="0.2">
      <c r="A24" s="195" t="s">
        <v>14311</v>
      </c>
      <c r="B24" s="196"/>
      <c r="C24" s="50" t="s">
        <v>14312</v>
      </c>
      <c r="D24" s="45" t="s">
        <v>13784</v>
      </c>
      <c r="E24" s="14"/>
      <c r="F24" s="14"/>
      <c r="G24" s="14"/>
      <c r="H24" s="11"/>
      <c r="I24" s="11"/>
      <c r="J24" s="19"/>
      <c r="K24" s="19"/>
      <c r="L24" s="19"/>
      <c r="M24" s="19"/>
      <c r="N24" s="19"/>
      <c r="O24" s="19"/>
      <c r="P24" s="19"/>
      <c r="Q24" s="19"/>
      <c r="R24" s="19"/>
    </row>
    <row r="25" spans="1:19" s="23" customFormat="1" x14ac:dyDescent="0.2">
      <c r="A25" s="185"/>
      <c r="B25" s="186"/>
      <c r="C25" s="18"/>
      <c r="D25" s="22"/>
      <c r="E25" s="11"/>
      <c r="F25" s="11"/>
      <c r="G25" s="11"/>
      <c r="H25" s="11"/>
      <c r="I25" s="11"/>
      <c r="J25" s="19"/>
      <c r="K25" s="19"/>
      <c r="L25" s="19"/>
      <c r="M25" s="19"/>
      <c r="N25" s="19"/>
      <c r="O25" s="19"/>
      <c r="P25" s="19"/>
      <c r="Q25" s="19"/>
      <c r="R25" s="19"/>
    </row>
    <row r="26" spans="1:19" s="23" customFormat="1" x14ac:dyDescent="0.2">
      <c r="A26" s="185"/>
      <c r="B26" s="186"/>
      <c r="C26" s="18"/>
      <c r="D26" s="22"/>
      <c r="E26" s="11"/>
      <c r="F26" s="11"/>
      <c r="G26" s="11"/>
      <c r="H26" s="11"/>
      <c r="I26" s="11"/>
      <c r="J26" s="19"/>
      <c r="K26" s="19"/>
      <c r="L26" s="19"/>
      <c r="M26" s="19"/>
      <c r="N26" s="19"/>
      <c r="O26" s="19"/>
      <c r="P26" s="19"/>
      <c r="Q26" s="19"/>
      <c r="R26" s="19"/>
    </row>
    <row r="27" spans="1:19" s="23" customFormat="1" x14ac:dyDescent="0.2">
      <c r="A27" s="185"/>
      <c r="B27" s="186"/>
      <c r="C27" s="18"/>
      <c r="D27" s="22"/>
      <c r="E27" s="11"/>
      <c r="F27" s="11"/>
      <c r="G27" s="11"/>
      <c r="H27" s="11"/>
      <c r="I27" s="11"/>
      <c r="J27" s="19"/>
      <c r="K27" s="19"/>
      <c r="L27" s="19"/>
      <c r="M27" s="19"/>
      <c r="N27" s="19"/>
      <c r="O27" s="19"/>
      <c r="P27" s="19"/>
      <c r="Q27" s="19"/>
      <c r="R27" s="19"/>
    </row>
    <row r="28" spans="1:19" s="23" customFormat="1" ht="12" thickBot="1" x14ac:dyDescent="0.25">
      <c r="A28" s="187"/>
      <c r="B28" s="188"/>
      <c r="C28" s="46"/>
      <c r="D28" s="47"/>
      <c r="E28" s="11"/>
      <c r="F28" s="11"/>
      <c r="G28" s="11"/>
      <c r="H28" s="11"/>
      <c r="I28" s="11"/>
      <c r="J28" s="19"/>
      <c r="K28" s="19"/>
      <c r="L28" s="19"/>
      <c r="M28" s="19"/>
      <c r="N28" s="19"/>
      <c r="O28" s="19"/>
      <c r="P28" s="19"/>
      <c r="Q28" s="19"/>
      <c r="R28" s="19"/>
    </row>
    <row r="29" spans="1:19" s="23" customFormat="1" ht="12" thickBot="1" x14ac:dyDescent="0.25">
      <c r="A29" s="12"/>
      <c r="B29" s="12"/>
      <c r="C29" s="12"/>
      <c r="D29" s="12"/>
      <c r="E29" s="12"/>
      <c r="F29" s="12"/>
      <c r="G29" s="11"/>
      <c r="H29" s="11"/>
      <c r="I29" s="19"/>
      <c r="J29" s="19"/>
      <c r="K29" s="19"/>
      <c r="L29" s="19"/>
      <c r="M29" s="19"/>
      <c r="N29" s="19"/>
      <c r="O29" s="19"/>
      <c r="P29" s="19"/>
      <c r="Q29" s="19"/>
    </row>
    <row r="30" spans="1:19" s="23" customFormat="1" x14ac:dyDescent="0.2">
      <c r="A30" s="180" t="s">
        <v>13816</v>
      </c>
      <c r="B30" s="181"/>
      <c r="C30" s="181"/>
      <c r="D30" s="181"/>
      <c r="E30" s="181"/>
      <c r="F30" s="181"/>
      <c r="G30" s="181"/>
      <c r="H30" s="181"/>
      <c r="I30" s="181"/>
      <c r="J30" s="181"/>
      <c r="K30" s="182"/>
      <c r="L30" s="19"/>
      <c r="M30" s="19"/>
      <c r="N30" s="19"/>
      <c r="O30" s="19"/>
      <c r="P30" s="19"/>
      <c r="Q30" s="19"/>
    </row>
    <row r="31" spans="1:19" s="23" customFormat="1" x14ac:dyDescent="0.2">
      <c r="A31" s="54" t="s">
        <v>10</v>
      </c>
      <c r="B31" s="105" t="str">
        <f>IF(C31="","",VLOOKUP(C31,User_Nm_Table[],2,FALSE))</f>
        <v/>
      </c>
      <c r="C31" s="189"/>
      <c r="D31" s="190"/>
      <c r="K31" s="55"/>
      <c r="L31" s="19"/>
      <c r="M31" s="19"/>
      <c r="N31" s="19"/>
      <c r="O31" s="19"/>
      <c r="P31" s="19"/>
      <c r="Q31" s="19"/>
    </row>
    <row r="32" spans="1:19" s="23" customFormat="1" x14ac:dyDescent="0.2">
      <c r="A32" s="56" t="s">
        <v>13781</v>
      </c>
      <c r="B32" s="34"/>
      <c r="K32" s="55"/>
      <c r="L32" s="19"/>
      <c r="M32" s="19"/>
      <c r="N32" s="19"/>
      <c r="O32" s="19"/>
      <c r="P32" s="19"/>
      <c r="Q32" s="19"/>
    </row>
    <row r="33" spans="1:20" s="23" customFormat="1" x14ac:dyDescent="0.2">
      <c r="A33" s="56" t="s">
        <v>14316</v>
      </c>
      <c r="B33" s="68"/>
      <c r="K33" s="55"/>
      <c r="L33" s="19"/>
      <c r="M33" s="19"/>
      <c r="N33" s="19"/>
      <c r="O33" s="19"/>
      <c r="P33" s="19"/>
      <c r="Q33" s="19"/>
    </row>
    <row r="34" spans="1:20" s="23" customFormat="1" x14ac:dyDescent="0.2">
      <c r="A34" s="24"/>
      <c r="K34" s="55"/>
      <c r="L34" s="19"/>
      <c r="M34" s="19"/>
      <c r="N34" s="19"/>
      <c r="O34" s="19"/>
      <c r="P34" s="19"/>
      <c r="Q34" s="19"/>
    </row>
    <row r="35" spans="1:20" s="23" customFormat="1" x14ac:dyDescent="0.2">
      <c r="A35" s="59"/>
      <c r="B35" s="28" t="s">
        <v>13783</v>
      </c>
      <c r="C35" s="28" t="s">
        <v>13782</v>
      </c>
      <c r="D35" s="11"/>
      <c r="E35" s="191" t="s">
        <v>14317</v>
      </c>
      <c r="F35" s="191"/>
      <c r="G35" s="191"/>
      <c r="H35" s="191"/>
      <c r="I35" s="16"/>
      <c r="K35" s="55"/>
      <c r="L35" s="19"/>
      <c r="M35" s="19"/>
      <c r="N35" s="19"/>
      <c r="O35" s="19"/>
      <c r="P35" s="19"/>
      <c r="Q35" s="19"/>
      <c r="R35" s="19"/>
      <c r="S35" s="19"/>
      <c r="T35" s="19"/>
    </row>
    <row r="36" spans="1:20" s="23" customFormat="1" x14ac:dyDescent="0.2">
      <c r="A36" s="20" t="s">
        <v>13780</v>
      </c>
      <c r="B36" s="16"/>
      <c r="C36" s="16"/>
      <c r="D36" s="11"/>
      <c r="E36" s="179" t="s">
        <v>13779</v>
      </c>
      <c r="F36" s="179"/>
      <c r="G36" s="179"/>
      <c r="H36" s="179"/>
      <c r="I36" s="17">
        <f>(
IF(C36=0,0,B36/C36)+
IF(C37=0,0,B37/C37)+
IF(C38=0,0,B38/C38)+
IF(C39=0,0,B39/C39)+
IF(J18=0,0,((H18*100/(100+I18))/J18))+
IF(J19=0,0,((H19*100/(100+I19))/J19))+
IF(J20=0,0,((H20*100/(100+I20))/J20))+
IF(J21=0,0,((H21*100/(100+I21))/J21))+
(B40+
IF(I18=-100,0,(H18-((H18*100)/(100+I18))))+
IF(I19=-100,0,(H19-((H19*100)/(100+I19))))+
IF(I20=-100,0,(H20-((H20*100)/(100+I20))))+
IF(I21=-100,0,(H21-((H21*100)/(100+I21))))+
B41*8.34
))/
(1684.8*(1-0.01*B32))</f>
        <v>0</v>
      </c>
      <c r="J36" s="11"/>
      <c r="K36" s="21"/>
      <c r="L36" s="19"/>
      <c r="M36" s="19"/>
      <c r="N36" s="19"/>
      <c r="O36" s="19"/>
      <c r="P36" s="19"/>
      <c r="Q36" s="19"/>
      <c r="R36" s="19"/>
      <c r="S36" s="19"/>
      <c r="T36" s="19"/>
    </row>
    <row r="37" spans="1:20" s="23" customFormat="1" x14ac:dyDescent="0.2">
      <c r="A37" s="20" t="s">
        <v>13778</v>
      </c>
      <c r="B37" s="16"/>
      <c r="C37" s="16"/>
      <c r="D37" s="11"/>
      <c r="E37" s="179" t="s">
        <v>13777</v>
      </c>
      <c r="F37" s="179"/>
      <c r="G37" s="179"/>
      <c r="H37" s="179"/>
      <c r="I37" s="17">
        <f>IF(I36=0,0,B36/I36)</f>
        <v>0</v>
      </c>
      <c r="J37" s="11"/>
      <c r="K37" s="21"/>
      <c r="L37" s="19"/>
      <c r="M37" s="19"/>
      <c r="N37" s="19"/>
      <c r="O37" s="19"/>
      <c r="P37" s="19"/>
      <c r="Q37" s="19"/>
      <c r="R37" s="19"/>
      <c r="S37" s="19"/>
      <c r="T37" s="19"/>
    </row>
    <row r="38" spans="1:20" s="23" customFormat="1" x14ac:dyDescent="0.2">
      <c r="A38" s="20" t="s">
        <v>13776</v>
      </c>
      <c r="B38" s="16"/>
      <c r="C38" s="16"/>
      <c r="D38" s="11"/>
      <c r="E38" s="179" t="s">
        <v>13775</v>
      </c>
      <c r="F38" s="179"/>
      <c r="G38" s="179"/>
      <c r="H38" s="179"/>
      <c r="I38" s="17">
        <f>IF(I35=0,0,I37/I35*100)</f>
        <v>0</v>
      </c>
      <c r="J38" s="11"/>
      <c r="K38" s="21"/>
      <c r="L38" s="19"/>
      <c r="M38" s="19"/>
      <c r="N38" s="19"/>
      <c r="O38" s="19"/>
      <c r="P38" s="19"/>
      <c r="Q38" s="19"/>
      <c r="R38" s="19"/>
      <c r="S38" s="19"/>
      <c r="T38" s="19"/>
    </row>
    <row r="39" spans="1:20" s="23" customFormat="1" x14ac:dyDescent="0.2">
      <c r="A39" s="20" t="s">
        <v>13774</v>
      </c>
      <c r="B39" s="16"/>
      <c r="C39" s="16"/>
      <c r="D39" s="11"/>
      <c r="E39" s="179" t="s">
        <v>13773</v>
      </c>
      <c r="F39" s="179"/>
      <c r="G39" s="179"/>
      <c r="H39" s="179"/>
      <c r="I39" s="17">
        <f>IF(I36=0,0,(B36+B37+B38+B39+B40+B41+H18+H19+H20+H21)/I36/27)</f>
        <v>0</v>
      </c>
      <c r="J39" s="15" t="s">
        <v>13772</v>
      </c>
      <c r="K39" s="25" t="s">
        <v>13771</v>
      </c>
      <c r="L39" s="19"/>
      <c r="M39" s="19"/>
      <c r="N39" s="19"/>
      <c r="O39" s="19"/>
      <c r="P39" s="19"/>
      <c r="Q39" s="19"/>
      <c r="R39" s="19"/>
      <c r="S39" s="19"/>
      <c r="T39" s="19"/>
    </row>
    <row r="40" spans="1:20" s="23" customFormat="1" x14ac:dyDescent="0.2">
      <c r="A40" s="43" t="s">
        <v>14314</v>
      </c>
      <c r="B40" s="16"/>
      <c r="C40" s="11"/>
      <c r="D40" s="11"/>
      <c r="E40" s="179" t="s">
        <v>13770</v>
      </c>
      <c r="F40" s="179"/>
      <c r="G40" s="179"/>
      <c r="H40" s="179"/>
      <c r="I40" s="58">
        <f>IF(B36+B37+B38+B39=0,0,
(B40+
IF(I18+100=0,0,H18-H18*100/(100+I18))+
IF(I18+100=0,0,H19-H19*100/(100+I19))+
IF(I18+100=0,0,H20-H20*100/(100+I20))+
IF(I18+100=0,0,H21-H21*100/(100+I21))+
B41*8.34)/(B36+B37+B38+B39))</f>
        <v>0</v>
      </c>
      <c r="J40" s="17">
        <v>0</v>
      </c>
      <c r="K40" s="60">
        <v>0</v>
      </c>
      <c r="L40" s="19"/>
      <c r="M40" s="19"/>
      <c r="N40" s="19"/>
      <c r="O40" s="19"/>
      <c r="P40" s="19"/>
      <c r="Q40" s="19"/>
      <c r="R40" s="19"/>
      <c r="S40" s="19"/>
      <c r="T40" s="19"/>
    </row>
    <row r="41" spans="1:20" s="23" customFormat="1" ht="12" thickBot="1" x14ac:dyDescent="0.25">
      <c r="A41" s="61" t="s">
        <v>14315</v>
      </c>
      <c r="B41" s="62"/>
      <c r="C41" s="63"/>
      <c r="D41" s="63"/>
      <c r="E41" s="44"/>
      <c r="F41" s="44"/>
      <c r="G41" s="44"/>
      <c r="H41" s="44"/>
      <c r="I41" s="44"/>
      <c r="J41" s="63"/>
      <c r="K41" s="64"/>
      <c r="L41" s="19"/>
      <c r="M41" s="19"/>
      <c r="N41" s="19"/>
      <c r="O41" s="19"/>
      <c r="P41" s="19"/>
      <c r="Q41" s="19"/>
      <c r="R41" s="19"/>
      <c r="S41" s="19"/>
      <c r="T41" s="19"/>
    </row>
    <row r="42" spans="1:20" s="23" customFormat="1" ht="12" thickBot="1" x14ac:dyDescent="0.25">
      <c r="A42" s="11"/>
      <c r="B42" s="11"/>
      <c r="C42" s="11"/>
      <c r="D42" s="11"/>
      <c r="E42" s="11"/>
      <c r="F42" s="11"/>
      <c r="G42" s="11"/>
      <c r="H42" s="11"/>
      <c r="I42" s="19"/>
      <c r="J42" s="19"/>
      <c r="K42" s="19"/>
      <c r="L42" s="19"/>
      <c r="M42" s="19"/>
      <c r="N42" s="19"/>
      <c r="O42" s="19"/>
      <c r="P42" s="19"/>
      <c r="Q42" s="19"/>
    </row>
    <row r="43" spans="1:20" s="23" customFormat="1" x14ac:dyDescent="0.2">
      <c r="A43" s="180" t="s">
        <v>13769</v>
      </c>
      <c r="B43" s="181"/>
      <c r="C43" s="182"/>
      <c r="D43" s="11"/>
      <c r="E43" s="11"/>
      <c r="F43" s="11"/>
      <c r="G43" s="11"/>
      <c r="H43" s="11"/>
      <c r="I43" s="19"/>
      <c r="J43" s="19"/>
      <c r="K43" s="19"/>
      <c r="L43" s="19"/>
      <c r="M43" s="19"/>
      <c r="N43" s="19"/>
      <c r="O43" s="19"/>
      <c r="P43" s="19"/>
      <c r="Q43" s="19"/>
    </row>
    <row r="44" spans="1:20" s="23" customFormat="1" x14ac:dyDescent="0.2">
      <c r="A44" s="183" t="s">
        <v>13815</v>
      </c>
      <c r="B44" s="184"/>
      <c r="C44" s="103"/>
      <c r="I44" s="19"/>
      <c r="J44" s="19"/>
      <c r="K44" s="19"/>
      <c r="L44" s="19"/>
      <c r="M44" s="19"/>
      <c r="N44" s="19"/>
      <c r="O44" s="19"/>
      <c r="P44" s="19"/>
      <c r="Q44" s="19"/>
    </row>
    <row r="45" spans="1:20" s="23" customFormat="1" x14ac:dyDescent="0.2">
      <c r="A45" s="183" t="s">
        <v>13768</v>
      </c>
      <c r="B45" s="184"/>
      <c r="C45" s="1">
        <f>H18*100/(100+I18)</f>
        <v>0</v>
      </c>
      <c r="I45" s="19"/>
      <c r="J45" s="19"/>
      <c r="K45" s="19"/>
      <c r="L45" s="19"/>
      <c r="M45" s="19"/>
      <c r="N45" s="19"/>
      <c r="O45" s="19"/>
      <c r="P45" s="19"/>
      <c r="Q45" s="19"/>
    </row>
    <row r="46" spans="1:20" s="23" customFormat="1" x14ac:dyDescent="0.2">
      <c r="A46" s="183" t="s">
        <v>13767</v>
      </c>
      <c r="B46" s="184"/>
      <c r="C46" s="1">
        <f>H19*100/(100+I19)</f>
        <v>0</v>
      </c>
      <c r="I46" s="19"/>
      <c r="J46" s="19"/>
      <c r="K46" s="19"/>
      <c r="L46" s="19"/>
      <c r="M46" s="19"/>
      <c r="N46" s="19"/>
      <c r="O46" s="19"/>
      <c r="P46" s="19"/>
      <c r="Q46" s="19"/>
    </row>
    <row r="47" spans="1:20" s="23" customFormat="1" x14ac:dyDescent="0.2">
      <c r="A47" s="183" t="s">
        <v>13766</v>
      </c>
      <c r="B47" s="184"/>
      <c r="C47" s="1">
        <f>+H20*100/(100+I20)</f>
        <v>0</v>
      </c>
      <c r="I47" s="19"/>
      <c r="J47" s="19"/>
      <c r="K47" s="19"/>
      <c r="L47" s="19"/>
      <c r="M47" s="19"/>
      <c r="N47" s="19"/>
      <c r="O47" s="19"/>
      <c r="P47" s="19"/>
      <c r="Q47" s="19"/>
    </row>
    <row r="48" spans="1:20" s="23" customFormat="1" x14ac:dyDescent="0.2">
      <c r="A48" s="183" t="s">
        <v>13765</v>
      </c>
      <c r="B48" s="184"/>
      <c r="C48" s="1">
        <f>B40+(H18-C45)+(H19-C46)+(B41*8.34)+(D25/128*8.34)+(D26/128*8.34)+(D27/128*8.34)</f>
        <v>0</v>
      </c>
      <c r="I48" s="19"/>
      <c r="J48" s="19"/>
      <c r="K48" s="19"/>
      <c r="L48" s="19"/>
      <c r="M48" s="19"/>
      <c r="N48" s="19"/>
      <c r="O48" s="19"/>
      <c r="P48" s="19"/>
      <c r="Q48" s="19"/>
    </row>
    <row r="49" spans="1:17" s="23" customFormat="1" x14ac:dyDescent="0.2">
      <c r="A49" s="166" t="s">
        <v>13814</v>
      </c>
      <c r="B49" s="167"/>
      <c r="C49" s="1">
        <f>C48/(62.4*27)</f>
        <v>0</v>
      </c>
      <c r="I49" s="19"/>
      <c r="J49" s="19"/>
      <c r="K49" s="19"/>
      <c r="L49" s="19"/>
      <c r="M49" s="19"/>
      <c r="N49" s="19"/>
      <c r="O49" s="19"/>
      <c r="P49" s="19"/>
      <c r="Q49" s="19"/>
    </row>
    <row r="50" spans="1:17" s="23" customFormat="1" x14ac:dyDescent="0.2">
      <c r="A50" s="166" t="s">
        <v>13813</v>
      </c>
      <c r="B50" s="167"/>
      <c r="C50" s="1">
        <f>IF(ISERROR(C45/(J18*62.4*27)),,C45/(J18*62.4*27))</f>
        <v>0</v>
      </c>
      <c r="I50" s="19"/>
      <c r="J50" s="19"/>
      <c r="K50" s="19"/>
      <c r="L50" s="19"/>
      <c r="M50" s="19"/>
      <c r="N50" s="19"/>
      <c r="O50" s="19"/>
      <c r="P50" s="19"/>
      <c r="Q50" s="19"/>
    </row>
    <row r="51" spans="1:17" s="23" customFormat="1" x14ac:dyDescent="0.2">
      <c r="A51" s="166" t="s">
        <v>13812</v>
      </c>
      <c r="B51" s="167"/>
      <c r="C51" s="1">
        <f>IF(ISERROR(C46/(J19*62.4*27)),,C46/(J19*62.4*27))</f>
        <v>0</v>
      </c>
      <c r="I51" s="19"/>
      <c r="J51" s="19"/>
      <c r="K51" s="19"/>
      <c r="L51" s="19"/>
      <c r="M51" s="19"/>
      <c r="N51" s="19"/>
      <c r="O51" s="19"/>
      <c r="P51" s="19"/>
      <c r="Q51" s="19"/>
    </row>
    <row r="52" spans="1:17" s="23" customFormat="1" x14ac:dyDescent="0.2">
      <c r="A52" s="166" t="s">
        <v>13811</v>
      </c>
      <c r="B52" s="167"/>
      <c r="C52" s="1">
        <f>IF(J20=0,0,+C47/(J20*62.4*27))</f>
        <v>0</v>
      </c>
      <c r="I52" s="19"/>
      <c r="J52" s="19"/>
      <c r="K52" s="19"/>
      <c r="L52" s="19"/>
      <c r="M52" s="19"/>
      <c r="N52" s="19"/>
      <c r="O52" s="19"/>
      <c r="P52" s="19"/>
      <c r="Q52" s="19"/>
    </row>
    <row r="53" spans="1:17" s="23" customFormat="1" x14ac:dyDescent="0.2">
      <c r="A53" s="166" t="s">
        <v>13810</v>
      </c>
      <c r="B53" s="167"/>
      <c r="C53" s="1">
        <f>SUM(I37+C49+C50+C51+C52)</f>
        <v>0</v>
      </c>
      <c r="I53" s="19"/>
      <c r="J53" s="19"/>
      <c r="K53" s="19"/>
      <c r="L53" s="19"/>
      <c r="M53" s="19"/>
      <c r="N53" s="19"/>
      <c r="O53" s="19"/>
      <c r="P53" s="19"/>
      <c r="Q53" s="19"/>
    </row>
    <row r="54" spans="1:17" s="23" customFormat="1" x14ac:dyDescent="0.2">
      <c r="A54" s="166" t="s">
        <v>13809</v>
      </c>
      <c r="B54" s="167"/>
      <c r="C54" s="1">
        <f>C53/(1-0.01*B32)</f>
        <v>0</v>
      </c>
      <c r="I54" s="19"/>
      <c r="J54" s="19"/>
      <c r="K54" s="19"/>
      <c r="L54" s="19"/>
      <c r="M54" s="19"/>
      <c r="N54" s="19"/>
      <c r="O54" s="19"/>
      <c r="P54" s="19"/>
      <c r="Q54" s="19"/>
    </row>
    <row r="55" spans="1:17" s="23" customFormat="1" ht="12" thickBot="1" x14ac:dyDescent="0.25">
      <c r="A55" s="168" t="s">
        <v>13808</v>
      </c>
      <c r="B55" s="169"/>
      <c r="C55" s="104">
        <f>IF(ISERROR((C45+C46+C47+C48+B36)/C44/27),,(C45+C46+C47+C48+B36)/C44/27)</f>
        <v>0</v>
      </c>
    </row>
    <row r="56" spans="1:17" s="23" customFormat="1" ht="12" thickBot="1" x14ac:dyDescent="0.25"/>
    <row r="57" spans="1:17" x14ac:dyDescent="0.2">
      <c r="A57" s="170" t="s">
        <v>13817</v>
      </c>
      <c r="B57" s="171"/>
      <c r="C57" s="171"/>
      <c r="D57" s="171"/>
      <c r="E57" s="171"/>
      <c r="F57" s="171"/>
      <c r="G57" s="171"/>
      <c r="H57" s="171"/>
      <c r="I57" s="171"/>
      <c r="J57" s="171"/>
      <c r="K57" s="171"/>
      <c r="L57" s="171"/>
      <c r="M57" s="171"/>
      <c r="N57" s="171"/>
      <c r="O57" s="171"/>
      <c r="P57" s="172"/>
    </row>
    <row r="58" spans="1:17" ht="11.25" customHeight="1" x14ac:dyDescent="0.2">
      <c r="A58" s="173" t="s">
        <v>12</v>
      </c>
      <c r="B58" s="174"/>
      <c r="C58" s="174"/>
      <c r="D58" s="174"/>
      <c r="E58" s="174"/>
      <c r="F58" s="174"/>
      <c r="G58" s="174"/>
      <c r="H58" s="174"/>
      <c r="I58" s="174"/>
      <c r="J58" s="174"/>
      <c r="K58" s="174"/>
      <c r="L58" s="175"/>
      <c r="M58" s="176" t="s">
        <v>11</v>
      </c>
      <c r="N58" s="177"/>
      <c r="O58" s="177"/>
      <c r="P58" s="178"/>
    </row>
    <row r="59" spans="1:17" ht="45" x14ac:dyDescent="0.2">
      <c r="A59" s="35" t="s">
        <v>13759</v>
      </c>
      <c r="B59" s="29"/>
      <c r="C59" s="29" t="s">
        <v>10</v>
      </c>
      <c r="D59" s="29" t="s">
        <v>9</v>
      </c>
      <c r="E59" s="30" t="s">
        <v>8</v>
      </c>
      <c r="F59" s="30" t="s">
        <v>7</v>
      </c>
      <c r="G59" s="30" t="s">
        <v>17150</v>
      </c>
      <c r="H59" s="30" t="s">
        <v>6</v>
      </c>
      <c r="I59" s="30" t="s">
        <v>5</v>
      </c>
      <c r="J59" s="30" t="s">
        <v>4</v>
      </c>
      <c r="K59" s="30" t="s">
        <v>3</v>
      </c>
      <c r="L59" s="30" t="s">
        <v>2</v>
      </c>
      <c r="M59" s="30"/>
      <c r="N59" s="29" t="s">
        <v>10</v>
      </c>
      <c r="O59" s="30" t="s">
        <v>4</v>
      </c>
      <c r="P59" s="53" t="s">
        <v>3</v>
      </c>
    </row>
    <row r="60" spans="1:17" x14ac:dyDescent="0.2">
      <c r="A60" s="36">
        <v>1</v>
      </c>
      <c r="B60" s="65" t="str">
        <f>IF(C60="","",VLOOKUP(C60,User_Nm_Table[],2,FALSE))</f>
        <v/>
      </c>
      <c r="C60" s="106"/>
      <c r="D60" s="31"/>
      <c r="E60" s="32"/>
      <c r="F60" s="33"/>
      <c r="G60" s="33"/>
      <c r="H60" s="26"/>
      <c r="I60" s="33"/>
      <c r="J60" s="34"/>
      <c r="K60" s="107"/>
      <c r="L60" s="108">
        <f t="shared" ref="L60:L69" si="0">K60-P60</f>
        <v>0</v>
      </c>
      <c r="M60" s="65" t="str">
        <f>IF(N60="","",VLOOKUP(N60,User_Nm_Table[],2,FALSE))</f>
        <v/>
      </c>
      <c r="N60" s="106"/>
      <c r="O60" s="34"/>
      <c r="P60" s="66"/>
    </row>
    <row r="61" spans="1:17" x14ac:dyDescent="0.2">
      <c r="A61" s="36">
        <v>2</v>
      </c>
      <c r="B61" s="65" t="str">
        <f>IF(C61="","",VLOOKUP(C61,User_Nm_Table[],2,FALSE))</f>
        <v/>
      </c>
      <c r="C61" s="106"/>
      <c r="D61" s="31"/>
      <c r="E61" s="32"/>
      <c r="F61" s="33"/>
      <c r="G61" s="33"/>
      <c r="H61" s="26"/>
      <c r="I61" s="33"/>
      <c r="J61" s="34"/>
      <c r="K61" s="107"/>
      <c r="L61" s="108">
        <f t="shared" si="0"/>
        <v>0</v>
      </c>
      <c r="M61" s="65" t="str">
        <f>IF(N61="","",VLOOKUP(N61,User_Nm_Table[],2,FALSE))</f>
        <v/>
      </c>
      <c r="N61" s="106"/>
      <c r="O61" s="34"/>
      <c r="P61" s="66"/>
    </row>
    <row r="62" spans="1:17" x14ac:dyDescent="0.2">
      <c r="A62" s="36">
        <v>3</v>
      </c>
      <c r="B62" s="65" t="str">
        <f>IF(C62="","",VLOOKUP(C62,User_Nm_Table[],2,FALSE))</f>
        <v/>
      </c>
      <c r="C62" s="106"/>
      <c r="D62" s="31"/>
      <c r="E62" s="32"/>
      <c r="F62" s="33"/>
      <c r="G62" s="33"/>
      <c r="H62" s="26"/>
      <c r="I62" s="33"/>
      <c r="J62" s="34"/>
      <c r="K62" s="107"/>
      <c r="L62" s="108">
        <f t="shared" si="0"/>
        <v>0</v>
      </c>
      <c r="M62" s="65" t="str">
        <f>IF(N62="","",VLOOKUP(N62,User_Nm_Table[],2,FALSE))</f>
        <v/>
      </c>
      <c r="N62" s="106"/>
      <c r="O62" s="34"/>
      <c r="P62" s="66"/>
    </row>
    <row r="63" spans="1:17" x14ac:dyDescent="0.2">
      <c r="A63" s="36">
        <v>4</v>
      </c>
      <c r="B63" s="65" t="str">
        <f>IF(C63="","",VLOOKUP(C63,User_Nm_Table[],2,FALSE))</f>
        <v/>
      </c>
      <c r="C63" s="106"/>
      <c r="D63" s="31"/>
      <c r="E63" s="32"/>
      <c r="F63" s="33"/>
      <c r="G63" s="33"/>
      <c r="H63" s="26"/>
      <c r="I63" s="33"/>
      <c r="J63" s="34"/>
      <c r="K63" s="107"/>
      <c r="L63" s="108">
        <f t="shared" si="0"/>
        <v>0</v>
      </c>
      <c r="M63" s="65" t="str">
        <f>IF(N63="","",VLOOKUP(N63,User_Nm_Table[],2,FALSE))</f>
        <v/>
      </c>
      <c r="N63" s="106"/>
      <c r="O63" s="34"/>
      <c r="P63" s="66"/>
    </row>
    <row r="64" spans="1:17" x14ac:dyDescent="0.2">
      <c r="A64" s="36">
        <v>5</v>
      </c>
      <c r="B64" s="65" t="str">
        <f>IF(C64="","",VLOOKUP(C64,User_Nm_Table[],2,FALSE))</f>
        <v/>
      </c>
      <c r="C64" s="106"/>
      <c r="D64" s="31"/>
      <c r="E64" s="32"/>
      <c r="F64" s="33"/>
      <c r="G64" s="33"/>
      <c r="H64" s="26"/>
      <c r="I64" s="33"/>
      <c r="J64" s="34"/>
      <c r="K64" s="107"/>
      <c r="L64" s="108">
        <f t="shared" si="0"/>
        <v>0</v>
      </c>
      <c r="M64" s="65" t="str">
        <f>IF(N64="","",VLOOKUP(N64,User_Nm_Table[],2,FALSE))</f>
        <v/>
      </c>
      <c r="N64" s="106"/>
      <c r="O64" s="34"/>
      <c r="P64" s="66"/>
    </row>
    <row r="65" spans="1:16" x14ac:dyDescent="0.2">
      <c r="A65" s="36">
        <v>6</v>
      </c>
      <c r="B65" s="65" t="str">
        <f>IF(C65="","",VLOOKUP(C65,User_Nm_Table[],2,FALSE))</f>
        <v/>
      </c>
      <c r="C65" s="106"/>
      <c r="D65" s="31"/>
      <c r="E65" s="32"/>
      <c r="F65" s="33"/>
      <c r="G65" s="33"/>
      <c r="H65" s="26"/>
      <c r="I65" s="33"/>
      <c r="J65" s="34"/>
      <c r="K65" s="107"/>
      <c r="L65" s="108">
        <f t="shared" si="0"/>
        <v>0</v>
      </c>
      <c r="M65" s="65" t="str">
        <f>IF(N65="","",VLOOKUP(N65,User_Nm_Table[],2,FALSE))</f>
        <v/>
      </c>
      <c r="N65" s="106"/>
      <c r="O65" s="34"/>
      <c r="P65" s="66"/>
    </row>
    <row r="66" spans="1:16" x14ac:dyDescent="0.2">
      <c r="A66" s="36">
        <v>7</v>
      </c>
      <c r="B66" s="65" t="str">
        <f>IF(C66="","",VLOOKUP(C66,User_Nm_Table[],2,FALSE))</f>
        <v/>
      </c>
      <c r="C66" s="106"/>
      <c r="D66" s="31"/>
      <c r="E66" s="32"/>
      <c r="F66" s="33"/>
      <c r="G66" s="33"/>
      <c r="H66" s="26"/>
      <c r="I66" s="33"/>
      <c r="J66" s="34"/>
      <c r="K66" s="107"/>
      <c r="L66" s="108">
        <f t="shared" si="0"/>
        <v>0</v>
      </c>
      <c r="M66" s="65" t="str">
        <f>IF(N66="","",VLOOKUP(N66,User_Nm_Table[],2,FALSE))</f>
        <v/>
      </c>
      <c r="N66" s="106"/>
      <c r="O66" s="34"/>
      <c r="P66" s="66"/>
    </row>
    <row r="67" spans="1:16" x14ac:dyDescent="0.2">
      <c r="A67" s="36">
        <v>8</v>
      </c>
      <c r="B67" s="65" t="str">
        <f>IF(C67="","",VLOOKUP(C67,User_Nm_Table[],2,FALSE))</f>
        <v/>
      </c>
      <c r="C67" s="106"/>
      <c r="D67" s="31"/>
      <c r="E67" s="32"/>
      <c r="F67" s="33"/>
      <c r="G67" s="33"/>
      <c r="H67" s="26"/>
      <c r="I67" s="33"/>
      <c r="J67" s="34"/>
      <c r="K67" s="107"/>
      <c r="L67" s="108">
        <f t="shared" si="0"/>
        <v>0</v>
      </c>
      <c r="M67" s="65" t="str">
        <f>IF(N67="","",VLOOKUP(N67,User_Nm_Table[],2,FALSE))</f>
        <v/>
      </c>
      <c r="N67" s="106"/>
      <c r="O67" s="34"/>
      <c r="P67" s="66"/>
    </row>
    <row r="68" spans="1:16" x14ac:dyDescent="0.2">
      <c r="A68" s="36">
        <v>9</v>
      </c>
      <c r="B68" s="65" t="str">
        <f>IF(C68="","",VLOOKUP(C68,User_Nm_Table[],2,FALSE))</f>
        <v/>
      </c>
      <c r="C68" s="106"/>
      <c r="D68" s="31"/>
      <c r="E68" s="32"/>
      <c r="F68" s="33"/>
      <c r="G68" s="33"/>
      <c r="H68" s="26"/>
      <c r="I68" s="33"/>
      <c r="J68" s="34"/>
      <c r="K68" s="107"/>
      <c r="L68" s="108">
        <f t="shared" si="0"/>
        <v>0</v>
      </c>
      <c r="M68" s="65" t="str">
        <f>IF(N68="","",VLOOKUP(N68,User_Nm_Table[],2,FALSE))</f>
        <v/>
      </c>
      <c r="N68" s="106"/>
      <c r="O68" s="34"/>
      <c r="P68" s="66"/>
    </row>
    <row r="69" spans="1:16" ht="12" thickBot="1" x14ac:dyDescent="0.25">
      <c r="A69" s="37">
        <v>10</v>
      </c>
      <c r="B69" s="90" t="str">
        <f>IF(C69="","",VLOOKUP(C69,User_Nm_Table[],2,FALSE))</f>
        <v/>
      </c>
      <c r="C69" s="109"/>
      <c r="D69" s="39"/>
      <c r="E69" s="40"/>
      <c r="F69" s="41"/>
      <c r="G69" s="41"/>
      <c r="H69" s="38"/>
      <c r="I69" s="41"/>
      <c r="J69" s="42"/>
      <c r="K69" s="110"/>
      <c r="L69" s="111">
        <f t="shared" si="0"/>
        <v>0</v>
      </c>
      <c r="M69" s="90" t="str">
        <f>IF(N69="","",VLOOKUP(N69,User_Nm_Table[],2,FALSE))</f>
        <v/>
      </c>
      <c r="N69" s="109"/>
      <c r="O69" s="42"/>
      <c r="P69" s="66"/>
    </row>
  </sheetData>
  <sheetProtection algorithmName="SHA-512" hashValue="jeGdYz59af7+51tND6p0ULz6FXWQIC+8xdEdQYsWy7KxzyKp1eFA7mHpi5Gkpt0wjvigSoMGQvEz9XZA+5hk8w==" saltValue="3Yr+3Deo57jAff9keRAdIA==" spinCount="100000" sheet="1" selectLockedCells="1"/>
  <mergeCells count="49">
    <mergeCell ref="A1:G1"/>
    <mergeCell ref="B3:G3"/>
    <mergeCell ref="B4:G4"/>
    <mergeCell ref="A11:D11"/>
    <mergeCell ref="C7:G7"/>
    <mergeCell ref="C6:G6"/>
    <mergeCell ref="C9:G9"/>
    <mergeCell ref="C2:G2"/>
    <mergeCell ref="B14:D14"/>
    <mergeCell ref="B5:G5"/>
    <mergeCell ref="B8:G8"/>
    <mergeCell ref="B13:D13"/>
    <mergeCell ref="C12:D12"/>
    <mergeCell ref="A16:J16"/>
    <mergeCell ref="A24:B24"/>
    <mergeCell ref="A23:D23"/>
    <mergeCell ref="B18:G18"/>
    <mergeCell ref="B19:G19"/>
    <mergeCell ref="B21:G21"/>
    <mergeCell ref="B20:G20"/>
    <mergeCell ref="A17:G17"/>
    <mergeCell ref="E38:H38"/>
    <mergeCell ref="A25:B25"/>
    <mergeCell ref="A26:B26"/>
    <mergeCell ref="A27:B27"/>
    <mergeCell ref="A28:B28"/>
    <mergeCell ref="A30:K30"/>
    <mergeCell ref="C31:D31"/>
    <mergeCell ref="E35:H35"/>
    <mergeCell ref="E36:H36"/>
    <mergeCell ref="E37:H37"/>
    <mergeCell ref="A52:B52"/>
    <mergeCell ref="E39:H39"/>
    <mergeCell ref="E40:H40"/>
    <mergeCell ref="A43:C43"/>
    <mergeCell ref="A44:B44"/>
    <mergeCell ref="A45:B45"/>
    <mergeCell ref="A46:B46"/>
    <mergeCell ref="A47:B47"/>
    <mergeCell ref="A48:B48"/>
    <mergeCell ref="A49:B49"/>
    <mergeCell ref="A50:B50"/>
    <mergeCell ref="A51:B51"/>
    <mergeCell ref="A53:B53"/>
    <mergeCell ref="A54:B54"/>
    <mergeCell ref="A55:B55"/>
    <mergeCell ref="A57:P57"/>
    <mergeCell ref="A58:L58"/>
    <mergeCell ref="M58:P58"/>
  </mergeCells>
  <dataValidations xWindow="606" yWindow="326" count="12">
    <dataValidation type="list" allowBlank="1" showInputMessage="1" showErrorMessage="1" error="To retry, click the Retry button, press the Esc button, and then select from the dropdown list.  The Cancel button will clear the field." promptTitle="Offset Direction" prompt="Select the offset direction" sqref="H60:H69" xr:uid="{00000000-0002-0000-0000-000000000000}">
      <formula1>"LEFT,CENTER,RIGHT"</formula1>
    </dataValidation>
    <dataValidation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F60:G69" xr:uid="{00000000-0002-0000-0000-000001000000}"/>
    <dataValidation type="list" allowBlank="1" showInputMessage="1" showErrorMessage="1" error="To retry, click the Retry button, press the Esc button, and then select from the dropdown list.  The Cancel button will clear the field." promptTitle="Sample Location" prompt="Select if the sample was before or after the paver." sqref="E60:E69" xr:uid="{00000000-0002-0000-0000-000002000000}">
      <formula1>INDIRECT("Sample_Location[Sample Location]")</formula1>
    </dataValidation>
    <dataValidation allowBlank="1" sqref="I60:I69" xr:uid="{00000000-0002-0000-0000-000003000000}"/>
    <dataValidation type="textLength" allowBlank="1" showErrorMessage="1" error="Sample ID is less than or greater than 12 characters" promptTitle="Sample ID" prompt="Input the 12 character sample ID." sqref="B5" xr:uid="{00000000-0002-0000-0000-000004000000}">
      <formula1>12</formula1>
      <formula2>12</formula2>
    </dataValidation>
    <dataValidation type="date" operator="greaterThan" allowBlank="1" showErrorMessage="1" error="Please enter a valid date." sqref="B3:B4" xr:uid="{00000000-0002-0000-0000-000005000000}">
      <formula1>18264</formula1>
    </dataValidation>
    <dataValidation type="list" showInputMessage="1" showErrorMessage="1" errorTitle="Select Sample Record P/S" error="To retry, click the Retry button, press the Esc button, and then select from the dropdown list.  The Cancel button will clear the field._x000a__x000a_Please select the Sample Record P/S." promptTitle="Please enter the P/S" prompt="This is the source that will be used on the sample record." sqref="C7" xr:uid="{00000000-0002-0000-0000-000006000000}">
      <formula1>Code_And_Name</formula1>
    </dataValidation>
    <dataValidation type="list" allowBlank="1" showInputMessage="1" showErrorMessage="1" errorTitle="Please Select the Geog Area" error="To retry, click the Retry button, press the Esc button, and then select from the dropdown list.  The Cancel button will clear the field._x000a__x000a_Please select the Geographic Area." promptTitle="Please Select the Geog Area" prompt="This is the location of the sample." sqref="C9" xr:uid="{00000000-0002-0000-0000-000007000000}">
      <formula1>Geographic_Area</formula1>
    </dataValidation>
    <dataValidation type="list" allowBlank="1" showInputMessage="1" showErrorMessage="1" sqref="B13" xr:uid="{00000000-0002-0000-0000-000008000000}">
      <formula1>INDIRECT("Delivery_Method[Delivery_Method]")</formula1>
    </dataValidation>
    <dataValidation type="list" allowBlank="1" showInputMessage="1" showErrorMessage="1" sqref="A25:A28" xr:uid="{00000000-0002-0000-0000-00000A000000}">
      <formula1>INDIRECT("Admixtures[Admixtures]")</formula1>
    </dataValidation>
    <dataValidation type="list" showInputMessage="1" showErrorMessage="1"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C2 C60:C69 C6 C12 C31 N60:N69" xr:uid="{00000000-0002-0000-0000-00000B000000}">
      <formula1>USER_NM</formula1>
    </dataValidation>
    <dataValidation type="list" allowBlank="1" showInputMessage="1" showErrorMessage="1" sqref="B18:G21" xr:uid="{57F49A30-9274-465E-BBA5-C7EFEEA9DE03}">
      <formula1>INDIRECT("Table_AggPits_1[Source]")</formula1>
    </dataValidation>
  </dataValidations>
  <printOptions horizontalCentered="1" verticalCentered="1"/>
  <pageMargins left="0.25" right="0.25" top="0.3" bottom="0" header="0" footer="0"/>
  <pageSetup scale="97" orientation="landscape" r:id="rId1"/>
  <extLst>
    <ext xmlns:x14="http://schemas.microsoft.com/office/spreadsheetml/2009/9/main" uri="{CCE6A557-97BC-4b89-ADB6-D9C93CAAB3DF}">
      <x14:dataValidations xmlns:xm="http://schemas.microsoft.com/office/excel/2006/main" xWindow="606" yWindow="326" count="2">
        <x14:dataValidation type="list" allowBlank="1" showInputMessage="1" showErrorMessage="1" xr:uid="{00000000-0002-0000-0000-00000C000000}">
          <x14:formula1>
            <xm:f>'https://sharepoint.nebraska.gov/ndot/BTSDprojects/AWProject/Documents/Materials/QAQC-Portland Cement Concrete Update/[PCC Proportions.xlsx]Sheet2'!#REF!</xm:f>
          </x14:formula1>
          <xm:sqref>A29:F29</xm:sqref>
        </x14:dataValidation>
        <x14:dataValidation type="list" showInputMessage="1" showErrorMessage="1" errorTitle="Select Sample Record Prod Nm" error="To retry, click the Retry button, press the Esc button, and then select from the dropdown list.  The Cancel button will clear the field._x000a__x000a_Please select the Prod Nm." promptTitle="Please enter the Prod Nm" prompt="This is the type of concrete." xr:uid="{00000000-0002-0000-0000-00000D000000}">
          <x14:formula1>
            <xm:f>Tables!$N$1:$N$25</xm:f>
          </x14:formula1>
          <xm:sqref>B8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T69"/>
  <sheetViews>
    <sheetView showGridLines="0" showZeros="0" zoomScaleNormal="100" workbookViewId="0">
      <selection activeCell="C2" sqref="C2:G2"/>
    </sheetView>
  </sheetViews>
  <sheetFormatPr defaultColWidth="9.140625" defaultRowHeight="11.25" x14ac:dyDescent="0.2"/>
  <cols>
    <col min="1" max="1" width="19.140625" style="27" bestFit="1" customWidth="1"/>
    <col min="2" max="2" width="15" style="27" bestFit="1" customWidth="1"/>
    <col min="3" max="3" width="14.28515625" style="27" bestFit="1" customWidth="1"/>
    <col min="4" max="4" width="8.7109375" style="27" bestFit="1" customWidth="1"/>
    <col min="5" max="5" width="7" style="27" bestFit="1" customWidth="1"/>
    <col min="6" max="6" width="7.140625" style="27" customWidth="1"/>
    <col min="7" max="7" width="6.7109375" style="27" bestFit="1" customWidth="1"/>
    <col min="8" max="8" width="11.85546875" style="27" bestFit="1" customWidth="1"/>
    <col min="9" max="9" width="9.42578125" style="27" bestFit="1" customWidth="1"/>
    <col min="10" max="10" width="8.140625" style="27" bestFit="1" customWidth="1"/>
    <col min="11" max="11" width="8.42578125" style="27" bestFit="1" customWidth="1"/>
    <col min="12" max="12" width="8.7109375" style="27" bestFit="1" customWidth="1"/>
    <col min="13" max="13" width="8.140625" style="27" bestFit="1" customWidth="1"/>
    <col min="14" max="14" width="7.42578125" style="27" bestFit="1" customWidth="1"/>
    <col min="15" max="15" width="3.5703125" style="27" bestFit="1" customWidth="1"/>
    <col min="16" max="16" width="8.7109375" style="27" bestFit="1" customWidth="1"/>
    <col min="17" max="17" width="9.140625" style="27"/>
    <col min="18" max="18" width="7.85546875" style="27" bestFit="1" customWidth="1"/>
    <col min="19" max="16384" width="9.140625" style="27"/>
  </cols>
  <sheetData>
    <row r="1" spans="1:18" x14ac:dyDescent="0.2">
      <c r="A1" s="192" t="s">
        <v>14318</v>
      </c>
      <c r="B1" s="193"/>
      <c r="C1" s="193"/>
      <c r="D1" s="193"/>
      <c r="E1" s="193"/>
      <c r="F1" s="193"/>
      <c r="G1" s="194"/>
    </row>
    <row r="2" spans="1:18" x14ac:dyDescent="0.2">
      <c r="A2" s="48" t="s">
        <v>13758</v>
      </c>
      <c r="B2" s="65">
        <f>IF(ISBLANK('10'!C2),,VLOOKUP('10'!C2,User_Nm_Table[],2,FALSE))</f>
        <v>0</v>
      </c>
      <c r="C2" s="214"/>
      <c r="D2" s="215"/>
      <c r="E2" s="215"/>
      <c r="F2" s="215"/>
      <c r="G2" s="216"/>
      <c r="H2" s="19"/>
      <c r="I2" s="19"/>
      <c r="J2" s="19"/>
      <c r="K2" s="19"/>
      <c r="L2" s="19"/>
      <c r="M2" s="19"/>
      <c r="N2" s="19"/>
      <c r="O2" s="19"/>
      <c r="P2" s="19"/>
    </row>
    <row r="3" spans="1:18" x14ac:dyDescent="0.2">
      <c r="A3" s="48" t="s">
        <v>13760</v>
      </c>
      <c r="B3" s="208"/>
      <c r="C3" s="208"/>
      <c r="D3" s="208"/>
      <c r="E3" s="208"/>
      <c r="F3" s="208"/>
      <c r="G3" s="209"/>
      <c r="H3" s="19"/>
      <c r="I3" s="19"/>
      <c r="J3" s="19"/>
      <c r="K3" s="19"/>
      <c r="L3" s="19"/>
      <c r="M3" s="19"/>
      <c r="N3" s="19"/>
      <c r="O3" s="19"/>
      <c r="P3" s="19"/>
    </row>
    <row r="4" spans="1:18" x14ac:dyDescent="0.2">
      <c r="A4" s="48" t="s">
        <v>14320</v>
      </c>
      <c r="B4" s="210">
        <f ca="1">TODAY()</f>
        <v>44386</v>
      </c>
      <c r="C4" s="210"/>
      <c r="D4" s="210"/>
      <c r="E4" s="210"/>
      <c r="F4" s="210"/>
      <c r="G4" s="211"/>
      <c r="H4" s="19"/>
      <c r="I4" s="19"/>
      <c r="J4" s="19"/>
      <c r="K4" s="19"/>
      <c r="L4" s="19"/>
      <c r="M4" s="19"/>
      <c r="N4" s="19"/>
      <c r="O4" s="19"/>
      <c r="P4" s="19"/>
    </row>
    <row r="5" spans="1:18" x14ac:dyDescent="0.2">
      <c r="A5" s="48" t="s">
        <v>17149</v>
      </c>
      <c r="B5" s="202"/>
      <c r="C5" s="202"/>
      <c r="D5" s="202"/>
      <c r="E5" s="202"/>
      <c r="F5" s="202"/>
      <c r="G5" s="203"/>
      <c r="H5" s="19"/>
      <c r="I5" s="19"/>
      <c r="J5" s="19"/>
      <c r="K5" s="19"/>
      <c r="L5" s="19"/>
      <c r="M5" s="19"/>
      <c r="N5" s="19"/>
      <c r="O5" s="19"/>
      <c r="P5" s="19"/>
    </row>
    <row r="6" spans="1:18" x14ac:dyDescent="0.2">
      <c r="A6" s="48" t="s">
        <v>13761</v>
      </c>
      <c r="B6" s="65" t="str">
        <f>IF(C6="","",VLOOKUP(C6,User_Nm_Table[],2,FALSE))</f>
        <v/>
      </c>
      <c r="C6" s="204"/>
      <c r="D6" s="204"/>
      <c r="E6" s="204"/>
      <c r="F6" s="204"/>
      <c r="G6" s="205"/>
      <c r="H6" s="19"/>
      <c r="I6" s="19"/>
      <c r="J6" s="19"/>
      <c r="K6" s="19"/>
      <c r="L6" s="19"/>
      <c r="M6" s="19"/>
      <c r="N6" s="19"/>
      <c r="O6" s="19"/>
      <c r="P6" s="19"/>
    </row>
    <row r="7" spans="1:18" x14ac:dyDescent="0.2">
      <c r="A7" s="48" t="s">
        <v>13762</v>
      </c>
      <c r="B7" s="65" t="str">
        <f>IF(C7="","",VLOOKUP('10'!C7,Table_tbl_ProdcrSupp[],2,FALSE))</f>
        <v/>
      </c>
      <c r="C7" s="204"/>
      <c r="D7" s="204"/>
      <c r="E7" s="204"/>
      <c r="F7" s="204"/>
      <c r="G7" s="205"/>
      <c r="H7" s="19"/>
      <c r="I7" s="19"/>
      <c r="J7" s="19"/>
      <c r="K7" s="19"/>
      <c r="L7" s="19"/>
      <c r="M7" s="19"/>
      <c r="N7" s="19"/>
      <c r="O7" s="19"/>
      <c r="P7" s="19"/>
    </row>
    <row r="8" spans="1:18" x14ac:dyDescent="0.2">
      <c r="A8" s="48" t="s">
        <v>13763</v>
      </c>
      <c r="B8" s="204"/>
      <c r="C8" s="204"/>
      <c r="D8" s="204"/>
      <c r="E8" s="204"/>
      <c r="F8" s="204"/>
      <c r="G8" s="205"/>
      <c r="H8" s="19"/>
      <c r="I8" s="19"/>
      <c r="J8" s="19"/>
      <c r="K8" s="19"/>
      <c r="L8" s="19"/>
      <c r="M8" s="19"/>
      <c r="N8" s="19"/>
      <c r="O8" s="19"/>
      <c r="P8" s="19"/>
    </row>
    <row r="9" spans="1:18" ht="12" thickBot="1" x14ac:dyDescent="0.25">
      <c r="A9" s="49" t="s">
        <v>13764</v>
      </c>
      <c r="B9" s="90" t="str">
        <f>IF(C7="","",VLOOKUP(C9,Table_tbl_GeogArea[],2,FALSE))</f>
        <v/>
      </c>
      <c r="C9" s="212"/>
      <c r="D9" s="212"/>
      <c r="E9" s="212"/>
      <c r="F9" s="212"/>
      <c r="G9" s="213"/>
      <c r="H9" s="19"/>
      <c r="I9" s="19"/>
      <c r="J9" s="19"/>
      <c r="K9" s="19"/>
      <c r="L9" s="19"/>
      <c r="M9" s="19"/>
      <c r="N9" s="19"/>
      <c r="O9" s="19"/>
      <c r="P9" s="19"/>
    </row>
    <row r="10" spans="1:18" ht="12" thickBot="1" x14ac:dyDescent="0.25">
      <c r="C10" s="19"/>
      <c r="D10" s="19"/>
      <c r="E10" s="19"/>
      <c r="F10" s="19"/>
      <c r="G10" s="19"/>
      <c r="H10" s="19"/>
      <c r="I10" s="19"/>
      <c r="J10" s="19"/>
      <c r="K10" s="19"/>
      <c r="L10" s="19"/>
      <c r="M10" s="19"/>
      <c r="N10" s="19"/>
      <c r="O10" s="19"/>
      <c r="P10" s="19"/>
      <c r="Q10" s="19"/>
    </row>
    <row r="11" spans="1:18" s="23" customFormat="1" x14ac:dyDescent="0.2">
      <c r="A11" s="192" t="s">
        <v>14313</v>
      </c>
      <c r="B11" s="193"/>
      <c r="C11" s="193"/>
      <c r="D11" s="194"/>
      <c r="E11" s="19"/>
      <c r="F11" s="19"/>
      <c r="G11" s="19"/>
      <c r="H11" s="19"/>
      <c r="I11" s="19"/>
      <c r="J11" s="19"/>
      <c r="K11" s="19"/>
      <c r="L11" s="19"/>
      <c r="M11" s="19"/>
      <c r="N11" s="19"/>
      <c r="O11" s="19"/>
      <c r="P11" s="19"/>
      <c r="Q11" s="19"/>
    </row>
    <row r="12" spans="1:18" s="23" customFormat="1" ht="22.5" x14ac:dyDescent="0.2">
      <c r="A12" s="20" t="s">
        <v>14319</v>
      </c>
      <c r="B12" s="65" t="str">
        <f>IF(C12="","",VLOOKUP(C12,User_Nm_Table[],2,FALSE))</f>
        <v/>
      </c>
      <c r="C12" s="204"/>
      <c r="D12" s="205"/>
      <c r="E12" s="19"/>
      <c r="F12" s="19"/>
      <c r="G12" s="19"/>
      <c r="H12" s="19"/>
      <c r="I12" s="19"/>
      <c r="J12" s="19"/>
      <c r="K12" s="19"/>
      <c r="L12" s="19"/>
      <c r="M12" s="19"/>
      <c r="N12" s="19"/>
      <c r="O12" s="19"/>
      <c r="P12" s="19"/>
      <c r="Q12" s="19"/>
      <c r="R12" s="19"/>
    </row>
    <row r="13" spans="1:18" s="23" customFormat="1" x14ac:dyDescent="0.2">
      <c r="A13" s="20" t="s">
        <v>13791</v>
      </c>
      <c r="B13" s="206"/>
      <c r="C13" s="206"/>
      <c r="D13" s="207"/>
      <c r="E13" s="19"/>
      <c r="F13" s="19"/>
      <c r="G13" s="19"/>
      <c r="H13" s="19"/>
      <c r="I13" s="19"/>
      <c r="J13" s="19"/>
      <c r="K13" s="19"/>
      <c r="L13" s="19"/>
      <c r="M13" s="19"/>
      <c r="N13" s="19"/>
      <c r="O13" s="19"/>
      <c r="P13" s="19"/>
      <c r="Q13" s="19"/>
      <c r="R13" s="19"/>
    </row>
    <row r="14" spans="1:18" s="23" customFormat="1" ht="12" thickBot="1" x14ac:dyDescent="0.25">
      <c r="A14" s="57" t="s">
        <v>13790</v>
      </c>
      <c r="B14" s="200"/>
      <c r="C14" s="200"/>
      <c r="D14" s="201"/>
      <c r="E14" s="19"/>
      <c r="F14" s="19"/>
      <c r="G14" s="19"/>
      <c r="H14" s="19"/>
      <c r="I14" s="19"/>
      <c r="J14" s="19"/>
      <c r="K14" s="19"/>
      <c r="L14" s="19"/>
      <c r="M14" s="19"/>
      <c r="N14" s="19"/>
      <c r="O14" s="19"/>
      <c r="P14" s="19"/>
      <c r="Q14" s="19"/>
      <c r="R14" s="19"/>
    </row>
    <row r="15" spans="1:18" s="23" customFormat="1" ht="12" thickBot="1" x14ac:dyDescent="0.25">
      <c r="A15" s="11"/>
      <c r="B15" s="11"/>
      <c r="C15" s="19"/>
      <c r="D15" s="19"/>
      <c r="E15" s="19"/>
      <c r="F15" s="19"/>
      <c r="G15" s="19"/>
      <c r="H15" s="19"/>
      <c r="I15" s="19"/>
      <c r="J15" s="19"/>
      <c r="K15" s="19"/>
      <c r="L15" s="19"/>
      <c r="M15" s="19"/>
      <c r="N15" s="19"/>
      <c r="O15" s="19"/>
      <c r="P15" s="19"/>
      <c r="Q15" s="19"/>
    </row>
    <row r="16" spans="1:18" s="23" customFormat="1" x14ac:dyDescent="0.2">
      <c r="A16" s="192" t="s">
        <v>13789</v>
      </c>
      <c r="B16" s="193"/>
      <c r="C16" s="193"/>
      <c r="D16" s="193"/>
      <c r="E16" s="193"/>
      <c r="F16" s="193"/>
      <c r="G16" s="193"/>
      <c r="H16" s="193"/>
      <c r="I16" s="193"/>
      <c r="J16" s="194"/>
      <c r="K16" s="19"/>
      <c r="L16" s="19"/>
      <c r="M16" s="19"/>
      <c r="N16" s="19"/>
      <c r="O16" s="19"/>
      <c r="P16" s="19"/>
      <c r="Q16" s="19"/>
    </row>
    <row r="17" spans="1:19" s="23" customFormat="1" ht="22.5" x14ac:dyDescent="0.2">
      <c r="A17" s="195" t="s">
        <v>13788</v>
      </c>
      <c r="B17" s="196"/>
      <c r="C17" s="196"/>
      <c r="D17" s="196"/>
      <c r="E17" s="196"/>
      <c r="F17" s="196"/>
      <c r="G17" s="196"/>
      <c r="H17" s="91" t="s">
        <v>14388</v>
      </c>
      <c r="I17" s="91" t="s">
        <v>14386</v>
      </c>
      <c r="J17" s="102" t="s">
        <v>14387</v>
      </c>
      <c r="K17" s="19"/>
      <c r="L17" s="19"/>
      <c r="M17" s="19"/>
      <c r="N17" s="19"/>
      <c r="O17" s="19"/>
      <c r="P17" s="19"/>
      <c r="Q17" s="19"/>
      <c r="R17" s="19"/>
      <c r="S17" s="19"/>
    </row>
    <row r="18" spans="1:19" s="23" customFormat="1" ht="11.25" customHeight="1" x14ac:dyDescent="0.2">
      <c r="A18" s="99" t="str">
        <f>IF(B18="","",VLOOKUP($B18,Table_AggPits_1[],5,FALSE))</f>
        <v/>
      </c>
      <c r="B18" s="197"/>
      <c r="C18" s="198"/>
      <c r="D18" s="198"/>
      <c r="E18" s="198"/>
      <c r="F18" s="198"/>
      <c r="G18" s="199"/>
      <c r="H18" s="100"/>
      <c r="I18" s="51"/>
      <c r="J18" s="112"/>
      <c r="K18" s="19"/>
      <c r="L18" s="19"/>
      <c r="M18" s="19"/>
      <c r="N18" s="19"/>
      <c r="O18" s="19"/>
      <c r="P18" s="19"/>
      <c r="Q18" s="19"/>
      <c r="R18" s="19"/>
      <c r="S18" s="19"/>
    </row>
    <row r="19" spans="1:19" s="23" customFormat="1" ht="11.25" customHeight="1" x14ac:dyDescent="0.2">
      <c r="A19" s="99" t="str">
        <f>IF(B19="","",VLOOKUP($B19,Table_AggPits_1[],5,FALSE))</f>
        <v/>
      </c>
      <c r="B19" s="197"/>
      <c r="C19" s="198"/>
      <c r="D19" s="198"/>
      <c r="E19" s="198"/>
      <c r="F19" s="198"/>
      <c r="G19" s="199"/>
      <c r="H19" s="100"/>
      <c r="I19" s="51"/>
      <c r="J19" s="112"/>
      <c r="K19" s="19"/>
      <c r="L19" s="19"/>
      <c r="M19" s="19"/>
      <c r="N19" s="19"/>
      <c r="O19" s="19"/>
      <c r="P19" s="19"/>
      <c r="Q19" s="19"/>
      <c r="R19" s="19"/>
      <c r="S19" s="19"/>
    </row>
    <row r="20" spans="1:19" s="23" customFormat="1" ht="11.25" customHeight="1" x14ac:dyDescent="0.2">
      <c r="A20" s="99" t="str">
        <f>IF(B20="","",VLOOKUP($B20,Table_AggPits_1[],5,FALSE))</f>
        <v/>
      </c>
      <c r="B20" s="197"/>
      <c r="C20" s="198"/>
      <c r="D20" s="198"/>
      <c r="E20" s="198"/>
      <c r="F20" s="198"/>
      <c r="G20" s="199"/>
      <c r="H20" s="100"/>
      <c r="I20" s="51"/>
      <c r="J20" s="112"/>
      <c r="K20" s="19"/>
      <c r="L20" s="19"/>
      <c r="M20" s="19"/>
      <c r="N20" s="19"/>
      <c r="O20" s="19"/>
      <c r="P20" s="19"/>
      <c r="Q20" s="19"/>
      <c r="R20" s="19"/>
      <c r="S20" s="19"/>
    </row>
    <row r="21" spans="1:19" s="23" customFormat="1" ht="12" customHeight="1" thickBot="1" x14ac:dyDescent="0.25">
      <c r="A21" s="99" t="str">
        <f>IF(B21="","",VLOOKUP($B21,Table_AggPits_1[],5,FALSE))</f>
        <v/>
      </c>
      <c r="B21" s="197"/>
      <c r="C21" s="198"/>
      <c r="D21" s="198"/>
      <c r="E21" s="198"/>
      <c r="F21" s="198"/>
      <c r="G21" s="199"/>
      <c r="H21" s="101"/>
      <c r="I21" s="52"/>
      <c r="J21" s="113"/>
      <c r="K21" s="19"/>
      <c r="L21" s="19"/>
      <c r="M21" s="19"/>
      <c r="N21" s="19"/>
      <c r="O21" s="19"/>
      <c r="P21" s="19"/>
      <c r="Q21" s="19"/>
      <c r="R21" s="19"/>
      <c r="S21" s="19"/>
    </row>
    <row r="22" spans="1:19" s="23" customFormat="1" ht="12" thickBot="1" x14ac:dyDescent="0.25">
      <c r="A22" s="12"/>
      <c r="B22" s="12"/>
      <c r="C22" s="12"/>
      <c r="D22" s="12"/>
      <c r="E22" s="11"/>
      <c r="F22" s="11"/>
      <c r="G22" s="13"/>
      <c r="H22" s="13"/>
      <c r="I22" s="19"/>
      <c r="J22" s="19"/>
      <c r="K22" s="19"/>
      <c r="L22" s="19"/>
      <c r="M22" s="19"/>
      <c r="N22" s="19"/>
      <c r="O22" s="19"/>
      <c r="P22" s="19"/>
      <c r="Q22" s="19"/>
    </row>
    <row r="23" spans="1:19" s="23" customFormat="1" x14ac:dyDescent="0.2">
      <c r="A23" s="180" t="s">
        <v>13785</v>
      </c>
      <c r="B23" s="181"/>
      <c r="C23" s="181"/>
      <c r="D23" s="182"/>
      <c r="E23" s="19"/>
      <c r="F23" s="19"/>
      <c r="G23" s="19"/>
      <c r="H23" s="19"/>
      <c r="I23" s="19"/>
      <c r="J23" s="19"/>
      <c r="K23" s="19"/>
      <c r="L23" s="19"/>
      <c r="M23" s="19"/>
      <c r="N23" s="19"/>
      <c r="O23" s="19"/>
      <c r="P23" s="19"/>
      <c r="Q23" s="19"/>
    </row>
    <row r="24" spans="1:19" s="23" customFormat="1" x14ac:dyDescent="0.2">
      <c r="A24" s="195" t="s">
        <v>14311</v>
      </c>
      <c r="B24" s="196"/>
      <c r="C24" s="50" t="s">
        <v>14312</v>
      </c>
      <c r="D24" s="45" t="s">
        <v>13784</v>
      </c>
      <c r="E24" s="14"/>
      <c r="F24" s="14"/>
      <c r="G24" s="14"/>
      <c r="H24" s="11"/>
      <c r="I24" s="11"/>
      <c r="J24" s="19"/>
      <c r="K24" s="19"/>
      <c r="L24" s="19"/>
      <c r="M24" s="19"/>
      <c r="N24" s="19"/>
      <c r="O24" s="19"/>
      <c r="P24" s="19"/>
      <c r="Q24" s="19"/>
      <c r="R24" s="19"/>
    </row>
    <row r="25" spans="1:19" s="23" customFormat="1" x14ac:dyDescent="0.2">
      <c r="A25" s="185"/>
      <c r="B25" s="186"/>
      <c r="C25" s="18"/>
      <c r="D25" s="22"/>
      <c r="E25" s="11"/>
      <c r="F25" s="11"/>
      <c r="G25" s="11"/>
      <c r="H25" s="11"/>
      <c r="I25" s="11"/>
      <c r="J25" s="19"/>
      <c r="K25" s="19"/>
      <c r="L25" s="19"/>
      <c r="M25" s="19"/>
      <c r="N25" s="19"/>
      <c r="O25" s="19"/>
      <c r="P25" s="19"/>
      <c r="Q25" s="19"/>
      <c r="R25" s="19"/>
    </row>
    <row r="26" spans="1:19" s="23" customFormat="1" x14ac:dyDescent="0.2">
      <c r="A26" s="185"/>
      <c r="B26" s="186"/>
      <c r="C26" s="18"/>
      <c r="D26" s="22"/>
      <c r="E26" s="11"/>
      <c r="F26" s="11"/>
      <c r="G26" s="11"/>
      <c r="H26" s="11"/>
      <c r="I26" s="11"/>
      <c r="J26" s="19"/>
      <c r="K26" s="19"/>
      <c r="L26" s="19"/>
      <c r="M26" s="19"/>
      <c r="N26" s="19"/>
      <c r="O26" s="19"/>
      <c r="P26" s="19"/>
      <c r="Q26" s="19"/>
      <c r="R26" s="19"/>
    </row>
    <row r="27" spans="1:19" s="23" customFormat="1" x14ac:dyDescent="0.2">
      <c r="A27" s="185"/>
      <c r="B27" s="186"/>
      <c r="C27" s="18"/>
      <c r="D27" s="22"/>
      <c r="E27" s="11"/>
      <c r="F27" s="11"/>
      <c r="G27" s="11"/>
      <c r="H27" s="11"/>
      <c r="I27" s="11"/>
      <c r="J27" s="19"/>
      <c r="K27" s="19"/>
      <c r="L27" s="19"/>
      <c r="M27" s="19"/>
      <c r="N27" s="19"/>
      <c r="O27" s="19"/>
      <c r="P27" s="19"/>
      <c r="Q27" s="19"/>
      <c r="R27" s="19"/>
    </row>
    <row r="28" spans="1:19" s="23" customFormat="1" ht="12" thickBot="1" x14ac:dyDescent="0.25">
      <c r="A28" s="187"/>
      <c r="B28" s="188"/>
      <c r="C28" s="46"/>
      <c r="D28" s="47"/>
      <c r="E28" s="11"/>
      <c r="F28" s="11"/>
      <c r="G28" s="11"/>
      <c r="H28" s="11"/>
      <c r="I28" s="11"/>
      <c r="J28" s="19"/>
      <c r="K28" s="19"/>
      <c r="L28" s="19"/>
      <c r="M28" s="19"/>
      <c r="N28" s="19"/>
      <c r="O28" s="19"/>
      <c r="P28" s="19"/>
      <c r="Q28" s="19"/>
      <c r="R28" s="19"/>
    </row>
    <row r="29" spans="1:19" s="23" customFormat="1" ht="12" thickBot="1" x14ac:dyDescent="0.25">
      <c r="A29" s="12"/>
      <c r="B29" s="12"/>
      <c r="C29" s="12"/>
      <c r="D29" s="12"/>
      <c r="E29" s="12"/>
      <c r="F29" s="12"/>
      <c r="G29" s="11"/>
      <c r="H29" s="11"/>
      <c r="I29" s="19"/>
      <c r="J29" s="19"/>
      <c r="K29" s="19"/>
      <c r="L29" s="19"/>
      <c r="M29" s="19"/>
      <c r="N29" s="19"/>
      <c r="O29" s="19"/>
      <c r="P29" s="19"/>
      <c r="Q29" s="19"/>
    </row>
    <row r="30" spans="1:19" s="23" customFormat="1" x14ac:dyDescent="0.2">
      <c r="A30" s="180" t="s">
        <v>13816</v>
      </c>
      <c r="B30" s="181"/>
      <c r="C30" s="181"/>
      <c r="D30" s="181"/>
      <c r="E30" s="181"/>
      <c r="F30" s="181"/>
      <c r="G30" s="181"/>
      <c r="H30" s="181"/>
      <c r="I30" s="181"/>
      <c r="J30" s="181"/>
      <c r="K30" s="182"/>
      <c r="L30" s="19"/>
      <c r="M30" s="19"/>
      <c r="N30" s="19"/>
      <c r="O30" s="19"/>
      <c r="P30" s="19"/>
      <c r="Q30" s="19"/>
    </row>
    <row r="31" spans="1:19" s="23" customFormat="1" x14ac:dyDescent="0.2">
      <c r="A31" s="54" t="s">
        <v>10</v>
      </c>
      <c r="B31" s="105" t="str">
        <f>IF(C31="","",VLOOKUP(C31,User_Nm_Table[],2,FALSE))</f>
        <v/>
      </c>
      <c r="C31" s="189"/>
      <c r="D31" s="190"/>
      <c r="K31" s="55"/>
      <c r="L31" s="19"/>
      <c r="M31" s="19"/>
      <c r="N31" s="19"/>
      <c r="O31" s="19"/>
      <c r="P31" s="19"/>
      <c r="Q31" s="19"/>
    </row>
    <row r="32" spans="1:19" s="23" customFormat="1" x14ac:dyDescent="0.2">
      <c r="A32" s="56" t="s">
        <v>13781</v>
      </c>
      <c r="B32" s="34"/>
      <c r="K32" s="55"/>
      <c r="L32" s="19"/>
      <c r="M32" s="19"/>
      <c r="N32" s="19"/>
      <c r="O32" s="19"/>
      <c r="P32" s="19"/>
      <c r="Q32" s="19"/>
    </row>
    <row r="33" spans="1:20" s="23" customFormat="1" x14ac:dyDescent="0.2">
      <c r="A33" s="56" t="s">
        <v>14316</v>
      </c>
      <c r="B33" s="68"/>
      <c r="K33" s="55"/>
      <c r="L33" s="19"/>
      <c r="M33" s="19"/>
      <c r="N33" s="19"/>
      <c r="O33" s="19"/>
      <c r="P33" s="19"/>
      <c r="Q33" s="19"/>
    </row>
    <row r="34" spans="1:20" s="23" customFormat="1" x14ac:dyDescent="0.2">
      <c r="A34" s="24"/>
      <c r="K34" s="55"/>
      <c r="L34" s="19"/>
      <c r="M34" s="19"/>
      <c r="N34" s="19"/>
      <c r="O34" s="19"/>
      <c r="P34" s="19"/>
      <c r="Q34" s="19"/>
    </row>
    <row r="35" spans="1:20" s="23" customFormat="1" x14ac:dyDescent="0.2">
      <c r="A35" s="59"/>
      <c r="B35" s="28" t="s">
        <v>13783</v>
      </c>
      <c r="C35" s="28" t="s">
        <v>13782</v>
      </c>
      <c r="D35" s="11"/>
      <c r="E35" s="191" t="s">
        <v>14317</v>
      </c>
      <c r="F35" s="191"/>
      <c r="G35" s="191"/>
      <c r="H35" s="191"/>
      <c r="I35" s="144">
        <f>'1'!I35</f>
        <v>0</v>
      </c>
      <c r="K35" s="55"/>
      <c r="L35" s="19"/>
      <c r="M35" s="19"/>
      <c r="N35" s="19"/>
      <c r="O35" s="19"/>
      <c r="P35" s="19"/>
      <c r="Q35" s="19"/>
      <c r="R35" s="19"/>
      <c r="S35" s="19"/>
      <c r="T35" s="19"/>
    </row>
    <row r="36" spans="1:20" s="23" customFormat="1" x14ac:dyDescent="0.2">
      <c r="A36" s="20" t="s">
        <v>13780</v>
      </c>
      <c r="B36" s="16"/>
      <c r="C36" s="16"/>
      <c r="D36" s="11"/>
      <c r="E36" s="179" t="s">
        <v>13779</v>
      </c>
      <c r="F36" s="179"/>
      <c r="G36" s="179"/>
      <c r="H36" s="179"/>
      <c r="I36" s="17">
        <f>(
IF(C36=0,0,B36/C36)+
IF(C37=0,0,B37/C37)+
IF(C38=0,0,B38/C38)+
IF(C39=0,0,B39/C39)+
IF(J18=0,0,((H18*100/(100+I18))/J18))+
IF(J19=0,0,((H19*100/(100+I19))/J19))+
IF(J20=0,0,((H20*100/(100+I20))/J20))+
IF(J21=0,0,((H21*100/(100+I21))/J21))+
(B40+
IF(I18=-100,0,(H18-((H18*100)/(100+I18))))+
IF(I19=-100,0,(H19-((H19*100)/(100+I19))))+
IF(I20=-100,0,(H20-((H20*100)/(100+I20))))+
IF(I21=-100,0,(H21-((H21*100)/(100+I21))))+
B41*8.34
))/
(1684.8*(1-0.01*B32))</f>
        <v>0</v>
      </c>
      <c r="J36" s="11"/>
      <c r="K36" s="21"/>
      <c r="L36" s="19"/>
      <c r="M36" s="19"/>
      <c r="N36" s="19"/>
      <c r="O36" s="19"/>
      <c r="P36" s="19"/>
      <c r="Q36" s="19"/>
      <c r="R36" s="19"/>
      <c r="S36" s="19"/>
      <c r="T36" s="19"/>
    </row>
    <row r="37" spans="1:20" s="23" customFormat="1" x14ac:dyDescent="0.2">
      <c r="A37" s="20" t="s">
        <v>13778</v>
      </c>
      <c r="B37" s="16"/>
      <c r="C37" s="16"/>
      <c r="D37" s="11"/>
      <c r="E37" s="179" t="s">
        <v>13777</v>
      </c>
      <c r="F37" s="179"/>
      <c r="G37" s="179"/>
      <c r="H37" s="179"/>
      <c r="I37" s="17">
        <f>IF(I36=0,0,B36/I36)</f>
        <v>0</v>
      </c>
      <c r="J37" s="11"/>
      <c r="K37" s="21"/>
      <c r="L37" s="19"/>
      <c r="M37" s="19"/>
      <c r="N37" s="19"/>
      <c r="O37" s="19"/>
      <c r="P37" s="19"/>
      <c r="Q37" s="19"/>
      <c r="R37" s="19"/>
      <c r="S37" s="19"/>
      <c r="T37" s="19"/>
    </row>
    <row r="38" spans="1:20" s="23" customFormat="1" x14ac:dyDescent="0.2">
      <c r="A38" s="20" t="s">
        <v>13776</v>
      </c>
      <c r="B38" s="16"/>
      <c r="C38" s="16"/>
      <c r="D38" s="11"/>
      <c r="E38" s="179" t="s">
        <v>13775</v>
      </c>
      <c r="F38" s="179"/>
      <c r="G38" s="179"/>
      <c r="H38" s="179"/>
      <c r="I38" s="17">
        <f>IF(I35=0,0,I37/I35*100)</f>
        <v>0</v>
      </c>
      <c r="J38" s="11"/>
      <c r="K38" s="21"/>
      <c r="L38" s="19"/>
      <c r="M38" s="19"/>
      <c r="N38" s="19"/>
      <c r="O38" s="19"/>
      <c r="P38" s="19"/>
      <c r="Q38" s="19"/>
      <c r="R38" s="19"/>
      <c r="S38" s="19"/>
      <c r="T38" s="19"/>
    </row>
    <row r="39" spans="1:20" s="23" customFormat="1" x14ac:dyDescent="0.2">
      <c r="A39" s="20" t="s">
        <v>13774</v>
      </c>
      <c r="B39" s="16"/>
      <c r="C39" s="16"/>
      <c r="D39" s="11"/>
      <c r="E39" s="179" t="s">
        <v>13773</v>
      </c>
      <c r="F39" s="179"/>
      <c r="G39" s="179"/>
      <c r="H39" s="179"/>
      <c r="I39" s="17">
        <f>IF(I36=0,0,(B36+B37+B38+B39+B40+B41+H18+H19+H20+H21)/I36/27)</f>
        <v>0</v>
      </c>
      <c r="J39" s="15" t="s">
        <v>13772</v>
      </c>
      <c r="K39" s="25" t="s">
        <v>13771</v>
      </c>
      <c r="L39" s="19"/>
      <c r="M39" s="19"/>
      <c r="N39" s="19"/>
      <c r="O39" s="19"/>
      <c r="P39" s="19"/>
      <c r="Q39" s="19"/>
      <c r="R39" s="19"/>
      <c r="S39" s="19"/>
      <c r="T39" s="19"/>
    </row>
    <row r="40" spans="1:20" s="23" customFormat="1" x14ac:dyDescent="0.2">
      <c r="A40" s="43" t="s">
        <v>14314</v>
      </c>
      <c r="B40" s="16"/>
      <c r="C40" s="11"/>
      <c r="D40" s="11"/>
      <c r="E40" s="179" t="s">
        <v>13770</v>
      </c>
      <c r="F40" s="179"/>
      <c r="G40" s="179"/>
      <c r="H40" s="179"/>
      <c r="I40" s="58">
        <f>IF(B36+B37+B38+B39=0,0,
(B40+
IF(I18+100=0,0,H18-H18*100/(100+I18))+
IF(I18+100=0,0,H19-H19*100/(100+I19))+
IF(I18+100=0,0,H20-H20*100/(100+I20))+
IF(I18+100=0,0,H21-H21*100/(100+I21))+
B41*8.34)/(B36+B37+B38+B39))</f>
        <v>0</v>
      </c>
      <c r="J40" s="17">
        <v>0</v>
      </c>
      <c r="K40" s="60">
        <v>0</v>
      </c>
      <c r="L40" s="19"/>
      <c r="M40" s="19"/>
      <c r="N40" s="19"/>
      <c r="O40" s="19"/>
      <c r="P40" s="19"/>
      <c r="Q40" s="19"/>
      <c r="R40" s="19"/>
      <c r="S40" s="19"/>
      <c r="T40" s="19"/>
    </row>
    <row r="41" spans="1:20" s="23" customFormat="1" ht="12" thickBot="1" x14ac:dyDescent="0.25">
      <c r="A41" s="61" t="s">
        <v>14315</v>
      </c>
      <c r="B41" s="62"/>
      <c r="C41" s="63"/>
      <c r="D41" s="63"/>
      <c r="E41" s="44"/>
      <c r="F41" s="44"/>
      <c r="G41" s="44"/>
      <c r="H41" s="44"/>
      <c r="I41" s="44"/>
      <c r="J41" s="63"/>
      <c r="K41" s="64"/>
      <c r="L41" s="19"/>
      <c r="M41" s="19"/>
      <c r="N41" s="19"/>
      <c r="O41" s="19"/>
      <c r="P41" s="19"/>
      <c r="Q41" s="19"/>
      <c r="R41" s="19"/>
      <c r="S41" s="19"/>
      <c r="T41" s="19"/>
    </row>
    <row r="42" spans="1:20" s="23" customFormat="1" ht="12" thickBot="1" x14ac:dyDescent="0.25">
      <c r="A42" s="11"/>
      <c r="B42" s="11"/>
      <c r="C42" s="11"/>
      <c r="D42" s="11"/>
      <c r="E42" s="11"/>
      <c r="F42" s="11"/>
      <c r="G42" s="11"/>
      <c r="H42" s="11"/>
      <c r="I42" s="19"/>
      <c r="J42" s="19"/>
      <c r="K42" s="19"/>
      <c r="L42" s="19"/>
      <c r="M42" s="19"/>
      <c r="N42" s="19"/>
      <c r="O42" s="19"/>
      <c r="P42" s="19"/>
      <c r="Q42" s="19"/>
    </row>
    <row r="43" spans="1:20" s="23" customFormat="1" x14ac:dyDescent="0.2">
      <c r="A43" s="180" t="s">
        <v>13769</v>
      </c>
      <c r="B43" s="181"/>
      <c r="C43" s="182"/>
      <c r="D43" s="11"/>
      <c r="E43" s="11"/>
      <c r="F43" s="11"/>
      <c r="G43" s="11"/>
      <c r="H43" s="11"/>
      <c r="I43" s="19"/>
      <c r="J43" s="19"/>
      <c r="K43" s="19"/>
      <c r="L43" s="19"/>
      <c r="M43" s="19"/>
      <c r="N43" s="19"/>
      <c r="O43" s="19"/>
      <c r="P43" s="19"/>
      <c r="Q43" s="19"/>
    </row>
    <row r="44" spans="1:20" s="23" customFormat="1" x14ac:dyDescent="0.2">
      <c r="A44" s="183" t="s">
        <v>13815</v>
      </c>
      <c r="B44" s="184"/>
      <c r="C44" s="103"/>
      <c r="I44" s="19"/>
      <c r="J44" s="19"/>
      <c r="K44" s="19"/>
      <c r="L44" s="19"/>
      <c r="M44" s="19"/>
      <c r="N44" s="19"/>
      <c r="O44" s="19"/>
      <c r="P44" s="19"/>
      <c r="Q44" s="19"/>
    </row>
    <row r="45" spans="1:20" s="23" customFormat="1" x14ac:dyDescent="0.2">
      <c r="A45" s="183" t="s">
        <v>13768</v>
      </c>
      <c r="B45" s="184"/>
      <c r="C45" s="1">
        <f>H18*100/(100+I18)</f>
        <v>0</v>
      </c>
      <c r="I45" s="19"/>
      <c r="J45" s="19"/>
      <c r="K45" s="19"/>
      <c r="L45" s="19"/>
      <c r="M45" s="19"/>
      <c r="N45" s="19"/>
      <c r="O45" s="19"/>
      <c r="P45" s="19"/>
      <c r="Q45" s="19"/>
    </row>
    <row r="46" spans="1:20" s="23" customFormat="1" x14ac:dyDescent="0.2">
      <c r="A46" s="183" t="s">
        <v>13767</v>
      </c>
      <c r="B46" s="184"/>
      <c r="C46" s="1">
        <f>H19*100/(100+I19)</f>
        <v>0</v>
      </c>
      <c r="I46" s="19"/>
      <c r="J46" s="19"/>
      <c r="K46" s="19"/>
      <c r="L46" s="19"/>
      <c r="M46" s="19"/>
      <c r="N46" s="19"/>
      <c r="O46" s="19"/>
      <c r="P46" s="19"/>
      <c r="Q46" s="19"/>
    </row>
    <row r="47" spans="1:20" s="23" customFormat="1" x14ac:dyDescent="0.2">
      <c r="A47" s="183" t="s">
        <v>13766</v>
      </c>
      <c r="B47" s="184"/>
      <c r="C47" s="1">
        <f>+H20*100/(100+I20)</f>
        <v>0</v>
      </c>
      <c r="I47" s="19"/>
      <c r="J47" s="19"/>
      <c r="K47" s="19"/>
      <c r="L47" s="19"/>
      <c r="M47" s="19"/>
      <c r="N47" s="19"/>
      <c r="O47" s="19"/>
      <c r="P47" s="19"/>
      <c r="Q47" s="19"/>
    </row>
    <row r="48" spans="1:20" s="23" customFormat="1" x14ac:dyDescent="0.2">
      <c r="A48" s="183" t="s">
        <v>13765</v>
      </c>
      <c r="B48" s="184"/>
      <c r="C48" s="1">
        <f>B40+(H18-C45)+(H19-C46)+(B41*8.34)+(D25/128*8.34)+(D26/128*8.34)+(D27/128*8.34)</f>
        <v>0</v>
      </c>
      <c r="I48" s="19"/>
      <c r="J48" s="19"/>
      <c r="K48" s="19"/>
      <c r="L48" s="19"/>
      <c r="M48" s="19"/>
      <c r="N48" s="19"/>
      <c r="O48" s="19"/>
      <c r="P48" s="19"/>
      <c r="Q48" s="19"/>
    </row>
    <row r="49" spans="1:17" s="23" customFormat="1" x14ac:dyDescent="0.2">
      <c r="A49" s="166" t="s">
        <v>13814</v>
      </c>
      <c r="B49" s="167"/>
      <c r="C49" s="1">
        <f>C48/(62.4*27)</f>
        <v>0</v>
      </c>
      <c r="I49" s="19"/>
      <c r="J49" s="19"/>
      <c r="K49" s="19"/>
      <c r="L49" s="19"/>
      <c r="M49" s="19"/>
      <c r="N49" s="19"/>
      <c r="O49" s="19"/>
      <c r="P49" s="19"/>
      <c r="Q49" s="19"/>
    </row>
    <row r="50" spans="1:17" s="23" customFormat="1" x14ac:dyDescent="0.2">
      <c r="A50" s="166" t="s">
        <v>13813</v>
      </c>
      <c r="B50" s="167"/>
      <c r="C50" s="1">
        <f>IF(ISERROR(C45/(J18*62.4*27)),,C45/(J18*62.4*27))</f>
        <v>0</v>
      </c>
      <c r="I50" s="19"/>
      <c r="J50" s="19"/>
      <c r="K50" s="19"/>
      <c r="L50" s="19"/>
      <c r="M50" s="19"/>
      <c r="N50" s="19"/>
      <c r="O50" s="19"/>
      <c r="P50" s="19"/>
      <c r="Q50" s="19"/>
    </row>
    <row r="51" spans="1:17" s="23" customFormat="1" x14ac:dyDescent="0.2">
      <c r="A51" s="166" t="s">
        <v>13812</v>
      </c>
      <c r="B51" s="167"/>
      <c r="C51" s="1">
        <f>IF(ISERROR(C46/(J19*62.4*27)),,C46/(J19*62.4*27))</f>
        <v>0</v>
      </c>
      <c r="I51" s="19"/>
      <c r="J51" s="19"/>
      <c r="K51" s="19"/>
      <c r="L51" s="19"/>
      <c r="M51" s="19"/>
      <c r="N51" s="19"/>
      <c r="O51" s="19"/>
      <c r="P51" s="19"/>
      <c r="Q51" s="19"/>
    </row>
    <row r="52" spans="1:17" s="23" customFormat="1" x14ac:dyDescent="0.2">
      <c r="A52" s="166" t="s">
        <v>13811</v>
      </c>
      <c r="B52" s="167"/>
      <c r="C52" s="1">
        <f>IF(J20=0,0,+C47/(J20*62.4*27))</f>
        <v>0</v>
      </c>
      <c r="I52" s="19"/>
      <c r="J52" s="19"/>
      <c r="K52" s="19"/>
      <c r="L52" s="19"/>
      <c r="M52" s="19"/>
      <c r="N52" s="19"/>
      <c r="O52" s="19"/>
      <c r="P52" s="19"/>
      <c r="Q52" s="19"/>
    </row>
    <row r="53" spans="1:17" s="23" customFormat="1" x14ac:dyDescent="0.2">
      <c r="A53" s="166" t="s">
        <v>13810</v>
      </c>
      <c r="B53" s="167"/>
      <c r="C53" s="1">
        <f>SUM(I37+C49+C50+C51+C52)</f>
        <v>0</v>
      </c>
      <c r="I53" s="19"/>
      <c r="J53" s="19"/>
      <c r="K53" s="19"/>
      <c r="L53" s="19"/>
      <c r="M53" s="19"/>
      <c r="N53" s="19"/>
      <c r="O53" s="19"/>
      <c r="P53" s="19"/>
      <c r="Q53" s="19"/>
    </row>
    <row r="54" spans="1:17" s="23" customFormat="1" x14ac:dyDescent="0.2">
      <c r="A54" s="166" t="s">
        <v>13809</v>
      </c>
      <c r="B54" s="167"/>
      <c r="C54" s="1">
        <f>C53/(1-0.01*B32)</f>
        <v>0</v>
      </c>
      <c r="I54" s="19"/>
      <c r="J54" s="19"/>
      <c r="K54" s="19"/>
      <c r="L54" s="19"/>
      <c r="M54" s="19"/>
      <c r="N54" s="19"/>
      <c r="O54" s="19"/>
      <c r="P54" s="19"/>
      <c r="Q54" s="19"/>
    </row>
    <row r="55" spans="1:17" s="23" customFormat="1" ht="12" thickBot="1" x14ac:dyDescent="0.25">
      <c r="A55" s="168" t="s">
        <v>13808</v>
      </c>
      <c r="B55" s="169"/>
      <c r="C55" s="104">
        <f>IF(ISERROR((C45+C46+C47+C48+B36)/C44/27),,(C45+C46+C47+C48+B36)/C44/27)</f>
        <v>0</v>
      </c>
    </row>
    <row r="56" spans="1:17" s="23" customFormat="1" ht="12" thickBot="1" x14ac:dyDescent="0.25"/>
    <row r="57" spans="1:17" x14ac:dyDescent="0.2">
      <c r="A57" s="170" t="s">
        <v>13817</v>
      </c>
      <c r="B57" s="171"/>
      <c r="C57" s="171"/>
      <c r="D57" s="171"/>
      <c r="E57" s="171"/>
      <c r="F57" s="171"/>
      <c r="G57" s="171"/>
      <c r="H57" s="171"/>
      <c r="I57" s="171"/>
      <c r="J57" s="171"/>
      <c r="K57" s="171"/>
      <c r="L57" s="171"/>
      <c r="M57" s="171"/>
      <c r="N57" s="171"/>
      <c r="O57" s="171"/>
      <c r="P57" s="172"/>
    </row>
    <row r="58" spans="1:17" ht="11.25" customHeight="1" x14ac:dyDescent="0.2">
      <c r="A58" s="173" t="s">
        <v>12</v>
      </c>
      <c r="B58" s="174"/>
      <c r="C58" s="174"/>
      <c r="D58" s="174"/>
      <c r="E58" s="174"/>
      <c r="F58" s="174"/>
      <c r="G58" s="174"/>
      <c r="H58" s="174"/>
      <c r="I58" s="174"/>
      <c r="J58" s="174"/>
      <c r="K58" s="174"/>
      <c r="L58" s="175"/>
      <c r="M58" s="176" t="s">
        <v>11</v>
      </c>
      <c r="N58" s="177"/>
      <c r="O58" s="177"/>
      <c r="P58" s="178"/>
    </row>
    <row r="59" spans="1:17" ht="45" x14ac:dyDescent="0.2">
      <c r="A59" s="35" t="s">
        <v>13759</v>
      </c>
      <c r="B59" s="29"/>
      <c r="C59" s="29" t="s">
        <v>10</v>
      </c>
      <c r="D59" s="29" t="s">
        <v>9</v>
      </c>
      <c r="E59" s="30" t="s">
        <v>8</v>
      </c>
      <c r="F59" s="30" t="s">
        <v>7</v>
      </c>
      <c r="G59" s="30" t="s">
        <v>17153</v>
      </c>
      <c r="H59" s="30" t="s">
        <v>6</v>
      </c>
      <c r="I59" s="30" t="s">
        <v>5</v>
      </c>
      <c r="J59" s="30" t="s">
        <v>4</v>
      </c>
      <c r="K59" s="30" t="s">
        <v>3</v>
      </c>
      <c r="L59" s="30" t="s">
        <v>2</v>
      </c>
      <c r="M59" s="30"/>
      <c r="N59" s="29" t="s">
        <v>10</v>
      </c>
      <c r="O59" s="30" t="s">
        <v>4</v>
      </c>
      <c r="P59" s="53" t="s">
        <v>3</v>
      </c>
    </row>
    <row r="60" spans="1:17" x14ac:dyDescent="0.2">
      <c r="A60" s="36">
        <v>1</v>
      </c>
      <c r="B60" s="65" t="str">
        <f>IF(C60="","",VLOOKUP(C60,User_Nm_Table[],2,FALSE))</f>
        <v/>
      </c>
      <c r="C60" s="106"/>
      <c r="D60" s="31"/>
      <c r="E60" s="32"/>
      <c r="F60" s="33"/>
      <c r="G60" s="33"/>
      <c r="H60" s="26"/>
      <c r="I60" s="33"/>
      <c r="J60" s="34"/>
      <c r="K60" s="107"/>
      <c r="L60" s="108">
        <f t="shared" ref="L60:L69" si="0">K60-P60</f>
        <v>0</v>
      </c>
      <c r="M60" s="65" t="str">
        <f>IF(N60="","",VLOOKUP(N60,User_Nm_Table[],2,FALSE))</f>
        <v/>
      </c>
      <c r="N60" s="106"/>
      <c r="O60" s="34"/>
      <c r="P60" s="66"/>
    </row>
    <row r="61" spans="1:17" x14ac:dyDescent="0.2">
      <c r="A61" s="36">
        <v>2</v>
      </c>
      <c r="B61" s="65" t="str">
        <f>IF(C61="","",VLOOKUP(C61,User_Nm_Table[],2,FALSE))</f>
        <v/>
      </c>
      <c r="C61" s="106"/>
      <c r="D61" s="31"/>
      <c r="E61" s="32"/>
      <c r="F61" s="33"/>
      <c r="G61" s="33"/>
      <c r="H61" s="26"/>
      <c r="I61" s="33"/>
      <c r="J61" s="34"/>
      <c r="K61" s="107"/>
      <c r="L61" s="108">
        <f t="shared" si="0"/>
        <v>0</v>
      </c>
      <c r="M61" s="65" t="str">
        <f>IF(N61="","",VLOOKUP(N61,User_Nm_Table[],2,FALSE))</f>
        <v/>
      </c>
      <c r="N61" s="106"/>
      <c r="O61" s="34"/>
      <c r="P61" s="66"/>
    </row>
    <row r="62" spans="1:17" x14ac:dyDescent="0.2">
      <c r="A62" s="36">
        <v>3</v>
      </c>
      <c r="B62" s="65" t="str">
        <f>IF(C62="","",VLOOKUP(C62,User_Nm_Table[],2,FALSE))</f>
        <v/>
      </c>
      <c r="C62" s="106"/>
      <c r="D62" s="31"/>
      <c r="E62" s="32"/>
      <c r="F62" s="33"/>
      <c r="G62" s="33"/>
      <c r="H62" s="26"/>
      <c r="I62" s="33"/>
      <c r="J62" s="34"/>
      <c r="K62" s="107"/>
      <c r="L62" s="108">
        <f t="shared" si="0"/>
        <v>0</v>
      </c>
      <c r="M62" s="65" t="str">
        <f>IF(N62="","",VLOOKUP(N62,User_Nm_Table[],2,FALSE))</f>
        <v/>
      </c>
      <c r="N62" s="106"/>
      <c r="O62" s="34"/>
      <c r="P62" s="66"/>
    </row>
    <row r="63" spans="1:17" x14ac:dyDescent="0.2">
      <c r="A63" s="36">
        <v>4</v>
      </c>
      <c r="B63" s="65" t="str">
        <f>IF(C63="","",VLOOKUP(C63,User_Nm_Table[],2,FALSE))</f>
        <v/>
      </c>
      <c r="C63" s="106"/>
      <c r="D63" s="31"/>
      <c r="E63" s="32"/>
      <c r="F63" s="33"/>
      <c r="G63" s="33"/>
      <c r="H63" s="26"/>
      <c r="I63" s="33"/>
      <c r="J63" s="34"/>
      <c r="K63" s="107"/>
      <c r="L63" s="108">
        <f t="shared" si="0"/>
        <v>0</v>
      </c>
      <c r="M63" s="65" t="str">
        <f>IF(N63="","",VLOOKUP(N63,User_Nm_Table[],2,FALSE))</f>
        <v/>
      </c>
      <c r="N63" s="106"/>
      <c r="O63" s="34"/>
      <c r="P63" s="66"/>
    </row>
    <row r="64" spans="1:17" x14ac:dyDescent="0.2">
      <c r="A64" s="36">
        <v>5</v>
      </c>
      <c r="B64" s="65" t="str">
        <f>IF(C64="","",VLOOKUP(C64,User_Nm_Table[],2,FALSE))</f>
        <v/>
      </c>
      <c r="C64" s="106"/>
      <c r="D64" s="31"/>
      <c r="E64" s="32"/>
      <c r="F64" s="33"/>
      <c r="G64" s="33"/>
      <c r="H64" s="26"/>
      <c r="I64" s="33"/>
      <c r="J64" s="34"/>
      <c r="K64" s="107"/>
      <c r="L64" s="108">
        <f t="shared" si="0"/>
        <v>0</v>
      </c>
      <c r="M64" s="65" t="str">
        <f>IF(N64="","",VLOOKUP(N64,User_Nm_Table[],2,FALSE))</f>
        <v/>
      </c>
      <c r="N64" s="106"/>
      <c r="O64" s="34"/>
      <c r="P64" s="66"/>
    </row>
    <row r="65" spans="1:16" x14ac:dyDescent="0.2">
      <c r="A65" s="36">
        <v>6</v>
      </c>
      <c r="B65" s="65" t="str">
        <f>IF(C65="","",VLOOKUP(C65,User_Nm_Table[],2,FALSE))</f>
        <v/>
      </c>
      <c r="C65" s="106"/>
      <c r="D65" s="31"/>
      <c r="E65" s="32"/>
      <c r="F65" s="33"/>
      <c r="G65" s="33"/>
      <c r="H65" s="26"/>
      <c r="I65" s="33"/>
      <c r="J65" s="34"/>
      <c r="K65" s="107"/>
      <c r="L65" s="108">
        <f t="shared" si="0"/>
        <v>0</v>
      </c>
      <c r="M65" s="65" t="str">
        <f>IF(N65="","",VLOOKUP(N65,User_Nm_Table[],2,FALSE))</f>
        <v/>
      </c>
      <c r="N65" s="106"/>
      <c r="O65" s="34"/>
      <c r="P65" s="66"/>
    </row>
    <row r="66" spans="1:16" x14ac:dyDescent="0.2">
      <c r="A66" s="36">
        <v>7</v>
      </c>
      <c r="B66" s="65" t="str">
        <f>IF(C66="","",VLOOKUP(C66,User_Nm_Table[],2,FALSE))</f>
        <v/>
      </c>
      <c r="C66" s="106"/>
      <c r="D66" s="31"/>
      <c r="E66" s="32"/>
      <c r="F66" s="33"/>
      <c r="G66" s="33"/>
      <c r="H66" s="26"/>
      <c r="I66" s="33"/>
      <c r="J66" s="34"/>
      <c r="K66" s="107"/>
      <c r="L66" s="108">
        <f t="shared" si="0"/>
        <v>0</v>
      </c>
      <c r="M66" s="65" t="str">
        <f>IF(N66="","",VLOOKUP(N66,User_Nm_Table[],2,FALSE))</f>
        <v/>
      </c>
      <c r="N66" s="106"/>
      <c r="O66" s="34"/>
      <c r="P66" s="66"/>
    </row>
    <row r="67" spans="1:16" x14ac:dyDescent="0.2">
      <c r="A67" s="36">
        <v>8</v>
      </c>
      <c r="B67" s="65" t="str">
        <f>IF(C67="","",VLOOKUP(C67,User_Nm_Table[],2,FALSE))</f>
        <v/>
      </c>
      <c r="C67" s="106"/>
      <c r="D67" s="31"/>
      <c r="E67" s="32"/>
      <c r="F67" s="33"/>
      <c r="G67" s="33"/>
      <c r="H67" s="26"/>
      <c r="I67" s="33"/>
      <c r="J67" s="34"/>
      <c r="K67" s="107"/>
      <c r="L67" s="108">
        <f t="shared" si="0"/>
        <v>0</v>
      </c>
      <c r="M67" s="65" t="str">
        <f>IF(N67="","",VLOOKUP(N67,User_Nm_Table[],2,FALSE))</f>
        <v/>
      </c>
      <c r="N67" s="106"/>
      <c r="O67" s="34"/>
      <c r="P67" s="66"/>
    </row>
    <row r="68" spans="1:16" x14ac:dyDescent="0.2">
      <c r="A68" s="36">
        <v>9</v>
      </c>
      <c r="B68" s="65" t="str">
        <f>IF(C68="","",VLOOKUP(C68,User_Nm_Table[],2,FALSE))</f>
        <v/>
      </c>
      <c r="C68" s="106"/>
      <c r="D68" s="31"/>
      <c r="E68" s="32"/>
      <c r="F68" s="33"/>
      <c r="G68" s="33"/>
      <c r="H68" s="26"/>
      <c r="I68" s="33"/>
      <c r="J68" s="34"/>
      <c r="K68" s="107"/>
      <c r="L68" s="108">
        <f t="shared" si="0"/>
        <v>0</v>
      </c>
      <c r="M68" s="65" t="str">
        <f>IF(N68="","",VLOOKUP(N68,User_Nm_Table[],2,FALSE))</f>
        <v/>
      </c>
      <c r="N68" s="106"/>
      <c r="O68" s="34"/>
      <c r="P68" s="66"/>
    </row>
    <row r="69" spans="1:16" ht="12" thickBot="1" x14ac:dyDescent="0.25">
      <c r="A69" s="37">
        <v>10</v>
      </c>
      <c r="B69" s="90" t="str">
        <f>IF(C69="","",VLOOKUP(C69,User_Nm_Table[],2,FALSE))</f>
        <v/>
      </c>
      <c r="C69" s="109"/>
      <c r="D69" s="39"/>
      <c r="E69" s="40"/>
      <c r="F69" s="41"/>
      <c r="G69" s="41"/>
      <c r="H69" s="38"/>
      <c r="I69" s="41"/>
      <c r="J69" s="42"/>
      <c r="K69" s="110"/>
      <c r="L69" s="111">
        <f t="shared" si="0"/>
        <v>0</v>
      </c>
      <c r="M69" s="90" t="str">
        <f>IF(N69="","",VLOOKUP(N69,User_Nm_Table[],2,FALSE))</f>
        <v/>
      </c>
      <c r="N69" s="109"/>
      <c r="O69" s="42"/>
      <c r="P69" s="67"/>
    </row>
  </sheetData>
  <sheetProtection algorithmName="SHA-512" hashValue="OTrJSrFxNt/PJ1ZJKKcSpAIa+XqrnJ8FQ8N95jHkfTlNDDNKWNZtswFq7E+Q9++2aBOj7sIqsTMRQuyaj2pGsg==" saltValue="q5f6hZama76XYApRTglf/A==" spinCount="100000" sheet="1" selectLockedCells="1"/>
  <mergeCells count="49">
    <mergeCell ref="A58:L58"/>
    <mergeCell ref="M58:P58"/>
    <mergeCell ref="A46:B46"/>
    <mergeCell ref="A47:B47"/>
    <mergeCell ref="A48:B48"/>
    <mergeCell ref="A49:B49"/>
    <mergeCell ref="A50:B50"/>
    <mergeCell ref="A51:B51"/>
    <mergeCell ref="A52:B52"/>
    <mergeCell ref="A53:B53"/>
    <mergeCell ref="A54:B54"/>
    <mergeCell ref="A55:B55"/>
    <mergeCell ref="A57:P57"/>
    <mergeCell ref="A45:B45"/>
    <mergeCell ref="A28:B28"/>
    <mergeCell ref="A30:K30"/>
    <mergeCell ref="C31:D31"/>
    <mergeCell ref="E35:H35"/>
    <mergeCell ref="E36:H36"/>
    <mergeCell ref="E37:H37"/>
    <mergeCell ref="E38:H38"/>
    <mergeCell ref="E39:H39"/>
    <mergeCell ref="E40:H40"/>
    <mergeCell ref="A43:C43"/>
    <mergeCell ref="A44:B44"/>
    <mergeCell ref="A27:B27"/>
    <mergeCell ref="B14:D14"/>
    <mergeCell ref="A16:J16"/>
    <mergeCell ref="A17:G17"/>
    <mergeCell ref="B18:G18"/>
    <mergeCell ref="B19:G19"/>
    <mergeCell ref="B20:G20"/>
    <mergeCell ref="B21:G21"/>
    <mergeCell ref="A23:D23"/>
    <mergeCell ref="A24:B24"/>
    <mergeCell ref="A25:B25"/>
    <mergeCell ref="A26:B26"/>
    <mergeCell ref="B13:D13"/>
    <mergeCell ref="A1:G1"/>
    <mergeCell ref="C2:G2"/>
    <mergeCell ref="B3:G3"/>
    <mergeCell ref="B4:G4"/>
    <mergeCell ref="B5:G5"/>
    <mergeCell ref="C6:G6"/>
    <mergeCell ref="C7:G7"/>
    <mergeCell ref="B8:G8"/>
    <mergeCell ref="C9:G9"/>
    <mergeCell ref="A11:D11"/>
    <mergeCell ref="C12:D12"/>
  </mergeCells>
  <dataValidations count="12">
    <dataValidation type="list" showInputMessage="1" showErrorMessage="1"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C31 C60:C69 C6 C12 N60:N69 C2" xr:uid="{00000000-0002-0000-0900-000000000000}">
      <formula1>USER_NM</formula1>
    </dataValidation>
    <dataValidation type="list" allowBlank="1" showInputMessage="1" showErrorMessage="1" sqref="A25:A28" xr:uid="{00000000-0002-0000-0900-000001000000}">
      <formula1>INDIRECT("Admixtures[Admixtures]")</formula1>
    </dataValidation>
    <dataValidation type="list" allowBlank="1" showInputMessage="1" showErrorMessage="1" sqref="B13" xr:uid="{00000000-0002-0000-0900-000003000000}">
      <formula1>INDIRECT("Delivery_Method[Delivery_Method]")</formula1>
    </dataValidation>
    <dataValidation type="list" allowBlank="1" showInputMessage="1" showErrorMessage="1" errorTitle="Please Select the Geog Area" error="To retry, click the Retry button, press the Esc button, and then select from the dropdown list.  The Cancel button will clear the field._x000a__x000a_Please select the Geographic Area." promptTitle="Please Select the Geog Area" prompt="This is the location of the sample." sqref="C9" xr:uid="{00000000-0002-0000-0900-000004000000}">
      <formula1>Geographic_Area</formula1>
    </dataValidation>
    <dataValidation type="list" showInputMessage="1" showErrorMessage="1" errorTitle="Select Sample Record P/S" error="To retry, click the Retry button, press the Esc button, and then select from the dropdown list.  The Cancel button will clear the field._x000a__x000a_Please select the Sample Record P/S." promptTitle="Please enter the P/S" prompt="This is the source that will be used on the sample record." sqref="C7" xr:uid="{00000000-0002-0000-0900-000005000000}">
      <formula1>Code_And_Name</formula1>
    </dataValidation>
    <dataValidation type="date" operator="greaterThan" allowBlank="1" showErrorMessage="1" error="Please enter a valid date." sqref="B3:B4" xr:uid="{00000000-0002-0000-0900-000006000000}">
      <formula1>18264</formula1>
    </dataValidation>
    <dataValidation type="textLength" allowBlank="1" showErrorMessage="1" error="Sample ID is less than or greater than 12 characters" promptTitle="Sample ID" prompt="Input the 12 character sample ID." sqref="B5" xr:uid="{00000000-0002-0000-0900-000007000000}">
      <formula1>12</formula1>
      <formula2>12</formula2>
    </dataValidation>
    <dataValidation allowBlank="1" sqref="I60:I69" xr:uid="{00000000-0002-0000-0900-000008000000}"/>
    <dataValidation type="list" allowBlank="1" showInputMessage="1" showErrorMessage="1" error="To retry, click the Retry button, press the Esc button, and then select from the dropdown list.  The Cancel button will clear the field." promptTitle="Sample Location" prompt="Select if the sample was before or after the paver." sqref="E60:E69" xr:uid="{00000000-0002-0000-0900-000009000000}">
      <formula1>INDIRECT("Sample_Location[Sample Location]")</formula1>
    </dataValidation>
    <dataValidation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F60:G69" xr:uid="{00000000-0002-0000-0900-00000A000000}"/>
    <dataValidation type="list" allowBlank="1" showInputMessage="1" showErrorMessage="1" error="To retry, click the Retry button, press the Esc button, and then select from the dropdown list.  The Cancel button will clear the field." promptTitle="Offset Direction" prompt="Select the offset direction" sqref="H60:H69" xr:uid="{00000000-0002-0000-0900-00000B000000}">
      <formula1>"LEFT,CENTER,RIGHT"</formula1>
    </dataValidation>
    <dataValidation type="list" allowBlank="1" showInputMessage="1" showErrorMessage="1" sqref="B18:G21" xr:uid="{F734E9FF-15DF-464B-B469-32E8A30553F6}">
      <formula1>INDIRECT("Table_AggPits_1[Source]")</formula1>
    </dataValidation>
  </dataValidations>
  <printOptions horizontalCentered="1" verticalCentered="1"/>
  <pageMargins left="0.25" right="0.25" top="0.3" bottom="0" header="0" footer="0"/>
  <pageSetup scale="97"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C000000}">
          <x14:formula1>
            <xm:f>'https://sharepoint.nebraska.gov/ndot/BTSDprojects/AWProject/Documents/Materials/QAQC-Portland Cement Concrete Update/[PCC Proportions.xlsx]Sheet2'!#REF!</xm:f>
          </x14:formula1>
          <xm:sqref>A29:F29</xm:sqref>
        </x14:dataValidation>
        <x14:dataValidation type="list" showInputMessage="1" showErrorMessage="1" errorTitle="Select Sample Record Prod Nm" error="To retry, click the Retry button, press the Esc button, and then select from the dropdown list.  The Cancel button will clear the field._x000a__x000a_Please select the Prod Nm." promptTitle="Please enter the Prod Nm" prompt="This is the type of concrete." xr:uid="{00000000-0002-0000-0900-00000D000000}">
          <x14:formula1>
            <xm:f>Tables!$N$1:$N$25</xm:f>
          </x14:formula1>
          <xm:sqref>B8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T131"/>
  <sheetViews>
    <sheetView showGridLines="0" showZeros="0" zoomScaleNormal="100" workbookViewId="0">
      <selection activeCell="N6" sqref="N6"/>
    </sheetView>
  </sheetViews>
  <sheetFormatPr defaultColWidth="9.140625" defaultRowHeight="11.25" x14ac:dyDescent="0.2"/>
  <cols>
    <col min="1" max="1" width="16.42578125" style="27" bestFit="1" customWidth="1"/>
    <col min="2" max="2" width="15" style="27" bestFit="1" customWidth="1"/>
    <col min="3" max="3" width="14.28515625" style="27" bestFit="1" customWidth="1"/>
    <col min="4" max="4" width="8.7109375" style="27" bestFit="1" customWidth="1"/>
    <col min="5" max="5" width="7" style="27" bestFit="1" customWidth="1"/>
    <col min="6" max="6" width="7.140625" style="27" bestFit="1" customWidth="1"/>
    <col min="7" max="7" width="6.7109375" style="27" bestFit="1" customWidth="1"/>
    <col min="8" max="8" width="11.85546875" style="27" bestFit="1" customWidth="1"/>
    <col min="9" max="9" width="7.140625" style="27" bestFit="1" customWidth="1"/>
    <col min="10" max="10" width="8.140625" style="27" bestFit="1" customWidth="1"/>
    <col min="11" max="11" width="8.42578125" style="27" bestFit="1" customWidth="1"/>
    <col min="12" max="12" width="8.7109375" style="27" bestFit="1" customWidth="1"/>
    <col min="13" max="13" width="8.140625" style="27" bestFit="1" customWidth="1"/>
    <col min="14" max="14" width="19.28515625" style="27" customWidth="1"/>
    <col min="15" max="15" width="3.5703125" style="27" bestFit="1" customWidth="1"/>
    <col min="16" max="16" width="8.7109375" style="27" bestFit="1" customWidth="1"/>
    <col min="17" max="17" width="9.140625" style="27"/>
    <col min="18" max="18" width="7.85546875" style="27" bestFit="1" customWidth="1"/>
    <col min="19" max="16384" width="9.140625" style="27"/>
  </cols>
  <sheetData>
    <row r="1" spans="1:18" ht="16.5" thickBot="1" x14ac:dyDescent="0.3">
      <c r="A1" s="220" t="s">
        <v>17154</v>
      </c>
      <c r="B1" s="220"/>
      <c r="C1" s="220"/>
      <c r="D1" s="220"/>
      <c r="E1" s="220"/>
      <c r="F1" s="220"/>
      <c r="G1" s="220"/>
      <c r="H1" s="220"/>
      <c r="I1" s="220"/>
      <c r="J1" s="220"/>
      <c r="K1" s="220"/>
      <c r="L1" s="220"/>
      <c r="M1" s="220"/>
      <c r="N1" s="220"/>
      <c r="O1" s="220"/>
      <c r="P1" s="220"/>
    </row>
    <row r="2" spans="1:18" ht="11.25" customHeight="1" x14ac:dyDescent="0.2">
      <c r="A2" s="145" t="s">
        <v>17155</v>
      </c>
      <c r="B2" s="217" t="s">
        <v>13817</v>
      </c>
      <c r="C2" s="218"/>
      <c r="D2" s="218"/>
      <c r="E2" s="218"/>
      <c r="F2" s="218"/>
      <c r="G2" s="218"/>
      <c r="H2" s="218"/>
      <c r="I2" s="218"/>
      <c r="J2" s="218"/>
      <c r="K2" s="218"/>
      <c r="L2" s="218"/>
      <c r="M2" s="218"/>
      <c r="N2" s="218"/>
      <c r="O2" s="218"/>
      <c r="P2" s="219"/>
    </row>
    <row r="3" spans="1:18" ht="12.75" customHeight="1" x14ac:dyDescent="0.2">
      <c r="A3" s="173" t="s">
        <v>12</v>
      </c>
      <c r="B3" s="174"/>
      <c r="C3" s="174"/>
      <c r="D3" s="174"/>
      <c r="E3" s="174"/>
      <c r="F3" s="174"/>
      <c r="G3" s="174"/>
      <c r="H3" s="174"/>
      <c r="I3" s="174"/>
      <c r="J3" s="174"/>
      <c r="K3" s="174"/>
      <c r="L3" s="175"/>
      <c r="M3" s="176" t="s">
        <v>11</v>
      </c>
      <c r="N3" s="177"/>
      <c r="O3" s="177"/>
      <c r="P3" s="178"/>
    </row>
    <row r="4" spans="1:18" ht="45" x14ac:dyDescent="0.2">
      <c r="A4" s="35" t="s">
        <v>13759</v>
      </c>
      <c r="B4" s="29"/>
      <c r="C4" s="29" t="s">
        <v>10</v>
      </c>
      <c r="D4" s="29" t="s">
        <v>9</v>
      </c>
      <c r="E4" s="30" t="s">
        <v>8</v>
      </c>
      <c r="F4" s="30" t="s">
        <v>7</v>
      </c>
      <c r="G4" s="30" t="s">
        <v>17152</v>
      </c>
      <c r="H4" s="30" t="s">
        <v>6</v>
      </c>
      <c r="I4" s="30" t="s">
        <v>5</v>
      </c>
      <c r="J4" s="30" t="s">
        <v>4</v>
      </c>
      <c r="K4" s="30" t="s">
        <v>3</v>
      </c>
      <c r="L4" s="30" t="s">
        <v>2</v>
      </c>
      <c r="M4" s="30"/>
      <c r="N4" s="29" t="s">
        <v>10</v>
      </c>
      <c r="O4" s="30" t="s">
        <v>4</v>
      </c>
      <c r="P4" s="53" t="s">
        <v>3</v>
      </c>
    </row>
    <row r="5" spans="1:18" x14ac:dyDescent="0.2">
      <c r="A5" s="36">
        <v>1</v>
      </c>
      <c r="B5" s="65" t="str">
        <f>IF(C5="","",VLOOKUP(C5,User_Nm_Table[],2,FALSE))</f>
        <v/>
      </c>
      <c r="C5" s="106"/>
      <c r="D5" s="31"/>
      <c r="E5" s="32"/>
      <c r="F5" s="33"/>
      <c r="G5" s="33"/>
      <c r="H5" s="26"/>
      <c r="I5" s="33"/>
      <c r="J5" s="34"/>
      <c r="K5" s="107"/>
      <c r="L5" s="108">
        <f t="shared" ref="L5:L14" si="0">K5-P5</f>
        <v>0</v>
      </c>
      <c r="M5" s="65" t="str">
        <f>IF(N5="","",VLOOKUP(N5,User_Nm_Table[],2,FALSE))</f>
        <v/>
      </c>
      <c r="N5" s="106"/>
      <c r="O5" s="34"/>
      <c r="P5" s="66"/>
    </row>
    <row r="6" spans="1:18" x14ac:dyDescent="0.2">
      <c r="A6" s="36">
        <v>2</v>
      </c>
      <c r="B6" s="65" t="str">
        <f>IF(C6="","",VLOOKUP(C6,User_Nm_Table[],2,FALSE))</f>
        <v/>
      </c>
      <c r="C6" s="106"/>
      <c r="D6" s="31"/>
      <c r="E6" s="32"/>
      <c r="F6" s="33"/>
      <c r="G6" s="33"/>
      <c r="H6" s="26"/>
      <c r="I6" s="33"/>
      <c r="J6" s="34"/>
      <c r="K6" s="107"/>
      <c r="L6" s="108">
        <f t="shared" si="0"/>
        <v>0</v>
      </c>
      <c r="M6" s="65" t="str">
        <f>IF(N6="","",VLOOKUP(N6,User_Nm_Table[],2,FALSE))</f>
        <v/>
      </c>
      <c r="N6" s="106"/>
      <c r="O6" s="34"/>
      <c r="P6" s="66"/>
    </row>
    <row r="7" spans="1:18" x14ac:dyDescent="0.2">
      <c r="A7" s="36">
        <v>3</v>
      </c>
      <c r="B7" s="65" t="str">
        <f>IF(C7="","",VLOOKUP(C7,User_Nm_Table[],2,FALSE))</f>
        <v/>
      </c>
      <c r="C7" s="106"/>
      <c r="D7" s="31"/>
      <c r="E7" s="32"/>
      <c r="F7" s="33"/>
      <c r="G7" s="33"/>
      <c r="H7" s="26"/>
      <c r="I7" s="33"/>
      <c r="J7" s="34"/>
      <c r="K7" s="107"/>
      <c r="L7" s="108">
        <f t="shared" si="0"/>
        <v>0</v>
      </c>
      <c r="M7" s="65" t="str">
        <f>IF(N7="","",VLOOKUP(N7,User_Nm_Table[],2,FALSE))</f>
        <v/>
      </c>
      <c r="N7" s="106"/>
      <c r="O7" s="34"/>
      <c r="P7" s="66"/>
    </row>
    <row r="8" spans="1:18" x14ac:dyDescent="0.2">
      <c r="A8" s="36">
        <v>4</v>
      </c>
      <c r="B8" s="65" t="str">
        <f>IF(C8="","",VLOOKUP(C8,User_Nm_Table[],2,FALSE))</f>
        <v/>
      </c>
      <c r="C8" s="106"/>
      <c r="D8" s="31"/>
      <c r="E8" s="32"/>
      <c r="F8" s="33"/>
      <c r="G8" s="33"/>
      <c r="H8" s="26"/>
      <c r="I8" s="33"/>
      <c r="J8" s="34"/>
      <c r="K8" s="107"/>
      <c r="L8" s="108">
        <f t="shared" si="0"/>
        <v>0</v>
      </c>
      <c r="M8" s="65" t="str">
        <f>IF(N8="","",VLOOKUP(N8,User_Nm_Table[],2,FALSE))</f>
        <v/>
      </c>
      <c r="N8" s="106"/>
      <c r="O8" s="34"/>
      <c r="P8" s="66"/>
    </row>
    <row r="9" spans="1:18" x14ac:dyDescent="0.2">
      <c r="A9" s="36">
        <v>5</v>
      </c>
      <c r="B9" s="65" t="str">
        <f>IF(C9="","",VLOOKUP(C9,User_Nm_Table[],2,FALSE))</f>
        <v/>
      </c>
      <c r="C9" s="106"/>
      <c r="D9" s="31"/>
      <c r="E9" s="32"/>
      <c r="F9" s="33"/>
      <c r="G9" s="33"/>
      <c r="H9" s="26"/>
      <c r="I9" s="33"/>
      <c r="J9" s="34"/>
      <c r="K9" s="107"/>
      <c r="L9" s="108">
        <f t="shared" si="0"/>
        <v>0</v>
      </c>
      <c r="M9" s="65" t="str">
        <f>IF(N9="","",VLOOKUP(N9,User_Nm_Table[],2,FALSE))</f>
        <v/>
      </c>
      <c r="N9" s="106"/>
      <c r="O9" s="34"/>
      <c r="P9" s="66"/>
    </row>
    <row r="10" spans="1:18" x14ac:dyDescent="0.2">
      <c r="A10" s="36">
        <v>6</v>
      </c>
      <c r="B10" s="65" t="str">
        <f>IF(C10="","",VLOOKUP(C10,User_Nm_Table[],2,FALSE))</f>
        <v/>
      </c>
      <c r="C10" s="106"/>
      <c r="D10" s="31"/>
      <c r="E10" s="32"/>
      <c r="F10" s="33"/>
      <c r="G10" s="33"/>
      <c r="H10" s="26"/>
      <c r="I10" s="33"/>
      <c r="J10" s="34"/>
      <c r="K10" s="107"/>
      <c r="L10" s="108">
        <f t="shared" si="0"/>
        <v>0</v>
      </c>
      <c r="M10" s="65" t="str">
        <f>IF(N10="","",VLOOKUP(N10,User_Nm_Table[],2,FALSE))</f>
        <v/>
      </c>
      <c r="N10" s="106"/>
      <c r="O10" s="34"/>
      <c r="P10" s="66"/>
    </row>
    <row r="11" spans="1:18" x14ac:dyDescent="0.2">
      <c r="A11" s="36">
        <v>7</v>
      </c>
      <c r="B11" s="65" t="str">
        <f>IF(C11="","",VLOOKUP(C11,User_Nm_Table[],2,FALSE))</f>
        <v/>
      </c>
      <c r="C11" s="106"/>
      <c r="D11" s="31"/>
      <c r="E11" s="32"/>
      <c r="F11" s="33"/>
      <c r="G11" s="33"/>
      <c r="H11" s="26"/>
      <c r="I11" s="33"/>
      <c r="J11" s="34"/>
      <c r="K11" s="107"/>
      <c r="L11" s="108">
        <f t="shared" si="0"/>
        <v>0</v>
      </c>
      <c r="M11" s="65" t="str">
        <f>IF(N11="","",VLOOKUP(N11,User_Nm_Table[],2,FALSE))</f>
        <v/>
      </c>
      <c r="N11" s="106"/>
      <c r="O11" s="34"/>
      <c r="P11" s="66"/>
      <c r="Q11" s="19"/>
    </row>
    <row r="12" spans="1:18" s="23" customFormat="1" x14ac:dyDescent="0.2">
      <c r="A12" s="36">
        <v>8</v>
      </c>
      <c r="B12" s="65" t="str">
        <f>IF(C12="","",VLOOKUP(C12,User_Nm_Table[],2,FALSE))</f>
        <v/>
      </c>
      <c r="C12" s="106"/>
      <c r="D12" s="31"/>
      <c r="E12" s="32"/>
      <c r="F12" s="33"/>
      <c r="G12" s="33"/>
      <c r="H12" s="26"/>
      <c r="I12" s="33"/>
      <c r="J12" s="34"/>
      <c r="K12" s="107"/>
      <c r="L12" s="108">
        <f t="shared" si="0"/>
        <v>0</v>
      </c>
      <c r="M12" s="65" t="str">
        <f>IF(N12="","",VLOOKUP(N12,User_Nm_Table[],2,FALSE))</f>
        <v/>
      </c>
      <c r="N12" s="106"/>
      <c r="O12" s="34"/>
      <c r="P12" s="66"/>
      <c r="Q12" s="19"/>
    </row>
    <row r="13" spans="1:18" s="23" customFormat="1" x14ac:dyDescent="0.2">
      <c r="A13" s="36">
        <v>9</v>
      </c>
      <c r="B13" s="65" t="str">
        <f>IF(C13="","",VLOOKUP(C13,User_Nm_Table[],2,FALSE))</f>
        <v/>
      </c>
      <c r="C13" s="106"/>
      <c r="D13" s="31"/>
      <c r="E13" s="32"/>
      <c r="F13" s="33"/>
      <c r="G13" s="33"/>
      <c r="H13" s="26"/>
      <c r="I13" s="33"/>
      <c r="J13" s="34"/>
      <c r="K13" s="107"/>
      <c r="L13" s="108">
        <f t="shared" si="0"/>
        <v>0</v>
      </c>
      <c r="M13" s="65" t="str">
        <f>IF(N13="","",VLOOKUP(N13,User_Nm_Table[],2,FALSE))</f>
        <v/>
      </c>
      <c r="N13" s="106"/>
      <c r="O13" s="34"/>
      <c r="P13" s="66"/>
      <c r="Q13" s="19"/>
      <c r="R13" s="19"/>
    </row>
    <row r="14" spans="1:18" s="23" customFormat="1" ht="12" thickBot="1" x14ac:dyDescent="0.25">
      <c r="A14" s="37">
        <v>10</v>
      </c>
      <c r="B14" s="90" t="str">
        <f>IF(C14="","",VLOOKUP(C14,User_Nm_Table[],2,FALSE))</f>
        <v/>
      </c>
      <c r="C14" s="109"/>
      <c r="D14" s="39"/>
      <c r="E14" s="40"/>
      <c r="F14" s="41"/>
      <c r="G14" s="41"/>
      <c r="H14" s="38"/>
      <c r="I14" s="41"/>
      <c r="J14" s="42"/>
      <c r="K14" s="110"/>
      <c r="L14" s="111">
        <f t="shared" si="0"/>
        <v>0</v>
      </c>
      <c r="M14" s="90" t="str">
        <f>IF(N14="","",VLOOKUP(N14,User_Nm_Table[],2,FALSE))</f>
        <v/>
      </c>
      <c r="N14" s="109"/>
      <c r="O14" s="42"/>
      <c r="P14" s="67"/>
      <c r="Q14" s="19"/>
      <c r="R14" s="19"/>
    </row>
    <row r="15" spans="1:18" s="23" customFormat="1" ht="10.15" customHeight="1" x14ac:dyDescent="0.2">
      <c r="A15" s="145" t="s">
        <v>17156</v>
      </c>
      <c r="B15" s="217" t="s">
        <v>13817</v>
      </c>
      <c r="C15" s="218"/>
      <c r="D15" s="218"/>
      <c r="E15" s="218"/>
      <c r="F15" s="218"/>
      <c r="G15" s="218"/>
      <c r="H15" s="218"/>
      <c r="I15" s="218"/>
      <c r="J15" s="218"/>
      <c r="K15" s="218"/>
      <c r="L15" s="218"/>
      <c r="M15" s="218"/>
      <c r="N15" s="218"/>
      <c r="O15" s="218"/>
      <c r="P15" s="219"/>
      <c r="Q15" s="19"/>
      <c r="R15" s="19"/>
    </row>
    <row r="16" spans="1:18" s="23" customFormat="1" ht="10.15" customHeight="1" x14ac:dyDescent="0.2">
      <c r="A16" s="173" t="s">
        <v>12</v>
      </c>
      <c r="B16" s="174"/>
      <c r="C16" s="174"/>
      <c r="D16" s="174"/>
      <c r="E16" s="174"/>
      <c r="F16" s="174"/>
      <c r="G16" s="174"/>
      <c r="H16" s="174"/>
      <c r="I16" s="174"/>
      <c r="J16" s="174"/>
      <c r="K16" s="174"/>
      <c r="L16" s="175"/>
      <c r="M16" s="176" t="s">
        <v>11</v>
      </c>
      <c r="N16" s="177"/>
      <c r="O16" s="177"/>
      <c r="P16" s="178"/>
      <c r="Q16" s="19"/>
    </row>
    <row r="17" spans="1:18" s="23" customFormat="1" ht="45" x14ac:dyDescent="0.2">
      <c r="A17" s="35" t="s">
        <v>13759</v>
      </c>
      <c r="B17" s="29"/>
      <c r="C17" s="29" t="s">
        <v>10</v>
      </c>
      <c r="D17" s="29" t="s">
        <v>9</v>
      </c>
      <c r="E17" s="30" t="s">
        <v>8</v>
      </c>
      <c r="F17" s="30" t="s">
        <v>7</v>
      </c>
      <c r="G17" s="30" t="s">
        <v>17152</v>
      </c>
      <c r="H17" s="30" t="s">
        <v>6</v>
      </c>
      <c r="I17" s="30" t="s">
        <v>5</v>
      </c>
      <c r="J17" s="30" t="s">
        <v>4</v>
      </c>
      <c r="K17" s="30" t="s">
        <v>3</v>
      </c>
      <c r="L17" s="30" t="s">
        <v>2</v>
      </c>
      <c r="M17" s="30"/>
      <c r="N17" s="29" t="s">
        <v>10</v>
      </c>
      <c r="O17" s="30" t="s">
        <v>4</v>
      </c>
      <c r="P17" s="53" t="s">
        <v>3</v>
      </c>
      <c r="Q17" s="19"/>
    </row>
    <row r="18" spans="1:18" s="23" customFormat="1" ht="22.5" customHeight="1" x14ac:dyDescent="0.2">
      <c r="A18" s="36">
        <v>11</v>
      </c>
      <c r="B18" s="65" t="str">
        <f>IF(C18="","",VLOOKUP(C18,User_Nm_Table[],2,FALSE))</f>
        <v/>
      </c>
      <c r="C18" s="106"/>
      <c r="D18" s="31"/>
      <c r="E18" s="32"/>
      <c r="F18" s="33"/>
      <c r="G18" s="33"/>
      <c r="H18" s="26"/>
      <c r="I18" s="33"/>
      <c r="J18" s="34"/>
      <c r="K18" s="107"/>
      <c r="L18" s="108">
        <f t="shared" ref="L18:L27" si="1">K18-P18</f>
        <v>0</v>
      </c>
      <c r="M18" s="65" t="str">
        <f>IF(N18="","",VLOOKUP(N18,User_Nm_Table[],2,FALSE))</f>
        <v/>
      </c>
      <c r="N18" s="106"/>
      <c r="O18" s="34"/>
      <c r="P18" s="66"/>
      <c r="Q18" s="19"/>
      <c r="R18" s="19"/>
    </row>
    <row r="19" spans="1:18" s="23" customFormat="1" ht="11.25" customHeight="1" x14ac:dyDescent="0.2">
      <c r="A19" s="36">
        <v>12</v>
      </c>
      <c r="B19" s="65" t="str">
        <f>IF(C19="","",VLOOKUP(C19,User_Nm_Table[],2,FALSE))</f>
        <v/>
      </c>
      <c r="C19" s="106"/>
      <c r="D19" s="31"/>
      <c r="E19" s="32"/>
      <c r="F19" s="33"/>
      <c r="G19" s="33"/>
      <c r="H19" s="26"/>
      <c r="I19" s="33"/>
      <c r="J19" s="34"/>
      <c r="K19" s="107"/>
      <c r="L19" s="108">
        <f t="shared" si="1"/>
        <v>0</v>
      </c>
      <c r="M19" s="65" t="str">
        <f>IF(N19="","",VLOOKUP(N19,User_Nm_Table[],2,FALSE))</f>
        <v/>
      </c>
      <c r="N19" s="106"/>
      <c r="O19" s="34"/>
      <c r="P19" s="66"/>
      <c r="Q19" s="19"/>
      <c r="R19" s="19"/>
    </row>
    <row r="20" spans="1:18" s="23" customFormat="1" ht="11.25" customHeight="1" x14ac:dyDescent="0.2">
      <c r="A20" s="36">
        <v>13</v>
      </c>
      <c r="B20" s="65" t="str">
        <f>IF(C20="","",VLOOKUP(C20,User_Nm_Table[],2,FALSE))</f>
        <v/>
      </c>
      <c r="C20" s="106"/>
      <c r="D20" s="31"/>
      <c r="E20" s="32"/>
      <c r="F20" s="33"/>
      <c r="G20" s="33"/>
      <c r="H20" s="26"/>
      <c r="I20" s="33"/>
      <c r="J20" s="34"/>
      <c r="K20" s="107"/>
      <c r="L20" s="108">
        <f t="shared" si="1"/>
        <v>0</v>
      </c>
      <c r="M20" s="65" t="str">
        <f>IF(N20="","",VLOOKUP(N20,User_Nm_Table[],2,FALSE))</f>
        <v/>
      </c>
      <c r="N20" s="106"/>
      <c r="O20" s="34"/>
      <c r="P20" s="66"/>
      <c r="Q20" s="19"/>
      <c r="R20" s="19"/>
    </row>
    <row r="21" spans="1:18" s="23" customFormat="1" x14ac:dyDescent="0.2">
      <c r="A21" s="36">
        <v>14</v>
      </c>
      <c r="B21" s="65" t="str">
        <f>IF(C21="","",VLOOKUP(C21,User_Nm_Table[],2,FALSE))</f>
        <v/>
      </c>
      <c r="C21" s="106"/>
      <c r="D21" s="31"/>
      <c r="E21" s="32"/>
      <c r="F21" s="33"/>
      <c r="G21" s="33"/>
      <c r="H21" s="26"/>
      <c r="I21" s="33"/>
      <c r="J21" s="34"/>
      <c r="K21" s="107"/>
      <c r="L21" s="108">
        <f t="shared" si="1"/>
        <v>0</v>
      </c>
      <c r="M21" s="65" t="str">
        <f>IF(N21="","",VLOOKUP(N21,User_Nm_Table[],2,FALSE))</f>
        <v/>
      </c>
      <c r="N21" s="106"/>
      <c r="O21" s="34"/>
      <c r="P21" s="66"/>
      <c r="Q21" s="19"/>
      <c r="R21" s="19"/>
    </row>
    <row r="22" spans="1:18" s="23" customFormat="1" x14ac:dyDescent="0.2">
      <c r="A22" s="36">
        <v>15</v>
      </c>
      <c r="B22" s="65" t="str">
        <f>IF(C22="","",VLOOKUP(C22,User_Nm_Table[],2,FALSE))</f>
        <v/>
      </c>
      <c r="C22" s="106"/>
      <c r="D22" s="31"/>
      <c r="E22" s="32"/>
      <c r="F22" s="33"/>
      <c r="G22" s="33"/>
      <c r="H22" s="26"/>
      <c r="I22" s="33"/>
      <c r="J22" s="34"/>
      <c r="K22" s="107"/>
      <c r="L22" s="108">
        <f t="shared" si="1"/>
        <v>0</v>
      </c>
      <c r="M22" s="65" t="str">
        <f>IF(N22="","",VLOOKUP(N22,User_Nm_Table[],2,FALSE))</f>
        <v/>
      </c>
      <c r="N22" s="106"/>
      <c r="O22" s="34"/>
      <c r="P22" s="66"/>
      <c r="Q22" s="19"/>
      <c r="R22" s="19"/>
    </row>
    <row r="23" spans="1:18" s="23" customFormat="1" x14ac:dyDescent="0.2">
      <c r="A23" s="36">
        <v>16</v>
      </c>
      <c r="B23" s="65" t="str">
        <f>IF(C23="","",VLOOKUP(C23,User_Nm_Table[],2,FALSE))</f>
        <v/>
      </c>
      <c r="C23" s="106"/>
      <c r="D23" s="31"/>
      <c r="E23" s="32"/>
      <c r="F23" s="33"/>
      <c r="G23" s="33"/>
      <c r="H23" s="26"/>
      <c r="I23" s="33"/>
      <c r="J23" s="34"/>
      <c r="K23" s="107"/>
      <c r="L23" s="108">
        <f t="shared" si="1"/>
        <v>0</v>
      </c>
      <c r="M23" s="65" t="str">
        <f>IF(N23="","",VLOOKUP(N23,User_Nm_Table[],2,FALSE))</f>
        <v/>
      </c>
      <c r="N23" s="106"/>
      <c r="O23" s="34"/>
      <c r="P23" s="66"/>
      <c r="Q23" s="19"/>
    </row>
    <row r="24" spans="1:18" s="23" customFormat="1" ht="12" customHeight="1" x14ac:dyDescent="0.2">
      <c r="A24" s="36">
        <v>17</v>
      </c>
      <c r="B24" s="65" t="str">
        <f>IF(C24="","",VLOOKUP(C24,User_Nm_Table[],2,FALSE))</f>
        <v/>
      </c>
      <c r="C24" s="106"/>
      <c r="D24" s="31"/>
      <c r="E24" s="32"/>
      <c r="F24" s="33"/>
      <c r="G24" s="33"/>
      <c r="H24" s="26"/>
      <c r="I24" s="33"/>
      <c r="J24" s="34"/>
      <c r="K24" s="107"/>
      <c r="L24" s="108">
        <f t="shared" si="1"/>
        <v>0</v>
      </c>
      <c r="M24" s="65" t="str">
        <f>IF(N24="","",VLOOKUP(N24,User_Nm_Table[],2,FALSE))</f>
        <v/>
      </c>
      <c r="N24" s="106"/>
      <c r="O24" s="34"/>
      <c r="P24" s="66"/>
      <c r="Q24" s="19"/>
    </row>
    <row r="25" spans="1:18" s="23" customFormat="1" x14ac:dyDescent="0.2">
      <c r="A25" s="36">
        <v>18</v>
      </c>
      <c r="B25" s="65" t="str">
        <f>IF(C25="","",VLOOKUP(C25,User_Nm_Table[],2,FALSE))</f>
        <v/>
      </c>
      <c r="C25" s="106"/>
      <c r="D25" s="31"/>
      <c r="E25" s="32"/>
      <c r="F25" s="33"/>
      <c r="G25" s="33"/>
      <c r="H25" s="26"/>
      <c r="I25" s="33"/>
      <c r="J25" s="34"/>
      <c r="K25" s="107"/>
      <c r="L25" s="108">
        <f t="shared" si="1"/>
        <v>0</v>
      </c>
      <c r="M25" s="65" t="str">
        <f>IF(N25="","",VLOOKUP(N25,User_Nm_Table[],2,FALSE))</f>
        <v/>
      </c>
      <c r="N25" s="106"/>
      <c r="O25" s="34"/>
      <c r="P25" s="66"/>
      <c r="Q25" s="19"/>
      <c r="R25" s="19"/>
    </row>
    <row r="26" spans="1:18" s="23" customFormat="1" x14ac:dyDescent="0.2">
      <c r="A26" s="36">
        <v>19</v>
      </c>
      <c r="B26" s="65" t="str">
        <f>IF(C26="","",VLOOKUP(C26,User_Nm_Table[],2,FALSE))</f>
        <v/>
      </c>
      <c r="C26" s="106"/>
      <c r="D26" s="31"/>
      <c r="E26" s="32"/>
      <c r="F26" s="33"/>
      <c r="G26" s="33"/>
      <c r="H26" s="26"/>
      <c r="I26" s="33"/>
      <c r="J26" s="34"/>
      <c r="K26" s="107"/>
      <c r="L26" s="108">
        <f t="shared" si="1"/>
        <v>0</v>
      </c>
      <c r="M26" s="65" t="str">
        <f>IF(N26="","",VLOOKUP(N26,User_Nm_Table[],2,FALSE))</f>
        <v/>
      </c>
      <c r="N26" s="106"/>
      <c r="O26" s="34"/>
      <c r="P26" s="66"/>
      <c r="Q26" s="19"/>
      <c r="R26" s="19"/>
    </row>
    <row r="27" spans="1:18" s="23" customFormat="1" ht="11.25" customHeight="1" thickBot="1" x14ac:dyDescent="0.25">
      <c r="A27" s="37">
        <v>20</v>
      </c>
      <c r="B27" s="90" t="str">
        <f>IF(C27="","",VLOOKUP(C27,User_Nm_Table[],2,FALSE))</f>
        <v/>
      </c>
      <c r="C27" s="109"/>
      <c r="D27" s="39"/>
      <c r="E27" s="40"/>
      <c r="F27" s="41"/>
      <c r="G27" s="41"/>
      <c r="H27" s="38"/>
      <c r="I27" s="41"/>
      <c r="J27" s="42"/>
      <c r="K27" s="110"/>
      <c r="L27" s="111">
        <f t="shared" si="1"/>
        <v>0</v>
      </c>
      <c r="M27" s="90" t="str">
        <f>IF(N27="","",VLOOKUP(N27,User_Nm_Table[],2,FALSE))</f>
        <v/>
      </c>
      <c r="N27" s="109"/>
      <c r="O27" s="42"/>
      <c r="P27" s="67"/>
      <c r="Q27" s="19"/>
      <c r="R27" s="19"/>
    </row>
    <row r="28" spans="1:18" s="23" customFormat="1" ht="10.15" customHeight="1" x14ac:dyDescent="0.2">
      <c r="A28" s="145" t="s">
        <v>17157</v>
      </c>
      <c r="B28" s="217" t="s">
        <v>13817</v>
      </c>
      <c r="C28" s="218"/>
      <c r="D28" s="218"/>
      <c r="E28" s="218"/>
      <c r="F28" s="218"/>
      <c r="G28" s="218"/>
      <c r="H28" s="218"/>
      <c r="I28" s="218"/>
      <c r="J28" s="218"/>
      <c r="K28" s="218"/>
      <c r="L28" s="218"/>
      <c r="M28" s="218"/>
      <c r="N28" s="218"/>
      <c r="O28" s="218"/>
      <c r="P28" s="219"/>
      <c r="Q28" s="19"/>
      <c r="R28" s="19"/>
    </row>
    <row r="29" spans="1:18" s="23" customFormat="1" ht="10.15" customHeight="1" x14ac:dyDescent="0.2">
      <c r="A29" s="173" t="s">
        <v>12</v>
      </c>
      <c r="B29" s="174"/>
      <c r="C29" s="174"/>
      <c r="D29" s="174"/>
      <c r="E29" s="174"/>
      <c r="F29" s="174"/>
      <c r="G29" s="174"/>
      <c r="H29" s="174"/>
      <c r="I29" s="174"/>
      <c r="J29" s="174"/>
      <c r="K29" s="174"/>
      <c r="L29" s="175"/>
      <c r="M29" s="176" t="s">
        <v>11</v>
      </c>
      <c r="N29" s="177"/>
      <c r="O29" s="177"/>
      <c r="P29" s="178"/>
      <c r="Q29" s="19"/>
      <c r="R29" s="19"/>
    </row>
    <row r="30" spans="1:18" s="23" customFormat="1" ht="45" x14ac:dyDescent="0.2">
      <c r="A30" s="35" t="s">
        <v>13759</v>
      </c>
      <c r="B30" s="29"/>
      <c r="C30" s="29" t="s">
        <v>10</v>
      </c>
      <c r="D30" s="29" t="s">
        <v>9</v>
      </c>
      <c r="E30" s="30" t="s">
        <v>8</v>
      </c>
      <c r="F30" s="30" t="s">
        <v>7</v>
      </c>
      <c r="G30" s="30" t="s">
        <v>17152</v>
      </c>
      <c r="H30" s="30" t="s">
        <v>6</v>
      </c>
      <c r="I30" s="30" t="s">
        <v>5</v>
      </c>
      <c r="J30" s="30" t="s">
        <v>4</v>
      </c>
      <c r="K30" s="30" t="s">
        <v>3</v>
      </c>
      <c r="L30" s="30" t="s">
        <v>2</v>
      </c>
      <c r="M30" s="30"/>
      <c r="N30" s="29" t="s">
        <v>10</v>
      </c>
      <c r="O30" s="30" t="s">
        <v>4</v>
      </c>
      <c r="P30" s="53" t="s">
        <v>3</v>
      </c>
      <c r="Q30" s="19"/>
    </row>
    <row r="31" spans="1:18" s="23" customFormat="1" x14ac:dyDescent="0.2">
      <c r="A31" s="36">
        <v>21</v>
      </c>
      <c r="B31" s="65" t="str">
        <f>IF(C31="","",VLOOKUP(C31,User_Nm_Table[],2,FALSE))</f>
        <v/>
      </c>
      <c r="C31" s="106"/>
      <c r="D31" s="31"/>
      <c r="E31" s="32"/>
      <c r="F31" s="33"/>
      <c r="G31" s="33"/>
      <c r="H31" s="26"/>
      <c r="I31" s="33"/>
      <c r="J31" s="34"/>
      <c r="K31" s="107"/>
      <c r="L31" s="108">
        <f t="shared" ref="L31:L40" si="2">K31-P31</f>
        <v>0</v>
      </c>
      <c r="M31" s="65" t="str">
        <f>IF(N31="","",VLOOKUP(N31,User_Nm_Table[],2,FALSE))</f>
        <v/>
      </c>
      <c r="N31" s="106"/>
      <c r="O31" s="34"/>
      <c r="P31" s="66"/>
      <c r="Q31" s="19"/>
    </row>
    <row r="32" spans="1:18" s="23" customFormat="1" x14ac:dyDescent="0.2">
      <c r="A32" s="36">
        <v>22</v>
      </c>
      <c r="B32" s="65" t="str">
        <f>IF(C32="","",VLOOKUP(C32,User_Nm_Table[],2,FALSE))</f>
        <v/>
      </c>
      <c r="C32" s="106"/>
      <c r="D32" s="31"/>
      <c r="E32" s="32"/>
      <c r="F32" s="33"/>
      <c r="G32" s="33"/>
      <c r="H32" s="26"/>
      <c r="I32" s="33"/>
      <c r="J32" s="34"/>
      <c r="K32" s="107"/>
      <c r="L32" s="108">
        <f t="shared" si="2"/>
        <v>0</v>
      </c>
      <c r="M32" s="65" t="str">
        <f>IF(N32="","",VLOOKUP(N32,User_Nm_Table[],2,FALSE))</f>
        <v/>
      </c>
      <c r="N32" s="106"/>
      <c r="O32" s="34"/>
      <c r="P32" s="66"/>
      <c r="Q32" s="19"/>
    </row>
    <row r="33" spans="1:20" s="23" customFormat="1" x14ac:dyDescent="0.2">
      <c r="A33" s="36">
        <v>23</v>
      </c>
      <c r="B33" s="65" t="str">
        <f>IF(C33="","",VLOOKUP(C33,User_Nm_Table[],2,FALSE))</f>
        <v/>
      </c>
      <c r="C33" s="106"/>
      <c r="D33" s="31"/>
      <c r="E33" s="32"/>
      <c r="F33" s="33"/>
      <c r="G33" s="33"/>
      <c r="H33" s="26"/>
      <c r="I33" s="33"/>
      <c r="J33" s="34"/>
      <c r="K33" s="107"/>
      <c r="L33" s="108">
        <f t="shared" si="2"/>
        <v>0</v>
      </c>
      <c r="M33" s="65" t="str">
        <f>IF(N33="","",VLOOKUP(N33,User_Nm_Table[],2,FALSE))</f>
        <v/>
      </c>
      <c r="N33" s="106"/>
      <c r="O33" s="34"/>
      <c r="P33" s="66"/>
      <c r="Q33" s="19"/>
    </row>
    <row r="34" spans="1:20" s="23" customFormat="1" x14ac:dyDescent="0.2">
      <c r="A34" s="36">
        <v>24</v>
      </c>
      <c r="B34" s="65" t="str">
        <f>IF(C34="","",VLOOKUP(C34,User_Nm_Table[],2,FALSE))</f>
        <v/>
      </c>
      <c r="C34" s="106"/>
      <c r="D34" s="31"/>
      <c r="E34" s="32"/>
      <c r="F34" s="33"/>
      <c r="G34" s="33"/>
      <c r="H34" s="26"/>
      <c r="I34" s="33"/>
      <c r="J34" s="34"/>
      <c r="K34" s="107"/>
      <c r="L34" s="108">
        <f t="shared" si="2"/>
        <v>0</v>
      </c>
      <c r="M34" s="65" t="str">
        <f>IF(N34="","",VLOOKUP(N34,User_Nm_Table[],2,FALSE))</f>
        <v/>
      </c>
      <c r="N34" s="106"/>
      <c r="O34" s="34"/>
      <c r="P34" s="66"/>
      <c r="Q34" s="19"/>
    </row>
    <row r="35" spans="1:20" s="23" customFormat="1" x14ac:dyDescent="0.2">
      <c r="A35" s="36">
        <v>25</v>
      </c>
      <c r="B35" s="65" t="str">
        <f>IF(C35="","",VLOOKUP(C35,User_Nm_Table[],2,FALSE))</f>
        <v/>
      </c>
      <c r="C35" s="106"/>
      <c r="D35" s="31"/>
      <c r="E35" s="32"/>
      <c r="F35" s="33"/>
      <c r="G35" s="33"/>
      <c r="H35" s="26"/>
      <c r="I35" s="33"/>
      <c r="J35" s="34"/>
      <c r="K35" s="107"/>
      <c r="L35" s="108">
        <f t="shared" si="2"/>
        <v>0</v>
      </c>
      <c r="M35" s="65" t="str">
        <f>IF(N35="","",VLOOKUP(N35,User_Nm_Table[],2,FALSE))</f>
        <v/>
      </c>
      <c r="N35" s="106"/>
      <c r="O35" s="34"/>
      <c r="P35" s="66"/>
      <c r="Q35" s="19"/>
    </row>
    <row r="36" spans="1:20" s="23" customFormat="1" x14ac:dyDescent="0.2">
      <c r="A36" s="36">
        <v>26</v>
      </c>
      <c r="B36" s="65" t="str">
        <f>IF(C36="","",VLOOKUP(C36,User_Nm_Table[],2,FALSE))</f>
        <v/>
      </c>
      <c r="C36" s="106"/>
      <c r="D36" s="31"/>
      <c r="E36" s="32"/>
      <c r="F36" s="33"/>
      <c r="G36" s="33"/>
      <c r="H36" s="26"/>
      <c r="I36" s="33"/>
      <c r="J36" s="34"/>
      <c r="K36" s="107"/>
      <c r="L36" s="108">
        <f t="shared" si="2"/>
        <v>0</v>
      </c>
      <c r="M36" s="65" t="str">
        <f>IF(N36="","",VLOOKUP(N36,User_Nm_Table[],2,FALSE))</f>
        <v/>
      </c>
      <c r="N36" s="106"/>
      <c r="O36" s="34"/>
      <c r="P36" s="66"/>
      <c r="Q36" s="19"/>
      <c r="R36" s="19"/>
      <c r="S36" s="19"/>
      <c r="T36" s="19"/>
    </row>
    <row r="37" spans="1:20" s="23" customFormat="1" ht="11.25" customHeight="1" x14ac:dyDescent="0.2">
      <c r="A37" s="36">
        <v>27</v>
      </c>
      <c r="B37" s="65" t="str">
        <f>IF(C37="","",VLOOKUP(C37,User_Nm_Table[],2,FALSE))</f>
        <v/>
      </c>
      <c r="C37" s="106"/>
      <c r="D37" s="31"/>
      <c r="E37" s="32"/>
      <c r="F37" s="33"/>
      <c r="G37" s="33"/>
      <c r="H37" s="26"/>
      <c r="I37" s="33"/>
      <c r="J37" s="34"/>
      <c r="K37" s="107"/>
      <c r="L37" s="108">
        <f t="shared" si="2"/>
        <v>0</v>
      </c>
      <c r="M37" s="65" t="str">
        <f>IF(N37="","",VLOOKUP(N37,User_Nm_Table[],2,FALSE))</f>
        <v/>
      </c>
      <c r="N37" s="106"/>
      <c r="O37" s="34"/>
      <c r="P37" s="66"/>
      <c r="Q37" s="19"/>
      <c r="R37" s="19"/>
      <c r="S37" s="19"/>
      <c r="T37" s="19"/>
    </row>
    <row r="38" spans="1:20" s="23" customFormat="1" ht="11.25" customHeight="1" x14ac:dyDescent="0.2">
      <c r="A38" s="36">
        <v>28</v>
      </c>
      <c r="B38" s="65" t="str">
        <f>IF(C38="","",VLOOKUP(C38,User_Nm_Table[],2,FALSE))</f>
        <v/>
      </c>
      <c r="C38" s="106"/>
      <c r="D38" s="31"/>
      <c r="E38" s="32"/>
      <c r="F38" s="33"/>
      <c r="G38" s="33"/>
      <c r="H38" s="26"/>
      <c r="I38" s="33"/>
      <c r="J38" s="34"/>
      <c r="K38" s="107"/>
      <c r="L38" s="108">
        <f t="shared" si="2"/>
        <v>0</v>
      </c>
      <c r="M38" s="65" t="str">
        <f>IF(N38="","",VLOOKUP(N38,User_Nm_Table[],2,FALSE))</f>
        <v/>
      </c>
      <c r="N38" s="106"/>
      <c r="O38" s="34"/>
      <c r="P38" s="66"/>
      <c r="Q38" s="19"/>
      <c r="R38" s="19"/>
      <c r="S38" s="19"/>
      <c r="T38" s="19"/>
    </row>
    <row r="39" spans="1:20" s="23" customFormat="1" ht="11.25" customHeight="1" x14ac:dyDescent="0.2">
      <c r="A39" s="36">
        <v>29</v>
      </c>
      <c r="B39" s="65" t="str">
        <f>IF(C39="","",VLOOKUP(C39,User_Nm_Table[],2,FALSE))</f>
        <v/>
      </c>
      <c r="C39" s="106"/>
      <c r="D39" s="31"/>
      <c r="E39" s="32"/>
      <c r="F39" s="33"/>
      <c r="G39" s="33"/>
      <c r="H39" s="26"/>
      <c r="I39" s="33"/>
      <c r="J39" s="34"/>
      <c r="K39" s="107"/>
      <c r="L39" s="108">
        <f t="shared" si="2"/>
        <v>0</v>
      </c>
      <c r="M39" s="65" t="str">
        <f>IF(N39="","",VLOOKUP(N39,User_Nm_Table[],2,FALSE))</f>
        <v/>
      </c>
      <c r="N39" s="106"/>
      <c r="O39" s="34"/>
      <c r="P39" s="66"/>
      <c r="Q39" s="19"/>
      <c r="R39" s="19"/>
      <c r="S39" s="19"/>
      <c r="T39" s="19"/>
    </row>
    <row r="40" spans="1:20" s="23" customFormat="1" ht="11.25" customHeight="1" thickBot="1" x14ac:dyDescent="0.25">
      <c r="A40" s="37">
        <v>30</v>
      </c>
      <c r="B40" s="90" t="str">
        <f>IF(C40="","",VLOOKUP(C40,User_Nm_Table[],2,FALSE))</f>
        <v/>
      </c>
      <c r="C40" s="109"/>
      <c r="D40" s="39"/>
      <c r="E40" s="40"/>
      <c r="F40" s="41"/>
      <c r="G40" s="41"/>
      <c r="H40" s="38"/>
      <c r="I40" s="41"/>
      <c r="J40" s="42"/>
      <c r="K40" s="110"/>
      <c r="L40" s="111">
        <f t="shared" si="2"/>
        <v>0</v>
      </c>
      <c r="M40" s="90" t="str">
        <f>IF(N40="","",VLOOKUP(N40,User_Nm_Table[],2,FALSE))</f>
        <v/>
      </c>
      <c r="N40" s="109"/>
      <c r="O40" s="42"/>
      <c r="P40" s="67"/>
      <c r="Q40" s="19"/>
      <c r="R40" s="19"/>
      <c r="S40" s="19"/>
      <c r="T40" s="19"/>
    </row>
    <row r="41" spans="1:20" s="23" customFormat="1" ht="11.25" customHeight="1" x14ac:dyDescent="0.2">
      <c r="A41" s="145" t="s">
        <v>17158</v>
      </c>
      <c r="B41" s="217" t="s">
        <v>13817</v>
      </c>
      <c r="C41" s="218"/>
      <c r="D41" s="218"/>
      <c r="E41" s="218"/>
      <c r="F41" s="218"/>
      <c r="G41" s="218"/>
      <c r="H41" s="218"/>
      <c r="I41" s="218"/>
      <c r="J41" s="218"/>
      <c r="K41" s="218"/>
      <c r="L41" s="218"/>
      <c r="M41" s="218"/>
      <c r="N41" s="218"/>
      <c r="O41" s="218"/>
      <c r="P41" s="219"/>
      <c r="Q41" s="19"/>
      <c r="R41" s="19"/>
      <c r="S41" s="19"/>
      <c r="T41" s="19"/>
    </row>
    <row r="42" spans="1:20" s="23" customFormat="1" ht="10.15" customHeight="1" x14ac:dyDescent="0.2">
      <c r="A42" s="173" t="s">
        <v>12</v>
      </c>
      <c r="B42" s="174"/>
      <c r="C42" s="174"/>
      <c r="D42" s="174"/>
      <c r="E42" s="174"/>
      <c r="F42" s="174"/>
      <c r="G42" s="174"/>
      <c r="H42" s="174"/>
      <c r="I42" s="174"/>
      <c r="J42" s="174"/>
      <c r="K42" s="174"/>
      <c r="L42" s="175"/>
      <c r="M42" s="176" t="s">
        <v>11</v>
      </c>
      <c r="N42" s="177"/>
      <c r="O42" s="177"/>
      <c r="P42" s="178"/>
      <c r="Q42" s="19"/>
      <c r="R42" s="19"/>
      <c r="S42" s="19"/>
      <c r="T42" s="19"/>
    </row>
    <row r="43" spans="1:20" s="23" customFormat="1" ht="45" x14ac:dyDescent="0.2">
      <c r="A43" s="35" t="s">
        <v>13759</v>
      </c>
      <c r="B43" s="29"/>
      <c r="C43" s="29" t="s">
        <v>10</v>
      </c>
      <c r="D43" s="29" t="s">
        <v>9</v>
      </c>
      <c r="E43" s="30" t="s">
        <v>8</v>
      </c>
      <c r="F43" s="30" t="s">
        <v>7</v>
      </c>
      <c r="G43" s="30" t="s">
        <v>17152</v>
      </c>
      <c r="H43" s="30" t="s">
        <v>6</v>
      </c>
      <c r="I43" s="30" t="s">
        <v>5</v>
      </c>
      <c r="J43" s="30" t="s">
        <v>4</v>
      </c>
      <c r="K43" s="30" t="s">
        <v>3</v>
      </c>
      <c r="L43" s="30" t="s">
        <v>2</v>
      </c>
      <c r="M43" s="30"/>
      <c r="N43" s="29" t="s">
        <v>10</v>
      </c>
      <c r="O43" s="30" t="s">
        <v>4</v>
      </c>
      <c r="P43" s="53" t="s">
        <v>3</v>
      </c>
      <c r="Q43" s="19"/>
    </row>
    <row r="44" spans="1:20" s="23" customFormat="1" ht="12" customHeight="1" x14ac:dyDescent="0.2">
      <c r="A44" s="36">
        <v>31</v>
      </c>
      <c r="B44" s="65" t="str">
        <f>IF(C44="","",VLOOKUP(C44,User_Nm_Table[],2,FALSE))</f>
        <v/>
      </c>
      <c r="C44" s="106"/>
      <c r="D44" s="31"/>
      <c r="E44" s="32"/>
      <c r="F44" s="33"/>
      <c r="G44" s="33"/>
      <c r="H44" s="26"/>
      <c r="I44" s="33"/>
      <c r="J44" s="34"/>
      <c r="K44" s="107"/>
      <c r="L44" s="108">
        <f t="shared" ref="L44:L53" si="3">K44-P44</f>
        <v>0</v>
      </c>
      <c r="M44" s="65" t="str">
        <f>IF(N44="","",VLOOKUP(N44,User_Nm_Table[],2,FALSE))</f>
        <v/>
      </c>
      <c r="N44" s="106"/>
      <c r="O44" s="34"/>
      <c r="P44" s="66"/>
      <c r="Q44" s="19"/>
    </row>
    <row r="45" spans="1:20" s="23" customFormat="1" x14ac:dyDescent="0.2">
      <c r="A45" s="36">
        <v>32</v>
      </c>
      <c r="B45" s="65" t="str">
        <f>IF(C45="","",VLOOKUP(C45,User_Nm_Table[],2,FALSE))</f>
        <v/>
      </c>
      <c r="C45" s="106"/>
      <c r="D45" s="31"/>
      <c r="E45" s="32"/>
      <c r="F45" s="33"/>
      <c r="G45" s="33"/>
      <c r="H45" s="26"/>
      <c r="I45" s="33"/>
      <c r="J45" s="34"/>
      <c r="K45" s="107"/>
      <c r="L45" s="108">
        <f t="shared" si="3"/>
        <v>0</v>
      </c>
      <c r="M45" s="65" t="str">
        <f>IF(N45="","",VLOOKUP(N45,User_Nm_Table[],2,FALSE))</f>
        <v/>
      </c>
      <c r="N45" s="106"/>
      <c r="O45" s="34"/>
      <c r="P45" s="66"/>
      <c r="Q45" s="19"/>
    </row>
    <row r="46" spans="1:20" s="23" customFormat="1" x14ac:dyDescent="0.2">
      <c r="A46" s="36">
        <v>33</v>
      </c>
      <c r="B46" s="65" t="str">
        <f>IF(C46="","",VLOOKUP(C46,User_Nm_Table[],2,FALSE))</f>
        <v/>
      </c>
      <c r="C46" s="106"/>
      <c r="D46" s="31"/>
      <c r="E46" s="32"/>
      <c r="F46" s="33"/>
      <c r="G46" s="33"/>
      <c r="H46" s="26"/>
      <c r="I46" s="33"/>
      <c r="J46" s="34"/>
      <c r="K46" s="107"/>
      <c r="L46" s="108">
        <f t="shared" si="3"/>
        <v>0</v>
      </c>
      <c r="M46" s="65" t="str">
        <f>IF(N46="","",VLOOKUP(N46,User_Nm_Table[],2,FALSE))</f>
        <v/>
      </c>
      <c r="N46" s="106"/>
      <c r="O46" s="34"/>
      <c r="P46" s="66"/>
      <c r="Q46" s="19"/>
    </row>
    <row r="47" spans="1:20" s="23" customFormat="1" x14ac:dyDescent="0.2">
      <c r="A47" s="36">
        <v>34</v>
      </c>
      <c r="B47" s="65" t="str">
        <f>IF(C47="","",VLOOKUP(C47,User_Nm_Table[],2,FALSE))</f>
        <v/>
      </c>
      <c r="C47" s="106"/>
      <c r="D47" s="31"/>
      <c r="E47" s="32"/>
      <c r="F47" s="33"/>
      <c r="G47" s="33"/>
      <c r="H47" s="26"/>
      <c r="I47" s="33"/>
      <c r="J47" s="34"/>
      <c r="K47" s="107"/>
      <c r="L47" s="108">
        <f t="shared" si="3"/>
        <v>0</v>
      </c>
      <c r="M47" s="65" t="str">
        <f>IF(N47="","",VLOOKUP(N47,User_Nm_Table[],2,FALSE))</f>
        <v/>
      </c>
      <c r="N47" s="106"/>
      <c r="O47" s="34"/>
      <c r="P47" s="66"/>
      <c r="Q47" s="19"/>
    </row>
    <row r="48" spans="1:20" s="23" customFormat="1" x14ac:dyDescent="0.2">
      <c r="A48" s="36">
        <v>35</v>
      </c>
      <c r="B48" s="65" t="str">
        <f>IF(C48="","",VLOOKUP(C48,User_Nm_Table[],2,FALSE))</f>
        <v/>
      </c>
      <c r="C48" s="106"/>
      <c r="D48" s="31"/>
      <c r="E48" s="32"/>
      <c r="F48" s="33"/>
      <c r="G48" s="33"/>
      <c r="H48" s="26"/>
      <c r="I48" s="33"/>
      <c r="J48" s="34"/>
      <c r="K48" s="107"/>
      <c r="L48" s="108">
        <f t="shared" si="3"/>
        <v>0</v>
      </c>
      <c r="M48" s="65" t="str">
        <f>IF(N48="","",VLOOKUP(N48,User_Nm_Table[],2,FALSE))</f>
        <v/>
      </c>
      <c r="N48" s="106"/>
      <c r="O48" s="34"/>
      <c r="P48" s="66"/>
      <c r="Q48" s="19"/>
    </row>
    <row r="49" spans="1:17" s="23" customFormat="1" x14ac:dyDescent="0.2">
      <c r="A49" s="36">
        <v>36</v>
      </c>
      <c r="B49" s="65" t="str">
        <f>IF(C49="","",VLOOKUP(C49,User_Nm_Table[],2,FALSE))</f>
        <v/>
      </c>
      <c r="C49" s="106"/>
      <c r="D49" s="31"/>
      <c r="E49" s="32"/>
      <c r="F49" s="33"/>
      <c r="G49" s="33"/>
      <c r="H49" s="26"/>
      <c r="I49" s="33"/>
      <c r="J49" s="34"/>
      <c r="K49" s="107"/>
      <c r="L49" s="108">
        <f t="shared" si="3"/>
        <v>0</v>
      </c>
      <c r="M49" s="65" t="str">
        <f>IF(N49="","",VLOOKUP(N49,User_Nm_Table[],2,FALSE))</f>
        <v/>
      </c>
      <c r="N49" s="106"/>
      <c r="O49" s="34"/>
      <c r="P49" s="66"/>
      <c r="Q49" s="19"/>
    </row>
    <row r="50" spans="1:17" s="23" customFormat="1" x14ac:dyDescent="0.2">
      <c r="A50" s="36">
        <v>37</v>
      </c>
      <c r="B50" s="65" t="str">
        <f>IF(C50="","",VLOOKUP(C50,User_Nm_Table[],2,FALSE))</f>
        <v/>
      </c>
      <c r="C50" s="106"/>
      <c r="D50" s="31"/>
      <c r="E50" s="32"/>
      <c r="F50" s="33"/>
      <c r="G50" s="33"/>
      <c r="H50" s="26"/>
      <c r="I50" s="33"/>
      <c r="J50" s="34"/>
      <c r="K50" s="107"/>
      <c r="L50" s="108">
        <f t="shared" si="3"/>
        <v>0</v>
      </c>
      <c r="M50" s="65" t="str">
        <f>IF(N50="","",VLOOKUP(N50,User_Nm_Table[],2,FALSE))</f>
        <v/>
      </c>
      <c r="N50" s="106"/>
      <c r="O50" s="34"/>
      <c r="P50" s="66"/>
      <c r="Q50" s="19"/>
    </row>
    <row r="51" spans="1:17" s="23" customFormat="1" x14ac:dyDescent="0.2">
      <c r="A51" s="36">
        <v>38</v>
      </c>
      <c r="B51" s="65" t="str">
        <f>IF(C51="","",VLOOKUP(C51,User_Nm_Table[],2,FALSE))</f>
        <v/>
      </c>
      <c r="C51" s="106"/>
      <c r="D51" s="31"/>
      <c r="E51" s="32"/>
      <c r="F51" s="33"/>
      <c r="G51" s="33"/>
      <c r="H51" s="26"/>
      <c r="I51" s="33"/>
      <c r="J51" s="34"/>
      <c r="K51" s="107"/>
      <c r="L51" s="108">
        <f t="shared" si="3"/>
        <v>0</v>
      </c>
      <c r="M51" s="65" t="str">
        <f>IF(N51="","",VLOOKUP(N51,User_Nm_Table[],2,FALSE))</f>
        <v/>
      </c>
      <c r="N51" s="106"/>
      <c r="O51" s="34"/>
      <c r="P51" s="66"/>
      <c r="Q51" s="19"/>
    </row>
    <row r="52" spans="1:17" s="23" customFormat="1" x14ac:dyDescent="0.2">
      <c r="A52" s="36">
        <v>39</v>
      </c>
      <c r="B52" s="65" t="str">
        <f>IF(C52="","",VLOOKUP(C52,User_Nm_Table[],2,FALSE))</f>
        <v/>
      </c>
      <c r="C52" s="106"/>
      <c r="D52" s="31"/>
      <c r="E52" s="32"/>
      <c r="F52" s="33"/>
      <c r="G52" s="33"/>
      <c r="H52" s="26"/>
      <c r="I52" s="33"/>
      <c r="J52" s="34"/>
      <c r="K52" s="107"/>
      <c r="L52" s="108">
        <f t="shared" si="3"/>
        <v>0</v>
      </c>
      <c r="M52" s="65" t="str">
        <f>IF(N52="","",VLOOKUP(N52,User_Nm_Table[],2,FALSE))</f>
        <v/>
      </c>
      <c r="N52" s="106"/>
      <c r="O52" s="34"/>
      <c r="P52" s="66"/>
      <c r="Q52" s="19"/>
    </row>
    <row r="53" spans="1:17" s="23" customFormat="1" ht="12" thickBot="1" x14ac:dyDescent="0.25">
      <c r="A53" s="37">
        <v>40</v>
      </c>
      <c r="B53" s="90" t="str">
        <f>IF(C53="","",VLOOKUP(C53,User_Nm_Table[],2,FALSE))</f>
        <v/>
      </c>
      <c r="C53" s="109"/>
      <c r="D53" s="39"/>
      <c r="E53" s="40"/>
      <c r="F53" s="41"/>
      <c r="G53" s="41"/>
      <c r="H53" s="38"/>
      <c r="I53" s="41"/>
      <c r="J53" s="42"/>
      <c r="K53" s="110"/>
      <c r="L53" s="111">
        <f t="shared" si="3"/>
        <v>0</v>
      </c>
      <c r="M53" s="90" t="str">
        <f>IF(N53="","",VLOOKUP(N53,User_Nm_Table[],2,FALSE))</f>
        <v/>
      </c>
      <c r="N53" s="109"/>
      <c r="O53" s="42"/>
      <c r="P53" s="67"/>
      <c r="Q53" s="19"/>
    </row>
    <row r="54" spans="1:17" s="23" customFormat="1" ht="10.15" customHeight="1" x14ac:dyDescent="0.2">
      <c r="A54" s="145" t="s">
        <v>17159</v>
      </c>
      <c r="B54" s="217" t="s">
        <v>13817</v>
      </c>
      <c r="C54" s="218"/>
      <c r="D54" s="218"/>
      <c r="E54" s="218"/>
      <c r="F54" s="218"/>
      <c r="G54" s="218"/>
      <c r="H54" s="218"/>
      <c r="I54" s="218"/>
      <c r="J54" s="218"/>
      <c r="K54" s="218"/>
      <c r="L54" s="218"/>
      <c r="M54" s="218"/>
      <c r="N54" s="218"/>
      <c r="O54" s="218"/>
      <c r="P54" s="219"/>
      <c r="Q54" s="19"/>
    </row>
    <row r="55" spans="1:17" s="23" customFormat="1" ht="10.15" customHeight="1" x14ac:dyDescent="0.2">
      <c r="A55" s="173" t="s">
        <v>12</v>
      </c>
      <c r="B55" s="174"/>
      <c r="C55" s="174"/>
      <c r="D55" s="174"/>
      <c r="E55" s="174"/>
      <c r="F55" s="174"/>
      <c r="G55" s="174"/>
      <c r="H55" s="174"/>
      <c r="I55" s="174"/>
      <c r="J55" s="174"/>
      <c r="K55" s="174"/>
      <c r="L55" s="175"/>
      <c r="M55" s="176" t="s">
        <v>11</v>
      </c>
      <c r="N55" s="177"/>
      <c r="O55" s="177"/>
      <c r="P55" s="178"/>
      <c r="Q55" s="19"/>
    </row>
    <row r="56" spans="1:17" s="23" customFormat="1" ht="45" x14ac:dyDescent="0.2">
      <c r="A56" s="35" t="s">
        <v>13759</v>
      </c>
      <c r="B56" s="29"/>
      <c r="C56" s="29" t="s">
        <v>10</v>
      </c>
      <c r="D56" s="29" t="s">
        <v>9</v>
      </c>
      <c r="E56" s="30" t="s">
        <v>8</v>
      </c>
      <c r="F56" s="30" t="s">
        <v>7</v>
      </c>
      <c r="G56" s="30" t="s">
        <v>17152</v>
      </c>
      <c r="H56" s="30" t="s">
        <v>6</v>
      </c>
      <c r="I56" s="30" t="s">
        <v>5</v>
      </c>
      <c r="J56" s="30" t="s">
        <v>4</v>
      </c>
      <c r="K56" s="30" t="s">
        <v>3</v>
      </c>
      <c r="L56" s="30" t="s">
        <v>2</v>
      </c>
      <c r="M56" s="30"/>
      <c r="N56" s="29" t="s">
        <v>10</v>
      </c>
      <c r="O56" s="30" t="s">
        <v>4</v>
      </c>
      <c r="P56" s="53" t="s">
        <v>3</v>
      </c>
    </row>
    <row r="57" spans="1:17" ht="12" customHeight="1" x14ac:dyDescent="0.2">
      <c r="A57" s="36">
        <v>41</v>
      </c>
      <c r="B57" s="65" t="str">
        <f>IF(C57="","",VLOOKUP(C57,User_Nm_Table[],2,FALSE))</f>
        <v/>
      </c>
      <c r="C57" s="106"/>
      <c r="D57" s="31"/>
      <c r="E57" s="32"/>
      <c r="F57" s="33"/>
      <c r="G57" s="33"/>
      <c r="H57" s="26"/>
      <c r="I57" s="33"/>
      <c r="J57" s="34"/>
      <c r="K57" s="107"/>
      <c r="L57" s="108">
        <f t="shared" ref="L57:L66" si="4">K57-P57</f>
        <v>0</v>
      </c>
      <c r="M57" s="65" t="str">
        <f>IF(N57="","",VLOOKUP(N57,User_Nm_Table[],2,FALSE))</f>
        <v/>
      </c>
      <c r="N57" s="106"/>
      <c r="O57" s="34"/>
      <c r="P57" s="66"/>
    </row>
    <row r="58" spans="1:17" ht="12.75" customHeight="1" x14ac:dyDescent="0.2">
      <c r="A58" s="36">
        <v>42</v>
      </c>
      <c r="B58" s="65" t="str">
        <f>IF(C58="","",VLOOKUP(C58,User_Nm_Table[],2,FALSE))</f>
        <v/>
      </c>
      <c r="C58" s="106"/>
      <c r="D58" s="31"/>
      <c r="E58" s="32"/>
      <c r="F58" s="33"/>
      <c r="G58" s="33"/>
      <c r="H58" s="26"/>
      <c r="I58" s="33"/>
      <c r="J58" s="34"/>
      <c r="K58" s="107"/>
      <c r="L58" s="108">
        <f t="shared" si="4"/>
        <v>0</v>
      </c>
      <c r="M58" s="65" t="str">
        <f>IF(N58="","",VLOOKUP(N58,User_Nm_Table[],2,FALSE))</f>
        <v/>
      </c>
      <c r="N58" s="106"/>
      <c r="O58" s="34"/>
      <c r="P58" s="66"/>
    </row>
    <row r="59" spans="1:17" x14ac:dyDescent="0.2">
      <c r="A59" s="36">
        <v>43</v>
      </c>
      <c r="B59" s="65" t="str">
        <f>IF(C59="","",VLOOKUP(C59,User_Nm_Table[],2,FALSE))</f>
        <v/>
      </c>
      <c r="C59" s="106"/>
      <c r="D59" s="31"/>
      <c r="E59" s="32"/>
      <c r="F59" s="33"/>
      <c r="G59" s="33"/>
      <c r="H59" s="26"/>
      <c r="I59" s="33"/>
      <c r="J59" s="34"/>
      <c r="K59" s="107"/>
      <c r="L59" s="108">
        <f t="shared" si="4"/>
        <v>0</v>
      </c>
      <c r="M59" s="65" t="str">
        <f>IF(N59="","",VLOOKUP(N59,User_Nm_Table[],2,FALSE))</f>
        <v/>
      </c>
      <c r="N59" s="106"/>
      <c r="O59" s="34"/>
      <c r="P59" s="66"/>
    </row>
    <row r="60" spans="1:17" x14ac:dyDescent="0.2">
      <c r="A60" s="36">
        <v>44</v>
      </c>
      <c r="B60" s="65" t="str">
        <f>IF(C60="","",VLOOKUP(C60,User_Nm_Table[],2,FALSE))</f>
        <v/>
      </c>
      <c r="C60" s="106"/>
      <c r="D60" s="31"/>
      <c r="E60" s="32"/>
      <c r="F60" s="33"/>
      <c r="G60" s="33"/>
      <c r="H60" s="26"/>
      <c r="I60" s="33"/>
      <c r="J60" s="34"/>
      <c r="K60" s="107"/>
      <c r="L60" s="108">
        <f t="shared" si="4"/>
        <v>0</v>
      </c>
      <c r="M60" s="65" t="str">
        <f>IF(N60="","",VLOOKUP(N60,User_Nm_Table[],2,FALSE))</f>
        <v/>
      </c>
      <c r="N60" s="106"/>
      <c r="O60" s="34"/>
      <c r="P60" s="66"/>
    </row>
    <row r="61" spans="1:17" x14ac:dyDescent="0.2">
      <c r="A61" s="36">
        <v>45</v>
      </c>
      <c r="B61" s="65" t="str">
        <f>IF(C61="","",VLOOKUP(C61,User_Nm_Table[],2,FALSE))</f>
        <v/>
      </c>
      <c r="C61" s="106"/>
      <c r="D61" s="31"/>
      <c r="E61" s="32"/>
      <c r="F61" s="33"/>
      <c r="G61" s="33"/>
      <c r="H61" s="26"/>
      <c r="I61" s="33"/>
      <c r="J61" s="34"/>
      <c r="K61" s="107"/>
      <c r="L61" s="108">
        <f t="shared" si="4"/>
        <v>0</v>
      </c>
      <c r="M61" s="65" t="str">
        <f>IF(N61="","",VLOOKUP(N61,User_Nm_Table[],2,FALSE))</f>
        <v/>
      </c>
      <c r="N61" s="106"/>
      <c r="O61" s="34"/>
      <c r="P61" s="66"/>
    </row>
    <row r="62" spans="1:17" x14ac:dyDescent="0.2">
      <c r="A62" s="36">
        <v>46</v>
      </c>
      <c r="B62" s="65" t="str">
        <f>IF(C62="","",VLOOKUP(C62,User_Nm_Table[],2,FALSE))</f>
        <v/>
      </c>
      <c r="C62" s="106"/>
      <c r="D62" s="31"/>
      <c r="E62" s="32"/>
      <c r="F62" s="33"/>
      <c r="G62" s="33"/>
      <c r="H62" s="26"/>
      <c r="I62" s="33"/>
      <c r="J62" s="34"/>
      <c r="K62" s="107"/>
      <c r="L62" s="108">
        <f t="shared" si="4"/>
        <v>0</v>
      </c>
      <c r="M62" s="65" t="str">
        <f>IF(N62="","",VLOOKUP(N62,User_Nm_Table[],2,FALSE))</f>
        <v/>
      </c>
      <c r="N62" s="106"/>
      <c r="O62" s="34"/>
      <c r="P62" s="66"/>
    </row>
    <row r="63" spans="1:17" x14ac:dyDescent="0.2">
      <c r="A63" s="36">
        <v>47</v>
      </c>
      <c r="B63" s="65" t="str">
        <f>IF(C63="","",VLOOKUP(C63,User_Nm_Table[],2,FALSE))</f>
        <v/>
      </c>
      <c r="C63" s="106"/>
      <c r="D63" s="31"/>
      <c r="E63" s="32"/>
      <c r="F63" s="33"/>
      <c r="G63" s="33"/>
      <c r="H63" s="26"/>
      <c r="I63" s="33"/>
      <c r="J63" s="34"/>
      <c r="K63" s="107"/>
      <c r="L63" s="108">
        <f t="shared" si="4"/>
        <v>0</v>
      </c>
      <c r="M63" s="65" t="str">
        <f>IF(N63="","",VLOOKUP(N63,User_Nm_Table[],2,FALSE))</f>
        <v/>
      </c>
      <c r="N63" s="106"/>
      <c r="O63" s="34"/>
      <c r="P63" s="66"/>
    </row>
    <row r="64" spans="1:17" x14ac:dyDescent="0.2">
      <c r="A64" s="36">
        <v>48</v>
      </c>
      <c r="B64" s="65" t="str">
        <f>IF(C64="","",VLOOKUP(C64,User_Nm_Table[],2,FALSE))</f>
        <v/>
      </c>
      <c r="C64" s="106"/>
      <c r="D64" s="31"/>
      <c r="E64" s="32"/>
      <c r="F64" s="33"/>
      <c r="G64" s="33"/>
      <c r="H64" s="26"/>
      <c r="I64" s="33"/>
      <c r="J64" s="34"/>
      <c r="K64" s="107"/>
      <c r="L64" s="108">
        <f t="shared" si="4"/>
        <v>0</v>
      </c>
      <c r="M64" s="65" t="str">
        <f>IF(N64="","",VLOOKUP(N64,User_Nm_Table[],2,FALSE))</f>
        <v/>
      </c>
      <c r="N64" s="106"/>
      <c r="O64" s="34"/>
      <c r="P64" s="66"/>
    </row>
    <row r="65" spans="1:16" x14ac:dyDescent="0.2">
      <c r="A65" s="36">
        <v>49</v>
      </c>
      <c r="B65" s="65" t="str">
        <f>IF(C65="","",VLOOKUP(C65,User_Nm_Table[],2,FALSE))</f>
        <v/>
      </c>
      <c r="C65" s="106"/>
      <c r="D65" s="31"/>
      <c r="E65" s="32"/>
      <c r="F65" s="33"/>
      <c r="G65" s="33"/>
      <c r="H65" s="26"/>
      <c r="I65" s="33"/>
      <c r="J65" s="34"/>
      <c r="K65" s="107"/>
      <c r="L65" s="108">
        <f t="shared" si="4"/>
        <v>0</v>
      </c>
      <c r="M65" s="65" t="str">
        <f>IF(N65="","",VLOOKUP(N65,User_Nm_Table[],2,FALSE))</f>
        <v/>
      </c>
      <c r="N65" s="106"/>
      <c r="O65" s="34"/>
      <c r="P65" s="66"/>
    </row>
    <row r="66" spans="1:16" ht="12" thickBot="1" x14ac:dyDescent="0.25">
      <c r="A66" s="37">
        <v>50</v>
      </c>
      <c r="B66" s="90" t="str">
        <f>IF(C66="","",VLOOKUP(C66,User_Nm_Table[],2,FALSE))</f>
        <v/>
      </c>
      <c r="C66" s="109"/>
      <c r="D66" s="39"/>
      <c r="E66" s="40"/>
      <c r="F66" s="41"/>
      <c r="G66" s="41"/>
      <c r="H66" s="38"/>
      <c r="I66" s="41"/>
      <c r="J66" s="42"/>
      <c r="K66" s="110"/>
      <c r="L66" s="111">
        <f t="shared" si="4"/>
        <v>0</v>
      </c>
      <c r="M66" s="90" t="str">
        <f>IF(N66="","",VLOOKUP(N66,User_Nm_Table[],2,FALSE))</f>
        <v/>
      </c>
      <c r="N66" s="109"/>
      <c r="O66" s="42"/>
      <c r="P66" s="67"/>
    </row>
    <row r="67" spans="1:16" x14ac:dyDescent="0.2">
      <c r="A67" s="145" t="s">
        <v>17160</v>
      </c>
      <c r="B67" s="217" t="s">
        <v>13817</v>
      </c>
      <c r="C67" s="218"/>
      <c r="D67" s="218"/>
      <c r="E67" s="218"/>
      <c r="F67" s="218"/>
      <c r="G67" s="218"/>
      <c r="H67" s="218"/>
      <c r="I67" s="218"/>
      <c r="J67" s="218"/>
      <c r="K67" s="218"/>
      <c r="L67" s="218"/>
      <c r="M67" s="218"/>
      <c r="N67" s="218"/>
      <c r="O67" s="218"/>
      <c r="P67" s="219"/>
    </row>
    <row r="68" spans="1:16" x14ac:dyDescent="0.2">
      <c r="A68" s="173" t="s">
        <v>12</v>
      </c>
      <c r="B68" s="174"/>
      <c r="C68" s="174"/>
      <c r="D68" s="174"/>
      <c r="E68" s="174"/>
      <c r="F68" s="174"/>
      <c r="G68" s="174"/>
      <c r="H68" s="174"/>
      <c r="I68" s="174"/>
      <c r="J68" s="174"/>
      <c r="K68" s="174"/>
      <c r="L68" s="175"/>
      <c r="M68" s="176" t="s">
        <v>11</v>
      </c>
      <c r="N68" s="177"/>
      <c r="O68" s="177"/>
      <c r="P68" s="178"/>
    </row>
    <row r="69" spans="1:16" ht="45" x14ac:dyDescent="0.2">
      <c r="A69" s="35" t="s">
        <v>13759</v>
      </c>
      <c r="B69" s="29"/>
      <c r="C69" s="29" t="s">
        <v>10</v>
      </c>
      <c r="D69" s="29" t="s">
        <v>9</v>
      </c>
      <c r="E69" s="30" t="s">
        <v>8</v>
      </c>
      <c r="F69" s="30" t="s">
        <v>7</v>
      </c>
      <c r="G69" s="30" t="s">
        <v>17152</v>
      </c>
      <c r="H69" s="30" t="s">
        <v>6</v>
      </c>
      <c r="I69" s="30" t="s">
        <v>5</v>
      </c>
      <c r="J69" s="30" t="s">
        <v>4</v>
      </c>
      <c r="K69" s="30" t="s">
        <v>3</v>
      </c>
      <c r="L69" s="30" t="s">
        <v>2</v>
      </c>
      <c r="M69" s="30"/>
      <c r="N69" s="29" t="s">
        <v>10</v>
      </c>
      <c r="O69" s="30" t="s">
        <v>4</v>
      </c>
      <c r="P69" s="53" t="s">
        <v>3</v>
      </c>
    </row>
    <row r="70" spans="1:16" x14ac:dyDescent="0.2">
      <c r="A70" s="36">
        <v>51</v>
      </c>
      <c r="B70" s="65" t="str">
        <f>IF(C70="","",VLOOKUP(C70,User_Nm_Table[],2,FALSE))</f>
        <v/>
      </c>
      <c r="C70" s="106"/>
      <c r="D70" s="31"/>
      <c r="E70" s="32"/>
      <c r="F70" s="33"/>
      <c r="G70" s="33"/>
      <c r="H70" s="26"/>
      <c r="I70" s="33"/>
      <c r="J70" s="34"/>
      <c r="K70" s="107"/>
      <c r="L70" s="108">
        <f t="shared" ref="L70:L79" si="5">K70-P70</f>
        <v>0</v>
      </c>
      <c r="M70" s="65" t="str">
        <f>IF(N70="","",VLOOKUP(N70,User_Nm_Table[],2,FALSE))</f>
        <v/>
      </c>
      <c r="N70" s="106"/>
      <c r="O70" s="34"/>
      <c r="P70" s="66"/>
    </row>
    <row r="71" spans="1:16" x14ac:dyDescent="0.2">
      <c r="A71" s="36">
        <v>52</v>
      </c>
      <c r="B71" s="65" t="str">
        <f>IF(C71="","",VLOOKUP(C71,User_Nm_Table[],2,FALSE))</f>
        <v/>
      </c>
      <c r="C71" s="106"/>
      <c r="D71" s="31"/>
      <c r="E71" s="32"/>
      <c r="F71" s="33"/>
      <c r="G71" s="33"/>
      <c r="H71" s="26"/>
      <c r="I71" s="33"/>
      <c r="J71" s="34"/>
      <c r="K71" s="107"/>
      <c r="L71" s="108">
        <f t="shared" si="5"/>
        <v>0</v>
      </c>
      <c r="M71" s="65" t="str">
        <f>IF(N71="","",VLOOKUP(N71,User_Nm_Table[],2,FALSE))</f>
        <v/>
      </c>
      <c r="N71" s="106"/>
      <c r="O71" s="34"/>
      <c r="P71" s="66"/>
    </row>
    <row r="72" spans="1:16" x14ac:dyDescent="0.2">
      <c r="A72" s="36">
        <v>53</v>
      </c>
      <c r="B72" s="65" t="str">
        <f>IF(C72="","",VLOOKUP(C72,User_Nm_Table[],2,FALSE))</f>
        <v/>
      </c>
      <c r="C72" s="106"/>
      <c r="D72" s="31"/>
      <c r="E72" s="32"/>
      <c r="F72" s="33"/>
      <c r="G72" s="33"/>
      <c r="H72" s="26"/>
      <c r="I72" s="33"/>
      <c r="J72" s="34"/>
      <c r="K72" s="107"/>
      <c r="L72" s="108">
        <f t="shared" si="5"/>
        <v>0</v>
      </c>
      <c r="M72" s="65" t="str">
        <f>IF(N72="","",VLOOKUP(N72,User_Nm_Table[],2,FALSE))</f>
        <v/>
      </c>
      <c r="N72" s="106"/>
      <c r="O72" s="34"/>
      <c r="P72" s="66"/>
    </row>
    <row r="73" spans="1:16" x14ac:dyDescent="0.2">
      <c r="A73" s="36">
        <v>54</v>
      </c>
      <c r="B73" s="65" t="str">
        <f>IF(C73="","",VLOOKUP(C73,User_Nm_Table[],2,FALSE))</f>
        <v/>
      </c>
      <c r="C73" s="106"/>
      <c r="D73" s="31"/>
      <c r="E73" s="32"/>
      <c r="F73" s="33"/>
      <c r="G73" s="33"/>
      <c r="H73" s="26"/>
      <c r="I73" s="33"/>
      <c r="J73" s="34"/>
      <c r="K73" s="107"/>
      <c r="L73" s="108">
        <f t="shared" si="5"/>
        <v>0</v>
      </c>
      <c r="M73" s="65" t="str">
        <f>IF(N73="","",VLOOKUP(N73,User_Nm_Table[],2,FALSE))</f>
        <v/>
      </c>
      <c r="N73" s="106"/>
      <c r="O73" s="34"/>
      <c r="P73" s="66"/>
    </row>
    <row r="74" spans="1:16" x14ac:dyDescent="0.2">
      <c r="A74" s="36">
        <v>55</v>
      </c>
      <c r="B74" s="65" t="str">
        <f>IF(C74="","",VLOOKUP(C74,User_Nm_Table[],2,FALSE))</f>
        <v/>
      </c>
      <c r="C74" s="106"/>
      <c r="D74" s="31"/>
      <c r="E74" s="32"/>
      <c r="F74" s="33"/>
      <c r="G74" s="33"/>
      <c r="H74" s="26"/>
      <c r="I74" s="33"/>
      <c r="J74" s="34"/>
      <c r="K74" s="107"/>
      <c r="L74" s="108">
        <f t="shared" si="5"/>
        <v>0</v>
      </c>
      <c r="M74" s="65" t="str">
        <f>IF(N74="","",VLOOKUP(N74,User_Nm_Table[],2,FALSE))</f>
        <v/>
      </c>
      <c r="N74" s="106"/>
      <c r="O74" s="34"/>
      <c r="P74" s="66"/>
    </row>
    <row r="75" spans="1:16" x14ac:dyDescent="0.2">
      <c r="A75" s="36">
        <v>56</v>
      </c>
      <c r="B75" s="65" t="str">
        <f>IF(C75="","",VLOOKUP(C75,User_Nm_Table[],2,FALSE))</f>
        <v/>
      </c>
      <c r="C75" s="106"/>
      <c r="D75" s="31"/>
      <c r="E75" s="32"/>
      <c r="F75" s="33"/>
      <c r="G75" s="33"/>
      <c r="H75" s="26"/>
      <c r="I75" s="33"/>
      <c r="J75" s="34"/>
      <c r="K75" s="107"/>
      <c r="L75" s="108">
        <f t="shared" si="5"/>
        <v>0</v>
      </c>
      <c r="M75" s="65" t="str">
        <f>IF(N75="","",VLOOKUP(N75,User_Nm_Table[],2,FALSE))</f>
        <v/>
      </c>
      <c r="N75" s="106"/>
      <c r="O75" s="34"/>
      <c r="P75" s="66"/>
    </row>
    <row r="76" spans="1:16" x14ac:dyDescent="0.2">
      <c r="A76" s="36">
        <v>57</v>
      </c>
      <c r="B76" s="65" t="str">
        <f>IF(C76="","",VLOOKUP(C76,User_Nm_Table[],2,FALSE))</f>
        <v/>
      </c>
      <c r="C76" s="106"/>
      <c r="D76" s="31"/>
      <c r="E76" s="32"/>
      <c r="F76" s="33"/>
      <c r="G76" s="33"/>
      <c r="H76" s="26"/>
      <c r="I76" s="33"/>
      <c r="J76" s="34"/>
      <c r="K76" s="107"/>
      <c r="L76" s="108">
        <f t="shared" si="5"/>
        <v>0</v>
      </c>
      <c r="M76" s="65" t="str">
        <f>IF(N76="","",VLOOKUP(N76,User_Nm_Table[],2,FALSE))</f>
        <v/>
      </c>
      <c r="N76" s="106"/>
      <c r="O76" s="34"/>
      <c r="P76" s="66"/>
    </row>
    <row r="77" spans="1:16" x14ac:dyDescent="0.2">
      <c r="A77" s="36">
        <v>58</v>
      </c>
      <c r="B77" s="65" t="str">
        <f>IF(C77="","",VLOOKUP(C77,User_Nm_Table[],2,FALSE))</f>
        <v/>
      </c>
      <c r="C77" s="106"/>
      <c r="D77" s="31"/>
      <c r="E77" s="32"/>
      <c r="F77" s="33"/>
      <c r="G77" s="33"/>
      <c r="H77" s="26"/>
      <c r="I77" s="33"/>
      <c r="J77" s="34"/>
      <c r="K77" s="107"/>
      <c r="L77" s="108">
        <f t="shared" si="5"/>
        <v>0</v>
      </c>
      <c r="M77" s="65" t="str">
        <f>IF(N77="","",VLOOKUP(N77,User_Nm_Table[],2,FALSE))</f>
        <v/>
      </c>
      <c r="N77" s="106"/>
      <c r="O77" s="34"/>
      <c r="P77" s="66"/>
    </row>
    <row r="78" spans="1:16" x14ac:dyDescent="0.2">
      <c r="A78" s="36">
        <v>59</v>
      </c>
      <c r="B78" s="65" t="str">
        <f>IF(C78="","",VLOOKUP(C78,User_Nm_Table[],2,FALSE))</f>
        <v/>
      </c>
      <c r="C78" s="106"/>
      <c r="D78" s="31"/>
      <c r="E78" s="32"/>
      <c r="F78" s="33"/>
      <c r="G78" s="33"/>
      <c r="H78" s="26"/>
      <c r="I78" s="33"/>
      <c r="J78" s="34"/>
      <c r="K78" s="107"/>
      <c r="L78" s="108">
        <f t="shared" si="5"/>
        <v>0</v>
      </c>
      <c r="M78" s="65" t="str">
        <f>IF(N78="","",VLOOKUP(N78,User_Nm_Table[],2,FALSE))</f>
        <v/>
      </c>
      <c r="N78" s="106"/>
      <c r="O78" s="34"/>
      <c r="P78" s="66"/>
    </row>
    <row r="79" spans="1:16" ht="12" thickBot="1" x14ac:dyDescent="0.25">
      <c r="A79" s="37">
        <v>60</v>
      </c>
      <c r="B79" s="90" t="str">
        <f>IF(C79="","",VLOOKUP(C79,User_Nm_Table[],2,FALSE))</f>
        <v/>
      </c>
      <c r="C79" s="109"/>
      <c r="D79" s="39"/>
      <c r="E79" s="40"/>
      <c r="F79" s="41"/>
      <c r="G79" s="41"/>
      <c r="H79" s="38"/>
      <c r="I79" s="41"/>
      <c r="J79" s="42"/>
      <c r="K79" s="110"/>
      <c r="L79" s="111">
        <f t="shared" si="5"/>
        <v>0</v>
      </c>
      <c r="M79" s="90" t="str">
        <f>IF(N79="","",VLOOKUP(N79,User_Nm_Table[],2,FALSE))</f>
        <v/>
      </c>
      <c r="N79" s="109"/>
      <c r="O79" s="42"/>
      <c r="P79" s="67"/>
    </row>
    <row r="80" spans="1:16" x14ac:dyDescent="0.2">
      <c r="A80" s="145" t="s">
        <v>17161</v>
      </c>
      <c r="B80" s="217" t="s">
        <v>13817</v>
      </c>
      <c r="C80" s="218"/>
      <c r="D80" s="218"/>
      <c r="E80" s="218"/>
      <c r="F80" s="218"/>
      <c r="G80" s="218"/>
      <c r="H80" s="218"/>
      <c r="I80" s="218"/>
      <c r="J80" s="218"/>
      <c r="K80" s="218"/>
      <c r="L80" s="218"/>
      <c r="M80" s="218"/>
      <c r="N80" s="218"/>
      <c r="O80" s="218"/>
      <c r="P80" s="219"/>
    </row>
    <row r="81" spans="1:16" x14ac:dyDescent="0.2">
      <c r="A81" s="173" t="s">
        <v>12</v>
      </c>
      <c r="B81" s="174"/>
      <c r="C81" s="174"/>
      <c r="D81" s="174"/>
      <c r="E81" s="174"/>
      <c r="F81" s="174"/>
      <c r="G81" s="174"/>
      <c r="H81" s="174"/>
      <c r="I81" s="174"/>
      <c r="J81" s="174"/>
      <c r="K81" s="174"/>
      <c r="L81" s="175"/>
      <c r="M81" s="176" t="s">
        <v>11</v>
      </c>
      <c r="N81" s="177"/>
      <c r="O81" s="177"/>
      <c r="P81" s="178"/>
    </row>
    <row r="82" spans="1:16" ht="45" x14ac:dyDescent="0.2">
      <c r="A82" s="35" t="s">
        <v>13759</v>
      </c>
      <c r="B82" s="29"/>
      <c r="C82" s="29" t="s">
        <v>10</v>
      </c>
      <c r="D82" s="29" t="s">
        <v>9</v>
      </c>
      <c r="E82" s="30" t="s">
        <v>8</v>
      </c>
      <c r="F82" s="30" t="s">
        <v>7</v>
      </c>
      <c r="G82" s="30" t="s">
        <v>17152</v>
      </c>
      <c r="H82" s="30" t="s">
        <v>6</v>
      </c>
      <c r="I82" s="30" t="s">
        <v>5</v>
      </c>
      <c r="J82" s="30" t="s">
        <v>4</v>
      </c>
      <c r="K82" s="30" t="s">
        <v>3</v>
      </c>
      <c r="L82" s="30" t="s">
        <v>2</v>
      </c>
      <c r="M82" s="30"/>
      <c r="N82" s="29" t="s">
        <v>10</v>
      </c>
      <c r="O82" s="30" t="s">
        <v>4</v>
      </c>
      <c r="P82" s="53" t="s">
        <v>3</v>
      </c>
    </row>
    <row r="83" spans="1:16" x14ac:dyDescent="0.2">
      <c r="A83" s="36">
        <v>61</v>
      </c>
      <c r="B83" s="65" t="str">
        <f>IF(C83="","",VLOOKUP(C83,User_Nm_Table[],2,FALSE))</f>
        <v/>
      </c>
      <c r="C83" s="106"/>
      <c r="D83" s="31"/>
      <c r="E83" s="32"/>
      <c r="F83" s="33"/>
      <c r="G83" s="33"/>
      <c r="H83" s="26"/>
      <c r="I83" s="33"/>
      <c r="J83" s="34"/>
      <c r="K83" s="107"/>
      <c r="L83" s="108">
        <f t="shared" ref="L83:L92" si="6">K83-P83</f>
        <v>0</v>
      </c>
      <c r="M83" s="65" t="str">
        <f>IF(N83="","",VLOOKUP(N83,User_Nm_Table[],2,FALSE))</f>
        <v/>
      </c>
      <c r="N83" s="106"/>
      <c r="O83" s="34"/>
      <c r="P83" s="66"/>
    </row>
    <row r="84" spans="1:16" x14ac:dyDescent="0.2">
      <c r="A84" s="36">
        <v>62</v>
      </c>
      <c r="B84" s="65" t="str">
        <f>IF(C84="","",VLOOKUP(C84,User_Nm_Table[],2,FALSE))</f>
        <v/>
      </c>
      <c r="C84" s="106"/>
      <c r="D84" s="31"/>
      <c r="E84" s="32"/>
      <c r="F84" s="33"/>
      <c r="G84" s="33"/>
      <c r="H84" s="26"/>
      <c r="I84" s="33"/>
      <c r="J84" s="34"/>
      <c r="K84" s="107"/>
      <c r="L84" s="108">
        <f t="shared" si="6"/>
        <v>0</v>
      </c>
      <c r="M84" s="65" t="str">
        <f>IF(N84="","",VLOOKUP(N84,User_Nm_Table[],2,FALSE))</f>
        <v/>
      </c>
      <c r="N84" s="106"/>
      <c r="O84" s="34"/>
      <c r="P84" s="66"/>
    </row>
    <row r="85" spans="1:16" x14ac:dyDescent="0.2">
      <c r="A85" s="36">
        <v>63</v>
      </c>
      <c r="B85" s="65" t="str">
        <f>IF(C85="","",VLOOKUP(C85,User_Nm_Table[],2,FALSE))</f>
        <v/>
      </c>
      <c r="C85" s="106"/>
      <c r="D85" s="31"/>
      <c r="E85" s="32"/>
      <c r="F85" s="33"/>
      <c r="G85" s="33"/>
      <c r="H85" s="26"/>
      <c r="I85" s="33"/>
      <c r="J85" s="34"/>
      <c r="K85" s="107"/>
      <c r="L85" s="108">
        <f t="shared" si="6"/>
        <v>0</v>
      </c>
      <c r="M85" s="65" t="str">
        <f>IF(N85="","",VLOOKUP(N85,User_Nm_Table[],2,FALSE))</f>
        <v/>
      </c>
      <c r="N85" s="106"/>
      <c r="O85" s="34"/>
      <c r="P85" s="66"/>
    </row>
    <row r="86" spans="1:16" x14ac:dyDescent="0.2">
      <c r="A86" s="36">
        <v>64</v>
      </c>
      <c r="B86" s="65" t="str">
        <f>IF(C86="","",VLOOKUP(C86,User_Nm_Table[],2,FALSE))</f>
        <v/>
      </c>
      <c r="C86" s="106"/>
      <c r="D86" s="31"/>
      <c r="E86" s="32"/>
      <c r="F86" s="33"/>
      <c r="G86" s="33"/>
      <c r="H86" s="26"/>
      <c r="I86" s="33"/>
      <c r="J86" s="34"/>
      <c r="K86" s="107"/>
      <c r="L86" s="108">
        <f t="shared" si="6"/>
        <v>0</v>
      </c>
      <c r="M86" s="65" t="str">
        <f>IF(N86="","",VLOOKUP(N86,User_Nm_Table[],2,FALSE))</f>
        <v/>
      </c>
      <c r="N86" s="106"/>
      <c r="O86" s="34"/>
      <c r="P86" s="66"/>
    </row>
    <row r="87" spans="1:16" x14ac:dyDescent="0.2">
      <c r="A87" s="36">
        <v>65</v>
      </c>
      <c r="B87" s="65" t="str">
        <f>IF(C87="","",VLOOKUP(C87,User_Nm_Table[],2,FALSE))</f>
        <v/>
      </c>
      <c r="C87" s="106"/>
      <c r="D87" s="31"/>
      <c r="E87" s="32"/>
      <c r="F87" s="33"/>
      <c r="G87" s="33"/>
      <c r="H87" s="26"/>
      <c r="I87" s="33"/>
      <c r="J87" s="34"/>
      <c r="K87" s="107"/>
      <c r="L87" s="108">
        <f t="shared" si="6"/>
        <v>0</v>
      </c>
      <c r="M87" s="65" t="str">
        <f>IF(N87="","",VLOOKUP(N87,User_Nm_Table[],2,FALSE))</f>
        <v/>
      </c>
      <c r="N87" s="106"/>
      <c r="O87" s="34"/>
      <c r="P87" s="66"/>
    </row>
    <row r="88" spans="1:16" x14ac:dyDescent="0.2">
      <c r="A88" s="36">
        <v>66</v>
      </c>
      <c r="B88" s="65" t="str">
        <f>IF(C88="","",VLOOKUP(C88,User_Nm_Table[],2,FALSE))</f>
        <v/>
      </c>
      <c r="C88" s="106"/>
      <c r="D88" s="31"/>
      <c r="E88" s="32"/>
      <c r="F88" s="33"/>
      <c r="G88" s="33"/>
      <c r="H88" s="26"/>
      <c r="I88" s="33"/>
      <c r="J88" s="34"/>
      <c r="K88" s="107"/>
      <c r="L88" s="108">
        <f t="shared" si="6"/>
        <v>0</v>
      </c>
      <c r="M88" s="65" t="str">
        <f>IF(N88="","",VLOOKUP(N88,User_Nm_Table[],2,FALSE))</f>
        <v/>
      </c>
      <c r="N88" s="106"/>
      <c r="O88" s="34"/>
      <c r="P88" s="66"/>
    </row>
    <row r="89" spans="1:16" x14ac:dyDescent="0.2">
      <c r="A89" s="36">
        <v>67</v>
      </c>
      <c r="B89" s="65" t="str">
        <f>IF(C89="","",VLOOKUP(C89,User_Nm_Table[],2,FALSE))</f>
        <v/>
      </c>
      <c r="C89" s="106"/>
      <c r="D89" s="31"/>
      <c r="E89" s="32"/>
      <c r="F89" s="33"/>
      <c r="G89" s="33"/>
      <c r="H89" s="26"/>
      <c r="I89" s="33"/>
      <c r="J89" s="34"/>
      <c r="K89" s="107"/>
      <c r="L89" s="108">
        <f t="shared" si="6"/>
        <v>0</v>
      </c>
      <c r="M89" s="65" t="str">
        <f>IF(N89="","",VLOOKUP(N89,User_Nm_Table[],2,FALSE))</f>
        <v/>
      </c>
      <c r="N89" s="106"/>
      <c r="O89" s="34"/>
      <c r="P89" s="66"/>
    </row>
    <row r="90" spans="1:16" x14ac:dyDescent="0.2">
      <c r="A90" s="36">
        <v>68</v>
      </c>
      <c r="B90" s="65" t="str">
        <f>IF(C90="","",VLOOKUP(C90,User_Nm_Table[],2,FALSE))</f>
        <v/>
      </c>
      <c r="C90" s="106"/>
      <c r="D90" s="31"/>
      <c r="E90" s="32"/>
      <c r="F90" s="33"/>
      <c r="G90" s="33"/>
      <c r="H90" s="26"/>
      <c r="I90" s="33"/>
      <c r="J90" s="34"/>
      <c r="K90" s="107"/>
      <c r="L90" s="108">
        <f t="shared" si="6"/>
        <v>0</v>
      </c>
      <c r="M90" s="65" t="str">
        <f>IF(N90="","",VLOOKUP(N90,User_Nm_Table[],2,FALSE))</f>
        <v/>
      </c>
      <c r="N90" s="106"/>
      <c r="O90" s="34"/>
      <c r="P90" s="66"/>
    </row>
    <row r="91" spans="1:16" x14ac:dyDescent="0.2">
      <c r="A91" s="36">
        <v>69</v>
      </c>
      <c r="B91" s="65" t="str">
        <f>IF(C91="","",VLOOKUP(C91,User_Nm_Table[],2,FALSE))</f>
        <v/>
      </c>
      <c r="C91" s="106"/>
      <c r="D91" s="31"/>
      <c r="E91" s="32"/>
      <c r="F91" s="33"/>
      <c r="G91" s="33"/>
      <c r="H91" s="26"/>
      <c r="I91" s="33"/>
      <c r="J91" s="34"/>
      <c r="K91" s="107"/>
      <c r="L91" s="108">
        <f t="shared" si="6"/>
        <v>0</v>
      </c>
      <c r="M91" s="65" t="str">
        <f>IF(N91="","",VLOOKUP(N91,User_Nm_Table[],2,FALSE))</f>
        <v/>
      </c>
      <c r="N91" s="106"/>
      <c r="O91" s="34"/>
      <c r="P91" s="66"/>
    </row>
    <row r="92" spans="1:16" ht="12" thickBot="1" x14ac:dyDescent="0.25">
      <c r="A92" s="37">
        <v>70</v>
      </c>
      <c r="B92" s="90" t="str">
        <f>IF(C92="","",VLOOKUP(C92,User_Nm_Table[],2,FALSE))</f>
        <v/>
      </c>
      <c r="C92" s="109"/>
      <c r="D92" s="39"/>
      <c r="E92" s="40"/>
      <c r="F92" s="41"/>
      <c r="G92" s="41"/>
      <c r="H92" s="38"/>
      <c r="I92" s="41"/>
      <c r="J92" s="42"/>
      <c r="K92" s="110"/>
      <c r="L92" s="111">
        <f t="shared" si="6"/>
        <v>0</v>
      </c>
      <c r="M92" s="90" t="str">
        <f>IF(N92="","",VLOOKUP(N92,User_Nm_Table[],2,FALSE))</f>
        <v/>
      </c>
      <c r="N92" s="109"/>
      <c r="O92" s="42"/>
      <c r="P92" s="67"/>
    </row>
    <row r="93" spans="1:16" x14ac:dyDescent="0.2">
      <c r="A93" s="145" t="s">
        <v>17162</v>
      </c>
      <c r="B93" s="217" t="s">
        <v>13817</v>
      </c>
      <c r="C93" s="218"/>
      <c r="D93" s="218"/>
      <c r="E93" s="218"/>
      <c r="F93" s="218"/>
      <c r="G93" s="218"/>
      <c r="H93" s="218"/>
      <c r="I93" s="218"/>
      <c r="J93" s="218"/>
      <c r="K93" s="218"/>
      <c r="L93" s="218"/>
      <c r="M93" s="218"/>
      <c r="N93" s="218"/>
      <c r="O93" s="218"/>
      <c r="P93" s="219"/>
    </row>
    <row r="94" spans="1:16" x14ac:dyDescent="0.2">
      <c r="A94" s="173" t="s">
        <v>12</v>
      </c>
      <c r="B94" s="174"/>
      <c r="C94" s="174"/>
      <c r="D94" s="174"/>
      <c r="E94" s="174"/>
      <c r="F94" s="174"/>
      <c r="G94" s="174"/>
      <c r="H94" s="174"/>
      <c r="I94" s="174"/>
      <c r="J94" s="174"/>
      <c r="K94" s="174"/>
      <c r="L94" s="175"/>
      <c r="M94" s="176" t="s">
        <v>11</v>
      </c>
      <c r="N94" s="177"/>
      <c r="O94" s="177"/>
      <c r="P94" s="178"/>
    </row>
    <row r="95" spans="1:16" ht="45" x14ac:dyDescent="0.2">
      <c r="A95" s="35" t="s">
        <v>13759</v>
      </c>
      <c r="B95" s="29"/>
      <c r="C95" s="29" t="s">
        <v>10</v>
      </c>
      <c r="D95" s="29" t="s">
        <v>9</v>
      </c>
      <c r="E95" s="30" t="s">
        <v>8</v>
      </c>
      <c r="F95" s="30" t="s">
        <v>7</v>
      </c>
      <c r="G95" s="30" t="s">
        <v>17152</v>
      </c>
      <c r="H95" s="30" t="s">
        <v>6</v>
      </c>
      <c r="I95" s="30" t="s">
        <v>5</v>
      </c>
      <c r="J95" s="30" t="s">
        <v>4</v>
      </c>
      <c r="K95" s="30" t="s">
        <v>3</v>
      </c>
      <c r="L95" s="30" t="s">
        <v>2</v>
      </c>
      <c r="M95" s="30"/>
      <c r="N95" s="29" t="s">
        <v>10</v>
      </c>
      <c r="O95" s="30" t="s">
        <v>4</v>
      </c>
      <c r="P95" s="53" t="s">
        <v>3</v>
      </c>
    </row>
    <row r="96" spans="1:16" x14ac:dyDescent="0.2">
      <c r="A96" s="36">
        <v>71</v>
      </c>
      <c r="B96" s="65" t="str">
        <f>IF(C96="","",VLOOKUP(C96,User_Nm_Table[],2,FALSE))</f>
        <v/>
      </c>
      <c r="C96" s="106"/>
      <c r="D96" s="31"/>
      <c r="E96" s="32"/>
      <c r="F96" s="33"/>
      <c r="G96" s="33"/>
      <c r="H96" s="26"/>
      <c r="I96" s="33"/>
      <c r="J96" s="34"/>
      <c r="K96" s="107"/>
      <c r="L96" s="108">
        <f t="shared" ref="L96:L105" si="7">K96-P96</f>
        <v>0</v>
      </c>
      <c r="M96" s="65" t="str">
        <f>IF(N96="","",VLOOKUP(N96,User_Nm_Table[],2,FALSE))</f>
        <v/>
      </c>
      <c r="N96" s="106"/>
      <c r="O96" s="34"/>
      <c r="P96" s="66"/>
    </row>
    <row r="97" spans="1:16" x14ac:dyDescent="0.2">
      <c r="A97" s="36">
        <v>72</v>
      </c>
      <c r="B97" s="65" t="str">
        <f>IF(C97="","",VLOOKUP(C97,User_Nm_Table[],2,FALSE))</f>
        <v/>
      </c>
      <c r="C97" s="106"/>
      <c r="D97" s="31"/>
      <c r="E97" s="32"/>
      <c r="F97" s="33"/>
      <c r="G97" s="33"/>
      <c r="H97" s="26"/>
      <c r="I97" s="33"/>
      <c r="J97" s="34"/>
      <c r="K97" s="107"/>
      <c r="L97" s="108">
        <f t="shared" si="7"/>
        <v>0</v>
      </c>
      <c r="M97" s="65" t="str">
        <f>IF(N97="","",VLOOKUP(N97,User_Nm_Table[],2,FALSE))</f>
        <v/>
      </c>
      <c r="N97" s="106"/>
      <c r="O97" s="34"/>
      <c r="P97" s="66"/>
    </row>
    <row r="98" spans="1:16" x14ac:dyDescent="0.2">
      <c r="A98" s="36">
        <v>73</v>
      </c>
      <c r="B98" s="65" t="str">
        <f>IF(C98="","",VLOOKUP(C98,User_Nm_Table[],2,FALSE))</f>
        <v/>
      </c>
      <c r="C98" s="106"/>
      <c r="D98" s="31"/>
      <c r="E98" s="32"/>
      <c r="F98" s="33"/>
      <c r="G98" s="33"/>
      <c r="H98" s="26"/>
      <c r="I98" s="33"/>
      <c r="J98" s="34"/>
      <c r="K98" s="107"/>
      <c r="L98" s="108">
        <f t="shared" si="7"/>
        <v>0</v>
      </c>
      <c r="M98" s="65" t="str">
        <f>IF(N98="","",VLOOKUP(N98,User_Nm_Table[],2,FALSE))</f>
        <v/>
      </c>
      <c r="N98" s="106"/>
      <c r="O98" s="34"/>
      <c r="P98" s="66"/>
    </row>
    <row r="99" spans="1:16" x14ac:dyDescent="0.2">
      <c r="A99" s="36">
        <v>74</v>
      </c>
      <c r="B99" s="65" t="str">
        <f>IF(C99="","",VLOOKUP(C99,User_Nm_Table[],2,FALSE))</f>
        <v/>
      </c>
      <c r="C99" s="106"/>
      <c r="D99" s="31"/>
      <c r="E99" s="32"/>
      <c r="F99" s="33"/>
      <c r="G99" s="33"/>
      <c r="H99" s="26"/>
      <c r="I99" s="33"/>
      <c r="J99" s="34"/>
      <c r="K99" s="107"/>
      <c r="L99" s="108">
        <f t="shared" si="7"/>
        <v>0</v>
      </c>
      <c r="M99" s="65" t="str">
        <f>IF(N99="","",VLOOKUP(N99,User_Nm_Table[],2,FALSE))</f>
        <v/>
      </c>
      <c r="N99" s="106"/>
      <c r="O99" s="34"/>
      <c r="P99" s="66"/>
    </row>
    <row r="100" spans="1:16" x14ac:dyDescent="0.2">
      <c r="A100" s="36">
        <v>75</v>
      </c>
      <c r="B100" s="65" t="str">
        <f>IF(C100="","",VLOOKUP(C100,User_Nm_Table[],2,FALSE))</f>
        <v/>
      </c>
      <c r="C100" s="106"/>
      <c r="D100" s="31"/>
      <c r="E100" s="32"/>
      <c r="F100" s="33"/>
      <c r="G100" s="33"/>
      <c r="H100" s="26"/>
      <c r="I100" s="33"/>
      <c r="J100" s="34"/>
      <c r="K100" s="107"/>
      <c r="L100" s="108">
        <f t="shared" si="7"/>
        <v>0</v>
      </c>
      <c r="M100" s="65" t="str">
        <f>IF(N100="","",VLOOKUP(N100,User_Nm_Table[],2,FALSE))</f>
        <v/>
      </c>
      <c r="N100" s="106"/>
      <c r="O100" s="34"/>
      <c r="P100" s="66"/>
    </row>
    <row r="101" spans="1:16" x14ac:dyDescent="0.2">
      <c r="A101" s="36">
        <v>76</v>
      </c>
      <c r="B101" s="65" t="str">
        <f>IF(C101="","",VLOOKUP(C101,User_Nm_Table[],2,FALSE))</f>
        <v/>
      </c>
      <c r="C101" s="106"/>
      <c r="D101" s="31"/>
      <c r="E101" s="32"/>
      <c r="F101" s="33"/>
      <c r="G101" s="33"/>
      <c r="H101" s="26"/>
      <c r="I101" s="33"/>
      <c r="J101" s="34"/>
      <c r="K101" s="107"/>
      <c r="L101" s="108">
        <f t="shared" si="7"/>
        <v>0</v>
      </c>
      <c r="M101" s="65" t="str">
        <f>IF(N101="","",VLOOKUP(N101,User_Nm_Table[],2,FALSE))</f>
        <v/>
      </c>
      <c r="N101" s="106"/>
      <c r="O101" s="34"/>
      <c r="P101" s="66"/>
    </row>
    <row r="102" spans="1:16" x14ac:dyDescent="0.2">
      <c r="A102" s="36">
        <v>77</v>
      </c>
      <c r="B102" s="65" t="str">
        <f>IF(C102="","",VLOOKUP(C102,User_Nm_Table[],2,FALSE))</f>
        <v/>
      </c>
      <c r="C102" s="106"/>
      <c r="D102" s="31"/>
      <c r="E102" s="32"/>
      <c r="F102" s="33"/>
      <c r="G102" s="33"/>
      <c r="H102" s="26"/>
      <c r="I102" s="33"/>
      <c r="J102" s="34"/>
      <c r="K102" s="107"/>
      <c r="L102" s="108">
        <f t="shared" si="7"/>
        <v>0</v>
      </c>
      <c r="M102" s="65" t="str">
        <f>IF(N102="","",VLOOKUP(N102,User_Nm_Table[],2,FALSE))</f>
        <v/>
      </c>
      <c r="N102" s="106"/>
      <c r="O102" s="34"/>
      <c r="P102" s="66"/>
    </row>
    <row r="103" spans="1:16" x14ac:dyDescent="0.2">
      <c r="A103" s="36">
        <v>78</v>
      </c>
      <c r="B103" s="65" t="str">
        <f>IF(C103="","",VLOOKUP(C103,User_Nm_Table[],2,FALSE))</f>
        <v/>
      </c>
      <c r="C103" s="106"/>
      <c r="D103" s="31"/>
      <c r="E103" s="32"/>
      <c r="F103" s="33"/>
      <c r="G103" s="33"/>
      <c r="H103" s="26"/>
      <c r="I103" s="33"/>
      <c r="J103" s="34"/>
      <c r="K103" s="107"/>
      <c r="L103" s="108">
        <f t="shared" si="7"/>
        <v>0</v>
      </c>
      <c r="M103" s="65" t="str">
        <f>IF(N103="","",VLOOKUP(N103,User_Nm_Table[],2,FALSE))</f>
        <v/>
      </c>
      <c r="N103" s="106"/>
      <c r="O103" s="34"/>
      <c r="P103" s="66"/>
    </row>
    <row r="104" spans="1:16" x14ac:dyDescent="0.2">
      <c r="A104" s="36">
        <v>79</v>
      </c>
      <c r="B104" s="65" t="str">
        <f>IF(C104="","",VLOOKUP(C104,User_Nm_Table[],2,FALSE))</f>
        <v/>
      </c>
      <c r="C104" s="106"/>
      <c r="D104" s="31"/>
      <c r="E104" s="32"/>
      <c r="F104" s="33"/>
      <c r="G104" s="33"/>
      <c r="H104" s="26"/>
      <c r="I104" s="33"/>
      <c r="J104" s="34"/>
      <c r="K104" s="107"/>
      <c r="L104" s="108">
        <f t="shared" si="7"/>
        <v>0</v>
      </c>
      <c r="M104" s="65" t="str">
        <f>IF(N104="","",VLOOKUP(N104,User_Nm_Table[],2,FALSE))</f>
        <v/>
      </c>
      <c r="N104" s="106"/>
      <c r="O104" s="34"/>
      <c r="P104" s="66"/>
    </row>
    <row r="105" spans="1:16" ht="12" thickBot="1" x14ac:dyDescent="0.25">
      <c r="A105" s="37">
        <v>80</v>
      </c>
      <c r="B105" s="90" t="str">
        <f>IF(C105="","",VLOOKUP(C105,User_Nm_Table[],2,FALSE))</f>
        <v/>
      </c>
      <c r="C105" s="109"/>
      <c r="D105" s="39"/>
      <c r="E105" s="40"/>
      <c r="F105" s="41"/>
      <c r="G105" s="41"/>
      <c r="H105" s="38"/>
      <c r="I105" s="41"/>
      <c r="J105" s="42"/>
      <c r="K105" s="110"/>
      <c r="L105" s="111">
        <f t="shared" si="7"/>
        <v>0</v>
      </c>
      <c r="M105" s="90" t="str">
        <f>IF(N105="","",VLOOKUP(N105,User_Nm_Table[],2,FALSE))</f>
        <v/>
      </c>
      <c r="N105" s="109"/>
      <c r="O105" s="42"/>
      <c r="P105" s="67"/>
    </row>
    <row r="106" spans="1:16" x14ac:dyDescent="0.2">
      <c r="A106" s="145" t="s">
        <v>17163</v>
      </c>
      <c r="B106" s="217" t="s">
        <v>13817</v>
      </c>
      <c r="C106" s="218"/>
      <c r="D106" s="218"/>
      <c r="E106" s="218"/>
      <c r="F106" s="218"/>
      <c r="G106" s="218"/>
      <c r="H106" s="218"/>
      <c r="I106" s="218"/>
      <c r="J106" s="218"/>
      <c r="K106" s="218"/>
      <c r="L106" s="218"/>
      <c r="M106" s="218"/>
      <c r="N106" s="218"/>
      <c r="O106" s="218"/>
      <c r="P106" s="219"/>
    </row>
    <row r="107" spans="1:16" x14ac:dyDescent="0.2">
      <c r="A107" s="173" t="s">
        <v>12</v>
      </c>
      <c r="B107" s="174"/>
      <c r="C107" s="174"/>
      <c r="D107" s="174"/>
      <c r="E107" s="174"/>
      <c r="F107" s="174"/>
      <c r="G107" s="174"/>
      <c r="H107" s="174"/>
      <c r="I107" s="174"/>
      <c r="J107" s="174"/>
      <c r="K107" s="174"/>
      <c r="L107" s="175"/>
      <c r="M107" s="176" t="s">
        <v>11</v>
      </c>
      <c r="N107" s="177"/>
      <c r="O107" s="177"/>
      <c r="P107" s="178"/>
    </row>
    <row r="108" spans="1:16" ht="45" x14ac:dyDescent="0.2">
      <c r="A108" s="35" t="s">
        <v>13759</v>
      </c>
      <c r="B108" s="29"/>
      <c r="C108" s="29" t="s">
        <v>10</v>
      </c>
      <c r="D108" s="29" t="s">
        <v>9</v>
      </c>
      <c r="E108" s="30" t="s">
        <v>8</v>
      </c>
      <c r="F108" s="30" t="s">
        <v>7</v>
      </c>
      <c r="G108" s="30" t="s">
        <v>17152</v>
      </c>
      <c r="H108" s="30" t="s">
        <v>6</v>
      </c>
      <c r="I108" s="30" t="s">
        <v>5</v>
      </c>
      <c r="J108" s="30" t="s">
        <v>4</v>
      </c>
      <c r="K108" s="30" t="s">
        <v>3</v>
      </c>
      <c r="L108" s="30" t="s">
        <v>2</v>
      </c>
      <c r="M108" s="30"/>
      <c r="N108" s="29" t="s">
        <v>10</v>
      </c>
      <c r="O108" s="30" t="s">
        <v>4</v>
      </c>
      <c r="P108" s="53" t="s">
        <v>3</v>
      </c>
    </row>
    <row r="109" spans="1:16" x14ac:dyDescent="0.2">
      <c r="A109" s="36">
        <v>81</v>
      </c>
      <c r="B109" s="65" t="str">
        <f>IF(C109="","",VLOOKUP(C109,User_Nm_Table[],2,FALSE))</f>
        <v/>
      </c>
      <c r="C109" s="106"/>
      <c r="D109" s="31"/>
      <c r="E109" s="32"/>
      <c r="F109" s="33"/>
      <c r="G109" s="33"/>
      <c r="H109" s="26"/>
      <c r="I109" s="33"/>
      <c r="J109" s="34"/>
      <c r="K109" s="107"/>
      <c r="L109" s="108">
        <f t="shared" ref="L109:L118" si="8">K109-P109</f>
        <v>0</v>
      </c>
      <c r="M109" s="65" t="str">
        <f>IF(N109="","",VLOOKUP(N109,User_Nm_Table[],2,FALSE))</f>
        <v/>
      </c>
      <c r="N109" s="106"/>
      <c r="O109" s="34"/>
      <c r="P109" s="66"/>
    </row>
    <row r="110" spans="1:16" x14ac:dyDescent="0.2">
      <c r="A110" s="36">
        <v>82</v>
      </c>
      <c r="B110" s="65" t="str">
        <f>IF(C110="","",VLOOKUP(C110,User_Nm_Table[],2,FALSE))</f>
        <v/>
      </c>
      <c r="C110" s="106"/>
      <c r="D110" s="31"/>
      <c r="E110" s="32"/>
      <c r="F110" s="33"/>
      <c r="G110" s="33"/>
      <c r="H110" s="26"/>
      <c r="I110" s="33"/>
      <c r="J110" s="34"/>
      <c r="K110" s="107"/>
      <c r="L110" s="108">
        <f t="shared" si="8"/>
        <v>0</v>
      </c>
      <c r="M110" s="65" t="str">
        <f>IF(N110="","",VLOOKUP(N110,User_Nm_Table[],2,FALSE))</f>
        <v/>
      </c>
      <c r="N110" s="106"/>
      <c r="O110" s="34"/>
      <c r="P110" s="66"/>
    </row>
    <row r="111" spans="1:16" x14ac:dyDescent="0.2">
      <c r="A111" s="36">
        <v>83</v>
      </c>
      <c r="B111" s="65" t="str">
        <f>IF(C111="","",VLOOKUP(C111,User_Nm_Table[],2,FALSE))</f>
        <v/>
      </c>
      <c r="C111" s="106"/>
      <c r="D111" s="31"/>
      <c r="E111" s="32"/>
      <c r="F111" s="33"/>
      <c r="G111" s="33"/>
      <c r="H111" s="26"/>
      <c r="I111" s="33"/>
      <c r="J111" s="34"/>
      <c r="K111" s="107"/>
      <c r="L111" s="108">
        <f t="shared" si="8"/>
        <v>0</v>
      </c>
      <c r="M111" s="65" t="str">
        <f>IF(N111="","",VLOOKUP(N111,User_Nm_Table[],2,FALSE))</f>
        <v/>
      </c>
      <c r="N111" s="106"/>
      <c r="O111" s="34"/>
      <c r="P111" s="66"/>
    </row>
    <row r="112" spans="1:16" x14ac:dyDescent="0.2">
      <c r="A112" s="36">
        <v>84</v>
      </c>
      <c r="B112" s="65" t="str">
        <f>IF(C112="","",VLOOKUP(C112,User_Nm_Table[],2,FALSE))</f>
        <v/>
      </c>
      <c r="C112" s="106"/>
      <c r="D112" s="31"/>
      <c r="E112" s="32"/>
      <c r="F112" s="33"/>
      <c r="G112" s="33"/>
      <c r="H112" s="26"/>
      <c r="I112" s="33"/>
      <c r="J112" s="34"/>
      <c r="K112" s="107"/>
      <c r="L112" s="108">
        <f t="shared" si="8"/>
        <v>0</v>
      </c>
      <c r="M112" s="65" t="str">
        <f>IF(N112="","",VLOOKUP(N112,User_Nm_Table[],2,FALSE))</f>
        <v/>
      </c>
      <c r="N112" s="106"/>
      <c r="O112" s="34"/>
      <c r="P112" s="66"/>
    </row>
    <row r="113" spans="1:16" x14ac:dyDescent="0.2">
      <c r="A113" s="36">
        <v>85</v>
      </c>
      <c r="B113" s="65" t="str">
        <f>IF(C113="","",VLOOKUP(C113,User_Nm_Table[],2,FALSE))</f>
        <v/>
      </c>
      <c r="C113" s="106"/>
      <c r="D113" s="31"/>
      <c r="E113" s="32"/>
      <c r="F113" s="33"/>
      <c r="G113" s="33"/>
      <c r="H113" s="26"/>
      <c r="I113" s="33"/>
      <c r="J113" s="34"/>
      <c r="K113" s="107"/>
      <c r="L113" s="108">
        <f t="shared" si="8"/>
        <v>0</v>
      </c>
      <c r="M113" s="65" t="str">
        <f>IF(N113="","",VLOOKUP(N113,User_Nm_Table[],2,FALSE))</f>
        <v/>
      </c>
      <c r="N113" s="106"/>
      <c r="O113" s="34"/>
      <c r="P113" s="66"/>
    </row>
    <row r="114" spans="1:16" x14ac:dyDescent="0.2">
      <c r="A114" s="36">
        <v>86</v>
      </c>
      <c r="B114" s="65" t="str">
        <f>IF(C114="","",VLOOKUP(C114,User_Nm_Table[],2,FALSE))</f>
        <v/>
      </c>
      <c r="C114" s="106"/>
      <c r="D114" s="31"/>
      <c r="E114" s="32"/>
      <c r="F114" s="33"/>
      <c r="G114" s="33"/>
      <c r="H114" s="26"/>
      <c r="I114" s="33"/>
      <c r="J114" s="34"/>
      <c r="K114" s="107"/>
      <c r="L114" s="108">
        <f t="shared" si="8"/>
        <v>0</v>
      </c>
      <c r="M114" s="65" t="str">
        <f>IF(N114="","",VLOOKUP(N114,User_Nm_Table[],2,FALSE))</f>
        <v/>
      </c>
      <c r="N114" s="106"/>
      <c r="O114" s="34"/>
      <c r="P114" s="66"/>
    </row>
    <row r="115" spans="1:16" x14ac:dyDescent="0.2">
      <c r="A115" s="36">
        <v>87</v>
      </c>
      <c r="B115" s="65" t="str">
        <f>IF(C115="","",VLOOKUP(C115,User_Nm_Table[],2,FALSE))</f>
        <v/>
      </c>
      <c r="C115" s="106"/>
      <c r="D115" s="31"/>
      <c r="E115" s="32"/>
      <c r="F115" s="33"/>
      <c r="G115" s="33"/>
      <c r="H115" s="26"/>
      <c r="I115" s="33"/>
      <c r="J115" s="34"/>
      <c r="K115" s="107"/>
      <c r="L115" s="108">
        <f t="shared" si="8"/>
        <v>0</v>
      </c>
      <c r="M115" s="65" t="str">
        <f>IF(N115="","",VLOOKUP(N115,User_Nm_Table[],2,FALSE))</f>
        <v/>
      </c>
      <c r="N115" s="106"/>
      <c r="O115" s="34"/>
      <c r="P115" s="66"/>
    </row>
    <row r="116" spans="1:16" x14ac:dyDescent="0.2">
      <c r="A116" s="36">
        <v>88</v>
      </c>
      <c r="B116" s="65" t="str">
        <f>IF(C116="","",VLOOKUP(C116,User_Nm_Table[],2,FALSE))</f>
        <v/>
      </c>
      <c r="C116" s="106"/>
      <c r="D116" s="31"/>
      <c r="E116" s="32"/>
      <c r="F116" s="33"/>
      <c r="G116" s="33"/>
      <c r="H116" s="26"/>
      <c r="I116" s="33"/>
      <c r="J116" s="34"/>
      <c r="K116" s="107"/>
      <c r="L116" s="108">
        <f t="shared" si="8"/>
        <v>0</v>
      </c>
      <c r="M116" s="65" t="str">
        <f>IF(N116="","",VLOOKUP(N116,User_Nm_Table[],2,FALSE))</f>
        <v/>
      </c>
      <c r="N116" s="106"/>
      <c r="O116" s="34"/>
      <c r="P116" s="66"/>
    </row>
    <row r="117" spans="1:16" x14ac:dyDescent="0.2">
      <c r="A117" s="36">
        <v>89</v>
      </c>
      <c r="B117" s="65" t="str">
        <f>IF(C117="","",VLOOKUP(C117,User_Nm_Table[],2,FALSE))</f>
        <v/>
      </c>
      <c r="C117" s="106"/>
      <c r="D117" s="31"/>
      <c r="E117" s="32"/>
      <c r="F117" s="33"/>
      <c r="G117" s="33"/>
      <c r="H117" s="26"/>
      <c r="I117" s="33"/>
      <c r="J117" s="34"/>
      <c r="K117" s="107"/>
      <c r="L117" s="108">
        <f t="shared" si="8"/>
        <v>0</v>
      </c>
      <c r="M117" s="65" t="str">
        <f>IF(N117="","",VLOOKUP(N117,User_Nm_Table[],2,FALSE))</f>
        <v/>
      </c>
      <c r="N117" s="106"/>
      <c r="O117" s="34"/>
      <c r="P117" s="66"/>
    </row>
    <row r="118" spans="1:16" ht="12" thickBot="1" x14ac:dyDescent="0.25">
      <c r="A118" s="37">
        <v>90</v>
      </c>
      <c r="B118" s="90" t="str">
        <f>IF(C118="","",VLOOKUP(C118,User_Nm_Table[],2,FALSE))</f>
        <v/>
      </c>
      <c r="C118" s="109"/>
      <c r="D118" s="39"/>
      <c r="E118" s="40"/>
      <c r="F118" s="41"/>
      <c r="G118" s="41"/>
      <c r="H118" s="38"/>
      <c r="I118" s="41"/>
      <c r="J118" s="42"/>
      <c r="K118" s="110"/>
      <c r="L118" s="111">
        <f t="shared" si="8"/>
        <v>0</v>
      </c>
      <c r="M118" s="90" t="str">
        <f>IF(N118="","",VLOOKUP(N118,User_Nm_Table[],2,FALSE))</f>
        <v/>
      </c>
      <c r="N118" s="109"/>
      <c r="O118" s="42"/>
      <c r="P118" s="67"/>
    </row>
    <row r="119" spans="1:16" x14ac:dyDescent="0.2">
      <c r="A119" s="145" t="s">
        <v>17164</v>
      </c>
      <c r="B119" s="217" t="s">
        <v>13817</v>
      </c>
      <c r="C119" s="218"/>
      <c r="D119" s="218"/>
      <c r="E119" s="218"/>
      <c r="F119" s="218"/>
      <c r="G119" s="218"/>
      <c r="H119" s="218"/>
      <c r="I119" s="218"/>
      <c r="J119" s="218"/>
      <c r="K119" s="218"/>
      <c r="L119" s="218"/>
      <c r="M119" s="218"/>
      <c r="N119" s="218"/>
      <c r="O119" s="218"/>
      <c r="P119" s="219"/>
    </row>
    <row r="120" spans="1:16" x14ac:dyDescent="0.2">
      <c r="A120" s="173" t="s">
        <v>12</v>
      </c>
      <c r="B120" s="174"/>
      <c r="C120" s="174"/>
      <c r="D120" s="174"/>
      <c r="E120" s="174"/>
      <c r="F120" s="174"/>
      <c r="G120" s="174"/>
      <c r="H120" s="174"/>
      <c r="I120" s="174"/>
      <c r="J120" s="174"/>
      <c r="K120" s="174"/>
      <c r="L120" s="175"/>
      <c r="M120" s="176" t="s">
        <v>11</v>
      </c>
      <c r="N120" s="177"/>
      <c r="O120" s="177"/>
      <c r="P120" s="178"/>
    </row>
    <row r="121" spans="1:16" ht="45" x14ac:dyDescent="0.2">
      <c r="A121" s="35" t="s">
        <v>13759</v>
      </c>
      <c r="B121" s="29"/>
      <c r="C121" s="29" t="s">
        <v>10</v>
      </c>
      <c r="D121" s="29" t="s">
        <v>9</v>
      </c>
      <c r="E121" s="30" t="s">
        <v>8</v>
      </c>
      <c r="F121" s="30" t="s">
        <v>7</v>
      </c>
      <c r="G121" s="30" t="s">
        <v>17152</v>
      </c>
      <c r="H121" s="30" t="s">
        <v>6</v>
      </c>
      <c r="I121" s="30" t="s">
        <v>5</v>
      </c>
      <c r="J121" s="30" t="s">
        <v>4</v>
      </c>
      <c r="K121" s="30" t="s">
        <v>3</v>
      </c>
      <c r="L121" s="30" t="s">
        <v>2</v>
      </c>
      <c r="M121" s="30"/>
      <c r="N121" s="29" t="s">
        <v>10</v>
      </c>
      <c r="O121" s="30" t="s">
        <v>4</v>
      </c>
      <c r="P121" s="53" t="s">
        <v>3</v>
      </c>
    </row>
    <row r="122" spans="1:16" x14ac:dyDescent="0.2">
      <c r="A122" s="36">
        <v>91</v>
      </c>
      <c r="B122" s="65" t="str">
        <f>IF(C122="","",VLOOKUP(C122,User_Nm_Table[],2,FALSE))</f>
        <v/>
      </c>
      <c r="C122" s="106"/>
      <c r="D122" s="31"/>
      <c r="E122" s="32"/>
      <c r="F122" s="33"/>
      <c r="G122" s="33"/>
      <c r="H122" s="26"/>
      <c r="I122" s="33"/>
      <c r="J122" s="34"/>
      <c r="K122" s="107"/>
      <c r="L122" s="108">
        <f t="shared" ref="L122:L131" si="9">K122-P122</f>
        <v>0</v>
      </c>
      <c r="M122" s="65" t="str">
        <f>IF(N122="","",VLOOKUP(N122,User_Nm_Table[],2,FALSE))</f>
        <v/>
      </c>
      <c r="N122" s="106"/>
      <c r="O122" s="34"/>
      <c r="P122" s="66"/>
    </row>
    <row r="123" spans="1:16" x14ac:dyDescent="0.2">
      <c r="A123" s="36">
        <v>92</v>
      </c>
      <c r="B123" s="65" t="str">
        <f>IF(C123="","",VLOOKUP(C123,User_Nm_Table[],2,FALSE))</f>
        <v/>
      </c>
      <c r="C123" s="106"/>
      <c r="D123" s="31"/>
      <c r="E123" s="32"/>
      <c r="F123" s="33"/>
      <c r="G123" s="33"/>
      <c r="H123" s="26"/>
      <c r="I123" s="33"/>
      <c r="J123" s="34"/>
      <c r="K123" s="107"/>
      <c r="L123" s="108">
        <f t="shared" si="9"/>
        <v>0</v>
      </c>
      <c r="M123" s="65" t="str">
        <f>IF(N123="","",VLOOKUP(N123,User_Nm_Table[],2,FALSE))</f>
        <v/>
      </c>
      <c r="N123" s="106"/>
      <c r="O123" s="34"/>
      <c r="P123" s="66"/>
    </row>
    <row r="124" spans="1:16" x14ac:dyDescent="0.2">
      <c r="A124" s="36">
        <v>93</v>
      </c>
      <c r="B124" s="65" t="str">
        <f>IF(C124="","",VLOOKUP(C124,User_Nm_Table[],2,FALSE))</f>
        <v/>
      </c>
      <c r="C124" s="106"/>
      <c r="D124" s="31"/>
      <c r="E124" s="32"/>
      <c r="F124" s="33"/>
      <c r="G124" s="33"/>
      <c r="H124" s="26"/>
      <c r="I124" s="33"/>
      <c r="J124" s="34"/>
      <c r="K124" s="107"/>
      <c r="L124" s="108">
        <f t="shared" si="9"/>
        <v>0</v>
      </c>
      <c r="M124" s="65" t="str">
        <f>IF(N124="","",VLOOKUP(N124,User_Nm_Table[],2,FALSE))</f>
        <v/>
      </c>
      <c r="N124" s="106"/>
      <c r="O124" s="34"/>
      <c r="P124" s="66"/>
    </row>
    <row r="125" spans="1:16" x14ac:dyDescent="0.2">
      <c r="A125" s="36">
        <v>94</v>
      </c>
      <c r="B125" s="65" t="str">
        <f>IF(C125="","",VLOOKUP(C125,User_Nm_Table[],2,FALSE))</f>
        <v/>
      </c>
      <c r="C125" s="106"/>
      <c r="D125" s="31"/>
      <c r="E125" s="32"/>
      <c r="F125" s="33"/>
      <c r="G125" s="33"/>
      <c r="H125" s="26"/>
      <c r="I125" s="33"/>
      <c r="J125" s="34"/>
      <c r="K125" s="107"/>
      <c r="L125" s="108">
        <f t="shared" si="9"/>
        <v>0</v>
      </c>
      <c r="M125" s="65" t="str">
        <f>IF(N125="","",VLOOKUP(N125,User_Nm_Table[],2,FALSE))</f>
        <v/>
      </c>
      <c r="N125" s="106"/>
      <c r="O125" s="34"/>
      <c r="P125" s="66"/>
    </row>
    <row r="126" spans="1:16" x14ac:dyDescent="0.2">
      <c r="A126" s="36">
        <v>95</v>
      </c>
      <c r="B126" s="65" t="str">
        <f>IF(C126="","",VLOOKUP(C126,User_Nm_Table[],2,FALSE))</f>
        <v/>
      </c>
      <c r="C126" s="106"/>
      <c r="D126" s="31"/>
      <c r="E126" s="32"/>
      <c r="F126" s="33"/>
      <c r="G126" s="33"/>
      <c r="H126" s="26"/>
      <c r="I126" s="33"/>
      <c r="J126" s="34"/>
      <c r="K126" s="107"/>
      <c r="L126" s="108">
        <f t="shared" si="9"/>
        <v>0</v>
      </c>
      <c r="M126" s="65" t="str">
        <f>IF(N126="","",VLOOKUP(N126,User_Nm_Table[],2,FALSE))</f>
        <v/>
      </c>
      <c r="N126" s="106"/>
      <c r="O126" s="34"/>
      <c r="P126" s="66"/>
    </row>
    <row r="127" spans="1:16" x14ac:dyDescent="0.2">
      <c r="A127" s="36">
        <v>96</v>
      </c>
      <c r="B127" s="65" t="str">
        <f>IF(C127="","",VLOOKUP(C127,User_Nm_Table[],2,FALSE))</f>
        <v/>
      </c>
      <c r="C127" s="106"/>
      <c r="D127" s="31"/>
      <c r="E127" s="32"/>
      <c r="F127" s="33"/>
      <c r="G127" s="33"/>
      <c r="H127" s="26"/>
      <c r="I127" s="33"/>
      <c r="J127" s="34"/>
      <c r="K127" s="107"/>
      <c r="L127" s="108">
        <f t="shared" si="9"/>
        <v>0</v>
      </c>
      <c r="M127" s="65" t="str">
        <f>IF(N127="","",VLOOKUP(N127,User_Nm_Table[],2,FALSE))</f>
        <v/>
      </c>
      <c r="N127" s="106"/>
      <c r="O127" s="34"/>
      <c r="P127" s="66"/>
    </row>
    <row r="128" spans="1:16" x14ac:dyDescent="0.2">
      <c r="A128" s="36">
        <v>97</v>
      </c>
      <c r="B128" s="65" t="str">
        <f>IF(C128="","",VLOOKUP(C128,User_Nm_Table[],2,FALSE))</f>
        <v/>
      </c>
      <c r="C128" s="106"/>
      <c r="D128" s="31"/>
      <c r="E128" s="32"/>
      <c r="F128" s="33"/>
      <c r="G128" s="33"/>
      <c r="H128" s="26"/>
      <c r="I128" s="33"/>
      <c r="J128" s="34"/>
      <c r="K128" s="107"/>
      <c r="L128" s="108">
        <f t="shared" si="9"/>
        <v>0</v>
      </c>
      <c r="M128" s="65" t="str">
        <f>IF(N128="","",VLOOKUP(N128,User_Nm_Table[],2,FALSE))</f>
        <v/>
      </c>
      <c r="N128" s="106"/>
      <c r="O128" s="34"/>
      <c r="P128" s="66"/>
    </row>
    <row r="129" spans="1:16" x14ac:dyDescent="0.2">
      <c r="A129" s="36">
        <v>98</v>
      </c>
      <c r="B129" s="65" t="str">
        <f>IF(C129="","",VLOOKUP(C129,User_Nm_Table[],2,FALSE))</f>
        <v/>
      </c>
      <c r="C129" s="106"/>
      <c r="D129" s="31"/>
      <c r="E129" s="32"/>
      <c r="F129" s="33"/>
      <c r="G129" s="33"/>
      <c r="H129" s="26"/>
      <c r="I129" s="33"/>
      <c r="J129" s="34"/>
      <c r="K129" s="107"/>
      <c r="L129" s="108">
        <f t="shared" si="9"/>
        <v>0</v>
      </c>
      <c r="M129" s="65" t="str">
        <f>IF(N129="","",VLOOKUP(N129,User_Nm_Table[],2,FALSE))</f>
        <v/>
      </c>
      <c r="N129" s="106"/>
      <c r="O129" s="34"/>
      <c r="P129" s="66"/>
    </row>
    <row r="130" spans="1:16" x14ac:dyDescent="0.2">
      <c r="A130" s="36">
        <v>99</v>
      </c>
      <c r="B130" s="65" t="str">
        <f>IF(C130="","",VLOOKUP(C130,User_Nm_Table[],2,FALSE))</f>
        <v/>
      </c>
      <c r="C130" s="106"/>
      <c r="D130" s="31"/>
      <c r="E130" s="32"/>
      <c r="F130" s="33"/>
      <c r="G130" s="33"/>
      <c r="H130" s="26"/>
      <c r="I130" s="33"/>
      <c r="J130" s="34"/>
      <c r="K130" s="107"/>
      <c r="L130" s="108">
        <f t="shared" si="9"/>
        <v>0</v>
      </c>
      <c r="M130" s="65" t="str">
        <f>IF(N130="","",VLOOKUP(N130,User_Nm_Table[],2,FALSE))</f>
        <v/>
      </c>
      <c r="N130" s="106"/>
      <c r="O130" s="34"/>
      <c r="P130" s="66"/>
    </row>
    <row r="131" spans="1:16" ht="12" thickBot="1" x14ac:dyDescent="0.25">
      <c r="A131" s="37">
        <v>100</v>
      </c>
      <c r="B131" s="90" t="str">
        <f>IF(C131="","",VLOOKUP(C131,User_Nm_Table[],2,FALSE))</f>
        <v/>
      </c>
      <c r="C131" s="109"/>
      <c r="D131" s="39"/>
      <c r="E131" s="40"/>
      <c r="F131" s="41"/>
      <c r="G131" s="41"/>
      <c r="H131" s="38"/>
      <c r="I131" s="41"/>
      <c r="J131" s="42"/>
      <c r="K131" s="110"/>
      <c r="L131" s="111">
        <f t="shared" si="9"/>
        <v>0</v>
      </c>
      <c r="M131" s="90" t="str">
        <f>IF(N131="","",VLOOKUP(N131,User_Nm_Table[],2,FALSE))</f>
        <v/>
      </c>
      <c r="N131" s="109"/>
      <c r="O131" s="42"/>
      <c r="P131" s="67"/>
    </row>
  </sheetData>
  <sheetProtection selectLockedCells="1"/>
  <mergeCells count="31">
    <mergeCell ref="A3:L3"/>
    <mergeCell ref="M3:P3"/>
    <mergeCell ref="A1:P1"/>
    <mergeCell ref="B2:P2"/>
    <mergeCell ref="B15:P15"/>
    <mergeCell ref="A16:L16"/>
    <mergeCell ref="M16:P16"/>
    <mergeCell ref="B28:P28"/>
    <mergeCell ref="A29:L29"/>
    <mergeCell ref="M29:P29"/>
    <mergeCell ref="B41:P41"/>
    <mergeCell ref="A42:L42"/>
    <mergeCell ref="M42:P42"/>
    <mergeCell ref="B54:P54"/>
    <mergeCell ref="A55:L55"/>
    <mergeCell ref="M55:P55"/>
    <mergeCell ref="B67:P67"/>
    <mergeCell ref="A68:L68"/>
    <mergeCell ref="M68:P68"/>
    <mergeCell ref="B80:P80"/>
    <mergeCell ref="A81:L81"/>
    <mergeCell ref="M81:P81"/>
    <mergeCell ref="B119:P119"/>
    <mergeCell ref="A120:L120"/>
    <mergeCell ref="M120:P120"/>
    <mergeCell ref="B93:P93"/>
    <mergeCell ref="A94:L94"/>
    <mergeCell ref="M94:P94"/>
    <mergeCell ref="B106:P106"/>
    <mergeCell ref="A107:L107"/>
    <mergeCell ref="M107:P107"/>
  </mergeCells>
  <phoneticPr fontId="13" type="noConversion"/>
  <dataValidations count="5">
    <dataValidation allowBlank="1" sqref="I5:I14 I18:I27 I31:I40 I44:I53 I57:I66 I70:I79 I83:I92 I96:I105 I109:I118 I122:I131" xr:uid="{00000000-0002-0000-0A00-000000000000}"/>
    <dataValidation type="list" allowBlank="1" showInputMessage="1" showErrorMessage="1" error="To retry, click the Retry button, press the Esc button, and then select from the dropdown list.  The Cancel button will clear the field." promptTitle="Sample Location" prompt="Select if the sample was before or after the paver." sqref="E5:E14 E18:E27 E31:E40 E44:E53 E57:E66 E70:E79 E83:E92 E96:E105 E109:E118 E122:E131" xr:uid="{00000000-0002-0000-0A00-000001000000}">
      <formula1>INDIRECT("Sample_Location[Sample Location]")</formula1>
    </dataValidation>
    <dataValidation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F5:G14 F18:G27 F31:G40 F44:G53 F57:G66 F70:G79 F83:G92 F96:G105 F109:G118 F122:G131" xr:uid="{00000000-0002-0000-0A00-000002000000}"/>
    <dataValidation type="list" allowBlank="1" showInputMessage="1" showErrorMessage="1" error="To retry, click the Retry button, press the Esc button, and then select from the dropdown list.  The Cancel button will clear the field." promptTitle="Offset Direction" prompt="Select the offset direction" sqref="H5:H14 H18:H27 H31:H40 H44:H53 H57:H66 H70:H79 H83:H92 H96:H105 H109:H118 H122:H131" xr:uid="{00000000-0002-0000-0A00-000003000000}">
      <formula1>"LEFT,CENTER,RIGHT"</formula1>
    </dataValidation>
    <dataValidation type="list" showInputMessage="1" showErrorMessage="1"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C5:C14 N5:N14 C18:C27 C31:C40 C44:C53 C57:C66 C70:C79 C83:C92 C96:C105 C109:C118 C122:C131 N18:N27 N31:N40 N44:N53 N57:N66 N70:N79 N83:N92 N96:N105 N109:N118 N122:N131" xr:uid="{00000000-0002-0000-0A00-000004000000}">
      <formula1>USER_NM</formula1>
    </dataValidation>
  </dataValidations>
  <printOptions horizontalCentered="1" verticalCentered="1"/>
  <pageMargins left="0.25" right="0.25" top="0.3" bottom="0" header="0" footer="0"/>
  <pageSetup scale="9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CB3722"/>
  <sheetViews>
    <sheetView topLeftCell="AV3685" zoomScale="55" zoomScaleNormal="55" workbookViewId="0">
      <selection activeCell="BA3721" sqref="BA3721"/>
    </sheetView>
  </sheetViews>
  <sheetFormatPr defaultColWidth="9.140625" defaultRowHeight="15" x14ac:dyDescent="0.25"/>
  <cols>
    <col min="1" max="1" width="14.42578125" style="148" bestFit="1" customWidth="1"/>
    <col min="2" max="2" width="12.7109375" style="69" bestFit="1" customWidth="1"/>
    <col min="3" max="3" width="11.7109375" style="69" bestFit="1" customWidth="1"/>
    <col min="4" max="4" width="12.5703125" style="69" bestFit="1" customWidth="1"/>
    <col min="5" max="5" width="18.7109375" style="69" bestFit="1" customWidth="1"/>
    <col min="6" max="6" width="11.5703125" style="69" bestFit="1" customWidth="1"/>
    <col min="7" max="7" width="10.140625" style="69" bestFit="1" customWidth="1"/>
    <col min="8" max="8" width="9.140625" style="69" bestFit="1" customWidth="1"/>
    <col min="9" max="9" width="14.28515625" style="69" bestFit="1" customWidth="1"/>
    <col min="10" max="10" width="12.28515625" style="69" bestFit="1" customWidth="1"/>
    <col min="11" max="12" width="11.42578125" style="69" bestFit="1" customWidth="1"/>
    <col min="13" max="13" width="16.42578125" style="69" bestFit="1" customWidth="1"/>
    <col min="14" max="14" width="9.5703125" style="69" bestFit="1" customWidth="1"/>
    <col min="15" max="15" width="11.5703125" style="69" bestFit="1" customWidth="1"/>
    <col min="16" max="16" width="16.140625" style="69" bestFit="1" customWidth="1"/>
    <col min="17" max="17" width="19.85546875" style="69" bestFit="1" customWidth="1"/>
    <col min="18" max="18" width="18.7109375" style="69" bestFit="1" customWidth="1"/>
    <col min="19" max="19" width="11.140625" style="69" bestFit="1" customWidth="1"/>
    <col min="20" max="20" width="18" style="69" bestFit="1" customWidth="1"/>
    <col min="21" max="21" width="15.5703125" style="70" bestFit="1" customWidth="1"/>
    <col min="22" max="22" width="14.42578125" style="148" bestFit="1" customWidth="1"/>
    <col min="23" max="23" width="9" style="69" bestFit="1" customWidth="1"/>
    <col min="24" max="24" width="10.85546875" style="69" bestFit="1" customWidth="1"/>
    <col min="25" max="25" width="19.85546875" style="69" bestFit="1" customWidth="1"/>
    <col min="26" max="26" width="18.7109375" style="69" bestFit="1" customWidth="1"/>
    <col min="27" max="27" width="24" style="71" bestFit="1" customWidth="1"/>
    <col min="28" max="28" width="14.42578125" style="148" bestFit="1" customWidth="1"/>
    <col min="29" max="29" width="17" style="69" bestFit="1" customWidth="1"/>
    <col min="30" max="30" width="10.28515625" style="69" bestFit="1" customWidth="1"/>
    <col min="31" max="31" width="13.42578125" style="69" bestFit="1" customWidth="1"/>
    <col min="32" max="32" width="10.7109375" style="69" bestFit="1" customWidth="1"/>
    <col min="33" max="33" width="15.7109375" style="69" bestFit="1" customWidth="1"/>
    <col min="34" max="34" width="17" style="69" bestFit="1" customWidth="1"/>
    <col min="35" max="35" width="19.85546875" style="69" bestFit="1" customWidth="1"/>
    <col min="36" max="36" width="18.7109375" style="69" bestFit="1" customWidth="1"/>
    <col min="37" max="37" width="18.7109375" style="71" customWidth="1"/>
    <col min="38" max="38" width="18.7109375" style="69" customWidth="1"/>
    <col min="39" max="39" width="18.7109375" style="148" customWidth="1"/>
    <col min="40" max="40" width="18.7109375" style="69" customWidth="1"/>
    <col min="41" max="41" width="19.42578125" style="69" customWidth="1"/>
    <col min="42" max="42" width="18.7109375" style="69" customWidth="1"/>
    <col min="43" max="43" width="14.42578125" style="154" bestFit="1" customWidth="1"/>
    <col min="44" max="44" width="12.42578125" style="73" bestFit="1" customWidth="1"/>
    <col min="45" max="45" width="17" style="73" bestFit="1" customWidth="1"/>
    <col min="46" max="46" width="13.140625" style="73" bestFit="1" customWidth="1"/>
    <col min="47" max="47" width="9" style="73" bestFit="1" customWidth="1"/>
    <col min="48" max="48" width="19.85546875" style="73" bestFit="1" customWidth="1"/>
    <col min="49" max="49" width="18.7109375" style="73" bestFit="1" customWidth="1"/>
    <col min="50" max="50" width="20.7109375" style="75" bestFit="1" customWidth="1"/>
    <col min="51" max="51" width="23" style="73" bestFit="1" customWidth="1"/>
    <col min="52" max="52" width="18.28515625" style="89" bestFit="1" customWidth="1"/>
    <col min="53" max="53" width="18.85546875" style="73" bestFit="1" customWidth="1"/>
    <col min="54" max="54" width="30" style="76" bestFit="1" customWidth="1"/>
    <col min="55" max="55" width="21.28515625" style="73" bestFit="1" customWidth="1"/>
    <col min="56" max="56" width="20.7109375" style="77" bestFit="1" customWidth="1"/>
    <col min="57" max="57" width="18.28515625" style="74" bestFit="1" customWidth="1"/>
    <col min="58" max="58" width="17.28515625" style="154" bestFit="1" customWidth="1"/>
    <col min="59" max="59" width="21" style="73" bestFit="1" customWidth="1"/>
    <col min="60" max="60" width="18.28515625" style="77" bestFit="1" customWidth="1"/>
    <col min="61" max="61" width="18.28515625" style="73" bestFit="1" customWidth="1"/>
    <col min="62" max="62" width="17.28515625" style="148" bestFit="1" customWidth="1"/>
    <col min="63" max="63" width="18" style="72" bestFit="1" customWidth="1"/>
    <col min="64" max="64" width="18.28515625" style="77" bestFit="1" customWidth="1"/>
    <col min="65" max="65" width="16.28515625" style="73" customWidth="1"/>
    <col min="66" max="66" width="14.42578125" style="148" bestFit="1" customWidth="1"/>
    <col min="67" max="67" width="18.28515625" style="73" bestFit="1" customWidth="1"/>
    <col min="68" max="68" width="22.140625" style="72" bestFit="1" customWidth="1"/>
    <col min="69" max="69" width="14.42578125" style="73" bestFit="1" customWidth="1"/>
    <col min="70" max="70" width="17.85546875" style="77" customWidth="1"/>
    <col min="71" max="71" width="13" style="73" bestFit="1" customWidth="1"/>
    <col min="72" max="72" width="16" style="148" bestFit="1" customWidth="1"/>
    <col min="73" max="73" width="18.140625" style="73" bestFit="1" customWidth="1"/>
    <col min="74" max="74" width="12.7109375" style="73" bestFit="1" customWidth="1"/>
    <col min="75" max="75" width="8.140625" style="73" bestFit="1" customWidth="1"/>
    <col min="76" max="76" width="10.42578125" style="73" bestFit="1" customWidth="1"/>
    <col min="77" max="77" width="12.85546875" style="73" bestFit="1" customWidth="1"/>
    <col min="78" max="78" width="15.85546875" style="73" bestFit="1" customWidth="1"/>
    <col min="79" max="79" width="22.5703125" style="73" bestFit="1" customWidth="1"/>
    <col min="80" max="80" width="13.28515625" style="73" bestFit="1" customWidth="1"/>
    <col min="81" max="16384" width="9.140625" style="73"/>
  </cols>
  <sheetData>
    <row r="1" spans="1:80" x14ac:dyDescent="0.25">
      <c r="A1" s="146" t="s">
        <v>13723</v>
      </c>
      <c r="V1" s="148" t="s">
        <v>13722</v>
      </c>
      <c r="AA1" s="71" t="s">
        <v>13721</v>
      </c>
      <c r="AK1" s="131" t="s">
        <v>14398</v>
      </c>
      <c r="AQ1" s="154" t="s">
        <v>13720</v>
      </c>
      <c r="AX1" s="154" t="s">
        <v>13719</v>
      </c>
      <c r="AZ1" s="73"/>
      <c r="BB1" s="69"/>
      <c r="BD1" s="73"/>
      <c r="BF1" s="154" t="s">
        <v>14389</v>
      </c>
      <c r="BH1" s="73"/>
      <c r="BJ1" s="157" t="s">
        <v>14328</v>
      </c>
      <c r="BL1" s="73"/>
      <c r="BN1" s="157" t="s">
        <v>14327</v>
      </c>
      <c r="BR1" s="73"/>
      <c r="BS1" s="125" t="s">
        <v>14396</v>
      </c>
    </row>
    <row r="2" spans="1:80" s="114" customFormat="1" x14ac:dyDescent="0.25">
      <c r="A2" s="147" t="s">
        <v>13724</v>
      </c>
      <c r="B2" s="115" t="s">
        <v>13725</v>
      </c>
      <c r="C2" s="115" t="s">
        <v>13726</v>
      </c>
      <c r="D2" s="115" t="s">
        <v>13727</v>
      </c>
      <c r="E2" s="115" t="s">
        <v>56</v>
      </c>
      <c r="F2" s="115" t="s">
        <v>13728</v>
      </c>
      <c r="G2" s="115" t="s">
        <v>13730</v>
      </c>
      <c r="H2" s="115" t="s">
        <v>13731</v>
      </c>
      <c r="I2" s="115" t="s">
        <v>13732</v>
      </c>
      <c r="J2" s="115" t="s">
        <v>13733</v>
      </c>
      <c r="K2" s="115" t="s">
        <v>13734</v>
      </c>
      <c r="L2" s="115" t="s">
        <v>13735</v>
      </c>
      <c r="M2" s="115" t="s">
        <v>13736</v>
      </c>
      <c r="N2" s="115" t="s">
        <v>13737</v>
      </c>
      <c r="O2" s="115" t="s">
        <v>13738</v>
      </c>
      <c r="P2" s="115" t="s">
        <v>13739</v>
      </c>
      <c r="Q2" s="115" t="s">
        <v>13740</v>
      </c>
      <c r="R2" s="115" t="s">
        <v>13741</v>
      </c>
      <c r="S2" s="115" t="s">
        <v>13742</v>
      </c>
      <c r="T2" s="115" t="s">
        <v>13743</v>
      </c>
      <c r="U2" s="115" t="s">
        <v>13744</v>
      </c>
      <c r="V2" s="149" t="s">
        <v>13724</v>
      </c>
      <c r="W2" s="115" t="s">
        <v>13745</v>
      </c>
      <c r="X2" s="115" t="s">
        <v>13746</v>
      </c>
      <c r="Y2" s="115" t="s">
        <v>13740</v>
      </c>
      <c r="Z2" s="115" t="s">
        <v>13741</v>
      </c>
      <c r="AA2" s="116" t="s">
        <v>13747</v>
      </c>
      <c r="AB2" s="147" t="s">
        <v>13724</v>
      </c>
      <c r="AC2" s="115" t="s">
        <v>13748</v>
      </c>
      <c r="AD2" s="115" t="s">
        <v>13749</v>
      </c>
      <c r="AE2" s="115" t="s">
        <v>13750</v>
      </c>
      <c r="AF2" s="115" t="s">
        <v>13751</v>
      </c>
      <c r="AG2" s="115" t="s">
        <v>13752</v>
      </c>
      <c r="AH2" s="115" t="s">
        <v>13753</v>
      </c>
      <c r="AI2" s="115" t="s">
        <v>13740</v>
      </c>
      <c r="AJ2" s="115" t="s">
        <v>13741</v>
      </c>
      <c r="AK2" s="116" t="s">
        <v>14397</v>
      </c>
      <c r="AL2" s="115" t="s">
        <v>13747</v>
      </c>
      <c r="AM2" s="147" t="s">
        <v>13724</v>
      </c>
      <c r="AN2" s="115" t="s">
        <v>13748</v>
      </c>
      <c r="AO2" s="115" t="s">
        <v>13740</v>
      </c>
      <c r="AP2" s="115" t="s">
        <v>13741</v>
      </c>
      <c r="AQ2" s="155" t="s">
        <v>13724</v>
      </c>
      <c r="AR2" s="114" t="s">
        <v>13747</v>
      </c>
      <c r="AS2" s="114" t="s">
        <v>13748</v>
      </c>
      <c r="AT2" s="114" t="s">
        <v>13729</v>
      </c>
      <c r="AU2" s="114" t="s">
        <v>13754</v>
      </c>
      <c r="AV2" s="114" t="s">
        <v>13740</v>
      </c>
      <c r="AW2" s="114" t="s">
        <v>13741</v>
      </c>
      <c r="AX2" s="117" t="s">
        <v>13724</v>
      </c>
      <c r="AY2" s="114" t="s">
        <v>13747</v>
      </c>
      <c r="AZ2" s="114" t="s">
        <v>13748</v>
      </c>
      <c r="BA2" s="118" t="s">
        <v>13755</v>
      </c>
      <c r="BB2" s="115" t="s">
        <v>13756</v>
      </c>
      <c r="BC2" s="114" t="s">
        <v>13757</v>
      </c>
      <c r="BD2" s="114" t="s">
        <v>13740</v>
      </c>
      <c r="BE2" s="114" t="s">
        <v>13741</v>
      </c>
      <c r="BF2" s="117" t="s">
        <v>13724</v>
      </c>
      <c r="BG2" s="119" t="s">
        <v>14326</v>
      </c>
      <c r="BH2" s="120" t="s">
        <v>14324</v>
      </c>
      <c r="BI2" s="121" t="s">
        <v>13729</v>
      </c>
      <c r="BJ2" s="117" t="s">
        <v>13724</v>
      </c>
      <c r="BK2" s="121" t="s">
        <v>14325</v>
      </c>
      <c r="BL2" s="114" t="s">
        <v>14324</v>
      </c>
      <c r="BM2" s="121" t="s">
        <v>13729</v>
      </c>
      <c r="BN2" s="122" t="s">
        <v>13724</v>
      </c>
      <c r="BO2" s="121" t="s">
        <v>14323</v>
      </c>
      <c r="BP2" s="121" t="s">
        <v>14322</v>
      </c>
      <c r="BQ2" s="121" t="s">
        <v>13717</v>
      </c>
      <c r="BR2" s="114" t="s">
        <v>14321</v>
      </c>
      <c r="BS2" s="123" t="s">
        <v>13747</v>
      </c>
      <c r="BT2" s="159" t="s">
        <v>13724</v>
      </c>
      <c r="BU2" s="123" t="s">
        <v>13748</v>
      </c>
      <c r="BV2" s="123" t="s">
        <v>14390</v>
      </c>
      <c r="BW2" s="123" t="s">
        <v>14391</v>
      </c>
      <c r="BX2" s="123" t="s">
        <v>14392</v>
      </c>
      <c r="BY2" s="123" t="s">
        <v>13729</v>
      </c>
      <c r="BZ2" s="123" t="s">
        <v>14393</v>
      </c>
      <c r="CA2" s="123" t="s">
        <v>14394</v>
      </c>
      <c r="CB2" s="123" t="s">
        <v>14395</v>
      </c>
    </row>
    <row r="3" spans="1:80" x14ac:dyDescent="0.25">
      <c r="A3" s="77" t="str">
        <f>IF('1'!$B$5="","",'1'!$B$5)</f>
        <v/>
      </c>
      <c r="B3" s="78" t="str">
        <f>IF('1'!$B$5="","",'1'!$B$6)</f>
        <v/>
      </c>
      <c r="C3" s="78" t="str">
        <f>IF('1'!$B$5="","","1002PCC")</f>
        <v/>
      </c>
      <c r="D3" s="78" t="str">
        <f>IF('1'!$B$5="","",IF('1'!$B$8="","",'1'!$B$8))</f>
        <v/>
      </c>
      <c r="E3" s="78" t="str">
        <f>IF('1'!$B$5="","",'1'!$B$7)</f>
        <v/>
      </c>
      <c r="F3" s="78" t="str">
        <f>IF('1'!$B$5="","",'1'!$B$2)</f>
        <v/>
      </c>
      <c r="G3" s="78" t="str">
        <f>IF('1'!$B$5="","","--  ")</f>
        <v/>
      </c>
      <c r="H3" s="78" t="str">
        <f>IF('1'!$B$5="","","CY  ")</f>
        <v/>
      </c>
      <c r="I3" s="78" t="str">
        <f>IF('1'!$B$5="","","MRDefault")</f>
        <v/>
      </c>
      <c r="J3" s="78" t="str">
        <f>IF('1'!$B$5="","","0")</f>
        <v/>
      </c>
      <c r="K3" s="79" t="str">
        <f>IF('1'!$B$5="","",IF('1'!$B$3="","",'1'!$B$3))</f>
        <v/>
      </c>
      <c r="L3" s="79" t="str">
        <f>IF('1'!$B$5="","",'1'!$B$4)</f>
        <v/>
      </c>
      <c r="M3" s="78" t="str">
        <f>IF('1'!$B$5="","",'1'!$B$9)</f>
        <v/>
      </c>
      <c r="N3" s="78" t="str">
        <f>IF('1'!$B$5="","","LOGD")</f>
        <v/>
      </c>
      <c r="O3" s="78" t="str">
        <f>IF('1'!$B$5="","","0")</f>
        <v/>
      </c>
      <c r="P3" s="78" t="str">
        <f>IF('1'!$B$5="","","--")</f>
        <v/>
      </c>
      <c r="Q3" s="78" t="str">
        <f>IF('1'!$B$5="","",'1'!$B$2)</f>
        <v/>
      </c>
      <c r="R3" s="79" t="str">
        <f>IF('1'!$B$5="","",'1'!$B$4)</f>
        <v/>
      </c>
      <c r="S3" s="78"/>
      <c r="T3" s="78" t="str">
        <f>IF('1'!$B$5="","",CONCATENATE("CN",'1'!$B$5))</f>
        <v/>
      </c>
      <c r="U3" s="78"/>
      <c r="V3" s="77" t="str">
        <f>IF('1'!$B$5="","",'1'!$B$5)</f>
        <v/>
      </c>
      <c r="W3" s="78" t="str">
        <f>IF('1'!$B$5="","","DEST")</f>
        <v/>
      </c>
      <c r="X3" s="78" t="str">
        <f>IF('1'!$B$5="","","NDORCENT")</f>
        <v/>
      </c>
      <c r="Y3" s="78" t="str">
        <f>IF('1'!$B$5="","",'1'!$B$2)</f>
        <v/>
      </c>
      <c r="Z3" s="79" t="str">
        <f>IF('1'!$B$5="","",'1'!$B$4)</f>
        <v/>
      </c>
      <c r="AA3" s="80" t="str">
        <f>IF('1'!$B$5="","",IF('1'!$B$36="","","PCF011003"))</f>
        <v/>
      </c>
      <c r="AB3" s="77" t="str">
        <f>IF('1'!$B$5="","",IF('1'!$B$36="","",'1'!$B$5))</f>
        <v/>
      </c>
      <c r="AC3" s="78" t="str">
        <f>IF('1'!$B$5="","",IF('1'!$B$36="","",1))</f>
        <v/>
      </c>
      <c r="AD3" s="78" t="str">
        <f>IF('1'!$B$5="","",IF('1'!$B$36="","","FIELDCENT"))</f>
        <v/>
      </c>
      <c r="AE3" s="78" t="str">
        <f>IF('1'!$B$5="","",IF('1'!$B$36="","","0.00"))</f>
        <v/>
      </c>
      <c r="AF3" s="79" t="str">
        <f>IF('1'!$B$5="","",IF('1'!$B$36="","",'1'!$B$4))</f>
        <v/>
      </c>
      <c r="AG3" s="78" t="str">
        <f>IF('1'!$B$5="","",IF('1'!$B$36="","","0"))</f>
        <v/>
      </c>
      <c r="AH3" s="79" t="str">
        <f>IF('1'!$B$5="","",IF('1'!$B$36="","",'1'!$B$4))</f>
        <v/>
      </c>
      <c r="AI3" s="78" t="str">
        <f>IF('1'!$B$5="","",IF('1'!$B$36="","",'1'!$B$2))</f>
        <v/>
      </c>
      <c r="AJ3" s="79" t="str">
        <f>IF('1'!$B$5="","",IF('1'!$B$36="","",'1'!$B$4))</f>
        <v/>
      </c>
      <c r="AK3" s="130" t="str">
        <f>IF('1'!$B$5="","",IF('1'!$B$36="","",'1'!$B$2))</f>
        <v/>
      </c>
      <c r="AL3" s="126" t="str">
        <f>IF('1'!$B$5="","",IF('1'!$B$36="","","PCF011003"))</f>
        <v/>
      </c>
      <c r="AM3" s="152" t="str">
        <f>IF('1'!$B$5="","",IF('1'!$B$36="","",'1'!$B$5))</f>
        <v/>
      </c>
      <c r="AN3" s="126" t="str">
        <f>IF('1'!$B$5="","",IF('1'!$B$36="","",1))</f>
        <v/>
      </c>
      <c r="AO3" s="126" t="str">
        <f>IF('1'!$B$5="","",IF('1'!$B$36="","",'1'!$B$2))</f>
        <v/>
      </c>
      <c r="AP3" s="127" t="str">
        <f>IF('1'!$B$5="","",IF('1'!$B$36="","",'1'!$B$4))</f>
        <v/>
      </c>
      <c r="AQ3" s="75" t="str">
        <f>IF('1'!$B$5="","",IF('1'!$B$36="","",'1'!$B$5))</f>
        <v/>
      </c>
      <c r="AR3" s="78" t="str">
        <f>IF('1'!$B$5="","",IF('1'!$B$36="","","PCF011003"))</f>
        <v/>
      </c>
      <c r="AS3" s="78" t="str">
        <f>IF('1'!$B$5="","",IF('1'!$B$36="","",1))</f>
        <v/>
      </c>
      <c r="AT3" s="78"/>
      <c r="AU3" s="78" t="str">
        <f>IF('1'!$B$5="","",IF('1'!$B$36="","","20170901"))</f>
        <v/>
      </c>
      <c r="AV3" s="78" t="str">
        <f>IF('1'!$B$5="","",IF('1'!$B$36="","",'1'!$B$2))</f>
        <v/>
      </c>
      <c r="AW3" s="79" t="str">
        <f>IF('1'!$B$5="","",IF('1'!$B$36="","",'1'!$B$4))</f>
        <v/>
      </c>
      <c r="AX3" s="75" t="str">
        <f>IF('1'!$B$5="","",IF('1'!$B$60="","",'1'!$B$5))</f>
        <v/>
      </c>
      <c r="AY3" s="78" t="str">
        <f>IF('1'!$B$5="","",IF('1'!$B$60="","","PCF008002"))</f>
        <v/>
      </c>
      <c r="AZ3" s="78" t="str">
        <f>IF('1'!$B$5="","",IF('1'!$B$60="","",1))</f>
        <v/>
      </c>
      <c r="BA3" s="78" t="str">
        <f>IF('1'!$B$5="","",IF('1'!$B$60="","",1))</f>
        <v/>
      </c>
      <c r="BB3" s="89" t="str">
        <f>IF('1'!$B$5="","",IF('1'!$B$60="","",IF('1'!$B$60="","",'1'!$B$60)))</f>
        <v/>
      </c>
      <c r="BC3" s="85" t="str">
        <f>IF('1'!$B$5="","",IF('1'!$B$60="","",0))</f>
        <v/>
      </c>
      <c r="BD3" s="78" t="str">
        <f>IF('1'!$B$5="","",IF('1'!$B$60="","",'1'!$B$2))</f>
        <v/>
      </c>
      <c r="BE3" s="79" t="str">
        <f>IF('1'!$B$5="","",IF('1'!$B$60="","",'1'!$B$4))</f>
        <v/>
      </c>
      <c r="BF3" s="75" t="str">
        <f>IF('1'!$B$5="","",'1'!$B$5)</f>
        <v/>
      </c>
      <c r="BG3" s="78" t="str">
        <f>IF('1'!$B$5="","","NDORCENT  ")</f>
        <v/>
      </c>
      <c r="BH3" s="83" t="str">
        <f>IF('1'!$B$5="","",'1'!$B$4)</f>
        <v/>
      </c>
      <c r="BI3" s="87"/>
      <c r="BJ3" s="77" t="str">
        <f>IF('1'!$B$5="","",'1'!$B$5)</f>
        <v/>
      </c>
      <c r="BK3" s="78" t="str">
        <f>IF('1'!$B$5="","","FIELDCENT ")</f>
        <v/>
      </c>
      <c r="BL3" s="83" t="str">
        <f>IF('1'!$B$5="","",'1'!$B$4)</f>
        <v/>
      </c>
      <c r="BM3" s="88"/>
      <c r="BN3" s="77" t="str">
        <f>IF('1'!$B$5="","",'1'!$B$5)</f>
        <v/>
      </c>
      <c r="BO3" s="78" t="str">
        <f>IF('1'!$B$5="","",1)</f>
        <v/>
      </c>
      <c r="BP3" s="78" t="str">
        <f>IF('1'!$B$5="","","RECV                ")</f>
        <v/>
      </c>
      <c r="BQ3" s="78" t="str">
        <f>IF('1'!$B$5="","",'1'!$B$2)</f>
        <v/>
      </c>
      <c r="BR3" s="83" t="str">
        <f>IF('1'!$B$5="","",'1'!$B$4)</f>
        <v/>
      </c>
      <c r="BS3" s="80" t="str">
        <f>IF('1'!$B$5="","",IF('1'!$B$60="","","PCF008002"))</f>
        <v/>
      </c>
      <c r="BT3" s="77" t="str">
        <f>IF('1'!$B$5="","",IF('1'!$B$60="","",'1'!$B$5))</f>
        <v/>
      </c>
      <c r="BU3" s="78" t="str">
        <f>IF('1'!$B$5="","",IF('1'!$B$60="","",1))</f>
        <v/>
      </c>
      <c r="BV3" s="78" t="str">
        <f>IF('1'!$B$5="","",IF('1'!$B$60="","",60))</f>
        <v/>
      </c>
      <c r="BW3" s="78" t="str">
        <f>IF('1'!$B$5="","",IF('1'!$B$60="","",2))</f>
        <v/>
      </c>
      <c r="BX3"/>
      <c r="BY3"/>
      <c r="BZ3" s="78" t="str">
        <f>IF('1'!$B$5="","",IF('1'!$B$60="","","Y"))</f>
        <v/>
      </c>
      <c r="CA3"/>
      <c r="CB3"/>
    </row>
    <row r="4" spans="1:80" x14ac:dyDescent="0.25">
      <c r="A4" s="77" t="str">
        <f>IF('2'!$B$5="","",'2'!$B$5)</f>
        <v/>
      </c>
      <c r="B4" s="78" t="str">
        <f>IF('2'!$B$5="","",'2'!$B$6)</f>
        <v/>
      </c>
      <c r="C4" s="78" t="str">
        <f>IF('2'!$B$5="","","1002PCC")</f>
        <v/>
      </c>
      <c r="D4" s="78" t="str">
        <f>IF('2'!$B$5="","",IF('2'!$B$8="","",'2'!$B$8))</f>
        <v/>
      </c>
      <c r="E4" s="78" t="str">
        <f>IF('2'!$B$5="","",'2'!$B$7)</f>
        <v/>
      </c>
      <c r="F4" s="78" t="str">
        <f>IF('2'!$B$5="","",'2'!$B$2)</f>
        <v/>
      </c>
      <c r="G4" s="78" t="str">
        <f>IF('2'!$B$5="","","--  ")</f>
        <v/>
      </c>
      <c r="H4" s="78" t="str">
        <f>IF('2'!$B$5="","","CY  ")</f>
        <v/>
      </c>
      <c r="I4" s="78" t="str">
        <f>IF('2'!$B$5="","","MRDefault")</f>
        <v/>
      </c>
      <c r="J4" s="78" t="str">
        <f>IF('2'!$B$5="","","0")</f>
        <v/>
      </c>
      <c r="K4" s="79" t="str">
        <f>IF('2'!$B$5="","",IF('2'!$B$3="","",'2'!$B$3))</f>
        <v/>
      </c>
      <c r="L4" s="79" t="str">
        <f>IF('2'!$B$5="","",'2'!$B$4)</f>
        <v/>
      </c>
      <c r="M4" s="78" t="str">
        <f>IF('2'!$B$5="","",'2'!$B$9)</f>
        <v/>
      </c>
      <c r="N4" s="78" t="str">
        <f>IF('2'!$B$5="","","LOGD")</f>
        <v/>
      </c>
      <c r="O4" s="78" t="str">
        <f>IF('2'!$B$5="","","0")</f>
        <v/>
      </c>
      <c r="P4" s="78" t="str">
        <f>IF('2'!$B$5="","","--")</f>
        <v/>
      </c>
      <c r="Q4" s="78" t="str">
        <f>IF('2'!$B$5="","",'2'!$B$2)</f>
        <v/>
      </c>
      <c r="R4" s="79" t="str">
        <f>IF('2'!$B$5="","",'2'!$B$4)</f>
        <v/>
      </c>
      <c r="S4" s="78"/>
      <c r="T4" s="78" t="str">
        <f>IF('2'!$B$5="","",CONCATENATE("CN",'2'!$B$5))</f>
        <v/>
      </c>
      <c r="U4" s="78"/>
      <c r="V4" s="77" t="str">
        <f>IF('2'!$B$5="","",'2'!$B$5)</f>
        <v/>
      </c>
      <c r="W4" s="78" t="str">
        <f>IF('2'!$B$5="","","DEST")</f>
        <v/>
      </c>
      <c r="X4" s="78" t="str">
        <f>IF('2'!$B$5="","","NDORCENT")</f>
        <v/>
      </c>
      <c r="Y4" s="78" t="str">
        <f>IF('2'!$B$5="","",'2'!$B$2)</f>
        <v/>
      </c>
      <c r="Z4" s="79" t="str">
        <f>IF('2'!$B$5="","",'2'!$B$4)</f>
        <v/>
      </c>
      <c r="AA4" s="80" t="str">
        <f>IF('1'!$B$5="","",IF('1'!$B$60="","","PCF008002"))</f>
        <v/>
      </c>
      <c r="AB4" s="77" t="str">
        <f>IF('1'!$B$5="","",IF('1'!$B$60="","",'1'!$B$5))</f>
        <v/>
      </c>
      <c r="AC4" s="78" t="str">
        <f>IF('1'!$B$5="","",IF('1'!$B$60="","",1))</f>
        <v/>
      </c>
      <c r="AD4" s="78" t="str">
        <f>IF('1'!$B$5="","",IF('1'!$B$60="","","FIELDCENT"))</f>
        <v/>
      </c>
      <c r="AE4" s="78" t="str">
        <f>IF('1'!$B$5="","",IF('1'!$B$60="","","0.00"))</f>
        <v/>
      </c>
      <c r="AF4" s="79" t="str">
        <f>IF('1'!$B$5="","",IF('1'!$B$60="","",'1'!$B$4))</f>
        <v/>
      </c>
      <c r="AG4" s="78" t="str">
        <f>IF('1'!$B$5="","",IF('1'!$B$60="","","0"))</f>
        <v/>
      </c>
      <c r="AH4" s="79" t="str">
        <f>IF('1'!$B$5="","",IF('1'!$B$60="","",'1'!$B$4))</f>
        <v/>
      </c>
      <c r="AI4" s="78" t="str">
        <f>IF('1'!$B$5="","",IF('1'!$B$60="","",'1'!$B$2))</f>
        <v/>
      </c>
      <c r="AJ4" s="79" t="str">
        <f>IF('1'!$B$5="","",IF('1'!$B$60="","",'1'!$B$4))</f>
        <v/>
      </c>
      <c r="AK4" s="130" t="str">
        <f>IF('1'!$B$5="","",IF('1'!$B$60="","",'1'!$B$2))</f>
        <v/>
      </c>
      <c r="AL4" s="126" t="str">
        <f>IF('1'!$B$5="","",IF('1'!$B$60="","","PCF008002"))</f>
        <v/>
      </c>
      <c r="AM4" s="152" t="str">
        <f>IF('1'!$B$5="","",IF('1'!$B$60="","",'1'!$B$5))</f>
        <v/>
      </c>
      <c r="AN4" s="126" t="str">
        <f>IF('1'!$B$5="","",IF('1'!$B$60="","",1))</f>
        <v/>
      </c>
      <c r="AO4" s="126" t="str">
        <f>IF('1'!$B$5="","",IF('1'!$B$60="","",'1'!$B$2))</f>
        <v/>
      </c>
      <c r="AP4" s="127" t="str">
        <f>IF('1'!$B$5="","",IF('1'!$B$60="","",'1'!$B$4))</f>
        <v/>
      </c>
      <c r="AQ4" s="75" t="str">
        <f>IF('1'!$B$5="","",IF('1'!$B$60="","",'1'!$B$5))</f>
        <v/>
      </c>
      <c r="AR4" s="78" t="str">
        <f>IF('1'!$B$5="","",IF('1'!$B$60="","","PCF008002"))</f>
        <v/>
      </c>
      <c r="AS4" s="78" t="str">
        <f>IF('1'!$B$5="","",IF('1'!$B$60="","",1))</f>
        <v/>
      </c>
      <c r="AT4" s="78"/>
      <c r="AU4" s="78" t="str">
        <f>IF('1'!$B$5="","",IF('1'!$B$60="","","20170901"))</f>
        <v/>
      </c>
      <c r="AV4" s="78" t="str">
        <f>IF('1'!$B$5="","",IF('1'!$B$60="","",'1'!$B$2))</f>
        <v/>
      </c>
      <c r="AW4" s="79" t="str">
        <f>IF('1'!$B$5="","",IF('1'!$B$60="","",'1'!$B$4))</f>
        <v/>
      </c>
      <c r="AX4" s="75" t="str">
        <f>IF('1'!$B$5="","",IF('1'!$B$60="","",'1'!$B$5))</f>
        <v/>
      </c>
      <c r="AY4" s="78" t="str">
        <f>IF('1'!$B$5="","",IF('1'!$B$60="","","PCF008002"))</f>
        <v/>
      </c>
      <c r="AZ4" s="78" t="str">
        <f>IF('1'!$B$5="","",IF('1'!$B$60="","",1))</f>
        <v/>
      </c>
      <c r="BA4" s="78" t="str">
        <f>IF('1'!$B$5="","",IF('1'!$B$60="","",2))</f>
        <v/>
      </c>
      <c r="BB4" s="89" t="str">
        <f>IF('1'!$B$5="","",IF('1'!$B$60="","",IF('1'!$J$60="","",'1'!$J$60)))</f>
        <v/>
      </c>
      <c r="BC4" s="85" t="str">
        <f>IF('1'!$B$5="","",IF('1'!$B$60="","",0))</f>
        <v/>
      </c>
      <c r="BD4" s="78" t="str">
        <f>IF('1'!$B$5="","",IF('1'!$B$60="","",'1'!$B$2))</f>
        <v/>
      </c>
      <c r="BE4" s="79" t="str">
        <f>IF('1'!$B$5="","",IF('1'!$B$60="","",'1'!$B$4))</f>
        <v/>
      </c>
      <c r="BF4" s="75" t="str">
        <f>IF('2'!$B$5="","",'2'!$B$5)</f>
        <v/>
      </c>
      <c r="BG4" s="78" t="str">
        <f>IF('2'!$B$5="","","NDORCENT  ")</f>
        <v/>
      </c>
      <c r="BH4" s="83" t="str">
        <f>IF('2'!$B$5="","",'1'!$B$4)</f>
        <v/>
      </c>
      <c r="BI4" s="87"/>
      <c r="BJ4" s="77" t="str">
        <f>IF('2'!$B$5="","",'2'!$B$5)</f>
        <v/>
      </c>
      <c r="BK4" s="78" t="str">
        <f>IF('2'!$B$5="","","FIELDCENT ")</f>
        <v/>
      </c>
      <c r="BL4" s="83" t="str">
        <f>IF('2'!$B$5="","",'1'!$B$4)</f>
        <v/>
      </c>
      <c r="BM4" s="88"/>
      <c r="BN4" s="77" t="str">
        <f>IF('2'!$B$5="","",'2'!$B$5)</f>
        <v/>
      </c>
      <c r="BO4" s="78" t="str">
        <f>IF('2'!$B$5="","",1)</f>
        <v/>
      </c>
      <c r="BP4" s="78" t="str">
        <f>IF('2'!$B$5="","","RECV                ")</f>
        <v/>
      </c>
      <c r="BQ4" s="78" t="str">
        <f>IF('2'!$B$5="","",'2'!$B$2)</f>
        <v/>
      </c>
      <c r="BR4" s="83" t="str">
        <f>IF('2'!$B$5="","",'2'!$B$4)</f>
        <v/>
      </c>
      <c r="BS4" s="80" t="str">
        <f>IF('1'!$B$5="","",IF('1'!$B$61="","","PCF008002"))</f>
        <v/>
      </c>
      <c r="BT4" s="77" t="str">
        <f>IF('1'!$B$5="","",IF('1'!$B$61="","",'1'!$B$5))</f>
        <v/>
      </c>
      <c r="BU4" s="78" t="str">
        <f>IF('1'!$B$5="","",IF('1'!$B$61="","",2))</f>
        <v/>
      </c>
      <c r="BV4" s="78" t="str">
        <f>IF('1'!$B$5="","",IF('1'!$B$61="","",60))</f>
        <v/>
      </c>
      <c r="BW4" s="78" t="str">
        <f>IF('1'!$B$5="","",IF('1'!$B$61="","",2))</f>
        <v/>
      </c>
      <c r="BX4"/>
      <c r="BY4"/>
      <c r="BZ4" s="78" t="str">
        <f>IF('1'!$B$5="","",IF('1'!$B$61="","","Y"))</f>
        <v/>
      </c>
      <c r="CA4"/>
      <c r="CB4"/>
    </row>
    <row r="5" spans="1:80" x14ac:dyDescent="0.25">
      <c r="A5" s="77" t="str">
        <f>IF('3'!$B$5="","",'3'!$B$5)</f>
        <v/>
      </c>
      <c r="B5" s="78" t="str">
        <f>IF('3'!$B$5="","",'3'!$B$6)</f>
        <v/>
      </c>
      <c r="C5" s="78" t="str">
        <f>IF('3'!$B$5="","","1002PCC")</f>
        <v/>
      </c>
      <c r="D5" s="78" t="str">
        <f>IF('3'!$B$5="","",IF('3'!$B$8="","",'3'!$B$8))</f>
        <v/>
      </c>
      <c r="E5" s="78" t="str">
        <f>IF('3'!$B$5="","",'3'!$B$7)</f>
        <v/>
      </c>
      <c r="F5" s="78" t="str">
        <f>IF('3'!$B$5="","",'3'!$B$2)</f>
        <v/>
      </c>
      <c r="G5" s="78" t="str">
        <f>IF('3'!$B$5="","","--  ")</f>
        <v/>
      </c>
      <c r="H5" s="78" t="str">
        <f>IF('3'!$B$5="","","CY  ")</f>
        <v/>
      </c>
      <c r="I5" s="78" t="str">
        <f>IF('3'!$B$5="","","MRDefault")</f>
        <v/>
      </c>
      <c r="J5" s="78" t="str">
        <f>IF('3'!$B$5="","","0")</f>
        <v/>
      </c>
      <c r="K5" s="79" t="str">
        <f>IF('3'!$B$5="","",IF('3'!$B$3="","",'3'!$B$3))</f>
        <v/>
      </c>
      <c r="L5" s="79" t="str">
        <f>IF('3'!$B$5="","",'3'!$B$4)</f>
        <v/>
      </c>
      <c r="M5" s="78" t="str">
        <f>IF('3'!$B$5="","",'3'!$B$9)</f>
        <v/>
      </c>
      <c r="N5" s="78" t="str">
        <f>IF('3'!$B$5="","","LOGD")</f>
        <v/>
      </c>
      <c r="O5" s="78" t="str">
        <f>IF('3'!$B$5="","","0")</f>
        <v/>
      </c>
      <c r="P5" s="78" t="str">
        <f>IF('3'!$B$5="","","--")</f>
        <v/>
      </c>
      <c r="Q5" s="78" t="str">
        <f>IF('3'!$B$5="","",'3'!$B$2)</f>
        <v/>
      </c>
      <c r="R5" s="79" t="str">
        <f>IF('3'!$B$5="","",'3'!$B$4)</f>
        <v/>
      </c>
      <c r="S5" s="78"/>
      <c r="T5" s="78" t="str">
        <f>IF('3'!$B$5="","",CONCATENATE("CN",'3'!$B$5))</f>
        <v/>
      </c>
      <c r="U5" s="78"/>
      <c r="V5" s="77" t="str">
        <f>IF('3'!$B$5="","",'3'!$B$5)</f>
        <v/>
      </c>
      <c r="W5" s="78" t="str">
        <f>IF('3'!$B$5="","","DEST")</f>
        <v/>
      </c>
      <c r="X5" s="78" t="str">
        <f>IF('3'!$B$5="","","NDORCENT")</f>
        <v/>
      </c>
      <c r="Y5" s="78" t="str">
        <f>IF('3'!$B$5="","",'3'!$B$2)</f>
        <v/>
      </c>
      <c r="Z5" s="79" t="str">
        <f>IF('3'!$B$5="","",'3'!$B$4)</f>
        <v/>
      </c>
      <c r="AA5" s="80" t="str">
        <f>IF('1'!$B$5="","",IF('1'!$B$61="","","PCF008002"))</f>
        <v/>
      </c>
      <c r="AB5" s="77" t="str">
        <f>IF('1'!$B$5="","",IF('1'!$B$61="","",'1'!$B$5))</f>
        <v/>
      </c>
      <c r="AC5" s="78" t="str">
        <f>IF('1'!$B$5="","",IF('1'!$B$61="","",2))</f>
        <v/>
      </c>
      <c r="AD5" s="78" t="str">
        <f>IF('1'!$B$5="","",IF('1'!$B$61="","","FIELDCENT"))</f>
        <v/>
      </c>
      <c r="AE5" s="78" t="str">
        <f>IF('1'!$B$5="","",IF('1'!$B$61="","","0.00"))</f>
        <v/>
      </c>
      <c r="AF5" s="79" t="str">
        <f>IF('1'!$B$5="","",IF('1'!$B$61="","",'1'!$B$4))</f>
        <v/>
      </c>
      <c r="AG5" s="78" t="str">
        <f>IF('1'!$B$5="","",IF('1'!$B$61="","","0"))</f>
        <v/>
      </c>
      <c r="AH5" s="79" t="str">
        <f>IF('1'!$B$5="","",IF('1'!$B$61="","",'1'!$B$4))</f>
        <v/>
      </c>
      <c r="AI5" s="78" t="str">
        <f>IF('1'!$B$5="","",IF('1'!$B$61="","",'1'!$B$2))</f>
        <v/>
      </c>
      <c r="AJ5" s="79" t="str">
        <f>IF('1'!$B$5="","",IF('1'!$B$61="","",'1'!$B$4))</f>
        <v/>
      </c>
      <c r="AK5" s="130" t="str">
        <f>IF('1'!$B$5="","",IF('1'!$B$61="","",'1'!$B$2))</f>
        <v/>
      </c>
      <c r="AL5" s="126" t="str">
        <f>IF('1'!$B$5="","",IF('1'!$B$61="","","PCF008002"))</f>
        <v/>
      </c>
      <c r="AM5" s="152" t="str">
        <f>IF('1'!$B$5="","",IF('1'!$B$61="","",'1'!$B$5))</f>
        <v/>
      </c>
      <c r="AN5" s="126" t="str">
        <f>IF('1'!$B$5="","",IF('1'!$B$61="","",2))</f>
        <v/>
      </c>
      <c r="AO5" s="126" t="str">
        <f>IF('1'!$B$5="","",IF('1'!$B$61="","",'1'!$B$2))</f>
        <v/>
      </c>
      <c r="AP5" s="127" t="str">
        <f>IF('1'!$B$5="","",IF('1'!$B$61="","",'1'!$B$4))</f>
        <v/>
      </c>
      <c r="AQ5" s="75" t="str">
        <f>IF('1'!$B$5="","",IF('1'!$B$61="","",'1'!$B$5))</f>
        <v/>
      </c>
      <c r="AR5" s="78" t="str">
        <f>IF('1'!$B$5="","",IF('1'!$B$61="","","PCF008002"))</f>
        <v/>
      </c>
      <c r="AS5" s="78" t="str">
        <f>IF('1'!$B$5="","",IF('1'!$B$61="","",2))</f>
        <v/>
      </c>
      <c r="AT5" s="78"/>
      <c r="AU5" s="78" t="str">
        <f>IF('1'!$B$5="","",IF('1'!$B$61="","","20170901"))</f>
        <v/>
      </c>
      <c r="AV5" s="78" t="str">
        <f>IF('1'!$B$5="","",IF('1'!$B$61="","",'1'!$B$2))</f>
        <v/>
      </c>
      <c r="AW5" s="79" t="str">
        <f>IF('1'!$B$5="","",IF('1'!$B$61="","",'1'!$B$4))</f>
        <v/>
      </c>
      <c r="AX5" s="75" t="str">
        <f>IF('1'!$B$5="","",IF('1'!$B$60="","",'1'!$B$5))</f>
        <v/>
      </c>
      <c r="AY5" s="78" t="str">
        <f>IF('1'!$B$5="","",IF('1'!$B$60="","","PCF008002"))</f>
        <v/>
      </c>
      <c r="AZ5" s="78" t="str">
        <f>IF('1'!$B$5="","",IF('1'!$B$60="","",1))</f>
        <v/>
      </c>
      <c r="BA5" s="78" t="str">
        <f>IF('1'!$B$5="","",IF('1'!$B$60="","",3))</f>
        <v/>
      </c>
      <c r="BB5" s="86" t="str">
        <f>IF('1'!$B$5="","",IF('1'!$B$60="","",IF('1'!$D$60="","",'1'!$D$60)))</f>
        <v/>
      </c>
      <c r="BC5" s="85" t="str">
        <f>IF('1'!$B$5="","",IF('1'!$B$60="","",0))</f>
        <v/>
      </c>
      <c r="BD5" s="78" t="str">
        <f>IF('1'!$B$5="","",IF('1'!$B$60="","",'1'!$B$2))</f>
        <v/>
      </c>
      <c r="BE5" s="79" t="str">
        <f>IF('1'!$B$5="","",IF('1'!$B$60="","",'1'!$B$4))</f>
        <v/>
      </c>
      <c r="BF5" s="75" t="str">
        <f>IF('3'!$B$5="","",'3'!$B$5)</f>
        <v/>
      </c>
      <c r="BG5" s="78" t="str">
        <f>IF('3'!$B$5="","","NDORCENT  ")</f>
        <v/>
      </c>
      <c r="BH5" s="83" t="str">
        <f>IF('3'!$B$5="","",'1'!$B$4)</f>
        <v/>
      </c>
      <c r="BI5" s="87"/>
      <c r="BJ5" s="77" t="str">
        <f>IF('3'!$B$5="","",'3'!$B$5)</f>
        <v/>
      </c>
      <c r="BK5" s="78" t="str">
        <f>IF('3'!$B$5="","","FIELDCENT ")</f>
        <v/>
      </c>
      <c r="BL5" s="83" t="str">
        <f>IF('3'!$B$5="","",'1'!$B$4)</f>
        <v/>
      </c>
      <c r="BM5" s="88"/>
      <c r="BN5" s="77" t="str">
        <f>IF('3'!$B$5="","",'3'!$B$5)</f>
        <v/>
      </c>
      <c r="BO5" s="78" t="str">
        <f>IF('3'!$B$5="","",1)</f>
        <v/>
      </c>
      <c r="BP5" s="78" t="str">
        <f>IF('3'!$B$5="","","RECV                ")</f>
        <v/>
      </c>
      <c r="BQ5" s="78" t="str">
        <f>IF('3'!$B$5="","",'3'!$B$2)</f>
        <v/>
      </c>
      <c r="BR5" s="83" t="str">
        <f>IF('3'!$B$5="","",'3'!$B$4)</f>
        <v/>
      </c>
      <c r="BS5" s="80" t="str">
        <f>IF('1'!$B$5="","",IF('1'!$B$62="","","PCF008002"))</f>
        <v/>
      </c>
      <c r="BT5" s="77" t="str">
        <f>IF('1'!$B$5="","",IF('1'!$B$62="","",'1'!$B$5))</f>
        <v/>
      </c>
      <c r="BU5" s="78" t="str">
        <f>IF('1'!$B$5="","",IF('1'!$B$62="","",3))</f>
        <v/>
      </c>
      <c r="BV5" s="78" t="str">
        <f>IF('1'!$B$5="","",IF('1'!$B$62="","",60))</f>
        <v/>
      </c>
      <c r="BW5" s="78" t="str">
        <f>IF('1'!$B$5="","",IF('1'!$B$62="","",2))</f>
        <v/>
      </c>
      <c r="BX5"/>
      <c r="BY5"/>
      <c r="BZ5" s="78" t="str">
        <f>IF('1'!$B$5="","",IF('1'!$B$62="","","Y"))</f>
        <v/>
      </c>
      <c r="CA5"/>
      <c r="CB5"/>
    </row>
    <row r="6" spans="1:80" x14ac:dyDescent="0.25">
      <c r="A6" s="77" t="str">
        <f>IF('4'!$B$5="","",'4'!$B$5)</f>
        <v/>
      </c>
      <c r="B6" s="78" t="str">
        <f>IF('4'!$B$5="","",'4'!$B$6)</f>
        <v/>
      </c>
      <c r="C6" s="78" t="str">
        <f>IF('4'!$B$5="","","1002PCC")</f>
        <v/>
      </c>
      <c r="D6" s="78" t="str">
        <f>IF('4'!$B$5="","",IF('4'!$B$8="","",'4'!$B$8))</f>
        <v/>
      </c>
      <c r="E6" s="78" t="str">
        <f>IF('4'!$B$5="","",'4'!$B$7)</f>
        <v/>
      </c>
      <c r="F6" s="78" t="str">
        <f>IF('4'!$B$5="","",'4'!$B$2)</f>
        <v/>
      </c>
      <c r="G6" s="78" t="str">
        <f>IF('4'!$B$5="","","--  ")</f>
        <v/>
      </c>
      <c r="H6" s="78" t="str">
        <f>IF('4'!$B$5="","","CY  ")</f>
        <v/>
      </c>
      <c r="I6" s="78" t="str">
        <f>IF('4'!$B$5="","","MRDefault")</f>
        <v/>
      </c>
      <c r="J6" s="78" t="str">
        <f>IF('4'!$B$5="","","0")</f>
        <v/>
      </c>
      <c r="K6" s="79" t="str">
        <f>IF('4'!$B$5="","",IF('4'!$B$3="","",'4'!$B$3))</f>
        <v/>
      </c>
      <c r="L6" s="79" t="str">
        <f>IF('4'!$B$5="","",'4'!$B$4)</f>
        <v/>
      </c>
      <c r="M6" s="78" t="str">
        <f>IF('4'!$B$5="","",'4'!$B$9)</f>
        <v/>
      </c>
      <c r="N6" s="78" t="str">
        <f>IF('4'!$B$5="","","LOGD")</f>
        <v/>
      </c>
      <c r="O6" s="78" t="str">
        <f>IF('4'!$B$5="","","0")</f>
        <v/>
      </c>
      <c r="P6" s="78" t="str">
        <f>IF('4'!$B$5="","","--")</f>
        <v/>
      </c>
      <c r="Q6" s="78" t="str">
        <f>IF('4'!$B$5="","",'4'!$B$2)</f>
        <v/>
      </c>
      <c r="R6" s="79" t="str">
        <f>IF('4'!$B$5="","",'4'!$B$4)</f>
        <v/>
      </c>
      <c r="S6" s="78"/>
      <c r="T6" s="78" t="str">
        <f>IF('4'!$B$5="","",CONCATENATE("CN",'4'!$B$5))</f>
        <v/>
      </c>
      <c r="U6" s="78"/>
      <c r="V6" s="77" t="str">
        <f>IF('4'!$B$5="","",'4'!$B$5)</f>
        <v/>
      </c>
      <c r="W6" s="78" t="str">
        <f>IF('4'!$B$5="","","DEST")</f>
        <v/>
      </c>
      <c r="X6" s="78" t="str">
        <f>IF('4'!$B$5="","","NDORCENT")</f>
        <v/>
      </c>
      <c r="Y6" s="78" t="str">
        <f>IF('4'!$B$5="","",'4'!$B$2)</f>
        <v/>
      </c>
      <c r="Z6" s="79" t="str">
        <f>IF('4'!$B$5="","",'4'!$B$4)</f>
        <v/>
      </c>
      <c r="AA6" s="80" t="str">
        <f>IF('1'!$B$5="","",IF('1'!$B$62="","","PCF008002"))</f>
        <v/>
      </c>
      <c r="AB6" s="77" t="str">
        <f>IF('1'!$B$5="","",IF('1'!$B$62="","",'1'!$B$5))</f>
        <v/>
      </c>
      <c r="AC6" s="78" t="str">
        <f>IF('1'!$B$5="","",IF('1'!$B$62="","",3))</f>
        <v/>
      </c>
      <c r="AD6" s="78" t="str">
        <f>IF('1'!$B$5="","",IF('1'!$B$62="","","FIELDCENT"))</f>
        <v/>
      </c>
      <c r="AE6" s="78" t="str">
        <f>IF('1'!$B$5="","",IF('1'!$B$62="","","0.00"))</f>
        <v/>
      </c>
      <c r="AF6" s="79" t="str">
        <f>IF('1'!$B$5="","",IF('1'!$B$62="","",'1'!$B$4))</f>
        <v/>
      </c>
      <c r="AG6" s="78" t="str">
        <f>IF('1'!$B$5="","",IF('1'!$B$62="","","0"))</f>
        <v/>
      </c>
      <c r="AH6" s="79" t="str">
        <f>IF('1'!$B$5="","",IF('1'!$B$62="","",'1'!$B$4))</f>
        <v/>
      </c>
      <c r="AI6" s="78" t="str">
        <f>IF('1'!$B$5="","",IF('1'!$B$62="","",'1'!$B$2))</f>
        <v/>
      </c>
      <c r="AJ6" s="79" t="str">
        <f>IF('1'!$B$5="","",IF('1'!$B$62="","",'1'!$B$4))</f>
        <v/>
      </c>
      <c r="AK6" s="130" t="str">
        <f>IF('1'!$B$5="","",IF('1'!$B$62="","",'1'!$B$2))</f>
        <v/>
      </c>
      <c r="AL6" s="126" t="str">
        <f>IF('1'!$B$5="","",IF('1'!$B$62="","","PCF008002"))</f>
        <v/>
      </c>
      <c r="AM6" s="152" t="str">
        <f>IF('1'!$B$5="","",IF('1'!$B$62="","",'1'!$B$5))</f>
        <v/>
      </c>
      <c r="AN6" s="126" t="str">
        <f>IF('1'!$B$5="","",IF('1'!$B$62="","",3))</f>
        <v/>
      </c>
      <c r="AO6" s="126" t="str">
        <f>IF('1'!$B$5="","",IF('1'!$B$62="","",'1'!$B$2))</f>
        <v/>
      </c>
      <c r="AP6" s="127" t="str">
        <f>IF('1'!$B$5="","",IF('1'!$B$62="","",'1'!$B$4))</f>
        <v/>
      </c>
      <c r="AQ6" s="75" t="str">
        <f>IF('1'!$B$5="","",IF('1'!$B$62="","",'1'!$B$5))</f>
        <v/>
      </c>
      <c r="AR6" s="78" t="str">
        <f>IF('1'!$B$5="","",IF('1'!$B$62="","","PCF008002"))</f>
        <v/>
      </c>
      <c r="AS6" s="78" t="str">
        <f>IF('1'!$B$5="","",IF('1'!$B$62="","",3))</f>
        <v/>
      </c>
      <c r="AT6" s="78"/>
      <c r="AU6" s="78" t="str">
        <f>IF('1'!$B$5="","",IF('1'!$B$62="","","20170901"))</f>
        <v/>
      </c>
      <c r="AV6" s="78" t="str">
        <f>IF('1'!$B$5="","",IF('1'!$B$62="","",'1'!$B$2))</f>
        <v/>
      </c>
      <c r="AW6" s="79" t="str">
        <f>IF('1'!$B$5="","",IF('1'!$B$62="","",'1'!$B$4))</f>
        <v/>
      </c>
      <c r="AX6" s="75" t="str">
        <f>IF('1'!$B$5="","",IF('1'!$B$60="","",'1'!$B$5))</f>
        <v/>
      </c>
      <c r="AY6" s="78" t="str">
        <f>IF('1'!$B$5="","",IF('1'!$B$60="","","PCF008002"))</f>
        <v/>
      </c>
      <c r="AZ6" s="78" t="str">
        <f>IF('1'!$B$5="","",IF('1'!$B$60="","",1))</f>
        <v/>
      </c>
      <c r="BA6" s="78" t="str">
        <f>IF('1'!$B$5="","",IF('1'!$B$60="","",4))</f>
        <v/>
      </c>
      <c r="BB6" s="86" t="str">
        <f>IF('1'!$B$5="","",IF('1'!$B$60="","",IF('1'!$D$60="","",'1'!$D$60)))</f>
        <v/>
      </c>
      <c r="BC6" s="76" t="str">
        <f>IF('1'!$B$5="","",IF('1'!$B$60="","",0))</f>
        <v/>
      </c>
      <c r="BD6" s="78" t="str">
        <f>IF('1'!$B$5="","",IF('1'!$B$60="","",'1'!$B$2))</f>
        <v/>
      </c>
      <c r="BE6" s="79" t="str">
        <f>IF('1'!$B$5="","",IF('1'!$B$60="","",'1'!$B$4))</f>
        <v/>
      </c>
      <c r="BF6" s="75" t="str">
        <f>IF('4'!$B$5="","",'4'!$B$5)</f>
        <v/>
      </c>
      <c r="BG6" s="78" t="str">
        <f>IF('4'!$B$5="","","NDORCENT  ")</f>
        <v/>
      </c>
      <c r="BH6" s="83" t="str">
        <f>IF('4'!$B$5="","",'1'!$B$4)</f>
        <v/>
      </c>
      <c r="BI6" s="87"/>
      <c r="BJ6" s="77" t="str">
        <f>IF('4'!$B$5="","",'4'!$B$5)</f>
        <v/>
      </c>
      <c r="BK6" s="78" t="str">
        <f>IF('4'!$B$5="","","FIELDCENT ")</f>
        <v/>
      </c>
      <c r="BL6" s="83" t="str">
        <f>IF('4'!$B$5="","",'1'!$B$4)</f>
        <v/>
      </c>
      <c r="BM6" s="88"/>
      <c r="BN6" s="77" t="str">
        <f>IF('4'!$B$5="","",'4'!$B$5)</f>
        <v/>
      </c>
      <c r="BO6" s="78" t="str">
        <f>IF('4'!$B$5="","",1)</f>
        <v/>
      </c>
      <c r="BP6" s="78" t="str">
        <f>IF('4'!$B$5="","","RECV                ")</f>
        <v/>
      </c>
      <c r="BQ6" s="78" t="str">
        <f>IF('4'!$B$5="","",'4'!$B$2)</f>
        <v/>
      </c>
      <c r="BR6" s="83" t="str">
        <f>IF('4'!$B$5="","",'4'!$B$4)</f>
        <v/>
      </c>
      <c r="BS6" s="80" t="str">
        <f>IF('1'!$B$5="","",IF('1'!$B$63="","","PCF008002"))</f>
        <v/>
      </c>
      <c r="BT6" s="77" t="str">
        <f>IF('1'!$B$5="","",IF('1'!$B$63="","",'1'!$B$5))</f>
        <v/>
      </c>
      <c r="BU6" s="78" t="str">
        <f>IF('1'!$B$5="","",IF('1'!$B$63="","",4))</f>
        <v/>
      </c>
      <c r="BV6" s="78" t="str">
        <f>IF('1'!$B$5="","",IF('1'!$B$63="","",60))</f>
        <v/>
      </c>
      <c r="BW6" s="78" t="str">
        <f>IF('1'!$B$5="","",IF('1'!$B$63="","",2))</f>
        <v/>
      </c>
      <c r="BX6"/>
      <c r="BY6"/>
      <c r="BZ6" s="78" t="str">
        <f>IF('1'!$B$5="","",IF('1'!$B$63="","","Y"))</f>
        <v/>
      </c>
      <c r="CA6"/>
      <c r="CB6"/>
    </row>
    <row r="7" spans="1:80" x14ac:dyDescent="0.25">
      <c r="A7" s="77" t="str">
        <f>IF('5'!$B$5="","",'5'!$B$5)</f>
        <v/>
      </c>
      <c r="B7" s="78" t="str">
        <f>IF('5'!$B$5="","",'5'!$B$6)</f>
        <v/>
      </c>
      <c r="C7" s="78" t="str">
        <f>IF('5'!$B$5="","","1002PCC")</f>
        <v/>
      </c>
      <c r="D7" s="78" t="str">
        <f>IF('5'!$B$5="","",IF('5'!$B$8="","",'5'!$B$8))</f>
        <v/>
      </c>
      <c r="E7" s="78" t="str">
        <f>IF('5'!$B$5="","",'5'!$B$7)</f>
        <v/>
      </c>
      <c r="F7" s="78" t="str">
        <f>IF('5'!$B$5="","",'5'!$B$2)</f>
        <v/>
      </c>
      <c r="G7" s="78" t="str">
        <f>IF('5'!$B$5="","","--  ")</f>
        <v/>
      </c>
      <c r="H7" s="78" t="str">
        <f>IF('5'!$B$5="","","CY  ")</f>
        <v/>
      </c>
      <c r="I7" s="78" t="str">
        <f>IF('5'!$B$5="","","MRDefault")</f>
        <v/>
      </c>
      <c r="J7" s="78" t="str">
        <f>IF('5'!$B$5="","","0")</f>
        <v/>
      </c>
      <c r="K7" s="79" t="str">
        <f>IF('5'!$B$5="","",IF('5'!$B$3="","",'5'!$B$3))</f>
        <v/>
      </c>
      <c r="L7" s="79" t="str">
        <f>IF('5'!$B$5="","",'5'!$B$4)</f>
        <v/>
      </c>
      <c r="M7" s="78" t="str">
        <f>IF('5'!$B$5="","",'5'!$B$9)</f>
        <v/>
      </c>
      <c r="N7" s="78" t="str">
        <f>IF('5'!$B$5="","","LOGD")</f>
        <v/>
      </c>
      <c r="O7" s="78" t="str">
        <f>IF('5'!$B$5="","","0")</f>
        <v/>
      </c>
      <c r="P7" s="78" t="str">
        <f>IF('5'!$B$5="","","--")</f>
        <v/>
      </c>
      <c r="Q7" s="78" t="str">
        <f>IF('5'!$B$5="","",'5'!$B$2)</f>
        <v/>
      </c>
      <c r="R7" s="79" t="str">
        <f>IF('5'!$B$5="","",'5'!$B$4)</f>
        <v/>
      </c>
      <c r="S7" s="78"/>
      <c r="T7" s="78" t="str">
        <f>IF('5'!$B$5="","",CONCATENATE("CN",'5'!$B$5))</f>
        <v/>
      </c>
      <c r="U7" s="78"/>
      <c r="V7" s="77" t="str">
        <f>IF('5'!$B$5="","",'5'!$B$5)</f>
        <v/>
      </c>
      <c r="W7" s="78" t="str">
        <f>IF('5'!$B$5="","","DEST")</f>
        <v/>
      </c>
      <c r="X7" s="78" t="str">
        <f>IF('5'!$B$5="","","NDORCENT")</f>
        <v/>
      </c>
      <c r="Y7" s="78" t="str">
        <f>IF('5'!$B$5="","",'5'!$B$2)</f>
        <v/>
      </c>
      <c r="Z7" s="79" t="str">
        <f>IF('5'!$B$5="","",'5'!$B$4)</f>
        <v/>
      </c>
      <c r="AA7" s="80" t="str">
        <f>IF('1'!$B$5="","",IF('1'!$B$63="","","PCF008002"))</f>
        <v/>
      </c>
      <c r="AB7" s="77" t="str">
        <f>IF('1'!$B$5="","",IF('1'!$B$63="","",'1'!$B$5))</f>
        <v/>
      </c>
      <c r="AC7" s="78" t="str">
        <f>IF('1'!$B$5="","",IF('1'!$B$63="","",4))</f>
        <v/>
      </c>
      <c r="AD7" s="78" t="str">
        <f>IF('1'!$B$5="","",IF('1'!$B$63="","","FIELDCENT"))</f>
        <v/>
      </c>
      <c r="AE7" s="78" t="str">
        <f>IF('1'!$B$5="","",IF('1'!$B$63="","","0.00"))</f>
        <v/>
      </c>
      <c r="AF7" s="79" t="str">
        <f>IF('1'!$B$5="","",IF('1'!$B$63="","",'1'!$B$4))</f>
        <v/>
      </c>
      <c r="AG7" s="78" t="str">
        <f>IF('1'!$B$5="","",IF('1'!$B$63="","","0"))</f>
        <v/>
      </c>
      <c r="AH7" s="79" t="str">
        <f>IF('1'!$B$5="","",IF('1'!$B$63="","",'1'!$B$4))</f>
        <v/>
      </c>
      <c r="AI7" s="78" t="str">
        <f>IF('1'!$B$5="","",IF('1'!$B$63="","",'1'!$B$2))</f>
        <v/>
      </c>
      <c r="AJ7" s="79" t="str">
        <f>IF('1'!$B$5="","",IF('1'!$B$63="","",'1'!$B$4))</f>
        <v/>
      </c>
      <c r="AK7" s="130" t="str">
        <f>IF('1'!$B$5="","",IF('1'!$B$63="","",'1'!$B$2))</f>
        <v/>
      </c>
      <c r="AL7" s="126" t="str">
        <f>IF('1'!$B$5="","",IF('1'!$B$63="","","PCF008002"))</f>
        <v/>
      </c>
      <c r="AM7" s="152" t="str">
        <f>IF('1'!$B$5="","",IF('1'!$B$63="","",'1'!$B$5))</f>
        <v/>
      </c>
      <c r="AN7" s="126" t="str">
        <f>IF('1'!$B$5="","",IF('1'!$B$63="","",4))</f>
        <v/>
      </c>
      <c r="AO7" s="126" t="str">
        <f>IF('1'!$B$5="","",IF('1'!$B$63="","",'1'!$B$2))</f>
        <v/>
      </c>
      <c r="AP7" s="127" t="str">
        <f>IF('1'!$B$5="","",IF('1'!$B$63="","",'1'!$B$4))</f>
        <v/>
      </c>
      <c r="AQ7" s="75" t="str">
        <f>IF('1'!$B$5="","",IF('1'!$B$63="","",'1'!$B$5))</f>
        <v/>
      </c>
      <c r="AR7" s="78" t="str">
        <f>IF('1'!$B$5="","",IF('1'!$B$63="","","PCF008002"))</f>
        <v/>
      </c>
      <c r="AS7" s="78" t="str">
        <f>IF('1'!$B$5="","",IF('1'!$B$63="","",4))</f>
        <v/>
      </c>
      <c r="AT7" s="78"/>
      <c r="AU7" s="78" t="str">
        <f>IF('1'!$B$5="","",IF('1'!$B$63="","","20170901"))</f>
        <v/>
      </c>
      <c r="AV7" s="78" t="str">
        <f>IF('1'!$B$5="","",IF('1'!$B$63="","",'1'!$B$2))</f>
        <v/>
      </c>
      <c r="AW7" s="79" t="str">
        <f>IF('1'!$B$5="","",IF('1'!$B$63="","",'1'!$B$4))</f>
        <v/>
      </c>
      <c r="AX7" s="75" t="str">
        <f>IF('1'!$B$5="","",IF('1'!$B$60="","",'1'!$B$5))</f>
        <v/>
      </c>
      <c r="AY7" s="78" t="str">
        <f>IF('1'!$B$5="","",IF('1'!$B$60="","","PCF008002"))</f>
        <v/>
      </c>
      <c r="AZ7" s="78" t="str">
        <f>IF('1'!$B$5="","",IF('1'!$B$60="","",1))</f>
        <v/>
      </c>
      <c r="BA7" s="78" t="str">
        <f>IF('1'!$B$5="","",IF('1'!$B$60="","",5))</f>
        <v/>
      </c>
      <c r="BB7" s="89" t="str">
        <f>IF('1'!$B$5="","",IF('1'!$B$60="","",IF('1'!$F$60="","",'1'!$F$60)))</f>
        <v/>
      </c>
      <c r="BC7" s="85" t="str">
        <f>IF('1'!$B$5="","",IF('1'!$B$60="","",0))</f>
        <v/>
      </c>
      <c r="BD7" s="78" t="str">
        <f>IF('1'!$B$5="","",IF('1'!$B$60="","",'1'!$B$2))</f>
        <v/>
      </c>
      <c r="BE7" s="79" t="str">
        <f>IF('1'!$B$5="","",IF('1'!$B$60="","",'1'!$B$4))</f>
        <v/>
      </c>
      <c r="BF7" s="75" t="str">
        <f>IF('5'!$B$5="","",'5'!$B$5)</f>
        <v/>
      </c>
      <c r="BG7" s="78" t="str">
        <f>IF('5'!$B$5="","","NDORCENT  ")</f>
        <v/>
      </c>
      <c r="BH7" s="83" t="str">
        <f>IF('5'!$B$5="","",'1'!$B$4)</f>
        <v/>
      </c>
      <c r="BI7" s="87"/>
      <c r="BJ7" s="77" t="str">
        <f>IF('5'!$B$5="","",'5'!$B$5)</f>
        <v/>
      </c>
      <c r="BK7" s="78" t="str">
        <f>IF('5'!$B$5="","","FIELDCENT ")</f>
        <v/>
      </c>
      <c r="BL7" s="83" t="str">
        <f>IF('5'!$B$5="","",'1'!$B$4)</f>
        <v/>
      </c>
      <c r="BM7" s="88"/>
      <c r="BN7" s="77" t="str">
        <f>IF('5'!$B$5="","",'5'!$B$5)</f>
        <v/>
      </c>
      <c r="BO7" s="78" t="str">
        <f>IF('5'!$B$5="","",1)</f>
        <v/>
      </c>
      <c r="BP7" s="78" t="str">
        <f>IF('5'!$B$5="","","RECV                ")</f>
        <v/>
      </c>
      <c r="BQ7" s="78" t="str">
        <f>IF('5'!$B$5="","",'5'!$B$2)</f>
        <v/>
      </c>
      <c r="BR7" s="83" t="str">
        <f>IF('5'!$B$5="","",'5'!$B$4)</f>
        <v/>
      </c>
      <c r="BS7" s="80" t="str">
        <f>IF('1'!$B$5="","",IF('1'!$B$64="","","PCF008002"))</f>
        <v/>
      </c>
      <c r="BT7" s="77" t="str">
        <f>IF('1'!$B$5="","",IF('1'!$B$64="","",'1'!$B$5))</f>
        <v/>
      </c>
      <c r="BU7" s="78" t="str">
        <f>IF('1'!$B$5="","",IF('1'!$B$64="","",5))</f>
        <v/>
      </c>
      <c r="BV7" s="78" t="str">
        <f>IF('1'!$B$5="","",IF('1'!$B$64="","",60))</f>
        <v/>
      </c>
      <c r="BW7" s="78" t="str">
        <f>IF('1'!$B$5="","",IF('1'!$B$64="","",2))</f>
        <v/>
      </c>
      <c r="BX7"/>
      <c r="BY7"/>
      <c r="BZ7" s="78" t="str">
        <f>IF('1'!$B$5="","",IF('1'!$B$64="","","Y"))</f>
        <v/>
      </c>
      <c r="CA7"/>
      <c r="CB7"/>
    </row>
    <row r="8" spans="1:80" x14ac:dyDescent="0.25">
      <c r="A8" s="77" t="str">
        <f>IF('6'!$B$5="","",'6'!$B$5)</f>
        <v/>
      </c>
      <c r="B8" s="78" t="str">
        <f>IF('6'!$B$5="","",'6'!$B$6)</f>
        <v/>
      </c>
      <c r="C8" s="78" t="str">
        <f>IF('6'!$B$5="","","1002PCC")</f>
        <v/>
      </c>
      <c r="D8" s="78" t="str">
        <f>IF('6'!$B$5="","",IF('6'!$B$8="","",'6'!$B$8))</f>
        <v/>
      </c>
      <c r="E8" s="78" t="str">
        <f>IF('6'!$B$5="","",'6'!$B$7)</f>
        <v/>
      </c>
      <c r="F8" s="78" t="str">
        <f>IF('6'!$B$5="","",'6'!$B$2)</f>
        <v/>
      </c>
      <c r="G8" s="78" t="str">
        <f>IF('6'!$B$5="","","--  ")</f>
        <v/>
      </c>
      <c r="H8" s="78" t="str">
        <f>IF('6'!$B$5="","","CY  ")</f>
        <v/>
      </c>
      <c r="I8" s="78" t="str">
        <f>IF('6'!$B$5="","","MRDefault")</f>
        <v/>
      </c>
      <c r="J8" s="78" t="str">
        <f>IF('6'!$B$5="","","0")</f>
        <v/>
      </c>
      <c r="K8" s="79" t="str">
        <f>IF('6'!$B$5="","",IF('6'!$B$3="","",'6'!$B$3))</f>
        <v/>
      </c>
      <c r="L8" s="79" t="str">
        <f>IF('6'!$B$5="","",'6'!$B$4)</f>
        <v/>
      </c>
      <c r="M8" s="78" t="str">
        <f>IF('6'!$B$5="","",'6'!$B$9)</f>
        <v/>
      </c>
      <c r="N8" s="78" t="str">
        <f>IF('6'!$B$5="","","LOGD")</f>
        <v/>
      </c>
      <c r="O8" s="78" t="str">
        <f>IF('6'!$B$5="","","0")</f>
        <v/>
      </c>
      <c r="P8" s="78" t="str">
        <f>IF('6'!$B$5="","","--")</f>
        <v/>
      </c>
      <c r="Q8" s="78" t="str">
        <f>IF('6'!$B$5="","",'6'!$B$2)</f>
        <v/>
      </c>
      <c r="R8" s="79" t="str">
        <f>IF('6'!$B$5="","",'6'!$B$4)</f>
        <v/>
      </c>
      <c r="S8" s="78"/>
      <c r="T8" s="78" t="str">
        <f>IF('6'!$B$5="","",CONCATENATE("CN",'6'!$B$5))</f>
        <v/>
      </c>
      <c r="U8" s="78"/>
      <c r="V8" s="77" t="str">
        <f>IF('6'!$B$5="","",'6'!$B$5)</f>
        <v/>
      </c>
      <c r="W8" s="78" t="str">
        <f>IF('6'!$B$5="","","DEST")</f>
        <v/>
      </c>
      <c r="X8" s="78" t="str">
        <f>IF('6'!$B$5="","","NDORCENT")</f>
        <v/>
      </c>
      <c r="Y8" s="78" t="str">
        <f>IF('6'!$B$5="","",'6'!$B$2)</f>
        <v/>
      </c>
      <c r="Z8" s="79" t="str">
        <f>IF('6'!$B$5="","",'6'!$B$4)</f>
        <v/>
      </c>
      <c r="AA8" s="80" t="str">
        <f>IF('1'!$B$5="","",IF('1'!$B$64="","","PCF008002"))</f>
        <v/>
      </c>
      <c r="AB8" s="77" t="str">
        <f>IF('1'!$B$5="","",IF('1'!$B$64="","",'1'!$B$5))</f>
        <v/>
      </c>
      <c r="AC8" s="78" t="str">
        <f>IF('1'!$B$5="","",IF('1'!$B$64="","",5))</f>
        <v/>
      </c>
      <c r="AD8" s="78" t="str">
        <f>IF('1'!$B$5="","",IF('1'!$B$64="","","FIELDCENT"))</f>
        <v/>
      </c>
      <c r="AE8" s="78" t="str">
        <f>IF('1'!$B$5="","",IF('1'!$B$64="","","0.00"))</f>
        <v/>
      </c>
      <c r="AF8" s="79" t="str">
        <f>IF('1'!$B$5="","",IF('1'!$B$64="","",'1'!$B$4))</f>
        <v/>
      </c>
      <c r="AG8" s="78" t="str">
        <f>IF('1'!$B$5="","",IF('1'!$B$64="","","0"))</f>
        <v/>
      </c>
      <c r="AH8" s="79" t="str">
        <f>IF('1'!$B$5="","",IF('1'!$B$64="","",'1'!$B$4))</f>
        <v/>
      </c>
      <c r="AI8" s="78" t="str">
        <f>IF('1'!$B$5="","",IF('1'!$B$64="","",'1'!$B$2))</f>
        <v/>
      </c>
      <c r="AJ8" s="79" t="str">
        <f>IF('1'!$B$5="","",IF('1'!$B$64="","",'1'!$B$4))</f>
        <v/>
      </c>
      <c r="AK8" s="130" t="str">
        <f>IF('1'!$B$5="","",IF('1'!$B$64="","",'1'!$B$2))</f>
        <v/>
      </c>
      <c r="AL8" s="126" t="str">
        <f>IF('1'!$B$5="","",IF('1'!$B$64="","","PCF008002"))</f>
        <v/>
      </c>
      <c r="AM8" s="152" t="str">
        <f>IF('1'!$B$5="","",IF('1'!$B$64="","",'1'!$B$5))</f>
        <v/>
      </c>
      <c r="AN8" s="126" t="str">
        <f>IF('1'!$B$5="","",IF('1'!$B$64="","",5))</f>
        <v/>
      </c>
      <c r="AO8" s="126" t="str">
        <f>IF('1'!$B$5="","",IF('1'!$B$64="","",'1'!$B$2))</f>
        <v/>
      </c>
      <c r="AP8" s="127" t="str">
        <f>IF('1'!$B$5="","",IF('1'!$B$64="","",'1'!$B$4))</f>
        <v/>
      </c>
      <c r="AQ8" s="75" t="str">
        <f>IF('1'!$B$5="","",IF('1'!$B$64="","",'1'!$B$5))</f>
        <v/>
      </c>
      <c r="AR8" s="78" t="str">
        <f>IF('1'!$B$5="","",IF('1'!$B$64="","","PCF008002"))</f>
        <v/>
      </c>
      <c r="AS8" s="78" t="str">
        <f>IF('1'!$B$5="","",IF('1'!$B$64="","",5))</f>
        <v/>
      </c>
      <c r="AT8" s="78"/>
      <c r="AU8" s="78" t="str">
        <f>IF('1'!$B$5="","",IF('1'!$B$64="","","20170901"))</f>
        <v/>
      </c>
      <c r="AV8" s="78" t="str">
        <f>IF('1'!$B$5="","",IF('1'!$B$64="","",'1'!$B$2))</f>
        <v/>
      </c>
      <c r="AW8" s="79" t="str">
        <f>IF('1'!$B$5="","",IF('1'!$B$64="","",'1'!$B$4))</f>
        <v/>
      </c>
      <c r="AX8" s="75" t="str">
        <f>IF('1'!$B$5="","",IF('1'!$B$60="","",'1'!$B$5))</f>
        <v/>
      </c>
      <c r="AY8" s="78" t="str">
        <f>IF('1'!$B$5="","",IF('1'!$B$60="","","PCF008002"))</f>
        <v/>
      </c>
      <c r="AZ8" s="78" t="str">
        <f>IF('1'!$B$5="","",IF('1'!$B$60="","",1))</f>
        <v/>
      </c>
      <c r="BA8" s="78" t="str">
        <f>IF('1'!$B$5="","",IF('1'!$B$60="","",6))</f>
        <v/>
      </c>
      <c r="BB8" s="89" t="str">
        <f>IF('1'!$B$5="","",IF('1'!$B$60="","",IF('1'!$G$60="","",'1'!$G$60)))</f>
        <v/>
      </c>
      <c r="BC8" s="85" t="str">
        <f>IF('1'!$B$5="","",IF('1'!$B$60="","",0))</f>
        <v/>
      </c>
      <c r="BD8" s="78" t="str">
        <f>IF('1'!$B$5="","",IF('1'!$B$60="","",'1'!$B$2))</f>
        <v/>
      </c>
      <c r="BE8" s="79" t="str">
        <f>IF('1'!$B$5="","",IF('1'!$B$60="","",'1'!$B$4))</f>
        <v/>
      </c>
      <c r="BF8" s="156" t="str">
        <f>IF('6'!$B$5="","",'6'!$B$5)</f>
        <v/>
      </c>
      <c r="BG8" s="95" t="str">
        <f>IF('6'!$B$5="","","NDORCENT  ")</f>
        <v/>
      </c>
      <c r="BH8" s="96" t="str">
        <f>IF('6'!$B$5="","",'6'!$B$4)</f>
        <v/>
      </c>
      <c r="BI8" s="94"/>
      <c r="BJ8" s="158" t="str">
        <f>IF('6'!$B$5="","",'6'!$B$5)</f>
        <v/>
      </c>
      <c r="BK8" s="98" t="str">
        <f>IF('6'!$B$5="","","FIELDCENT ")</f>
        <v/>
      </c>
      <c r="BL8" s="93" t="str">
        <f>IF('6'!$B$5="","",'6'!$B$4)</f>
        <v/>
      </c>
      <c r="BM8" s="88"/>
      <c r="BN8" s="158" t="str">
        <f>IF('6'!$B$5="","",'6'!$B$5)</f>
        <v/>
      </c>
      <c r="BO8" s="92" t="str">
        <f>IF('6'!$B$5="","",1)</f>
        <v/>
      </c>
      <c r="BP8" s="92" t="str">
        <f>IF('6'!$B$5="","","RECV                ")</f>
        <v/>
      </c>
      <c r="BQ8" s="92" t="str">
        <f>IF('6'!$B$5="","",'6'!$B$2)</f>
        <v/>
      </c>
      <c r="BR8" s="93" t="str">
        <f>IF('6'!$B$5="","",'6'!$B$4)</f>
        <v/>
      </c>
      <c r="BS8" s="80" t="str">
        <f>IF('1'!$B$5="","",IF('1'!$B$65="","","PCF008002"))</f>
        <v/>
      </c>
      <c r="BT8" s="77" t="str">
        <f>IF('1'!$B$5="","",IF('1'!$B$65="","",'1'!$B$5))</f>
        <v/>
      </c>
      <c r="BU8" s="78" t="str">
        <f>IF('1'!$B$5="","",IF('1'!$B$65="","",6))</f>
        <v/>
      </c>
      <c r="BV8" s="78" t="str">
        <f>IF('1'!$B$5="","",IF('1'!$B$65="","",60))</f>
        <v/>
      </c>
      <c r="BW8" s="78" t="str">
        <f>IF('1'!$B$5="","",IF('1'!$B$65="","",2))</f>
        <v/>
      </c>
      <c r="BX8"/>
      <c r="BY8"/>
      <c r="BZ8" s="78" t="str">
        <f>IF('1'!$B$5="","",IF('1'!$B$65="","","Y"))</f>
        <v/>
      </c>
      <c r="CA8"/>
      <c r="CB8"/>
    </row>
    <row r="9" spans="1:80" x14ac:dyDescent="0.25">
      <c r="A9" s="77" t="str">
        <f>IF('7'!$B$5="","",'7'!$B$5)</f>
        <v/>
      </c>
      <c r="B9" s="78" t="str">
        <f>IF('7'!$B$5="","",'7'!$B$6)</f>
        <v/>
      </c>
      <c r="C9" s="78" t="str">
        <f>IF('7'!$B$5="","","1002PCC")</f>
        <v/>
      </c>
      <c r="D9" s="78" t="str">
        <f>IF('7'!$B$5="","",IF('7'!$B$8="","",'7'!$B$8))</f>
        <v/>
      </c>
      <c r="E9" s="78" t="str">
        <f>IF('7'!$B$5="","",'7'!$B$7)</f>
        <v/>
      </c>
      <c r="F9" s="78" t="str">
        <f>IF('7'!$B$5="","",'7'!$B$2)</f>
        <v/>
      </c>
      <c r="G9" s="78" t="str">
        <f>IF('7'!$B$5="","","--  ")</f>
        <v/>
      </c>
      <c r="H9" s="78" t="str">
        <f>IF('7'!$B$5="","","CY  ")</f>
        <v/>
      </c>
      <c r="I9" s="78" t="str">
        <f>IF('7'!$B$5="","","MRDefault")</f>
        <v/>
      </c>
      <c r="J9" s="78" t="str">
        <f>IF('7'!$B$5="","","0")</f>
        <v/>
      </c>
      <c r="K9" s="79" t="str">
        <f>IF('7'!$B$5="","",IF('7'!$B$3="","",'7'!$B$3))</f>
        <v/>
      </c>
      <c r="L9" s="79" t="str">
        <f>IF('7'!$B$5="","",'7'!$B$4)</f>
        <v/>
      </c>
      <c r="M9" s="78" t="str">
        <f>IF('7'!$B$5="","",'7'!$B$9)</f>
        <v/>
      </c>
      <c r="N9" s="78" t="str">
        <f>IF('7'!$B$5="","","LOGD")</f>
        <v/>
      </c>
      <c r="O9" s="78" t="str">
        <f>IF('7'!$B$5="","","0")</f>
        <v/>
      </c>
      <c r="P9" s="78" t="str">
        <f>IF('7'!$B$5="","","--")</f>
        <v/>
      </c>
      <c r="Q9" s="78" t="str">
        <f>IF('7'!$B$5="","",'7'!$B$2)</f>
        <v/>
      </c>
      <c r="R9" s="79" t="str">
        <f>IF('7'!$B$5="","",'7'!$B$4)</f>
        <v/>
      </c>
      <c r="S9" s="78"/>
      <c r="T9" s="78" t="str">
        <f>IF('7'!$B$5="","",CONCATENATE("CN",'7'!$B$5))</f>
        <v/>
      </c>
      <c r="U9" s="78"/>
      <c r="V9" s="150" t="str">
        <f>IF('7'!$B$5="","",'7'!$B$5)</f>
        <v/>
      </c>
      <c r="W9" s="81" t="str">
        <f>IF('7'!$B$5="","","DEST")</f>
        <v/>
      </c>
      <c r="X9" s="81" t="str">
        <f>IF('7'!$B$5="","","NDORCENT")</f>
        <v/>
      </c>
      <c r="Y9" s="81" t="str">
        <f>IF('7'!$B$5="","",'7'!$B$2)</f>
        <v/>
      </c>
      <c r="Z9" s="82" t="str">
        <f>IF('7'!$B$5="","",'7'!$B$4)</f>
        <v/>
      </c>
      <c r="AA9" s="80" t="str">
        <f>IF('1'!$B$5="","",IF('1'!$B$65="","","PCF008002"))</f>
        <v/>
      </c>
      <c r="AB9" s="77" t="str">
        <f>IF('1'!$B$5="","",IF('1'!$B$65="","",'1'!$B$5))</f>
        <v/>
      </c>
      <c r="AC9" s="78" t="str">
        <f>IF('1'!$B$5="","",IF('1'!$B$65="","",6))</f>
        <v/>
      </c>
      <c r="AD9" s="78" t="str">
        <f>IF('1'!$B$5="","",IF('1'!$B$65="","","FIELDCENT"))</f>
        <v/>
      </c>
      <c r="AE9" s="78" t="str">
        <f>IF('1'!$B$5="","",IF('1'!$B$65="","","0.00"))</f>
        <v/>
      </c>
      <c r="AF9" s="79" t="str">
        <f>IF('1'!$B$5="","",IF('1'!$B$65="","",'1'!$B$4))</f>
        <v/>
      </c>
      <c r="AG9" s="78" t="str">
        <f>IF('1'!$B$5="","",IF('1'!$B$65="","","0"))</f>
        <v/>
      </c>
      <c r="AH9" s="79" t="str">
        <f>IF('1'!$B$5="","",IF('1'!$B$65="","",'1'!$B$4))</f>
        <v/>
      </c>
      <c r="AI9" s="78" t="str">
        <f>IF('1'!$B$5="","",IF('1'!$B$65="","",'1'!$B$2))</f>
        <v/>
      </c>
      <c r="AJ9" s="79" t="str">
        <f>IF('1'!$B$5="","",IF('1'!$B$65="","",'1'!$B$4))</f>
        <v/>
      </c>
      <c r="AK9" s="130" t="str">
        <f>IF('1'!$B$5="","",IF('1'!$B$65="","",'1'!$B$2))</f>
        <v/>
      </c>
      <c r="AL9" s="126" t="str">
        <f>IF('1'!$B$5="","",IF('1'!$B$65="","","PCF008002"))</f>
        <v/>
      </c>
      <c r="AM9" s="152" t="str">
        <f>IF('1'!$B$5="","",IF('1'!$B$65="","",'1'!$B$5))</f>
        <v/>
      </c>
      <c r="AN9" s="126" t="str">
        <f>IF('1'!$B$5="","",IF('1'!$B$65="","",6))</f>
        <v/>
      </c>
      <c r="AO9" s="126" t="str">
        <f>IF('1'!$B$5="","",IF('1'!$B$65="","",'1'!$B$2))</f>
        <v/>
      </c>
      <c r="AP9" s="127" t="str">
        <f>IF('1'!$B$5="","",IF('1'!$B$65="","",'1'!$B$4))</f>
        <v/>
      </c>
      <c r="AQ9" s="75" t="str">
        <f>IF('1'!$B$5="","",IF('1'!$B$65="","",'1'!$B$5))</f>
        <v/>
      </c>
      <c r="AR9" s="78" t="str">
        <f>IF('1'!$B$5="","",IF('1'!$B$65="","","PCF008002"))</f>
        <v/>
      </c>
      <c r="AS9" s="78" t="str">
        <f>IF('1'!$B$5="","",IF('1'!$B$65="","",6))</f>
        <v/>
      </c>
      <c r="AT9" s="78"/>
      <c r="AU9" s="78" t="str">
        <f>IF('1'!$B$5="","",IF('1'!$B$65="","","20170901"))</f>
        <v/>
      </c>
      <c r="AV9" s="78" t="str">
        <f>IF('1'!$B$5="","",IF('1'!$B$65="","",'1'!$B$2))</f>
        <v/>
      </c>
      <c r="AW9" s="79" t="str">
        <f>IF('1'!$B$5="","",IF('1'!$B$65="","",'1'!$B$4))</f>
        <v/>
      </c>
      <c r="AX9" s="75" t="str">
        <f>IF('1'!$B$5="","",IF('1'!$B$60="","",'1'!$B$5))</f>
        <v/>
      </c>
      <c r="AY9" s="78" t="str">
        <f>IF('1'!$B$5="","",IF('1'!$B$60="","","PCF008002"))</f>
        <v/>
      </c>
      <c r="AZ9" s="78" t="str">
        <f>IF('1'!$B$5="","",IF('1'!$B$60="","",1))</f>
        <v/>
      </c>
      <c r="BA9" s="78" t="str">
        <f>IF('1'!$B$5="","",IF('1'!$B$60="","",7))</f>
        <v/>
      </c>
      <c r="BB9" s="89" t="str">
        <f>IF('1'!$B$5="","",IF('1'!$B$60="","",IF('1'!$H$60="","",'1'!$H$60)))</f>
        <v/>
      </c>
      <c r="BC9" s="85" t="str">
        <f>IF('1'!$B$5="","",IF('1'!$B$60="","",0))</f>
        <v/>
      </c>
      <c r="BD9" s="78" t="str">
        <f>IF('1'!$B$5="","",IF('1'!$B$60="","",'1'!$B$2))</f>
        <v/>
      </c>
      <c r="BE9" s="79" t="str">
        <f>IF('1'!$B$5="","",IF('1'!$B$60="","",'1'!$B$4))</f>
        <v/>
      </c>
      <c r="BF9" s="156" t="str">
        <f>IF('7'!$B$5="","",'7'!$B$5)</f>
        <v/>
      </c>
      <c r="BG9" s="95" t="str">
        <f>IF('7'!$B$5="","","NDORCENT  ")</f>
        <v/>
      </c>
      <c r="BH9" s="96" t="str">
        <f>IF('7'!$B$5="","",'7'!$B$4)</f>
        <v/>
      </c>
      <c r="BI9" s="94"/>
      <c r="BJ9" s="158" t="str">
        <f>IF('7'!$B$5="","",'7'!$B$5)</f>
        <v/>
      </c>
      <c r="BK9" s="98" t="str">
        <f>IF('7'!$B$5="","","FIELDCENT ")</f>
        <v/>
      </c>
      <c r="BL9" s="93" t="str">
        <f>IF('7'!$B$5="","",'7'!$B$4)</f>
        <v/>
      </c>
      <c r="BM9" s="88"/>
      <c r="BN9" s="158" t="str">
        <f>IF('7'!$B$5="","",'7'!$B$5)</f>
        <v/>
      </c>
      <c r="BO9" s="92" t="str">
        <f>IF('7'!$B$5="","",1)</f>
        <v/>
      </c>
      <c r="BP9" s="92" t="str">
        <f>IF('7'!$B$5="","","RECV                ")</f>
        <v/>
      </c>
      <c r="BQ9" s="92" t="str">
        <f>IF('7'!$B$5="","",'7'!$B$2)</f>
        <v/>
      </c>
      <c r="BR9" s="93" t="str">
        <f>IF('7'!$B$5="","",'7'!$B$4)</f>
        <v/>
      </c>
      <c r="BS9" s="80" t="str">
        <f>IF('1'!$B$5="","",IF('1'!$B$66="","","PCF008002"))</f>
        <v/>
      </c>
      <c r="BT9" s="77" t="str">
        <f>IF('1'!$B$5="","",IF('1'!$B$66="","",'1'!$B$5))</f>
        <v/>
      </c>
      <c r="BU9" s="78" t="str">
        <f>IF('1'!$B$5="","",IF('1'!$B$66="","",7))</f>
        <v/>
      </c>
      <c r="BV9" s="78" t="str">
        <f>IF('1'!$B$5="","",IF('1'!$B$66="","",60))</f>
        <v/>
      </c>
      <c r="BW9" s="78" t="str">
        <f>IF('1'!$B$5="","",IF('1'!$B$66="","",2))</f>
        <v/>
      </c>
      <c r="BX9"/>
      <c r="BY9"/>
      <c r="BZ9" s="78" t="str">
        <f>IF('1'!$B$5="","",IF('1'!$B$66="","","Y"))</f>
        <v/>
      </c>
      <c r="CA9"/>
      <c r="CB9"/>
    </row>
    <row r="10" spans="1:80" x14ac:dyDescent="0.25">
      <c r="A10" s="77" t="str">
        <f>IF('8'!$B$5="","",'8'!$B$5)</f>
        <v/>
      </c>
      <c r="B10" s="78" t="str">
        <f>IF('8'!$B$5="","",'8'!$B$6)</f>
        <v/>
      </c>
      <c r="C10" s="78" t="str">
        <f>IF('8'!$B$5="","","1002PCC")</f>
        <v/>
      </c>
      <c r="D10" s="78" t="str">
        <f>IF('8'!$B$5="","",IF('8'!$B$8="","",'8'!$B$8))</f>
        <v/>
      </c>
      <c r="E10" s="78" t="str">
        <f>IF('8'!$B$5="","",'8'!$B$7)</f>
        <v/>
      </c>
      <c r="F10" s="78" t="str">
        <f>IF('8'!$B$5="","",'8'!$B$2)</f>
        <v/>
      </c>
      <c r="G10" s="78" t="str">
        <f>IF('8'!$B$5="","","--  ")</f>
        <v/>
      </c>
      <c r="H10" s="78" t="str">
        <f>IF('8'!$B$5="","","CY  ")</f>
        <v/>
      </c>
      <c r="I10" s="78" t="str">
        <f>IF('8'!$B$5="","","MRDefault")</f>
        <v/>
      </c>
      <c r="J10" s="78" t="str">
        <f>IF('8'!$B$5="","","0")</f>
        <v/>
      </c>
      <c r="K10" s="79" t="str">
        <f>IF('8'!$B$5="","",IF('8'!$B$3="","",'8'!$B$3))</f>
        <v/>
      </c>
      <c r="L10" s="79" t="str">
        <f>IF('8'!$B$5="","",'8'!$B$4)</f>
        <v/>
      </c>
      <c r="M10" s="78" t="str">
        <f>IF('8'!$B$5="","",'8'!$B$9)</f>
        <v/>
      </c>
      <c r="N10" s="78" t="str">
        <f>IF('8'!$B$5="","","LOGD")</f>
        <v/>
      </c>
      <c r="O10" s="78" t="str">
        <f>IF('8'!$B$5="","","0")</f>
        <v/>
      </c>
      <c r="P10" s="78" t="str">
        <f>IF('8'!$B$5="","","--")</f>
        <v/>
      </c>
      <c r="Q10" s="78" t="str">
        <f>IF('8'!$B$5="","",'8'!$B$2)</f>
        <v/>
      </c>
      <c r="R10" s="79" t="str">
        <f>IF('8'!$B$5="","",'8'!$B$4)</f>
        <v/>
      </c>
      <c r="S10" s="78"/>
      <c r="T10" s="78" t="str">
        <f>IF('8'!$B$5="","",CONCATENATE("CN",'8'!$B$5))</f>
        <v/>
      </c>
      <c r="U10" s="78"/>
      <c r="V10" s="150" t="str">
        <f>IF('8'!$B$5="","",'8'!$B$5)</f>
        <v/>
      </c>
      <c r="W10" s="81" t="str">
        <f>IF('8'!$B$5="","","DEST")</f>
        <v/>
      </c>
      <c r="X10" s="81" t="str">
        <f>IF('8'!$B$5="","","NDORCENT")</f>
        <v/>
      </c>
      <c r="Y10" s="81" t="str">
        <f>IF('8'!$B$5="","",'8'!$B$2)</f>
        <v/>
      </c>
      <c r="Z10" s="82" t="str">
        <f>IF('8'!$B$5="","",'8'!$B$4)</f>
        <v/>
      </c>
      <c r="AA10" s="80" t="str">
        <f>IF('1'!$B$5="","",IF('1'!$B$66="","","PCF008002"))</f>
        <v/>
      </c>
      <c r="AB10" s="77" t="str">
        <f>IF('1'!$B$5="","",IF('1'!$B$66="","",'1'!$B$5))</f>
        <v/>
      </c>
      <c r="AC10" s="78" t="str">
        <f>IF('1'!$B$5="","",IF('1'!$B$66="","",7))</f>
        <v/>
      </c>
      <c r="AD10" s="78" t="str">
        <f>IF('1'!$B$5="","",IF('1'!$B$66="","","FIELDCENT"))</f>
        <v/>
      </c>
      <c r="AE10" s="78" t="str">
        <f>IF('1'!$B$5="","",IF('1'!$B$66="","","0.00"))</f>
        <v/>
      </c>
      <c r="AF10" s="79" t="str">
        <f>IF('1'!$B$5="","",IF('1'!$B$66="","",'1'!$B$4))</f>
        <v/>
      </c>
      <c r="AG10" s="78" t="str">
        <f>IF('1'!$B$5="","",IF('1'!$B$66="","","0"))</f>
        <v/>
      </c>
      <c r="AH10" s="79" t="str">
        <f>IF('1'!$B$5="","",IF('1'!$B$66="","",'1'!$B$4))</f>
        <v/>
      </c>
      <c r="AI10" s="78" t="str">
        <f>IF('1'!$B$5="","",IF('1'!$B$66="","",'1'!$B$2))</f>
        <v/>
      </c>
      <c r="AJ10" s="79" t="str">
        <f>IF('1'!$B$5="","",IF('1'!$B$66="","",'1'!$B$4))</f>
        <v/>
      </c>
      <c r="AK10" s="130" t="str">
        <f>IF('1'!$B$5="","",IF('1'!$B$66="","",'1'!$B$2))</f>
        <v/>
      </c>
      <c r="AL10" s="126" t="str">
        <f>IF('1'!$B$5="","",IF('1'!$B$66="","","PCF008002"))</f>
        <v/>
      </c>
      <c r="AM10" s="152" t="str">
        <f>IF('1'!$B$5="","",IF('1'!$B$66="","",'1'!$B$5))</f>
        <v/>
      </c>
      <c r="AN10" s="126" t="str">
        <f>IF('1'!$B$5="","",IF('1'!$B$66="","",7))</f>
        <v/>
      </c>
      <c r="AO10" s="126" t="str">
        <f>IF('1'!$B$5="","",IF('1'!$B$66="","",'1'!$B$2))</f>
        <v/>
      </c>
      <c r="AP10" s="127" t="str">
        <f>IF('1'!$B$5="","",IF('1'!$B$66="","",'1'!$B$4))</f>
        <v/>
      </c>
      <c r="AQ10" s="75" t="str">
        <f>IF('1'!$B$5="","",IF('1'!$B$66="","",'1'!$B$5))</f>
        <v/>
      </c>
      <c r="AR10" s="78" t="str">
        <f>IF('1'!$B$5="","",IF('1'!$B$66="","","PCF008002"))</f>
        <v/>
      </c>
      <c r="AS10" s="78" t="str">
        <f>IF('1'!$B$5="","",IF('1'!$B$66="","",7))</f>
        <v/>
      </c>
      <c r="AT10" s="78"/>
      <c r="AU10" s="78" t="str">
        <f>IF('1'!$B$5="","",IF('1'!$B$66="","","20170901"))</f>
        <v/>
      </c>
      <c r="AV10" s="78" t="str">
        <f>IF('1'!$B$5="","",IF('1'!$B$66="","",'1'!$B$2))</f>
        <v/>
      </c>
      <c r="AW10" s="79" t="str">
        <f>IF('1'!$B$5="","",IF('1'!$B$66="","",'1'!$B$4))</f>
        <v/>
      </c>
      <c r="AX10" s="75" t="str">
        <f>IF('1'!$B$5="","",IF('1'!$B$60="","",'1'!$B$5))</f>
        <v/>
      </c>
      <c r="AY10" s="78" t="str">
        <f>IF('1'!$B$5="","",IF('1'!$B$60="","","PCF008002"))</f>
        <v/>
      </c>
      <c r="AZ10" s="78" t="str">
        <f>IF('1'!$B$5="","",IF('1'!$B$60="","",1))</f>
        <v/>
      </c>
      <c r="BA10" s="78" t="str">
        <f>IF('1'!$B$5="","",IF('1'!$B$60="","",8))</f>
        <v/>
      </c>
      <c r="BB10" s="89" t="str">
        <f>IF('1'!$B$5="","",IF('1'!$B$60="","",IF('1'!$I$60="","",'1'!$I$60)))</f>
        <v/>
      </c>
      <c r="BC10" s="85" t="str">
        <f>IF('1'!$B$5="","",IF('1'!$B$60="","",0))</f>
        <v/>
      </c>
      <c r="BD10" s="78" t="str">
        <f>IF('1'!$B$5="","",IF('1'!$B$60="","",'1'!$B$2))</f>
        <v/>
      </c>
      <c r="BE10" s="79" t="str">
        <f>IF('1'!$B$5="","",IF('1'!$B$60="","",'1'!$B$4))</f>
        <v/>
      </c>
      <c r="BF10" s="156" t="str">
        <f>IF('8'!$B$5="","",'8'!$B$5)</f>
        <v/>
      </c>
      <c r="BG10" s="95" t="str">
        <f>IF('8'!$B$5="","","NDORCENT  ")</f>
        <v/>
      </c>
      <c r="BH10" s="96" t="str">
        <f>IF('8'!$B$5="","",'8'!$B$4)</f>
        <v/>
      </c>
      <c r="BI10" s="94"/>
      <c r="BJ10" s="158" t="str">
        <f>IF('8'!$B$5="","",'8'!$B$5)</f>
        <v/>
      </c>
      <c r="BK10" s="98" t="str">
        <f>IF('8'!$B$5="","","FIELDCENT ")</f>
        <v/>
      </c>
      <c r="BL10" s="93" t="str">
        <f>IF('8'!$B$5="","",'8'!$B$4)</f>
        <v/>
      </c>
      <c r="BM10" s="88"/>
      <c r="BN10" s="158" t="str">
        <f>IF('8'!$B$5="","",'8'!$B$5)</f>
        <v/>
      </c>
      <c r="BO10" s="92" t="str">
        <f>IF('8'!$B$5="","",1)</f>
        <v/>
      </c>
      <c r="BP10" s="92" t="str">
        <f>IF('8'!$B$5="","","RECV                ")</f>
        <v/>
      </c>
      <c r="BQ10" s="92" t="str">
        <f>IF('8'!$B$5="","",'8'!$B$2)</f>
        <v/>
      </c>
      <c r="BR10" s="93" t="str">
        <f>IF('8'!$B$5="","",'8'!$B$4)</f>
        <v/>
      </c>
      <c r="BS10" s="80" t="str">
        <f>IF('1'!$B$5="","",IF('1'!$B$67="","","PCF008002"))</f>
        <v/>
      </c>
      <c r="BT10" s="77" t="str">
        <f>IF('1'!$B$5="","",IF('1'!$B$67="","",'1'!$B$5))</f>
        <v/>
      </c>
      <c r="BU10" s="78" t="str">
        <f>IF('1'!$B$5="","",IF('1'!$B$67="","",8))</f>
        <v/>
      </c>
      <c r="BV10" s="78" t="str">
        <f>IF('1'!$B$5="","",IF('1'!$B$67="","",60))</f>
        <v/>
      </c>
      <c r="BW10" s="78" t="str">
        <f>IF('1'!$B$5="","",IF('1'!$B$67="","",2))</f>
        <v/>
      </c>
      <c r="BX10"/>
      <c r="BY10"/>
      <c r="BZ10" s="78" t="str">
        <f>IF('1'!$B$5="","",IF('1'!$B$67="","","Y"))</f>
        <v/>
      </c>
      <c r="CA10"/>
      <c r="CB10"/>
    </row>
    <row r="11" spans="1:80" x14ac:dyDescent="0.25">
      <c r="A11" s="77" t="str">
        <f>IF('9'!$B$5="","",'9'!$B$5)</f>
        <v/>
      </c>
      <c r="B11" s="78" t="str">
        <f>IF('9'!$B$5="","",'9'!$B$6)</f>
        <v/>
      </c>
      <c r="C11" s="78" t="str">
        <f>IF('9'!$B$5="","","1002PCC")</f>
        <v/>
      </c>
      <c r="D11" s="78" t="str">
        <f>IF('9'!$B$5="","",IF('9'!$B$8="","",'9'!$B$8))</f>
        <v/>
      </c>
      <c r="E11" s="78" t="str">
        <f>IF('9'!$B$5="","",'9'!$B$7)</f>
        <v/>
      </c>
      <c r="F11" s="78" t="str">
        <f>IF('9'!$B$5="","",'9'!$B$2)</f>
        <v/>
      </c>
      <c r="G11" s="78" t="str">
        <f>IF('9'!$B$5="","","--  ")</f>
        <v/>
      </c>
      <c r="H11" s="78" t="str">
        <f>IF('9'!$B$5="","","CY  ")</f>
        <v/>
      </c>
      <c r="I11" s="78" t="str">
        <f>IF('9'!$B$5="","","MRDefault")</f>
        <v/>
      </c>
      <c r="J11" s="78" t="str">
        <f>IF('9'!$B$5="","","0")</f>
        <v/>
      </c>
      <c r="K11" s="79" t="str">
        <f>IF('9'!$B$5="","",IF('9'!$B$3="","",'9'!$B$3))</f>
        <v/>
      </c>
      <c r="L11" s="79" t="str">
        <f>IF('9'!$B$5="","",'9'!$B$4)</f>
        <v/>
      </c>
      <c r="M11" s="78" t="str">
        <f>IF('9'!$B$5="","",'9'!$B$9)</f>
        <v/>
      </c>
      <c r="N11" s="78" t="str">
        <f>IF('9'!$B$5="","","LOGD")</f>
        <v/>
      </c>
      <c r="O11" s="78" t="str">
        <f>IF('9'!$B$5="","","0")</f>
        <v/>
      </c>
      <c r="P11" s="78" t="str">
        <f>IF('9'!$B$5="","","--")</f>
        <v/>
      </c>
      <c r="Q11" s="78" t="str">
        <f>IF('9'!$B$5="","",'9'!$B$2)</f>
        <v/>
      </c>
      <c r="R11" s="79" t="str">
        <f>IF('9'!$B$5="","",'9'!$B$4)</f>
        <v/>
      </c>
      <c r="S11" s="78"/>
      <c r="T11" s="78" t="str">
        <f>IF('9'!$B$5="","",CONCATENATE("CN",'9'!$B$5))</f>
        <v/>
      </c>
      <c r="U11" s="78"/>
      <c r="V11" s="150" t="str">
        <f>IF('9'!$B$5="","",'9'!$B$5)</f>
        <v/>
      </c>
      <c r="W11" s="81" t="str">
        <f>IF('9'!$B$5="","","DEST")</f>
        <v/>
      </c>
      <c r="X11" s="81" t="str">
        <f>IF('9'!$B$5="","","NDORCENT")</f>
        <v/>
      </c>
      <c r="Y11" s="81" t="str">
        <f>IF('9'!$B$5="","",'9'!$B$2)</f>
        <v/>
      </c>
      <c r="Z11" s="82" t="str">
        <f>IF('9'!$B$5="","",'9'!$B$4)</f>
        <v/>
      </c>
      <c r="AA11" s="80" t="str">
        <f>IF('1'!$B$5="","",IF('1'!$B$67="","","PCF008002"))</f>
        <v/>
      </c>
      <c r="AB11" s="77" t="str">
        <f>IF('1'!$B$5="","",IF('1'!$B$67="","",'1'!$B$5))</f>
        <v/>
      </c>
      <c r="AC11" s="78" t="str">
        <f>IF('1'!$B$5="","",IF('1'!$B$67="","",8))</f>
        <v/>
      </c>
      <c r="AD11" s="78" t="str">
        <f>IF('1'!$B$5="","",IF('1'!$B$67="","","FIELDCENT"))</f>
        <v/>
      </c>
      <c r="AE11" s="78" t="str">
        <f>IF('1'!$B$5="","",IF('1'!$B$67="","","0.00"))</f>
        <v/>
      </c>
      <c r="AF11" s="79" t="str">
        <f>IF('1'!$B$5="","",IF('1'!$B$67="","",'1'!$B$4))</f>
        <v/>
      </c>
      <c r="AG11" s="78" t="str">
        <f>IF('1'!$B$5="","",IF('1'!$B$67="","","0"))</f>
        <v/>
      </c>
      <c r="AH11" s="79" t="str">
        <f>IF('1'!$B$5="","",IF('1'!$B$67="","",'1'!$B$4))</f>
        <v/>
      </c>
      <c r="AI11" s="78" t="str">
        <f>IF('1'!$B$5="","",IF('1'!$B$67="","",'1'!$B$2))</f>
        <v/>
      </c>
      <c r="AJ11" s="79" t="str">
        <f>IF('1'!$B$5="","",IF('1'!$B$67="","",'1'!$B$4))</f>
        <v/>
      </c>
      <c r="AK11" s="130" t="str">
        <f>IF('1'!$B$5="","",IF('1'!$B$67="","",'1'!$B$2))</f>
        <v/>
      </c>
      <c r="AL11" s="126" t="str">
        <f>IF('1'!$B$5="","",IF('1'!$B$67="","","PCF008002"))</f>
        <v/>
      </c>
      <c r="AM11" s="152" t="str">
        <f>IF('1'!$B$5="","",IF('1'!$B$67="","",'1'!$B$5))</f>
        <v/>
      </c>
      <c r="AN11" s="126" t="str">
        <f>IF('1'!$B$5="","",IF('1'!$B$67="","",8))</f>
        <v/>
      </c>
      <c r="AO11" s="126" t="str">
        <f>IF('1'!$B$5="","",IF('1'!$B$67="","",'1'!$B$2))</f>
        <v/>
      </c>
      <c r="AP11" s="127" t="str">
        <f>IF('1'!$B$5="","",IF('1'!$B$67="","",'1'!$B$4))</f>
        <v/>
      </c>
      <c r="AQ11" s="75" t="str">
        <f>IF('1'!$B$5="","",IF('1'!$B$67="","",'1'!$B$5))</f>
        <v/>
      </c>
      <c r="AR11" s="78" t="str">
        <f>IF('1'!$B$5="","",IF('1'!$B$67="","","PCF008002"))</f>
        <v/>
      </c>
      <c r="AS11" s="78" t="str">
        <f>IF('1'!$B$5="","",IF('1'!$B$67="","",8))</f>
        <v/>
      </c>
      <c r="AT11" s="78"/>
      <c r="AU11" s="78" t="str">
        <f>IF('1'!$B$5="","",IF('1'!$B$67="","","20170901"))</f>
        <v/>
      </c>
      <c r="AV11" s="78" t="str">
        <f>IF('1'!$B$5="","",IF('1'!$B$67="","",'1'!$B$2))</f>
        <v/>
      </c>
      <c r="AW11" s="79" t="str">
        <f>IF('1'!$B$5="","",IF('1'!$B$67="","",'1'!$B$4))</f>
        <v/>
      </c>
      <c r="AX11" s="75" t="str">
        <f>IF('1'!$B$5="","",IF('1'!$B$60="","",'1'!$B$5))</f>
        <v/>
      </c>
      <c r="AY11" s="78" t="str">
        <f>IF('1'!$B$5="","",IF('1'!$B$60="","","PCF008002"))</f>
        <v/>
      </c>
      <c r="AZ11" s="78" t="str">
        <f>IF('1'!$B$5="","",IF('1'!$B$60="","",1))</f>
        <v/>
      </c>
      <c r="BA11" s="78" t="str">
        <f>IF('1'!$B$5="","",IF('1'!$B$60="","",9))</f>
        <v/>
      </c>
      <c r="BB11" s="89" t="str">
        <f>IF('1'!$B$5="","",IF('1'!$B$60="","","QAQC"))</f>
        <v/>
      </c>
      <c r="BC11" s="85" t="str">
        <f>IF('1'!$B$5="","",IF('1'!$B$60="","",0))</f>
        <v/>
      </c>
      <c r="BD11" s="78" t="str">
        <f>IF('1'!$B$5="","",IF('1'!$B$60="","",'1'!$B$2))</f>
        <v/>
      </c>
      <c r="BE11" s="79" t="str">
        <f>IF('1'!$B$5="","",IF('1'!$B$60="","",'1'!$B$4))</f>
        <v/>
      </c>
      <c r="BF11" s="156" t="str">
        <f>IF('9'!$B$5="","",'9'!$B$5)</f>
        <v/>
      </c>
      <c r="BG11" s="95" t="str">
        <f>IF('9'!$B$5="","","NDORCENT  ")</f>
        <v/>
      </c>
      <c r="BH11" s="96" t="str">
        <f>IF('9'!$B$5="","",'9'!$B$4)</f>
        <v/>
      </c>
      <c r="BI11" s="94"/>
      <c r="BJ11" s="158" t="str">
        <f>IF('9'!$B$5="","",'9'!$B$5)</f>
        <v/>
      </c>
      <c r="BK11" s="98" t="str">
        <f>IF('9'!$B$5="","","FIELDCENT ")</f>
        <v/>
      </c>
      <c r="BL11" s="93" t="str">
        <f>IF('9'!$B$5="","",'9'!$B$4)</f>
        <v/>
      </c>
      <c r="BM11" s="88"/>
      <c r="BN11" s="158" t="str">
        <f>IF('9'!$B$5="","",'9'!$B$5)</f>
        <v/>
      </c>
      <c r="BO11" s="92" t="str">
        <f>IF('9'!$B$5="","",1)</f>
        <v/>
      </c>
      <c r="BP11" s="92" t="str">
        <f>IF('9'!$B$5="","","RECV                ")</f>
        <v/>
      </c>
      <c r="BQ11" s="92" t="str">
        <f>IF('9'!$B$5="","",'9'!$B$2)</f>
        <v/>
      </c>
      <c r="BR11" s="93" t="str">
        <f>IF('9'!$B$5="","",'9'!$B$4)</f>
        <v/>
      </c>
      <c r="BS11" s="80" t="str">
        <f>IF('1'!$B$5="","",IF('1'!$B$68="","","PCF008002"))</f>
        <v/>
      </c>
      <c r="BT11" s="77" t="str">
        <f>IF('1'!$B$5="","",IF('1'!$B$68="","",'1'!$B$5))</f>
        <v/>
      </c>
      <c r="BU11" s="78" t="str">
        <f>IF('1'!$B$5="","",IF('1'!$B$68="","",9))</f>
        <v/>
      </c>
      <c r="BV11" s="78" t="str">
        <f>IF('1'!$B$5="","",IF('1'!$B$68="","",60))</f>
        <v/>
      </c>
      <c r="BW11" s="78" t="str">
        <f>IF('1'!$B$5="","",IF('1'!$B$68="","",2))</f>
        <v/>
      </c>
      <c r="BX11" s="142"/>
      <c r="BY11" s="142"/>
      <c r="BZ11" s="78" t="str">
        <f>IF('1'!$B$5="","",IF('1'!$B$68="","","Y"))</f>
        <v/>
      </c>
      <c r="CA11" s="142"/>
      <c r="CB11" s="142"/>
    </row>
    <row r="12" spans="1:80" x14ac:dyDescent="0.25">
      <c r="A12" s="77" t="str">
        <f>IF('10'!$B$5="","",'10'!$B$5)</f>
        <v/>
      </c>
      <c r="B12" s="78" t="str">
        <f>IF('10'!$B$5="","",'10'!$B$6)</f>
        <v/>
      </c>
      <c r="C12" s="78" t="str">
        <f>IF('10'!$B$5="","","1002PCC")</f>
        <v/>
      </c>
      <c r="D12" s="78" t="str">
        <f>IF('10'!$B$5="","",IF('10'!$B$8="","",'10'!$B$8))</f>
        <v/>
      </c>
      <c r="E12" s="78" t="str">
        <f>IF('10'!$B$5="","",'10'!$B$7)</f>
        <v/>
      </c>
      <c r="F12" s="78" t="str">
        <f>IF('10'!$B$5="","",'10'!$B$2)</f>
        <v/>
      </c>
      <c r="G12" s="78" t="str">
        <f>IF('10'!$B$5="","","--  ")</f>
        <v/>
      </c>
      <c r="H12" s="78" t="str">
        <f>IF('10'!$B$5="","","CY  ")</f>
        <v/>
      </c>
      <c r="I12" s="78" t="str">
        <f>IF('10'!$B$5="","","MRDefault")</f>
        <v/>
      </c>
      <c r="J12" s="78" t="str">
        <f>IF('10'!$B$5="","","0")</f>
        <v/>
      </c>
      <c r="K12" s="79" t="str">
        <f>IF('10'!$B$5="","",IF('10'!$B$3="","",'10'!$B$3))</f>
        <v/>
      </c>
      <c r="L12" s="79" t="str">
        <f>IF('10'!$B$5="","",'10'!$B$4)</f>
        <v/>
      </c>
      <c r="M12" s="78" t="str">
        <f>IF('10'!$B$5="","",'10'!$B$9)</f>
        <v/>
      </c>
      <c r="N12" s="78" t="str">
        <f>IF('10'!$B$5="","","LOGD")</f>
        <v/>
      </c>
      <c r="O12" s="78" t="str">
        <f>IF('10'!$B$5="","","0")</f>
        <v/>
      </c>
      <c r="P12" s="78" t="str">
        <f>IF('10'!$B$5="","","--")</f>
        <v/>
      </c>
      <c r="Q12" s="78" t="str">
        <f>IF('10'!$B$5="","",'10'!$B$2)</f>
        <v/>
      </c>
      <c r="R12" s="79" t="str">
        <f>IF('10'!$B$5="","",'10'!$B$4)</f>
        <v/>
      </c>
      <c r="S12" s="78"/>
      <c r="T12" s="78" t="str">
        <f>IF('10'!$B$5="","",CONCATENATE("CN",'10'!$B$5))</f>
        <v/>
      </c>
      <c r="U12" s="78"/>
      <c r="V12" s="150" t="str">
        <f>IF('10'!$B$5="","",'10'!$B$5)</f>
        <v/>
      </c>
      <c r="W12" s="81" t="str">
        <f>IF('10'!$B$5="","","DEST")</f>
        <v/>
      </c>
      <c r="X12" s="81" t="str">
        <f>IF('10'!$B$5="","","NDORCENT")</f>
        <v/>
      </c>
      <c r="Y12" s="81" t="str">
        <f>IF('10'!$B$5="","",'10'!$B$2)</f>
        <v/>
      </c>
      <c r="Z12" s="82" t="str">
        <f>IF('10'!$B$5="","",'10'!$B$4)</f>
        <v/>
      </c>
      <c r="AA12" s="80" t="str">
        <f>IF('1'!$B$5="","",IF('1'!$B$68="","","PCF008002"))</f>
        <v/>
      </c>
      <c r="AB12" s="77" t="str">
        <f>IF('1'!$B$5="","",IF('1'!$B$68="","",'1'!$B$5))</f>
        <v/>
      </c>
      <c r="AC12" s="78" t="str">
        <f>IF('1'!$B$5="","",IF('1'!$B$68="","",9))</f>
        <v/>
      </c>
      <c r="AD12" s="78" t="str">
        <f>IF('1'!$B$5="","",IF('1'!$B$68="","","FIELDCENT"))</f>
        <v/>
      </c>
      <c r="AE12" s="78" t="str">
        <f>IF('1'!$B$5="","",IF('1'!$B$68="","","0.00"))</f>
        <v/>
      </c>
      <c r="AF12" s="79" t="str">
        <f>IF('1'!$B$5="","",IF('1'!$B$68="","",'1'!$B$4))</f>
        <v/>
      </c>
      <c r="AG12" s="78" t="str">
        <f>IF('1'!$B$5="","",IF('1'!$B$68="","","0"))</f>
        <v/>
      </c>
      <c r="AH12" s="79" t="str">
        <f>IF('1'!$B$5="","",IF('1'!$B$68="","",'1'!$B$4))</f>
        <v/>
      </c>
      <c r="AI12" s="78" t="str">
        <f>IF('1'!$B$5="","",IF('1'!$B$68="","",'1'!$B$2))</f>
        <v/>
      </c>
      <c r="AJ12" s="79" t="str">
        <f>IF('1'!$B$5="","",IF('1'!$B$68="","",'1'!$B$4))</f>
        <v/>
      </c>
      <c r="AK12" s="130" t="str">
        <f>IF('1'!$B$5="","",IF('1'!$B$68="","",'1'!$B$2))</f>
        <v/>
      </c>
      <c r="AL12" s="126" t="str">
        <f>IF('1'!$B$5="","",IF('1'!$B$68="","","PCF008002"))</f>
        <v/>
      </c>
      <c r="AM12" s="152" t="str">
        <f>IF('1'!$B$5="","",IF('1'!$B$68="","",'1'!$B$5))</f>
        <v/>
      </c>
      <c r="AN12" s="126" t="str">
        <f>IF('1'!$B$5="","",IF('1'!$B$68="","",9))</f>
        <v/>
      </c>
      <c r="AO12" s="126" t="str">
        <f>IF('1'!$B$5="","",IF('1'!$B$68="","",'1'!$B$2))</f>
        <v/>
      </c>
      <c r="AP12" s="127" t="str">
        <f>IF('1'!$B$5="","",IF('1'!$B$68="","",'1'!$B$4))</f>
        <v/>
      </c>
      <c r="AQ12" s="75" t="str">
        <f>IF('1'!$B$5="","",IF('1'!$B$68="","",'1'!$B$5))</f>
        <v/>
      </c>
      <c r="AR12" s="78" t="str">
        <f>IF('1'!$B$5="","",IF('1'!$B$68="","","PCF008002"))</f>
        <v/>
      </c>
      <c r="AS12" s="78" t="str">
        <f>IF('1'!$B$5="","",IF('1'!$B$68="","",9))</f>
        <v/>
      </c>
      <c r="AT12" s="78"/>
      <c r="AU12" s="78" t="str">
        <f>IF('1'!$B$5="","",IF('1'!$B$68="","","20170901"))</f>
        <v/>
      </c>
      <c r="AV12" s="78" t="str">
        <f>IF('1'!$B$5="","",IF('1'!$B$68="","",'1'!$B$2))</f>
        <v/>
      </c>
      <c r="AW12" s="79" t="str">
        <f>IF('1'!$B$5="","",IF('1'!$B$68="","",'1'!$B$4))</f>
        <v/>
      </c>
      <c r="AX12" s="75" t="str">
        <f>IF('1'!$B$5="","",IF('1'!$B$60="","",'1'!$B$5))</f>
        <v/>
      </c>
      <c r="AY12" s="78" t="str">
        <f>IF('1'!$B$5="","",IF('1'!$B$60="","","PCF008002"))</f>
        <v/>
      </c>
      <c r="AZ12" s="78" t="str">
        <f>IF('1'!$B$5="","",IF('1'!$B$60="","",1))</f>
        <v/>
      </c>
      <c r="BA12" s="78" t="str">
        <f>IF('1'!$B$5="","",IF('1'!$B$60="","",10))</f>
        <v/>
      </c>
      <c r="BB12" s="89" t="str">
        <f>IF('1'!$B$5="","",IF('1'!$B$60="","",IF('1'!$R$60="","",'1'!$R$60)))</f>
        <v/>
      </c>
      <c r="BC12" s="85" t="str">
        <f>IF('1'!$B$5="","",IF('1'!$B$60="","",0))</f>
        <v/>
      </c>
      <c r="BD12" s="78" t="str">
        <f>IF('1'!$B$5="","",IF('1'!$B$60="","",'1'!$B$2))</f>
        <v/>
      </c>
      <c r="BE12" s="79" t="str">
        <f>IF('1'!$B$5="","",IF('1'!$B$60="","",'1'!$B$4))</f>
        <v/>
      </c>
      <c r="BF12" s="156" t="str">
        <f>IF('10'!$B$5="","",'10'!$B$5)</f>
        <v/>
      </c>
      <c r="BG12" s="95" t="str">
        <f>IF('10'!$B$5="","","NDORCENT  ")</f>
        <v/>
      </c>
      <c r="BH12" s="96" t="str">
        <f>IF('10'!$B$5="","",'10'!$B$4)</f>
        <v/>
      </c>
      <c r="BI12" s="97"/>
      <c r="BJ12" s="158" t="str">
        <f>IF('10'!$B$5="","",'10'!$B$5)</f>
        <v/>
      </c>
      <c r="BK12" s="98" t="str">
        <f>IF('10'!$B$5="","","FIELDCENT ")</f>
        <v/>
      </c>
      <c r="BL12" s="93" t="str">
        <f>IF('10'!$B$5="","",'10'!$B$4)</f>
        <v/>
      </c>
      <c r="BM12" s="88"/>
      <c r="BN12" s="158" t="str">
        <f>IF('10'!$B$5="","",'10'!$B$5)</f>
        <v/>
      </c>
      <c r="BO12" s="92" t="str">
        <f>IF('10'!$B$5="","",1)</f>
        <v/>
      </c>
      <c r="BP12" s="92" t="str">
        <f>IF('10'!$B$5="","","RECV                ")</f>
        <v/>
      </c>
      <c r="BQ12" s="92" t="str">
        <f>IF('10'!$B$5="","",'10'!$B$2)</f>
        <v/>
      </c>
      <c r="BR12" s="93" t="str">
        <f>IF('10'!$B$5="","",'10'!$B$4)</f>
        <v/>
      </c>
      <c r="BS12" s="80" t="str">
        <f>IF('1'!$B$5="","",IF('1'!$B$69="","","PCF008002"))</f>
        <v/>
      </c>
      <c r="BT12" s="77" t="str">
        <f>IF('1'!$B$5="","",IF('1'!$B$69="","",'1'!$B$5))</f>
        <v/>
      </c>
      <c r="BU12" s="78" t="str">
        <f>IF('1'!$B$5="","",IF('1'!$B$69="","",10))</f>
        <v/>
      </c>
      <c r="BV12" s="78" t="str">
        <f>IF('1'!$B$5="","",IF('1'!$B$69="","",60))</f>
        <v/>
      </c>
      <c r="BW12" s="78" t="str">
        <f>IF('1'!$B$5="","",IF('1'!$B$69="","",2))</f>
        <v/>
      </c>
      <c r="BX12" s="142"/>
      <c r="BY12" s="142"/>
      <c r="BZ12" s="78" t="str">
        <f>IF('1'!$B$5="","",IF('1'!$B$69="","","Y"))</f>
        <v/>
      </c>
      <c r="CA12" s="142"/>
      <c r="CB12" s="142"/>
    </row>
    <row r="13" spans="1:80" x14ac:dyDescent="0.25">
      <c r="AA13" s="80" t="str">
        <f>IF('1'!$B$5="","",IF('1'!$B$69="","","PCF008002"))</f>
        <v/>
      </c>
      <c r="AB13" s="77" t="str">
        <f>IF('1'!$B$5="","",IF('1'!$B$69="","",'1'!$B$5))</f>
        <v/>
      </c>
      <c r="AC13" s="78" t="str">
        <f>IF('1'!$B$5="","",IF('1'!$B$69="","",10))</f>
        <v/>
      </c>
      <c r="AD13" s="78" t="str">
        <f>IF('1'!$B$5="","",IF('1'!$B$69="","","FIELDCENT"))</f>
        <v/>
      </c>
      <c r="AE13" s="78" t="str">
        <f>IF('1'!$B$5="","",IF('1'!$B$69="","","0.00"))</f>
        <v/>
      </c>
      <c r="AF13" s="79" t="str">
        <f>IF('1'!$B$5="","",IF('1'!$B$69="","",'1'!$B$4))</f>
        <v/>
      </c>
      <c r="AG13" s="78" t="str">
        <f>IF('1'!$B$5="","",IF('1'!$B$69="","","0"))</f>
        <v/>
      </c>
      <c r="AH13" s="79" t="str">
        <f>IF('1'!$B$5="","",IF('1'!$B$69="","",'1'!$B$4))</f>
        <v/>
      </c>
      <c r="AI13" s="78" t="str">
        <f>IF('1'!$B$5="","",IF('1'!$B$69="","",'1'!$B$2))</f>
        <v/>
      </c>
      <c r="AJ13" s="79" t="str">
        <f>IF('1'!$B$5="","",IF('1'!$B$69="","",'1'!$B$4))</f>
        <v/>
      </c>
      <c r="AK13" s="130" t="str">
        <f>IF('1'!$B$5="","",IF('1'!$B$69="","",'1'!$B$2))</f>
        <v/>
      </c>
      <c r="AL13" s="126" t="str">
        <f>IF('1'!$B$5="","",IF('1'!$B$69="","","PCF008002"))</f>
        <v/>
      </c>
      <c r="AM13" s="152" t="str">
        <f>IF('1'!$B$5="","",IF('1'!$B$69="","",'1'!$B$5))</f>
        <v/>
      </c>
      <c r="AN13" s="126" t="str">
        <f>IF('1'!$B$5="","",IF('1'!$B$69="","",10))</f>
        <v/>
      </c>
      <c r="AO13" s="126" t="str">
        <f>IF('1'!$B$5="","",IF('1'!$B$69="","",'1'!$B$2))</f>
        <v/>
      </c>
      <c r="AP13" s="127" t="str">
        <f>IF('1'!$B$5="","",IF('1'!$B$69="","",'1'!$B$4))</f>
        <v/>
      </c>
      <c r="AQ13" s="75" t="str">
        <f>IF('1'!$B$5="","",IF('1'!$B$69="","",'1'!$B$5))</f>
        <v/>
      </c>
      <c r="AR13" s="78" t="str">
        <f>IF('1'!$B$5="","",IF('1'!$B$69="","","PCF008002"))</f>
        <v/>
      </c>
      <c r="AS13" s="78" t="str">
        <f>IF('1'!$B$5="","",IF('1'!$B$69="","",10))</f>
        <v/>
      </c>
      <c r="AT13" s="78"/>
      <c r="AU13" s="78" t="str">
        <f>IF('1'!$B$5="","",IF('1'!$B$69="","","20170901"))</f>
        <v/>
      </c>
      <c r="AV13" s="78" t="str">
        <f>IF('1'!$B$5="","",IF('1'!$B$69="","",'1'!$B$2))</f>
        <v/>
      </c>
      <c r="AW13" s="79" t="str">
        <f>IF('1'!$B$5="","",IF('1'!$B$69="","",'1'!$B$4))</f>
        <v/>
      </c>
      <c r="AX13" s="75" t="str">
        <f>IF('1'!$B$5="","",IF('1'!$B$60="","",'1'!$B$5))</f>
        <v/>
      </c>
      <c r="AY13" s="78" t="str">
        <f>IF('1'!$B$5="","",IF('1'!$B$60="","","PCF008002"))</f>
        <v/>
      </c>
      <c r="AZ13" s="78" t="str">
        <f>IF('1'!$B$5="","",IF('1'!$B$60="","",1))</f>
        <v/>
      </c>
      <c r="BA13" s="78" t="str">
        <f>IF('1'!$B$5="","",IF('1'!$B$60="","",11))</f>
        <v/>
      </c>
      <c r="BB13" s="89" t="str">
        <f>IF('1'!$B$5="","",IF('1'!$B$60="","",IF('1'!$K$60="","",'1'!$K$60)))</f>
        <v/>
      </c>
      <c r="BC13" s="85" t="str">
        <f>IF('1'!$B$5="","",IF('1'!$B$60="","",0))</f>
        <v/>
      </c>
      <c r="BD13" s="78" t="str">
        <f>IF('1'!$B$5="","",IF('1'!$B$60="","",'1'!$B$2))</f>
        <v/>
      </c>
      <c r="BE13" s="79" t="str">
        <f>IF('1'!$B$5="","",IF('1'!$B$60="","",'1'!$B$4))</f>
        <v/>
      </c>
      <c r="BF13" s="75"/>
      <c r="BG13" s="89"/>
      <c r="BH13" s="84"/>
      <c r="BI13" s="88"/>
      <c r="BJ13" s="75"/>
      <c r="BK13" s="88"/>
      <c r="BL13" s="79"/>
      <c r="BM13" s="88"/>
      <c r="BN13" s="75"/>
      <c r="BO13" s="88"/>
      <c r="BP13" s="88"/>
      <c r="BQ13" s="88"/>
      <c r="BR13" s="79"/>
      <c r="BS13" s="80" t="str">
        <f>IF('2'!$B$5="","",IF('2'!$B$60="","","PCF008002"))</f>
        <v/>
      </c>
      <c r="BT13" s="77" t="str">
        <f>IF('2'!$B$5="","",IF('2'!$B$60="","",'2'!$B$5))</f>
        <v/>
      </c>
      <c r="BU13" s="78" t="str">
        <f>IF('2'!$B$5="","",IF('2'!$B$60="","",1))</f>
        <v/>
      </c>
      <c r="BV13" s="124" t="str">
        <f>IF('2'!$B$5="","",IF('2'!$B$60="","",60))</f>
        <v/>
      </c>
      <c r="BW13" s="124" t="str">
        <f>IF('2'!$B$5="","",IF('2'!$B$60="","",2))</f>
        <v/>
      </c>
      <c r="BX13"/>
      <c r="BY13"/>
      <c r="BZ13" s="124" t="str">
        <f>IF('2'!$B$5="","",IF('2'!$B$60="","","Y"))</f>
        <v/>
      </c>
      <c r="CA13"/>
      <c r="CB13"/>
    </row>
    <row r="14" spans="1:80" x14ac:dyDescent="0.25">
      <c r="AA14" s="136" t="str">
        <f>IF('2'!$B$5="","",IF('2'!$B$36="","","PCF011003"))</f>
        <v/>
      </c>
      <c r="AB14" s="151" t="str">
        <f>IF('2'!$B$5="","",IF('2'!$B$36="","",'2'!$B$5))</f>
        <v/>
      </c>
      <c r="AC14" s="137" t="str">
        <f>IF('2'!$B$5="","",IF('2'!$B$36="","",1))</f>
        <v/>
      </c>
      <c r="AD14" s="137" t="str">
        <f>IF('2'!$B$5="","",IF('2'!$B$36="","","FIELDCENT"))</f>
        <v/>
      </c>
      <c r="AE14" s="137" t="str">
        <f>IF('2'!$B$5="","",IF('2'!$B$36="","","0.00"))</f>
        <v/>
      </c>
      <c r="AF14" s="138" t="str">
        <f>IF('2'!$B$5="","",IF('2'!$B$36="","",'2'!$B$4))</f>
        <v/>
      </c>
      <c r="AG14" s="137" t="str">
        <f>IF('2'!$B$5="","",IF('2'!$B$36="","","0"))</f>
        <v/>
      </c>
      <c r="AH14" s="138" t="str">
        <f>IF('2'!$B$5="","",IF('2'!$B$36="","",'2'!$B$4))</f>
        <v/>
      </c>
      <c r="AI14" s="137" t="str">
        <f>IF('2'!$B$5="","",IF('2'!$B$36="","",'2'!$B$2))</f>
        <v/>
      </c>
      <c r="AJ14" s="138" t="str">
        <f>IF('2'!$B$5="","",IF('2'!$B$36="","",'2'!$B$4))</f>
        <v/>
      </c>
      <c r="AK14" s="130" t="str">
        <f>IF('2'!$B$5="","",IF('2'!$B$36="","",'2'!$B$2))</f>
        <v/>
      </c>
      <c r="AL14" s="126" t="str">
        <f>IF('2'!$B$5="","",IF('2'!$B$36="","","PCF011003"))</f>
        <v/>
      </c>
      <c r="AM14" s="152" t="str">
        <f>IF('2'!$B$5="","",IF('2'!$B$36="","",'2'!$B$5))</f>
        <v/>
      </c>
      <c r="AN14" s="126" t="str">
        <f>IF('2'!$B$5="","",IF('2'!$B$36="","",1))</f>
        <v/>
      </c>
      <c r="AO14" s="126" t="str">
        <f>IF('2'!$B$5="","",IF('2'!$B$36="","",'2'!$B$2))</f>
        <v/>
      </c>
      <c r="AP14" s="127" t="str">
        <f>IF('2'!$B$5="","",IF('2'!$B$36="","",'2'!$B$4))</f>
        <v/>
      </c>
      <c r="AQ14" s="139" t="str">
        <f>IF('2'!$B$5="","",IF('2'!$B$36="","",'2'!$B$5))</f>
        <v/>
      </c>
      <c r="AR14" s="137" t="str">
        <f>IF('2'!$B$5="","",IF('2'!$B$36="","","PCF011003"))</f>
        <v/>
      </c>
      <c r="AS14" s="137" t="str">
        <f>IF('2'!$B$5="","",IF('2'!$B$36="","",1))</f>
        <v/>
      </c>
      <c r="AT14" s="137"/>
      <c r="AU14" s="137" t="str">
        <f>IF('2'!$B$5="","",IF('2'!$B$36="","","20170901"))</f>
        <v/>
      </c>
      <c r="AV14" s="137" t="str">
        <f>IF('2'!$B$5="","",IF('2'!$B$36="","",'2'!$B$2))</f>
        <v/>
      </c>
      <c r="AW14" s="138" t="str">
        <f>IF('2'!$B$5="","",IF('2'!$B$36="","",'2'!$B$4))</f>
        <v/>
      </c>
      <c r="AX14" s="75" t="str">
        <f>IF('1'!$B$5="","",IF('1'!$B$60="","",'1'!$B$5))</f>
        <v/>
      </c>
      <c r="AY14" s="78" t="str">
        <f>IF('1'!$B$5="","",IF('1'!$B$60="","","PCF008002"))</f>
        <v/>
      </c>
      <c r="AZ14" s="78" t="str">
        <f>IF('1'!$B$5="","",IF('1'!$B$60="","",1))</f>
        <v/>
      </c>
      <c r="BA14" s="78" t="str">
        <f>IF('1'!$B$5="","",IF('1'!$B$60="","",12))</f>
        <v/>
      </c>
      <c r="BB14" s="81" t="str">
        <f>IF('1'!$B$5="","",IF('1'!$B$60="","",IF('1'!$E$60="","",'1'!$E$60)))</f>
        <v/>
      </c>
      <c r="BC14" s="85" t="str">
        <f>IF('1'!$B$5="","",IF('1'!$B$60="","",0))</f>
        <v/>
      </c>
      <c r="BD14" s="78" t="str">
        <f>IF('1'!$B$5="","",IF('1'!$B$60="","",'1'!$B$2))</f>
        <v/>
      </c>
      <c r="BE14" s="79" t="str">
        <f>IF('1'!$B$5="","",IF('1'!$B$60="","",'1'!$B$4))</f>
        <v/>
      </c>
      <c r="BF14" s="75"/>
      <c r="BG14" s="89"/>
      <c r="BH14" s="84"/>
      <c r="BI14" s="88"/>
      <c r="BJ14" s="75"/>
      <c r="BK14" s="88"/>
      <c r="BL14" s="79"/>
      <c r="BM14" s="88"/>
      <c r="BN14" s="75"/>
      <c r="BO14" s="88"/>
      <c r="BP14" s="88"/>
      <c r="BQ14" s="88"/>
      <c r="BR14" s="79"/>
      <c r="BS14" s="80" t="str">
        <f>IF('2'!$B$5="","",IF('2'!$B$61="","","PCF008002"))</f>
        <v/>
      </c>
      <c r="BT14" s="77" t="str">
        <f>IF('2'!$B$5="","",IF('2'!$B$61="","",'2'!$B$5))</f>
        <v/>
      </c>
      <c r="BU14" s="78" t="str">
        <f>IF('2'!$B$5="","",IF('2'!$B$61="","",2))</f>
        <v/>
      </c>
      <c r="BV14" s="124" t="str">
        <f>IF('2'!$B$5="","",IF('2'!$B$61="","",60))</f>
        <v/>
      </c>
      <c r="BW14" s="124" t="str">
        <f>IF('2'!$B$5="","",IF('2'!$B$61="","",2))</f>
        <v/>
      </c>
      <c r="BX14"/>
      <c r="BY14"/>
      <c r="BZ14" s="124" t="str">
        <f>IF('2'!$B$5="","",IF('2'!$B$61="","","Y"))</f>
        <v/>
      </c>
      <c r="CA14"/>
      <c r="CB14"/>
    </row>
    <row r="15" spans="1:80" x14ac:dyDescent="0.25">
      <c r="AA15" s="136" t="str">
        <f>IF('2'!$B$5="","",IF('2'!$B$60="","","PCF008002"))</f>
        <v/>
      </c>
      <c r="AB15" s="151" t="str">
        <f>IF('2'!$B$5="","",IF('2'!$B$60="","",'2'!$B$5))</f>
        <v/>
      </c>
      <c r="AC15" s="137" t="str">
        <f>IF('2'!$B$5="","",IF('2'!$B$60="","",1))</f>
        <v/>
      </c>
      <c r="AD15" s="137" t="str">
        <f>IF('2'!$B$5="","",IF('2'!$B$60="","","FIELDCENT"))</f>
        <v/>
      </c>
      <c r="AE15" s="137" t="str">
        <f>IF('2'!$B$5="","",IF('2'!$B$60="","","0.00"))</f>
        <v/>
      </c>
      <c r="AF15" s="138" t="str">
        <f>IF('2'!$B$5="","",IF('2'!$B$60="","",'2'!$B$4))</f>
        <v/>
      </c>
      <c r="AG15" s="137" t="str">
        <f>IF('2'!$B$5="","",IF('2'!$B$60="","","0"))</f>
        <v/>
      </c>
      <c r="AH15" s="138" t="str">
        <f>IF('2'!$B$5="","",IF('2'!$B$60="","",'2'!$B$4))</f>
        <v/>
      </c>
      <c r="AI15" s="137" t="str">
        <f>IF('2'!$B$5="","",IF('2'!$B$60="","",'2'!$B$2))</f>
        <v/>
      </c>
      <c r="AJ15" s="138" t="str">
        <f>IF('2'!$B$5="","",IF('2'!$B$60="","",'2'!$B$4))</f>
        <v/>
      </c>
      <c r="AK15" s="130" t="str">
        <f>IF('2'!$B$5="","",IF('2'!$B$60="","",'2'!$B$2))</f>
        <v/>
      </c>
      <c r="AL15" s="126" t="str">
        <f>IF('2'!$B$5="","",IF('2'!$B$60="","","PCF008002"))</f>
        <v/>
      </c>
      <c r="AM15" s="152" t="str">
        <f>IF('2'!$B$5="","",IF('2'!$B$60="","",'2'!$B$5))</f>
        <v/>
      </c>
      <c r="AN15" s="126" t="str">
        <f>IF('2'!$B$5="","",IF('2'!$B$60="","",1))</f>
        <v/>
      </c>
      <c r="AO15" s="126" t="str">
        <f>IF('2'!$B$5="","",IF('2'!$B$60="","",'2'!$B$2))</f>
        <v/>
      </c>
      <c r="AP15" s="127" t="str">
        <f>IF('2'!$B$5="","",IF('2'!$B$60="","",'2'!$B$4))</f>
        <v/>
      </c>
      <c r="AQ15" s="139" t="str">
        <f>IF('2'!$B$5="","",IF('2'!$B$60="","",'2'!$B$5))</f>
        <v/>
      </c>
      <c r="AR15" s="137" t="str">
        <f>IF('2'!$B$5="","",IF('2'!$B$60="","","PCF008002"))</f>
        <v/>
      </c>
      <c r="AS15" s="137" t="str">
        <f>IF('2'!$B$5="","",IF('2'!$B$60="","",1))</f>
        <v/>
      </c>
      <c r="AT15" s="137"/>
      <c r="AU15" s="137" t="str">
        <f>IF('2'!$B$5="","",IF('2'!$B$60="","","20170901"))</f>
        <v/>
      </c>
      <c r="AV15" s="137" t="str">
        <f>IF('2'!$B$5="","",IF('2'!$B$60="","",'2'!$B$2))</f>
        <v/>
      </c>
      <c r="AW15" s="138" t="str">
        <f>IF('2'!$B$5="","",IF('2'!$B$60="","",'2'!$B$4))</f>
        <v/>
      </c>
      <c r="AX15" s="75" t="str">
        <f>IF('1'!$B$5="","",IF('1'!$B$60="","",'1'!$B$5))</f>
        <v/>
      </c>
      <c r="AY15" s="78" t="str">
        <f>IF('1'!$B$5="","",IF('1'!$B$60="","","PCF008002"))</f>
        <v/>
      </c>
      <c r="AZ15" s="78" t="str">
        <f>IF('1'!$B$5="","",IF('1'!$B$60="","",1))</f>
        <v/>
      </c>
      <c r="BA15" s="78" t="str">
        <f>IF('1'!$B$5="","",IF('1'!$B$60="","",990))</f>
        <v/>
      </c>
      <c r="BB15" s="89"/>
      <c r="BC15" s="85" t="str">
        <f>IF('1'!$B$5="","",IF('1'!$B$60="","",0))</f>
        <v/>
      </c>
      <c r="BD15" s="78" t="str">
        <f>IF('1'!$B$5="","",IF('1'!$B$60="","",'1'!$B$2))</f>
        <v/>
      </c>
      <c r="BE15" s="79" t="str">
        <f>IF('1'!$B$5="","",IF('1'!$B$60="","",'1'!$B$4))</f>
        <v/>
      </c>
      <c r="BF15" s="75"/>
      <c r="BG15" s="89"/>
      <c r="BH15" s="84"/>
      <c r="BI15" s="88"/>
      <c r="BJ15" s="75"/>
      <c r="BK15" s="88"/>
      <c r="BL15" s="79"/>
      <c r="BM15" s="88"/>
      <c r="BN15" s="75"/>
      <c r="BO15" s="88"/>
      <c r="BP15" s="88"/>
      <c r="BQ15" s="88"/>
      <c r="BR15" s="79"/>
      <c r="BS15" s="80" t="str">
        <f>IF('2'!$B$5="","",IF('2'!$B$62="","","PCF008002"))</f>
        <v/>
      </c>
      <c r="BT15" s="77" t="str">
        <f>IF('2'!$B$5="","",IF('2'!$B$62="","",'2'!$B$5))</f>
        <v/>
      </c>
      <c r="BU15" s="78" t="str">
        <f>IF('2'!$B$5="","",IF('2'!$B$62="","",3))</f>
        <v/>
      </c>
      <c r="BV15" s="124" t="str">
        <f>IF('2'!$B$5="","",IF('2'!$B$62="","",60))</f>
        <v/>
      </c>
      <c r="BW15" s="124" t="str">
        <f>IF('2'!$B$5="","",IF('2'!$B$62="","",2))</f>
        <v/>
      </c>
      <c r="BX15"/>
      <c r="BY15"/>
      <c r="BZ15" s="124" t="str">
        <f>IF('2'!$B$5="","",IF('2'!$B$62="","","Y"))</f>
        <v/>
      </c>
      <c r="CA15"/>
      <c r="CB15"/>
    </row>
    <row r="16" spans="1:80" x14ac:dyDescent="0.25">
      <c r="AA16" s="136" t="str">
        <f>IF('2'!$B$5="","",IF('2'!$B$61="","","PCF008002"))</f>
        <v/>
      </c>
      <c r="AB16" s="151" t="str">
        <f>IF('2'!$B$5="","",IF('2'!$B$61="","",'2'!$B$5))</f>
        <v/>
      </c>
      <c r="AC16" s="137" t="str">
        <f>IF('2'!$B$5="","",IF('2'!$B$61="","",2))</f>
        <v/>
      </c>
      <c r="AD16" s="137" t="str">
        <f>IF('2'!$B$5="","",IF('2'!$B$61="","","FIELDCENT"))</f>
        <v/>
      </c>
      <c r="AE16" s="137" t="str">
        <f>IF('2'!$B$5="","",IF('2'!$B$61="","","0.00"))</f>
        <v/>
      </c>
      <c r="AF16" s="138" t="str">
        <f>IF('2'!$B$5="","",IF('2'!$B$61="","",'2'!$B$4))</f>
        <v/>
      </c>
      <c r="AG16" s="137" t="str">
        <f>IF('2'!$B$5="","",IF('2'!$B$61="","","0"))</f>
        <v/>
      </c>
      <c r="AH16" s="138" t="str">
        <f>IF('2'!$B$5="","",IF('2'!$B$61="","",'2'!$B$4))</f>
        <v/>
      </c>
      <c r="AI16" s="137" t="str">
        <f>IF('2'!$B$5="","",IF('2'!$B$61="","",'2'!$B$2))</f>
        <v/>
      </c>
      <c r="AJ16" s="138" t="str">
        <f>IF('2'!$B$5="","",IF('2'!$B$61="","",'2'!$B$4))</f>
        <v/>
      </c>
      <c r="AK16" s="130" t="str">
        <f>IF('2'!$B$5="","",IF('2'!$B$61="","",'2'!$B$2))</f>
        <v/>
      </c>
      <c r="AL16" s="126" t="str">
        <f>IF('2'!$B$5="","",IF('2'!$B$61="","","PCF008002"))</f>
        <v/>
      </c>
      <c r="AM16" s="152" t="str">
        <f>IF('2'!$B$5="","",IF('2'!$B$61="","",'2'!$B$5))</f>
        <v/>
      </c>
      <c r="AN16" s="126" t="str">
        <f>IF('2'!$B$5="","",IF('2'!$B$61="","",2))</f>
        <v/>
      </c>
      <c r="AO16" s="126" t="str">
        <f>IF('2'!$B$5="","",IF('2'!$B$61="","",'2'!$B$2))</f>
        <v/>
      </c>
      <c r="AP16" s="127" t="str">
        <f>IF('2'!$B$5="","",IF('2'!$B$61="","",'2'!$B$4))</f>
        <v/>
      </c>
      <c r="AQ16" s="139" t="str">
        <f>IF('2'!$B$5="","",IF('2'!$B$61="","",'2'!$B$5))</f>
        <v/>
      </c>
      <c r="AR16" s="137" t="str">
        <f>IF('2'!$B$5="","",IF('2'!$B$61="","","PCF008002"))</f>
        <v/>
      </c>
      <c r="AS16" s="137" t="str">
        <f>IF('2'!$B$5="","",IF('2'!$B$61="","",2))</f>
        <v/>
      </c>
      <c r="AT16" s="137"/>
      <c r="AU16" s="137" t="str">
        <f>IF('2'!$B$5="","",IF('2'!$B$61="","","20170901"))</f>
        <v/>
      </c>
      <c r="AV16" s="137" t="str">
        <f>IF('2'!$B$5="","",IF('2'!$B$61="","",'2'!$B$2))</f>
        <v/>
      </c>
      <c r="AW16" s="138" t="str">
        <f>IF('2'!$B$5="","",IF('2'!$B$61="","",'2'!$B$4))</f>
        <v/>
      </c>
      <c r="AX16" s="75" t="str">
        <f>IF('1'!$B$5="","",IF('1'!$B$60="","",'1'!$B$5))</f>
        <v/>
      </c>
      <c r="AY16" s="78" t="str">
        <f>IF('1'!$B$5="","",IF('1'!$B$60="","","PCF008002"))</f>
        <v/>
      </c>
      <c r="AZ16" s="78" t="str">
        <f>IF('1'!$B$5="","",IF('1'!$B$60="","",1))</f>
        <v/>
      </c>
      <c r="BA16" s="78" t="str">
        <f>IF('1'!$B$5="","",IF('1'!$B$60="","",992))</f>
        <v/>
      </c>
      <c r="BB16" s="89"/>
      <c r="BC16" s="85" t="str">
        <f>IF('1'!$B$5="","",IF('1'!$B$60="","",0))</f>
        <v/>
      </c>
      <c r="BD16" s="78" t="str">
        <f>IF('1'!$B$5="","",IF('1'!$B$60="","",'1'!$B$2))</f>
        <v/>
      </c>
      <c r="BE16" s="79" t="str">
        <f>IF('1'!$B$5="","",IF('1'!$B$60="","",'1'!$B$4))</f>
        <v/>
      </c>
      <c r="BF16" s="75"/>
      <c r="BG16" s="89"/>
      <c r="BH16" s="84"/>
      <c r="BI16" s="88"/>
      <c r="BJ16" s="75"/>
      <c r="BK16" s="88"/>
      <c r="BL16" s="79"/>
      <c r="BM16" s="88"/>
      <c r="BN16" s="75"/>
      <c r="BO16" s="88"/>
      <c r="BP16" s="88"/>
      <c r="BQ16" s="88"/>
      <c r="BR16" s="79"/>
      <c r="BS16" s="80" t="str">
        <f>IF('2'!$B$5="","",IF('2'!$B$63="","","PCF008002"))</f>
        <v/>
      </c>
      <c r="BT16" s="77" t="str">
        <f>IF('2'!$B$5="","",IF('2'!$B$63="","",'2'!$B$5))</f>
        <v/>
      </c>
      <c r="BU16" s="78" t="str">
        <f>IF('2'!$B$5="","",IF('2'!$B$63="","",4))</f>
        <v/>
      </c>
      <c r="BV16" s="124" t="str">
        <f>IF('2'!$B$5="","",IF('2'!$B$63="","",60))</f>
        <v/>
      </c>
      <c r="BW16" s="124" t="str">
        <f>IF('2'!$B$5="","",IF('2'!$B$63="","",2))</f>
        <v/>
      </c>
      <c r="BX16"/>
      <c r="BY16"/>
      <c r="BZ16" s="124" t="str">
        <f>IF('2'!$B$5="","",IF('2'!$B$63="","","Y"))</f>
        <v/>
      </c>
      <c r="CA16"/>
      <c r="CB16"/>
    </row>
    <row r="17" spans="27:80" x14ac:dyDescent="0.25">
      <c r="AA17" s="136" t="str">
        <f>IF('2'!$B$5="","",IF('2'!$B$62="","","PCF008002"))</f>
        <v/>
      </c>
      <c r="AB17" s="151" t="str">
        <f>IF('2'!$B$5="","",IF('2'!$B$62="","",'2'!$B$5))</f>
        <v/>
      </c>
      <c r="AC17" s="137" t="str">
        <f>IF('2'!$B$5="","",IF('2'!$B$62="","",3))</f>
        <v/>
      </c>
      <c r="AD17" s="137" t="str">
        <f>IF('2'!$B$5="","",IF('2'!$B$62="","","FIELDCENT"))</f>
        <v/>
      </c>
      <c r="AE17" s="137" t="str">
        <f>IF('2'!$B$5="","",IF('2'!$B$62="","","0.00"))</f>
        <v/>
      </c>
      <c r="AF17" s="138" t="str">
        <f>IF('2'!$B$5="","",IF('2'!$B$62="","",'2'!$B$4))</f>
        <v/>
      </c>
      <c r="AG17" s="137" t="str">
        <f>IF('2'!$B$5="","",IF('2'!$B$62="","","0"))</f>
        <v/>
      </c>
      <c r="AH17" s="138" t="str">
        <f>IF('2'!$B$5="","",IF('2'!$B$62="","",'2'!$B$4))</f>
        <v/>
      </c>
      <c r="AI17" s="137" t="str">
        <f>IF('2'!$B$5="","",IF('2'!$B$62="","",'2'!$B$2))</f>
        <v/>
      </c>
      <c r="AJ17" s="138" t="str">
        <f>IF('2'!$B$5="","",IF('2'!$B$62="","",'2'!$B$4))</f>
        <v/>
      </c>
      <c r="AK17" s="130" t="str">
        <f>IF('2'!$B$5="","",IF('2'!$B$62="","",'2'!$B$2))</f>
        <v/>
      </c>
      <c r="AL17" s="126" t="str">
        <f>IF('2'!$B$5="","",IF('2'!$B$62="","","PCF008002"))</f>
        <v/>
      </c>
      <c r="AM17" s="152" t="str">
        <f>IF('2'!$B$5="","",IF('2'!$B$62="","",'2'!$B$5))</f>
        <v/>
      </c>
      <c r="AN17" s="126" t="str">
        <f>IF('2'!$B$5="","",IF('2'!$B$62="","",3))</f>
        <v/>
      </c>
      <c r="AO17" s="126" t="str">
        <f>IF('2'!$B$5="","",IF('2'!$B$62="","",'2'!$B$2))</f>
        <v/>
      </c>
      <c r="AP17" s="127" t="str">
        <f>IF('2'!$B$5="","",IF('2'!$B$62="","",'2'!$B$4))</f>
        <v/>
      </c>
      <c r="AQ17" s="139" t="str">
        <f>IF('2'!$B$5="","",IF('2'!$B$62="","",'2'!$B$5))</f>
        <v/>
      </c>
      <c r="AR17" s="137" t="str">
        <f>IF('2'!$B$5="","",IF('2'!$B$62="","","PCF008002"))</f>
        <v/>
      </c>
      <c r="AS17" s="137" t="str">
        <f>IF('2'!$B$5="","",IF('2'!$B$62="","",3))</f>
        <v/>
      </c>
      <c r="AT17" s="137"/>
      <c r="AU17" s="137" t="str">
        <f>IF('2'!$B$5="","",IF('2'!$B$62="","","20170901"))</f>
        <v/>
      </c>
      <c r="AV17" s="137" t="str">
        <f>IF('2'!$B$5="","",IF('2'!$B$62="","",'2'!$B$2))</f>
        <v/>
      </c>
      <c r="AW17" s="138" t="str">
        <f>IF('2'!$B$5="","",IF('2'!$B$62="","",'2'!$B$4))</f>
        <v/>
      </c>
      <c r="AX17" s="75" t="str">
        <f>IF('1'!$B$5="","",IF('1'!$B$60="","",'1'!$B$5))</f>
        <v/>
      </c>
      <c r="AY17" s="78" t="str">
        <f>IF('1'!$B$5="","",IF('1'!$B$60="","","PCF008002"))</f>
        <v/>
      </c>
      <c r="AZ17" s="78" t="str">
        <f>IF('1'!$B$5="","",IF('1'!$B$60="","",1))</f>
        <v/>
      </c>
      <c r="BA17" s="78" t="str">
        <f>IF('1'!$B$5="","",IF('1'!$B$60="","",993))</f>
        <v/>
      </c>
      <c r="BB17" s="89"/>
      <c r="BC17" s="85" t="str">
        <f>IF('1'!$B$5="","",IF('1'!$B$60="","",0))</f>
        <v/>
      </c>
      <c r="BD17" s="78" t="str">
        <f>IF('1'!$B$5="","",IF('1'!$B$60="","",'1'!$B$2))</f>
        <v/>
      </c>
      <c r="BE17" s="79" t="str">
        <f>IF('1'!$B$5="","",IF('1'!$B$60="","",'1'!$B$4))</f>
        <v/>
      </c>
      <c r="BF17" s="75"/>
      <c r="BG17" s="89"/>
      <c r="BH17" s="84"/>
      <c r="BI17" s="88"/>
      <c r="BJ17" s="75"/>
      <c r="BK17" s="88"/>
      <c r="BL17" s="79"/>
      <c r="BM17" s="88"/>
      <c r="BN17" s="75"/>
      <c r="BO17" s="88"/>
      <c r="BP17" s="88"/>
      <c r="BQ17" s="88"/>
      <c r="BR17" s="79"/>
      <c r="BS17" s="80" t="str">
        <f>IF('2'!$B$5="","",IF('2'!$B$64="","","PCF008002"))</f>
        <v/>
      </c>
      <c r="BT17" s="77" t="str">
        <f>IF('2'!$B$5="","",IF('2'!$B$64="","",'2'!$B$5))</f>
        <v/>
      </c>
      <c r="BU17" s="78" t="str">
        <f>IF('2'!$B$5="","",IF('2'!$B$64="","",5))</f>
        <v/>
      </c>
      <c r="BV17" s="124" t="str">
        <f>IF('2'!$B$5="","",IF('2'!$B$64="","",60))</f>
        <v/>
      </c>
      <c r="BW17" s="124" t="str">
        <f>IF('2'!$B$5="","",IF('2'!$B$64="","",2))</f>
        <v/>
      </c>
      <c r="BX17"/>
      <c r="BY17"/>
      <c r="BZ17" s="124" t="str">
        <f>IF('2'!$B$5="","",IF('2'!$B$64="","","Y"))</f>
        <v/>
      </c>
      <c r="CA17"/>
      <c r="CB17"/>
    </row>
    <row r="18" spans="27:80" x14ac:dyDescent="0.25">
      <c r="AA18" s="136" t="str">
        <f>IF('2'!$B$5="","",IF('2'!$B$63="","","PCF008002"))</f>
        <v/>
      </c>
      <c r="AB18" s="151" t="str">
        <f>IF('2'!$B$5="","",IF('2'!$B$63="","",'2'!$B$5))</f>
        <v/>
      </c>
      <c r="AC18" s="137" t="str">
        <f>IF('2'!$B$5="","",IF('2'!$B$63="","",4))</f>
        <v/>
      </c>
      <c r="AD18" s="137" t="str">
        <f>IF('2'!$B$5="","",IF('2'!$B$63="","","FIELDCENT"))</f>
        <v/>
      </c>
      <c r="AE18" s="137" t="str">
        <f>IF('2'!$B$5="","",IF('2'!$B$63="","","0.00"))</f>
        <v/>
      </c>
      <c r="AF18" s="138" t="str">
        <f>IF('2'!$B$5="","",IF('2'!$B$63="","",'2'!$B$4))</f>
        <v/>
      </c>
      <c r="AG18" s="137" t="str">
        <f>IF('2'!$B$5="","",IF('2'!$B$63="","","0"))</f>
        <v/>
      </c>
      <c r="AH18" s="138" t="str">
        <f>IF('2'!$B$5="","",IF('2'!$B$63="","",'2'!$B$4))</f>
        <v/>
      </c>
      <c r="AI18" s="137" t="str">
        <f>IF('2'!$B$5="","",IF('2'!$B$63="","",'2'!$B$2))</f>
        <v/>
      </c>
      <c r="AJ18" s="138" t="str">
        <f>IF('2'!$B$5="","",IF('2'!$B$63="","",'2'!$B$4))</f>
        <v/>
      </c>
      <c r="AK18" s="130" t="str">
        <f>IF('2'!$B$5="","",IF('2'!$B$63="","",'2'!$B$2))</f>
        <v/>
      </c>
      <c r="AL18" s="126" t="str">
        <f>IF('2'!$B$5="","",IF('2'!$B$63="","","PCF008002"))</f>
        <v/>
      </c>
      <c r="AM18" s="152" t="str">
        <f>IF('2'!$B$5="","",IF('2'!$B$63="","",'2'!$B$5))</f>
        <v/>
      </c>
      <c r="AN18" s="126" t="str">
        <f>IF('2'!$B$5="","",IF('2'!$B$63="","",4))</f>
        <v/>
      </c>
      <c r="AO18" s="126" t="str">
        <f>IF('2'!$B$5="","",IF('2'!$B$63="","",'2'!$B$2))</f>
        <v/>
      </c>
      <c r="AP18" s="127" t="str">
        <f>IF('2'!$B$5="","",IF('2'!$B$63="","",'2'!$B$4))</f>
        <v/>
      </c>
      <c r="AQ18" s="139" t="str">
        <f>IF('2'!$B$5="","",IF('2'!$B$63="","",'2'!$B$5))</f>
        <v/>
      </c>
      <c r="AR18" s="137" t="str">
        <f>IF('2'!$B$5="","",IF('2'!$B$63="","","PCF008002"))</f>
        <v/>
      </c>
      <c r="AS18" s="137" t="str">
        <f>IF('2'!$B$5="","",IF('2'!$B$63="","",4))</f>
        <v/>
      </c>
      <c r="AT18" s="137"/>
      <c r="AU18" s="137" t="str">
        <f>IF('2'!$B$5="","",IF('2'!$B$63="","","20170901"))</f>
        <v/>
      </c>
      <c r="AV18" s="137" t="str">
        <f>IF('2'!$B$5="","",IF('2'!$B$63="","",'2'!$B$2))</f>
        <v/>
      </c>
      <c r="AW18" s="138" t="str">
        <f>IF('2'!$B$5="","",IF('2'!$B$63="","",'2'!$B$4))</f>
        <v/>
      </c>
      <c r="AX18" s="75" t="str">
        <f>IF('1'!$B$5="","",IF('1'!$B$60="","",'1'!$B$5))</f>
        <v/>
      </c>
      <c r="AY18" s="78" t="str">
        <f>IF('1'!$B$5="","",IF('1'!$B$60="","","PCF008002"))</f>
        <v/>
      </c>
      <c r="AZ18" s="78" t="str">
        <f>IF('1'!$B$5="","",IF('1'!$B$60="","",1))</f>
        <v/>
      </c>
      <c r="BA18" s="78" t="str">
        <f>IF('1'!$B$5="","",IF('1'!$B$60="","",994))</f>
        <v/>
      </c>
      <c r="BB18" s="89"/>
      <c r="BC18" s="85" t="str">
        <f>IF('1'!$B$5="","",IF('1'!$B$60="","",0))</f>
        <v/>
      </c>
      <c r="BD18" s="78" t="str">
        <f>IF('1'!$B$5="","",IF('1'!$B$60="","",'1'!$B$2))</f>
        <v/>
      </c>
      <c r="BE18" s="79" t="str">
        <f>IF('1'!$B$5="","",IF('1'!$B$60="","",'1'!$B$4))</f>
        <v/>
      </c>
      <c r="BF18" s="75"/>
      <c r="BG18" s="89"/>
      <c r="BH18" s="84"/>
      <c r="BI18" s="88"/>
      <c r="BJ18" s="75"/>
      <c r="BK18" s="88"/>
      <c r="BL18" s="79"/>
      <c r="BM18" s="88"/>
      <c r="BN18" s="75"/>
      <c r="BO18" s="88"/>
      <c r="BP18" s="88"/>
      <c r="BQ18" s="88"/>
      <c r="BR18" s="79"/>
      <c r="BS18" s="80" t="str">
        <f>IF('2'!$B$5="","",IF('2'!$B$65="","","PCF008002"))</f>
        <v/>
      </c>
      <c r="BT18" s="77" t="str">
        <f>IF('2'!$B$5="","",IF('2'!$B$65="","",'2'!$B$5))</f>
        <v/>
      </c>
      <c r="BU18" s="78" t="str">
        <f>IF('2'!$B$5="","",IF('2'!$B$65="","",6))</f>
        <v/>
      </c>
      <c r="BV18" s="124" t="str">
        <f>IF('2'!$B$5="","",IF('2'!$B$65="","",60))</f>
        <v/>
      </c>
      <c r="BW18" s="124" t="str">
        <f>IF('2'!$B$5="","",IF('2'!$B$65="","",2))</f>
        <v/>
      </c>
      <c r="BX18"/>
      <c r="BY18"/>
      <c r="BZ18" s="124" t="str">
        <f>IF('2'!$B$5="","",IF('2'!$B$65="","","Y"))</f>
        <v/>
      </c>
      <c r="CA18"/>
      <c r="CB18"/>
    </row>
    <row r="19" spans="27:80" x14ac:dyDescent="0.25">
      <c r="AA19" s="136" t="str">
        <f>IF('2'!$B$5="","",IF('2'!$B$64="","","PCF008002"))</f>
        <v/>
      </c>
      <c r="AB19" s="151" t="str">
        <f>IF('2'!$B$5="","",IF('2'!$B$64="","",'2'!$B$5))</f>
        <v/>
      </c>
      <c r="AC19" s="137" t="str">
        <f>IF('2'!$B$5="","",IF('2'!$B$64="","",5))</f>
        <v/>
      </c>
      <c r="AD19" s="137" t="str">
        <f>IF('2'!$B$5="","",IF('2'!$B$64="","","FIELDCENT"))</f>
        <v/>
      </c>
      <c r="AE19" s="137" t="str">
        <f>IF('2'!$B$5="","",IF('2'!$B$64="","","0.00"))</f>
        <v/>
      </c>
      <c r="AF19" s="138" t="str">
        <f>IF('2'!$B$5="","",IF('2'!$B$64="","",'2'!$B$4))</f>
        <v/>
      </c>
      <c r="AG19" s="137" t="str">
        <f>IF('2'!$B$5="","",IF('2'!$B$64="","","0"))</f>
        <v/>
      </c>
      <c r="AH19" s="138" t="str">
        <f>IF('2'!$B$5="","",IF('2'!$B$64="","",'2'!$B$4))</f>
        <v/>
      </c>
      <c r="AI19" s="137" t="str">
        <f>IF('2'!$B$5="","",IF('2'!$B$64="","",'2'!$B$2))</f>
        <v/>
      </c>
      <c r="AJ19" s="138" t="str">
        <f>IF('2'!$B$5="","",IF('2'!$B$64="","",'2'!$B$4))</f>
        <v/>
      </c>
      <c r="AK19" s="130" t="str">
        <f>IF('2'!$B$5="","",IF('2'!$B$64="","",'2'!$B$2))</f>
        <v/>
      </c>
      <c r="AL19" s="126" t="str">
        <f>IF('2'!$B$5="","",IF('2'!$B$64="","","PCF008002"))</f>
        <v/>
      </c>
      <c r="AM19" s="152" t="str">
        <f>IF('2'!$B$5="","",IF('2'!$B$64="","",'2'!$B$5))</f>
        <v/>
      </c>
      <c r="AN19" s="126" t="str">
        <f>IF('2'!$B$5="","",IF('2'!$B$64="","",5))</f>
        <v/>
      </c>
      <c r="AO19" s="126" t="str">
        <f>IF('2'!$B$5="","",IF('2'!$B$64="","",'2'!$B$2))</f>
        <v/>
      </c>
      <c r="AP19" s="127" t="str">
        <f>IF('2'!$B$5="","",IF('2'!$B$64="","",'2'!$B$4))</f>
        <v/>
      </c>
      <c r="AQ19" s="139" t="str">
        <f>IF('2'!$B$5="","",IF('2'!$B$64="","",'2'!$B$5))</f>
        <v/>
      </c>
      <c r="AR19" s="137" t="str">
        <f>IF('2'!$B$5="","",IF('2'!$B$64="","","PCF008002"))</f>
        <v/>
      </c>
      <c r="AS19" s="137" t="str">
        <f>IF('2'!$B$5="","",IF('2'!$B$64="","",5))</f>
        <v/>
      </c>
      <c r="AT19" s="137"/>
      <c r="AU19" s="137" t="str">
        <f>IF('2'!$B$5="","",IF('2'!$B$64="","","20170901"))</f>
        <v/>
      </c>
      <c r="AV19" s="137" t="str">
        <f>IF('2'!$B$5="","",IF('2'!$B$64="","",'2'!$B$2))</f>
        <v/>
      </c>
      <c r="AW19" s="138" t="str">
        <f>IF('2'!$B$5="","",IF('2'!$B$64="","",'2'!$B$4))</f>
        <v/>
      </c>
      <c r="AX19" s="75" t="str">
        <f>IF('1'!$B$5="","",IF('1'!$B$60="","",'1'!$B$5))</f>
        <v/>
      </c>
      <c r="AY19" s="78" t="str">
        <f>IF('1'!$B$5="","",IF('1'!$B$60="","","PCF008002"))</f>
        <v/>
      </c>
      <c r="AZ19" s="78" t="str">
        <f>IF('1'!$B$5="","",IF('1'!$B$60="","",1))</f>
        <v/>
      </c>
      <c r="BA19" s="78" t="str">
        <f>IF('1'!$B$5="","",IF('1'!$B$60="","",995))</f>
        <v/>
      </c>
      <c r="BB19" s="89"/>
      <c r="BC19" s="85" t="str">
        <f>IF('1'!$B$5="","",IF('1'!$B$60="","",0))</f>
        <v/>
      </c>
      <c r="BD19" s="78" t="str">
        <f>IF('1'!$B$5="","",IF('1'!$B$60="","",'1'!$B$2))</f>
        <v/>
      </c>
      <c r="BE19" s="79" t="str">
        <f>IF('1'!$B$5="","",IF('1'!$B$60="","",'1'!$B$4))</f>
        <v/>
      </c>
      <c r="BF19" s="75"/>
      <c r="BG19" s="89"/>
      <c r="BH19" s="84"/>
      <c r="BI19" s="88"/>
      <c r="BJ19" s="75"/>
      <c r="BK19" s="88"/>
      <c r="BL19" s="79"/>
      <c r="BM19" s="88"/>
      <c r="BN19" s="75"/>
      <c r="BO19" s="88"/>
      <c r="BP19" s="88"/>
      <c r="BQ19" s="88"/>
      <c r="BR19" s="79"/>
      <c r="BS19" s="80" t="str">
        <f>IF('2'!$B$5="","",IF('2'!$B$66="","","PCF008002"))</f>
        <v/>
      </c>
      <c r="BT19" s="77" t="str">
        <f>IF('2'!$B$5="","",IF('2'!$B$66="","",'2'!$B$5))</f>
        <v/>
      </c>
      <c r="BU19" s="78" t="str">
        <f>IF('2'!$B$5="","",IF('2'!$B$66="","",7))</f>
        <v/>
      </c>
      <c r="BV19" s="124" t="str">
        <f>IF('2'!$B$5="","",IF('2'!$B$66="","",60))</f>
        <v/>
      </c>
      <c r="BW19" s="124" t="str">
        <f>IF('2'!$B$5="","",IF('2'!$B$66="","",2))</f>
        <v/>
      </c>
      <c r="BX19"/>
      <c r="BY19"/>
      <c r="BZ19" s="124" t="str">
        <f>IF('2'!$B$5="","",IF('2'!$B$66="","","Y"))</f>
        <v/>
      </c>
      <c r="CA19"/>
      <c r="CB19"/>
    </row>
    <row r="20" spans="27:80" x14ac:dyDescent="0.25">
      <c r="AA20" s="136" t="str">
        <f>IF('2'!$B$5="","",IF('2'!$B$65="","","PCF008002"))</f>
        <v/>
      </c>
      <c r="AB20" s="151" t="str">
        <f>IF('2'!$B$5="","",IF('2'!$B$65="","",'2'!$B$5))</f>
        <v/>
      </c>
      <c r="AC20" s="137" t="str">
        <f>IF('2'!$B$5="","",IF('2'!$B$65="","",6))</f>
        <v/>
      </c>
      <c r="AD20" s="137" t="str">
        <f>IF('2'!$B$5="","",IF('2'!$B$65="","","FIELDCENT"))</f>
        <v/>
      </c>
      <c r="AE20" s="137" t="str">
        <f>IF('2'!$B$5="","",IF('2'!$B$65="","","0.00"))</f>
        <v/>
      </c>
      <c r="AF20" s="138" t="str">
        <f>IF('2'!$B$5="","",IF('2'!$B$65="","",'2'!$B$4))</f>
        <v/>
      </c>
      <c r="AG20" s="137" t="str">
        <f>IF('2'!$B$5="","",IF('2'!$B$65="","","0"))</f>
        <v/>
      </c>
      <c r="AH20" s="138" t="str">
        <f>IF('2'!$B$5="","",IF('2'!$B$65="","",'2'!$B$4))</f>
        <v/>
      </c>
      <c r="AI20" s="137" t="str">
        <f>IF('2'!$B$5="","",IF('2'!$B$65="","",'2'!$B$2))</f>
        <v/>
      </c>
      <c r="AJ20" s="138" t="str">
        <f>IF('2'!$B$5="","",IF('2'!$B$65="","",'2'!$B$4))</f>
        <v/>
      </c>
      <c r="AK20" s="130" t="str">
        <f>IF('2'!$B$5="","",IF('2'!$B$65="","",'2'!$B$2))</f>
        <v/>
      </c>
      <c r="AL20" s="126" t="str">
        <f>IF('2'!$B$5="","",IF('2'!$B$65="","","PCF008002"))</f>
        <v/>
      </c>
      <c r="AM20" s="152" t="str">
        <f>IF('2'!$B$5="","",IF('2'!$B$65="","",'2'!$B$5))</f>
        <v/>
      </c>
      <c r="AN20" s="126" t="str">
        <f>IF('2'!$B$5="","",IF('2'!$B$65="","",6))</f>
        <v/>
      </c>
      <c r="AO20" s="126" t="str">
        <f>IF('2'!$B$5="","",IF('2'!$B$65="","",'2'!$B$2))</f>
        <v/>
      </c>
      <c r="AP20" s="127" t="str">
        <f>IF('2'!$B$5="","",IF('2'!$B$65="","",'2'!$B$4))</f>
        <v/>
      </c>
      <c r="AQ20" s="139" t="str">
        <f>IF('2'!$B$5="","",IF('2'!$B$65="","",'2'!$B$5))</f>
        <v/>
      </c>
      <c r="AR20" s="137" t="str">
        <f>IF('2'!$B$5="","",IF('2'!$B$65="","","PCF008002"))</f>
        <v/>
      </c>
      <c r="AS20" s="137" t="str">
        <f>IF('2'!$B$5="","",IF('2'!$B$65="","",6))</f>
        <v/>
      </c>
      <c r="AT20" s="137"/>
      <c r="AU20" s="137" t="str">
        <f>IF('2'!$B$5="","",IF('2'!$B$65="","","20170901"))</f>
        <v/>
      </c>
      <c r="AV20" s="137" t="str">
        <f>IF('2'!$B$5="","",IF('2'!$B$65="","",'2'!$B$2))</f>
        <v/>
      </c>
      <c r="AW20" s="138" t="str">
        <f>IF('2'!$B$5="","",IF('2'!$B$65="","",'2'!$B$4))</f>
        <v/>
      </c>
      <c r="AX20" s="75" t="str">
        <f>IF('1'!$B$5="","",IF('1'!$B$60="","",'1'!$B$5))</f>
        <v/>
      </c>
      <c r="AY20" s="78" t="str">
        <f>IF('1'!$B$5="","",IF('1'!$B$60="","","PCF008002"))</f>
        <v/>
      </c>
      <c r="AZ20" s="78" t="str">
        <f>IF('1'!$B$5="","",IF('1'!$B$60="","",1))</f>
        <v/>
      </c>
      <c r="BA20" s="78" t="str">
        <f>IF('1'!$B$5="","",IF('1'!$B$60="","",996))</f>
        <v/>
      </c>
      <c r="BB20" s="89"/>
      <c r="BC20" s="85" t="str">
        <f>IF('1'!$B$5="","",IF('1'!$B$60="","",0))</f>
        <v/>
      </c>
      <c r="BD20" s="78" t="str">
        <f>IF('1'!$B$5="","",IF('1'!$B$60="","",'1'!$B$2))</f>
        <v/>
      </c>
      <c r="BE20" s="79" t="str">
        <f>IF('1'!$B$5="","",IF('1'!$B$60="","",'1'!$B$4))</f>
        <v/>
      </c>
      <c r="BF20" s="75"/>
      <c r="BG20" s="89"/>
      <c r="BH20" s="84"/>
      <c r="BI20" s="88"/>
      <c r="BJ20" s="75"/>
      <c r="BK20" s="88"/>
      <c r="BL20" s="79"/>
      <c r="BM20" s="88"/>
      <c r="BN20" s="75"/>
      <c r="BO20" s="88"/>
      <c r="BP20" s="88"/>
      <c r="BQ20" s="88"/>
      <c r="BR20" s="79"/>
      <c r="BS20" s="80" t="str">
        <f>IF('2'!$B$5="","",IF('2'!$B$67="","","PCF008002"))</f>
        <v/>
      </c>
      <c r="BT20" s="77" t="str">
        <f>IF('2'!$B$5="","",IF('2'!$B$67="","",'2'!$B$5))</f>
        <v/>
      </c>
      <c r="BU20" s="78" t="str">
        <f>IF('2'!$B$5="","",IF('2'!$B$67="","",8))</f>
        <v/>
      </c>
      <c r="BV20" s="124" t="str">
        <f>IF('2'!$B$5="","",IF('2'!$B$67="","",60))</f>
        <v/>
      </c>
      <c r="BW20" s="124" t="str">
        <f>IF('2'!$B$5="","",IF('2'!$B$67="","",2))</f>
        <v/>
      </c>
      <c r="BX20"/>
      <c r="BY20"/>
      <c r="BZ20" s="124" t="str">
        <f>IF('2'!$B$5="","",IF('2'!$B$67="","","Y"))</f>
        <v/>
      </c>
      <c r="CA20"/>
      <c r="CB20"/>
    </row>
    <row r="21" spans="27:80" x14ac:dyDescent="0.25">
      <c r="AA21" s="136" t="str">
        <f>IF('2'!$B$5="","",IF('2'!$B$66="","","PCF008002"))</f>
        <v/>
      </c>
      <c r="AB21" s="151" t="str">
        <f>IF('2'!$B$5="","",IF('2'!$B$66="","",'2'!$B$5))</f>
        <v/>
      </c>
      <c r="AC21" s="137" t="str">
        <f>IF('2'!$B$5="","",IF('2'!$B$66="","",7))</f>
        <v/>
      </c>
      <c r="AD21" s="137" t="str">
        <f>IF('2'!$B$5="","",IF('2'!$B$66="","","FIELDCENT"))</f>
        <v/>
      </c>
      <c r="AE21" s="137" t="str">
        <f>IF('2'!$B$5="","",IF('2'!$B$66="","","0.00"))</f>
        <v/>
      </c>
      <c r="AF21" s="138" t="str">
        <f>IF('2'!$B$5="","",IF('2'!$B$66="","",'2'!$B$4))</f>
        <v/>
      </c>
      <c r="AG21" s="137" t="str">
        <f>IF('2'!$B$5="","",IF('2'!$B$66="","","0"))</f>
        <v/>
      </c>
      <c r="AH21" s="138" t="str">
        <f>IF('2'!$B$5="","",IF('2'!$B$66="","",'2'!$B$4))</f>
        <v/>
      </c>
      <c r="AI21" s="137" t="str">
        <f>IF('2'!$B$5="","",IF('2'!$B$66="","",'2'!$B$2))</f>
        <v/>
      </c>
      <c r="AJ21" s="138" t="str">
        <f>IF('2'!$B$5="","",IF('2'!$B$66="","",'2'!$B$4))</f>
        <v/>
      </c>
      <c r="AK21" s="130" t="str">
        <f>IF('2'!$B$5="","",IF('2'!$B$66="","",'2'!$B$2))</f>
        <v/>
      </c>
      <c r="AL21" s="126" t="str">
        <f>IF('2'!$B$5="","",IF('2'!$B$66="","","PCF008002"))</f>
        <v/>
      </c>
      <c r="AM21" s="152" t="str">
        <f>IF('2'!$B$5="","",IF('2'!$B$66="","",'2'!$B$5))</f>
        <v/>
      </c>
      <c r="AN21" s="126" t="str">
        <f>IF('2'!$B$5="","",IF('2'!$B$66="","",7))</f>
        <v/>
      </c>
      <c r="AO21" s="126" t="str">
        <f>IF('2'!$B$5="","",IF('2'!$B$66="","",'2'!$B$2))</f>
        <v/>
      </c>
      <c r="AP21" s="127" t="str">
        <f>IF('2'!$B$5="","",IF('2'!$B$66="","",'2'!$B$4))</f>
        <v/>
      </c>
      <c r="AQ21" s="139" t="str">
        <f>IF('2'!$B$5="","",IF('2'!$B$66="","",'2'!$B$5))</f>
        <v/>
      </c>
      <c r="AR21" s="137" t="str">
        <f>IF('2'!$B$5="","",IF('2'!$B$66="","","PCF008002"))</f>
        <v/>
      </c>
      <c r="AS21" s="137" t="str">
        <f>IF('2'!$B$5="","",IF('2'!$B$66="","",7))</f>
        <v/>
      </c>
      <c r="AT21" s="137"/>
      <c r="AU21" s="137" t="str">
        <f>IF('2'!$B$5="","",IF('2'!$B$66="","","20170901"))</f>
        <v/>
      </c>
      <c r="AV21" s="137" t="str">
        <f>IF('2'!$B$5="","",IF('2'!$B$66="","",'2'!$B$2))</f>
        <v/>
      </c>
      <c r="AW21" s="138" t="str">
        <f>IF('2'!$B$5="","",IF('2'!$B$66="","",'2'!$B$4))</f>
        <v/>
      </c>
      <c r="AX21" s="75" t="str">
        <f>IF('1'!$B$5="","",IF('1'!$B$60="","",'1'!$B$5))</f>
        <v/>
      </c>
      <c r="AY21" s="78" t="str">
        <f>IF('1'!$B$5="","",IF('1'!$B$60="","","PCF008002"))</f>
        <v/>
      </c>
      <c r="AZ21" s="78" t="str">
        <f>IF('1'!$B$5="","",IF('1'!$B$60="","",1))</f>
        <v/>
      </c>
      <c r="BA21" s="78" t="str">
        <f>IF('1'!$B$5="","",IF('1'!$B$60="","",997))</f>
        <v/>
      </c>
      <c r="BB21" s="89"/>
      <c r="BC21" s="85" t="str">
        <f>IF('1'!$B$5="","",IF('1'!$B$60="","",0))</f>
        <v/>
      </c>
      <c r="BD21" s="78" t="str">
        <f>IF('1'!$B$5="","",IF('1'!$B$60="","",'1'!$B$2))</f>
        <v/>
      </c>
      <c r="BE21" s="79" t="str">
        <f>IF('1'!$B$5="","",IF('1'!$B$60="","",'1'!$B$4))</f>
        <v/>
      </c>
      <c r="BF21" s="75"/>
      <c r="BG21" s="89"/>
      <c r="BH21" s="84"/>
      <c r="BI21" s="88"/>
      <c r="BJ21" s="75"/>
      <c r="BK21" s="88"/>
      <c r="BL21" s="79"/>
      <c r="BM21" s="88"/>
      <c r="BN21" s="75"/>
      <c r="BO21" s="88"/>
      <c r="BP21" s="88"/>
      <c r="BQ21" s="88"/>
      <c r="BR21" s="79"/>
      <c r="BS21" s="80" t="str">
        <f>IF('2'!$B$5="","",IF('2'!$B$68="","","PCF008002"))</f>
        <v/>
      </c>
      <c r="BT21" s="77" t="str">
        <f>IF('2'!$B$5="","",IF('2'!$B$68="","",'2'!$B$5))</f>
        <v/>
      </c>
      <c r="BU21" s="78" t="str">
        <f>IF('2'!$B$5="","",IF('2'!$B$68="","",9))</f>
        <v/>
      </c>
      <c r="BV21" s="124" t="str">
        <f>IF('2'!$B$5="","",IF('2'!$B$68="","",60))</f>
        <v/>
      </c>
      <c r="BW21" s="124" t="str">
        <f>IF('2'!$B$5="","",IF('2'!$B$68="","",2))</f>
        <v/>
      </c>
      <c r="BX21" s="142"/>
      <c r="BY21" s="142"/>
      <c r="BZ21" s="124" t="str">
        <f>IF('2'!$B$5="","",IF('2'!$B$68="","","Y"))</f>
        <v/>
      </c>
      <c r="CA21" s="142"/>
      <c r="CB21" s="142"/>
    </row>
    <row r="22" spans="27:80" x14ac:dyDescent="0.25">
      <c r="AA22" s="136" t="str">
        <f>IF('2'!$B$5="","",IF('2'!$B$67="","","PCF008002"))</f>
        <v/>
      </c>
      <c r="AB22" s="151" t="str">
        <f>IF('2'!$B$5="","",IF('2'!$B$67="","",'2'!$B$5))</f>
        <v/>
      </c>
      <c r="AC22" s="137" t="str">
        <f>IF('2'!$B$5="","",IF('2'!$B$67="","",8))</f>
        <v/>
      </c>
      <c r="AD22" s="137" t="str">
        <f>IF('2'!$B$5="","",IF('2'!$B$67="","","FIELDCENT"))</f>
        <v/>
      </c>
      <c r="AE22" s="137" t="str">
        <f>IF('2'!$B$5="","",IF('2'!$B$67="","","0.00"))</f>
        <v/>
      </c>
      <c r="AF22" s="138" t="str">
        <f>IF('2'!$B$5="","",IF('2'!$B$67="","",'2'!$B$4))</f>
        <v/>
      </c>
      <c r="AG22" s="137" t="str">
        <f>IF('2'!$B$5="","",IF('2'!$B$67="","","0"))</f>
        <v/>
      </c>
      <c r="AH22" s="138" t="str">
        <f>IF('2'!$B$5="","",IF('2'!$B$67="","",'2'!$B$4))</f>
        <v/>
      </c>
      <c r="AI22" s="137" t="str">
        <f>IF('2'!$B$5="","",IF('2'!$B$67="","",'2'!$B$2))</f>
        <v/>
      </c>
      <c r="AJ22" s="138" t="str">
        <f>IF('2'!$B$5="","",IF('2'!$B$67="","",'2'!$B$4))</f>
        <v/>
      </c>
      <c r="AK22" s="130" t="str">
        <f>IF('2'!$B$5="","",IF('2'!$B$67="","",'2'!$B$2))</f>
        <v/>
      </c>
      <c r="AL22" s="126" t="str">
        <f>IF('2'!$B$5="","",IF('2'!$B$67="","","PCF008002"))</f>
        <v/>
      </c>
      <c r="AM22" s="152" t="str">
        <f>IF('2'!$B$5="","",IF('2'!$B$67="","",'2'!$B$5))</f>
        <v/>
      </c>
      <c r="AN22" s="126" t="str">
        <f>IF('2'!$B$5="","",IF('2'!$B$67="","",8))</f>
        <v/>
      </c>
      <c r="AO22" s="126" t="str">
        <f>IF('2'!$B$5="","",IF('2'!$B$67="","",'2'!$B$2))</f>
        <v/>
      </c>
      <c r="AP22" s="127" t="str">
        <f>IF('2'!$B$5="","",IF('2'!$B$67="","",'2'!$B$4))</f>
        <v/>
      </c>
      <c r="AQ22" s="139" t="str">
        <f>IF('2'!$B$5="","",IF('2'!$B$67="","",'2'!$B$5))</f>
        <v/>
      </c>
      <c r="AR22" s="137" t="str">
        <f>IF('2'!$B$5="","",IF('2'!$B$67="","","PCF008002"))</f>
        <v/>
      </c>
      <c r="AS22" s="137" t="str">
        <f>IF('2'!$B$5="","",IF('2'!$B$67="","",8))</f>
        <v/>
      </c>
      <c r="AT22" s="137"/>
      <c r="AU22" s="137" t="str">
        <f>IF('2'!$B$5="","",IF('2'!$B$67="","","20170901"))</f>
        <v/>
      </c>
      <c r="AV22" s="137" t="str">
        <f>IF('2'!$B$5="","",IF('2'!$B$67="","",'2'!$B$2))</f>
        <v/>
      </c>
      <c r="AW22" s="138" t="str">
        <f>IF('2'!$B$5="","",IF('2'!$B$67="","",'2'!$B$4))</f>
        <v/>
      </c>
      <c r="AX22" s="75" t="str">
        <f>IF('1'!$B$5="","",IF('1'!$B$60="","",'1'!$B$5))</f>
        <v/>
      </c>
      <c r="AY22" s="78" t="str">
        <f>IF('1'!$B$5="","",IF('1'!$B$60="","","PCF008002"))</f>
        <v/>
      </c>
      <c r="AZ22" s="78" t="str">
        <f>IF('1'!$B$5="","",IF('1'!$B$60="","",1))</f>
        <v/>
      </c>
      <c r="BA22" s="78" t="str">
        <f>IF('1'!$B$5="","",IF('1'!$B$60="","",998))</f>
        <v/>
      </c>
      <c r="BB22" s="89"/>
      <c r="BC22" s="85" t="str">
        <f>IF('1'!$B$5="","",IF('1'!$B$60="","",0))</f>
        <v/>
      </c>
      <c r="BD22" s="78" t="str">
        <f>IF('1'!$B$5="","",IF('1'!$B$60="","",'1'!$B$2))</f>
        <v/>
      </c>
      <c r="BE22" s="79" t="str">
        <f>IF('1'!$B$5="","",IF('1'!$B$60="","",'1'!$B$4))</f>
        <v/>
      </c>
      <c r="BF22" s="75"/>
      <c r="BG22" s="89"/>
      <c r="BH22" s="84"/>
      <c r="BI22" s="88"/>
      <c r="BJ22" s="75"/>
      <c r="BK22" s="88"/>
      <c r="BL22" s="79"/>
      <c r="BM22" s="88"/>
      <c r="BN22" s="75"/>
      <c r="BO22" s="88"/>
      <c r="BP22" s="88"/>
      <c r="BQ22" s="88"/>
      <c r="BR22" s="79"/>
      <c r="BS22" s="80" t="str">
        <f>IF('2'!$B$5="","",IF('2'!$B$69="","","PCF008002"))</f>
        <v/>
      </c>
      <c r="BT22" s="77" t="str">
        <f>IF('2'!$B$5="","",IF('2'!$B$69="","",'2'!$B$5))</f>
        <v/>
      </c>
      <c r="BU22" s="78" t="str">
        <f>IF('2'!$B$5="","",IF('2'!$B$69="","",10))</f>
        <v/>
      </c>
      <c r="BV22" s="124" t="str">
        <f>IF('2'!$B$5="","",IF('2'!$B$69="","",60))</f>
        <v/>
      </c>
      <c r="BW22" s="124" t="str">
        <f>IF('2'!$B$5="","",IF('2'!$B$69="","",2))</f>
        <v/>
      </c>
      <c r="BX22" s="142"/>
      <c r="BY22" s="142"/>
      <c r="BZ22" s="124" t="str">
        <f>IF('2'!$B$5="","",IF('2'!$B$69="","","Y"))</f>
        <v/>
      </c>
      <c r="CA22" s="142"/>
      <c r="CB22" s="142"/>
    </row>
    <row r="23" spans="27:80" x14ac:dyDescent="0.25">
      <c r="AA23" s="136" t="str">
        <f>IF('2'!$B$5="","",IF('2'!$B$68="","","PCF008002"))</f>
        <v/>
      </c>
      <c r="AB23" s="151" t="str">
        <f>IF('2'!$B$5="","",IF('2'!$B$68="","",'2'!$B$5))</f>
        <v/>
      </c>
      <c r="AC23" s="137" t="str">
        <f>IF('2'!$B$5="","",IF('2'!$B$68="","",9))</f>
        <v/>
      </c>
      <c r="AD23" s="137" t="str">
        <f>IF('2'!$B$5="","",IF('2'!$B$68="","","FIELDCENT"))</f>
        <v/>
      </c>
      <c r="AE23" s="137" t="str">
        <f>IF('2'!$B$5="","",IF('2'!$B$68="","","0.00"))</f>
        <v/>
      </c>
      <c r="AF23" s="138" t="str">
        <f>IF('2'!$B$5="","",IF('2'!$B$68="","",'2'!$B$4))</f>
        <v/>
      </c>
      <c r="AG23" s="137" t="str">
        <f>IF('2'!$B$5="","",IF('2'!$B$68="","","0"))</f>
        <v/>
      </c>
      <c r="AH23" s="138" t="str">
        <f>IF('2'!$B$5="","",IF('2'!$B$68="","",'2'!$B$4))</f>
        <v/>
      </c>
      <c r="AI23" s="137" t="str">
        <f>IF('2'!$B$5="","",IF('2'!$B$68="","",'2'!$B$2))</f>
        <v/>
      </c>
      <c r="AJ23" s="138" t="str">
        <f>IF('2'!$B$5="","",IF('2'!$B$68="","",'2'!$B$4))</f>
        <v/>
      </c>
      <c r="AK23" s="130" t="str">
        <f>IF('2'!$B$5="","",IF('2'!$B$68="","",'2'!$B$2))</f>
        <v/>
      </c>
      <c r="AL23" s="126" t="str">
        <f>IF('2'!$B$5="","",IF('2'!$B$68="","","PCF008002"))</f>
        <v/>
      </c>
      <c r="AM23" s="152" t="str">
        <f>IF('2'!$B$5="","",IF('2'!$B$68="","",'2'!$B$5))</f>
        <v/>
      </c>
      <c r="AN23" s="126" t="str">
        <f>IF('2'!$B$5="","",IF('2'!$B$68="","",9))</f>
        <v/>
      </c>
      <c r="AO23" s="126" t="str">
        <f>IF('2'!$B$5="","",IF('2'!$B$68="","",'2'!$B$2))</f>
        <v/>
      </c>
      <c r="AP23" s="127" t="str">
        <f>IF('2'!$B$5="","",IF('2'!$B$68="","",'2'!$B$4))</f>
        <v/>
      </c>
      <c r="AQ23" s="139" t="str">
        <f>IF('2'!$B$5="","",IF('2'!$B$68="","",'2'!$B$5))</f>
        <v/>
      </c>
      <c r="AR23" s="137" t="str">
        <f>IF('2'!$B$5="","",IF('2'!$B$68="","","PCF008002"))</f>
        <v/>
      </c>
      <c r="AS23" s="137" t="str">
        <f>IF('2'!$B$5="","",IF('2'!$B$68="","",9))</f>
        <v/>
      </c>
      <c r="AT23" s="137"/>
      <c r="AU23" s="137" t="str">
        <f>IF('2'!$B$5="","",IF('2'!$B$68="","","20170901"))</f>
        <v/>
      </c>
      <c r="AV23" s="137" t="str">
        <f>IF('2'!$B$5="","",IF('2'!$B$68="","",'2'!$B$2))</f>
        <v/>
      </c>
      <c r="AW23" s="138" t="str">
        <f>IF('2'!$B$5="","",IF('2'!$B$68="","",'2'!$B$4))</f>
        <v/>
      </c>
      <c r="AX23" s="75" t="str">
        <f>IF('1'!$B$5="","",IF('1'!$B$60="","",'1'!$B$5))</f>
        <v/>
      </c>
      <c r="AY23" s="78" t="str">
        <f>IF('1'!$B$5="","",IF('1'!$B$60="","","PCF008002"))</f>
        <v/>
      </c>
      <c r="AZ23" s="78" t="str">
        <f>IF('1'!$B$5="","",IF('1'!$B$60="","",1))</f>
        <v/>
      </c>
      <c r="BA23" s="78" t="str">
        <f>IF('1'!$B$5="","",IF('1'!$B$60="","",999))</f>
        <v/>
      </c>
      <c r="BB23" s="89"/>
      <c r="BC23" s="85" t="str">
        <f>IF('1'!$B$5="","",IF('1'!$B$60="","",0))</f>
        <v/>
      </c>
      <c r="BD23" s="78" t="str">
        <f>IF('1'!$B$5="","",IF('1'!$B$60="","",'1'!$B$2))</f>
        <v/>
      </c>
      <c r="BE23" s="79" t="str">
        <f>IF('1'!$B$5="","",IF('1'!$B$60="","",'1'!$B$4))</f>
        <v/>
      </c>
      <c r="BF23" s="75"/>
      <c r="BG23" s="89"/>
      <c r="BH23" s="84"/>
      <c r="BI23" s="88"/>
      <c r="BJ23" s="75"/>
      <c r="BK23" s="88"/>
      <c r="BL23" s="79"/>
      <c r="BM23" s="88"/>
      <c r="BN23" s="75"/>
      <c r="BO23" s="88"/>
      <c r="BP23" s="88"/>
      <c r="BQ23" s="88"/>
      <c r="BR23" s="79"/>
      <c r="BS23" s="80" t="str">
        <f>IF('3'!$B$5="","",IF('3'!$B$60="","","PCF008002"))</f>
        <v/>
      </c>
      <c r="BT23" s="77" t="str">
        <f>IF('3'!$B$5="","",IF('3'!$B$60="","",'3'!$B$5))</f>
        <v/>
      </c>
      <c r="BU23" s="78" t="str">
        <f>IF('3'!$B$5="","",IF('3'!$B$60="","",1))</f>
        <v/>
      </c>
      <c r="BV23" s="124" t="str">
        <f>IF('3'!$B$5="","",IF('3'!$B$60="","",60))</f>
        <v/>
      </c>
      <c r="BW23" s="124" t="str">
        <f>IF('3'!$B$5="","",IF('3'!$B$60="","",2))</f>
        <v/>
      </c>
      <c r="BX23"/>
      <c r="BY23"/>
      <c r="BZ23" s="124" t="str">
        <f>IF('3'!$B$5="","",IF('3'!$B$60="","","Y"))</f>
        <v/>
      </c>
      <c r="CA23"/>
      <c r="CB23"/>
    </row>
    <row r="24" spans="27:80" x14ac:dyDescent="0.25">
      <c r="AA24" s="136" t="str">
        <f>IF('2'!$B$5="","",IF('2'!$B$69="","","PCF008002"))</f>
        <v/>
      </c>
      <c r="AB24" s="151" t="str">
        <f>IF('2'!$B$5="","",IF('2'!$B$69="","",'2'!$B$5))</f>
        <v/>
      </c>
      <c r="AC24" s="137" t="str">
        <f>IF('2'!$B$5="","",IF('2'!$B$69="","",10))</f>
        <v/>
      </c>
      <c r="AD24" s="137" t="str">
        <f>IF('2'!$B$5="","",IF('2'!$B$69="","","FIELDCENT"))</f>
        <v/>
      </c>
      <c r="AE24" s="137" t="str">
        <f>IF('2'!$B$5="","",IF('2'!$B$69="","","0.00"))</f>
        <v/>
      </c>
      <c r="AF24" s="138" t="str">
        <f>IF('2'!$B$5="","",IF('2'!$B$69="","",'2'!$B$4))</f>
        <v/>
      </c>
      <c r="AG24" s="137" t="str">
        <f>IF('2'!$B$5="","",IF('2'!$B$69="","","0"))</f>
        <v/>
      </c>
      <c r="AH24" s="138" t="str">
        <f>IF('2'!$B$5="","",IF('2'!$B$69="","",'2'!$B$4))</f>
        <v/>
      </c>
      <c r="AI24" s="137" t="str">
        <f>IF('2'!$B$5="","",IF('2'!$B$69="","",'2'!$B$2))</f>
        <v/>
      </c>
      <c r="AJ24" s="138" t="str">
        <f>IF('2'!$B$5="","",IF('2'!$B$69="","",'2'!$B$4))</f>
        <v/>
      </c>
      <c r="AK24" s="130" t="str">
        <f>IF('2'!$B$5="","",IF('2'!$B$69="","",'2'!$B$2))</f>
        <v/>
      </c>
      <c r="AL24" s="126" t="str">
        <f>IF('2'!$B$5="","",IF('2'!$B$69="","","PCF008002"))</f>
        <v/>
      </c>
      <c r="AM24" s="152" t="str">
        <f>IF('2'!$B$5="","",IF('2'!$B$69="","",'2'!$B$5))</f>
        <v/>
      </c>
      <c r="AN24" s="126" t="str">
        <f>IF('2'!$B$5="","",IF('2'!$B$69="","",10))</f>
        <v/>
      </c>
      <c r="AO24" s="126" t="str">
        <f>IF('2'!$B$5="","",IF('2'!$B$69="","",'2'!$B$2))</f>
        <v/>
      </c>
      <c r="AP24" s="127" t="str">
        <f>IF('2'!$B$5="","",IF('2'!$B$69="","",'2'!$B$4))</f>
        <v/>
      </c>
      <c r="AQ24" s="139" t="str">
        <f>IF('2'!$B$5="","",IF('2'!$B$69="","",'2'!$B$5))</f>
        <v/>
      </c>
      <c r="AR24" s="137" t="str">
        <f>IF('2'!$B$5="","",IF('2'!$B$69="","","PCF008002"))</f>
        <v/>
      </c>
      <c r="AS24" s="137" t="str">
        <f>IF('2'!$B$5="","",IF('2'!$B$69="","",10))</f>
        <v/>
      </c>
      <c r="AT24" s="137"/>
      <c r="AU24" s="137" t="str">
        <f>IF('2'!$B$5="","",IF('2'!$B$69="","","20170901"))</f>
        <v/>
      </c>
      <c r="AV24" s="137" t="str">
        <f>IF('2'!$B$5="","",IF('2'!$B$69="","",'2'!$B$2))</f>
        <v/>
      </c>
      <c r="AW24" s="138" t="str">
        <f>IF('2'!$B$5="","",IF('2'!$B$69="","",'2'!$B$4))</f>
        <v/>
      </c>
      <c r="AX24" s="75" t="str">
        <f>IF('1'!$B$5="","",IF('1'!$B$61="","",'1'!$B$5))</f>
        <v/>
      </c>
      <c r="AY24" s="78" t="str">
        <f>IF('1'!$B$5="","",IF('1'!$B$61="","","PCF008002"))</f>
        <v/>
      </c>
      <c r="AZ24" s="78" t="str">
        <f>IF('1'!$B$5="","",IF('1'!$B$61="","",2))</f>
        <v/>
      </c>
      <c r="BA24" s="78" t="str">
        <f>IF('1'!$B$5="","",IF('1'!$B$61="","",1))</f>
        <v/>
      </c>
      <c r="BB24" s="89" t="str">
        <f>IF('1'!$B$5="","",IF('1'!$B$61="","",IF('1'!$B$61="","",'1'!$B$61)))</f>
        <v/>
      </c>
      <c r="BC24" s="85" t="str">
        <f>IF('1'!$B$5="","",IF('1'!$B$61="","",0))</f>
        <v/>
      </c>
      <c r="BD24" s="78" t="str">
        <f>IF('1'!$B$5="","",IF('1'!$B$61="","",'1'!$B$2))</f>
        <v/>
      </c>
      <c r="BE24" s="79" t="str">
        <f>IF('1'!$B$5="","",IF('1'!$B$61="","",'1'!$B$4))</f>
        <v/>
      </c>
      <c r="BF24" s="75"/>
      <c r="BG24" s="89"/>
      <c r="BH24" s="84"/>
      <c r="BI24" s="88"/>
      <c r="BJ24" s="75"/>
      <c r="BK24" s="88"/>
      <c r="BL24" s="79"/>
      <c r="BM24" s="88"/>
      <c r="BN24" s="75"/>
      <c r="BO24" s="88"/>
      <c r="BP24" s="88"/>
      <c r="BQ24" s="88"/>
      <c r="BR24" s="79"/>
      <c r="BS24" s="80" t="str">
        <f>IF('3'!$B$5="","",IF('3'!$B$61="","","PCF008002"))</f>
        <v/>
      </c>
      <c r="BT24" s="77" t="str">
        <f>IF('3'!$B$5="","",IF('3'!$B$61="","",'3'!$B$5))</f>
        <v/>
      </c>
      <c r="BU24" s="78" t="str">
        <f>IF('3'!$B$5="","",IF('3'!$B$61="","",2))</f>
        <v/>
      </c>
      <c r="BV24" s="124" t="str">
        <f>IF('3'!$B$5="","",IF('3'!$B$61="","",60))</f>
        <v/>
      </c>
      <c r="BW24" s="124" t="str">
        <f>IF('3'!$B$5="","",IF('3'!$B$61="","",2))</f>
        <v/>
      </c>
      <c r="BX24"/>
      <c r="BY24"/>
      <c r="BZ24" s="124" t="str">
        <f>IF('3'!$B$5="","",IF('3'!$B$61="","","Y"))</f>
        <v/>
      </c>
      <c r="CA24"/>
      <c r="CB24"/>
    </row>
    <row r="25" spans="27:80" x14ac:dyDescent="0.25">
      <c r="AA25" s="136" t="str">
        <f>IF('3'!$B$5="","",IF('3'!$B$36="","","PCF011003"))</f>
        <v/>
      </c>
      <c r="AB25" s="151" t="str">
        <f>IF('3'!$B$5="","",IF('3'!$B$36="","",'3'!$B$5))</f>
        <v/>
      </c>
      <c r="AC25" s="137" t="str">
        <f>IF('3'!$B$5="","",IF('3'!$B$36="","",1))</f>
        <v/>
      </c>
      <c r="AD25" s="137" t="str">
        <f>IF('3'!$B$5="","",IF('3'!$B$36="","","FIELDCENT"))</f>
        <v/>
      </c>
      <c r="AE25" s="137" t="str">
        <f>IF('3'!$B$5="","",IF('3'!$B$36="","","0.00"))</f>
        <v/>
      </c>
      <c r="AF25" s="138" t="str">
        <f>IF('3'!$B$5="","",IF('3'!$B$36="","",'3'!$B$4))</f>
        <v/>
      </c>
      <c r="AG25" s="137" t="str">
        <f>IF('3'!$B$5="","",IF('3'!$B$36="","","0"))</f>
        <v/>
      </c>
      <c r="AH25" s="138" t="str">
        <f>IF('3'!$B$5="","",IF('3'!$B$36="","",'3'!$B$4))</f>
        <v/>
      </c>
      <c r="AI25" s="137" t="str">
        <f>IF('3'!$B$5="","",IF('3'!$B$36="","",'3'!$B$2))</f>
        <v/>
      </c>
      <c r="AJ25" s="138" t="str">
        <f>IF('3'!$B$5="","",IF('3'!$B$36="","",'3'!$B$4))</f>
        <v/>
      </c>
      <c r="AK25" s="130" t="str">
        <f>IF('3'!$B$5="","",IF('3'!$B$36="","",'3'!$B$2))</f>
        <v/>
      </c>
      <c r="AL25" s="126" t="str">
        <f>IF('3'!$B$5="","",IF('3'!$B$36="","","PCF011003"))</f>
        <v/>
      </c>
      <c r="AM25" s="152" t="str">
        <f>IF('3'!$B$5="","",IF('3'!$B$36="","",'3'!$B$5))</f>
        <v/>
      </c>
      <c r="AN25" s="126" t="str">
        <f>IF('3'!$B$5="","",IF('3'!$B$36="","",1))</f>
        <v/>
      </c>
      <c r="AO25" s="126" t="str">
        <f>IF('3'!$B$5="","",IF('3'!$B$36="","",'3'!$B$2))</f>
        <v/>
      </c>
      <c r="AP25" s="127" t="str">
        <f>IF('3'!$B$5="","",IF('3'!$B$36="","",'3'!$B$4))</f>
        <v/>
      </c>
      <c r="AQ25" s="139" t="str">
        <f>IF('3'!$B$5="","",IF('3'!$B$36="","",'3'!$B$5))</f>
        <v/>
      </c>
      <c r="AR25" s="137" t="str">
        <f>IF('3'!$B$5="","",IF('3'!$B$36="","","PCF011003"))</f>
        <v/>
      </c>
      <c r="AS25" s="137" t="str">
        <f>IF('3'!$B$5="","",IF('3'!$B$36="","",1))</f>
        <v/>
      </c>
      <c r="AT25" s="137"/>
      <c r="AU25" s="137" t="str">
        <f>IF('3'!$B$5="","",IF('3'!$B$36="","","20170901"))</f>
        <v/>
      </c>
      <c r="AV25" s="137" t="str">
        <f>IF('3'!$B$5="","",IF('3'!$B$36="","",'3'!$B$2))</f>
        <v/>
      </c>
      <c r="AW25" s="138" t="str">
        <f>IF('3'!$B$5="","",IF('3'!$B$36="","",'3'!$B$4))</f>
        <v/>
      </c>
      <c r="AX25" s="75" t="str">
        <f>IF('1'!$B$5="","",IF('1'!$B$61="","",'1'!$B$5))</f>
        <v/>
      </c>
      <c r="AY25" s="78" t="str">
        <f>IF('1'!$B$5="","",IF('1'!$B$61="","","PCF008002"))</f>
        <v/>
      </c>
      <c r="AZ25" s="78" t="str">
        <f>IF('1'!$B$5="","",IF('1'!$B$61="","",2))</f>
        <v/>
      </c>
      <c r="BA25" s="78" t="str">
        <f>IF('1'!$B$5="","",IF('1'!$B$61="","",2))</f>
        <v/>
      </c>
      <c r="BB25" s="89" t="str">
        <f>IF('1'!$B$5="","",IF('1'!$B$61="","",IF('1'!$J$61="","",'1'!$J$61)))</f>
        <v/>
      </c>
      <c r="BC25" s="85" t="str">
        <f>IF('1'!$B$5="","",IF('1'!$B$61="","",0))</f>
        <v/>
      </c>
      <c r="BD25" s="78" t="str">
        <f>IF('1'!$B$5="","",IF('1'!$B$61="","",'1'!$B$2))</f>
        <v/>
      </c>
      <c r="BE25" s="79" t="str">
        <f>IF('1'!$B$5="","",IF('1'!$B$61="","",'1'!$B$4))</f>
        <v/>
      </c>
      <c r="BF25" s="75"/>
      <c r="BG25" s="89"/>
      <c r="BH25" s="84"/>
      <c r="BI25" s="88"/>
      <c r="BJ25" s="75"/>
      <c r="BK25" s="88"/>
      <c r="BL25" s="79"/>
      <c r="BM25" s="88"/>
      <c r="BN25" s="75"/>
      <c r="BO25" s="88"/>
      <c r="BP25" s="88"/>
      <c r="BQ25" s="88"/>
      <c r="BR25" s="79"/>
      <c r="BS25" s="80" t="str">
        <f>IF('3'!$B$5="","",IF('3'!$B$62="","","PCF008002"))</f>
        <v/>
      </c>
      <c r="BT25" s="77" t="str">
        <f>IF('3'!$B$5="","",IF('3'!$B$62="","",'3'!$B$5))</f>
        <v/>
      </c>
      <c r="BU25" s="78" t="str">
        <f>IF('3'!$B$5="","",IF('3'!$B$62="","",3))</f>
        <v/>
      </c>
      <c r="BV25" s="124" t="str">
        <f>IF('3'!$B$5="","",IF('3'!$B$62="","",60))</f>
        <v/>
      </c>
      <c r="BW25" s="124" t="str">
        <f>IF('3'!$B$5="","",IF('3'!$B$62="","",2))</f>
        <v/>
      </c>
      <c r="BX25"/>
      <c r="BY25"/>
      <c r="BZ25" s="124" t="str">
        <f>IF('3'!$B$5="","",IF('3'!$B$62="","","Y"))</f>
        <v/>
      </c>
      <c r="CA25"/>
      <c r="CB25"/>
    </row>
    <row r="26" spans="27:80" x14ac:dyDescent="0.25">
      <c r="AA26" s="136" t="str">
        <f>IF('3'!$B$5="","",IF('3'!$B$60="","","PCF008002"))</f>
        <v/>
      </c>
      <c r="AB26" s="151" t="str">
        <f>IF('3'!$B$5="","",IF('3'!$B$60="","",'3'!$B$5))</f>
        <v/>
      </c>
      <c r="AC26" s="137" t="str">
        <f>IF('3'!$B$5="","",IF('3'!$B$60="","",1))</f>
        <v/>
      </c>
      <c r="AD26" s="137" t="str">
        <f>IF('3'!$B$5="","",IF('3'!$B$60="","","FIELDCENT"))</f>
        <v/>
      </c>
      <c r="AE26" s="137" t="str">
        <f>IF('3'!$B$5="","",IF('3'!$B$60="","","0.00"))</f>
        <v/>
      </c>
      <c r="AF26" s="138" t="str">
        <f>IF('3'!$B$5="","",IF('3'!$B$60="","",'3'!$B$4))</f>
        <v/>
      </c>
      <c r="AG26" s="137" t="str">
        <f>IF('3'!$B$5="","",IF('3'!$B$60="","","0"))</f>
        <v/>
      </c>
      <c r="AH26" s="138" t="str">
        <f>IF('3'!$B$5="","",IF('3'!$B$60="","",'3'!$B$4))</f>
        <v/>
      </c>
      <c r="AI26" s="137" t="str">
        <f>IF('3'!$B$5="","",IF('3'!$B$60="","",'3'!$B$2))</f>
        <v/>
      </c>
      <c r="AJ26" s="138" t="str">
        <f>IF('3'!$B$5="","",IF('3'!$B$60="","",'3'!$B$4))</f>
        <v/>
      </c>
      <c r="AK26" s="130" t="str">
        <f>IF('3'!$B$5="","",IF('3'!$B$60="","",'3'!$B$2))</f>
        <v/>
      </c>
      <c r="AL26" s="126" t="str">
        <f>IF('3'!$B$5="","",IF('3'!$B$60="","","PCF008002"))</f>
        <v/>
      </c>
      <c r="AM26" s="152" t="str">
        <f>IF('3'!$B$5="","",IF('3'!$B$60="","",'3'!$B$5))</f>
        <v/>
      </c>
      <c r="AN26" s="126" t="str">
        <f>IF('3'!$B$5="","",IF('3'!$B$60="","",1))</f>
        <v/>
      </c>
      <c r="AO26" s="126" t="str">
        <f>IF('3'!$B$5="","",IF('3'!$B$60="","",'3'!$B$2))</f>
        <v/>
      </c>
      <c r="AP26" s="127" t="str">
        <f>IF('3'!$B$5="","",IF('3'!$B$60="","",'3'!$B$4))</f>
        <v/>
      </c>
      <c r="AQ26" s="139" t="str">
        <f>IF('3'!$B$5="","",IF('3'!$B$60="","",'3'!$B$5))</f>
        <v/>
      </c>
      <c r="AR26" s="137" t="str">
        <f>IF('3'!$B$5="","",IF('3'!$B$60="","","PCF008002"))</f>
        <v/>
      </c>
      <c r="AS26" s="137" t="str">
        <f>IF('3'!$B$5="","",IF('3'!$B$60="","",1))</f>
        <v/>
      </c>
      <c r="AT26" s="137"/>
      <c r="AU26" s="137" t="str">
        <f>IF('3'!$B$5="","",IF('3'!$B$60="","","20170901"))</f>
        <v/>
      </c>
      <c r="AV26" s="137" t="str">
        <f>IF('3'!$B$5="","",IF('3'!$B$60="","",'3'!$B$2))</f>
        <v/>
      </c>
      <c r="AW26" s="138" t="str">
        <f>IF('3'!$B$5="","",IF('3'!$B$60="","",'3'!$B$4))</f>
        <v/>
      </c>
      <c r="AX26" s="75" t="str">
        <f>IF('1'!$B$5="","",IF('1'!$B$61="","",'1'!$B$5))</f>
        <v/>
      </c>
      <c r="AY26" s="78" t="str">
        <f>IF('1'!$B$5="","",IF('1'!$B$61="","","PCF008002"))</f>
        <v/>
      </c>
      <c r="AZ26" s="78" t="str">
        <f>IF('1'!$B$5="","",IF('1'!$B$61="","",2))</f>
        <v/>
      </c>
      <c r="BA26" s="78" t="str">
        <f>IF('1'!$B$5="","",IF('1'!$B$61="","",3))</f>
        <v/>
      </c>
      <c r="BB26" s="86" t="str">
        <f>IF('1'!$B$5="","",IF('1'!$B$61="","",IF('1'!$D$61="","",'1'!$D$61)))</f>
        <v/>
      </c>
      <c r="BC26" s="85" t="str">
        <f>IF('1'!$B$5="","",IF('1'!$B$61="","",0))</f>
        <v/>
      </c>
      <c r="BD26" s="78" t="str">
        <f>IF('1'!$B$5="","",IF('1'!$B$61="","",'1'!$B$2))</f>
        <v/>
      </c>
      <c r="BE26" s="79" t="str">
        <f>IF('1'!$B$5="","",IF('1'!$B$61="","",'1'!$B$4))</f>
        <v/>
      </c>
      <c r="BF26" s="75"/>
      <c r="BG26" s="89"/>
      <c r="BH26" s="84"/>
      <c r="BI26" s="88"/>
      <c r="BJ26" s="75"/>
      <c r="BK26" s="88"/>
      <c r="BL26" s="79"/>
      <c r="BM26" s="88"/>
      <c r="BN26" s="75"/>
      <c r="BO26" s="88"/>
      <c r="BP26" s="88"/>
      <c r="BQ26" s="88"/>
      <c r="BR26" s="79"/>
      <c r="BS26" s="80" t="str">
        <f>IF('3'!$B$5="","",IF('3'!$B$63="","","PCF008002"))</f>
        <v/>
      </c>
      <c r="BT26" s="77" t="str">
        <f>IF('3'!$B$5="","",IF('3'!$B$63="","",'3'!$B$5))</f>
        <v/>
      </c>
      <c r="BU26" s="78" t="str">
        <f>IF('3'!$B$5="","",IF('3'!$B$63="","",4))</f>
        <v/>
      </c>
      <c r="BV26" s="124" t="str">
        <f>IF('3'!$B$5="","",IF('3'!$B$63="","",60))</f>
        <v/>
      </c>
      <c r="BW26" s="124" t="str">
        <f>IF('3'!$B$5="","",IF('3'!$B$63="","",2))</f>
        <v/>
      </c>
      <c r="BX26"/>
      <c r="BY26"/>
      <c r="BZ26" s="124" t="str">
        <f>IF('3'!$B$5="","",IF('3'!$B$63="","","Y"))</f>
        <v/>
      </c>
      <c r="CA26"/>
      <c r="CB26"/>
    </row>
    <row r="27" spans="27:80" x14ac:dyDescent="0.25">
      <c r="AA27" s="136" t="str">
        <f>IF('3'!$B$5="","",IF('3'!$B$61="","","PCF008002"))</f>
        <v/>
      </c>
      <c r="AB27" s="151" t="str">
        <f>IF('3'!$B$5="","",IF('3'!$B$61="","",'3'!$B$5))</f>
        <v/>
      </c>
      <c r="AC27" s="137" t="str">
        <f>IF('3'!$B$5="","",IF('3'!$B$61="","",2))</f>
        <v/>
      </c>
      <c r="AD27" s="137" t="str">
        <f>IF('3'!$B$5="","",IF('3'!$B$61="","","FIELDCENT"))</f>
        <v/>
      </c>
      <c r="AE27" s="137" t="str">
        <f>IF('3'!$B$5="","",IF('3'!$B$61="","","0.00"))</f>
        <v/>
      </c>
      <c r="AF27" s="138" t="str">
        <f>IF('3'!$B$5="","",IF('3'!$B$61="","",'3'!$B$4))</f>
        <v/>
      </c>
      <c r="AG27" s="137" t="str">
        <f>IF('3'!$B$5="","",IF('3'!$B$61="","","0"))</f>
        <v/>
      </c>
      <c r="AH27" s="138" t="str">
        <f>IF('3'!$B$5="","",IF('3'!$B$61="","",'3'!$B$4))</f>
        <v/>
      </c>
      <c r="AI27" s="137" t="str">
        <f>IF('3'!$B$5="","",IF('3'!$B$61="","",'3'!$B$2))</f>
        <v/>
      </c>
      <c r="AJ27" s="138" t="str">
        <f>IF('3'!$B$5="","",IF('3'!$B$61="","",'3'!$B$4))</f>
        <v/>
      </c>
      <c r="AK27" s="130" t="str">
        <f>IF('3'!$B$5="","",IF('3'!$B$61="","",'3'!$B$2))</f>
        <v/>
      </c>
      <c r="AL27" s="126" t="str">
        <f>IF('3'!$B$5="","",IF('3'!$B$61="","","PCF008002"))</f>
        <v/>
      </c>
      <c r="AM27" s="152" t="str">
        <f>IF('3'!$B$5="","",IF('3'!$B$61="","",'3'!$B$5))</f>
        <v/>
      </c>
      <c r="AN27" s="126" t="str">
        <f>IF('3'!$B$5="","",IF('3'!$B$61="","",2))</f>
        <v/>
      </c>
      <c r="AO27" s="126" t="str">
        <f>IF('3'!$B$5="","",IF('3'!$B$61="","",'3'!$B$2))</f>
        <v/>
      </c>
      <c r="AP27" s="127" t="str">
        <f>IF('3'!$B$5="","",IF('3'!$B$61="","",'3'!$B$4))</f>
        <v/>
      </c>
      <c r="AQ27" s="139" t="str">
        <f>IF('3'!$B$5="","",IF('3'!$B$61="","",'3'!$B$5))</f>
        <v/>
      </c>
      <c r="AR27" s="137" t="str">
        <f>IF('3'!$B$5="","",IF('3'!$B$61="","","PCF008002"))</f>
        <v/>
      </c>
      <c r="AS27" s="137" t="str">
        <f>IF('3'!$B$5="","",IF('3'!$B$61="","",2))</f>
        <v/>
      </c>
      <c r="AT27" s="137"/>
      <c r="AU27" s="137" t="str">
        <f>IF('3'!$B$5="","",IF('3'!$B$61="","","20170901"))</f>
        <v/>
      </c>
      <c r="AV27" s="137" t="str">
        <f>IF('3'!$B$5="","",IF('3'!$B$61="","",'3'!$B$2))</f>
        <v/>
      </c>
      <c r="AW27" s="138" t="str">
        <f>IF('3'!$B$5="","",IF('3'!$B$61="","",'3'!$B$4))</f>
        <v/>
      </c>
      <c r="AX27" s="75" t="str">
        <f>IF('1'!$B$5="","",IF('1'!$B$61="","",'1'!$B$5))</f>
        <v/>
      </c>
      <c r="AY27" s="78" t="str">
        <f>IF('1'!$B$5="","",IF('1'!$B$61="","","PCF008002"))</f>
        <v/>
      </c>
      <c r="AZ27" s="78" t="str">
        <f>IF('1'!$B$5="","",IF('1'!$B$61="","",2))</f>
        <v/>
      </c>
      <c r="BA27" s="78" t="str">
        <f>IF('1'!$B$5="","",IF('1'!$B$61="","",4))</f>
        <v/>
      </c>
      <c r="BB27" s="86" t="str">
        <f>IF('1'!$B$5="","",IF('1'!$B$61="","",IF('1'!$D$61="","",'1'!$D$61)))</f>
        <v/>
      </c>
      <c r="BC27" s="85" t="str">
        <f>IF('1'!$B$5="","",IF('1'!$B$61="","",0))</f>
        <v/>
      </c>
      <c r="BD27" s="78" t="str">
        <f>IF('1'!$B$5="","",IF('1'!$B$61="","",'1'!$B$2))</f>
        <v/>
      </c>
      <c r="BE27" s="79" t="str">
        <f>IF('1'!$B$5="","",IF('1'!$B$61="","",'1'!$B$4))</f>
        <v/>
      </c>
      <c r="BF27" s="75"/>
      <c r="BG27" s="89"/>
      <c r="BH27" s="84"/>
      <c r="BI27" s="88"/>
      <c r="BJ27" s="75"/>
      <c r="BK27" s="88"/>
      <c r="BL27" s="79"/>
      <c r="BM27" s="88"/>
      <c r="BN27" s="75"/>
      <c r="BO27" s="88"/>
      <c r="BP27" s="88"/>
      <c r="BQ27" s="88"/>
      <c r="BR27" s="79"/>
      <c r="BS27" s="80" t="str">
        <f>IF('3'!$B$5="","",IF('3'!$B$64="","","PCF008002"))</f>
        <v/>
      </c>
      <c r="BT27" s="77" t="str">
        <f>IF('3'!$B$5="","",IF('3'!$B$64="","",'3'!$B$5))</f>
        <v/>
      </c>
      <c r="BU27" s="78" t="str">
        <f>IF('3'!$B$5="","",IF('3'!$B$64="","",5))</f>
        <v/>
      </c>
      <c r="BV27" s="124" t="str">
        <f>IF('3'!$B$5="","",IF('3'!$B$64="","",60))</f>
        <v/>
      </c>
      <c r="BW27" s="124" t="str">
        <f>IF('3'!$B$5="","",IF('3'!$B$64="","",2))</f>
        <v/>
      </c>
      <c r="BX27"/>
      <c r="BY27"/>
      <c r="BZ27" s="124" t="str">
        <f>IF('3'!$B$5="","",IF('3'!$B$64="","","Y"))</f>
        <v/>
      </c>
      <c r="CA27"/>
      <c r="CB27"/>
    </row>
    <row r="28" spans="27:80" x14ac:dyDescent="0.25">
      <c r="AA28" s="136" t="str">
        <f>IF('3'!$B$5="","",IF('3'!$B$62="","","PCF008002"))</f>
        <v/>
      </c>
      <c r="AB28" s="151" t="str">
        <f>IF('3'!$B$5="","",IF('3'!$B$62="","",'3'!$B$5))</f>
        <v/>
      </c>
      <c r="AC28" s="137" t="str">
        <f>IF('3'!$B$5="","",IF('3'!$B$62="","",3))</f>
        <v/>
      </c>
      <c r="AD28" s="137" t="str">
        <f>IF('3'!$B$5="","",IF('3'!$B$62="","","FIELDCENT"))</f>
        <v/>
      </c>
      <c r="AE28" s="137" t="str">
        <f>IF('3'!$B$5="","",IF('3'!$B$62="","","0.00"))</f>
        <v/>
      </c>
      <c r="AF28" s="138" t="str">
        <f>IF('3'!$B$5="","",IF('3'!$B$62="","",'3'!$B$4))</f>
        <v/>
      </c>
      <c r="AG28" s="137" t="str">
        <f>IF('3'!$B$5="","",IF('3'!$B$62="","","0"))</f>
        <v/>
      </c>
      <c r="AH28" s="138" t="str">
        <f>IF('3'!$B$5="","",IF('3'!$B$62="","",'3'!$B$4))</f>
        <v/>
      </c>
      <c r="AI28" s="137" t="str">
        <f>IF('3'!$B$5="","",IF('3'!$B$62="","",'3'!$B$2))</f>
        <v/>
      </c>
      <c r="AJ28" s="138" t="str">
        <f>IF('3'!$B$5="","",IF('3'!$B$62="","",'3'!$B$4))</f>
        <v/>
      </c>
      <c r="AK28" s="130" t="str">
        <f>IF('3'!$B$5="","",IF('3'!$B$62="","",'3'!$B$2))</f>
        <v/>
      </c>
      <c r="AL28" s="126" t="str">
        <f>IF('3'!$B$5="","",IF('3'!$B$62="","","PCF008002"))</f>
        <v/>
      </c>
      <c r="AM28" s="152" t="str">
        <f>IF('3'!$B$5="","",IF('3'!$B$62="","",'3'!$B$5))</f>
        <v/>
      </c>
      <c r="AN28" s="126" t="str">
        <f>IF('3'!$B$5="","",IF('3'!$B$62="","",3))</f>
        <v/>
      </c>
      <c r="AO28" s="126" t="str">
        <f>IF('3'!$B$5="","",IF('3'!$B$62="","",'3'!$B$2))</f>
        <v/>
      </c>
      <c r="AP28" s="127" t="str">
        <f>IF('3'!$B$5="","",IF('3'!$B$62="","",'3'!$B$4))</f>
        <v/>
      </c>
      <c r="AQ28" s="139" t="str">
        <f>IF('3'!$B$5="","",IF('3'!$B$62="","",'3'!$B$5))</f>
        <v/>
      </c>
      <c r="AR28" s="137" t="str">
        <f>IF('3'!$B$5="","",IF('3'!$B$62="","","PCF008002"))</f>
        <v/>
      </c>
      <c r="AS28" s="137" t="str">
        <f>IF('3'!$B$5="","",IF('3'!$B$62="","",3))</f>
        <v/>
      </c>
      <c r="AT28" s="137"/>
      <c r="AU28" s="137" t="str">
        <f>IF('3'!$B$5="","",IF('3'!$B$62="","","20170901"))</f>
        <v/>
      </c>
      <c r="AV28" s="137" t="str">
        <f>IF('3'!$B$5="","",IF('3'!$B$62="","",'3'!$B$2))</f>
        <v/>
      </c>
      <c r="AW28" s="138" t="str">
        <f>IF('3'!$B$5="","",IF('3'!$B$62="","",'3'!$B$4))</f>
        <v/>
      </c>
      <c r="AX28" s="75" t="str">
        <f>IF('1'!$B$5="","",IF('1'!$B$61="","",'1'!$B$5))</f>
        <v/>
      </c>
      <c r="AY28" s="78" t="str">
        <f>IF('1'!$B$5="","",IF('1'!$B$61="","","PCF008002"))</f>
        <v/>
      </c>
      <c r="AZ28" s="78" t="str">
        <f>IF('1'!$B$5="","",IF('1'!$B$61="","",2))</f>
        <v/>
      </c>
      <c r="BA28" s="78" t="str">
        <f>IF('1'!$B$5="","",IF('1'!$B$61="","",5))</f>
        <v/>
      </c>
      <c r="BB28" s="89" t="str">
        <f>IF('1'!$B$5="","",IF('1'!$B$61="","",IF('1'!$F$61="","",'1'!$F$61)))</f>
        <v/>
      </c>
      <c r="BC28" s="85" t="str">
        <f>IF('1'!$B$5="","",IF('1'!$B$61="","",0))</f>
        <v/>
      </c>
      <c r="BD28" s="78" t="str">
        <f>IF('1'!$B$5="","",IF('1'!$B$61="","",'1'!$B$2))</f>
        <v/>
      </c>
      <c r="BE28" s="79" t="str">
        <f>IF('1'!$B$5="","",IF('1'!$B$61="","",'1'!$B$4))</f>
        <v/>
      </c>
      <c r="BF28" s="75"/>
      <c r="BG28" s="89"/>
      <c r="BH28" s="84"/>
      <c r="BI28" s="88"/>
      <c r="BJ28" s="75"/>
      <c r="BK28" s="88"/>
      <c r="BL28" s="79"/>
      <c r="BM28" s="88"/>
      <c r="BN28" s="75"/>
      <c r="BO28" s="88"/>
      <c r="BP28" s="88"/>
      <c r="BQ28" s="88"/>
      <c r="BR28" s="79"/>
      <c r="BS28" s="80" t="str">
        <f>IF('3'!$B$5="","",IF('3'!$B$65="","","PCF008002"))</f>
        <v/>
      </c>
      <c r="BT28" s="77" t="str">
        <f>IF('3'!$B$5="","",IF('3'!$B$65="","",'3'!$B$5))</f>
        <v/>
      </c>
      <c r="BU28" s="78" t="str">
        <f>IF('3'!$B$5="","",IF('3'!$B$65="","",6))</f>
        <v/>
      </c>
      <c r="BV28" s="124" t="str">
        <f>IF('3'!$B$5="","",IF('3'!$B$65="","",60))</f>
        <v/>
      </c>
      <c r="BW28" s="124" t="str">
        <f>IF('3'!$B$5="","",IF('3'!$B$65="","",2))</f>
        <v/>
      </c>
      <c r="BX28"/>
      <c r="BY28"/>
      <c r="BZ28" s="124" t="str">
        <f>IF('3'!$B$5="","",IF('3'!$B$65="","","Y"))</f>
        <v/>
      </c>
      <c r="CA28"/>
      <c r="CB28"/>
    </row>
    <row r="29" spans="27:80" x14ac:dyDescent="0.25">
      <c r="AA29" s="136" t="str">
        <f>IF('3'!$B$5="","",IF('3'!$B$63="","","PCF008002"))</f>
        <v/>
      </c>
      <c r="AB29" s="151" t="str">
        <f>IF('3'!$B$5="","",IF('3'!$B$63="","",'3'!$B$5))</f>
        <v/>
      </c>
      <c r="AC29" s="137" t="str">
        <f>IF('3'!$B$5="","",IF('3'!$B$63="","",4))</f>
        <v/>
      </c>
      <c r="AD29" s="137" t="str">
        <f>IF('3'!$B$5="","",IF('3'!$B$63="","","FIELDCENT"))</f>
        <v/>
      </c>
      <c r="AE29" s="137" t="str">
        <f>IF('3'!$B$5="","",IF('3'!$B$63="","","0.00"))</f>
        <v/>
      </c>
      <c r="AF29" s="138" t="str">
        <f>IF('3'!$B$5="","",IF('3'!$B$63="","",'3'!$B$4))</f>
        <v/>
      </c>
      <c r="AG29" s="137" t="str">
        <f>IF('3'!$B$5="","",IF('3'!$B$63="","","0"))</f>
        <v/>
      </c>
      <c r="AH29" s="138" t="str">
        <f>IF('3'!$B$5="","",IF('3'!$B$63="","",'3'!$B$4))</f>
        <v/>
      </c>
      <c r="AI29" s="137" t="str">
        <f>IF('3'!$B$5="","",IF('3'!$B$63="","",'3'!$B$2))</f>
        <v/>
      </c>
      <c r="AJ29" s="138" t="str">
        <f>IF('3'!$B$5="","",IF('3'!$B$63="","",'3'!$B$4))</f>
        <v/>
      </c>
      <c r="AK29" s="130" t="str">
        <f>IF('3'!$B$5="","",IF('3'!$B$63="","",'3'!$B$2))</f>
        <v/>
      </c>
      <c r="AL29" s="126" t="str">
        <f>IF('3'!$B$5="","",IF('3'!$B$63="","","PCF008002"))</f>
        <v/>
      </c>
      <c r="AM29" s="152" t="str">
        <f>IF('3'!$B$5="","",IF('3'!$B$63="","",'3'!$B$5))</f>
        <v/>
      </c>
      <c r="AN29" s="126" t="str">
        <f>IF('3'!$B$5="","",IF('3'!$B$63="","",4))</f>
        <v/>
      </c>
      <c r="AO29" s="126" t="str">
        <f>IF('3'!$B$5="","",IF('3'!$B$63="","",'3'!$B$2))</f>
        <v/>
      </c>
      <c r="AP29" s="127" t="str">
        <f>IF('3'!$B$5="","",IF('3'!$B$63="","",'3'!$B$4))</f>
        <v/>
      </c>
      <c r="AQ29" s="139" t="str">
        <f>IF('3'!$B$5="","",IF('3'!$B$63="","",'3'!$B$5))</f>
        <v/>
      </c>
      <c r="AR29" s="137" t="str">
        <f>IF('3'!$B$5="","",IF('3'!$B$63="","","PCF008002"))</f>
        <v/>
      </c>
      <c r="AS29" s="137" t="str">
        <f>IF('3'!$B$5="","",IF('3'!$B$63="","",4))</f>
        <v/>
      </c>
      <c r="AT29" s="137"/>
      <c r="AU29" s="137" t="str">
        <f>IF('3'!$B$5="","",IF('3'!$B$63="","","20170901"))</f>
        <v/>
      </c>
      <c r="AV29" s="137" t="str">
        <f>IF('3'!$B$5="","",IF('3'!$B$63="","",'3'!$B$2))</f>
        <v/>
      </c>
      <c r="AW29" s="138" t="str">
        <f>IF('3'!$B$5="","",IF('3'!$B$63="","",'3'!$B$4))</f>
        <v/>
      </c>
      <c r="AX29" s="75" t="str">
        <f>IF('1'!$B$5="","",IF('1'!$B$61="","",'1'!$B$5))</f>
        <v/>
      </c>
      <c r="AY29" s="78" t="str">
        <f>IF('1'!$B$5="","",IF('1'!$B$61="","","PCF008002"))</f>
        <v/>
      </c>
      <c r="AZ29" s="78" t="str">
        <f>IF('1'!$B$5="","",IF('1'!$B$61="","",2))</f>
        <v/>
      </c>
      <c r="BA29" s="78" t="str">
        <f>IF('1'!$B$5="","",IF('1'!$B$61="","",6))</f>
        <v/>
      </c>
      <c r="BB29" s="89" t="str">
        <f>IF('1'!$B$5="","",IF('1'!$B$61="","",IF('1'!$G$61="","",'1'!$G$61)))</f>
        <v/>
      </c>
      <c r="BC29" s="85" t="str">
        <f>IF('1'!$B$5="","",IF('1'!$B$61="","",0))</f>
        <v/>
      </c>
      <c r="BD29" s="78" t="str">
        <f>IF('1'!$B$5="","",IF('1'!$B$61="","",'1'!$B$2))</f>
        <v/>
      </c>
      <c r="BE29" s="79" t="str">
        <f>IF('1'!$B$5="","",IF('1'!$B$61="","",'1'!$B$4))</f>
        <v/>
      </c>
      <c r="BF29" s="75"/>
      <c r="BG29" s="89"/>
      <c r="BH29" s="84"/>
      <c r="BI29" s="88"/>
      <c r="BJ29" s="75"/>
      <c r="BK29" s="88"/>
      <c r="BL29" s="79"/>
      <c r="BM29" s="88"/>
      <c r="BN29" s="75"/>
      <c r="BO29" s="88"/>
      <c r="BP29" s="88"/>
      <c r="BQ29" s="88"/>
      <c r="BR29" s="79"/>
      <c r="BS29" s="80" t="str">
        <f>IF('3'!$B$5="","",IF('3'!$B$66="","","PCF008002"))</f>
        <v/>
      </c>
      <c r="BT29" s="77" t="str">
        <f>IF('3'!$B$5="","",IF('3'!$B$66="","",'3'!$B$5))</f>
        <v/>
      </c>
      <c r="BU29" s="78" t="str">
        <f>IF('3'!$B$5="","",IF('3'!$B$66="","",7))</f>
        <v/>
      </c>
      <c r="BV29" s="124" t="str">
        <f>IF('3'!$B$5="","",IF('3'!$B$66="","",60))</f>
        <v/>
      </c>
      <c r="BW29" s="124" t="str">
        <f>IF('3'!$B$5="","",IF('3'!$B$66="","",2))</f>
        <v/>
      </c>
      <c r="BX29"/>
      <c r="BY29"/>
      <c r="BZ29" s="124" t="str">
        <f>IF('3'!$B$5="","",IF('3'!$B$66="","","Y"))</f>
        <v/>
      </c>
      <c r="CA29"/>
      <c r="CB29"/>
    </row>
    <row r="30" spans="27:80" x14ac:dyDescent="0.25">
      <c r="AA30" s="136" t="str">
        <f>IF('3'!$B$5="","",IF('3'!$B$64="","","PCF008002"))</f>
        <v/>
      </c>
      <c r="AB30" s="151" t="str">
        <f>IF('3'!$B$5="","",IF('3'!$B$64="","",'3'!$B$5))</f>
        <v/>
      </c>
      <c r="AC30" s="137" t="str">
        <f>IF('3'!$B$5="","",IF('3'!$B$64="","",5))</f>
        <v/>
      </c>
      <c r="AD30" s="137" t="str">
        <f>IF('3'!$B$5="","",IF('3'!$B$64="","","FIELDCENT"))</f>
        <v/>
      </c>
      <c r="AE30" s="137" t="str">
        <f>IF('3'!$B$5="","",IF('3'!$B$64="","","0.00"))</f>
        <v/>
      </c>
      <c r="AF30" s="138" t="str">
        <f>IF('3'!$B$5="","",IF('3'!$B$64="","",'3'!$B$4))</f>
        <v/>
      </c>
      <c r="AG30" s="137" t="str">
        <f>IF('3'!$B$5="","",IF('3'!$B$64="","","0"))</f>
        <v/>
      </c>
      <c r="AH30" s="138" t="str">
        <f>IF('3'!$B$5="","",IF('3'!$B$64="","",'3'!$B$4))</f>
        <v/>
      </c>
      <c r="AI30" s="137" t="str">
        <f>IF('3'!$B$5="","",IF('3'!$B$64="","",'3'!$B$2))</f>
        <v/>
      </c>
      <c r="AJ30" s="138" t="str">
        <f>IF('3'!$B$5="","",IF('3'!$B$64="","",'3'!$B$4))</f>
        <v/>
      </c>
      <c r="AK30" s="130" t="str">
        <f>IF('3'!$B$5="","",IF('3'!$B$64="","",'3'!$B$2))</f>
        <v/>
      </c>
      <c r="AL30" s="126" t="str">
        <f>IF('3'!$B$5="","",IF('3'!$B$64="","","PCF008002"))</f>
        <v/>
      </c>
      <c r="AM30" s="152" t="str">
        <f>IF('3'!$B$5="","",IF('3'!$B$64="","",'3'!$B$5))</f>
        <v/>
      </c>
      <c r="AN30" s="126" t="str">
        <f>IF('3'!$B$5="","",IF('3'!$B$64="","",5))</f>
        <v/>
      </c>
      <c r="AO30" s="126" t="str">
        <f>IF('3'!$B$5="","",IF('3'!$B$64="","",'3'!$B$2))</f>
        <v/>
      </c>
      <c r="AP30" s="127" t="str">
        <f>IF('3'!$B$5="","",IF('3'!$B$64="","",'3'!$B$4))</f>
        <v/>
      </c>
      <c r="AQ30" s="139" t="str">
        <f>IF('3'!$B$5="","",IF('3'!$B$64="","",'3'!$B$5))</f>
        <v/>
      </c>
      <c r="AR30" s="137" t="str">
        <f>IF('3'!$B$5="","",IF('3'!$B$64="","","PCF008002"))</f>
        <v/>
      </c>
      <c r="AS30" s="137" t="str">
        <f>IF('3'!$B$5="","",IF('3'!$B$64="","",5))</f>
        <v/>
      </c>
      <c r="AT30" s="137"/>
      <c r="AU30" s="137" t="str">
        <f>IF('3'!$B$5="","",IF('3'!$B$64="","","20170901"))</f>
        <v/>
      </c>
      <c r="AV30" s="137" t="str">
        <f>IF('3'!$B$5="","",IF('3'!$B$64="","",'3'!$B$2))</f>
        <v/>
      </c>
      <c r="AW30" s="138" t="str">
        <f>IF('3'!$B$5="","",IF('3'!$B$64="","",'3'!$B$4))</f>
        <v/>
      </c>
      <c r="AX30" s="75" t="str">
        <f>IF('1'!$B$5="","",IF('1'!$B$61="","",'1'!$B$5))</f>
        <v/>
      </c>
      <c r="AY30" s="78" t="str">
        <f>IF('1'!$B$5="","",IF('1'!$B$61="","","PCF008002"))</f>
        <v/>
      </c>
      <c r="AZ30" s="78" t="str">
        <f>IF('1'!$B$5="","",IF('1'!$B$61="","",2))</f>
        <v/>
      </c>
      <c r="BA30" s="78" t="str">
        <f>IF('1'!$B$5="","",IF('1'!$B$61="","",7))</f>
        <v/>
      </c>
      <c r="BB30" s="89" t="str">
        <f>IF('1'!$B$5="","",IF('1'!$B$61="","",IF('1'!$H$61="","",'1'!$H$61)))</f>
        <v/>
      </c>
      <c r="BC30" s="85" t="str">
        <f>IF('1'!$B$5="","",IF('1'!$B$61="","",0))</f>
        <v/>
      </c>
      <c r="BD30" s="78" t="str">
        <f>IF('1'!$B$5="","",IF('1'!$B$61="","",'1'!$B$2))</f>
        <v/>
      </c>
      <c r="BE30" s="79" t="str">
        <f>IF('1'!$B$5="","",IF('1'!$B$61="","",'1'!$B$4))</f>
        <v/>
      </c>
      <c r="BF30" s="75"/>
      <c r="BG30" s="89"/>
      <c r="BH30" s="84"/>
      <c r="BI30" s="88"/>
      <c r="BJ30" s="75"/>
      <c r="BK30" s="88"/>
      <c r="BL30" s="79"/>
      <c r="BM30" s="88"/>
      <c r="BN30" s="75"/>
      <c r="BO30" s="88"/>
      <c r="BP30" s="88"/>
      <c r="BQ30" s="88"/>
      <c r="BR30" s="79"/>
      <c r="BS30" s="80" t="str">
        <f>IF('3'!$B$5="","",IF('3'!$B$67="","","PCF008002"))</f>
        <v/>
      </c>
      <c r="BT30" s="77" t="str">
        <f>IF('3'!$B$5="","",IF('3'!$B$67="","",'3'!$B$5))</f>
        <v/>
      </c>
      <c r="BU30" s="78" t="str">
        <f>IF('3'!$B$5="","",IF('3'!$B$67="","",8))</f>
        <v/>
      </c>
      <c r="BV30" s="124" t="str">
        <f>IF('3'!$B$5="","",IF('3'!$B$67="","",60))</f>
        <v/>
      </c>
      <c r="BW30" s="124" t="str">
        <f>IF('3'!$B$5="","",IF('3'!$B$67="","",2))</f>
        <v/>
      </c>
      <c r="BX30"/>
      <c r="BY30"/>
      <c r="BZ30" s="124" t="str">
        <f>IF('3'!$B$5="","",IF('3'!$B$67="","","Y"))</f>
        <v/>
      </c>
      <c r="CA30"/>
      <c r="CB30"/>
    </row>
    <row r="31" spans="27:80" x14ac:dyDescent="0.25">
      <c r="AA31" s="136" t="str">
        <f>IF('3'!$B$5="","",IF('3'!$B$65="","","PCF008002"))</f>
        <v/>
      </c>
      <c r="AB31" s="151" t="str">
        <f>IF('3'!$B$5="","",IF('3'!$B$65="","",'3'!$B$5))</f>
        <v/>
      </c>
      <c r="AC31" s="137" t="str">
        <f>IF('3'!$B$5="","",IF('3'!$B$65="","",6))</f>
        <v/>
      </c>
      <c r="AD31" s="137" t="str">
        <f>IF('3'!$B$5="","",IF('3'!$B$65="","","FIELDCENT"))</f>
        <v/>
      </c>
      <c r="AE31" s="137" t="str">
        <f>IF('3'!$B$5="","",IF('3'!$B$65="","","0.00"))</f>
        <v/>
      </c>
      <c r="AF31" s="138" t="str">
        <f>IF('3'!$B$5="","",IF('3'!$B$65="","",'3'!$B$4))</f>
        <v/>
      </c>
      <c r="AG31" s="137" t="str">
        <f>IF('3'!$B$5="","",IF('3'!$B$65="","","0"))</f>
        <v/>
      </c>
      <c r="AH31" s="138" t="str">
        <f>IF('3'!$B$5="","",IF('3'!$B$65="","",'3'!$B$4))</f>
        <v/>
      </c>
      <c r="AI31" s="137" t="str">
        <f>IF('3'!$B$5="","",IF('3'!$B$65="","",'3'!$B$2))</f>
        <v/>
      </c>
      <c r="AJ31" s="138" t="str">
        <f>IF('3'!$B$5="","",IF('3'!$B$65="","",'3'!$B$4))</f>
        <v/>
      </c>
      <c r="AK31" s="130" t="str">
        <f>IF('3'!$B$5="","",IF('3'!$B$65="","",'3'!$B$2))</f>
        <v/>
      </c>
      <c r="AL31" s="126" t="str">
        <f>IF('3'!$B$5="","",IF('3'!$B$65="","","PCF008002"))</f>
        <v/>
      </c>
      <c r="AM31" s="152" t="str">
        <f>IF('3'!$B$5="","",IF('3'!$B$65="","",'3'!$B$5))</f>
        <v/>
      </c>
      <c r="AN31" s="126" t="str">
        <f>IF('3'!$B$5="","",IF('3'!$B$65="","",6))</f>
        <v/>
      </c>
      <c r="AO31" s="126" t="str">
        <f>IF('3'!$B$5="","",IF('3'!$B$65="","",'3'!$B$2))</f>
        <v/>
      </c>
      <c r="AP31" s="127" t="str">
        <f>IF('3'!$B$5="","",IF('3'!$B$65="","",'3'!$B$4))</f>
        <v/>
      </c>
      <c r="AQ31" s="139" t="str">
        <f>IF('3'!$B$5="","",IF('3'!$B$65="","",'3'!$B$5))</f>
        <v/>
      </c>
      <c r="AR31" s="137" t="str">
        <f>IF('3'!$B$5="","",IF('3'!$B$65="","","PCF008002"))</f>
        <v/>
      </c>
      <c r="AS31" s="137" t="str">
        <f>IF('3'!$B$5="","",IF('3'!$B$65="","",6))</f>
        <v/>
      </c>
      <c r="AT31" s="137"/>
      <c r="AU31" s="137" t="str">
        <f>IF('3'!$B$5="","",IF('3'!$B$65="","","20170901"))</f>
        <v/>
      </c>
      <c r="AV31" s="137" t="str">
        <f>IF('3'!$B$5="","",IF('3'!$B$65="","",'3'!$B$2))</f>
        <v/>
      </c>
      <c r="AW31" s="138" t="str">
        <f>IF('3'!$B$5="","",IF('3'!$B$65="","",'3'!$B$4))</f>
        <v/>
      </c>
      <c r="AX31" s="75" t="str">
        <f>IF('1'!$B$5="","",IF('1'!$B$61="","",'1'!$B$5))</f>
        <v/>
      </c>
      <c r="AY31" s="78" t="str">
        <f>IF('1'!$B$5="","",IF('1'!$B$61="","","PCF008002"))</f>
        <v/>
      </c>
      <c r="AZ31" s="78" t="str">
        <f>IF('1'!$B$5="","",IF('1'!$B$61="","",2))</f>
        <v/>
      </c>
      <c r="BA31" s="78" t="str">
        <f>IF('1'!$B$5="","",IF('1'!$B$61="","",8))</f>
        <v/>
      </c>
      <c r="BB31" s="89" t="str">
        <f>IF('1'!$B$5="","",IF('1'!$B$61="","",IF('1'!$I$61="","",'1'!$I$61)))</f>
        <v/>
      </c>
      <c r="BC31" s="85" t="str">
        <f>IF('1'!$B$5="","",IF('1'!$B$61="","",0))</f>
        <v/>
      </c>
      <c r="BD31" s="78" t="str">
        <f>IF('1'!$B$5="","",IF('1'!$B$61="","",'1'!$B$2))</f>
        <v/>
      </c>
      <c r="BE31" s="79" t="str">
        <f>IF('1'!$B$5="","",IF('1'!$B$61="","",'1'!$B$4))</f>
        <v/>
      </c>
      <c r="BF31" s="75"/>
      <c r="BG31" s="89"/>
      <c r="BH31" s="84"/>
      <c r="BI31" s="88"/>
      <c r="BJ31" s="75"/>
      <c r="BK31" s="88"/>
      <c r="BL31" s="79"/>
      <c r="BM31" s="88"/>
      <c r="BN31" s="75"/>
      <c r="BO31" s="88"/>
      <c r="BP31" s="88"/>
      <c r="BQ31" s="88"/>
      <c r="BR31" s="79"/>
      <c r="BS31" s="80" t="str">
        <f>IF('3'!$B$5="","",IF('3'!$B$68="","","PCF008002"))</f>
        <v/>
      </c>
      <c r="BT31" s="77" t="str">
        <f>IF('3'!$B$5="","",IF('3'!$B$68="","",'3'!$B$5))</f>
        <v/>
      </c>
      <c r="BU31" s="78" t="str">
        <f>IF('3'!$B$5="","",IF('3'!$B$68="","",9))</f>
        <v/>
      </c>
      <c r="BV31" s="124" t="str">
        <f>IF('3'!$B$5="","",IF('3'!$B$68="","",60))</f>
        <v/>
      </c>
      <c r="BW31" s="124" t="str">
        <f>IF('3'!$B$5="","",IF('3'!$B$68="","",2))</f>
        <v/>
      </c>
      <c r="BX31" s="142"/>
      <c r="BY31" s="142"/>
      <c r="BZ31" s="124" t="str">
        <f>IF('3'!$B$5="","",IF('3'!$B$68="","","Y"))</f>
        <v/>
      </c>
      <c r="CA31" s="142"/>
      <c r="CB31" s="142"/>
    </row>
    <row r="32" spans="27:80" x14ac:dyDescent="0.25">
      <c r="AA32" s="136" t="str">
        <f>IF('3'!$B$5="","",IF('3'!$B$66="","","PCF008002"))</f>
        <v/>
      </c>
      <c r="AB32" s="151" t="str">
        <f>IF('3'!$B$5="","",IF('3'!$B$66="","",'3'!$B$5))</f>
        <v/>
      </c>
      <c r="AC32" s="137" t="str">
        <f>IF('3'!$B$5="","",IF('3'!$B$66="","",7))</f>
        <v/>
      </c>
      <c r="AD32" s="137" t="str">
        <f>IF('3'!$B$5="","",IF('3'!$B$66="","","FIELDCENT"))</f>
        <v/>
      </c>
      <c r="AE32" s="137" t="str">
        <f>IF('3'!$B$5="","",IF('3'!$B$66="","","0.00"))</f>
        <v/>
      </c>
      <c r="AF32" s="138" t="str">
        <f>IF('3'!$B$5="","",IF('3'!$B$66="","",'3'!$B$4))</f>
        <v/>
      </c>
      <c r="AG32" s="137" t="str">
        <f>IF('3'!$B$5="","",IF('3'!$B$66="","","0"))</f>
        <v/>
      </c>
      <c r="AH32" s="138" t="str">
        <f>IF('3'!$B$5="","",IF('3'!$B$66="","",'3'!$B$4))</f>
        <v/>
      </c>
      <c r="AI32" s="137" t="str">
        <f>IF('3'!$B$5="","",IF('3'!$B$66="","",'3'!$B$2))</f>
        <v/>
      </c>
      <c r="AJ32" s="138" t="str">
        <f>IF('3'!$B$5="","",IF('3'!$B$66="","",'3'!$B$4))</f>
        <v/>
      </c>
      <c r="AK32" s="130" t="str">
        <f>IF('3'!$B$5="","",IF('3'!$B$66="","",'3'!$B$2))</f>
        <v/>
      </c>
      <c r="AL32" s="126" t="str">
        <f>IF('3'!$B$5="","",IF('3'!$B$66="","","PCF008002"))</f>
        <v/>
      </c>
      <c r="AM32" s="152" t="str">
        <f>IF('3'!$B$5="","",IF('3'!$B$66="","",'3'!$B$5))</f>
        <v/>
      </c>
      <c r="AN32" s="126" t="str">
        <f>IF('3'!$B$5="","",IF('3'!$B$66="","",7))</f>
        <v/>
      </c>
      <c r="AO32" s="126" t="str">
        <f>IF('3'!$B$5="","",IF('3'!$B$66="","",'3'!$B$2))</f>
        <v/>
      </c>
      <c r="AP32" s="127" t="str">
        <f>IF('3'!$B$5="","",IF('3'!$B$66="","",'3'!$B$4))</f>
        <v/>
      </c>
      <c r="AQ32" s="139" t="str">
        <f>IF('3'!$B$5="","",IF('3'!$B$66="","",'3'!$B$5))</f>
        <v/>
      </c>
      <c r="AR32" s="137" t="str">
        <f>IF('3'!$B$5="","",IF('3'!$B$66="","","PCF008002"))</f>
        <v/>
      </c>
      <c r="AS32" s="137" t="str">
        <f>IF('3'!$B$5="","",IF('3'!$B$66="","",7))</f>
        <v/>
      </c>
      <c r="AT32" s="137"/>
      <c r="AU32" s="137" t="str">
        <f>IF('3'!$B$5="","",IF('3'!$B$66="","","20170901"))</f>
        <v/>
      </c>
      <c r="AV32" s="137" t="str">
        <f>IF('3'!$B$5="","",IF('3'!$B$66="","",'3'!$B$2))</f>
        <v/>
      </c>
      <c r="AW32" s="138" t="str">
        <f>IF('3'!$B$5="","",IF('3'!$B$66="","",'3'!$B$4))</f>
        <v/>
      </c>
      <c r="AX32" s="75" t="str">
        <f>IF('1'!$B$5="","",IF('1'!$B$61="","",'1'!$B$5))</f>
        <v/>
      </c>
      <c r="AY32" s="78" t="str">
        <f>IF('1'!$B$5="","",IF('1'!$B$61="","","PCF008002"))</f>
        <v/>
      </c>
      <c r="AZ32" s="78" t="str">
        <f>IF('1'!$B$5="","",IF('1'!$B$61="","",2))</f>
        <v/>
      </c>
      <c r="BA32" s="78" t="str">
        <f>IF('1'!$B$5="","",IF('1'!$B$61="","",9))</f>
        <v/>
      </c>
      <c r="BB32" s="89" t="str">
        <f>IF('1'!$B$5="","",IF('1'!$B$61="","","QAQC"))</f>
        <v/>
      </c>
      <c r="BC32" s="85" t="str">
        <f>IF('1'!$B$5="","",IF('1'!$B$61="","",0))</f>
        <v/>
      </c>
      <c r="BD32" s="78" t="str">
        <f>IF('1'!$B$5="","",IF('1'!$B$61="","",'1'!$B$2))</f>
        <v/>
      </c>
      <c r="BE32" s="79" t="str">
        <f>IF('1'!$B$5="","",IF('1'!$B$61="","",'1'!$B$4))</f>
        <v/>
      </c>
      <c r="BF32" s="75"/>
      <c r="BG32" s="89"/>
      <c r="BH32" s="84"/>
      <c r="BI32" s="88"/>
      <c r="BJ32" s="75"/>
      <c r="BK32" s="88"/>
      <c r="BL32" s="79"/>
      <c r="BM32" s="88"/>
      <c r="BN32" s="75"/>
      <c r="BO32" s="88"/>
      <c r="BP32" s="88"/>
      <c r="BQ32" s="88"/>
      <c r="BR32" s="79"/>
      <c r="BS32" s="80" t="str">
        <f>IF('3'!$B$5="","",IF('3'!$B$69="","","PCF008002"))</f>
        <v/>
      </c>
      <c r="BT32" s="77" t="str">
        <f>IF('3'!$B$5="","",IF('3'!$B$69="","",'3'!$B$5))</f>
        <v/>
      </c>
      <c r="BU32" s="78" t="str">
        <f>IF('3'!$B$5="","",IF('3'!$B$69="","",10))</f>
        <v/>
      </c>
      <c r="BV32" s="124" t="str">
        <f>IF('3'!$B$5="","",IF('3'!$B$69="","",60))</f>
        <v/>
      </c>
      <c r="BW32" s="124" t="str">
        <f>IF('3'!$B$5="","",IF('3'!$B$69="","",2))</f>
        <v/>
      </c>
      <c r="BX32" s="142"/>
      <c r="BY32" s="142"/>
      <c r="BZ32" s="124" t="str">
        <f>IF('3'!$B$5="","",IF('3'!$B$69="","","Y"))</f>
        <v/>
      </c>
      <c r="CA32" s="142"/>
      <c r="CB32" s="142"/>
    </row>
    <row r="33" spans="27:80" x14ac:dyDescent="0.25">
      <c r="AA33" s="136" t="str">
        <f>IF('3'!$B$5="","",IF('3'!$B$67="","","PCF008002"))</f>
        <v/>
      </c>
      <c r="AB33" s="151" t="str">
        <f>IF('3'!$B$5="","",IF('3'!$B$67="","",'3'!$B$5))</f>
        <v/>
      </c>
      <c r="AC33" s="137" t="str">
        <f>IF('3'!$B$5="","",IF('3'!$B$67="","",8))</f>
        <v/>
      </c>
      <c r="AD33" s="137" t="str">
        <f>IF('3'!$B$5="","",IF('3'!$B$67="","","FIELDCENT"))</f>
        <v/>
      </c>
      <c r="AE33" s="137" t="str">
        <f>IF('3'!$B$5="","",IF('3'!$B$67="","","0.00"))</f>
        <v/>
      </c>
      <c r="AF33" s="138" t="str">
        <f>IF('3'!$B$5="","",IF('3'!$B$67="","",'3'!$B$4))</f>
        <v/>
      </c>
      <c r="AG33" s="137" t="str">
        <f>IF('3'!$B$5="","",IF('3'!$B$67="","","0"))</f>
        <v/>
      </c>
      <c r="AH33" s="138" t="str">
        <f>IF('3'!$B$5="","",IF('3'!$B$67="","",'3'!$B$4))</f>
        <v/>
      </c>
      <c r="AI33" s="137" t="str">
        <f>IF('3'!$B$5="","",IF('3'!$B$67="","",'3'!$B$2))</f>
        <v/>
      </c>
      <c r="AJ33" s="138" t="str">
        <f>IF('3'!$B$5="","",IF('3'!$B$67="","",'3'!$B$4))</f>
        <v/>
      </c>
      <c r="AK33" s="130" t="str">
        <f>IF('3'!$B$5="","",IF('3'!$B$67="","",'3'!$B$2))</f>
        <v/>
      </c>
      <c r="AL33" s="126" t="str">
        <f>IF('3'!$B$5="","",IF('3'!$B$67="","","PCF008002"))</f>
        <v/>
      </c>
      <c r="AM33" s="152" t="str">
        <f>IF('3'!$B$5="","",IF('3'!$B$67="","",'3'!$B$5))</f>
        <v/>
      </c>
      <c r="AN33" s="126" t="str">
        <f>IF('3'!$B$5="","",IF('3'!$B$67="","",8))</f>
        <v/>
      </c>
      <c r="AO33" s="126" t="str">
        <f>IF('3'!$B$5="","",IF('3'!$B$67="","",'3'!$B$2))</f>
        <v/>
      </c>
      <c r="AP33" s="127" t="str">
        <f>IF('3'!$B$5="","",IF('3'!$B$67="","",'3'!$B$4))</f>
        <v/>
      </c>
      <c r="AQ33" s="139" t="str">
        <f>IF('3'!$B$5="","",IF('3'!$B$67="","",'3'!$B$5))</f>
        <v/>
      </c>
      <c r="AR33" s="137" t="str">
        <f>IF('3'!$B$5="","",IF('3'!$B$67="","","PCF008002"))</f>
        <v/>
      </c>
      <c r="AS33" s="137" t="str">
        <f>IF('3'!$B$5="","",IF('3'!$B$67="","",8))</f>
        <v/>
      </c>
      <c r="AT33" s="137"/>
      <c r="AU33" s="137" t="str">
        <f>IF('3'!$B$5="","",IF('3'!$B$67="","","20170901"))</f>
        <v/>
      </c>
      <c r="AV33" s="137" t="str">
        <f>IF('3'!$B$5="","",IF('3'!$B$67="","",'3'!$B$2))</f>
        <v/>
      </c>
      <c r="AW33" s="138" t="str">
        <f>IF('3'!$B$5="","",IF('3'!$B$67="","",'3'!$B$4))</f>
        <v/>
      </c>
      <c r="AX33" s="75" t="str">
        <f>IF('1'!$B$5="","",IF('1'!$B$61="","",'1'!$B$5))</f>
        <v/>
      </c>
      <c r="AY33" s="78" t="str">
        <f>IF('1'!$B$5="","",IF('1'!$B$61="","","PCF008002"))</f>
        <v/>
      </c>
      <c r="AZ33" s="78" t="str">
        <f>IF('1'!$B$5="","",IF('1'!$B$61="","",2))</f>
        <v/>
      </c>
      <c r="BA33" s="78" t="str">
        <f>IF('1'!$B$5="","",IF('1'!$B$61="","",10))</f>
        <v/>
      </c>
      <c r="BB33" s="89" t="str">
        <f>IF('1'!$B$5="","",IF('1'!$B$61="","",IF('1'!$R$61="","",'1'!$R$61)))</f>
        <v/>
      </c>
      <c r="BC33" s="85" t="str">
        <f>IF('1'!$B$5="","",IF('1'!$B$61="","",0))</f>
        <v/>
      </c>
      <c r="BD33" s="78" t="str">
        <f>IF('1'!$B$5="","",IF('1'!$B$61="","",'1'!$B$2))</f>
        <v/>
      </c>
      <c r="BE33" s="79" t="str">
        <f>IF('1'!$B$5="","",IF('1'!$B$61="","",'1'!$B$4))</f>
        <v/>
      </c>
      <c r="BF33" s="75"/>
      <c r="BG33" s="89"/>
      <c r="BH33" s="84"/>
      <c r="BI33" s="88"/>
      <c r="BJ33" s="75"/>
      <c r="BK33" s="88"/>
      <c r="BL33" s="79"/>
      <c r="BM33" s="88"/>
      <c r="BN33" s="75"/>
      <c r="BO33" s="88"/>
      <c r="BP33" s="88"/>
      <c r="BQ33" s="88"/>
      <c r="BR33" s="79"/>
      <c r="BS33" s="80" t="str">
        <f>IF('4'!$B$5="","",IF('4'!$B$60="","","PCF008002"))</f>
        <v/>
      </c>
      <c r="BT33" s="77" t="str">
        <f>IF('4'!$B$5="","",IF('4'!$B$60="","",'4'!$B$5))</f>
        <v/>
      </c>
      <c r="BU33" s="78" t="str">
        <f>IF('4'!$B$5="","",IF('4'!$B$60="","",1))</f>
        <v/>
      </c>
      <c r="BV33" s="124" t="str">
        <f>IF('4'!$B$5="","",IF('4'!$B$60="","",60))</f>
        <v/>
      </c>
      <c r="BW33" s="124" t="str">
        <f>IF('4'!$B$5="","",IF('4'!$B$60="","",2))</f>
        <v/>
      </c>
      <c r="BX33"/>
      <c r="BY33"/>
      <c r="BZ33" s="124" t="str">
        <f>IF('4'!$B$5="","",IF('4'!$B$60="","","Y"))</f>
        <v/>
      </c>
      <c r="CA33"/>
      <c r="CB33"/>
    </row>
    <row r="34" spans="27:80" x14ac:dyDescent="0.25">
      <c r="AA34" s="136" t="str">
        <f>IF('3'!$B$5="","",IF('3'!$B$68="","","PCF008002"))</f>
        <v/>
      </c>
      <c r="AB34" s="151" t="str">
        <f>IF('3'!$B$5="","",IF('3'!$B$68="","",'3'!$B$5))</f>
        <v/>
      </c>
      <c r="AC34" s="137" t="str">
        <f>IF('3'!$B$5="","",IF('3'!$B$68="","",9))</f>
        <v/>
      </c>
      <c r="AD34" s="137" t="str">
        <f>IF('3'!$B$5="","",IF('3'!$B$68="","","FIELDCENT"))</f>
        <v/>
      </c>
      <c r="AE34" s="137" t="str">
        <f>IF('3'!$B$5="","",IF('3'!$B$68="","","0.00"))</f>
        <v/>
      </c>
      <c r="AF34" s="138" t="str">
        <f>IF('3'!$B$5="","",IF('3'!$B$68="","",'3'!$B$4))</f>
        <v/>
      </c>
      <c r="AG34" s="137" t="str">
        <f>IF('3'!$B$5="","",IF('3'!$B$68="","","0"))</f>
        <v/>
      </c>
      <c r="AH34" s="138" t="str">
        <f>IF('3'!$B$5="","",IF('3'!$B$68="","",'3'!$B$4))</f>
        <v/>
      </c>
      <c r="AI34" s="137" t="str">
        <f>IF('3'!$B$5="","",IF('3'!$B$68="","",'3'!$B$2))</f>
        <v/>
      </c>
      <c r="AJ34" s="138" t="str">
        <f>IF('3'!$B$5="","",IF('3'!$B$68="","",'3'!$B$4))</f>
        <v/>
      </c>
      <c r="AK34" s="130" t="str">
        <f>IF('3'!$B$5="","",IF('3'!$B$68="","",'3'!$B$2))</f>
        <v/>
      </c>
      <c r="AL34" s="126" t="str">
        <f>IF('3'!$B$5="","",IF('3'!$B$68="","","PCF008002"))</f>
        <v/>
      </c>
      <c r="AM34" s="152" t="str">
        <f>IF('3'!$B$5="","",IF('3'!$B$68="","",'3'!$B$5))</f>
        <v/>
      </c>
      <c r="AN34" s="126" t="str">
        <f>IF('3'!$B$5="","",IF('3'!$B$68="","",9))</f>
        <v/>
      </c>
      <c r="AO34" s="126" t="str">
        <f>IF('3'!$B$5="","",IF('3'!$B$68="","",'3'!$B$2))</f>
        <v/>
      </c>
      <c r="AP34" s="127" t="str">
        <f>IF('3'!$B$5="","",IF('3'!$B$68="","",'3'!$B$4))</f>
        <v/>
      </c>
      <c r="AQ34" s="139" t="str">
        <f>IF('3'!$B$5="","",IF('3'!$B$68="","",'3'!$B$5))</f>
        <v/>
      </c>
      <c r="AR34" s="137" t="str">
        <f>IF('3'!$B$5="","",IF('3'!$B$68="","","PCF008002"))</f>
        <v/>
      </c>
      <c r="AS34" s="137" t="str">
        <f>IF('3'!$B$5="","",IF('3'!$B$68="","",9))</f>
        <v/>
      </c>
      <c r="AT34" s="137"/>
      <c r="AU34" s="137" t="str">
        <f>IF('3'!$B$5="","",IF('3'!$B$68="","","20170901"))</f>
        <v/>
      </c>
      <c r="AV34" s="137" t="str">
        <f>IF('3'!$B$5="","",IF('3'!$B$68="","",'3'!$B$2))</f>
        <v/>
      </c>
      <c r="AW34" s="138" t="str">
        <f>IF('3'!$B$5="","",IF('3'!$B$68="","",'3'!$B$4))</f>
        <v/>
      </c>
      <c r="AX34" s="75" t="str">
        <f>IF('1'!$B$5="","",IF('1'!$B$61="","",'1'!$B$5))</f>
        <v/>
      </c>
      <c r="AY34" s="78" t="str">
        <f>IF('1'!$B$5="","",IF('1'!$B$61="","","PCF008002"))</f>
        <v/>
      </c>
      <c r="AZ34" s="78" t="str">
        <f>IF('1'!$B$5="","",IF('1'!$B$61="","",2))</f>
        <v/>
      </c>
      <c r="BA34" s="78" t="str">
        <f>IF('1'!$B$5="","",IF('1'!$B$61="","",11))</f>
        <v/>
      </c>
      <c r="BB34" s="89" t="str">
        <f>IF('1'!$B$5="","",IF('1'!$B$61="","",IF('1'!$K$61="","",'1'!$K$61)))</f>
        <v/>
      </c>
      <c r="BC34" s="85" t="str">
        <f>IF('1'!$B$5="","",IF('1'!$B$61="","",0))</f>
        <v/>
      </c>
      <c r="BD34" s="78" t="str">
        <f>IF('1'!$B$5="","",IF('1'!$B$61="","",'1'!$B$2))</f>
        <v/>
      </c>
      <c r="BE34" s="79" t="str">
        <f>IF('1'!$B$5="","",IF('1'!$B$61="","",'1'!$B$4))</f>
        <v/>
      </c>
      <c r="BF34" s="75"/>
      <c r="BG34" s="89"/>
      <c r="BH34" s="84"/>
      <c r="BI34" s="88"/>
      <c r="BJ34" s="75"/>
      <c r="BK34" s="88"/>
      <c r="BL34" s="79"/>
      <c r="BM34" s="88"/>
      <c r="BN34" s="75"/>
      <c r="BO34" s="88"/>
      <c r="BP34" s="88"/>
      <c r="BQ34" s="88"/>
      <c r="BR34" s="79"/>
      <c r="BS34" s="80" t="str">
        <f>IF('4'!$B$5="","",IF('4'!$B$61="","","PCF008002"))</f>
        <v/>
      </c>
      <c r="BT34" s="77" t="str">
        <f>IF('4'!$B$5="","",IF('4'!$B$61="","",'4'!$B$5))</f>
        <v/>
      </c>
      <c r="BU34" s="78" t="str">
        <f>IF('4'!$B$5="","",IF('4'!$B$61="","",2))</f>
        <v/>
      </c>
      <c r="BV34" s="124" t="str">
        <f>IF('4'!$B$5="","",IF('4'!$B$61="","",60))</f>
        <v/>
      </c>
      <c r="BW34" s="124" t="str">
        <f>IF('4'!$B$5="","",IF('4'!$B$61="","",2))</f>
        <v/>
      </c>
      <c r="BX34"/>
      <c r="BY34"/>
      <c r="BZ34" s="124" t="str">
        <f>IF('4'!$B$5="","",IF('4'!$B$61="","","Y"))</f>
        <v/>
      </c>
      <c r="CA34"/>
      <c r="CB34"/>
    </row>
    <row r="35" spans="27:80" x14ac:dyDescent="0.25">
      <c r="AA35" s="136" t="str">
        <f>IF('3'!$B$5="","",IF('3'!$B$69="","","PCF008002"))</f>
        <v/>
      </c>
      <c r="AB35" s="151" t="str">
        <f>IF('3'!$B$5="","",IF('3'!$B$69="","",'3'!$B$5))</f>
        <v/>
      </c>
      <c r="AC35" s="137" t="str">
        <f>IF('3'!$B$5="","",IF('3'!$B$69="","",10))</f>
        <v/>
      </c>
      <c r="AD35" s="137" t="str">
        <f>IF('3'!$B$5="","",IF('3'!$B$69="","","FIELDCENT"))</f>
        <v/>
      </c>
      <c r="AE35" s="137" t="str">
        <f>IF('3'!$B$5="","",IF('3'!$B$69="","","0.00"))</f>
        <v/>
      </c>
      <c r="AF35" s="138" t="str">
        <f>IF('3'!$B$5="","",IF('3'!$B$69="","",'3'!$B$4))</f>
        <v/>
      </c>
      <c r="AG35" s="137" t="str">
        <f>IF('3'!$B$5="","",IF('3'!$B$69="","","0"))</f>
        <v/>
      </c>
      <c r="AH35" s="138" t="str">
        <f>IF('3'!$B$5="","",IF('3'!$B$69="","",'3'!$B$4))</f>
        <v/>
      </c>
      <c r="AI35" s="137" t="str">
        <f>IF('3'!$B$5="","",IF('3'!$B$69="","",'3'!$B$2))</f>
        <v/>
      </c>
      <c r="AJ35" s="138" t="str">
        <f>IF('3'!$B$5="","",IF('3'!$B$69="","",'3'!$B$4))</f>
        <v/>
      </c>
      <c r="AK35" s="130" t="str">
        <f>IF('3'!$B$5="","",IF('3'!$B$69="","",'3'!$B$2))</f>
        <v/>
      </c>
      <c r="AL35" s="126" t="str">
        <f>IF('3'!$B$5="","",IF('3'!$B$69="","","PCF008002"))</f>
        <v/>
      </c>
      <c r="AM35" s="152" t="str">
        <f>IF('3'!$B$5="","",IF('3'!$B$69="","",'3'!$B$5))</f>
        <v/>
      </c>
      <c r="AN35" s="126" t="str">
        <f>IF('3'!$B$5="","",IF('3'!$B$69="","",10))</f>
        <v/>
      </c>
      <c r="AO35" s="126" t="str">
        <f>IF('3'!$B$5="","",IF('3'!$B$69="","",'3'!$B$2))</f>
        <v/>
      </c>
      <c r="AP35" s="127" t="str">
        <f>IF('3'!$B$5="","",IF('3'!$B$69="","",'3'!$B$4))</f>
        <v/>
      </c>
      <c r="AQ35" s="139" t="str">
        <f>IF('3'!$B$5="","",IF('3'!$B$69="","",'3'!$B$5))</f>
        <v/>
      </c>
      <c r="AR35" s="137" t="str">
        <f>IF('3'!$B$5="","",IF('3'!$B$69="","","PCF008002"))</f>
        <v/>
      </c>
      <c r="AS35" s="137" t="str">
        <f>IF('3'!$B$5="","",IF('3'!$B$69="","",10))</f>
        <v/>
      </c>
      <c r="AT35" s="137"/>
      <c r="AU35" s="137" t="str">
        <f>IF('3'!$B$5="","",IF('3'!$B$69="","","20170901"))</f>
        <v/>
      </c>
      <c r="AV35" s="137" t="str">
        <f>IF('3'!$B$5="","",IF('3'!$B$69="","",'3'!$B$2))</f>
        <v/>
      </c>
      <c r="AW35" s="138" t="str">
        <f>IF('3'!$B$5="","",IF('3'!$B$69="","",'3'!$B$4))</f>
        <v/>
      </c>
      <c r="AX35" s="75" t="str">
        <f>IF('1'!$B$5="","",IF('1'!$B$61="","",'1'!$B$5))</f>
        <v/>
      </c>
      <c r="AY35" s="78" t="str">
        <f>IF('1'!$B$5="","",IF('1'!$B$61="","","PCF008002"))</f>
        <v/>
      </c>
      <c r="AZ35" s="78" t="str">
        <f>IF('1'!$B$5="","",IF('1'!$B$61="","",2))</f>
        <v/>
      </c>
      <c r="BA35" s="78" t="str">
        <f>IF('1'!$B$5="","",IF('1'!$B$61="","",12))</f>
        <v/>
      </c>
      <c r="BB35" s="81" t="str">
        <f>IF('1'!$B$5="","",IF('1'!$B$61="","",IF('1'!$E$61="","",'1'!$E$61)))</f>
        <v/>
      </c>
      <c r="BC35" s="85" t="str">
        <f>IF('1'!$B$5="","",IF('1'!$B$61="","",0))</f>
        <v/>
      </c>
      <c r="BD35" s="78" t="str">
        <f>IF('1'!$B$5="","",IF('1'!$B$61="","",'1'!$B$2))</f>
        <v/>
      </c>
      <c r="BE35" s="79" t="str">
        <f>IF('1'!$B$5="","",IF('1'!$B$61="","",'1'!$B$4))</f>
        <v/>
      </c>
      <c r="BF35" s="75"/>
      <c r="BG35" s="89"/>
      <c r="BH35" s="84"/>
      <c r="BI35" s="88"/>
      <c r="BJ35" s="75"/>
      <c r="BK35" s="88"/>
      <c r="BL35" s="79"/>
      <c r="BM35" s="88"/>
      <c r="BN35" s="75"/>
      <c r="BO35" s="88"/>
      <c r="BP35" s="88"/>
      <c r="BQ35" s="88"/>
      <c r="BR35" s="79"/>
      <c r="BS35" s="80" t="str">
        <f>IF('4'!$B$5="","",IF('4'!$B$62="","","PCF008002"))</f>
        <v/>
      </c>
      <c r="BT35" s="77" t="str">
        <f>IF('4'!$B$5="","",IF('4'!$B$62="","",'4'!$B$5))</f>
        <v/>
      </c>
      <c r="BU35" s="78" t="str">
        <f>IF('4'!$B$5="","",IF('4'!$B$62="","",3))</f>
        <v/>
      </c>
      <c r="BV35" s="124" t="str">
        <f>IF('4'!$B$5="","",IF('4'!$B$62="","",60))</f>
        <v/>
      </c>
      <c r="BW35" s="124" t="str">
        <f>IF('4'!$B$5="","",IF('4'!$B$62="","",2))</f>
        <v/>
      </c>
      <c r="BX35"/>
      <c r="BY35"/>
      <c r="BZ35" s="124" t="str">
        <f>IF('4'!$B$5="","",IF('4'!$B$62="","","Y"))</f>
        <v/>
      </c>
      <c r="CA35"/>
      <c r="CB35"/>
    </row>
    <row r="36" spans="27:80" x14ac:dyDescent="0.25">
      <c r="AA36" s="136" t="str">
        <f>IF('4'!$B$5="","",IF('4'!$B$36="","","PCF011003"))</f>
        <v/>
      </c>
      <c r="AB36" s="151" t="str">
        <f>IF('4'!$B$5="","",IF('4'!$B$36="","",'4'!$B$5))</f>
        <v/>
      </c>
      <c r="AC36" s="137" t="str">
        <f>IF('4'!$B$5="","",IF('4'!$B$36="","",1))</f>
        <v/>
      </c>
      <c r="AD36" s="137" t="str">
        <f>IF('4'!$B$5="","",IF('4'!$B$36="","","FIELDCENT"))</f>
        <v/>
      </c>
      <c r="AE36" s="137" t="str">
        <f>IF('4'!$B$5="","",IF('4'!$B$36="","","0.00"))</f>
        <v/>
      </c>
      <c r="AF36" s="138" t="str">
        <f>IF('4'!$B$5="","",IF('4'!$B$36="","",'4'!$B$4))</f>
        <v/>
      </c>
      <c r="AG36" s="137" t="str">
        <f>IF('4'!$B$5="","",IF('4'!$B$36="","","0"))</f>
        <v/>
      </c>
      <c r="AH36" s="138" t="str">
        <f>IF('4'!$B$5="","",IF('4'!$B$36="","",'4'!$B$4))</f>
        <v/>
      </c>
      <c r="AI36" s="137" t="str">
        <f>IF('4'!$B$5="","",IF('4'!$B$36="","",'4'!$B$2))</f>
        <v/>
      </c>
      <c r="AJ36" s="138" t="str">
        <f>IF('4'!$B$5="","",IF('4'!$B$36="","",'4'!$B$4))</f>
        <v/>
      </c>
      <c r="AK36" s="130" t="str">
        <f>IF('4'!$B$5="","",IF('4'!$B$36="","",'4'!$B$2))</f>
        <v/>
      </c>
      <c r="AL36" s="126" t="str">
        <f>IF('4'!$B$5="","",IF('4'!$B$36="","","PCF011003"))</f>
        <v/>
      </c>
      <c r="AM36" s="152" t="str">
        <f>IF('4'!$B$5="","",IF('4'!$B$36="","",'4'!$B$5))</f>
        <v/>
      </c>
      <c r="AN36" s="126" t="str">
        <f>IF('4'!$B$5="","",IF('4'!$B$36="","",1))</f>
        <v/>
      </c>
      <c r="AO36" s="126" t="str">
        <f>IF('4'!$B$5="","",IF('4'!$B$36="","",'4'!$B$2))</f>
        <v/>
      </c>
      <c r="AP36" s="127" t="str">
        <f>IF('4'!$B$5="","",IF('4'!$B$36="","",'4'!$B$4))</f>
        <v/>
      </c>
      <c r="AQ36" s="139" t="str">
        <f>IF('4'!$B$5="","",IF('4'!$B$36="","",'4'!$B$5))</f>
        <v/>
      </c>
      <c r="AR36" s="137" t="str">
        <f>IF('4'!$B$5="","",IF('4'!$B$36="","","PCF011003"))</f>
        <v/>
      </c>
      <c r="AS36" s="137" t="str">
        <f>IF('4'!$B$5="","",IF('4'!$B$36="","",1))</f>
        <v/>
      </c>
      <c r="AT36" s="137"/>
      <c r="AU36" s="137" t="str">
        <f>IF('4'!$B$5="","",IF('4'!$B$36="","","20170901"))</f>
        <v/>
      </c>
      <c r="AV36" s="137" t="str">
        <f>IF('4'!$B$5="","",IF('4'!$B$36="","",'4'!$B$2))</f>
        <v/>
      </c>
      <c r="AW36" s="138" t="str">
        <f>IF('4'!$B$5="","",IF('4'!$B$36="","",'4'!$B$4))</f>
        <v/>
      </c>
      <c r="AX36" s="75" t="str">
        <f>IF('1'!$B$5="","",IF('1'!$B$61="","",'1'!$B$5))</f>
        <v/>
      </c>
      <c r="AY36" s="78" t="str">
        <f>IF('1'!$B$5="","",IF('1'!$B$61="","","PCF008002"))</f>
        <v/>
      </c>
      <c r="AZ36" s="78" t="str">
        <f>IF('1'!$B$5="","",IF('1'!$B$61="","",2))</f>
        <v/>
      </c>
      <c r="BA36" s="78" t="str">
        <f>IF('1'!$B$5="","",IF('1'!$B$61="","",990))</f>
        <v/>
      </c>
      <c r="BB36" s="89"/>
      <c r="BC36" s="85" t="str">
        <f>IF('1'!$B$5="","",IF('1'!$B$61="","",0))</f>
        <v/>
      </c>
      <c r="BD36" s="78" t="str">
        <f>IF('1'!$B$5="","",IF('1'!$B$61="","",'1'!$B$2))</f>
        <v/>
      </c>
      <c r="BE36" s="79" t="str">
        <f>IF('1'!$B$5="","",IF('1'!$B$61="","",'1'!$B$4))</f>
        <v/>
      </c>
      <c r="BF36" s="75"/>
      <c r="BG36" s="89"/>
      <c r="BH36" s="84"/>
      <c r="BI36" s="88"/>
      <c r="BJ36" s="75"/>
      <c r="BK36" s="88"/>
      <c r="BL36" s="79"/>
      <c r="BM36" s="88"/>
      <c r="BN36" s="75"/>
      <c r="BO36" s="88"/>
      <c r="BP36" s="88"/>
      <c r="BQ36" s="88"/>
      <c r="BR36" s="79"/>
      <c r="BS36" s="80" t="str">
        <f>IF('4'!$B$5="","",IF('4'!$B$63="","","PCF008002"))</f>
        <v/>
      </c>
      <c r="BT36" s="77" t="str">
        <f>IF('4'!$B$5="","",IF('4'!$B$63="","",'4'!$B$5))</f>
        <v/>
      </c>
      <c r="BU36" s="78" t="str">
        <f>IF('4'!$B$5="","",IF('4'!$B$63="","",4))</f>
        <v/>
      </c>
      <c r="BV36" s="124" t="str">
        <f>IF('4'!$B$5="","",IF('4'!$B$63="","",60))</f>
        <v/>
      </c>
      <c r="BW36" s="124" t="str">
        <f>IF('4'!$B$5="","",IF('4'!$B$63="","",2))</f>
        <v/>
      </c>
      <c r="BX36"/>
      <c r="BY36"/>
      <c r="BZ36" s="124" t="str">
        <f>IF('4'!$B$5="","",IF('4'!$B$63="","","Y"))</f>
        <v/>
      </c>
      <c r="CA36"/>
      <c r="CB36"/>
    </row>
    <row r="37" spans="27:80" x14ac:dyDescent="0.25">
      <c r="AA37" s="136" t="str">
        <f>IF('4'!$B$5="","",IF('4'!$B$60="","","PCF008002"))</f>
        <v/>
      </c>
      <c r="AB37" s="151" t="str">
        <f>IF('4'!$B$5="","",IF('4'!$B$60="","",'4'!$B$5))</f>
        <v/>
      </c>
      <c r="AC37" s="137" t="str">
        <f>IF('4'!$B$5="","",IF('4'!$B$60="","",1))</f>
        <v/>
      </c>
      <c r="AD37" s="137" t="str">
        <f>IF('4'!$B$5="","",IF('4'!$B$60="","","FIELDCENT"))</f>
        <v/>
      </c>
      <c r="AE37" s="137" t="str">
        <f>IF('4'!$B$5="","",IF('4'!$B$60="","","0.00"))</f>
        <v/>
      </c>
      <c r="AF37" s="138" t="str">
        <f>IF('4'!$B$5="","",IF('4'!$B$60="","",'4'!$B$4))</f>
        <v/>
      </c>
      <c r="AG37" s="137" t="str">
        <f>IF('4'!$B$5="","",IF('4'!$B$60="","","0"))</f>
        <v/>
      </c>
      <c r="AH37" s="138" t="str">
        <f>IF('4'!$B$5="","",IF('4'!$B$60="","",'4'!$B$4))</f>
        <v/>
      </c>
      <c r="AI37" s="137" t="str">
        <f>IF('4'!$B$5="","",IF('4'!$B$60="","",'4'!$B$2))</f>
        <v/>
      </c>
      <c r="AJ37" s="138" t="str">
        <f>IF('4'!$B$5="","",IF('4'!$B$60="","",'4'!$B$4))</f>
        <v/>
      </c>
      <c r="AK37" s="130" t="str">
        <f>IF('4'!$B$5="","",IF('4'!$B$60="","",'4'!$B$2))</f>
        <v/>
      </c>
      <c r="AL37" s="126" t="str">
        <f>IF('4'!$B$5="","",IF('4'!$B$60="","","PCF008002"))</f>
        <v/>
      </c>
      <c r="AM37" s="152" t="str">
        <f>IF('4'!$B$5="","",IF('4'!$B$60="","",'4'!$B$5))</f>
        <v/>
      </c>
      <c r="AN37" s="126" t="str">
        <f>IF('4'!$B$5="","",IF('4'!$B$60="","",1))</f>
        <v/>
      </c>
      <c r="AO37" s="126" t="str">
        <f>IF('4'!$B$5="","",IF('4'!$B$60="","",'4'!$B$2))</f>
        <v/>
      </c>
      <c r="AP37" s="127" t="str">
        <f>IF('4'!$B$5="","",IF('4'!$B$60="","",'4'!$B$4))</f>
        <v/>
      </c>
      <c r="AQ37" s="139" t="str">
        <f>IF('4'!$B$5="","",IF('4'!$B$60="","",'4'!$B$5))</f>
        <v/>
      </c>
      <c r="AR37" s="137" t="str">
        <f>IF('4'!$B$5="","",IF('4'!$B$60="","","PCF008002"))</f>
        <v/>
      </c>
      <c r="AS37" s="137" t="str">
        <f>IF('4'!$B$5="","",IF('4'!$B$60="","",1))</f>
        <v/>
      </c>
      <c r="AT37" s="137"/>
      <c r="AU37" s="137" t="str">
        <f>IF('4'!$B$5="","",IF('4'!$B$60="","","20170901"))</f>
        <v/>
      </c>
      <c r="AV37" s="137" t="str">
        <f>IF('4'!$B$5="","",IF('4'!$B$60="","",'4'!$B$2))</f>
        <v/>
      </c>
      <c r="AW37" s="138" t="str">
        <f>IF('4'!$B$5="","",IF('4'!$B$60="","",'4'!$B$4))</f>
        <v/>
      </c>
      <c r="AX37" s="75" t="str">
        <f>IF('1'!$B$5="","",IF('1'!$B$61="","",'1'!$B$5))</f>
        <v/>
      </c>
      <c r="AY37" s="78" t="str">
        <f>IF('1'!$B$5="","",IF('1'!$B$61="","","PCF008002"))</f>
        <v/>
      </c>
      <c r="AZ37" s="78" t="str">
        <f>IF('1'!$B$5="","",IF('1'!$B$61="","",2))</f>
        <v/>
      </c>
      <c r="BA37" s="78" t="str">
        <f>IF('1'!$B$5="","",IF('1'!$B$61="","",992))</f>
        <v/>
      </c>
      <c r="BB37" s="89"/>
      <c r="BC37" s="85" t="str">
        <f>IF('1'!$B$5="","",IF('1'!$B$61="","",0))</f>
        <v/>
      </c>
      <c r="BD37" s="78" t="str">
        <f>IF('1'!$B$5="","",IF('1'!$B$61="","",'1'!$B$2))</f>
        <v/>
      </c>
      <c r="BE37" s="79" t="str">
        <f>IF('1'!$B$5="","",IF('1'!$B$61="","",'1'!$B$4))</f>
        <v/>
      </c>
      <c r="BF37" s="75"/>
      <c r="BG37" s="89"/>
      <c r="BH37" s="84"/>
      <c r="BI37" s="88"/>
      <c r="BJ37" s="75"/>
      <c r="BK37" s="88"/>
      <c r="BL37" s="79"/>
      <c r="BM37" s="88"/>
      <c r="BN37" s="75"/>
      <c r="BO37" s="88"/>
      <c r="BP37" s="88"/>
      <c r="BQ37" s="88"/>
      <c r="BR37" s="79"/>
      <c r="BS37" s="80" t="str">
        <f>IF('4'!$B$5="","",IF('4'!$B$64="","","PCF008002"))</f>
        <v/>
      </c>
      <c r="BT37" s="77" t="str">
        <f>IF('4'!$B$5="","",IF('4'!$B$64="","",'4'!$B$5))</f>
        <v/>
      </c>
      <c r="BU37" s="78" t="str">
        <f>IF('4'!$B$5="","",IF('4'!$B$64="","",5))</f>
        <v/>
      </c>
      <c r="BV37" s="124" t="str">
        <f>IF('4'!$B$5="","",IF('4'!$B$64="","",60))</f>
        <v/>
      </c>
      <c r="BW37" s="124" t="str">
        <f>IF('4'!$B$5="","",IF('4'!$B$64="","",2))</f>
        <v/>
      </c>
      <c r="BX37"/>
      <c r="BY37"/>
      <c r="BZ37" s="124" t="str">
        <f>IF('4'!$B$5="","",IF('4'!$B$64="","","Y"))</f>
        <v/>
      </c>
      <c r="CA37"/>
      <c r="CB37"/>
    </row>
    <row r="38" spans="27:80" x14ac:dyDescent="0.25">
      <c r="AA38" s="136" t="str">
        <f>IF('4'!$B$5="","",IF('4'!$B$61="","","PCF008002"))</f>
        <v/>
      </c>
      <c r="AB38" s="151" t="str">
        <f>IF('4'!$B$5="","",IF('4'!$B$61="","",'4'!$B$5))</f>
        <v/>
      </c>
      <c r="AC38" s="137" t="str">
        <f>IF('4'!$B$5="","",IF('4'!$B$61="","",2))</f>
        <v/>
      </c>
      <c r="AD38" s="137" t="str">
        <f>IF('4'!$B$5="","",IF('4'!$B$61="","","FIELDCENT"))</f>
        <v/>
      </c>
      <c r="AE38" s="137" t="str">
        <f>IF('4'!$B$5="","",IF('4'!$B$61="","","0.00"))</f>
        <v/>
      </c>
      <c r="AF38" s="138" t="str">
        <f>IF('4'!$B$5="","",IF('4'!$B$61="","",'4'!$B$4))</f>
        <v/>
      </c>
      <c r="AG38" s="137" t="str">
        <f>IF('4'!$B$5="","",IF('4'!$B$61="","","0"))</f>
        <v/>
      </c>
      <c r="AH38" s="138" t="str">
        <f>IF('4'!$B$5="","",IF('4'!$B$61="","",'4'!$B$4))</f>
        <v/>
      </c>
      <c r="AI38" s="137" t="str">
        <f>IF('4'!$B$5="","",IF('4'!$B$61="","",'4'!$B$2))</f>
        <v/>
      </c>
      <c r="AJ38" s="138" t="str">
        <f>IF('4'!$B$5="","",IF('4'!$B$61="","",'4'!$B$4))</f>
        <v/>
      </c>
      <c r="AK38" s="130" t="str">
        <f>IF('4'!$B$5="","",IF('4'!$B$61="","",'4'!$B$2))</f>
        <v/>
      </c>
      <c r="AL38" s="126" t="str">
        <f>IF('4'!$B$5="","",IF('4'!$B$61="","","PCF008002"))</f>
        <v/>
      </c>
      <c r="AM38" s="152" t="str">
        <f>IF('4'!$B$5="","",IF('4'!$B$61="","",'4'!$B$5))</f>
        <v/>
      </c>
      <c r="AN38" s="126" t="str">
        <f>IF('4'!$B$5="","",IF('4'!$B$61="","",2))</f>
        <v/>
      </c>
      <c r="AO38" s="126" t="str">
        <f>IF('4'!$B$5="","",IF('4'!$B$61="","",'4'!$B$2))</f>
        <v/>
      </c>
      <c r="AP38" s="127" t="str">
        <f>IF('4'!$B$5="","",IF('4'!$B$61="","",'4'!$B$4))</f>
        <v/>
      </c>
      <c r="AQ38" s="139" t="str">
        <f>IF('4'!$B$5="","",IF('4'!$B$61="","",'4'!$B$5))</f>
        <v/>
      </c>
      <c r="AR38" s="137" t="str">
        <f>IF('4'!$B$5="","",IF('4'!$B$61="","","PCF008002"))</f>
        <v/>
      </c>
      <c r="AS38" s="137" t="str">
        <f>IF('4'!$B$5="","",IF('4'!$B$61="","",2))</f>
        <v/>
      </c>
      <c r="AT38" s="137"/>
      <c r="AU38" s="137" t="str">
        <f>IF('4'!$B$5="","",IF('4'!$B$61="","","20170901"))</f>
        <v/>
      </c>
      <c r="AV38" s="137" t="str">
        <f>IF('4'!$B$5="","",IF('4'!$B$61="","",'4'!$B$2))</f>
        <v/>
      </c>
      <c r="AW38" s="138" t="str">
        <f>IF('4'!$B$5="","",IF('4'!$B$61="","",'4'!$B$4))</f>
        <v/>
      </c>
      <c r="AX38" s="75" t="str">
        <f>IF('1'!$B$5="","",IF('1'!$B$61="","",'1'!$B$5))</f>
        <v/>
      </c>
      <c r="AY38" s="78" t="str">
        <f>IF('1'!$B$5="","",IF('1'!$B$61="","","PCF008002"))</f>
        <v/>
      </c>
      <c r="AZ38" s="78" t="str">
        <f>IF('1'!$B$5="","",IF('1'!$B$61="","",2))</f>
        <v/>
      </c>
      <c r="BA38" s="78" t="str">
        <f>IF('1'!$B$5="","",IF('1'!$B$61="","",993))</f>
        <v/>
      </c>
      <c r="BB38" s="89"/>
      <c r="BC38" s="85" t="str">
        <f>IF('1'!$B$5="","",IF('1'!$B$61="","",0))</f>
        <v/>
      </c>
      <c r="BD38" s="78" t="str">
        <f>IF('1'!$B$5="","",IF('1'!$B$61="","",'1'!$B$2))</f>
        <v/>
      </c>
      <c r="BE38" s="79" t="str">
        <f>IF('1'!$B$5="","",IF('1'!$B$61="","",'1'!$B$4))</f>
        <v/>
      </c>
      <c r="BF38" s="75"/>
      <c r="BG38" s="89"/>
      <c r="BH38" s="84"/>
      <c r="BI38" s="88"/>
      <c r="BJ38" s="75"/>
      <c r="BK38" s="88"/>
      <c r="BL38" s="79"/>
      <c r="BM38" s="88"/>
      <c r="BN38" s="75"/>
      <c r="BO38" s="88"/>
      <c r="BP38" s="88"/>
      <c r="BQ38" s="88"/>
      <c r="BR38" s="79"/>
      <c r="BS38" s="80" t="str">
        <f>IF('4'!$B$5="","",IF('4'!$B$65="","","PCF008002"))</f>
        <v/>
      </c>
      <c r="BT38" s="77" t="str">
        <f>IF('4'!$B$5="","",IF('4'!$B$65="","",'4'!$B$5))</f>
        <v/>
      </c>
      <c r="BU38" s="78" t="str">
        <f>IF('4'!$B$5="","",IF('4'!$B$65="","",6))</f>
        <v/>
      </c>
      <c r="BV38" s="124" t="str">
        <f>IF('4'!$B$5="","",IF('4'!$B$65="","",60))</f>
        <v/>
      </c>
      <c r="BW38" s="124" t="str">
        <f>IF('4'!$B$5="","",IF('4'!$B$65="","",2))</f>
        <v/>
      </c>
      <c r="BX38"/>
      <c r="BY38"/>
      <c r="BZ38" s="124" t="str">
        <f>IF('4'!$B$5="","",IF('4'!$B$65="","","Y"))</f>
        <v/>
      </c>
      <c r="CA38"/>
      <c r="CB38"/>
    </row>
    <row r="39" spans="27:80" x14ac:dyDescent="0.25">
      <c r="AA39" s="136" t="str">
        <f>IF('4'!$B$5="","",IF('4'!$B$62="","","PCF008002"))</f>
        <v/>
      </c>
      <c r="AB39" s="151" t="str">
        <f>IF('4'!$B$5="","",IF('4'!$B$62="","",'4'!$B$5))</f>
        <v/>
      </c>
      <c r="AC39" s="137" t="str">
        <f>IF('4'!$B$5="","",IF('4'!$B$62="","",3))</f>
        <v/>
      </c>
      <c r="AD39" s="137" t="str">
        <f>IF('4'!$B$5="","",IF('4'!$B$62="","","FIELDCENT"))</f>
        <v/>
      </c>
      <c r="AE39" s="137" t="str">
        <f>IF('4'!$B$5="","",IF('4'!$B$62="","","0.00"))</f>
        <v/>
      </c>
      <c r="AF39" s="138" t="str">
        <f>IF('4'!$B$5="","",IF('4'!$B$62="","",'4'!$B$4))</f>
        <v/>
      </c>
      <c r="AG39" s="137" t="str">
        <f>IF('4'!$B$5="","",IF('4'!$B$62="","","0"))</f>
        <v/>
      </c>
      <c r="AH39" s="138" t="str">
        <f>IF('4'!$B$5="","",IF('4'!$B$62="","",'4'!$B$4))</f>
        <v/>
      </c>
      <c r="AI39" s="137" t="str">
        <f>IF('4'!$B$5="","",IF('4'!$B$62="","",'4'!$B$2))</f>
        <v/>
      </c>
      <c r="AJ39" s="138" t="str">
        <f>IF('4'!$B$5="","",IF('4'!$B$62="","",'4'!$B$4))</f>
        <v/>
      </c>
      <c r="AK39" s="130" t="str">
        <f>IF('4'!$B$5="","",IF('4'!$B$62="","",'4'!$B$2))</f>
        <v/>
      </c>
      <c r="AL39" s="126" t="str">
        <f>IF('4'!$B$5="","",IF('4'!$B$62="","","PCF008002"))</f>
        <v/>
      </c>
      <c r="AM39" s="152" t="str">
        <f>IF('4'!$B$5="","",IF('4'!$B$62="","",'4'!$B$5))</f>
        <v/>
      </c>
      <c r="AN39" s="126" t="str">
        <f>IF('4'!$B$5="","",IF('4'!$B$62="","",3))</f>
        <v/>
      </c>
      <c r="AO39" s="126" t="str">
        <f>IF('4'!$B$5="","",IF('4'!$B$62="","",'4'!$B$2))</f>
        <v/>
      </c>
      <c r="AP39" s="127" t="str">
        <f>IF('4'!$B$5="","",IF('4'!$B$62="","",'4'!$B$4))</f>
        <v/>
      </c>
      <c r="AQ39" s="139" t="str">
        <f>IF('4'!$B$5="","",IF('4'!$B$62="","",'4'!$B$5))</f>
        <v/>
      </c>
      <c r="AR39" s="137" t="str">
        <f>IF('4'!$B$5="","",IF('4'!$B$62="","","PCF008002"))</f>
        <v/>
      </c>
      <c r="AS39" s="137" t="str">
        <f>IF('4'!$B$5="","",IF('4'!$B$62="","",3))</f>
        <v/>
      </c>
      <c r="AT39" s="137"/>
      <c r="AU39" s="137" t="str">
        <f>IF('4'!$B$5="","",IF('4'!$B$62="","","20170901"))</f>
        <v/>
      </c>
      <c r="AV39" s="137" t="str">
        <f>IF('4'!$B$5="","",IF('4'!$B$62="","",'4'!$B$2))</f>
        <v/>
      </c>
      <c r="AW39" s="138" t="str">
        <f>IF('4'!$B$5="","",IF('4'!$B$62="","",'4'!$B$4))</f>
        <v/>
      </c>
      <c r="AX39" s="75" t="str">
        <f>IF('1'!$B$5="","",IF('1'!$B$61="","",'1'!$B$5))</f>
        <v/>
      </c>
      <c r="AY39" s="78" t="str">
        <f>IF('1'!$B$5="","",IF('1'!$B$61="","","PCF008002"))</f>
        <v/>
      </c>
      <c r="AZ39" s="78" t="str">
        <f>IF('1'!$B$5="","",IF('1'!$B$61="","",2))</f>
        <v/>
      </c>
      <c r="BA39" s="78" t="str">
        <f>IF('1'!$B$5="","",IF('1'!$B$61="","",994))</f>
        <v/>
      </c>
      <c r="BB39" s="89"/>
      <c r="BC39" s="85" t="str">
        <f>IF('1'!$B$5="","",IF('1'!$B$61="","",0))</f>
        <v/>
      </c>
      <c r="BD39" s="78" t="str">
        <f>IF('1'!$B$5="","",IF('1'!$B$61="","",'1'!$B$2))</f>
        <v/>
      </c>
      <c r="BE39" s="79" t="str">
        <f>IF('1'!$B$5="","",IF('1'!$B$61="","",'1'!$B$4))</f>
        <v/>
      </c>
      <c r="BF39" s="75"/>
      <c r="BG39" s="89"/>
      <c r="BH39" s="84"/>
      <c r="BI39" s="88"/>
      <c r="BJ39" s="75"/>
      <c r="BK39" s="88"/>
      <c r="BL39" s="79"/>
      <c r="BM39" s="88"/>
      <c r="BN39" s="75"/>
      <c r="BO39" s="88"/>
      <c r="BP39" s="88"/>
      <c r="BQ39" s="88"/>
      <c r="BR39" s="79"/>
      <c r="BS39" s="80" t="str">
        <f>IF('4'!$B$5="","",IF('4'!$B$66="","","PCF008002"))</f>
        <v/>
      </c>
      <c r="BT39" s="77" t="str">
        <f>IF('4'!$B$5="","",IF('4'!$B$66="","",'4'!$B$5))</f>
        <v/>
      </c>
      <c r="BU39" s="78" t="str">
        <f>IF('4'!$B$5="","",IF('4'!$B$66="","",7))</f>
        <v/>
      </c>
      <c r="BV39" s="124" t="str">
        <f>IF('4'!$B$5="","",IF('4'!$B$66="","",60))</f>
        <v/>
      </c>
      <c r="BW39" s="124" t="str">
        <f>IF('4'!$B$5="","",IF('4'!$B$66="","",2))</f>
        <v/>
      </c>
      <c r="BX39"/>
      <c r="BY39"/>
      <c r="BZ39" s="124" t="str">
        <f>IF('4'!$B$5="","",IF('4'!$B$66="","","Y"))</f>
        <v/>
      </c>
      <c r="CA39"/>
      <c r="CB39"/>
    </row>
    <row r="40" spans="27:80" x14ac:dyDescent="0.25">
      <c r="AA40" s="136" t="str">
        <f>IF('4'!$B$5="","",IF('4'!$B$63="","","PCF008002"))</f>
        <v/>
      </c>
      <c r="AB40" s="151" t="str">
        <f>IF('4'!$B$5="","",IF('4'!$B$63="","",'4'!$B$5))</f>
        <v/>
      </c>
      <c r="AC40" s="137" t="str">
        <f>IF('4'!$B$5="","",IF('4'!$B$63="","",4))</f>
        <v/>
      </c>
      <c r="AD40" s="137" t="str">
        <f>IF('4'!$B$5="","",IF('4'!$B$63="","","FIELDCENT"))</f>
        <v/>
      </c>
      <c r="AE40" s="137" t="str">
        <f>IF('4'!$B$5="","",IF('4'!$B$63="","","0.00"))</f>
        <v/>
      </c>
      <c r="AF40" s="138" t="str">
        <f>IF('4'!$B$5="","",IF('4'!$B$63="","",'4'!$B$4))</f>
        <v/>
      </c>
      <c r="AG40" s="137" t="str">
        <f>IF('4'!$B$5="","",IF('4'!$B$63="","","0"))</f>
        <v/>
      </c>
      <c r="AH40" s="138" t="str">
        <f>IF('4'!$B$5="","",IF('4'!$B$63="","",'4'!$B$4))</f>
        <v/>
      </c>
      <c r="AI40" s="137" t="str">
        <f>IF('4'!$B$5="","",IF('4'!$B$63="","",'4'!$B$2))</f>
        <v/>
      </c>
      <c r="AJ40" s="138" t="str">
        <f>IF('4'!$B$5="","",IF('4'!$B$63="","",'4'!$B$4))</f>
        <v/>
      </c>
      <c r="AK40" s="130" t="str">
        <f>IF('4'!$B$5="","",IF('4'!$B$63="","",'4'!$B$2))</f>
        <v/>
      </c>
      <c r="AL40" s="126" t="str">
        <f>IF('4'!$B$5="","",IF('4'!$B$63="","","PCF008002"))</f>
        <v/>
      </c>
      <c r="AM40" s="152" t="str">
        <f>IF('4'!$B$5="","",IF('4'!$B$63="","",'4'!$B$5))</f>
        <v/>
      </c>
      <c r="AN40" s="126" t="str">
        <f>IF('4'!$B$5="","",IF('4'!$B$63="","",4))</f>
        <v/>
      </c>
      <c r="AO40" s="126" t="str">
        <f>IF('4'!$B$5="","",IF('4'!$B$63="","",'4'!$B$2))</f>
        <v/>
      </c>
      <c r="AP40" s="127" t="str">
        <f>IF('4'!$B$5="","",IF('4'!$B$63="","",'4'!$B$4))</f>
        <v/>
      </c>
      <c r="AQ40" s="139" t="str">
        <f>IF('4'!$B$5="","",IF('4'!$B$63="","",'4'!$B$5))</f>
        <v/>
      </c>
      <c r="AR40" s="137" t="str">
        <f>IF('4'!$B$5="","",IF('4'!$B$63="","","PCF008002"))</f>
        <v/>
      </c>
      <c r="AS40" s="137" t="str">
        <f>IF('4'!$B$5="","",IF('4'!$B$63="","",4))</f>
        <v/>
      </c>
      <c r="AT40" s="137"/>
      <c r="AU40" s="137" t="str">
        <f>IF('4'!$B$5="","",IF('4'!$B$63="","","20170901"))</f>
        <v/>
      </c>
      <c r="AV40" s="137" t="str">
        <f>IF('4'!$B$5="","",IF('4'!$B$63="","",'4'!$B$2))</f>
        <v/>
      </c>
      <c r="AW40" s="138" t="str">
        <f>IF('4'!$B$5="","",IF('4'!$B$63="","",'4'!$B$4))</f>
        <v/>
      </c>
      <c r="AX40" s="75" t="str">
        <f>IF('1'!$B$5="","",IF('1'!$B$61="","",'1'!$B$5))</f>
        <v/>
      </c>
      <c r="AY40" s="78" t="str">
        <f>IF('1'!$B$5="","",IF('1'!$B$61="","","PCF008002"))</f>
        <v/>
      </c>
      <c r="AZ40" s="78" t="str">
        <f>IF('1'!$B$5="","",IF('1'!$B$61="","",2))</f>
        <v/>
      </c>
      <c r="BA40" s="78" t="str">
        <f>IF('1'!$B$5="","",IF('1'!$B$61="","",995))</f>
        <v/>
      </c>
      <c r="BB40" s="89"/>
      <c r="BC40" s="85" t="str">
        <f>IF('1'!$B$5="","",IF('1'!$B$61="","",0))</f>
        <v/>
      </c>
      <c r="BD40" s="78" t="str">
        <f>IF('1'!$B$5="","",IF('1'!$B$61="","",'1'!$B$2))</f>
        <v/>
      </c>
      <c r="BE40" s="79" t="str">
        <f>IF('1'!$B$5="","",IF('1'!$B$61="","",'1'!$B$4))</f>
        <v/>
      </c>
      <c r="BF40" s="75"/>
      <c r="BG40" s="89"/>
      <c r="BH40" s="84"/>
      <c r="BI40" s="88"/>
      <c r="BJ40" s="75"/>
      <c r="BK40" s="88"/>
      <c r="BL40" s="79"/>
      <c r="BM40" s="88"/>
      <c r="BN40" s="75"/>
      <c r="BO40" s="88"/>
      <c r="BP40" s="88"/>
      <c r="BQ40" s="88"/>
      <c r="BR40" s="79"/>
      <c r="BS40" s="80" t="str">
        <f>IF('4'!$B$5="","",IF('4'!$B$67="","","PCF008002"))</f>
        <v/>
      </c>
      <c r="BT40" s="77" t="str">
        <f>IF('4'!$B$5="","",IF('4'!$B$67="","",'4'!$B$5))</f>
        <v/>
      </c>
      <c r="BU40" s="78" t="str">
        <f>IF('4'!$B$5="","",IF('4'!$B$67="","",8))</f>
        <v/>
      </c>
      <c r="BV40" s="124" t="str">
        <f>IF('4'!$B$5="","",IF('4'!$B$67="","",60))</f>
        <v/>
      </c>
      <c r="BW40" s="124" t="str">
        <f>IF('4'!$B$5="","",IF('4'!$B$67="","",2))</f>
        <v/>
      </c>
      <c r="BX40"/>
      <c r="BY40"/>
      <c r="BZ40" s="124" t="str">
        <f>IF('4'!$B$5="","",IF('4'!$B$67="","","Y"))</f>
        <v/>
      </c>
      <c r="CA40"/>
      <c r="CB40"/>
    </row>
    <row r="41" spans="27:80" x14ac:dyDescent="0.25">
      <c r="AA41" s="136" t="str">
        <f>IF('4'!$B$5="","",IF('4'!$B$64="","","PCF008002"))</f>
        <v/>
      </c>
      <c r="AB41" s="151" t="str">
        <f>IF('4'!$B$5="","",IF('4'!$B$64="","",'4'!$B$5))</f>
        <v/>
      </c>
      <c r="AC41" s="137" t="str">
        <f>IF('4'!$B$5="","",IF('4'!$B$64="","",5))</f>
        <v/>
      </c>
      <c r="AD41" s="137" t="str">
        <f>IF('4'!$B$5="","",IF('4'!$B$64="","","FIELDCENT"))</f>
        <v/>
      </c>
      <c r="AE41" s="137" t="str">
        <f>IF('4'!$B$5="","",IF('4'!$B$64="","","0.00"))</f>
        <v/>
      </c>
      <c r="AF41" s="138" t="str">
        <f>IF('4'!$B$5="","",IF('4'!$B$64="","",'4'!$B$4))</f>
        <v/>
      </c>
      <c r="AG41" s="137" t="str">
        <f>IF('4'!$B$5="","",IF('4'!$B$64="","","0"))</f>
        <v/>
      </c>
      <c r="AH41" s="138" t="str">
        <f>IF('4'!$B$5="","",IF('4'!$B$64="","",'4'!$B$4))</f>
        <v/>
      </c>
      <c r="AI41" s="137" t="str">
        <f>IF('4'!$B$5="","",IF('4'!$B$64="","",'4'!$B$2))</f>
        <v/>
      </c>
      <c r="AJ41" s="138" t="str">
        <f>IF('4'!$B$5="","",IF('4'!$B$64="","",'4'!$B$4))</f>
        <v/>
      </c>
      <c r="AK41" s="130" t="str">
        <f>IF('4'!$B$5="","",IF('4'!$B$64="","",'4'!$B$2))</f>
        <v/>
      </c>
      <c r="AL41" s="126" t="str">
        <f>IF('4'!$B$5="","",IF('4'!$B$64="","","PCF008002"))</f>
        <v/>
      </c>
      <c r="AM41" s="152" t="str">
        <f>IF('4'!$B$5="","",IF('4'!$B$64="","",'4'!$B$5))</f>
        <v/>
      </c>
      <c r="AN41" s="126" t="str">
        <f>IF('4'!$B$5="","",IF('4'!$B$64="","",5))</f>
        <v/>
      </c>
      <c r="AO41" s="126" t="str">
        <f>IF('4'!$B$5="","",IF('4'!$B$64="","",'4'!$B$2))</f>
        <v/>
      </c>
      <c r="AP41" s="127" t="str">
        <f>IF('4'!$B$5="","",IF('4'!$B$64="","",'4'!$B$4))</f>
        <v/>
      </c>
      <c r="AQ41" s="139" t="str">
        <f>IF('4'!$B$5="","",IF('4'!$B$64="","",'4'!$B$5))</f>
        <v/>
      </c>
      <c r="AR41" s="137" t="str">
        <f>IF('4'!$B$5="","",IF('4'!$B$64="","","PCF008002"))</f>
        <v/>
      </c>
      <c r="AS41" s="137" t="str">
        <f>IF('4'!$B$5="","",IF('4'!$B$64="","",5))</f>
        <v/>
      </c>
      <c r="AT41" s="137"/>
      <c r="AU41" s="137" t="str">
        <f>IF('4'!$B$5="","",IF('4'!$B$64="","","20170901"))</f>
        <v/>
      </c>
      <c r="AV41" s="137" t="str">
        <f>IF('4'!$B$5="","",IF('4'!$B$64="","",'4'!$B$2))</f>
        <v/>
      </c>
      <c r="AW41" s="138" t="str">
        <f>IF('4'!$B$5="","",IF('4'!$B$64="","",'4'!$B$4))</f>
        <v/>
      </c>
      <c r="AX41" s="75" t="str">
        <f>IF('1'!$B$5="","",IF('1'!$B$61="","",'1'!$B$5))</f>
        <v/>
      </c>
      <c r="AY41" s="78" t="str">
        <f>IF('1'!$B$5="","",IF('1'!$B$61="","","PCF008002"))</f>
        <v/>
      </c>
      <c r="AZ41" s="78" t="str">
        <f>IF('1'!$B$5="","",IF('1'!$B$61="","",2))</f>
        <v/>
      </c>
      <c r="BA41" s="78" t="str">
        <f>IF('1'!$B$5="","",IF('1'!$B$61="","",996))</f>
        <v/>
      </c>
      <c r="BB41" s="89"/>
      <c r="BC41" s="85" t="str">
        <f>IF('1'!$B$5="","",IF('1'!$B$61="","",0))</f>
        <v/>
      </c>
      <c r="BD41" s="78" t="str">
        <f>IF('1'!$B$5="","",IF('1'!$B$61="","",'1'!$B$2))</f>
        <v/>
      </c>
      <c r="BE41" s="79" t="str">
        <f>IF('1'!$B$5="","",IF('1'!$B$61="","",'1'!$B$4))</f>
        <v/>
      </c>
      <c r="BF41" s="75"/>
      <c r="BG41" s="89"/>
      <c r="BH41" s="84"/>
      <c r="BI41" s="88"/>
      <c r="BJ41" s="75"/>
      <c r="BK41" s="88"/>
      <c r="BL41" s="79"/>
      <c r="BM41" s="88"/>
      <c r="BN41" s="75"/>
      <c r="BO41" s="88"/>
      <c r="BP41" s="88"/>
      <c r="BQ41" s="88"/>
      <c r="BR41" s="79"/>
      <c r="BS41" s="80" t="str">
        <f>IF('4'!$B$5="","",IF('4'!$B$68="","","PCF008002"))</f>
        <v/>
      </c>
      <c r="BT41" s="77" t="str">
        <f>IF('4'!$B$5="","",IF('4'!$B$68="","",'4'!$B$5))</f>
        <v/>
      </c>
      <c r="BU41" s="78" t="str">
        <f>IF('4'!$B$5="","",IF('4'!$B$68="","",9))</f>
        <v/>
      </c>
      <c r="BV41" s="124" t="str">
        <f>IF('4'!$B$5="","",IF('4'!$B$68="","",60))</f>
        <v/>
      </c>
      <c r="BW41" s="124" t="str">
        <f>IF('4'!$B$5="","",IF('4'!$B$68="","",2))</f>
        <v/>
      </c>
      <c r="BX41" s="142"/>
      <c r="BY41" s="142"/>
      <c r="BZ41" s="124" t="str">
        <f>IF('4'!$B$5="","",IF('4'!$B$68="","","Y"))</f>
        <v/>
      </c>
      <c r="CA41" s="142"/>
      <c r="CB41" s="142"/>
    </row>
    <row r="42" spans="27:80" x14ac:dyDescent="0.25">
      <c r="AA42" s="136" t="str">
        <f>IF('4'!$B$5="","",IF('4'!$B$65="","","PCF008002"))</f>
        <v/>
      </c>
      <c r="AB42" s="151" t="str">
        <f>IF('4'!$B$5="","",IF('4'!$B$65="","",'4'!$B$5))</f>
        <v/>
      </c>
      <c r="AC42" s="137" t="str">
        <f>IF('4'!$B$5="","",IF('4'!$B$65="","",6))</f>
        <v/>
      </c>
      <c r="AD42" s="137" t="str">
        <f>IF('4'!$B$5="","",IF('4'!$B$65="","","FIELDCENT"))</f>
        <v/>
      </c>
      <c r="AE42" s="137" t="str">
        <f>IF('4'!$B$5="","",IF('4'!$B$65="","","0.00"))</f>
        <v/>
      </c>
      <c r="AF42" s="138" t="str">
        <f>IF('4'!$B$5="","",IF('4'!$B$65="","",'4'!$B$4))</f>
        <v/>
      </c>
      <c r="AG42" s="137" t="str">
        <f>IF('4'!$B$5="","",IF('4'!$B$65="","","0"))</f>
        <v/>
      </c>
      <c r="AH42" s="138" t="str">
        <f>IF('4'!$B$5="","",IF('4'!$B$65="","",'4'!$B$4))</f>
        <v/>
      </c>
      <c r="AI42" s="137" t="str">
        <f>IF('4'!$B$5="","",IF('4'!$B$65="","",'4'!$B$2))</f>
        <v/>
      </c>
      <c r="AJ42" s="138" t="str">
        <f>IF('4'!$B$5="","",IF('4'!$B$65="","",'4'!$B$4))</f>
        <v/>
      </c>
      <c r="AK42" s="130" t="str">
        <f>IF('4'!$B$5="","",IF('4'!$B$65="","",'4'!$B$2))</f>
        <v/>
      </c>
      <c r="AL42" s="126" t="str">
        <f>IF('4'!$B$5="","",IF('4'!$B$65="","","PCF008002"))</f>
        <v/>
      </c>
      <c r="AM42" s="152" t="str">
        <f>IF('4'!$B$5="","",IF('4'!$B$65="","",'4'!$B$5))</f>
        <v/>
      </c>
      <c r="AN42" s="126" t="str">
        <f>IF('4'!$B$5="","",IF('4'!$B$65="","",6))</f>
        <v/>
      </c>
      <c r="AO42" s="126" t="str">
        <f>IF('4'!$B$5="","",IF('4'!$B$65="","",'4'!$B$2))</f>
        <v/>
      </c>
      <c r="AP42" s="127" t="str">
        <f>IF('4'!$B$5="","",IF('4'!$B$65="","",'4'!$B$4))</f>
        <v/>
      </c>
      <c r="AQ42" s="139" t="str">
        <f>IF('4'!$B$5="","",IF('4'!$B$65="","",'4'!$B$5))</f>
        <v/>
      </c>
      <c r="AR42" s="137" t="str">
        <f>IF('4'!$B$5="","",IF('4'!$B$65="","","PCF008002"))</f>
        <v/>
      </c>
      <c r="AS42" s="137" t="str">
        <f>IF('4'!$B$5="","",IF('4'!$B$65="","",6))</f>
        <v/>
      </c>
      <c r="AT42" s="137"/>
      <c r="AU42" s="137" t="str">
        <f>IF('4'!$B$5="","",IF('4'!$B$65="","","20170901"))</f>
        <v/>
      </c>
      <c r="AV42" s="137" t="str">
        <f>IF('4'!$B$5="","",IF('4'!$B$65="","",'4'!$B$2))</f>
        <v/>
      </c>
      <c r="AW42" s="138" t="str">
        <f>IF('4'!$B$5="","",IF('4'!$B$65="","",'4'!$B$4))</f>
        <v/>
      </c>
      <c r="AX42" s="75" t="str">
        <f>IF('1'!$B$5="","",IF('1'!$B$61="","",'1'!$B$5))</f>
        <v/>
      </c>
      <c r="AY42" s="78" t="str">
        <f>IF('1'!$B$5="","",IF('1'!$B$61="","","PCF008002"))</f>
        <v/>
      </c>
      <c r="AZ42" s="78" t="str">
        <f>IF('1'!$B$5="","",IF('1'!$B$61="","",2))</f>
        <v/>
      </c>
      <c r="BA42" s="78" t="str">
        <f>IF('1'!$B$5="","",IF('1'!$B$61="","",997))</f>
        <v/>
      </c>
      <c r="BB42" s="89"/>
      <c r="BC42" s="85" t="str">
        <f>IF('1'!$B$5="","",IF('1'!$B$61="","",0))</f>
        <v/>
      </c>
      <c r="BD42" s="78" t="str">
        <f>IF('1'!$B$5="","",IF('1'!$B$61="","",'1'!$B$2))</f>
        <v/>
      </c>
      <c r="BE42" s="79" t="str">
        <f>IF('1'!$B$5="","",IF('1'!$B$61="","",'1'!$B$4))</f>
        <v/>
      </c>
      <c r="BF42" s="75"/>
      <c r="BG42" s="89"/>
      <c r="BH42" s="84"/>
      <c r="BI42" s="88"/>
      <c r="BJ42" s="75"/>
      <c r="BK42" s="88"/>
      <c r="BL42" s="79"/>
      <c r="BM42" s="88"/>
      <c r="BN42" s="75"/>
      <c r="BO42" s="88"/>
      <c r="BP42" s="88"/>
      <c r="BQ42" s="88"/>
      <c r="BR42" s="79"/>
      <c r="BS42" s="80" t="str">
        <f>IF('4'!$B$5="","",IF('4'!$B$69="","","PCF008002"))</f>
        <v/>
      </c>
      <c r="BT42" s="77" t="str">
        <f>IF('4'!$B$5="","",IF('4'!$B$69="","",'4'!$B$5))</f>
        <v/>
      </c>
      <c r="BU42" s="78" t="str">
        <f>IF('4'!$B$5="","",IF('4'!$B$69="","",10))</f>
        <v/>
      </c>
      <c r="BV42" s="124" t="str">
        <f>IF('4'!$B$5="","",IF('4'!$B$69="","",60))</f>
        <v/>
      </c>
      <c r="BW42" s="124" t="str">
        <f>IF('4'!$B$5="","",IF('4'!$B$69="","",2))</f>
        <v/>
      </c>
      <c r="BX42" s="142"/>
      <c r="BY42" s="142"/>
      <c r="BZ42" s="124" t="str">
        <f>IF('4'!$B$5="","",IF('4'!$B$69="","","Y"))</f>
        <v/>
      </c>
      <c r="CA42" s="142"/>
      <c r="CB42" s="142"/>
    </row>
    <row r="43" spans="27:80" x14ac:dyDescent="0.25">
      <c r="AA43" s="136" t="str">
        <f>IF('4'!$B$5="","",IF('4'!$B$66="","","PCF008002"))</f>
        <v/>
      </c>
      <c r="AB43" s="151" t="str">
        <f>IF('4'!$B$5="","",IF('4'!$B$66="","",'4'!$B$5))</f>
        <v/>
      </c>
      <c r="AC43" s="137" t="str">
        <f>IF('4'!$B$5="","",IF('4'!$B$66="","",7))</f>
        <v/>
      </c>
      <c r="AD43" s="137" t="str">
        <f>IF('4'!$B$5="","",IF('4'!$B$66="","","FIELDCENT"))</f>
        <v/>
      </c>
      <c r="AE43" s="137" t="str">
        <f>IF('4'!$B$5="","",IF('4'!$B$66="","","0.00"))</f>
        <v/>
      </c>
      <c r="AF43" s="138" t="str">
        <f>IF('4'!$B$5="","",IF('4'!$B$66="","",'4'!$B$4))</f>
        <v/>
      </c>
      <c r="AG43" s="137" t="str">
        <f>IF('4'!$B$5="","",IF('4'!$B$66="","","0"))</f>
        <v/>
      </c>
      <c r="AH43" s="138" t="str">
        <f>IF('4'!$B$5="","",IF('4'!$B$66="","",'4'!$B$4))</f>
        <v/>
      </c>
      <c r="AI43" s="137" t="str">
        <f>IF('4'!$B$5="","",IF('4'!$B$66="","",'4'!$B$2))</f>
        <v/>
      </c>
      <c r="AJ43" s="138" t="str">
        <f>IF('4'!$B$5="","",IF('4'!$B$66="","",'4'!$B$4))</f>
        <v/>
      </c>
      <c r="AK43" s="130" t="str">
        <f>IF('4'!$B$5="","",IF('4'!$B$66="","",'4'!$B$2))</f>
        <v/>
      </c>
      <c r="AL43" s="126" t="str">
        <f>IF('4'!$B$5="","",IF('4'!$B$66="","","PCF008002"))</f>
        <v/>
      </c>
      <c r="AM43" s="152" t="str">
        <f>IF('4'!$B$5="","",IF('4'!$B$66="","",'4'!$B$5))</f>
        <v/>
      </c>
      <c r="AN43" s="126" t="str">
        <f>IF('4'!$B$5="","",IF('4'!$B$66="","",7))</f>
        <v/>
      </c>
      <c r="AO43" s="126" t="str">
        <f>IF('4'!$B$5="","",IF('4'!$B$66="","",'4'!$B$2))</f>
        <v/>
      </c>
      <c r="AP43" s="127" t="str">
        <f>IF('4'!$B$5="","",IF('4'!$B$66="","",'4'!$B$4))</f>
        <v/>
      </c>
      <c r="AQ43" s="139" t="str">
        <f>IF('4'!$B$5="","",IF('4'!$B$66="","",'4'!$B$5))</f>
        <v/>
      </c>
      <c r="AR43" s="137" t="str">
        <f>IF('4'!$B$5="","",IF('4'!$B$66="","","PCF008002"))</f>
        <v/>
      </c>
      <c r="AS43" s="137" t="str">
        <f>IF('4'!$B$5="","",IF('4'!$B$66="","",7))</f>
        <v/>
      </c>
      <c r="AT43" s="137"/>
      <c r="AU43" s="137" t="str">
        <f>IF('4'!$B$5="","",IF('4'!$B$66="","","20170901"))</f>
        <v/>
      </c>
      <c r="AV43" s="137" t="str">
        <f>IF('4'!$B$5="","",IF('4'!$B$66="","",'4'!$B$2))</f>
        <v/>
      </c>
      <c r="AW43" s="138" t="str">
        <f>IF('4'!$B$5="","",IF('4'!$B$66="","",'4'!$B$4))</f>
        <v/>
      </c>
      <c r="AX43" s="75" t="str">
        <f>IF('1'!$B$5="","",IF('1'!$B$61="","",'1'!$B$5))</f>
        <v/>
      </c>
      <c r="AY43" s="78" t="str">
        <f>IF('1'!$B$5="","",IF('1'!$B$61="","","PCF008002"))</f>
        <v/>
      </c>
      <c r="AZ43" s="78" t="str">
        <f>IF('1'!$B$5="","",IF('1'!$B$61="","",2))</f>
        <v/>
      </c>
      <c r="BA43" s="78" t="str">
        <f>IF('1'!$B$5="","",IF('1'!$B$61="","",998))</f>
        <v/>
      </c>
      <c r="BB43" s="89"/>
      <c r="BC43" s="76" t="str">
        <f>IF('1'!$B$5="","",IF('1'!$B$61="","",0))</f>
        <v/>
      </c>
      <c r="BD43" s="78" t="str">
        <f>IF('1'!$B$5="","",IF('1'!$B$61="","",'1'!$B$2))</f>
        <v/>
      </c>
      <c r="BE43" s="79" t="str">
        <f>IF('1'!$B$5="","",IF('1'!$B$61="","",'1'!$B$4))</f>
        <v/>
      </c>
      <c r="BF43" s="75"/>
      <c r="BG43" s="89"/>
      <c r="BH43" s="84"/>
      <c r="BI43" s="88"/>
      <c r="BJ43" s="75"/>
      <c r="BK43" s="88"/>
      <c r="BL43" s="79"/>
      <c r="BM43" s="88"/>
      <c r="BN43" s="75"/>
      <c r="BO43" s="88"/>
      <c r="BP43" s="88"/>
      <c r="BQ43" s="88"/>
      <c r="BR43" s="79"/>
      <c r="BS43" s="80" t="str">
        <f>IF('5'!$B$5="","",IF('5'!$B$60="","","PCF008002"))</f>
        <v/>
      </c>
      <c r="BT43" s="77" t="str">
        <f>IF('5'!$B$5="","",IF('5'!$B$60="","",'5'!$B$5))</f>
        <v/>
      </c>
      <c r="BU43" s="78" t="str">
        <f>IF('5'!$B$5="","",IF('5'!$B$60="","",1))</f>
        <v/>
      </c>
      <c r="BV43" s="124" t="str">
        <f>IF('5'!$B$5="","",IF('5'!$B$60="","",60))</f>
        <v/>
      </c>
      <c r="BW43" s="124" t="str">
        <f>IF('5'!$B$5="","",IF('5'!$B$60="","",2))</f>
        <v/>
      </c>
      <c r="BX43"/>
      <c r="BY43"/>
      <c r="BZ43" s="124" t="str">
        <f>IF('5'!$B$5="","",IF('5'!$B$60="","","Y"))</f>
        <v/>
      </c>
      <c r="CA43"/>
      <c r="CB43"/>
    </row>
    <row r="44" spans="27:80" x14ac:dyDescent="0.25">
      <c r="AA44" s="136" t="str">
        <f>IF('4'!$B$5="","",IF('4'!$B$67="","","PCF008002"))</f>
        <v/>
      </c>
      <c r="AB44" s="151" t="str">
        <f>IF('4'!$B$5="","",IF('4'!$B$67="","",'4'!$B$5))</f>
        <v/>
      </c>
      <c r="AC44" s="137" t="str">
        <f>IF('4'!$B$5="","",IF('4'!$B$67="","",8))</f>
        <v/>
      </c>
      <c r="AD44" s="137" t="str">
        <f>IF('4'!$B$5="","",IF('4'!$B$67="","","FIELDCENT"))</f>
        <v/>
      </c>
      <c r="AE44" s="137" t="str">
        <f>IF('4'!$B$5="","",IF('4'!$B$67="","","0.00"))</f>
        <v/>
      </c>
      <c r="AF44" s="138" t="str">
        <f>IF('4'!$B$5="","",IF('4'!$B$67="","",'4'!$B$4))</f>
        <v/>
      </c>
      <c r="AG44" s="137" t="str">
        <f>IF('4'!$B$5="","",IF('4'!$B$67="","","0"))</f>
        <v/>
      </c>
      <c r="AH44" s="138" t="str">
        <f>IF('4'!$B$5="","",IF('4'!$B$67="","",'4'!$B$4))</f>
        <v/>
      </c>
      <c r="AI44" s="137" t="str">
        <f>IF('4'!$B$5="","",IF('4'!$B$67="","",'4'!$B$2))</f>
        <v/>
      </c>
      <c r="AJ44" s="138" t="str">
        <f>IF('4'!$B$5="","",IF('4'!$B$67="","",'4'!$B$4))</f>
        <v/>
      </c>
      <c r="AK44" s="130" t="str">
        <f>IF('4'!$B$5="","",IF('4'!$B$67="","",'4'!$B$2))</f>
        <v/>
      </c>
      <c r="AL44" s="126" t="str">
        <f>IF('4'!$B$5="","",IF('4'!$B$67="","","PCF008002"))</f>
        <v/>
      </c>
      <c r="AM44" s="152" t="str">
        <f>IF('4'!$B$5="","",IF('4'!$B$67="","",'4'!$B$5))</f>
        <v/>
      </c>
      <c r="AN44" s="126" t="str">
        <f>IF('4'!$B$5="","",IF('4'!$B$67="","",8))</f>
        <v/>
      </c>
      <c r="AO44" s="126" t="str">
        <f>IF('4'!$B$5="","",IF('4'!$B$67="","",'4'!$B$2))</f>
        <v/>
      </c>
      <c r="AP44" s="127" t="str">
        <f>IF('4'!$B$5="","",IF('4'!$B$67="","",'4'!$B$4))</f>
        <v/>
      </c>
      <c r="AQ44" s="139" t="str">
        <f>IF('4'!$B$5="","",IF('4'!$B$67="","",'4'!$B$5))</f>
        <v/>
      </c>
      <c r="AR44" s="137" t="str">
        <f>IF('4'!$B$5="","",IF('4'!$B$67="","","PCF008002"))</f>
        <v/>
      </c>
      <c r="AS44" s="137" t="str">
        <f>IF('4'!$B$5="","",IF('4'!$B$67="","",8))</f>
        <v/>
      </c>
      <c r="AT44" s="137"/>
      <c r="AU44" s="137" t="str">
        <f>IF('4'!$B$5="","",IF('4'!$B$67="","","20170901"))</f>
        <v/>
      </c>
      <c r="AV44" s="137" t="str">
        <f>IF('4'!$B$5="","",IF('4'!$B$67="","",'4'!$B$2))</f>
        <v/>
      </c>
      <c r="AW44" s="138" t="str">
        <f>IF('4'!$B$5="","",IF('4'!$B$67="","",'4'!$B$4))</f>
        <v/>
      </c>
      <c r="AX44" s="75" t="str">
        <f>IF('1'!$B$5="","",IF('1'!$B$61="","",'1'!$B$5))</f>
        <v/>
      </c>
      <c r="AY44" s="78" t="str">
        <f>IF('1'!$B$5="","",IF('1'!$B$61="","","PCF008002"))</f>
        <v/>
      </c>
      <c r="AZ44" s="78" t="str">
        <f>IF('1'!$B$5="","",IF('1'!$B$61="","",2))</f>
        <v/>
      </c>
      <c r="BA44" s="78" t="str">
        <f>IF('1'!$B$5="","",IF('1'!$B$61="","",999))</f>
        <v/>
      </c>
      <c r="BB44" s="89"/>
      <c r="BC44" s="76" t="str">
        <f>IF('1'!$B$5="","",IF('1'!$B$61="","",0))</f>
        <v/>
      </c>
      <c r="BD44" s="78" t="str">
        <f>IF('1'!$B$5="","",IF('1'!$B$61="","",'1'!$B$2))</f>
        <v/>
      </c>
      <c r="BE44" s="79" t="str">
        <f>IF('1'!$B$5="","",IF('1'!$B$61="","",'1'!$B$4))</f>
        <v/>
      </c>
      <c r="BF44" s="75"/>
      <c r="BG44" s="89"/>
      <c r="BH44" s="84"/>
      <c r="BI44" s="88"/>
      <c r="BJ44" s="75"/>
      <c r="BK44" s="88"/>
      <c r="BL44" s="79"/>
      <c r="BM44" s="88"/>
      <c r="BN44" s="75"/>
      <c r="BO44" s="88"/>
      <c r="BP44" s="88"/>
      <c r="BQ44" s="88"/>
      <c r="BR44" s="79"/>
      <c r="BS44" s="80" t="str">
        <f>IF('5'!$B$5="","",IF('5'!$B$61="","","PCF008002"))</f>
        <v/>
      </c>
      <c r="BT44" s="77" t="str">
        <f>IF('5'!$B$5="","",IF('5'!$B$61="","",'5'!$B$5))</f>
        <v/>
      </c>
      <c r="BU44" s="78" t="str">
        <f>IF('5'!$B$5="","",IF('5'!$B$61="","",2))</f>
        <v/>
      </c>
      <c r="BV44" s="124" t="str">
        <f>IF('5'!$B$5="","",IF('5'!$B$61="","",60))</f>
        <v/>
      </c>
      <c r="BW44" s="124" t="str">
        <f>IF('5'!$B$5="","",IF('5'!$B$61="","",2))</f>
        <v/>
      </c>
      <c r="BX44"/>
      <c r="BY44"/>
      <c r="BZ44" s="124" t="str">
        <f>IF('5'!$B$5="","",IF('5'!$B$61="","","Y"))</f>
        <v/>
      </c>
      <c r="CA44"/>
      <c r="CB44"/>
    </row>
    <row r="45" spans="27:80" x14ac:dyDescent="0.25">
      <c r="AA45" s="136" t="str">
        <f>IF('4'!$B$5="","",IF('4'!$B$68="","","PCF008002"))</f>
        <v/>
      </c>
      <c r="AB45" s="151" t="str">
        <f>IF('4'!$B$5="","",IF('4'!$B$68="","",'4'!$B$5))</f>
        <v/>
      </c>
      <c r="AC45" s="137" t="str">
        <f>IF('4'!$B$5="","",IF('4'!$B$68="","",9))</f>
        <v/>
      </c>
      <c r="AD45" s="137" t="str">
        <f>IF('4'!$B$5="","",IF('4'!$B$68="","","FIELDCENT"))</f>
        <v/>
      </c>
      <c r="AE45" s="137" t="str">
        <f>IF('4'!$B$5="","",IF('4'!$B$68="","","0.00"))</f>
        <v/>
      </c>
      <c r="AF45" s="138" t="str">
        <f>IF('4'!$B$5="","",IF('4'!$B$68="","",'4'!$B$4))</f>
        <v/>
      </c>
      <c r="AG45" s="137" t="str">
        <f>IF('4'!$B$5="","",IF('4'!$B$68="","","0"))</f>
        <v/>
      </c>
      <c r="AH45" s="138" t="str">
        <f>IF('4'!$B$5="","",IF('4'!$B$68="","",'4'!$B$4))</f>
        <v/>
      </c>
      <c r="AI45" s="137" t="str">
        <f>IF('4'!$B$5="","",IF('4'!$B$68="","",'4'!$B$2))</f>
        <v/>
      </c>
      <c r="AJ45" s="138" t="str">
        <f>IF('4'!$B$5="","",IF('4'!$B$68="","",'4'!$B$4))</f>
        <v/>
      </c>
      <c r="AK45" s="130" t="str">
        <f>IF('4'!$B$5="","",IF('4'!$B$68="","",'4'!$B$2))</f>
        <v/>
      </c>
      <c r="AL45" s="126" t="str">
        <f>IF('4'!$B$5="","",IF('4'!$B$68="","","PCF008002"))</f>
        <v/>
      </c>
      <c r="AM45" s="152" t="str">
        <f>IF('4'!$B$5="","",IF('4'!$B$68="","",'4'!$B$5))</f>
        <v/>
      </c>
      <c r="AN45" s="126" t="str">
        <f>IF('4'!$B$5="","",IF('4'!$B$68="","",9))</f>
        <v/>
      </c>
      <c r="AO45" s="126" t="str">
        <f>IF('4'!$B$5="","",IF('4'!$B$68="","",'4'!$B$2))</f>
        <v/>
      </c>
      <c r="AP45" s="127" t="str">
        <f>IF('4'!$B$5="","",IF('4'!$B$68="","",'4'!$B$4))</f>
        <v/>
      </c>
      <c r="AQ45" s="139" t="str">
        <f>IF('4'!$B$5="","",IF('4'!$B$68="","",'4'!$B$5))</f>
        <v/>
      </c>
      <c r="AR45" s="137" t="str">
        <f>IF('4'!$B$5="","",IF('4'!$B$68="","","PCF008002"))</f>
        <v/>
      </c>
      <c r="AS45" s="137" t="str">
        <f>IF('4'!$B$5="","",IF('4'!$B$68="","",9))</f>
        <v/>
      </c>
      <c r="AT45" s="137"/>
      <c r="AU45" s="137" t="str">
        <f>IF('4'!$B$5="","",IF('4'!$B$68="","","20170901"))</f>
        <v/>
      </c>
      <c r="AV45" s="137" t="str">
        <f>IF('4'!$B$5="","",IF('4'!$B$68="","",'4'!$B$2))</f>
        <v/>
      </c>
      <c r="AW45" s="138" t="str">
        <f>IF('4'!$B$5="","",IF('4'!$B$68="","",'4'!$B$4))</f>
        <v/>
      </c>
      <c r="AX45" s="75" t="str">
        <f>IF('1'!$B$5="","",IF('1'!$B$62="","",'1'!$B$5))</f>
        <v/>
      </c>
      <c r="AY45" s="78" t="str">
        <f>IF('1'!$B$5="","",IF('1'!$B$62="","","PCF008002"))</f>
        <v/>
      </c>
      <c r="AZ45" s="78" t="str">
        <f>IF('1'!$B$5="","",IF('1'!$B$62="","",3))</f>
        <v/>
      </c>
      <c r="BA45" s="78" t="str">
        <f>IF('1'!$B$5="","",IF('1'!$B$62="","",1))</f>
        <v/>
      </c>
      <c r="BB45" s="89" t="str">
        <f>IF('1'!$B$5="","",IF('1'!$B$62="","",IF('1'!$B$62="","",'1'!$B$62)))</f>
        <v/>
      </c>
      <c r="BC45" s="85" t="str">
        <f>IF('1'!$B$5="","",IF('1'!$B$62="","",0))</f>
        <v/>
      </c>
      <c r="BD45" s="78" t="str">
        <f>IF('1'!$B$5="","",IF('1'!$B$62="","",'1'!$B$2))</f>
        <v/>
      </c>
      <c r="BE45" s="79" t="str">
        <f>IF('1'!$B$5="","",IF('1'!$B$62="","",'1'!$B$4))</f>
        <v/>
      </c>
      <c r="BF45" s="75"/>
      <c r="BG45" s="89"/>
      <c r="BH45" s="84"/>
      <c r="BI45" s="88"/>
      <c r="BJ45" s="75"/>
      <c r="BK45" s="88"/>
      <c r="BL45" s="79"/>
      <c r="BM45" s="88"/>
      <c r="BN45" s="75"/>
      <c r="BO45" s="88"/>
      <c r="BP45" s="88"/>
      <c r="BQ45" s="88"/>
      <c r="BR45" s="79"/>
      <c r="BS45" s="80" t="str">
        <f>IF('5'!$B$5="","",IF('5'!$B$62="","","PCF008002"))</f>
        <v/>
      </c>
      <c r="BT45" s="77" t="str">
        <f>IF('5'!$B$5="","",IF('5'!$B$62="","",'5'!$B$5))</f>
        <v/>
      </c>
      <c r="BU45" s="78" t="str">
        <f>IF('5'!$B$5="","",IF('5'!$B$62="","",3))</f>
        <v/>
      </c>
      <c r="BV45" s="124" t="str">
        <f>IF('5'!$B$5="","",IF('5'!$B$62="","",60))</f>
        <v/>
      </c>
      <c r="BW45" s="124" t="str">
        <f>IF('5'!$B$5="","",IF('5'!$B$62="","",2))</f>
        <v/>
      </c>
      <c r="BX45"/>
      <c r="BY45"/>
      <c r="BZ45" s="124" t="str">
        <f>IF('5'!$B$5="","",IF('5'!$B$62="","","Y"))</f>
        <v/>
      </c>
      <c r="CA45"/>
      <c r="CB45"/>
    </row>
    <row r="46" spans="27:80" x14ac:dyDescent="0.25">
      <c r="AA46" s="136" t="str">
        <f>IF('4'!$B$5="","",IF('4'!$B$69="","","PCF008002"))</f>
        <v/>
      </c>
      <c r="AB46" s="151" t="str">
        <f>IF('4'!$B$5="","",IF('4'!$B$69="","",'4'!$B$5))</f>
        <v/>
      </c>
      <c r="AC46" s="137" t="str">
        <f>IF('4'!$B$5="","",IF('4'!$B$69="","",10))</f>
        <v/>
      </c>
      <c r="AD46" s="137" t="str">
        <f>IF('4'!$B$5="","",IF('4'!$B$69="","","FIELDCENT"))</f>
        <v/>
      </c>
      <c r="AE46" s="137" t="str">
        <f>IF('4'!$B$5="","",IF('4'!$B$69="","","0.00"))</f>
        <v/>
      </c>
      <c r="AF46" s="138" t="str">
        <f>IF('4'!$B$5="","",IF('4'!$B$69="","",'4'!$B$4))</f>
        <v/>
      </c>
      <c r="AG46" s="137" t="str">
        <f>IF('4'!$B$5="","",IF('4'!$B$69="","","0"))</f>
        <v/>
      </c>
      <c r="AH46" s="138" t="str">
        <f>IF('4'!$B$5="","",IF('4'!$B$69="","",'4'!$B$4))</f>
        <v/>
      </c>
      <c r="AI46" s="137" t="str">
        <f>IF('4'!$B$5="","",IF('4'!$B$69="","",'4'!$B$2))</f>
        <v/>
      </c>
      <c r="AJ46" s="138" t="str">
        <f>IF('4'!$B$5="","",IF('4'!$B$69="","",'4'!$B$4))</f>
        <v/>
      </c>
      <c r="AK46" s="130" t="str">
        <f>IF('4'!$B$5="","",IF('4'!$B$69="","",'4'!$B$2))</f>
        <v/>
      </c>
      <c r="AL46" s="126" t="str">
        <f>IF('4'!$B$5="","",IF('4'!$B$69="","","PCF008002"))</f>
        <v/>
      </c>
      <c r="AM46" s="152" t="str">
        <f>IF('4'!$B$5="","",IF('4'!$B$69="","",'4'!$B$5))</f>
        <v/>
      </c>
      <c r="AN46" s="126" t="str">
        <f>IF('4'!$B$5="","",IF('4'!$B$69="","",10))</f>
        <v/>
      </c>
      <c r="AO46" s="126" t="str">
        <f>IF('4'!$B$5="","",IF('4'!$B$69="","",'4'!$B$2))</f>
        <v/>
      </c>
      <c r="AP46" s="127" t="str">
        <f>IF('4'!$B$5="","",IF('4'!$B$69="","",'4'!$B$4))</f>
        <v/>
      </c>
      <c r="AQ46" s="139" t="str">
        <f>IF('4'!$B$5="","",IF('4'!$B$69="","",'4'!$B$5))</f>
        <v/>
      </c>
      <c r="AR46" s="137" t="str">
        <f>IF('4'!$B$5="","",IF('4'!$B$69="","","PCF008002"))</f>
        <v/>
      </c>
      <c r="AS46" s="137" t="str">
        <f>IF('4'!$B$5="","",IF('4'!$B$69="","",10))</f>
        <v/>
      </c>
      <c r="AT46" s="137"/>
      <c r="AU46" s="137" t="str">
        <f>IF('4'!$B$5="","",IF('4'!$B$69="","","20170901"))</f>
        <v/>
      </c>
      <c r="AV46" s="137" t="str">
        <f>IF('4'!$B$5="","",IF('4'!$B$69="","",'4'!$B$2))</f>
        <v/>
      </c>
      <c r="AW46" s="138" t="str">
        <f>IF('4'!$B$5="","",IF('4'!$B$69="","",'4'!$B$4))</f>
        <v/>
      </c>
      <c r="AX46" s="75" t="str">
        <f>IF('1'!$B$5="","",IF('1'!$B$62="","",'1'!$B$5))</f>
        <v/>
      </c>
      <c r="AY46" s="78" t="str">
        <f>IF('1'!$B$5="","",IF('1'!$B$62="","","PCF008002"))</f>
        <v/>
      </c>
      <c r="AZ46" s="78" t="str">
        <f>IF('1'!$B$5="","",IF('1'!$B$62="","",3))</f>
        <v/>
      </c>
      <c r="BA46" s="78" t="str">
        <f>IF('1'!$B$5="","",IF('1'!$B$62="","",2))</f>
        <v/>
      </c>
      <c r="BB46" s="89" t="str">
        <f>IF('1'!$B$5="","",IF('1'!$B$62="","",IF('1'!$J$62="","",'1'!$J$62)))</f>
        <v/>
      </c>
      <c r="BC46" s="85" t="str">
        <f>IF('1'!$B$5="","",IF('1'!$B$62="","",0))</f>
        <v/>
      </c>
      <c r="BD46" s="78" t="str">
        <f>IF('1'!$B$5="","",IF('1'!$B$62="","",'1'!$B$2))</f>
        <v/>
      </c>
      <c r="BE46" s="79" t="str">
        <f>IF('1'!$B$5="","",IF('1'!$B$62="","",'1'!$B$4))</f>
        <v/>
      </c>
      <c r="BF46" s="75"/>
      <c r="BG46" s="89"/>
      <c r="BH46" s="84"/>
      <c r="BI46" s="88"/>
      <c r="BJ46" s="75"/>
      <c r="BK46" s="88"/>
      <c r="BL46" s="79"/>
      <c r="BM46" s="88"/>
      <c r="BN46" s="75"/>
      <c r="BO46" s="88"/>
      <c r="BP46" s="88"/>
      <c r="BQ46" s="88"/>
      <c r="BR46" s="79"/>
      <c r="BS46" s="80" t="str">
        <f>IF('5'!$B$5="","",IF('5'!$B$63="","","PCF008002"))</f>
        <v/>
      </c>
      <c r="BT46" s="77" t="str">
        <f>IF('5'!$B$5="","",IF('5'!$B$63="","",'5'!$B$5))</f>
        <v/>
      </c>
      <c r="BU46" s="78" t="str">
        <f>IF('5'!$B$5="","",IF('5'!$B$63="","",4))</f>
        <v/>
      </c>
      <c r="BV46" s="124" t="str">
        <f>IF('5'!$B$5="","",IF('5'!$B$63="","",60))</f>
        <v/>
      </c>
      <c r="BW46" s="124" t="str">
        <f>IF('5'!$B$5="","",IF('5'!$B$63="","",2))</f>
        <v/>
      </c>
      <c r="BX46"/>
      <c r="BY46"/>
      <c r="BZ46" s="124" t="str">
        <f>IF('5'!$B$5="","",IF('5'!$B$63="","","Y"))</f>
        <v/>
      </c>
      <c r="CA46"/>
      <c r="CB46"/>
    </row>
    <row r="47" spans="27:80" x14ac:dyDescent="0.25">
      <c r="AA47" s="136" t="str">
        <f>IF('5'!$B$5="","",IF('5'!$B$36="","","PCF011003"))</f>
        <v/>
      </c>
      <c r="AB47" s="151" t="str">
        <f>IF('5'!$B$5="","",IF('5'!$B$36="","",'5'!$B$5))</f>
        <v/>
      </c>
      <c r="AC47" s="137" t="str">
        <f>IF('5'!$B$5="","",IF('5'!$B$36="","",1))</f>
        <v/>
      </c>
      <c r="AD47" s="137" t="str">
        <f>IF('5'!$B$5="","",IF('5'!$B$36="","","FIELDCENT"))</f>
        <v/>
      </c>
      <c r="AE47" s="137" t="str">
        <f>IF('5'!$B$5="","",IF('5'!$B$36="","","0.00"))</f>
        <v/>
      </c>
      <c r="AF47" s="138" t="str">
        <f>IF('5'!$B$5="","",IF('5'!$B$36="","",'5'!$B$4))</f>
        <v/>
      </c>
      <c r="AG47" s="137" t="str">
        <f>IF('5'!$B$5="","",IF('5'!$B$36="","","0"))</f>
        <v/>
      </c>
      <c r="AH47" s="138" t="str">
        <f>IF('5'!$B$5="","",IF('5'!$B$36="","",'5'!$B$4))</f>
        <v/>
      </c>
      <c r="AI47" s="137" t="str">
        <f>IF('5'!$B$5="","",IF('5'!$B$36="","",'5'!$B$2))</f>
        <v/>
      </c>
      <c r="AJ47" s="138" t="str">
        <f>IF('5'!$B$5="","",IF('5'!$B$36="","",'5'!$B$4))</f>
        <v/>
      </c>
      <c r="AK47" s="130" t="str">
        <f>IF('5'!$B$5="","",IF('5'!$B$36="","",'5'!$B$2))</f>
        <v/>
      </c>
      <c r="AL47" s="126" t="str">
        <f>IF('5'!$B$5="","",IF('5'!$B$36="","","PCF011003"))</f>
        <v/>
      </c>
      <c r="AM47" s="152" t="str">
        <f>IF('5'!$B$5="","",IF('5'!$B$36="","",'5'!$B$5))</f>
        <v/>
      </c>
      <c r="AN47" s="126" t="str">
        <f>IF('5'!$B$5="","",IF('5'!$B$36="","",1))</f>
        <v/>
      </c>
      <c r="AO47" s="126" t="str">
        <f>IF('5'!$B$5="","",IF('5'!$B$36="","",'5'!$B$2))</f>
        <v/>
      </c>
      <c r="AP47" s="127" t="str">
        <f>IF('5'!$B$5="","",IF('5'!$B$36="","",'5'!$B$4))</f>
        <v/>
      </c>
      <c r="AQ47" s="139" t="str">
        <f>IF('5'!$B$5="","",IF('5'!$B$36="","",'5'!$B$5))</f>
        <v/>
      </c>
      <c r="AR47" s="137" t="str">
        <f>IF('5'!$B$5="","",IF('5'!$B$36="","","PCF011003"))</f>
        <v/>
      </c>
      <c r="AS47" s="137" t="str">
        <f>IF('5'!$B$5="","",IF('5'!$B$36="","",1))</f>
        <v/>
      </c>
      <c r="AT47" s="137"/>
      <c r="AU47" s="137" t="str">
        <f>IF('5'!$B$5="","",IF('5'!$B$36="","","20170901"))</f>
        <v/>
      </c>
      <c r="AV47" s="137" t="str">
        <f>IF('5'!$B$5="","",IF('5'!$B$36="","",'5'!$B$2))</f>
        <v/>
      </c>
      <c r="AW47" s="138" t="str">
        <f>IF('5'!$B$5="","",IF('5'!$B$36="","",'5'!$B$4))</f>
        <v/>
      </c>
      <c r="AX47" s="75" t="str">
        <f>IF('1'!$B$5="","",IF('1'!$B$62="","",'1'!$B$5))</f>
        <v/>
      </c>
      <c r="AY47" s="78" t="str">
        <f>IF('1'!$B$5="","",IF('1'!$B$62="","","PCF008002"))</f>
        <v/>
      </c>
      <c r="AZ47" s="78" t="str">
        <f>IF('1'!$B$5="","",IF('1'!$B$62="","",3))</f>
        <v/>
      </c>
      <c r="BA47" s="78" t="str">
        <f>IF('1'!$B$5="","",IF('1'!$B$62="","",3))</f>
        <v/>
      </c>
      <c r="BB47" s="86" t="str">
        <f>IF('1'!$B$5="","",IF('1'!$B$62="","",IF('1'!$D$62="","",'1'!$D$62)))</f>
        <v/>
      </c>
      <c r="BC47" s="85" t="str">
        <f>IF('1'!$B$5="","",IF('1'!$B$62="","",0))</f>
        <v/>
      </c>
      <c r="BD47" s="78" t="str">
        <f>IF('1'!$B$5="","",IF('1'!$B$62="","",'1'!$B$2))</f>
        <v/>
      </c>
      <c r="BE47" s="79" t="str">
        <f>IF('1'!$B$5="","",IF('1'!$B$62="","",'1'!$B$4))</f>
        <v/>
      </c>
      <c r="BF47" s="75"/>
      <c r="BG47" s="89"/>
      <c r="BH47" s="84"/>
      <c r="BI47" s="88"/>
      <c r="BJ47" s="75"/>
      <c r="BK47" s="88"/>
      <c r="BL47" s="79"/>
      <c r="BM47" s="88"/>
      <c r="BN47" s="75"/>
      <c r="BO47" s="88"/>
      <c r="BP47" s="88"/>
      <c r="BQ47" s="88"/>
      <c r="BR47" s="79"/>
      <c r="BS47" s="80" t="str">
        <f>IF('5'!$B$5="","",IF('5'!$B$64="","","PCF008002"))</f>
        <v/>
      </c>
      <c r="BT47" s="77" t="str">
        <f>IF('5'!$B$5="","",IF('5'!$B$64="","",'5'!$B$5))</f>
        <v/>
      </c>
      <c r="BU47" s="78" t="str">
        <f>IF('5'!$B$5="","",IF('5'!$B$64="","",5))</f>
        <v/>
      </c>
      <c r="BV47" s="124" t="str">
        <f>IF('5'!$B$5="","",IF('5'!$B$64="","",60))</f>
        <v/>
      </c>
      <c r="BW47" s="124" t="str">
        <f>IF('5'!$B$5="","",IF('5'!$B$64="","",2))</f>
        <v/>
      </c>
      <c r="BX47"/>
      <c r="BY47"/>
      <c r="BZ47" s="124" t="str">
        <f>IF('5'!$B$5="","",IF('5'!$B$64="","","Y"))</f>
        <v/>
      </c>
      <c r="CA47"/>
      <c r="CB47"/>
    </row>
    <row r="48" spans="27:80" x14ac:dyDescent="0.25">
      <c r="AA48" s="136" t="str">
        <f>IF('5'!$B$5="","",IF('5'!$B$60="","","PCF008002"))</f>
        <v/>
      </c>
      <c r="AB48" s="151" t="str">
        <f>IF('5'!$B$5="","",IF('5'!$B$60="","",'5'!$B$5))</f>
        <v/>
      </c>
      <c r="AC48" s="137" t="str">
        <f>IF('5'!$B$5="","",IF('5'!$B$60="","",1))</f>
        <v/>
      </c>
      <c r="AD48" s="137" t="str">
        <f>IF('5'!$B$5="","",IF('5'!$B$60="","","FIELDCENT"))</f>
        <v/>
      </c>
      <c r="AE48" s="137" t="str">
        <f>IF('5'!$B$5="","",IF('5'!$B$60="","","0.00"))</f>
        <v/>
      </c>
      <c r="AF48" s="138" t="str">
        <f>IF('5'!$B$5="","",IF('5'!$B$60="","",'5'!$B$4))</f>
        <v/>
      </c>
      <c r="AG48" s="137" t="str">
        <f>IF('5'!$B$5="","",IF('5'!$B$60="","","0"))</f>
        <v/>
      </c>
      <c r="AH48" s="138" t="str">
        <f>IF('5'!$B$5="","",IF('5'!$B$60="","",'5'!$B$4))</f>
        <v/>
      </c>
      <c r="AI48" s="137" t="str">
        <f>IF('5'!$B$5="","",IF('5'!$B$60="","",'5'!$B$2))</f>
        <v/>
      </c>
      <c r="AJ48" s="138" t="str">
        <f>IF('5'!$B$5="","",IF('5'!$B$60="","",'5'!$B$4))</f>
        <v/>
      </c>
      <c r="AK48" s="130" t="str">
        <f>IF('5'!$B$5="","",IF('5'!$B$60="","",'5'!$B$2))</f>
        <v/>
      </c>
      <c r="AL48" s="126" t="str">
        <f>IF('5'!$B$5="","",IF('5'!$B$60="","","PCF008002"))</f>
        <v/>
      </c>
      <c r="AM48" s="152" t="str">
        <f>IF('5'!$B$5="","",IF('5'!$B$60="","",'5'!$B$5))</f>
        <v/>
      </c>
      <c r="AN48" s="126" t="str">
        <f>IF('5'!$B$5="","",IF('5'!$B$60="","",1))</f>
        <v/>
      </c>
      <c r="AO48" s="126" t="str">
        <f>IF('5'!$B$5="","",IF('5'!$B$60="","",'5'!$B$2))</f>
        <v/>
      </c>
      <c r="AP48" s="127" t="str">
        <f>IF('5'!$B$5="","",IF('5'!$B$60="","",'5'!$B$4))</f>
        <v/>
      </c>
      <c r="AQ48" s="139" t="str">
        <f>IF('5'!$B$5="","",IF('5'!$B$60="","",'5'!$B$5))</f>
        <v/>
      </c>
      <c r="AR48" s="137" t="str">
        <f>IF('5'!$B$5="","",IF('5'!$B$60="","","PCF008002"))</f>
        <v/>
      </c>
      <c r="AS48" s="137" t="str">
        <f>IF('5'!$B$5="","",IF('5'!$B$60="","",1))</f>
        <v/>
      </c>
      <c r="AT48" s="137"/>
      <c r="AU48" s="137" t="str">
        <f>IF('5'!$B$5="","",IF('5'!$B$60="","","20170901"))</f>
        <v/>
      </c>
      <c r="AV48" s="137" t="str">
        <f>IF('5'!$B$5="","",IF('5'!$B$60="","",'5'!$B$2))</f>
        <v/>
      </c>
      <c r="AW48" s="138" t="str">
        <f>IF('5'!$B$5="","",IF('5'!$B$60="","",'5'!$B$4))</f>
        <v/>
      </c>
      <c r="AX48" s="75" t="str">
        <f>IF('1'!$B$5="","",IF('1'!$B$62="","",'1'!$B$5))</f>
        <v/>
      </c>
      <c r="AY48" s="78" t="str">
        <f>IF('1'!$B$5="","",IF('1'!$B$62="","","PCF008002"))</f>
        <v/>
      </c>
      <c r="AZ48" s="78" t="str">
        <f>IF('1'!$B$5="","",IF('1'!$B$62="","",3))</f>
        <v/>
      </c>
      <c r="BA48" s="78" t="str">
        <f>IF('1'!$B$5="","",IF('1'!$B$62="","",4))</f>
        <v/>
      </c>
      <c r="BB48" s="86" t="str">
        <f>IF('1'!$B$5="","",IF('1'!$B$62="","",IF('1'!$D$62="","",'1'!$D$62)))</f>
        <v/>
      </c>
      <c r="BC48" s="85" t="str">
        <f>IF('1'!$B$5="","",IF('1'!$B$62="","",0))</f>
        <v/>
      </c>
      <c r="BD48" s="78" t="str">
        <f>IF('1'!$B$5="","",IF('1'!$B$62="","",'1'!$B$2))</f>
        <v/>
      </c>
      <c r="BE48" s="79" t="str">
        <f>IF('1'!$B$5="","",IF('1'!$B$62="","",'1'!$B$4))</f>
        <v/>
      </c>
      <c r="BF48" s="75"/>
      <c r="BG48" s="89"/>
      <c r="BH48" s="84"/>
      <c r="BI48" s="88"/>
      <c r="BJ48" s="75"/>
      <c r="BK48" s="88"/>
      <c r="BL48" s="79"/>
      <c r="BM48" s="88"/>
      <c r="BN48" s="75"/>
      <c r="BO48" s="88"/>
      <c r="BP48" s="88"/>
      <c r="BQ48" s="88"/>
      <c r="BR48" s="79"/>
      <c r="BS48" s="80" t="str">
        <f>IF('5'!$B$5="","",IF('5'!$B$65="","","PCF008002"))</f>
        <v/>
      </c>
      <c r="BT48" s="77" t="str">
        <f>IF('5'!$B$5="","",IF('5'!$B$65="","",'5'!$B$5))</f>
        <v/>
      </c>
      <c r="BU48" s="78" t="str">
        <f>IF('5'!$B$5="","",IF('5'!$B$65="","",6))</f>
        <v/>
      </c>
      <c r="BV48" s="124" t="str">
        <f>IF('5'!$B$5="","",IF('5'!$B$65="","",60))</f>
        <v/>
      </c>
      <c r="BW48" s="124" t="str">
        <f>IF('5'!$B$5="","",IF('5'!$B$65="","",2))</f>
        <v/>
      </c>
      <c r="BX48"/>
      <c r="BY48"/>
      <c r="BZ48" s="124" t="str">
        <f>IF('5'!$B$5="","",IF('5'!$B$65="","","Y"))</f>
        <v/>
      </c>
      <c r="CA48"/>
      <c r="CB48"/>
    </row>
    <row r="49" spans="27:80" x14ac:dyDescent="0.25">
      <c r="AA49" s="136" t="str">
        <f>IF('5'!$B$5="","",IF('5'!$B$61="","","PCF008002"))</f>
        <v/>
      </c>
      <c r="AB49" s="151" t="str">
        <f>IF('5'!$B$5="","",IF('5'!$B$61="","",'5'!$B$5))</f>
        <v/>
      </c>
      <c r="AC49" s="137" t="str">
        <f>IF('5'!$B$5="","",IF('5'!$B$61="","",2))</f>
        <v/>
      </c>
      <c r="AD49" s="137" t="str">
        <f>IF('5'!$B$5="","",IF('5'!$B$61="","","FIELDCENT"))</f>
        <v/>
      </c>
      <c r="AE49" s="137" t="str">
        <f>IF('5'!$B$5="","",IF('5'!$B$61="","","0.00"))</f>
        <v/>
      </c>
      <c r="AF49" s="138" t="str">
        <f>IF('5'!$B$5="","",IF('5'!$B$61="","",'5'!$B$4))</f>
        <v/>
      </c>
      <c r="AG49" s="137" t="str">
        <f>IF('5'!$B$5="","",IF('5'!$B$61="","","0"))</f>
        <v/>
      </c>
      <c r="AH49" s="138" t="str">
        <f>IF('5'!$B$5="","",IF('5'!$B$61="","",'5'!$B$4))</f>
        <v/>
      </c>
      <c r="AI49" s="137" t="str">
        <f>IF('5'!$B$5="","",IF('5'!$B$61="","",'5'!$B$2))</f>
        <v/>
      </c>
      <c r="AJ49" s="138" t="str">
        <f>IF('5'!$B$5="","",IF('5'!$B$61="","",'5'!$B$4))</f>
        <v/>
      </c>
      <c r="AK49" s="130" t="str">
        <f>IF('5'!$B$5="","",IF('5'!$B$61="","",'5'!$B$2))</f>
        <v/>
      </c>
      <c r="AL49" s="126" t="str">
        <f>IF('5'!$B$5="","",IF('5'!$B$61="","","PCF008002"))</f>
        <v/>
      </c>
      <c r="AM49" s="152" t="str">
        <f>IF('5'!$B$5="","",IF('5'!$B$61="","",'5'!$B$5))</f>
        <v/>
      </c>
      <c r="AN49" s="126" t="str">
        <f>IF('5'!$B$5="","",IF('5'!$B$61="","",2))</f>
        <v/>
      </c>
      <c r="AO49" s="126" t="str">
        <f>IF('5'!$B$5="","",IF('5'!$B$61="","",'5'!$B$2))</f>
        <v/>
      </c>
      <c r="AP49" s="127" t="str">
        <f>IF('5'!$B$5="","",IF('5'!$B$61="","",'5'!$B$4))</f>
        <v/>
      </c>
      <c r="AQ49" s="139" t="str">
        <f>IF('5'!$B$5="","",IF('5'!$B$61="","",'5'!$B$5))</f>
        <v/>
      </c>
      <c r="AR49" s="137" t="str">
        <f>IF('5'!$B$5="","",IF('5'!$B$61="","","PCF008002"))</f>
        <v/>
      </c>
      <c r="AS49" s="137" t="str">
        <f>IF('5'!$B$5="","",IF('5'!$B$61="","",2))</f>
        <v/>
      </c>
      <c r="AT49" s="137"/>
      <c r="AU49" s="137" t="str">
        <f>IF('5'!$B$5="","",IF('5'!$B$61="","","20170901"))</f>
        <v/>
      </c>
      <c r="AV49" s="137" t="str">
        <f>IF('5'!$B$5="","",IF('5'!$B$61="","",'5'!$B$2))</f>
        <v/>
      </c>
      <c r="AW49" s="138" t="str">
        <f>IF('5'!$B$5="","",IF('5'!$B$61="","",'5'!$B$4))</f>
        <v/>
      </c>
      <c r="AX49" s="75" t="str">
        <f>IF('1'!$B$5="","",IF('1'!$B$62="","",'1'!$B$5))</f>
        <v/>
      </c>
      <c r="AY49" s="78" t="str">
        <f>IF('1'!$B$5="","",IF('1'!$B$62="","","PCF008002"))</f>
        <v/>
      </c>
      <c r="AZ49" s="78" t="str">
        <f>IF('1'!$B$5="","",IF('1'!$B$62="","",3))</f>
        <v/>
      </c>
      <c r="BA49" s="78" t="str">
        <f>IF('1'!$B$5="","",IF('1'!$B$62="","",5))</f>
        <v/>
      </c>
      <c r="BB49" s="89" t="str">
        <f>IF('1'!$B$5="","",IF('1'!$B$62="","",IF('1'!$F$62="","",'1'!$F$62)))</f>
        <v/>
      </c>
      <c r="BC49" s="85" t="str">
        <f>IF('1'!$B$5="","",IF('1'!$B$62="","",0))</f>
        <v/>
      </c>
      <c r="BD49" s="78" t="str">
        <f>IF('1'!$B$5="","",IF('1'!$B$62="","",'1'!$B$2))</f>
        <v/>
      </c>
      <c r="BE49" s="79" t="str">
        <f>IF('1'!$B$5="","",IF('1'!$B$62="","",'1'!$B$4))</f>
        <v/>
      </c>
      <c r="BF49" s="75"/>
      <c r="BG49" s="89"/>
      <c r="BH49" s="84"/>
      <c r="BI49" s="88"/>
      <c r="BJ49" s="75"/>
      <c r="BK49" s="88"/>
      <c r="BL49" s="79"/>
      <c r="BM49" s="88"/>
      <c r="BN49" s="75"/>
      <c r="BO49" s="88"/>
      <c r="BP49" s="88"/>
      <c r="BQ49" s="88"/>
      <c r="BR49" s="79"/>
      <c r="BS49" s="80" t="str">
        <f>IF('5'!$B$5="","",IF('5'!$B$66="","","PCF008002"))</f>
        <v/>
      </c>
      <c r="BT49" s="77" t="str">
        <f>IF('5'!$B$5="","",IF('5'!$B$66="","",'5'!$B$5))</f>
        <v/>
      </c>
      <c r="BU49" s="78" t="str">
        <f>IF('5'!$B$5="","",IF('5'!$B$66="","",7))</f>
        <v/>
      </c>
      <c r="BV49" s="124" t="str">
        <f>IF('5'!$B$5="","",IF('5'!$B$66="","",60))</f>
        <v/>
      </c>
      <c r="BW49" s="124" t="str">
        <f>IF('5'!$B$5="","",IF('5'!$B$66="","",2))</f>
        <v/>
      </c>
      <c r="BX49"/>
      <c r="BY49"/>
      <c r="BZ49" s="124" t="str">
        <f>IF('5'!$B$5="","",IF('5'!$B$66="","","Y"))</f>
        <v/>
      </c>
      <c r="CA49"/>
      <c r="CB49"/>
    </row>
    <row r="50" spans="27:80" x14ac:dyDescent="0.25">
      <c r="AA50" s="136" t="str">
        <f>IF('5'!$B$5="","",IF('5'!$B$62="","","PCF008002"))</f>
        <v/>
      </c>
      <c r="AB50" s="151" t="str">
        <f>IF('5'!$B$5="","",IF('5'!$B$62="","",'5'!$B$5))</f>
        <v/>
      </c>
      <c r="AC50" s="137" t="str">
        <f>IF('5'!$B$5="","",IF('5'!$B$62="","",3))</f>
        <v/>
      </c>
      <c r="AD50" s="137" t="str">
        <f>IF('5'!$B$5="","",IF('5'!$B$62="","","FIELDCENT"))</f>
        <v/>
      </c>
      <c r="AE50" s="137" t="str">
        <f>IF('5'!$B$5="","",IF('5'!$B$62="","","0.00"))</f>
        <v/>
      </c>
      <c r="AF50" s="138" t="str">
        <f>IF('5'!$B$5="","",IF('5'!$B$62="","",'5'!$B$4))</f>
        <v/>
      </c>
      <c r="AG50" s="137" t="str">
        <f>IF('5'!$B$5="","",IF('5'!$B$62="","","0"))</f>
        <v/>
      </c>
      <c r="AH50" s="138" t="str">
        <f>IF('5'!$B$5="","",IF('5'!$B$62="","",'5'!$B$4))</f>
        <v/>
      </c>
      <c r="AI50" s="137" t="str">
        <f>IF('5'!$B$5="","",IF('5'!$B$62="","",'5'!$B$2))</f>
        <v/>
      </c>
      <c r="AJ50" s="138" t="str">
        <f>IF('5'!$B$5="","",IF('5'!$B$62="","",'5'!$B$4))</f>
        <v/>
      </c>
      <c r="AK50" s="130" t="str">
        <f>IF('5'!$B$5="","",IF('5'!$B$62="","",'5'!$B$2))</f>
        <v/>
      </c>
      <c r="AL50" s="126" t="str">
        <f>IF('5'!$B$5="","",IF('5'!$B$62="","","PCF008002"))</f>
        <v/>
      </c>
      <c r="AM50" s="152" t="str">
        <f>IF('5'!$B$5="","",IF('5'!$B$62="","",'5'!$B$5))</f>
        <v/>
      </c>
      <c r="AN50" s="126" t="str">
        <f>IF('5'!$B$5="","",IF('5'!$B$62="","",3))</f>
        <v/>
      </c>
      <c r="AO50" s="126" t="str">
        <f>IF('5'!$B$5="","",IF('5'!$B$62="","",'5'!$B$2))</f>
        <v/>
      </c>
      <c r="AP50" s="127" t="str">
        <f>IF('5'!$B$5="","",IF('5'!$B$62="","",'5'!$B$4))</f>
        <v/>
      </c>
      <c r="AQ50" s="139" t="str">
        <f>IF('5'!$B$5="","",IF('5'!$B$62="","",'5'!$B$5))</f>
        <v/>
      </c>
      <c r="AR50" s="137" t="str">
        <f>IF('5'!$B$5="","",IF('5'!$B$62="","","PCF008002"))</f>
        <v/>
      </c>
      <c r="AS50" s="137" t="str">
        <f>IF('5'!$B$5="","",IF('5'!$B$62="","",3))</f>
        <v/>
      </c>
      <c r="AT50" s="137"/>
      <c r="AU50" s="137" t="str">
        <f>IF('5'!$B$5="","",IF('5'!$B$62="","","20170901"))</f>
        <v/>
      </c>
      <c r="AV50" s="137" t="str">
        <f>IF('5'!$B$5="","",IF('5'!$B$62="","",'5'!$B$2))</f>
        <v/>
      </c>
      <c r="AW50" s="138" t="str">
        <f>IF('5'!$B$5="","",IF('5'!$B$62="","",'5'!$B$4))</f>
        <v/>
      </c>
      <c r="AX50" s="75" t="str">
        <f>IF('1'!$B$5="","",IF('1'!$B$62="","",'1'!$B$5))</f>
        <v/>
      </c>
      <c r="AY50" s="78" t="str">
        <f>IF('1'!$B$5="","",IF('1'!$B$62="","","PCF008002"))</f>
        <v/>
      </c>
      <c r="AZ50" s="78" t="str">
        <f>IF('1'!$B$5="","",IF('1'!$B$62="","",3))</f>
        <v/>
      </c>
      <c r="BA50" s="78" t="str">
        <f>IF('1'!$B$5="","",IF('1'!$B$62="","",6))</f>
        <v/>
      </c>
      <c r="BB50" s="89" t="str">
        <f>IF('1'!$B$5="","",IF('1'!$B$62="","",IF('1'!$G$62="","",'1'!$G$62)))</f>
        <v/>
      </c>
      <c r="BC50" s="76" t="str">
        <f>IF('1'!$B$5="","",IF('1'!$B$62="","",0))</f>
        <v/>
      </c>
      <c r="BD50" s="78" t="str">
        <f>IF('1'!$B$5="","",IF('1'!$B$62="","",'1'!$B$2))</f>
        <v/>
      </c>
      <c r="BE50" s="79" t="str">
        <f>IF('1'!$B$5="","",IF('1'!$B$62="","",'1'!$B$4))</f>
        <v/>
      </c>
      <c r="BF50" s="75"/>
      <c r="BG50" s="89"/>
      <c r="BH50" s="84"/>
      <c r="BI50" s="88"/>
      <c r="BJ50" s="75"/>
      <c r="BK50" s="88"/>
      <c r="BL50" s="79"/>
      <c r="BM50" s="88"/>
      <c r="BN50" s="75"/>
      <c r="BO50" s="88"/>
      <c r="BP50" s="88"/>
      <c r="BQ50" s="88"/>
      <c r="BR50" s="79"/>
      <c r="BS50" s="80" t="str">
        <f>IF('5'!$B$5="","",IF('5'!$B$67="","","PCF008002"))</f>
        <v/>
      </c>
      <c r="BT50" s="77" t="str">
        <f>IF('5'!$B$5="","",IF('5'!$B$67="","",'5'!$B$5))</f>
        <v/>
      </c>
      <c r="BU50" s="78" t="str">
        <f>IF('5'!$B$5="","",IF('5'!$B$67="","",8))</f>
        <v/>
      </c>
      <c r="BV50" s="124" t="str">
        <f>IF('5'!$B$5="","",IF('5'!$B$67="","",60))</f>
        <v/>
      </c>
      <c r="BW50" s="124" t="str">
        <f>IF('5'!$B$5="","",IF('5'!$B$67="","",2))</f>
        <v/>
      </c>
      <c r="BX50"/>
      <c r="BY50"/>
      <c r="BZ50" s="124" t="str">
        <f>IF('5'!$B$5="","",IF('5'!$B$67="","","Y"))</f>
        <v/>
      </c>
      <c r="CA50"/>
      <c r="CB50"/>
    </row>
    <row r="51" spans="27:80" x14ac:dyDescent="0.25">
      <c r="AA51" s="136" t="str">
        <f>IF('5'!$B$5="","",IF('5'!$B$63="","","PCF008002"))</f>
        <v/>
      </c>
      <c r="AB51" s="151" t="str">
        <f>IF('5'!$B$5="","",IF('5'!$B$63="","",'5'!$B$5))</f>
        <v/>
      </c>
      <c r="AC51" s="137" t="str">
        <f>IF('5'!$B$5="","",IF('5'!$B$63="","",4))</f>
        <v/>
      </c>
      <c r="AD51" s="137" t="str">
        <f>IF('5'!$B$5="","",IF('5'!$B$63="","","FIELDCENT"))</f>
        <v/>
      </c>
      <c r="AE51" s="137" t="str">
        <f>IF('5'!$B$5="","",IF('5'!$B$63="","","0.00"))</f>
        <v/>
      </c>
      <c r="AF51" s="138" t="str">
        <f>IF('5'!$B$5="","",IF('5'!$B$63="","",'5'!$B$4))</f>
        <v/>
      </c>
      <c r="AG51" s="137" t="str">
        <f>IF('5'!$B$5="","",IF('5'!$B$63="","","0"))</f>
        <v/>
      </c>
      <c r="AH51" s="138" t="str">
        <f>IF('5'!$B$5="","",IF('5'!$B$63="","",'5'!$B$4))</f>
        <v/>
      </c>
      <c r="AI51" s="137" t="str">
        <f>IF('5'!$B$5="","",IF('5'!$B$63="","",'5'!$B$2))</f>
        <v/>
      </c>
      <c r="AJ51" s="138" t="str">
        <f>IF('5'!$B$5="","",IF('5'!$B$63="","",'5'!$B$4))</f>
        <v/>
      </c>
      <c r="AK51" s="130" t="str">
        <f>IF('5'!$B$5="","",IF('5'!$B$63="","",'5'!$B$2))</f>
        <v/>
      </c>
      <c r="AL51" s="126" t="str">
        <f>IF('5'!$B$5="","",IF('5'!$B$63="","","PCF008002"))</f>
        <v/>
      </c>
      <c r="AM51" s="152" t="str">
        <f>IF('5'!$B$5="","",IF('5'!$B$63="","",'5'!$B$5))</f>
        <v/>
      </c>
      <c r="AN51" s="126" t="str">
        <f>IF('5'!$B$5="","",IF('5'!$B$63="","",4))</f>
        <v/>
      </c>
      <c r="AO51" s="126" t="str">
        <f>IF('5'!$B$5="","",IF('5'!$B$63="","",'5'!$B$2))</f>
        <v/>
      </c>
      <c r="AP51" s="127" t="str">
        <f>IF('5'!$B$5="","",IF('5'!$B$63="","",'5'!$B$4))</f>
        <v/>
      </c>
      <c r="AQ51" s="139" t="str">
        <f>IF('5'!$B$5="","",IF('5'!$B$63="","",'5'!$B$5))</f>
        <v/>
      </c>
      <c r="AR51" s="137" t="str">
        <f>IF('5'!$B$5="","",IF('5'!$B$63="","","PCF008002"))</f>
        <v/>
      </c>
      <c r="AS51" s="137" t="str">
        <f>IF('5'!$B$5="","",IF('5'!$B$63="","",4))</f>
        <v/>
      </c>
      <c r="AT51" s="137"/>
      <c r="AU51" s="137" t="str">
        <f>IF('5'!$B$5="","",IF('5'!$B$63="","","20170901"))</f>
        <v/>
      </c>
      <c r="AV51" s="137" t="str">
        <f>IF('5'!$B$5="","",IF('5'!$B$63="","",'5'!$B$2))</f>
        <v/>
      </c>
      <c r="AW51" s="138" t="str">
        <f>IF('5'!$B$5="","",IF('5'!$B$63="","",'5'!$B$4))</f>
        <v/>
      </c>
      <c r="AX51" s="75" t="str">
        <f>IF('1'!$B$5="","",IF('1'!$B$62="","",'1'!$B$5))</f>
        <v/>
      </c>
      <c r="AY51" s="78" t="str">
        <f>IF('1'!$B$5="","",IF('1'!$B$62="","","PCF008002"))</f>
        <v/>
      </c>
      <c r="AZ51" s="78" t="str">
        <f>IF('1'!$B$5="","",IF('1'!$B$62="","",3))</f>
        <v/>
      </c>
      <c r="BA51" s="78" t="str">
        <f>IF('1'!$B$5="","",IF('1'!$B$62="","",7))</f>
        <v/>
      </c>
      <c r="BB51" s="89" t="str">
        <f>IF('1'!$B$5="","",IF('1'!$B$62="","",IF('1'!$H$62="","",'1'!$H$62)))</f>
        <v/>
      </c>
      <c r="BC51" s="85" t="str">
        <f>IF('1'!$B$5="","",IF('1'!$B$62="","",0))</f>
        <v/>
      </c>
      <c r="BD51" s="78" t="str">
        <f>IF('1'!$B$5="","",IF('1'!$B$62="","",'1'!$B$2))</f>
        <v/>
      </c>
      <c r="BE51" s="79" t="str">
        <f>IF('1'!$B$5="","",IF('1'!$B$62="","",'1'!$B$4))</f>
        <v/>
      </c>
      <c r="BF51" s="75"/>
      <c r="BG51" s="89"/>
      <c r="BH51" s="84"/>
      <c r="BI51" s="88"/>
      <c r="BJ51" s="75"/>
      <c r="BK51" s="88"/>
      <c r="BL51" s="79"/>
      <c r="BM51" s="88"/>
      <c r="BN51" s="75"/>
      <c r="BO51" s="88"/>
      <c r="BP51" s="88"/>
      <c r="BQ51" s="88"/>
      <c r="BR51" s="79"/>
      <c r="BS51" s="80" t="str">
        <f>IF('5'!$B$5="","",IF('5'!$B$68="","","PCF008002"))</f>
        <v/>
      </c>
      <c r="BT51" s="77" t="str">
        <f>IF('5'!$B$5="","",IF('5'!$B$68="","",'5'!$B$5))</f>
        <v/>
      </c>
      <c r="BU51" s="78" t="str">
        <f>IF('5'!$B$5="","",IF('5'!$B$68="","",9))</f>
        <v/>
      </c>
      <c r="BV51" s="124" t="str">
        <f>IF('5'!$B$5="","",IF('5'!$B$68="","",60))</f>
        <v/>
      </c>
      <c r="BW51" s="124" t="str">
        <f>IF('5'!$B$5="","",IF('5'!$B$68="","",2))</f>
        <v/>
      </c>
      <c r="BX51" s="142"/>
      <c r="BY51" s="142"/>
      <c r="BZ51" s="124" t="str">
        <f>IF('5'!$B$5="","",IF('5'!$B$68="","","Y"))</f>
        <v/>
      </c>
      <c r="CA51" s="142"/>
      <c r="CB51" s="142"/>
    </row>
    <row r="52" spans="27:80" x14ac:dyDescent="0.25">
      <c r="AA52" s="136" t="str">
        <f>IF('5'!$B$5="","",IF('5'!$B$64="","","PCF008002"))</f>
        <v/>
      </c>
      <c r="AB52" s="151" t="str">
        <f>IF('5'!$B$5="","",IF('5'!$B$64="","",'5'!$B$5))</f>
        <v/>
      </c>
      <c r="AC52" s="137" t="str">
        <f>IF('5'!$B$5="","",IF('5'!$B$64="","",5))</f>
        <v/>
      </c>
      <c r="AD52" s="137" t="str">
        <f>IF('5'!$B$5="","",IF('5'!$B$64="","","FIELDCENT"))</f>
        <v/>
      </c>
      <c r="AE52" s="137" t="str">
        <f>IF('5'!$B$5="","",IF('5'!$B$64="","","0.00"))</f>
        <v/>
      </c>
      <c r="AF52" s="138" t="str">
        <f>IF('5'!$B$5="","",IF('5'!$B$64="","",'5'!$B$4))</f>
        <v/>
      </c>
      <c r="AG52" s="137" t="str">
        <f>IF('5'!$B$5="","",IF('5'!$B$64="","","0"))</f>
        <v/>
      </c>
      <c r="AH52" s="138" t="str">
        <f>IF('5'!$B$5="","",IF('5'!$B$64="","",'5'!$B$4))</f>
        <v/>
      </c>
      <c r="AI52" s="137" t="str">
        <f>IF('5'!$B$5="","",IF('5'!$B$64="","",'5'!$B$2))</f>
        <v/>
      </c>
      <c r="AJ52" s="138" t="str">
        <f>IF('5'!$B$5="","",IF('5'!$B$64="","",'5'!$B$4))</f>
        <v/>
      </c>
      <c r="AK52" s="130" t="str">
        <f>IF('5'!$B$5="","",IF('5'!$B$64="","",'5'!$B$2))</f>
        <v/>
      </c>
      <c r="AL52" s="126" t="str">
        <f>IF('5'!$B$5="","",IF('5'!$B$64="","","PCF008002"))</f>
        <v/>
      </c>
      <c r="AM52" s="152" t="str">
        <f>IF('5'!$B$5="","",IF('5'!$B$64="","",'5'!$B$5))</f>
        <v/>
      </c>
      <c r="AN52" s="126" t="str">
        <f>IF('5'!$B$5="","",IF('5'!$B$64="","",5))</f>
        <v/>
      </c>
      <c r="AO52" s="126" t="str">
        <f>IF('5'!$B$5="","",IF('5'!$B$64="","",'5'!$B$2))</f>
        <v/>
      </c>
      <c r="AP52" s="127" t="str">
        <f>IF('5'!$B$5="","",IF('5'!$B$64="","",'5'!$B$4))</f>
        <v/>
      </c>
      <c r="AQ52" s="139" t="str">
        <f>IF('5'!$B$5="","",IF('5'!$B$64="","",'5'!$B$5))</f>
        <v/>
      </c>
      <c r="AR52" s="137" t="str">
        <f>IF('5'!$B$5="","",IF('5'!$B$64="","","PCF008002"))</f>
        <v/>
      </c>
      <c r="AS52" s="137" t="str">
        <f>IF('5'!$B$5="","",IF('5'!$B$64="","",5))</f>
        <v/>
      </c>
      <c r="AT52" s="137"/>
      <c r="AU52" s="137" t="str">
        <f>IF('5'!$B$5="","",IF('5'!$B$64="","","20170901"))</f>
        <v/>
      </c>
      <c r="AV52" s="137" t="str">
        <f>IF('5'!$B$5="","",IF('5'!$B$64="","",'5'!$B$2))</f>
        <v/>
      </c>
      <c r="AW52" s="138" t="str">
        <f>IF('5'!$B$5="","",IF('5'!$B$64="","",'5'!$B$4))</f>
        <v/>
      </c>
      <c r="AX52" s="75" t="str">
        <f>IF('1'!$B$5="","",IF('1'!$B$62="","",'1'!$B$5))</f>
        <v/>
      </c>
      <c r="AY52" s="78" t="str">
        <f>IF('1'!$B$5="","",IF('1'!$B$62="","","PCF008002"))</f>
        <v/>
      </c>
      <c r="AZ52" s="78" t="str">
        <f>IF('1'!$B$5="","",IF('1'!$B$62="","",3))</f>
        <v/>
      </c>
      <c r="BA52" s="78" t="str">
        <f>IF('1'!$B$5="","",IF('1'!$B$62="","",8))</f>
        <v/>
      </c>
      <c r="BB52" s="89" t="str">
        <f>IF('1'!$B$5="","",IF('1'!$B$62="","",IF('1'!$I$62="","",'1'!$I$62)))</f>
        <v/>
      </c>
      <c r="BC52" s="85" t="str">
        <f>IF('1'!$B$5="","",IF('1'!$B$62="","",0))</f>
        <v/>
      </c>
      <c r="BD52" s="78" t="str">
        <f>IF('1'!$B$5="","",IF('1'!$B$62="","",'1'!$B$2))</f>
        <v/>
      </c>
      <c r="BE52" s="79" t="str">
        <f>IF('1'!$B$5="","",IF('1'!$B$62="","",'1'!$B$4))</f>
        <v/>
      </c>
      <c r="BF52" s="75"/>
      <c r="BG52" s="89"/>
      <c r="BH52" s="84"/>
      <c r="BI52" s="88"/>
      <c r="BJ52" s="75"/>
      <c r="BK52" s="88"/>
      <c r="BL52" s="79"/>
      <c r="BM52" s="88"/>
      <c r="BN52" s="75"/>
      <c r="BO52" s="88"/>
      <c r="BP52" s="88"/>
      <c r="BQ52" s="88"/>
      <c r="BR52" s="79"/>
      <c r="BS52" s="80" t="str">
        <f>IF('5'!$B$5="","",IF('5'!$B$69="","","PCF008002"))</f>
        <v/>
      </c>
      <c r="BT52" s="77" t="str">
        <f>IF('5'!$B$5="","",IF('5'!$B$69="","",'5'!$B$5))</f>
        <v/>
      </c>
      <c r="BU52" s="78" t="str">
        <f>IF('5'!$B$5="","",IF('5'!$B$69="","",10))</f>
        <v/>
      </c>
      <c r="BV52" s="124" t="str">
        <f>IF('5'!$B$5="","",IF('5'!$B$69="","",60))</f>
        <v/>
      </c>
      <c r="BW52" s="124" t="str">
        <f>IF('5'!$B$5="","",IF('5'!$B$69="","",2))</f>
        <v/>
      </c>
      <c r="BX52" s="142"/>
      <c r="BY52" s="142"/>
      <c r="BZ52" s="124" t="str">
        <f>IF('5'!$B$5="","",IF('5'!$B$69="","","Y"))</f>
        <v/>
      </c>
      <c r="CA52" s="142"/>
      <c r="CB52" s="142"/>
    </row>
    <row r="53" spans="27:80" x14ac:dyDescent="0.25">
      <c r="AA53" s="136" t="str">
        <f>IF('5'!$B$5="","",IF('5'!$B$65="","","PCF008002"))</f>
        <v/>
      </c>
      <c r="AB53" s="151" t="str">
        <f>IF('5'!$B$5="","",IF('5'!$B$65="","",'5'!$B$5))</f>
        <v/>
      </c>
      <c r="AC53" s="137" t="str">
        <f>IF('5'!$B$5="","",IF('5'!$B$65="","",6))</f>
        <v/>
      </c>
      <c r="AD53" s="137" t="str">
        <f>IF('5'!$B$5="","",IF('5'!$B$65="","","FIELDCENT"))</f>
        <v/>
      </c>
      <c r="AE53" s="137" t="str">
        <f>IF('5'!$B$5="","",IF('5'!$B$65="","","0.00"))</f>
        <v/>
      </c>
      <c r="AF53" s="138" t="str">
        <f>IF('5'!$B$5="","",IF('5'!$B$65="","",'5'!$B$4))</f>
        <v/>
      </c>
      <c r="AG53" s="137" t="str">
        <f>IF('5'!$B$5="","",IF('5'!$B$65="","","0"))</f>
        <v/>
      </c>
      <c r="AH53" s="138" t="str">
        <f>IF('5'!$B$5="","",IF('5'!$B$65="","",'5'!$B$4))</f>
        <v/>
      </c>
      <c r="AI53" s="137" t="str">
        <f>IF('5'!$B$5="","",IF('5'!$B$65="","",'5'!$B$2))</f>
        <v/>
      </c>
      <c r="AJ53" s="138" t="str">
        <f>IF('5'!$B$5="","",IF('5'!$B$65="","",'5'!$B$4))</f>
        <v/>
      </c>
      <c r="AK53" s="130" t="str">
        <f>IF('5'!$B$5="","",IF('5'!$B$65="","",'5'!$B$2))</f>
        <v/>
      </c>
      <c r="AL53" s="126" t="str">
        <f>IF('5'!$B$5="","",IF('5'!$B$65="","","PCF008002"))</f>
        <v/>
      </c>
      <c r="AM53" s="152" t="str">
        <f>IF('5'!$B$5="","",IF('5'!$B$65="","",'5'!$B$5))</f>
        <v/>
      </c>
      <c r="AN53" s="126" t="str">
        <f>IF('5'!$B$5="","",IF('5'!$B$65="","",6))</f>
        <v/>
      </c>
      <c r="AO53" s="126" t="str">
        <f>IF('5'!$B$5="","",IF('5'!$B$65="","",'5'!$B$2))</f>
        <v/>
      </c>
      <c r="AP53" s="127" t="str">
        <f>IF('5'!$B$5="","",IF('5'!$B$65="","",'5'!$B$4))</f>
        <v/>
      </c>
      <c r="AQ53" s="139" t="str">
        <f>IF('5'!$B$5="","",IF('5'!$B$65="","",'5'!$B$5))</f>
        <v/>
      </c>
      <c r="AR53" s="137" t="str">
        <f>IF('5'!$B$5="","",IF('5'!$B$65="","","PCF008002"))</f>
        <v/>
      </c>
      <c r="AS53" s="137" t="str">
        <f>IF('5'!$B$5="","",IF('5'!$B$65="","",6))</f>
        <v/>
      </c>
      <c r="AT53" s="137"/>
      <c r="AU53" s="137" t="str">
        <f>IF('5'!$B$5="","",IF('5'!$B$65="","","20170901"))</f>
        <v/>
      </c>
      <c r="AV53" s="137" t="str">
        <f>IF('5'!$B$5="","",IF('5'!$B$65="","",'5'!$B$2))</f>
        <v/>
      </c>
      <c r="AW53" s="138" t="str">
        <f>IF('5'!$B$5="","",IF('5'!$B$65="","",'5'!$B$4))</f>
        <v/>
      </c>
      <c r="AX53" s="75" t="str">
        <f>IF('1'!$B$5="","",IF('1'!$B$62="","",'1'!$B$5))</f>
        <v/>
      </c>
      <c r="AY53" s="78" t="str">
        <f>IF('1'!$B$5="","",IF('1'!$B$62="","","PCF008002"))</f>
        <v/>
      </c>
      <c r="AZ53" s="78" t="str">
        <f>IF('1'!$B$5="","",IF('1'!$B$62="","",3))</f>
        <v/>
      </c>
      <c r="BA53" s="78" t="str">
        <f>IF('1'!$B$5="","",IF('1'!$B$62="","",9))</f>
        <v/>
      </c>
      <c r="BB53" s="89" t="str">
        <f>IF('1'!$B$5="","",IF('1'!$B$62="","","QAQC"))</f>
        <v/>
      </c>
      <c r="BC53" s="85" t="str">
        <f>IF('1'!$B$5="","",IF('1'!$B$62="","",0))</f>
        <v/>
      </c>
      <c r="BD53" s="78" t="str">
        <f>IF('1'!$B$5="","",IF('1'!$B$62="","",'1'!$B$2))</f>
        <v/>
      </c>
      <c r="BE53" s="79" t="str">
        <f>IF('1'!$B$5="","",IF('1'!$B$62="","",'1'!$B$4))</f>
        <v/>
      </c>
      <c r="BF53" s="75"/>
      <c r="BG53" s="89"/>
      <c r="BH53" s="84"/>
      <c r="BI53" s="88"/>
      <c r="BJ53" s="75"/>
      <c r="BK53" s="88"/>
      <c r="BL53" s="79"/>
      <c r="BM53" s="88"/>
      <c r="BN53" s="75"/>
      <c r="BO53" s="88"/>
      <c r="BP53" s="88"/>
      <c r="BQ53" s="88"/>
      <c r="BR53" s="79"/>
      <c r="BS53" s="80" t="str">
        <f>IF('6'!$B$5="","",IF('6'!$B$60="","","PCF008002"))</f>
        <v/>
      </c>
      <c r="BT53" s="77" t="str">
        <f>IF('6'!$B$5="","",IF('6'!$B$60="","",'6'!$B$5))</f>
        <v/>
      </c>
      <c r="BU53" s="78" t="str">
        <f>IF('6'!$B$5="","",IF('6'!$B$60="","",1))</f>
        <v/>
      </c>
      <c r="BV53" s="124" t="str">
        <f>IF('6'!$B$5="","",IF('6'!$B$60="","",60))</f>
        <v/>
      </c>
      <c r="BW53" s="124" t="str">
        <f>IF('6'!$B$5="","",IF('6'!$B$60="","",2))</f>
        <v/>
      </c>
      <c r="BX53"/>
      <c r="BY53"/>
      <c r="BZ53" s="124" t="str">
        <f>IF('6'!$B$5="","",IF('6'!$B$60="","","Y"))</f>
        <v/>
      </c>
      <c r="CA53"/>
      <c r="CB53"/>
    </row>
    <row r="54" spans="27:80" x14ac:dyDescent="0.25">
      <c r="AA54" s="136" t="str">
        <f>IF('5'!$B$5="","",IF('5'!$B$66="","","PCF008002"))</f>
        <v/>
      </c>
      <c r="AB54" s="151" t="str">
        <f>IF('5'!$B$5="","",IF('5'!$B$66="","",'5'!$B$5))</f>
        <v/>
      </c>
      <c r="AC54" s="137" t="str">
        <f>IF('5'!$B$5="","",IF('5'!$B$66="","",7))</f>
        <v/>
      </c>
      <c r="AD54" s="137" t="str">
        <f>IF('5'!$B$5="","",IF('5'!$B$66="","","FIELDCENT"))</f>
        <v/>
      </c>
      <c r="AE54" s="137" t="str">
        <f>IF('5'!$B$5="","",IF('5'!$B$66="","","0.00"))</f>
        <v/>
      </c>
      <c r="AF54" s="138" t="str">
        <f>IF('5'!$B$5="","",IF('5'!$B$66="","",'5'!$B$4))</f>
        <v/>
      </c>
      <c r="AG54" s="137" t="str">
        <f>IF('5'!$B$5="","",IF('5'!$B$66="","","0"))</f>
        <v/>
      </c>
      <c r="AH54" s="138" t="str">
        <f>IF('5'!$B$5="","",IF('5'!$B$66="","",'5'!$B$4))</f>
        <v/>
      </c>
      <c r="AI54" s="137" t="str">
        <f>IF('5'!$B$5="","",IF('5'!$B$66="","",'5'!$B$2))</f>
        <v/>
      </c>
      <c r="AJ54" s="138" t="str">
        <f>IF('5'!$B$5="","",IF('5'!$B$66="","",'5'!$B$4))</f>
        <v/>
      </c>
      <c r="AK54" s="130" t="str">
        <f>IF('5'!$B$5="","",IF('5'!$B$66="","",'5'!$B$2))</f>
        <v/>
      </c>
      <c r="AL54" s="126" t="str">
        <f>IF('5'!$B$5="","",IF('5'!$B$66="","","PCF008002"))</f>
        <v/>
      </c>
      <c r="AM54" s="152" t="str">
        <f>IF('5'!$B$5="","",IF('5'!$B$66="","",'5'!$B$5))</f>
        <v/>
      </c>
      <c r="AN54" s="126" t="str">
        <f>IF('5'!$B$5="","",IF('5'!$B$66="","",7))</f>
        <v/>
      </c>
      <c r="AO54" s="126" t="str">
        <f>IF('5'!$B$5="","",IF('5'!$B$66="","",'5'!$B$2))</f>
        <v/>
      </c>
      <c r="AP54" s="127" t="str">
        <f>IF('5'!$B$5="","",IF('5'!$B$66="","",'5'!$B$4))</f>
        <v/>
      </c>
      <c r="AQ54" s="139" t="str">
        <f>IF('5'!$B$5="","",IF('5'!$B$66="","",'5'!$B$5))</f>
        <v/>
      </c>
      <c r="AR54" s="137" t="str">
        <f>IF('5'!$B$5="","",IF('5'!$B$66="","","PCF008002"))</f>
        <v/>
      </c>
      <c r="AS54" s="137" t="str">
        <f>IF('5'!$B$5="","",IF('5'!$B$66="","",7))</f>
        <v/>
      </c>
      <c r="AT54" s="137"/>
      <c r="AU54" s="137" t="str">
        <f>IF('5'!$B$5="","",IF('5'!$B$66="","","20170901"))</f>
        <v/>
      </c>
      <c r="AV54" s="137" t="str">
        <f>IF('5'!$B$5="","",IF('5'!$B$66="","",'5'!$B$2))</f>
        <v/>
      </c>
      <c r="AW54" s="138" t="str">
        <f>IF('5'!$B$5="","",IF('5'!$B$66="","",'5'!$B$4))</f>
        <v/>
      </c>
      <c r="AX54" s="75" t="str">
        <f>IF('1'!$B$5="","",IF('1'!$B$62="","",'1'!$B$5))</f>
        <v/>
      </c>
      <c r="AY54" s="78" t="str">
        <f>IF('1'!$B$5="","",IF('1'!$B$62="","","PCF008002"))</f>
        <v/>
      </c>
      <c r="AZ54" s="78" t="str">
        <f>IF('1'!$B$5="","",IF('1'!$B$62="","",3))</f>
        <v/>
      </c>
      <c r="BA54" s="78" t="str">
        <f>IF('1'!$B$5="","",IF('1'!$B$62="","",10))</f>
        <v/>
      </c>
      <c r="BB54" s="89" t="str">
        <f>IF('1'!$B$5="","",IF('1'!$B$62="","",IF('1'!$R$62="","",'1'!$R$62)))</f>
        <v/>
      </c>
      <c r="BC54" s="85" t="str">
        <f>IF('1'!$B$5="","",IF('1'!$B$62="","",0))</f>
        <v/>
      </c>
      <c r="BD54" s="78" t="str">
        <f>IF('1'!$B$5="","",IF('1'!$B$62="","",'1'!$B$2))</f>
        <v/>
      </c>
      <c r="BE54" s="79" t="str">
        <f>IF('1'!$B$5="","",IF('1'!$B$62="","",'1'!$B$4))</f>
        <v/>
      </c>
      <c r="BF54" s="75"/>
      <c r="BG54" s="89"/>
      <c r="BH54" s="84"/>
      <c r="BI54" s="88"/>
      <c r="BJ54" s="75"/>
      <c r="BK54" s="88"/>
      <c r="BL54" s="79"/>
      <c r="BM54" s="88"/>
      <c r="BN54" s="75"/>
      <c r="BO54" s="88"/>
      <c r="BP54" s="88"/>
      <c r="BQ54" s="88"/>
      <c r="BR54" s="79"/>
      <c r="BS54" s="80" t="str">
        <f>IF('6'!$B$5="","",IF('6'!$B$61="","","PCF008002"))</f>
        <v/>
      </c>
      <c r="BT54" s="77" t="str">
        <f>IF('6'!$B$5="","",IF('6'!$B$61="","",'6'!$B$5))</f>
        <v/>
      </c>
      <c r="BU54" s="78" t="str">
        <f>IF('6'!$B$5="","",IF('6'!$B$61="","",2))</f>
        <v/>
      </c>
      <c r="BV54" s="124" t="str">
        <f>IF('6'!$B$5="","",IF('6'!$B$61="","",60))</f>
        <v/>
      </c>
      <c r="BW54" s="124" t="str">
        <f>IF('6'!$B$5="","",IF('6'!$B$61="","",2))</f>
        <v/>
      </c>
      <c r="BX54"/>
      <c r="BY54"/>
      <c r="BZ54" s="124" t="str">
        <f>IF('6'!$B$5="","",IF('6'!$B$61="","","Y"))</f>
        <v/>
      </c>
      <c r="CA54"/>
      <c r="CB54"/>
    </row>
    <row r="55" spans="27:80" x14ac:dyDescent="0.25">
      <c r="AA55" s="136" t="str">
        <f>IF('5'!$B$5="","",IF('5'!$B$67="","","PCF008002"))</f>
        <v/>
      </c>
      <c r="AB55" s="151" t="str">
        <f>IF('5'!$B$5="","",IF('5'!$B$67="","",'5'!$B$5))</f>
        <v/>
      </c>
      <c r="AC55" s="137" t="str">
        <f>IF('5'!$B$5="","",IF('5'!$B$67="","",8))</f>
        <v/>
      </c>
      <c r="AD55" s="137" t="str">
        <f>IF('5'!$B$5="","",IF('5'!$B$67="","","FIELDCENT"))</f>
        <v/>
      </c>
      <c r="AE55" s="137" t="str">
        <f>IF('5'!$B$5="","",IF('5'!$B$67="","","0.00"))</f>
        <v/>
      </c>
      <c r="AF55" s="138" t="str">
        <f>IF('5'!$B$5="","",IF('5'!$B$67="","",'5'!$B$4))</f>
        <v/>
      </c>
      <c r="AG55" s="137" t="str">
        <f>IF('5'!$B$5="","",IF('5'!$B$67="","","0"))</f>
        <v/>
      </c>
      <c r="AH55" s="138" t="str">
        <f>IF('5'!$B$5="","",IF('5'!$B$67="","",'5'!$B$4))</f>
        <v/>
      </c>
      <c r="AI55" s="137" t="str">
        <f>IF('5'!$B$5="","",IF('5'!$B$67="","",'5'!$B$2))</f>
        <v/>
      </c>
      <c r="AJ55" s="138" t="str">
        <f>IF('5'!$B$5="","",IF('5'!$B$67="","",'5'!$B$4))</f>
        <v/>
      </c>
      <c r="AK55" s="130" t="str">
        <f>IF('5'!$B$5="","",IF('5'!$B$67="","",'5'!$B$2))</f>
        <v/>
      </c>
      <c r="AL55" s="126" t="str">
        <f>IF('5'!$B$5="","",IF('5'!$B$67="","","PCF008002"))</f>
        <v/>
      </c>
      <c r="AM55" s="152" t="str">
        <f>IF('5'!$B$5="","",IF('5'!$B$67="","",'5'!$B$5))</f>
        <v/>
      </c>
      <c r="AN55" s="126" t="str">
        <f>IF('5'!$B$5="","",IF('5'!$B$67="","",8))</f>
        <v/>
      </c>
      <c r="AO55" s="126" t="str">
        <f>IF('5'!$B$5="","",IF('5'!$B$67="","",'5'!$B$2))</f>
        <v/>
      </c>
      <c r="AP55" s="127" t="str">
        <f>IF('5'!$B$5="","",IF('5'!$B$67="","",'5'!$B$4))</f>
        <v/>
      </c>
      <c r="AQ55" s="139" t="str">
        <f>IF('5'!$B$5="","",IF('5'!$B$67="","",'5'!$B$5))</f>
        <v/>
      </c>
      <c r="AR55" s="137" t="str">
        <f>IF('5'!$B$5="","",IF('5'!$B$67="","","PCF008002"))</f>
        <v/>
      </c>
      <c r="AS55" s="137" t="str">
        <f>IF('5'!$B$5="","",IF('5'!$B$67="","",8))</f>
        <v/>
      </c>
      <c r="AT55" s="137"/>
      <c r="AU55" s="137" t="str">
        <f>IF('5'!$B$5="","",IF('5'!$B$67="","","20170901"))</f>
        <v/>
      </c>
      <c r="AV55" s="137" t="str">
        <f>IF('5'!$B$5="","",IF('5'!$B$67="","",'5'!$B$2))</f>
        <v/>
      </c>
      <c r="AW55" s="138" t="str">
        <f>IF('5'!$B$5="","",IF('5'!$B$67="","",'5'!$B$4))</f>
        <v/>
      </c>
      <c r="AX55" s="75" t="str">
        <f>IF('1'!$B$5="","",IF('1'!$B$62="","",'1'!$B$5))</f>
        <v/>
      </c>
      <c r="AY55" s="78" t="str">
        <f>IF('1'!$B$5="","",IF('1'!$B$62="","","PCF008002"))</f>
        <v/>
      </c>
      <c r="AZ55" s="78" t="str">
        <f>IF('1'!$B$5="","",IF('1'!$B$62="","",3))</f>
        <v/>
      </c>
      <c r="BA55" s="78" t="str">
        <f>IF('1'!$B$5="","",IF('1'!$B$62="","",11))</f>
        <v/>
      </c>
      <c r="BB55" s="89" t="str">
        <f>IF('1'!$B$5="","",IF('1'!$B$62="","",IF('1'!$K$62="","",'1'!$K$62)))</f>
        <v/>
      </c>
      <c r="BC55" s="85" t="str">
        <f>IF('1'!$B$5="","",IF('1'!$B$62="","",0))</f>
        <v/>
      </c>
      <c r="BD55" s="78" t="str">
        <f>IF('1'!$B$5="","",IF('1'!$B$62="","",'1'!$B$2))</f>
        <v/>
      </c>
      <c r="BE55" s="79" t="str">
        <f>IF('1'!$B$5="","",IF('1'!$B$62="","",'1'!$B$4))</f>
        <v/>
      </c>
      <c r="BF55" s="75"/>
      <c r="BG55" s="89"/>
      <c r="BH55" s="84"/>
      <c r="BI55" s="88"/>
      <c r="BJ55" s="75"/>
      <c r="BK55" s="88"/>
      <c r="BL55" s="79"/>
      <c r="BM55" s="88"/>
      <c r="BN55" s="75"/>
      <c r="BO55" s="88"/>
      <c r="BP55" s="88"/>
      <c r="BQ55" s="88"/>
      <c r="BR55" s="79"/>
      <c r="BS55" s="80" t="str">
        <f>IF('6'!$B$5="","",IF('6'!$B$62="","","PCF008002"))</f>
        <v/>
      </c>
      <c r="BT55" s="77" t="str">
        <f>IF('6'!$B$5="","",IF('6'!$B$62="","",'6'!$B$5))</f>
        <v/>
      </c>
      <c r="BU55" s="78" t="str">
        <f>IF('6'!$B$5="","",IF('6'!$B$62="","",3))</f>
        <v/>
      </c>
      <c r="BV55" s="124" t="str">
        <f>IF('6'!$B$5="","",IF('6'!$B$62="","",60))</f>
        <v/>
      </c>
      <c r="BW55" s="124" t="str">
        <f>IF('6'!$B$5="","",IF('6'!$B$62="","",2))</f>
        <v/>
      </c>
      <c r="BX55"/>
      <c r="BY55"/>
      <c r="BZ55" s="124" t="str">
        <f>IF('6'!$B$5="","",IF('6'!$B$62="","","Y"))</f>
        <v/>
      </c>
      <c r="CA55"/>
      <c r="CB55"/>
    </row>
    <row r="56" spans="27:80" x14ac:dyDescent="0.25">
      <c r="AA56" s="136" t="str">
        <f>IF('5'!$B$5="","",IF('5'!$B$68="","","PCF008002"))</f>
        <v/>
      </c>
      <c r="AB56" s="151" t="str">
        <f>IF('5'!$B$5="","",IF('5'!$B$68="","",'5'!$B$5))</f>
        <v/>
      </c>
      <c r="AC56" s="137" t="str">
        <f>IF('5'!$B$5="","",IF('5'!$B$68="","",9))</f>
        <v/>
      </c>
      <c r="AD56" s="137" t="str">
        <f>IF('5'!$B$5="","",IF('5'!$B$68="","","FIELDCENT"))</f>
        <v/>
      </c>
      <c r="AE56" s="137" t="str">
        <f>IF('5'!$B$5="","",IF('5'!$B$68="","","0.00"))</f>
        <v/>
      </c>
      <c r="AF56" s="138" t="str">
        <f>IF('5'!$B$5="","",IF('5'!$B$68="","",'5'!$B$4))</f>
        <v/>
      </c>
      <c r="AG56" s="137" t="str">
        <f>IF('5'!$B$5="","",IF('5'!$B$68="","","0"))</f>
        <v/>
      </c>
      <c r="AH56" s="138" t="str">
        <f>IF('5'!$B$5="","",IF('5'!$B$68="","",'5'!$B$4))</f>
        <v/>
      </c>
      <c r="AI56" s="137" t="str">
        <f>IF('5'!$B$5="","",IF('5'!$B$68="","",'5'!$B$2))</f>
        <v/>
      </c>
      <c r="AJ56" s="138" t="str">
        <f>IF('5'!$B$5="","",IF('5'!$B$68="","",'5'!$B$4))</f>
        <v/>
      </c>
      <c r="AK56" s="130" t="str">
        <f>IF('5'!$B$5="","",IF('5'!$B$68="","",'5'!$B$2))</f>
        <v/>
      </c>
      <c r="AL56" s="126" t="str">
        <f>IF('5'!$B$5="","",IF('5'!$B$68="","","PCF008002"))</f>
        <v/>
      </c>
      <c r="AM56" s="152" t="str">
        <f>IF('5'!$B$5="","",IF('5'!$B$68="","",'5'!$B$5))</f>
        <v/>
      </c>
      <c r="AN56" s="126" t="str">
        <f>IF('5'!$B$5="","",IF('5'!$B$68="","",9))</f>
        <v/>
      </c>
      <c r="AO56" s="126" t="str">
        <f>IF('5'!$B$5="","",IF('5'!$B$68="","",'5'!$B$2))</f>
        <v/>
      </c>
      <c r="AP56" s="127" t="str">
        <f>IF('5'!$B$5="","",IF('5'!$B$68="","",'5'!$B$4))</f>
        <v/>
      </c>
      <c r="AQ56" s="139" t="str">
        <f>IF('5'!$B$5="","",IF('5'!$B$68="","",'5'!$B$5))</f>
        <v/>
      </c>
      <c r="AR56" s="137" t="str">
        <f>IF('5'!$B$5="","",IF('5'!$B$68="","","PCF008002"))</f>
        <v/>
      </c>
      <c r="AS56" s="137" t="str">
        <f>IF('5'!$B$5="","",IF('5'!$B$68="","",9))</f>
        <v/>
      </c>
      <c r="AT56" s="137"/>
      <c r="AU56" s="137" t="str">
        <f>IF('5'!$B$5="","",IF('5'!$B$68="","","20170901"))</f>
        <v/>
      </c>
      <c r="AV56" s="137" t="str">
        <f>IF('5'!$B$5="","",IF('5'!$B$68="","",'5'!$B$2))</f>
        <v/>
      </c>
      <c r="AW56" s="138" t="str">
        <f>IF('5'!$B$5="","",IF('5'!$B$68="","",'5'!$B$4))</f>
        <v/>
      </c>
      <c r="AX56" s="75" t="str">
        <f>IF('1'!$B$5="","",IF('1'!$B$62="","",'1'!$B$5))</f>
        <v/>
      </c>
      <c r="AY56" s="78" t="str">
        <f>IF('1'!$B$5="","",IF('1'!$B$62="","","PCF008002"))</f>
        <v/>
      </c>
      <c r="AZ56" s="78" t="str">
        <f>IF('1'!$B$5="","",IF('1'!$B$62="","",3))</f>
        <v/>
      </c>
      <c r="BA56" s="78" t="str">
        <f>IF('1'!$B$5="","",IF('1'!$B$62="","",12))</f>
        <v/>
      </c>
      <c r="BB56" s="81" t="str">
        <f>IF('1'!$B$5="","",IF('1'!$B$62="","",IF('1'!$E$62="","",'1'!$E$62)))</f>
        <v/>
      </c>
      <c r="BC56" s="85" t="str">
        <f>IF('1'!$B$5="","",IF('1'!$B$62="","",0))</f>
        <v/>
      </c>
      <c r="BD56" s="78" t="str">
        <f>IF('1'!$B$5="","",IF('1'!$B$62="","",'1'!$B$2))</f>
        <v/>
      </c>
      <c r="BE56" s="79" t="str">
        <f>IF('1'!$B$5="","",IF('1'!$B$62="","",'1'!$B$4))</f>
        <v/>
      </c>
      <c r="BF56" s="75"/>
      <c r="BG56" s="89"/>
      <c r="BH56" s="84"/>
      <c r="BI56" s="88"/>
      <c r="BJ56" s="75"/>
      <c r="BK56" s="88"/>
      <c r="BL56" s="79"/>
      <c r="BM56" s="88"/>
      <c r="BN56" s="75"/>
      <c r="BO56" s="88"/>
      <c r="BP56" s="88"/>
      <c r="BQ56" s="88"/>
      <c r="BR56" s="79"/>
      <c r="BS56" s="80" t="str">
        <f>IF('6'!$B$5="","",IF('6'!$B$63="","","PCF008002"))</f>
        <v/>
      </c>
      <c r="BT56" s="77" t="str">
        <f>IF('6'!$B$5="","",IF('6'!$B$63="","",'6'!$B$5))</f>
        <v/>
      </c>
      <c r="BU56" s="78" t="str">
        <f>IF('6'!$B$5="","",IF('6'!$B$63="","",4))</f>
        <v/>
      </c>
      <c r="BV56" s="124" t="str">
        <f>IF('6'!$B$5="","",IF('6'!$B$63="","",60))</f>
        <v/>
      </c>
      <c r="BW56" s="124" t="str">
        <f>IF('6'!$B$5="","",IF('6'!$B$63="","",2))</f>
        <v/>
      </c>
      <c r="BX56"/>
      <c r="BY56"/>
      <c r="BZ56" s="124" t="str">
        <f>IF('6'!$B$5="","",IF('6'!$B$63="","","Y"))</f>
        <v/>
      </c>
      <c r="CA56"/>
      <c r="CB56"/>
    </row>
    <row r="57" spans="27:80" x14ac:dyDescent="0.25">
      <c r="AA57" s="136" t="str">
        <f>IF('5'!$B$5="","",IF('5'!$B$69="","","PCF008002"))</f>
        <v/>
      </c>
      <c r="AB57" s="151" t="str">
        <f>IF('5'!$B$5="","",IF('5'!$B$69="","",'5'!$B$5))</f>
        <v/>
      </c>
      <c r="AC57" s="137" t="str">
        <f>IF('5'!$B$5="","",IF('5'!$B$69="","",10))</f>
        <v/>
      </c>
      <c r="AD57" s="137" t="str">
        <f>IF('5'!$B$5="","",IF('5'!$B$69="","","FIELDCENT"))</f>
        <v/>
      </c>
      <c r="AE57" s="137" t="str">
        <f>IF('5'!$B$5="","",IF('5'!$B$69="","","0.00"))</f>
        <v/>
      </c>
      <c r="AF57" s="138" t="str">
        <f>IF('5'!$B$5="","",IF('5'!$B$69="","",'5'!$B$4))</f>
        <v/>
      </c>
      <c r="AG57" s="137" t="str">
        <f>IF('5'!$B$5="","",IF('5'!$B$69="","","0"))</f>
        <v/>
      </c>
      <c r="AH57" s="138" t="str">
        <f>IF('5'!$B$5="","",IF('5'!$B$69="","",'5'!$B$4))</f>
        <v/>
      </c>
      <c r="AI57" s="137" t="str">
        <f>IF('5'!$B$5="","",IF('5'!$B$69="","",'5'!$B$2))</f>
        <v/>
      </c>
      <c r="AJ57" s="138" t="str">
        <f>IF('5'!$B$5="","",IF('5'!$B$69="","",'5'!$B$4))</f>
        <v/>
      </c>
      <c r="AK57" s="130" t="str">
        <f>IF('5'!$B$5="","",IF('5'!$B$69="","",'5'!$B$2))</f>
        <v/>
      </c>
      <c r="AL57" s="126" t="str">
        <f>IF('5'!$B$5="","",IF('5'!$B$69="","","PCF008002"))</f>
        <v/>
      </c>
      <c r="AM57" s="152" t="str">
        <f>IF('5'!$B$5="","",IF('5'!$B$69="","",'5'!$B$5))</f>
        <v/>
      </c>
      <c r="AN57" s="126" t="str">
        <f>IF('5'!$B$5="","",IF('5'!$B$69="","",10))</f>
        <v/>
      </c>
      <c r="AO57" s="126" t="str">
        <f>IF('5'!$B$5="","",IF('5'!$B$69="","",'5'!$B$2))</f>
        <v/>
      </c>
      <c r="AP57" s="127" t="str">
        <f>IF('5'!$B$5="","",IF('5'!$B$69="","",'5'!$B$4))</f>
        <v/>
      </c>
      <c r="AQ57" s="139" t="str">
        <f>IF('5'!$B$5="","",IF('5'!$B$69="","",'5'!$B$5))</f>
        <v/>
      </c>
      <c r="AR57" s="137" t="str">
        <f>IF('5'!$B$5="","",IF('5'!$B$69="","","PCF008002"))</f>
        <v/>
      </c>
      <c r="AS57" s="137" t="str">
        <f>IF('5'!$B$5="","",IF('5'!$B$69="","",10))</f>
        <v/>
      </c>
      <c r="AT57" s="137"/>
      <c r="AU57" s="137" t="str">
        <f>IF('5'!$B$5="","",IF('5'!$B$69="","","20170901"))</f>
        <v/>
      </c>
      <c r="AV57" s="137" t="str">
        <f>IF('5'!$B$5="","",IF('5'!$B$69="","",'5'!$B$2))</f>
        <v/>
      </c>
      <c r="AW57" s="138" t="str">
        <f>IF('5'!$B$5="","",IF('5'!$B$69="","",'5'!$B$4))</f>
        <v/>
      </c>
      <c r="AX57" s="75" t="str">
        <f>IF('1'!$B$5="","",IF('1'!$B$62="","",'1'!$B$5))</f>
        <v/>
      </c>
      <c r="AY57" s="78" t="str">
        <f>IF('1'!$B$5="","",IF('1'!$B$62="","","PCF008002"))</f>
        <v/>
      </c>
      <c r="AZ57" s="78" t="str">
        <f>IF('1'!$B$5="","",IF('1'!$B$62="","",3))</f>
        <v/>
      </c>
      <c r="BA57" s="78" t="str">
        <f>IF('1'!$B$5="","",IF('1'!$B$62="","",990))</f>
        <v/>
      </c>
      <c r="BB57" s="89"/>
      <c r="BC57" s="85" t="str">
        <f>IF('1'!$B$5="","",IF('1'!$B$62="","",0))</f>
        <v/>
      </c>
      <c r="BD57" s="78" t="str">
        <f>IF('1'!$B$5="","",IF('1'!$B$62="","",'1'!$B$2))</f>
        <v/>
      </c>
      <c r="BE57" s="79" t="str">
        <f>IF('1'!$B$5="","",IF('1'!$B$62="","",'1'!$B$4))</f>
        <v/>
      </c>
      <c r="BF57" s="75"/>
      <c r="BG57" s="89"/>
      <c r="BH57" s="84"/>
      <c r="BI57" s="88"/>
      <c r="BJ57" s="75"/>
      <c r="BK57" s="88"/>
      <c r="BL57" s="79"/>
      <c r="BM57" s="88"/>
      <c r="BN57" s="75"/>
      <c r="BO57" s="88"/>
      <c r="BP57" s="88"/>
      <c r="BQ57" s="88"/>
      <c r="BR57" s="79"/>
      <c r="BS57" s="80" t="str">
        <f>IF('6'!$B$5="","",IF('6'!$B$64="","","PCF008002"))</f>
        <v/>
      </c>
      <c r="BT57" s="77" t="str">
        <f>IF('6'!$B$5="","",IF('6'!$B$64="","",'6'!$B$5))</f>
        <v/>
      </c>
      <c r="BU57" s="78" t="str">
        <f>IF('6'!$B$5="","",IF('6'!$B$64="","",5))</f>
        <v/>
      </c>
      <c r="BV57" s="124" t="str">
        <f>IF('6'!$B$5="","",IF('6'!$B$64="","",60))</f>
        <v/>
      </c>
      <c r="BW57" s="124" t="str">
        <f>IF('6'!$B$5="","",IF('6'!$B$64="","",2))</f>
        <v/>
      </c>
      <c r="BX57"/>
      <c r="BY57"/>
      <c r="BZ57" s="124" t="str">
        <f>IF('6'!$B$5="","",IF('6'!$B$64="","","Y"))</f>
        <v/>
      </c>
      <c r="CA57"/>
      <c r="CB57"/>
    </row>
    <row r="58" spans="27:80" x14ac:dyDescent="0.25">
      <c r="AA58" s="136" t="str">
        <f>IF('6'!$B$5="","",IF('6'!$B$36="","","PCF011003"))</f>
        <v/>
      </c>
      <c r="AB58" s="151" t="str">
        <f>IF('6'!$B$5="","",IF('6'!$B$36="","",'6'!$B$5))</f>
        <v/>
      </c>
      <c r="AC58" s="137" t="str">
        <f>IF('6'!$B$5="","",IF('6'!$B$36="","",1))</f>
        <v/>
      </c>
      <c r="AD58" s="137" t="str">
        <f>IF('6'!$B$5="","",IF('6'!$B$36="","","FIELDCENT"))</f>
        <v/>
      </c>
      <c r="AE58" s="137" t="str">
        <f>IF('6'!$B$5="","",IF('6'!$B$36="","","0.00"))</f>
        <v/>
      </c>
      <c r="AF58" s="138" t="str">
        <f>IF('6'!$B$5="","",IF('6'!$B$36="","",'6'!$B$4))</f>
        <v/>
      </c>
      <c r="AG58" s="137" t="str">
        <f>IF('6'!$B$5="","",IF('6'!$B$36="","","0"))</f>
        <v/>
      </c>
      <c r="AH58" s="138" t="str">
        <f>IF('6'!$B$5="","",IF('6'!$B$36="","",'6'!$B$4))</f>
        <v/>
      </c>
      <c r="AI58" s="137" t="str">
        <f>IF('6'!$B$5="","",IF('6'!$B$36="","",'6'!$B$2))</f>
        <v/>
      </c>
      <c r="AJ58" s="138" t="str">
        <f>IF('6'!$B$5="","",IF('6'!$B$36="","",'6'!$B$4))</f>
        <v/>
      </c>
      <c r="AK58" s="130" t="str">
        <f>IF('6'!$B$5="","",IF('6'!$B$36="","",'6'!$B$2))</f>
        <v/>
      </c>
      <c r="AL58" s="126" t="str">
        <f>IF('6'!$B$5="","",IF('6'!$B$36="","","PCF011003"))</f>
        <v/>
      </c>
      <c r="AM58" s="152" t="str">
        <f>IF('6'!$B$5="","",IF('6'!$B$36="","",'6'!$B$5))</f>
        <v/>
      </c>
      <c r="AN58" s="126" t="str">
        <f>IF('6'!$B$5="","",IF('6'!$B$36="","",1))</f>
        <v/>
      </c>
      <c r="AO58" s="126" t="str">
        <f>IF('6'!$B$5="","",IF('6'!$B$36="","",'6'!$B$2))</f>
        <v/>
      </c>
      <c r="AP58" s="127" t="str">
        <f>IF('6'!$B$5="","",IF('6'!$B$36="","",'6'!$B$4))</f>
        <v/>
      </c>
      <c r="AQ58" s="139" t="str">
        <f>IF('6'!$B$5="","",IF('6'!$B$36="","",'6'!$B$5))</f>
        <v/>
      </c>
      <c r="AR58" s="137" t="str">
        <f>IF('6'!$B$5="","",IF('6'!$B$36="","","PCF011003"))</f>
        <v/>
      </c>
      <c r="AS58" s="137" t="str">
        <f>IF('6'!$B$5="","",IF('6'!$B$36="","",1))</f>
        <v/>
      </c>
      <c r="AT58" s="137"/>
      <c r="AU58" s="137" t="str">
        <f>IF('6'!$B$5="","",IF('6'!$B$36="","","20170901"))</f>
        <v/>
      </c>
      <c r="AV58" s="137" t="str">
        <f>IF('6'!$B$5="","",IF('6'!$B$36="","",'6'!$B$2))</f>
        <v/>
      </c>
      <c r="AW58" s="138" t="str">
        <f>IF('6'!$B$5="","",IF('6'!$B$36="","",'6'!$B$4))</f>
        <v/>
      </c>
      <c r="AX58" s="75" t="str">
        <f>IF('1'!$B$5="","",IF('1'!$B$62="","",'1'!$B$5))</f>
        <v/>
      </c>
      <c r="AY58" s="78" t="str">
        <f>IF('1'!$B$5="","",IF('1'!$B$62="","","PCF008002"))</f>
        <v/>
      </c>
      <c r="AZ58" s="78" t="str">
        <f>IF('1'!$B$5="","",IF('1'!$B$62="","",3))</f>
        <v/>
      </c>
      <c r="BA58" s="78" t="str">
        <f>IF('1'!$B$5="","",IF('1'!$B$62="","",992))</f>
        <v/>
      </c>
      <c r="BB58" s="89"/>
      <c r="BC58" s="85" t="str">
        <f>IF('1'!$B$5="","",IF('1'!$B$62="","",0))</f>
        <v/>
      </c>
      <c r="BD58" s="78" t="str">
        <f>IF('1'!$B$5="","",IF('1'!$B$62="","",'1'!$B$2))</f>
        <v/>
      </c>
      <c r="BE58" s="79" t="str">
        <f>IF('1'!$B$5="","",IF('1'!$B$62="","",'1'!$B$4))</f>
        <v/>
      </c>
      <c r="BF58" s="75"/>
      <c r="BG58" s="89"/>
      <c r="BH58" s="84"/>
      <c r="BI58" s="88"/>
      <c r="BJ58" s="75"/>
      <c r="BK58" s="88"/>
      <c r="BL58" s="79"/>
      <c r="BM58" s="88"/>
      <c r="BN58" s="75"/>
      <c r="BO58" s="88"/>
      <c r="BP58" s="88"/>
      <c r="BQ58" s="88"/>
      <c r="BR58" s="79"/>
      <c r="BS58" s="80" t="str">
        <f>IF('6'!$B$5="","",IF('6'!$B$65="","","PCF008002"))</f>
        <v/>
      </c>
      <c r="BT58" s="77" t="str">
        <f>IF('6'!$B$5="","",IF('6'!$B$65="","",'6'!$B$5))</f>
        <v/>
      </c>
      <c r="BU58" s="78" t="str">
        <f>IF('6'!$B$5="","",IF('6'!$B$65="","",6))</f>
        <v/>
      </c>
      <c r="BV58" s="124" t="str">
        <f>IF('6'!$B$5="","",IF('6'!$B$65="","",60))</f>
        <v/>
      </c>
      <c r="BW58" s="124" t="str">
        <f>IF('6'!$B$5="","",IF('6'!$B$65="","",2))</f>
        <v/>
      </c>
      <c r="BX58"/>
      <c r="BY58"/>
      <c r="BZ58" s="124" t="str">
        <f>IF('6'!$B$5="","",IF('6'!$B$65="","","Y"))</f>
        <v/>
      </c>
      <c r="CA58"/>
      <c r="CB58"/>
    </row>
    <row r="59" spans="27:80" x14ac:dyDescent="0.25">
      <c r="AA59" s="136" t="str">
        <f>IF('6'!$B$5="","",IF('6'!$B$60="","","PCF008002"))</f>
        <v/>
      </c>
      <c r="AB59" s="151" t="str">
        <f>IF('6'!$B$5="","",IF('6'!$B$60="","",'6'!$B$5))</f>
        <v/>
      </c>
      <c r="AC59" s="137" t="str">
        <f>IF('6'!$B$5="","",IF('6'!$B$60="","",1))</f>
        <v/>
      </c>
      <c r="AD59" s="137" t="str">
        <f>IF('6'!$B$5="","",IF('6'!$B$60="","","FIELDCENT"))</f>
        <v/>
      </c>
      <c r="AE59" s="137" t="str">
        <f>IF('6'!$B$5="","",IF('6'!$B$60="","","0.00"))</f>
        <v/>
      </c>
      <c r="AF59" s="138" t="str">
        <f>IF('6'!$B$5="","",IF('6'!$B$60="","",'6'!$B$4))</f>
        <v/>
      </c>
      <c r="AG59" s="137" t="str">
        <f>IF('6'!$B$5="","",IF('6'!$B$60="","","0"))</f>
        <v/>
      </c>
      <c r="AH59" s="138" t="str">
        <f>IF('6'!$B$5="","",IF('6'!$B$60="","",'6'!$B$4))</f>
        <v/>
      </c>
      <c r="AI59" s="137" t="str">
        <f>IF('6'!$B$5="","",IF('6'!$B$60="","",'6'!$B$2))</f>
        <v/>
      </c>
      <c r="AJ59" s="138" t="str">
        <f>IF('6'!$B$5="","",IF('6'!$B$60="","",'6'!$B$4))</f>
        <v/>
      </c>
      <c r="AK59" s="130" t="str">
        <f>IF('6'!$B$5="","",IF('6'!$B$60="","",'6'!$B$2))</f>
        <v/>
      </c>
      <c r="AL59" s="126" t="str">
        <f>IF('6'!$B$5="","",IF('6'!$B$60="","","PCF008002"))</f>
        <v/>
      </c>
      <c r="AM59" s="152" t="str">
        <f>IF('6'!$B$5="","",IF('6'!$B$60="","",'6'!$B$5))</f>
        <v/>
      </c>
      <c r="AN59" s="126" t="str">
        <f>IF('6'!$B$5="","",IF('6'!$B$60="","",1))</f>
        <v/>
      </c>
      <c r="AO59" s="126" t="str">
        <f>IF('6'!$B$5="","",IF('6'!$B$60="","",'6'!$B$2))</f>
        <v/>
      </c>
      <c r="AP59" s="127" t="str">
        <f>IF('6'!$B$5="","",IF('6'!$B$60="","",'6'!$B$4))</f>
        <v/>
      </c>
      <c r="AQ59" s="139" t="str">
        <f>IF('6'!$B$5="","",IF('6'!$B$60="","",'6'!$B$5))</f>
        <v/>
      </c>
      <c r="AR59" s="137" t="str">
        <f>IF('6'!$B$5="","",IF('6'!$B$60="","","PCF008002"))</f>
        <v/>
      </c>
      <c r="AS59" s="137" t="str">
        <f>IF('6'!$B$5="","",IF('6'!$B$60="","",1))</f>
        <v/>
      </c>
      <c r="AT59" s="137"/>
      <c r="AU59" s="137" t="str">
        <f>IF('6'!$B$5="","",IF('6'!$B$60="","","20170901"))</f>
        <v/>
      </c>
      <c r="AV59" s="137" t="str">
        <f>IF('6'!$B$5="","",IF('6'!$B$60="","",'6'!$B$2))</f>
        <v/>
      </c>
      <c r="AW59" s="138" t="str">
        <f>IF('6'!$B$5="","",IF('6'!$B$60="","",'6'!$B$4))</f>
        <v/>
      </c>
      <c r="AX59" s="75" t="str">
        <f>IF('1'!$B$5="","",IF('1'!$B$62="","",'1'!$B$5))</f>
        <v/>
      </c>
      <c r="AY59" s="78" t="str">
        <f>IF('1'!$B$5="","",IF('1'!$B$62="","","PCF008002"))</f>
        <v/>
      </c>
      <c r="AZ59" s="78" t="str">
        <f>IF('1'!$B$5="","",IF('1'!$B$62="","",3))</f>
        <v/>
      </c>
      <c r="BA59" s="78" t="str">
        <f>IF('1'!$B$5="","",IF('1'!$B$62="","",993))</f>
        <v/>
      </c>
      <c r="BB59" s="89"/>
      <c r="BC59" s="85" t="str">
        <f>IF('1'!$B$5="","",IF('1'!$B$62="","",0))</f>
        <v/>
      </c>
      <c r="BD59" s="78" t="str">
        <f>IF('1'!$B$5="","",IF('1'!$B$62="","",'1'!$B$2))</f>
        <v/>
      </c>
      <c r="BE59" s="79" t="str">
        <f>IF('1'!$B$5="","",IF('1'!$B$62="","",'1'!$B$4))</f>
        <v/>
      </c>
      <c r="BF59" s="75"/>
      <c r="BG59" s="89"/>
      <c r="BH59" s="84"/>
      <c r="BI59" s="88"/>
      <c r="BJ59" s="75"/>
      <c r="BK59" s="88"/>
      <c r="BL59" s="79"/>
      <c r="BM59" s="88"/>
      <c r="BN59" s="75"/>
      <c r="BO59" s="88"/>
      <c r="BP59" s="88"/>
      <c r="BQ59" s="88"/>
      <c r="BR59" s="79"/>
      <c r="BS59" s="80" t="str">
        <f>IF('6'!$B$5="","",IF('6'!$B$66="","","PCF008002"))</f>
        <v/>
      </c>
      <c r="BT59" s="77" t="str">
        <f>IF('6'!$B$5="","",IF('6'!$B$66="","",'6'!$B$5))</f>
        <v/>
      </c>
      <c r="BU59" s="78" t="str">
        <f>IF('6'!$B$5="","",IF('6'!$B$66="","",7))</f>
        <v/>
      </c>
      <c r="BV59" s="124" t="str">
        <f>IF('6'!$B$5="","",IF('6'!$B$66="","",60))</f>
        <v/>
      </c>
      <c r="BW59" s="124" t="str">
        <f>IF('6'!$B$5="","",IF('6'!$B$66="","",2))</f>
        <v/>
      </c>
      <c r="BX59"/>
      <c r="BY59"/>
      <c r="BZ59" s="124" t="str">
        <f>IF('6'!$B$5="","",IF('6'!$B$66="","","Y"))</f>
        <v/>
      </c>
      <c r="CA59"/>
      <c r="CB59"/>
    </row>
    <row r="60" spans="27:80" x14ac:dyDescent="0.25">
      <c r="AA60" s="136" t="str">
        <f>IF('6'!$B$5="","",IF('6'!$B$61="","","PCF008002"))</f>
        <v/>
      </c>
      <c r="AB60" s="151" t="str">
        <f>IF('6'!$B$5="","",IF('6'!$B$61="","",'6'!$B$5))</f>
        <v/>
      </c>
      <c r="AC60" s="137" t="str">
        <f>IF('6'!$B$5="","",IF('6'!$B$61="","",2))</f>
        <v/>
      </c>
      <c r="AD60" s="137" t="str">
        <f>IF('6'!$B$5="","",IF('6'!$B$61="","","FIELDCENT"))</f>
        <v/>
      </c>
      <c r="AE60" s="137" t="str">
        <f>IF('6'!$B$5="","",IF('6'!$B$61="","","0.00"))</f>
        <v/>
      </c>
      <c r="AF60" s="138" t="str">
        <f>IF('6'!$B$5="","",IF('6'!$B$61="","",'6'!$B$4))</f>
        <v/>
      </c>
      <c r="AG60" s="137" t="str">
        <f>IF('6'!$B$5="","",IF('6'!$B$61="","","0"))</f>
        <v/>
      </c>
      <c r="AH60" s="138" t="str">
        <f>IF('6'!$B$5="","",IF('6'!$B$61="","",'6'!$B$4))</f>
        <v/>
      </c>
      <c r="AI60" s="137" t="str">
        <f>IF('6'!$B$5="","",IF('6'!$B$61="","",'6'!$B$2))</f>
        <v/>
      </c>
      <c r="AJ60" s="138" t="str">
        <f>IF('6'!$B$5="","",IF('6'!$B$61="","",'6'!$B$4))</f>
        <v/>
      </c>
      <c r="AK60" s="130" t="str">
        <f>IF('6'!$B$5="","",IF('6'!$B$61="","",'6'!$B$2))</f>
        <v/>
      </c>
      <c r="AL60" s="126" t="str">
        <f>IF('6'!$B$5="","",IF('6'!$B$61="","","PCF008002"))</f>
        <v/>
      </c>
      <c r="AM60" s="152" t="str">
        <f>IF('6'!$B$5="","",IF('6'!$B$61="","",'6'!$B$5))</f>
        <v/>
      </c>
      <c r="AN60" s="126" t="str">
        <f>IF('6'!$B$5="","",IF('6'!$B$61="","",2))</f>
        <v/>
      </c>
      <c r="AO60" s="126" t="str">
        <f>IF('6'!$B$5="","",IF('6'!$B$61="","",'6'!$B$2))</f>
        <v/>
      </c>
      <c r="AP60" s="127" t="str">
        <f>IF('6'!$B$5="","",IF('6'!$B$61="","",'6'!$B$4))</f>
        <v/>
      </c>
      <c r="AQ60" s="139" t="str">
        <f>IF('6'!$B$5="","",IF('6'!$B$61="","",'6'!$B$5))</f>
        <v/>
      </c>
      <c r="AR60" s="137" t="str">
        <f>IF('6'!$B$5="","",IF('6'!$B$61="","","PCF008002"))</f>
        <v/>
      </c>
      <c r="AS60" s="137" t="str">
        <f>IF('6'!$B$5="","",IF('6'!$B$61="","",2))</f>
        <v/>
      </c>
      <c r="AT60" s="137"/>
      <c r="AU60" s="137" t="str">
        <f>IF('6'!$B$5="","",IF('6'!$B$61="","","20170901"))</f>
        <v/>
      </c>
      <c r="AV60" s="137" t="str">
        <f>IF('6'!$B$5="","",IF('6'!$B$61="","",'6'!$B$2))</f>
        <v/>
      </c>
      <c r="AW60" s="138" t="str">
        <f>IF('6'!$B$5="","",IF('6'!$B$61="","",'6'!$B$4))</f>
        <v/>
      </c>
      <c r="AX60" s="75" t="str">
        <f>IF('1'!$B$5="","",IF('1'!$B$62="","",'1'!$B$5))</f>
        <v/>
      </c>
      <c r="AY60" s="78" t="str">
        <f>IF('1'!$B$5="","",IF('1'!$B$62="","","PCF008002"))</f>
        <v/>
      </c>
      <c r="AZ60" s="78" t="str">
        <f>IF('1'!$B$5="","",IF('1'!$B$62="","",3))</f>
        <v/>
      </c>
      <c r="BA60" s="78" t="str">
        <f>IF('1'!$B$5="","",IF('1'!$B$62="","",994))</f>
        <v/>
      </c>
      <c r="BB60" s="89"/>
      <c r="BC60" s="85" t="str">
        <f>IF('1'!$B$5="","",IF('1'!$B$62="","",0))</f>
        <v/>
      </c>
      <c r="BD60" s="78" t="str">
        <f>IF('1'!$B$5="","",IF('1'!$B$62="","",'1'!$B$2))</f>
        <v/>
      </c>
      <c r="BE60" s="79" t="str">
        <f>IF('1'!$B$5="","",IF('1'!$B$62="","",'1'!$B$4))</f>
        <v/>
      </c>
      <c r="BF60" s="75"/>
      <c r="BG60" s="89"/>
      <c r="BH60" s="84"/>
      <c r="BI60" s="88"/>
      <c r="BJ60" s="75"/>
      <c r="BK60" s="88"/>
      <c r="BL60" s="79"/>
      <c r="BM60" s="88"/>
      <c r="BN60" s="75"/>
      <c r="BO60" s="88"/>
      <c r="BP60" s="88"/>
      <c r="BQ60" s="88"/>
      <c r="BR60" s="79"/>
      <c r="BS60" s="80" t="str">
        <f>IF('6'!$B$5="","",IF('6'!$B$67="","","PCF008002"))</f>
        <v/>
      </c>
      <c r="BT60" s="77" t="str">
        <f>IF('6'!$B$5="","",IF('6'!$B$67="","",'6'!$B$5))</f>
        <v/>
      </c>
      <c r="BU60" s="78" t="str">
        <f>IF('6'!$B$5="","",IF('6'!$B$67="","",8))</f>
        <v/>
      </c>
      <c r="BV60" s="124" t="str">
        <f>IF('6'!$B$5="","",IF('6'!$B$67="","",60))</f>
        <v/>
      </c>
      <c r="BW60" s="124" t="str">
        <f>IF('6'!$B$5="","",IF('6'!$B$67="","",2))</f>
        <v/>
      </c>
      <c r="BX60"/>
      <c r="BY60"/>
      <c r="BZ60" s="124" t="str">
        <f>IF('6'!$B$5="","",IF('6'!$B$67="","","Y"))</f>
        <v/>
      </c>
      <c r="CA60"/>
      <c r="CB60"/>
    </row>
    <row r="61" spans="27:80" x14ac:dyDescent="0.25">
      <c r="AA61" s="136" t="str">
        <f>IF('6'!$B$5="","",IF('6'!$B$62="","","PCF008002"))</f>
        <v/>
      </c>
      <c r="AB61" s="151" t="str">
        <f>IF('6'!$B$5="","",IF('6'!$B$62="","",'6'!$B$5))</f>
        <v/>
      </c>
      <c r="AC61" s="137" t="str">
        <f>IF('6'!$B$5="","",IF('6'!$B$62="","",3))</f>
        <v/>
      </c>
      <c r="AD61" s="137" t="str">
        <f>IF('6'!$B$5="","",IF('6'!$B$62="","","FIELDCENT"))</f>
        <v/>
      </c>
      <c r="AE61" s="137" t="str">
        <f>IF('6'!$B$5="","",IF('6'!$B$62="","","0.00"))</f>
        <v/>
      </c>
      <c r="AF61" s="138" t="str">
        <f>IF('6'!$B$5="","",IF('6'!$B$62="","",'6'!$B$4))</f>
        <v/>
      </c>
      <c r="AG61" s="137" t="str">
        <f>IF('6'!$B$5="","",IF('6'!$B$62="","","0"))</f>
        <v/>
      </c>
      <c r="AH61" s="138" t="str">
        <f>IF('6'!$B$5="","",IF('6'!$B$62="","",'6'!$B$4))</f>
        <v/>
      </c>
      <c r="AI61" s="137" t="str">
        <f>IF('6'!$B$5="","",IF('6'!$B$62="","",'6'!$B$2))</f>
        <v/>
      </c>
      <c r="AJ61" s="138" t="str">
        <f>IF('6'!$B$5="","",IF('6'!$B$62="","",'6'!$B$4))</f>
        <v/>
      </c>
      <c r="AK61" s="130" t="str">
        <f>IF('6'!$B$5="","",IF('6'!$B$62="","",'6'!$B$2))</f>
        <v/>
      </c>
      <c r="AL61" s="126" t="str">
        <f>IF('6'!$B$5="","",IF('6'!$B$62="","","PCF008002"))</f>
        <v/>
      </c>
      <c r="AM61" s="152" t="str">
        <f>IF('6'!$B$5="","",IF('6'!$B$62="","",'6'!$B$5))</f>
        <v/>
      </c>
      <c r="AN61" s="126" t="str">
        <f>IF('6'!$B$5="","",IF('6'!$B$62="","",3))</f>
        <v/>
      </c>
      <c r="AO61" s="126" t="str">
        <f>IF('6'!$B$5="","",IF('6'!$B$62="","",'6'!$B$2))</f>
        <v/>
      </c>
      <c r="AP61" s="127" t="str">
        <f>IF('6'!$B$5="","",IF('6'!$B$62="","",'6'!$B$4))</f>
        <v/>
      </c>
      <c r="AQ61" s="139" t="str">
        <f>IF('6'!$B$5="","",IF('6'!$B$62="","",'6'!$B$5))</f>
        <v/>
      </c>
      <c r="AR61" s="137" t="str">
        <f>IF('6'!$B$5="","",IF('6'!$B$62="","","PCF008002"))</f>
        <v/>
      </c>
      <c r="AS61" s="137" t="str">
        <f>IF('6'!$B$5="","",IF('6'!$B$62="","",3))</f>
        <v/>
      </c>
      <c r="AT61" s="137"/>
      <c r="AU61" s="137" t="str">
        <f>IF('6'!$B$5="","",IF('6'!$B$62="","","20170901"))</f>
        <v/>
      </c>
      <c r="AV61" s="137" t="str">
        <f>IF('6'!$B$5="","",IF('6'!$B$62="","",'6'!$B$2))</f>
        <v/>
      </c>
      <c r="AW61" s="138" t="str">
        <f>IF('6'!$B$5="","",IF('6'!$B$62="","",'6'!$B$4))</f>
        <v/>
      </c>
      <c r="AX61" s="75" t="str">
        <f>IF('1'!$B$5="","",IF('1'!$B$62="","",'1'!$B$5))</f>
        <v/>
      </c>
      <c r="AY61" s="78" t="str">
        <f>IF('1'!$B$5="","",IF('1'!$B$62="","","PCF008002"))</f>
        <v/>
      </c>
      <c r="AZ61" s="78" t="str">
        <f>IF('1'!$B$5="","",IF('1'!$B$62="","",3))</f>
        <v/>
      </c>
      <c r="BA61" s="78" t="str">
        <f>IF('1'!$B$5="","",IF('1'!$B$62="","",995))</f>
        <v/>
      </c>
      <c r="BB61" s="89"/>
      <c r="BC61" s="85" t="str">
        <f>IF('1'!$B$5="","",IF('1'!$B$62="","",0))</f>
        <v/>
      </c>
      <c r="BD61" s="78" t="str">
        <f>IF('1'!$B$5="","",IF('1'!$B$62="","",'1'!$B$2))</f>
        <v/>
      </c>
      <c r="BE61" s="79" t="str">
        <f>IF('1'!$B$5="","",IF('1'!$B$62="","",'1'!$B$4))</f>
        <v/>
      </c>
      <c r="BF61" s="75"/>
      <c r="BG61" s="89"/>
      <c r="BH61" s="84"/>
      <c r="BI61" s="88"/>
      <c r="BJ61" s="75"/>
      <c r="BK61" s="88"/>
      <c r="BL61" s="79"/>
      <c r="BM61" s="88"/>
      <c r="BN61" s="75"/>
      <c r="BO61" s="88"/>
      <c r="BP61" s="88"/>
      <c r="BQ61" s="88"/>
      <c r="BR61" s="79"/>
      <c r="BS61" s="80" t="str">
        <f>IF('6'!$B$5="","",IF('6'!$B$68="","","PCF008002"))</f>
        <v/>
      </c>
      <c r="BT61" s="77" t="str">
        <f>IF('6'!$B$5="","",IF('6'!$B$68="","",'6'!$B$5))</f>
        <v/>
      </c>
      <c r="BU61" s="78" t="str">
        <f>IF('6'!$B$5="","",IF('6'!$B$68="","",9))</f>
        <v/>
      </c>
      <c r="BV61" s="124" t="str">
        <f>IF('6'!$B$5="","",IF('6'!$B$68="","",60))</f>
        <v/>
      </c>
      <c r="BW61" s="124" t="str">
        <f>IF('6'!$B$5="","",IF('6'!$B$68="","",2))</f>
        <v/>
      </c>
      <c r="BX61" s="142"/>
      <c r="BY61" s="142"/>
      <c r="BZ61" s="124" t="str">
        <f>IF('6'!$B$5="","",IF('6'!$B$68="","","Y"))</f>
        <v/>
      </c>
      <c r="CA61" s="142"/>
      <c r="CB61" s="142"/>
    </row>
    <row r="62" spans="27:80" x14ac:dyDescent="0.25">
      <c r="AA62" s="136" t="str">
        <f>IF('6'!$B$5="","",IF('6'!$B$63="","","PCF008002"))</f>
        <v/>
      </c>
      <c r="AB62" s="151" t="str">
        <f>IF('6'!$B$5="","",IF('6'!$B$63="","",'6'!$B$5))</f>
        <v/>
      </c>
      <c r="AC62" s="137" t="str">
        <f>IF('6'!$B$5="","",IF('6'!$B$63="","",4))</f>
        <v/>
      </c>
      <c r="AD62" s="137" t="str">
        <f>IF('6'!$B$5="","",IF('6'!$B$63="","","FIELDCENT"))</f>
        <v/>
      </c>
      <c r="AE62" s="137" t="str">
        <f>IF('6'!$B$5="","",IF('6'!$B$63="","","0.00"))</f>
        <v/>
      </c>
      <c r="AF62" s="138" t="str">
        <f>IF('6'!$B$5="","",IF('6'!$B$63="","",'6'!$B$4))</f>
        <v/>
      </c>
      <c r="AG62" s="137" t="str">
        <f>IF('6'!$B$5="","",IF('6'!$B$63="","","0"))</f>
        <v/>
      </c>
      <c r="AH62" s="138" t="str">
        <f>IF('6'!$B$5="","",IF('6'!$B$63="","",'6'!$B$4))</f>
        <v/>
      </c>
      <c r="AI62" s="137" t="str">
        <f>IF('6'!$B$5="","",IF('6'!$B$63="","",'6'!$B$2))</f>
        <v/>
      </c>
      <c r="AJ62" s="138" t="str">
        <f>IF('6'!$B$5="","",IF('6'!$B$63="","",'6'!$B$4))</f>
        <v/>
      </c>
      <c r="AK62" s="130" t="str">
        <f>IF('6'!$B$5="","",IF('6'!$B$63="","",'6'!$B$2))</f>
        <v/>
      </c>
      <c r="AL62" s="126" t="str">
        <f>IF('6'!$B$5="","",IF('6'!$B$63="","","PCF008002"))</f>
        <v/>
      </c>
      <c r="AM62" s="152" t="str">
        <f>IF('6'!$B$5="","",IF('6'!$B$63="","",'6'!$B$5))</f>
        <v/>
      </c>
      <c r="AN62" s="126" t="str">
        <f>IF('6'!$B$5="","",IF('6'!$B$63="","",4))</f>
        <v/>
      </c>
      <c r="AO62" s="126" t="str">
        <f>IF('6'!$B$5="","",IF('6'!$B$63="","",'6'!$B$2))</f>
        <v/>
      </c>
      <c r="AP62" s="127" t="str">
        <f>IF('6'!$B$5="","",IF('6'!$B$63="","",'6'!$B$4))</f>
        <v/>
      </c>
      <c r="AQ62" s="139" t="str">
        <f>IF('6'!$B$5="","",IF('6'!$B$63="","",'6'!$B$5))</f>
        <v/>
      </c>
      <c r="AR62" s="137" t="str">
        <f>IF('6'!$B$5="","",IF('6'!$B$63="","","PCF008002"))</f>
        <v/>
      </c>
      <c r="AS62" s="137" t="str">
        <f>IF('6'!$B$5="","",IF('6'!$B$63="","",4))</f>
        <v/>
      </c>
      <c r="AT62" s="137"/>
      <c r="AU62" s="137" t="str">
        <f>IF('6'!$B$5="","",IF('6'!$B$63="","","20170901"))</f>
        <v/>
      </c>
      <c r="AV62" s="137" t="str">
        <f>IF('6'!$B$5="","",IF('6'!$B$63="","",'6'!$B$2))</f>
        <v/>
      </c>
      <c r="AW62" s="138" t="str">
        <f>IF('6'!$B$5="","",IF('6'!$B$63="","",'6'!$B$4))</f>
        <v/>
      </c>
      <c r="AX62" s="75" t="str">
        <f>IF('1'!$B$5="","",IF('1'!$B$62="","",'1'!$B$5))</f>
        <v/>
      </c>
      <c r="AY62" s="78" t="str">
        <f>IF('1'!$B$5="","",IF('1'!$B$62="","","PCF008002"))</f>
        <v/>
      </c>
      <c r="AZ62" s="78" t="str">
        <f>IF('1'!$B$5="","",IF('1'!$B$62="","",3))</f>
        <v/>
      </c>
      <c r="BA62" s="78" t="str">
        <f>IF('1'!$B$5="","",IF('1'!$B$62="","",996))</f>
        <v/>
      </c>
      <c r="BB62" s="89"/>
      <c r="BC62" s="85" t="str">
        <f>IF('1'!$B$5="","",IF('1'!$B$62="","",0))</f>
        <v/>
      </c>
      <c r="BD62" s="78" t="str">
        <f>IF('1'!$B$5="","",IF('1'!$B$62="","",'1'!$B$2))</f>
        <v/>
      </c>
      <c r="BE62" s="79" t="str">
        <f>IF('1'!$B$5="","",IF('1'!$B$62="","",'1'!$B$4))</f>
        <v/>
      </c>
      <c r="BF62" s="75"/>
      <c r="BG62" s="89"/>
      <c r="BH62" s="84"/>
      <c r="BI62" s="88"/>
      <c r="BJ62" s="75"/>
      <c r="BK62" s="88"/>
      <c r="BL62" s="79"/>
      <c r="BM62" s="88"/>
      <c r="BN62" s="75"/>
      <c r="BO62" s="88"/>
      <c r="BP62" s="88"/>
      <c r="BQ62" s="88"/>
      <c r="BR62" s="79"/>
      <c r="BS62" s="80" t="str">
        <f>IF('6'!$B$5="","",IF('6'!$B$69="","","PCF008002"))</f>
        <v/>
      </c>
      <c r="BT62" s="77" t="str">
        <f>IF('6'!$B$5="","",IF('6'!$B$69="","",'6'!$B$5))</f>
        <v/>
      </c>
      <c r="BU62" s="78" t="str">
        <f>IF('6'!$B$5="","",IF('6'!$B$69="","",10))</f>
        <v/>
      </c>
      <c r="BV62" s="124" t="str">
        <f>IF('6'!$B$5="","",IF('6'!$B$69="","",60))</f>
        <v/>
      </c>
      <c r="BW62" s="124" t="str">
        <f>IF('6'!$B$5="","",IF('6'!$B$69="","",2))</f>
        <v/>
      </c>
      <c r="BX62" s="142"/>
      <c r="BY62" s="142"/>
      <c r="BZ62" s="124" t="str">
        <f>IF('6'!$B$5="","",IF('6'!$B$69="","","Y"))</f>
        <v/>
      </c>
      <c r="CA62" s="142"/>
      <c r="CB62" s="142"/>
    </row>
    <row r="63" spans="27:80" x14ac:dyDescent="0.25">
      <c r="AA63" s="136" t="str">
        <f>IF('6'!$B$5="","",IF('6'!$B$64="","","PCF008002"))</f>
        <v/>
      </c>
      <c r="AB63" s="151" t="str">
        <f>IF('6'!$B$5="","",IF('6'!$B$64="","",'6'!$B$5))</f>
        <v/>
      </c>
      <c r="AC63" s="137" t="str">
        <f>IF('6'!$B$5="","",IF('6'!$B$64="","",5))</f>
        <v/>
      </c>
      <c r="AD63" s="137" t="str">
        <f>IF('6'!$B$5="","",IF('6'!$B$64="","","FIELDCENT"))</f>
        <v/>
      </c>
      <c r="AE63" s="137" t="str">
        <f>IF('6'!$B$5="","",IF('6'!$B$64="","","0.00"))</f>
        <v/>
      </c>
      <c r="AF63" s="138" t="str">
        <f>IF('6'!$B$5="","",IF('6'!$B$64="","",'6'!$B$4))</f>
        <v/>
      </c>
      <c r="AG63" s="137" t="str">
        <f>IF('6'!$B$5="","",IF('6'!$B$64="","","0"))</f>
        <v/>
      </c>
      <c r="AH63" s="138" t="str">
        <f>IF('6'!$B$5="","",IF('6'!$B$64="","",'6'!$B$4))</f>
        <v/>
      </c>
      <c r="AI63" s="137" t="str">
        <f>IF('6'!$B$5="","",IF('6'!$B$64="","",'6'!$B$2))</f>
        <v/>
      </c>
      <c r="AJ63" s="138" t="str">
        <f>IF('6'!$B$5="","",IF('6'!$B$64="","",'6'!$B$4))</f>
        <v/>
      </c>
      <c r="AK63" s="130" t="str">
        <f>IF('6'!$B$5="","",IF('6'!$B$64="","",'6'!$B$2))</f>
        <v/>
      </c>
      <c r="AL63" s="126" t="str">
        <f>IF('6'!$B$5="","",IF('6'!$B$64="","","PCF008002"))</f>
        <v/>
      </c>
      <c r="AM63" s="152" t="str">
        <f>IF('6'!$B$5="","",IF('6'!$B$64="","",'6'!$B$5))</f>
        <v/>
      </c>
      <c r="AN63" s="126" t="str">
        <f>IF('6'!$B$5="","",IF('6'!$B$64="","",5))</f>
        <v/>
      </c>
      <c r="AO63" s="126" t="str">
        <f>IF('6'!$B$5="","",IF('6'!$B$64="","",'6'!$B$2))</f>
        <v/>
      </c>
      <c r="AP63" s="127" t="str">
        <f>IF('6'!$B$5="","",IF('6'!$B$64="","",'6'!$B$4))</f>
        <v/>
      </c>
      <c r="AQ63" s="139" t="str">
        <f>IF('6'!$B$5="","",IF('6'!$B$64="","",'6'!$B$5))</f>
        <v/>
      </c>
      <c r="AR63" s="137" t="str">
        <f>IF('6'!$B$5="","",IF('6'!$B$64="","","PCF008002"))</f>
        <v/>
      </c>
      <c r="AS63" s="137" t="str">
        <f>IF('6'!$B$5="","",IF('6'!$B$64="","",5))</f>
        <v/>
      </c>
      <c r="AT63" s="137"/>
      <c r="AU63" s="137" t="str">
        <f>IF('6'!$B$5="","",IF('6'!$B$64="","","20170901"))</f>
        <v/>
      </c>
      <c r="AV63" s="137" t="str">
        <f>IF('6'!$B$5="","",IF('6'!$B$64="","",'6'!$B$2))</f>
        <v/>
      </c>
      <c r="AW63" s="138" t="str">
        <f>IF('6'!$B$5="","",IF('6'!$B$64="","",'6'!$B$4))</f>
        <v/>
      </c>
      <c r="AX63" s="75" t="str">
        <f>IF('1'!$B$5="","",IF('1'!$B$62="","",'1'!$B$5))</f>
        <v/>
      </c>
      <c r="AY63" s="78" t="str">
        <f>IF('1'!$B$5="","",IF('1'!$B$62="","","PCF008002"))</f>
        <v/>
      </c>
      <c r="AZ63" s="78" t="str">
        <f>IF('1'!$B$5="","",IF('1'!$B$62="","",3))</f>
        <v/>
      </c>
      <c r="BA63" s="78" t="str">
        <f>IF('1'!$B$5="","",IF('1'!$B$62="","",997))</f>
        <v/>
      </c>
      <c r="BB63" s="89"/>
      <c r="BC63" s="76" t="str">
        <f>IF('1'!$B$5="","",IF('1'!$B$62="","",0))</f>
        <v/>
      </c>
      <c r="BD63" s="78" t="str">
        <f>IF('1'!$B$5="","",IF('1'!$B$62="","",'1'!$B$2))</f>
        <v/>
      </c>
      <c r="BE63" s="79" t="str">
        <f>IF('1'!$B$5="","",IF('1'!$B$62="","",'1'!$B$4))</f>
        <v/>
      </c>
      <c r="BF63" s="75"/>
      <c r="BG63" s="89"/>
      <c r="BH63" s="84"/>
      <c r="BI63" s="88"/>
      <c r="BJ63" s="75"/>
      <c r="BK63" s="88"/>
      <c r="BL63" s="79"/>
      <c r="BM63" s="88"/>
      <c r="BN63" s="75"/>
      <c r="BO63" s="88"/>
      <c r="BP63" s="88"/>
      <c r="BQ63" s="88"/>
      <c r="BR63" s="79"/>
      <c r="BS63" s="80" t="str">
        <f>IF('7'!$B$5="","",IF('7'!$B$60="","","PCF008002"))</f>
        <v/>
      </c>
      <c r="BT63" s="77" t="str">
        <f>IF('7'!$B$5="","",IF('7'!$B$60="","",'7'!$B$5))</f>
        <v/>
      </c>
      <c r="BU63" s="78" t="str">
        <f>IF('7'!$B$5="","",IF('7'!$B$60="","",1))</f>
        <v/>
      </c>
      <c r="BV63" s="124" t="str">
        <f>IF('7'!$B$5="","",IF('7'!$B$60="","",60))</f>
        <v/>
      </c>
      <c r="BW63" s="124" t="str">
        <f>IF('7'!$B$5="","",IF('7'!$B$60="","",2))</f>
        <v/>
      </c>
      <c r="BX63"/>
      <c r="BY63"/>
      <c r="BZ63" s="124" t="str">
        <f>IF('7'!$B$5="","",IF('7'!$B$60="","","Y"))</f>
        <v/>
      </c>
      <c r="CA63"/>
      <c r="CB63"/>
    </row>
    <row r="64" spans="27:80" x14ac:dyDescent="0.25">
      <c r="AA64" s="136" t="str">
        <f>IF('6'!$B$5="","",IF('6'!$B$65="","","PCF008002"))</f>
        <v/>
      </c>
      <c r="AB64" s="151" t="str">
        <f>IF('6'!$B$5="","",IF('6'!$B$65="","",'6'!$B$5))</f>
        <v/>
      </c>
      <c r="AC64" s="137" t="str">
        <f>IF('6'!$B$5="","",IF('6'!$B$65="","",6))</f>
        <v/>
      </c>
      <c r="AD64" s="137" t="str">
        <f>IF('6'!$B$5="","",IF('6'!$B$65="","","FIELDCENT"))</f>
        <v/>
      </c>
      <c r="AE64" s="137" t="str">
        <f>IF('6'!$B$5="","",IF('6'!$B$65="","","0.00"))</f>
        <v/>
      </c>
      <c r="AF64" s="138" t="str">
        <f>IF('6'!$B$5="","",IF('6'!$B$65="","",'6'!$B$4))</f>
        <v/>
      </c>
      <c r="AG64" s="137" t="str">
        <f>IF('6'!$B$5="","",IF('6'!$B$65="","","0"))</f>
        <v/>
      </c>
      <c r="AH64" s="138" t="str">
        <f>IF('6'!$B$5="","",IF('6'!$B$65="","",'6'!$B$4))</f>
        <v/>
      </c>
      <c r="AI64" s="137" t="str">
        <f>IF('6'!$B$5="","",IF('6'!$B$65="","",'6'!$B$2))</f>
        <v/>
      </c>
      <c r="AJ64" s="138" t="str">
        <f>IF('6'!$B$5="","",IF('6'!$B$65="","",'6'!$B$4))</f>
        <v/>
      </c>
      <c r="AK64" s="130" t="str">
        <f>IF('6'!$B$5="","",IF('6'!$B$65="","",'6'!$B$2))</f>
        <v/>
      </c>
      <c r="AL64" s="126" t="str">
        <f>IF('6'!$B$5="","",IF('6'!$B$65="","","PCF008002"))</f>
        <v/>
      </c>
      <c r="AM64" s="152" t="str">
        <f>IF('6'!$B$5="","",IF('6'!$B$65="","",'6'!$B$5))</f>
        <v/>
      </c>
      <c r="AN64" s="126" t="str">
        <f>IF('6'!$B$5="","",IF('6'!$B$65="","",6))</f>
        <v/>
      </c>
      <c r="AO64" s="126" t="str">
        <f>IF('6'!$B$5="","",IF('6'!$B$65="","",'6'!$B$2))</f>
        <v/>
      </c>
      <c r="AP64" s="127" t="str">
        <f>IF('6'!$B$5="","",IF('6'!$B$65="","",'6'!$B$4))</f>
        <v/>
      </c>
      <c r="AQ64" s="139" t="str">
        <f>IF('6'!$B$5="","",IF('6'!$B$65="","",'6'!$B$5))</f>
        <v/>
      </c>
      <c r="AR64" s="137" t="str">
        <f>IF('6'!$B$5="","",IF('6'!$B$65="","","PCF008002"))</f>
        <v/>
      </c>
      <c r="AS64" s="137" t="str">
        <f>IF('6'!$B$5="","",IF('6'!$B$65="","",6))</f>
        <v/>
      </c>
      <c r="AT64" s="137"/>
      <c r="AU64" s="137" t="str">
        <f>IF('6'!$B$5="","",IF('6'!$B$65="","","20170901"))</f>
        <v/>
      </c>
      <c r="AV64" s="137" t="str">
        <f>IF('6'!$B$5="","",IF('6'!$B$65="","",'6'!$B$2))</f>
        <v/>
      </c>
      <c r="AW64" s="138" t="str">
        <f>IF('6'!$B$5="","",IF('6'!$B$65="","",'6'!$B$4))</f>
        <v/>
      </c>
      <c r="AX64" s="75" t="str">
        <f>IF('1'!$B$5="","",IF('1'!$B$62="","",'1'!$B$5))</f>
        <v/>
      </c>
      <c r="AY64" s="78" t="str">
        <f>IF('1'!$B$5="","",IF('1'!$B$62="","","PCF008002"))</f>
        <v/>
      </c>
      <c r="AZ64" s="78" t="str">
        <f>IF('1'!$B$5="","",IF('1'!$B$62="","",3))</f>
        <v/>
      </c>
      <c r="BA64" s="78" t="str">
        <f>IF('1'!$B$5="","",IF('1'!$B$62="","",998))</f>
        <v/>
      </c>
      <c r="BB64" s="89"/>
      <c r="BC64" s="76" t="str">
        <f>IF('1'!$B$5="","",IF('1'!$B$62="","",0))</f>
        <v/>
      </c>
      <c r="BD64" s="78" t="str">
        <f>IF('1'!$B$5="","",IF('1'!$B$62="","",'1'!$B$2))</f>
        <v/>
      </c>
      <c r="BE64" s="79" t="str">
        <f>IF('1'!$B$5="","",IF('1'!$B$62="","",'1'!$B$4))</f>
        <v/>
      </c>
      <c r="BF64" s="75"/>
      <c r="BG64" s="89"/>
      <c r="BH64" s="84"/>
      <c r="BI64" s="88"/>
      <c r="BJ64" s="75"/>
      <c r="BK64" s="88"/>
      <c r="BL64" s="79"/>
      <c r="BM64" s="88"/>
      <c r="BN64" s="75"/>
      <c r="BO64" s="88"/>
      <c r="BP64" s="88"/>
      <c r="BQ64" s="88"/>
      <c r="BR64" s="79"/>
      <c r="BS64" s="80" t="str">
        <f>IF('7'!$B$5="","",IF('7'!$B$61="","","PCF008002"))</f>
        <v/>
      </c>
      <c r="BT64" s="77" t="str">
        <f>IF('7'!$B$5="","",IF('7'!$B$61="","",'7'!$B$5))</f>
        <v/>
      </c>
      <c r="BU64" s="78" t="str">
        <f>IF('7'!$B$5="","",IF('7'!$B$61="","",2))</f>
        <v/>
      </c>
      <c r="BV64" s="124" t="str">
        <f>IF('7'!$B$5="","",IF('7'!$B$61="","",60))</f>
        <v/>
      </c>
      <c r="BW64" s="124" t="str">
        <f>IF('7'!$B$5="","",IF('7'!$B$61="","",2))</f>
        <v/>
      </c>
      <c r="BX64"/>
      <c r="BY64"/>
      <c r="BZ64" s="124" t="str">
        <f>IF('7'!$B$5="","",IF('7'!$B$61="","","Y"))</f>
        <v/>
      </c>
      <c r="CA64"/>
      <c r="CB64"/>
    </row>
    <row r="65" spans="27:80" x14ac:dyDescent="0.25">
      <c r="AA65" s="136" t="str">
        <f>IF('6'!$B$5="","",IF('6'!$B$66="","","PCF008002"))</f>
        <v/>
      </c>
      <c r="AB65" s="151" t="str">
        <f>IF('6'!$B$5="","",IF('6'!$B$66="","",'6'!$B$5))</f>
        <v/>
      </c>
      <c r="AC65" s="137" t="str">
        <f>IF('6'!$B$5="","",IF('6'!$B$66="","",7))</f>
        <v/>
      </c>
      <c r="AD65" s="137" t="str">
        <f>IF('6'!$B$5="","",IF('6'!$B$66="","","FIELDCENT"))</f>
        <v/>
      </c>
      <c r="AE65" s="137" t="str">
        <f>IF('6'!$B$5="","",IF('6'!$B$66="","","0.00"))</f>
        <v/>
      </c>
      <c r="AF65" s="138" t="str">
        <f>IF('6'!$B$5="","",IF('6'!$B$66="","",'6'!$B$4))</f>
        <v/>
      </c>
      <c r="AG65" s="137" t="str">
        <f>IF('6'!$B$5="","",IF('6'!$B$66="","","0"))</f>
        <v/>
      </c>
      <c r="AH65" s="138" t="str">
        <f>IF('6'!$B$5="","",IF('6'!$B$66="","",'6'!$B$4))</f>
        <v/>
      </c>
      <c r="AI65" s="137" t="str">
        <f>IF('6'!$B$5="","",IF('6'!$B$66="","",'6'!$B$2))</f>
        <v/>
      </c>
      <c r="AJ65" s="138" t="str">
        <f>IF('6'!$B$5="","",IF('6'!$B$66="","",'6'!$B$4))</f>
        <v/>
      </c>
      <c r="AK65" s="130" t="str">
        <f>IF('6'!$B$5="","",IF('6'!$B$66="","",'6'!$B$2))</f>
        <v/>
      </c>
      <c r="AL65" s="126" t="str">
        <f>IF('6'!$B$5="","",IF('6'!$B$66="","","PCF008002"))</f>
        <v/>
      </c>
      <c r="AM65" s="152" t="str">
        <f>IF('6'!$B$5="","",IF('6'!$B$66="","",'6'!$B$5))</f>
        <v/>
      </c>
      <c r="AN65" s="126" t="str">
        <f>IF('6'!$B$5="","",IF('6'!$B$66="","",7))</f>
        <v/>
      </c>
      <c r="AO65" s="126" t="str">
        <f>IF('6'!$B$5="","",IF('6'!$B$66="","",'6'!$B$2))</f>
        <v/>
      </c>
      <c r="AP65" s="127" t="str">
        <f>IF('6'!$B$5="","",IF('6'!$B$66="","",'6'!$B$4))</f>
        <v/>
      </c>
      <c r="AQ65" s="139" t="str">
        <f>IF('6'!$B$5="","",IF('6'!$B$66="","",'6'!$B$5))</f>
        <v/>
      </c>
      <c r="AR65" s="137" t="str">
        <f>IF('6'!$B$5="","",IF('6'!$B$66="","","PCF008002"))</f>
        <v/>
      </c>
      <c r="AS65" s="137" t="str">
        <f>IF('6'!$B$5="","",IF('6'!$B$66="","",7))</f>
        <v/>
      </c>
      <c r="AT65" s="137"/>
      <c r="AU65" s="137" t="str">
        <f>IF('6'!$B$5="","",IF('6'!$B$66="","","20170901"))</f>
        <v/>
      </c>
      <c r="AV65" s="137" t="str">
        <f>IF('6'!$B$5="","",IF('6'!$B$66="","",'6'!$B$2))</f>
        <v/>
      </c>
      <c r="AW65" s="138" t="str">
        <f>IF('6'!$B$5="","",IF('6'!$B$66="","",'6'!$B$4))</f>
        <v/>
      </c>
      <c r="AX65" s="75" t="str">
        <f>IF('1'!$B$5="","",IF('1'!$B$62="","",'1'!$B$5))</f>
        <v/>
      </c>
      <c r="AY65" s="78" t="str">
        <f>IF('1'!$B$5="","",IF('1'!$B$62="","","PCF008002"))</f>
        <v/>
      </c>
      <c r="AZ65" s="78" t="str">
        <f>IF('1'!$B$5="","",IF('1'!$B$62="","",3))</f>
        <v/>
      </c>
      <c r="BA65" s="78" t="str">
        <f>IF('1'!$B$5="","",IF('1'!$B$62="","",999))</f>
        <v/>
      </c>
      <c r="BB65" s="89"/>
      <c r="BC65" s="85" t="str">
        <f>IF('1'!$B$5="","",IF('1'!$B$62="","",0))</f>
        <v/>
      </c>
      <c r="BD65" s="78" t="str">
        <f>IF('1'!$B$5="","",IF('1'!$B$62="","",'1'!$B$2))</f>
        <v/>
      </c>
      <c r="BE65" s="79" t="str">
        <f>IF('1'!$B$5="","",IF('1'!$B$62="","",'1'!$B$4))</f>
        <v/>
      </c>
      <c r="BF65" s="75"/>
      <c r="BG65" s="89"/>
      <c r="BH65" s="84"/>
      <c r="BI65" s="88"/>
      <c r="BJ65" s="75"/>
      <c r="BK65" s="88"/>
      <c r="BL65" s="79"/>
      <c r="BM65" s="88"/>
      <c r="BN65" s="75"/>
      <c r="BO65" s="88"/>
      <c r="BP65" s="88"/>
      <c r="BQ65" s="88"/>
      <c r="BR65" s="79"/>
      <c r="BS65" s="80" t="str">
        <f>IF('7'!$B$5="","",IF('7'!$B$62="","","PCF008002"))</f>
        <v/>
      </c>
      <c r="BT65" s="77" t="str">
        <f>IF('7'!$B$5="","",IF('7'!$B$62="","",'7'!$B$5))</f>
        <v/>
      </c>
      <c r="BU65" s="78" t="str">
        <f>IF('7'!$B$5="","",IF('7'!$B$62="","",3))</f>
        <v/>
      </c>
      <c r="BV65" s="124" t="str">
        <f>IF('7'!$B$5="","",IF('7'!$B$62="","",60))</f>
        <v/>
      </c>
      <c r="BW65" s="124" t="str">
        <f>IF('7'!$B$5="","",IF('7'!$B$62="","",2))</f>
        <v/>
      </c>
      <c r="BX65"/>
      <c r="BY65"/>
      <c r="BZ65" s="124" t="str">
        <f>IF('7'!$B$5="","",IF('7'!$B$62="","","Y"))</f>
        <v/>
      </c>
      <c r="CA65"/>
      <c r="CB65"/>
    </row>
    <row r="66" spans="27:80" x14ac:dyDescent="0.25">
      <c r="AA66" s="136" t="str">
        <f>IF('6'!$B$5="","",IF('6'!$B$67="","","PCF008002"))</f>
        <v/>
      </c>
      <c r="AB66" s="151" t="str">
        <f>IF('6'!$B$5="","",IF('6'!$B$67="","",'6'!$B$5))</f>
        <v/>
      </c>
      <c r="AC66" s="137" t="str">
        <f>IF('6'!$B$5="","",IF('6'!$B$67="","",8))</f>
        <v/>
      </c>
      <c r="AD66" s="137" t="str">
        <f>IF('6'!$B$5="","",IF('6'!$B$67="","","FIELDCENT"))</f>
        <v/>
      </c>
      <c r="AE66" s="137" t="str">
        <f>IF('6'!$B$5="","",IF('6'!$B$67="","","0.00"))</f>
        <v/>
      </c>
      <c r="AF66" s="138" t="str">
        <f>IF('6'!$B$5="","",IF('6'!$B$67="","",'6'!$B$4))</f>
        <v/>
      </c>
      <c r="AG66" s="137" t="str">
        <f>IF('6'!$B$5="","",IF('6'!$B$67="","","0"))</f>
        <v/>
      </c>
      <c r="AH66" s="138" t="str">
        <f>IF('6'!$B$5="","",IF('6'!$B$67="","",'6'!$B$4))</f>
        <v/>
      </c>
      <c r="AI66" s="137" t="str">
        <f>IF('6'!$B$5="","",IF('6'!$B$67="","",'6'!$B$2))</f>
        <v/>
      </c>
      <c r="AJ66" s="138" t="str">
        <f>IF('6'!$B$5="","",IF('6'!$B$67="","",'6'!$B$4))</f>
        <v/>
      </c>
      <c r="AK66" s="130" t="str">
        <f>IF('6'!$B$5="","",IF('6'!$B$67="","",'6'!$B$2))</f>
        <v/>
      </c>
      <c r="AL66" s="126" t="str">
        <f>IF('6'!$B$5="","",IF('6'!$B$67="","","PCF008002"))</f>
        <v/>
      </c>
      <c r="AM66" s="152" t="str">
        <f>IF('6'!$B$5="","",IF('6'!$B$67="","",'6'!$B$5))</f>
        <v/>
      </c>
      <c r="AN66" s="126" t="str">
        <f>IF('6'!$B$5="","",IF('6'!$B$67="","",8))</f>
        <v/>
      </c>
      <c r="AO66" s="126" t="str">
        <f>IF('6'!$B$5="","",IF('6'!$B$67="","",'6'!$B$2))</f>
        <v/>
      </c>
      <c r="AP66" s="127" t="str">
        <f>IF('6'!$B$5="","",IF('6'!$B$67="","",'6'!$B$4))</f>
        <v/>
      </c>
      <c r="AQ66" s="139" t="str">
        <f>IF('6'!$B$5="","",IF('6'!$B$67="","",'6'!$B$5))</f>
        <v/>
      </c>
      <c r="AR66" s="137" t="str">
        <f>IF('6'!$B$5="","",IF('6'!$B$67="","","PCF008002"))</f>
        <v/>
      </c>
      <c r="AS66" s="137" t="str">
        <f>IF('6'!$B$5="","",IF('6'!$B$67="","",8))</f>
        <v/>
      </c>
      <c r="AT66" s="137"/>
      <c r="AU66" s="137" t="str">
        <f>IF('6'!$B$5="","",IF('6'!$B$67="","","20170901"))</f>
        <v/>
      </c>
      <c r="AV66" s="137" t="str">
        <f>IF('6'!$B$5="","",IF('6'!$B$67="","",'6'!$B$2))</f>
        <v/>
      </c>
      <c r="AW66" s="138" t="str">
        <f>IF('6'!$B$5="","",IF('6'!$B$67="","",'6'!$B$4))</f>
        <v/>
      </c>
      <c r="AX66" s="75" t="str">
        <f>IF('1'!$B$5="","",IF('1'!$B$63="","",'1'!$B$5))</f>
        <v/>
      </c>
      <c r="AY66" s="78" t="str">
        <f>IF('1'!$B$5="","",IF('1'!$B$63="","","PCF008002"))</f>
        <v/>
      </c>
      <c r="AZ66" s="78" t="str">
        <f>IF('1'!$B$5="","",IF('1'!$B$63="","",4))</f>
        <v/>
      </c>
      <c r="BA66" s="78" t="str">
        <f>IF('1'!$B$5="","",IF('1'!$B$63="","",1))</f>
        <v/>
      </c>
      <c r="BB66" s="89" t="str">
        <f>IF('1'!$B$5="","",IF('1'!$B$63="","",IF('1'!$B$63="","",'1'!$B$63)))</f>
        <v/>
      </c>
      <c r="BC66" s="85" t="str">
        <f>IF('1'!$B$5="","",IF('1'!$B$63="","",0))</f>
        <v/>
      </c>
      <c r="BD66" s="78" t="str">
        <f>IF('1'!$B$5="","",IF('1'!$B$63="","",'1'!$B$2))</f>
        <v/>
      </c>
      <c r="BE66" s="79" t="str">
        <f>IF('1'!$B$5="","",IF('1'!$B$63="","",'1'!$B$4))</f>
        <v/>
      </c>
      <c r="BF66" s="75"/>
      <c r="BG66" s="89"/>
      <c r="BH66" s="84"/>
      <c r="BI66" s="88"/>
      <c r="BJ66" s="75"/>
      <c r="BK66" s="88"/>
      <c r="BL66" s="79"/>
      <c r="BM66" s="88"/>
      <c r="BN66" s="75"/>
      <c r="BO66" s="88"/>
      <c r="BP66" s="88"/>
      <c r="BQ66" s="88"/>
      <c r="BR66" s="79"/>
      <c r="BS66" s="80" t="str">
        <f>IF('7'!$B$5="","",IF('7'!$B$63="","","PCF008002"))</f>
        <v/>
      </c>
      <c r="BT66" s="77" t="str">
        <f>IF('7'!$B$5="","",IF('7'!$B$63="","",'7'!$B$5))</f>
        <v/>
      </c>
      <c r="BU66" s="78" t="str">
        <f>IF('7'!$B$5="","",IF('7'!$B$63="","",4))</f>
        <v/>
      </c>
      <c r="BV66" s="124" t="str">
        <f>IF('7'!$B$5="","",IF('7'!$B$63="","",60))</f>
        <v/>
      </c>
      <c r="BW66" s="124" t="str">
        <f>IF('7'!$B$5="","",IF('7'!$B$63="","",2))</f>
        <v/>
      </c>
      <c r="BX66"/>
      <c r="BY66"/>
      <c r="BZ66" s="124" t="str">
        <f>IF('7'!$B$5="","",IF('7'!$B$63="","","Y"))</f>
        <v/>
      </c>
      <c r="CA66"/>
      <c r="CB66"/>
    </row>
    <row r="67" spans="27:80" x14ac:dyDescent="0.25">
      <c r="AA67" s="136" t="str">
        <f>IF('6'!$B$5="","",IF('6'!$B$68="","","PCF008002"))</f>
        <v/>
      </c>
      <c r="AB67" s="151" t="str">
        <f>IF('6'!$B$5="","",IF('6'!$B$68="","",'6'!$B$5))</f>
        <v/>
      </c>
      <c r="AC67" s="137" t="str">
        <f>IF('6'!$B$5="","",IF('6'!$B$68="","",9))</f>
        <v/>
      </c>
      <c r="AD67" s="137" t="str">
        <f>IF('6'!$B$5="","",IF('6'!$B$68="","","FIELDCENT"))</f>
        <v/>
      </c>
      <c r="AE67" s="137" t="str">
        <f>IF('6'!$B$5="","",IF('6'!$B$68="","","0.00"))</f>
        <v/>
      </c>
      <c r="AF67" s="138" t="str">
        <f>IF('6'!$B$5="","",IF('6'!$B$68="","",'6'!$B$4))</f>
        <v/>
      </c>
      <c r="AG67" s="137" t="str">
        <f>IF('6'!$B$5="","",IF('6'!$B$68="","","0"))</f>
        <v/>
      </c>
      <c r="AH67" s="138" t="str">
        <f>IF('6'!$B$5="","",IF('6'!$B$68="","",'6'!$B$4))</f>
        <v/>
      </c>
      <c r="AI67" s="137" t="str">
        <f>IF('6'!$B$5="","",IF('6'!$B$68="","",'6'!$B$2))</f>
        <v/>
      </c>
      <c r="AJ67" s="138" t="str">
        <f>IF('6'!$B$5="","",IF('6'!$B$68="","",'6'!$B$4))</f>
        <v/>
      </c>
      <c r="AK67" s="130" t="str">
        <f>IF('6'!$B$5="","",IF('6'!$B$68="","",'6'!$B$2))</f>
        <v/>
      </c>
      <c r="AL67" s="126" t="str">
        <f>IF('6'!$B$5="","",IF('6'!$B$68="","","PCF008002"))</f>
        <v/>
      </c>
      <c r="AM67" s="152" t="str">
        <f>IF('6'!$B$5="","",IF('6'!$B$68="","",'6'!$B$5))</f>
        <v/>
      </c>
      <c r="AN67" s="126" t="str">
        <f>IF('6'!$B$5="","",IF('6'!$B$68="","",9))</f>
        <v/>
      </c>
      <c r="AO67" s="126" t="str">
        <f>IF('6'!$B$5="","",IF('6'!$B$68="","",'6'!$B$2))</f>
        <v/>
      </c>
      <c r="AP67" s="127" t="str">
        <f>IF('6'!$B$5="","",IF('6'!$B$68="","",'6'!$B$4))</f>
        <v/>
      </c>
      <c r="AQ67" s="139" t="str">
        <f>IF('6'!$B$5="","",IF('6'!$B$68="","",'6'!$B$5))</f>
        <v/>
      </c>
      <c r="AR67" s="137" t="str">
        <f>IF('6'!$B$5="","",IF('6'!$B$68="","","PCF008002"))</f>
        <v/>
      </c>
      <c r="AS67" s="137" t="str">
        <f>IF('6'!$B$5="","",IF('6'!$B$68="","",9))</f>
        <v/>
      </c>
      <c r="AT67" s="137"/>
      <c r="AU67" s="137" t="str">
        <f>IF('6'!$B$5="","",IF('6'!$B$68="","","20170901"))</f>
        <v/>
      </c>
      <c r="AV67" s="137" t="str">
        <f>IF('6'!$B$5="","",IF('6'!$B$68="","",'6'!$B$2))</f>
        <v/>
      </c>
      <c r="AW67" s="138" t="str">
        <f>IF('6'!$B$5="","",IF('6'!$B$68="","",'6'!$B$4))</f>
        <v/>
      </c>
      <c r="AX67" s="75" t="str">
        <f>IF('1'!$B$5="","",IF('1'!$B$63="","",'1'!$B$5))</f>
        <v/>
      </c>
      <c r="AY67" s="78" t="str">
        <f>IF('1'!$B$5="","",IF('1'!$B$63="","","PCF008002"))</f>
        <v/>
      </c>
      <c r="AZ67" s="78" t="str">
        <f>IF('1'!$B$5="","",IF('1'!$B$63="","",4))</f>
        <v/>
      </c>
      <c r="BA67" s="78" t="str">
        <f>IF('1'!$B$5="","",IF('1'!$B$63="","",2))</f>
        <v/>
      </c>
      <c r="BB67" s="89" t="str">
        <f>IF('1'!$B$5="","",IF('1'!$B$63="","",IF('1'!$J$63="","",'1'!$J$63)))</f>
        <v/>
      </c>
      <c r="BC67" s="85" t="str">
        <f>IF('1'!$B$5="","",IF('1'!$B$63="","",0))</f>
        <v/>
      </c>
      <c r="BD67" s="78" t="str">
        <f>IF('1'!$B$5="","",IF('1'!$B$63="","",'1'!$B$2))</f>
        <v/>
      </c>
      <c r="BE67" s="79" t="str">
        <f>IF('1'!$B$5="","",IF('1'!$B$63="","",'1'!$B$4))</f>
        <v/>
      </c>
      <c r="BF67" s="75"/>
      <c r="BG67" s="89"/>
      <c r="BH67" s="84"/>
      <c r="BI67" s="88"/>
      <c r="BJ67" s="75"/>
      <c r="BK67" s="88"/>
      <c r="BL67" s="79"/>
      <c r="BM67" s="88"/>
      <c r="BN67" s="75"/>
      <c r="BO67" s="88"/>
      <c r="BP67" s="88"/>
      <c r="BQ67" s="88"/>
      <c r="BR67" s="79"/>
      <c r="BS67" s="80" t="str">
        <f>IF('7'!$B$5="","",IF('7'!$B$64="","","PCF008002"))</f>
        <v/>
      </c>
      <c r="BT67" s="77" t="str">
        <f>IF('7'!$B$5="","",IF('7'!$B$64="","",'7'!$B$5))</f>
        <v/>
      </c>
      <c r="BU67" s="78" t="str">
        <f>IF('7'!$B$5="","",IF('7'!$B$64="","",5))</f>
        <v/>
      </c>
      <c r="BV67" s="124" t="str">
        <f>IF('7'!$B$5="","",IF('7'!$B$64="","",60))</f>
        <v/>
      </c>
      <c r="BW67" s="124" t="str">
        <f>IF('7'!$B$5="","",IF('7'!$B$64="","",2))</f>
        <v/>
      </c>
      <c r="BX67"/>
      <c r="BY67"/>
      <c r="BZ67" s="124" t="str">
        <f>IF('7'!$B$5="","",IF('7'!$B$64="","","Y"))</f>
        <v/>
      </c>
      <c r="CA67"/>
      <c r="CB67"/>
    </row>
    <row r="68" spans="27:80" x14ac:dyDescent="0.25">
      <c r="AA68" s="136" t="str">
        <f>IF('6'!$B$5="","",IF('6'!$B$69="","","PCF008002"))</f>
        <v/>
      </c>
      <c r="AB68" s="151" t="str">
        <f>IF('6'!$B$5="","",IF('6'!$B$69="","",'6'!$B$5))</f>
        <v/>
      </c>
      <c r="AC68" s="137" t="str">
        <f>IF('6'!$B$5="","",IF('6'!$B$69="","",10))</f>
        <v/>
      </c>
      <c r="AD68" s="137" t="str">
        <f>IF('6'!$B$5="","",IF('6'!$B$69="","","FIELDCENT"))</f>
        <v/>
      </c>
      <c r="AE68" s="137" t="str">
        <f>IF('6'!$B$5="","",IF('6'!$B$69="","","0.00"))</f>
        <v/>
      </c>
      <c r="AF68" s="138" t="str">
        <f>IF('6'!$B$5="","",IF('6'!$B$69="","",'6'!$B$4))</f>
        <v/>
      </c>
      <c r="AG68" s="137" t="str">
        <f>IF('6'!$B$5="","",IF('6'!$B$69="","","0"))</f>
        <v/>
      </c>
      <c r="AH68" s="138" t="str">
        <f>IF('6'!$B$5="","",IF('6'!$B$69="","",'6'!$B$4))</f>
        <v/>
      </c>
      <c r="AI68" s="137" t="str">
        <f>IF('6'!$B$5="","",IF('6'!$B$69="","",'6'!$B$2))</f>
        <v/>
      </c>
      <c r="AJ68" s="138" t="str">
        <f>IF('6'!$B$5="","",IF('6'!$B$69="","",'6'!$B$4))</f>
        <v/>
      </c>
      <c r="AK68" s="130" t="str">
        <f>IF('6'!$B$5="","",IF('6'!$B$69="","",'6'!$B$2))</f>
        <v/>
      </c>
      <c r="AL68" s="126" t="str">
        <f>IF('6'!$B$5="","",IF('6'!$B$69="","","PCF008002"))</f>
        <v/>
      </c>
      <c r="AM68" s="152" t="str">
        <f>IF('6'!$B$5="","",IF('6'!$B$69="","",'6'!$B$5))</f>
        <v/>
      </c>
      <c r="AN68" s="126" t="str">
        <f>IF('6'!$B$5="","",IF('6'!$B$69="","",10))</f>
        <v/>
      </c>
      <c r="AO68" s="126" t="str">
        <f>IF('6'!$B$5="","",IF('6'!$B$69="","",'6'!$B$2))</f>
        <v/>
      </c>
      <c r="AP68" s="127" t="str">
        <f>IF('6'!$B$5="","",IF('6'!$B$69="","",'6'!$B$4))</f>
        <v/>
      </c>
      <c r="AQ68" s="139" t="str">
        <f>IF('6'!$B$5="","",IF('6'!$B$69="","",'6'!$B$5))</f>
        <v/>
      </c>
      <c r="AR68" s="137" t="str">
        <f>IF('6'!$B$5="","",IF('6'!$B$69="","","PCF008002"))</f>
        <v/>
      </c>
      <c r="AS68" s="137" t="str">
        <f>IF('6'!$B$5="","",IF('6'!$B$69="","",10))</f>
        <v/>
      </c>
      <c r="AT68" s="137"/>
      <c r="AU68" s="137" t="str">
        <f>IF('6'!$B$5="","",IF('6'!$B$69="","","20170901"))</f>
        <v/>
      </c>
      <c r="AV68" s="137" t="str">
        <f>IF('6'!$B$5="","",IF('6'!$B$69="","",'6'!$B$2))</f>
        <v/>
      </c>
      <c r="AW68" s="138" t="str">
        <f>IF('6'!$B$5="","",IF('6'!$B$69="","",'6'!$B$4))</f>
        <v/>
      </c>
      <c r="AX68" s="75" t="str">
        <f>IF('1'!$B$5="","",IF('1'!$B$63="","",'1'!$B$5))</f>
        <v/>
      </c>
      <c r="AY68" s="78" t="str">
        <f>IF('1'!$B$5="","",IF('1'!$B$63="","","PCF008002"))</f>
        <v/>
      </c>
      <c r="AZ68" s="78" t="str">
        <f>IF('1'!$B$5="","",IF('1'!$B$63="","",4))</f>
        <v/>
      </c>
      <c r="BA68" s="78" t="str">
        <f>IF('1'!$B$5="","",IF('1'!$B$63="","",3))</f>
        <v/>
      </c>
      <c r="BB68" s="86" t="str">
        <f>IF('1'!$B$5="","",IF('1'!$B$63="","",IF('1'!$D$63="","",'1'!$D$63)))</f>
        <v/>
      </c>
      <c r="BC68" s="85" t="str">
        <f>IF('1'!$B$5="","",IF('1'!$B$63="","",0))</f>
        <v/>
      </c>
      <c r="BD68" s="78" t="str">
        <f>IF('1'!$B$5="","",IF('1'!$B$63="","",'1'!$B$2))</f>
        <v/>
      </c>
      <c r="BE68" s="79" t="str">
        <f>IF('1'!$B$5="","",IF('1'!$B$63="","",'1'!$B$4))</f>
        <v/>
      </c>
      <c r="BF68" s="75"/>
      <c r="BG68" s="89"/>
      <c r="BH68" s="84"/>
      <c r="BI68" s="88"/>
      <c r="BJ68" s="75"/>
      <c r="BK68" s="88"/>
      <c r="BL68" s="79"/>
      <c r="BM68" s="88"/>
      <c r="BN68" s="75"/>
      <c r="BO68" s="88"/>
      <c r="BP68" s="88"/>
      <c r="BQ68" s="88"/>
      <c r="BR68" s="79"/>
      <c r="BS68" s="80" t="str">
        <f>IF('7'!$B$5="","",IF('7'!$B$65="","","PCF008002"))</f>
        <v/>
      </c>
      <c r="BT68" s="77" t="str">
        <f>IF('7'!$B$5="","",IF('7'!$B$65="","",'7'!$B$5))</f>
        <v/>
      </c>
      <c r="BU68" s="78" t="str">
        <f>IF('7'!$B$5="","",IF('7'!$B$65="","",6))</f>
        <v/>
      </c>
      <c r="BV68" s="124" t="str">
        <f>IF('7'!$B$5="","",IF('7'!$B$65="","",60))</f>
        <v/>
      </c>
      <c r="BW68" s="124" t="str">
        <f>IF('7'!$B$5="","",IF('7'!$B$65="","",2))</f>
        <v/>
      </c>
      <c r="BX68"/>
      <c r="BY68"/>
      <c r="BZ68" s="124" t="str">
        <f>IF('7'!$B$5="","",IF('7'!$B$65="","","Y"))</f>
        <v/>
      </c>
      <c r="CA68"/>
      <c r="CB68"/>
    </row>
    <row r="69" spans="27:80" x14ac:dyDescent="0.25">
      <c r="AA69" s="136" t="str">
        <f>IF('7'!$B$5="","",IF('7'!$B$36="","","PCF011003"))</f>
        <v/>
      </c>
      <c r="AB69" s="151" t="str">
        <f>IF('7'!$B$5="","",IF('7'!$B$36="","",'7'!$B$5))</f>
        <v/>
      </c>
      <c r="AC69" s="137" t="str">
        <f>IF('7'!$B$5="","",IF('7'!$B$36="","",1))</f>
        <v/>
      </c>
      <c r="AD69" s="137" t="str">
        <f>IF('7'!$B$5="","",IF('7'!$B$36="","","FIELDCENT"))</f>
        <v/>
      </c>
      <c r="AE69" s="137" t="str">
        <f>IF('7'!$B$5="","",IF('7'!$B$36="","","0.00"))</f>
        <v/>
      </c>
      <c r="AF69" s="138" t="str">
        <f>IF('7'!$B$5="","",IF('7'!$B$36="","",'7'!$B$4))</f>
        <v/>
      </c>
      <c r="AG69" s="137" t="str">
        <f>IF('7'!$B$5="","",IF('7'!$B$36="","","0"))</f>
        <v/>
      </c>
      <c r="AH69" s="138" t="str">
        <f>IF('7'!$B$5="","",IF('7'!$B$36="","",'7'!$B$4))</f>
        <v/>
      </c>
      <c r="AI69" s="137" t="str">
        <f>IF('7'!$B$5="","",IF('7'!$B$36="","",'7'!$B$2))</f>
        <v/>
      </c>
      <c r="AJ69" s="138" t="str">
        <f>IF('7'!$B$5="","",IF('7'!$B$36="","",'7'!$B$4))</f>
        <v/>
      </c>
      <c r="AK69" s="130" t="str">
        <f>IF('7'!$B$5="","",IF('7'!$B$36="","",'7'!$B$2))</f>
        <v/>
      </c>
      <c r="AL69" s="126" t="str">
        <f>IF('7'!$B$5="","",IF('7'!$B$36="","","PCF011003"))</f>
        <v/>
      </c>
      <c r="AM69" s="152" t="str">
        <f>IF('7'!$B$5="","",IF('7'!$B$36="","",'7'!$B$5))</f>
        <v/>
      </c>
      <c r="AN69" s="126" t="str">
        <f>IF('7'!$B$5="","",IF('7'!$B$36="","",1))</f>
        <v/>
      </c>
      <c r="AO69" s="126" t="str">
        <f>IF('7'!$B$5="","",IF('7'!$B$36="","",'7'!$B$2))</f>
        <v/>
      </c>
      <c r="AP69" s="127" t="str">
        <f>IF('7'!$B$5="","",IF('7'!$B$36="","",'7'!$B$4))</f>
        <v/>
      </c>
      <c r="AQ69" s="139" t="str">
        <f>IF('7'!$B$5="","",IF('7'!$B$36="","",'7'!$B$5))</f>
        <v/>
      </c>
      <c r="AR69" s="137" t="str">
        <f>IF('7'!$B$5="","",IF('7'!$B$36="","","PCF011003"))</f>
        <v/>
      </c>
      <c r="AS69" s="137" t="str">
        <f>IF('7'!$B$5="","",IF('7'!$B$36="","",1))</f>
        <v/>
      </c>
      <c r="AT69" s="137"/>
      <c r="AU69" s="137" t="str">
        <f>IF('7'!$B$5="","",IF('7'!$B$36="","","20170901"))</f>
        <v/>
      </c>
      <c r="AV69" s="137" t="str">
        <f>IF('7'!$B$5="","",IF('7'!$B$36="","",'7'!$B$2))</f>
        <v/>
      </c>
      <c r="AW69" s="138" t="str">
        <f>IF('7'!$B$5="","",IF('7'!$B$36="","",'7'!$B$4))</f>
        <v/>
      </c>
      <c r="AX69" s="75" t="str">
        <f>IF('1'!$B$5="","",IF('1'!$B$63="","",'1'!$B$5))</f>
        <v/>
      </c>
      <c r="AY69" s="78" t="str">
        <f>IF('1'!$B$5="","",IF('1'!$B$63="","","PCF008002"))</f>
        <v/>
      </c>
      <c r="AZ69" s="78" t="str">
        <f>IF('1'!$B$5="","",IF('1'!$B$63="","",4))</f>
        <v/>
      </c>
      <c r="BA69" s="78" t="str">
        <f>IF('1'!$B$5="","",IF('1'!$B$63="","",4))</f>
        <v/>
      </c>
      <c r="BB69" s="86" t="str">
        <f>IF('1'!$B$5="","",IF('1'!$B$63="","",IF('1'!$D$63="","",'1'!$D$63)))</f>
        <v/>
      </c>
      <c r="BC69" s="85" t="str">
        <f>IF('1'!$B$5="","",IF('1'!$B$63="","",0))</f>
        <v/>
      </c>
      <c r="BD69" s="78" t="str">
        <f>IF('1'!$B$5="","",IF('1'!$B$63="","",'1'!$B$2))</f>
        <v/>
      </c>
      <c r="BE69" s="79" t="str">
        <f>IF('1'!$B$5="","",IF('1'!$B$63="","",'1'!$B$4))</f>
        <v/>
      </c>
      <c r="BF69" s="75"/>
      <c r="BG69" s="89"/>
      <c r="BH69" s="84"/>
      <c r="BI69" s="88"/>
      <c r="BJ69" s="75"/>
      <c r="BK69" s="88"/>
      <c r="BL69" s="79"/>
      <c r="BM69" s="88"/>
      <c r="BN69" s="75"/>
      <c r="BO69" s="88"/>
      <c r="BP69" s="88"/>
      <c r="BQ69" s="88"/>
      <c r="BR69" s="79"/>
      <c r="BS69" s="80" t="str">
        <f>IF('7'!$B$5="","",IF('7'!$B$66="","","PCF008002"))</f>
        <v/>
      </c>
      <c r="BT69" s="77" t="str">
        <f>IF('7'!$B$5="","",IF('7'!$B$66="","",'7'!$B$5))</f>
        <v/>
      </c>
      <c r="BU69" s="78" t="str">
        <f>IF('7'!$B$5="","",IF('7'!$B$66="","",7))</f>
        <v/>
      </c>
      <c r="BV69" s="124" t="str">
        <f>IF('7'!$B$5="","",IF('7'!$B$66="","",60))</f>
        <v/>
      </c>
      <c r="BW69" s="124" t="str">
        <f>IF('7'!$B$5="","",IF('7'!$B$66="","",2))</f>
        <v/>
      </c>
      <c r="BX69"/>
      <c r="BY69"/>
      <c r="BZ69" s="124" t="str">
        <f>IF('7'!$B$5="","",IF('7'!$B$66="","","Y"))</f>
        <v/>
      </c>
      <c r="CA69"/>
      <c r="CB69"/>
    </row>
    <row r="70" spans="27:80" x14ac:dyDescent="0.25">
      <c r="AA70" s="136" t="str">
        <f>IF('7'!$B$5="","",IF('7'!$B$60="","","PCF008002"))</f>
        <v/>
      </c>
      <c r="AB70" s="151" t="str">
        <f>IF('7'!$B$5="","",IF('7'!$B$60="","",'7'!$B$5))</f>
        <v/>
      </c>
      <c r="AC70" s="137" t="str">
        <f>IF('7'!$B$5="","",IF('7'!$B$60="","",1))</f>
        <v/>
      </c>
      <c r="AD70" s="137" t="str">
        <f>IF('7'!$B$5="","",IF('7'!$B$60="","","FIELDCENT"))</f>
        <v/>
      </c>
      <c r="AE70" s="137" t="str">
        <f>IF('7'!$B$5="","",IF('7'!$B$60="","","0.00"))</f>
        <v/>
      </c>
      <c r="AF70" s="138" t="str">
        <f>IF('7'!$B$5="","",IF('7'!$B$60="","",'7'!$B$4))</f>
        <v/>
      </c>
      <c r="AG70" s="137" t="str">
        <f>IF('7'!$B$5="","",IF('7'!$B$60="","","0"))</f>
        <v/>
      </c>
      <c r="AH70" s="138" t="str">
        <f>IF('7'!$B$5="","",IF('7'!$B$60="","",'7'!$B$4))</f>
        <v/>
      </c>
      <c r="AI70" s="137" t="str">
        <f>IF('7'!$B$5="","",IF('7'!$B$60="","",'7'!$B$2))</f>
        <v/>
      </c>
      <c r="AJ70" s="138" t="str">
        <f>IF('7'!$B$5="","",IF('7'!$B$60="","",'7'!$B$4))</f>
        <v/>
      </c>
      <c r="AK70" s="130" t="str">
        <f>IF('7'!$B$5="","",IF('7'!$B$60="","",'7'!$B$2))</f>
        <v/>
      </c>
      <c r="AL70" s="126" t="str">
        <f>IF('7'!$B$5="","",IF('7'!$B$60="","","PCF008002"))</f>
        <v/>
      </c>
      <c r="AM70" s="152" t="str">
        <f>IF('7'!$B$5="","",IF('7'!$B$60="","",'7'!$B$5))</f>
        <v/>
      </c>
      <c r="AN70" s="126" t="str">
        <f>IF('7'!$B$5="","",IF('7'!$B$60="","",1))</f>
        <v/>
      </c>
      <c r="AO70" s="126" t="str">
        <f>IF('7'!$B$5="","",IF('7'!$B$60="","",'7'!$B$2))</f>
        <v/>
      </c>
      <c r="AP70" s="127" t="str">
        <f>IF('7'!$B$5="","",IF('7'!$B$60="","",'7'!$B$4))</f>
        <v/>
      </c>
      <c r="AQ70" s="139" t="str">
        <f>IF('7'!$B$5="","",IF('7'!$B$60="","",'7'!$B$5))</f>
        <v/>
      </c>
      <c r="AR70" s="137" t="str">
        <f>IF('7'!$B$5="","",IF('7'!$B$60="","","PCF008002"))</f>
        <v/>
      </c>
      <c r="AS70" s="137" t="str">
        <f>IF('7'!$B$5="","",IF('7'!$B$60="","",1))</f>
        <v/>
      </c>
      <c r="AT70" s="137"/>
      <c r="AU70" s="137" t="str">
        <f>IF('7'!$B$5="","",IF('7'!$B$60="","","20170901"))</f>
        <v/>
      </c>
      <c r="AV70" s="137" t="str">
        <f>IF('7'!$B$5="","",IF('7'!$B$60="","",'7'!$B$2))</f>
        <v/>
      </c>
      <c r="AW70" s="138" t="str">
        <f>IF('7'!$B$5="","",IF('7'!$B$60="","",'7'!$B$4))</f>
        <v/>
      </c>
      <c r="AX70" s="75" t="str">
        <f>IF('1'!$B$5="","",IF('1'!$B$63="","",'1'!$B$5))</f>
        <v/>
      </c>
      <c r="AY70" s="78" t="str">
        <f>IF('1'!$B$5="","",IF('1'!$B$63="","","PCF008002"))</f>
        <v/>
      </c>
      <c r="AZ70" s="78" t="str">
        <f>IF('1'!$B$5="","",IF('1'!$B$63="","",4))</f>
        <v/>
      </c>
      <c r="BA70" s="78" t="str">
        <f>IF('1'!$B$5="","",IF('1'!$B$63="","",5))</f>
        <v/>
      </c>
      <c r="BB70" s="89" t="str">
        <f>IF('1'!$B$5="","",IF('1'!$B$63="","",IF('1'!$F$63="","",'1'!$F$63)))</f>
        <v/>
      </c>
      <c r="BC70" s="85" t="str">
        <f>IF('1'!$B$5="","",IF('1'!$B$63="","",0))</f>
        <v/>
      </c>
      <c r="BD70" s="78" t="str">
        <f>IF('1'!$B$5="","",IF('1'!$B$63="","",'1'!$B$2))</f>
        <v/>
      </c>
      <c r="BE70" s="79" t="str">
        <f>IF('1'!$B$5="","",IF('1'!$B$63="","",'1'!$B$4))</f>
        <v/>
      </c>
      <c r="BF70" s="75"/>
      <c r="BG70" s="89"/>
      <c r="BH70" s="84"/>
      <c r="BI70" s="88"/>
      <c r="BJ70" s="75"/>
      <c r="BK70" s="88"/>
      <c r="BL70" s="79"/>
      <c r="BM70" s="88"/>
      <c r="BN70" s="75"/>
      <c r="BO70" s="88"/>
      <c r="BP70" s="88"/>
      <c r="BQ70" s="88"/>
      <c r="BR70" s="79"/>
      <c r="BS70" s="80" t="str">
        <f>IF('7'!$B$5="","",IF('7'!$B$67="","","PCF008002"))</f>
        <v/>
      </c>
      <c r="BT70" s="77" t="str">
        <f>IF('7'!$B$5="","",IF('7'!$B$67="","",'7'!$B$5))</f>
        <v/>
      </c>
      <c r="BU70" s="78" t="str">
        <f>IF('7'!$B$5="","",IF('7'!$B$67="","",8))</f>
        <v/>
      </c>
      <c r="BV70" s="124" t="str">
        <f>IF('7'!$B$5="","",IF('7'!$B$67="","",60))</f>
        <v/>
      </c>
      <c r="BW70" s="124" t="str">
        <f>IF('7'!$B$5="","",IF('7'!$B$67="","",2))</f>
        <v/>
      </c>
      <c r="BX70"/>
      <c r="BY70"/>
      <c r="BZ70" s="124" t="str">
        <f>IF('7'!$B$5="","",IF('7'!$B$67="","","Y"))</f>
        <v/>
      </c>
      <c r="CA70"/>
      <c r="CB70"/>
    </row>
    <row r="71" spans="27:80" x14ac:dyDescent="0.25">
      <c r="AA71" s="136" t="str">
        <f>IF('7'!$B$5="","",IF('7'!$B$61="","","PCF008002"))</f>
        <v/>
      </c>
      <c r="AB71" s="151" t="str">
        <f>IF('7'!$B$5="","",IF('7'!$B$61="","",'7'!$B$5))</f>
        <v/>
      </c>
      <c r="AC71" s="137" t="str">
        <f>IF('7'!$B$5="","",IF('7'!$B$61="","",2))</f>
        <v/>
      </c>
      <c r="AD71" s="137" t="str">
        <f>IF('7'!$B$5="","",IF('7'!$B$61="","","FIELDCENT"))</f>
        <v/>
      </c>
      <c r="AE71" s="137" t="str">
        <f>IF('7'!$B$5="","",IF('7'!$B$61="","","0.00"))</f>
        <v/>
      </c>
      <c r="AF71" s="138" t="str">
        <f>IF('7'!$B$5="","",IF('7'!$B$61="","",'7'!$B$4))</f>
        <v/>
      </c>
      <c r="AG71" s="137" t="str">
        <f>IF('7'!$B$5="","",IF('7'!$B$61="","","0"))</f>
        <v/>
      </c>
      <c r="AH71" s="138" t="str">
        <f>IF('7'!$B$5="","",IF('7'!$B$61="","",'7'!$B$4))</f>
        <v/>
      </c>
      <c r="AI71" s="137" t="str">
        <f>IF('7'!$B$5="","",IF('7'!$B$61="","",'7'!$B$2))</f>
        <v/>
      </c>
      <c r="AJ71" s="138" t="str">
        <f>IF('7'!$B$5="","",IF('7'!$B$61="","",'7'!$B$4))</f>
        <v/>
      </c>
      <c r="AK71" s="130" t="str">
        <f>IF('7'!$B$5="","",IF('7'!$B$61="","",'7'!$B$2))</f>
        <v/>
      </c>
      <c r="AL71" s="126" t="str">
        <f>IF('7'!$B$5="","",IF('7'!$B$61="","","PCF008002"))</f>
        <v/>
      </c>
      <c r="AM71" s="152" t="str">
        <f>IF('7'!$B$5="","",IF('7'!$B$61="","",'7'!$B$5))</f>
        <v/>
      </c>
      <c r="AN71" s="126" t="str">
        <f>IF('7'!$B$5="","",IF('7'!$B$61="","",2))</f>
        <v/>
      </c>
      <c r="AO71" s="126" t="str">
        <f>IF('7'!$B$5="","",IF('7'!$B$61="","",'7'!$B$2))</f>
        <v/>
      </c>
      <c r="AP71" s="127" t="str">
        <f>IF('7'!$B$5="","",IF('7'!$B$61="","",'7'!$B$4))</f>
        <v/>
      </c>
      <c r="AQ71" s="139" t="str">
        <f>IF('7'!$B$5="","",IF('7'!$B$61="","",'7'!$B$5))</f>
        <v/>
      </c>
      <c r="AR71" s="137" t="str">
        <f>IF('7'!$B$5="","",IF('7'!$B$61="","","PCF008002"))</f>
        <v/>
      </c>
      <c r="AS71" s="137" t="str">
        <f>IF('7'!$B$5="","",IF('7'!$B$61="","",2))</f>
        <v/>
      </c>
      <c r="AT71" s="137"/>
      <c r="AU71" s="137" t="str">
        <f>IF('7'!$B$5="","",IF('7'!$B$61="","","20170901"))</f>
        <v/>
      </c>
      <c r="AV71" s="137" t="str">
        <f>IF('7'!$B$5="","",IF('7'!$B$61="","",'7'!$B$2))</f>
        <v/>
      </c>
      <c r="AW71" s="138" t="str">
        <f>IF('7'!$B$5="","",IF('7'!$B$61="","",'7'!$B$4))</f>
        <v/>
      </c>
      <c r="AX71" s="75" t="str">
        <f>IF('1'!$B$5="","",IF('1'!$B$63="","",'1'!$B$5))</f>
        <v/>
      </c>
      <c r="AY71" s="78" t="str">
        <f>IF('1'!$B$5="","",IF('1'!$B$63="","","PCF008002"))</f>
        <v/>
      </c>
      <c r="AZ71" s="78" t="str">
        <f>IF('1'!$B$5="","",IF('1'!$B$63="","",4))</f>
        <v/>
      </c>
      <c r="BA71" s="78" t="str">
        <f>IF('1'!$B$5="","",IF('1'!$B$63="","",6))</f>
        <v/>
      </c>
      <c r="BB71" s="89" t="str">
        <f>IF('1'!$B$5="","",IF('1'!$B$63="","",IF('1'!$G$63="","",'1'!$G$63)))</f>
        <v/>
      </c>
      <c r="BC71" s="85" t="str">
        <f>IF('1'!$B$5="","",IF('1'!$B$63="","",0))</f>
        <v/>
      </c>
      <c r="BD71" s="78" t="str">
        <f>IF('1'!$B$5="","",IF('1'!$B$63="","",'1'!$B$2))</f>
        <v/>
      </c>
      <c r="BE71" s="79" t="str">
        <f>IF('1'!$B$5="","",IF('1'!$B$63="","",'1'!$B$4))</f>
        <v/>
      </c>
      <c r="BF71" s="75"/>
      <c r="BG71" s="89"/>
      <c r="BH71" s="84"/>
      <c r="BI71" s="88"/>
      <c r="BJ71" s="75"/>
      <c r="BK71" s="88"/>
      <c r="BL71" s="79"/>
      <c r="BM71" s="88"/>
      <c r="BN71" s="75"/>
      <c r="BO71" s="88"/>
      <c r="BP71" s="88"/>
      <c r="BQ71" s="88"/>
      <c r="BR71" s="79"/>
      <c r="BS71" s="80" t="str">
        <f>IF('7'!$B$5="","",IF('7'!$B$68="","","PCF008002"))</f>
        <v/>
      </c>
      <c r="BT71" s="77" t="str">
        <f>IF('7'!$B$5="","",IF('7'!$B$68="","",'7'!$B$5))</f>
        <v/>
      </c>
      <c r="BU71" s="78" t="str">
        <f>IF('7'!$B$5="","",IF('7'!$B$68="","",9))</f>
        <v/>
      </c>
      <c r="BV71" s="124" t="str">
        <f>IF('7'!$B$5="","",IF('7'!$B$68="","",60))</f>
        <v/>
      </c>
      <c r="BW71" s="124" t="str">
        <f>IF('7'!$B$5="","",IF('7'!$B$68="","",2))</f>
        <v/>
      </c>
      <c r="BX71" s="142"/>
      <c r="BY71" s="142"/>
      <c r="BZ71" s="124" t="str">
        <f>IF('7'!$B$5="","",IF('7'!$B$68="","","Y"))</f>
        <v/>
      </c>
      <c r="CA71" s="142"/>
      <c r="CB71" s="142"/>
    </row>
    <row r="72" spans="27:80" x14ac:dyDescent="0.25">
      <c r="AA72" s="136" t="str">
        <f>IF('7'!$B$5="","",IF('7'!$B$62="","","PCF008002"))</f>
        <v/>
      </c>
      <c r="AB72" s="151" t="str">
        <f>IF('7'!$B$5="","",IF('7'!$B$62="","",'7'!$B$5))</f>
        <v/>
      </c>
      <c r="AC72" s="137" t="str">
        <f>IF('7'!$B$5="","",IF('7'!$B$62="","",3))</f>
        <v/>
      </c>
      <c r="AD72" s="137" t="str">
        <f>IF('7'!$B$5="","",IF('7'!$B$62="","","FIELDCENT"))</f>
        <v/>
      </c>
      <c r="AE72" s="137" t="str">
        <f>IF('7'!$B$5="","",IF('7'!$B$62="","","0.00"))</f>
        <v/>
      </c>
      <c r="AF72" s="138" t="str">
        <f>IF('7'!$B$5="","",IF('7'!$B$62="","",'7'!$B$4))</f>
        <v/>
      </c>
      <c r="AG72" s="137" t="str">
        <f>IF('7'!$B$5="","",IF('7'!$B$62="","","0"))</f>
        <v/>
      </c>
      <c r="AH72" s="138" t="str">
        <f>IF('7'!$B$5="","",IF('7'!$B$62="","",'7'!$B$4))</f>
        <v/>
      </c>
      <c r="AI72" s="137" t="str">
        <f>IF('7'!$B$5="","",IF('7'!$B$62="","",'7'!$B$2))</f>
        <v/>
      </c>
      <c r="AJ72" s="138" t="str">
        <f>IF('7'!$B$5="","",IF('7'!$B$62="","",'7'!$B$4))</f>
        <v/>
      </c>
      <c r="AK72" s="130" t="str">
        <f>IF('7'!$B$5="","",IF('7'!$B$62="","",'7'!$B$2))</f>
        <v/>
      </c>
      <c r="AL72" s="126" t="str">
        <f>IF('7'!$B$5="","",IF('7'!$B$62="","","PCF008002"))</f>
        <v/>
      </c>
      <c r="AM72" s="152" t="str">
        <f>IF('7'!$B$5="","",IF('7'!$B$62="","",'7'!$B$5))</f>
        <v/>
      </c>
      <c r="AN72" s="126" t="str">
        <f>IF('7'!$B$5="","",IF('7'!$B$62="","",3))</f>
        <v/>
      </c>
      <c r="AO72" s="126" t="str">
        <f>IF('7'!$B$5="","",IF('7'!$B$62="","",'7'!$B$2))</f>
        <v/>
      </c>
      <c r="AP72" s="127" t="str">
        <f>IF('7'!$B$5="","",IF('7'!$B$62="","",'7'!$B$4))</f>
        <v/>
      </c>
      <c r="AQ72" s="139" t="str">
        <f>IF('7'!$B$5="","",IF('7'!$B$62="","",'7'!$B$5))</f>
        <v/>
      </c>
      <c r="AR72" s="137" t="str">
        <f>IF('7'!$B$5="","",IF('7'!$B$62="","","PCF008002"))</f>
        <v/>
      </c>
      <c r="AS72" s="137" t="str">
        <f>IF('7'!$B$5="","",IF('7'!$B$62="","",3))</f>
        <v/>
      </c>
      <c r="AT72" s="137"/>
      <c r="AU72" s="137" t="str">
        <f>IF('7'!$B$5="","",IF('7'!$B$62="","","20170901"))</f>
        <v/>
      </c>
      <c r="AV72" s="137" t="str">
        <f>IF('7'!$B$5="","",IF('7'!$B$62="","",'7'!$B$2))</f>
        <v/>
      </c>
      <c r="AW72" s="138" t="str">
        <f>IF('7'!$B$5="","",IF('7'!$B$62="","",'7'!$B$4))</f>
        <v/>
      </c>
      <c r="AX72" s="75" t="str">
        <f>IF('1'!$B$5="","",IF('1'!$B$63="","",'1'!$B$5))</f>
        <v/>
      </c>
      <c r="AY72" s="78" t="str">
        <f>IF('1'!$B$5="","",IF('1'!$B$63="","","PCF008002"))</f>
        <v/>
      </c>
      <c r="AZ72" s="78" t="str">
        <f>IF('1'!$B$5="","",IF('1'!$B$63="","",4))</f>
        <v/>
      </c>
      <c r="BA72" s="78" t="str">
        <f>IF('1'!$B$5="","",IF('1'!$B$63="","",7))</f>
        <v/>
      </c>
      <c r="BB72" s="89" t="str">
        <f>IF('1'!$B$5="","",IF('1'!$B$63="","",IF('1'!$H$63="","",'1'!$H$63)))</f>
        <v/>
      </c>
      <c r="BC72" s="85" t="str">
        <f>IF('1'!$B$5="","",IF('1'!$B$63="","",0))</f>
        <v/>
      </c>
      <c r="BD72" s="78" t="str">
        <f>IF('1'!$B$5="","",IF('1'!$B$63="","",'1'!$B$2))</f>
        <v/>
      </c>
      <c r="BE72" s="79" t="str">
        <f>IF('1'!$B$5="","",IF('1'!$B$63="","",'1'!$B$4))</f>
        <v/>
      </c>
      <c r="BF72" s="75"/>
      <c r="BG72" s="89"/>
      <c r="BH72" s="84"/>
      <c r="BI72" s="88"/>
      <c r="BJ72" s="75"/>
      <c r="BK72" s="88"/>
      <c r="BL72" s="79"/>
      <c r="BM72" s="88"/>
      <c r="BN72" s="75"/>
      <c r="BO72" s="88"/>
      <c r="BP72" s="88"/>
      <c r="BQ72" s="88"/>
      <c r="BR72" s="79"/>
      <c r="BS72" s="80" t="str">
        <f>IF('7'!$B$5="","",IF('7'!$B$69="","","PCF008002"))</f>
        <v/>
      </c>
      <c r="BT72" s="77" t="str">
        <f>IF('7'!$B$5="","",IF('7'!$B$69="","",'7'!$B$5))</f>
        <v/>
      </c>
      <c r="BU72" s="78" t="str">
        <f>IF('7'!$B$5="","",IF('7'!$B$69="","",10))</f>
        <v/>
      </c>
      <c r="BV72" s="124" t="str">
        <f>IF('7'!$B$5="","",IF('7'!$B$69="","",60))</f>
        <v/>
      </c>
      <c r="BW72" s="124" t="str">
        <f>IF('7'!$B$5="","",IF('7'!$B$69="","",2))</f>
        <v/>
      </c>
      <c r="BX72" s="142"/>
      <c r="BY72" s="142"/>
      <c r="BZ72" s="124" t="str">
        <f>IF('7'!$B$5="","",IF('7'!$B$69="","","Y"))</f>
        <v/>
      </c>
      <c r="CA72" s="142"/>
      <c r="CB72" s="142"/>
    </row>
    <row r="73" spans="27:80" x14ac:dyDescent="0.25">
      <c r="AA73" s="136" t="str">
        <f>IF('7'!$B$5="","",IF('7'!$B$63="","","PCF008002"))</f>
        <v/>
      </c>
      <c r="AB73" s="151" t="str">
        <f>IF('7'!$B$5="","",IF('7'!$B$63="","",'7'!$B$5))</f>
        <v/>
      </c>
      <c r="AC73" s="137" t="str">
        <f>IF('7'!$B$5="","",IF('7'!$B$63="","",4))</f>
        <v/>
      </c>
      <c r="AD73" s="137" t="str">
        <f>IF('7'!$B$5="","",IF('7'!$B$63="","","FIELDCENT"))</f>
        <v/>
      </c>
      <c r="AE73" s="137" t="str">
        <f>IF('7'!$B$5="","",IF('7'!$B$63="","","0.00"))</f>
        <v/>
      </c>
      <c r="AF73" s="138" t="str">
        <f>IF('7'!$B$5="","",IF('7'!$B$63="","",'7'!$B$4))</f>
        <v/>
      </c>
      <c r="AG73" s="137" t="str">
        <f>IF('7'!$B$5="","",IF('7'!$B$63="","","0"))</f>
        <v/>
      </c>
      <c r="AH73" s="138" t="str">
        <f>IF('7'!$B$5="","",IF('7'!$B$63="","",'7'!$B$4))</f>
        <v/>
      </c>
      <c r="AI73" s="137" t="str">
        <f>IF('7'!$B$5="","",IF('7'!$B$63="","",'7'!$B$2))</f>
        <v/>
      </c>
      <c r="AJ73" s="138" t="str">
        <f>IF('7'!$B$5="","",IF('7'!$B$63="","",'7'!$B$4))</f>
        <v/>
      </c>
      <c r="AK73" s="130" t="str">
        <f>IF('7'!$B$5="","",IF('7'!$B$63="","",'7'!$B$2))</f>
        <v/>
      </c>
      <c r="AL73" s="126" t="str">
        <f>IF('7'!$B$5="","",IF('7'!$B$63="","","PCF008002"))</f>
        <v/>
      </c>
      <c r="AM73" s="152" t="str">
        <f>IF('7'!$B$5="","",IF('7'!$B$63="","",'7'!$B$5))</f>
        <v/>
      </c>
      <c r="AN73" s="126" t="str">
        <f>IF('7'!$B$5="","",IF('7'!$B$63="","",4))</f>
        <v/>
      </c>
      <c r="AO73" s="126" t="str">
        <f>IF('7'!$B$5="","",IF('7'!$B$63="","",'7'!$B$2))</f>
        <v/>
      </c>
      <c r="AP73" s="127" t="str">
        <f>IF('7'!$B$5="","",IF('7'!$B$63="","",'7'!$B$4))</f>
        <v/>
      </c>
      <c r="AQ73" s="139" t="str">
        <f>IF('7'!$B$5="","",IF('7'!$B$63="","",'7'!$B$5))</f>
        <v/>
      </c>
      <c r="AR73" s="137" t="str">
        <f>IF('7'!$B$5="","",IF('7'!$B$63="","","PCF008002"))</f>
        <v/>
      </c>
      <c r="AS73" s="137" t="str">
        <f>IF('7'!$B$5="","",IF('7'!$B$63="","",4))</f>
        <v/>
      </c>
      <c r="AT73" s="137"/>
      <c r="AU73" s="137" t="str">
        <f>IF('7'!$B$5="","",IF('7'!$B$63="","","20170901"))</f>
        <v/>
      </c>
      <c r="AV73" s="137" t="str">
        <f>IF('7'!$B$5="","",IF('7'!$B$63="","",'7'!$B$2))</f>
        <v/>
      </c>
      <c r="AW73" s="138" t="str">
        <f>IF('7'!$B$5="","",IF('7'!$B$63="","",'7'!$B$4))</f>
        <v/>
      </c>
      <c r="AX73" s="75" t="str">
        <f>IF('1'!$B$5="","",IF('1'!$B$63="","",'1'!$B$5))</f>
        <v/>
      </c>
      <c r="AY73" s="78" t="str">
        <f>IF('1'!$B$5="","",IF('1'!$B$63="","","PCF008002"))</f>
        <v/>
      </c>
      <c r="AZ73" s="78" t="str">
        <f>IF('1'!$B$5="","",IF('1'!$B$63="","",4))</f>
        <v/>
      </c>
      <c r="BA73" s="78" t="str">
        <f>IF('1'!$B$5="","",IF('1'!$B$63="","",8))</f>
        <v/>
      </c>
      <c r="BB73" s="89" t="str">
        <f>IF('1'!$B$5="","",IF('1'!$B$63="","",IF('1'!$I$63="","",'1'!$I$63)))</f>
        <v/>
      </c>
      <c r="BC73" s="85" t="str">
        <f>IF('1'!$B$5="","",IF('1'!$B$63="","",0))</f>
        <v/>
      </c>
      <c r="BD73" s="78" t="str">
        <f>IF('1'!$B$5="","",IF('1'!$B$63="","",'1'!$B$2))</f>
        <v/>
      </c>
      <c r="BE73" s="79" t="str">
        <f>IF('1'!$B$5="","",IF('1'!$B$63="","",'1'!$B$4))</f>
        <v/>
      </c>
      <c r="BF73" s="75"/>
      <c r="BG73" s="89"/>
      <c r="BH73" s="84"/>
      <c r="BI73" s="88"/>
      <c r="BJ73" s="75"/>
      <c r="BK73" s="88"/>
      <c r="BL73" s="79"/>
      <c r="BM73" s="88"/>
      <c r="BN73" s="75"/>
      <c r="BO73" s="88"/>
      <c r="BP73" s="88"/>
      <c r="BQ73" s="88"/>
      <c r="BR73" s="79"/>
      <c r="BS73" s="80" t="str">
        <f>IF('8'!$B$5="","",IF('8'!$B$60="","","PCF008002"))</f>
        <v/>
      </c>
      <c r="BT73" s="77" t="str">
        <f>IF('8'!$B$5="","",IF('8'!$B$60="","",'8'!$B$5))</f>
        <v/>
      </c>
      <c r="BU73" s="78" t="str">
        <f>IF('8'!$B$5="","",IF('8'!$B$60="","",1))</f>
        <v/>
      </c>
      <c r="BV73" s="124" t="str">
        <f>IF('8'!$B$5="","",IF('8'!$B$60="","",60))</f>
        <v/>
      </c>
      <c r="BW73" s="124" t="str">
        <f>IF('8'!$B$5="","",IF('8'!$B$60="","",2))</f>
        <v/>
      </c>
      <c r="BX73"/>
      <c r="BY73"/>
      <c r="BZ73" s="124" t="str">
        <f>IF('8'!$B$5="","",IF('8'!$B$60="","","Y"))</f>
        <v/>
      </c>
      <c r="CA73"/>
      <c r="CB73"/>
    </row>
    <row r="74" spans="27:80" x14ac:dyDescent="0.25">
      <c r="AA74" s="136" t="str">
        <f>IF('7'!$B$5="","",IF('7'!$B$64="","","PCF008002"))</f>
        <v/>
      </c>
      <c r="AB74" s="151" t="str">
        <f>IF('7'!$B$5="","",IF('7'!$B$64="","",'7'!$B$5))</f>
        <v/>
      </c>
      <c r="AC74" s="137" t="str">
        <f>IF('7'!$B$5="","",IF('7'!$B$64="","",5))</f>
        <v/>
      </c>
      <c r="AD74" s="137" t="str">
        <f>IF('7'!$B$5="","",IF('7'!$B$64="","","FIELDCENT"))</f>
        <v/>
      </c>
      <c r="AE74" s="137" t="str">
        <f>IF('7'!$B$5="","",IF('7'!$B$64="","","0.00"))</f>
        <v/>
      </c>
      <c r="AF74" s="138" t="str">
        <f>IF('7'!$B$5="","",IF('7'!$B$64="","",'7'!$B$4))</f>
        <v/>
      </c>
      <c r="AG74" s="137" t="str">
        <f>IF('7'!$B$5="","",IF('7'!$B$64="","","0"))</f>
        <v/>
      </c>
      <c r="AH74" s="138" t="str">
        <f>IF('7'!$B$5="","",IF('7'!$B$64="","",'7'!$B$4))</f>
        <v/>
      </c>
      <c r="AI74" s="137" t="str">
        <f>IF('7'!$B$5="","",IF('7'!$B$64="","",'7'!$B$2))</f>
        <v/>
      </c>
      <c r="AJ74" s="138" t="str">
        <f>IF('7'!$B$5="","",IF('7'!$B$64="","",'7'!$B$4))</f>
        <v/>
      </c>
      <c r="AK74" s="130" t="str">
        <f>IF('7'!$B$5="","",IF('7'!$B$64="","",'7'!$B$2))</f>
        <v/>
      </c>
      <c r="AL74" s="126" t="str">
        <f>IF('7'!$B$5="","",IF('7'!$B$64="","","PCF008002"))</f>
        <v/>
      </c>
      <c r="AM74" s="152" t="str">
        <f>IF('7'!$B$5="","",IF('7'!$B$64="","",'7'!$B$5))</f>
        <v/>
      </c>
      <c r="AN74" s="126" t="str">
        <f>IF('7'!$B$5="","",IF('7'!$B$64="","",5))</f>
        <v/>
      </c>
      <c r="AO74" s="126" t="str">
        <f>IF('7'!$B$5="","",IF('7'!$B$64="","",'7'!$B$2))</f>
        <v/>
      </c>
      <c r="AP74" s="127" t="str">
        <f>IF('7'!$B$5="","",IF('7'!$B$64="","",'7'!$B$4))</f>
        <v/>
      </c>
      <c r="AQ74" s="139" t="str">
        <f>IF('7'!$B$5="","",IF('7'!$B$64="","",'7'!$B$5))</f>
        <v/>
      </c>
      <c r="AR74" s="137" t="str">
        <f>IF('7'!$B$5="","",IF('7'!$B$64="","","PCF008002"))</f>
        <v/>
      </c>
      <c r="AS74" s="137" t="str">
        <f>IF('7'!$B$5="","",IF('7'!$B$64="","",5))</f>
        <v/>
      </c>
      <c r="AT74" s="137"/>
      <c r="AU74" s="137" t="str">
        <f>IF('7'!$B$5="","",IF('7'!$B$64="","","20170901"))</f>
        <v/>
      </c>
      <c r="AV74" s="137" t="str">
        <f>IF('7'!$B$5="","",IF('7'!$B$64="","",'7'!$B$2))</f>
        <v/>
      </c>
      <c r="AW74" s="138" t="str">
        <f>IF('7'!$B$5="","",IF('7'!$B$64="","",'7'!$B$4))</f>
        <v/>
      </c>
      <c r="AX74" s="75" t="str">
        <f>IF('1'!$B$5="","",IF('1'!$B$63="","",'1'!$B$5))</f>
        <v/>
      </c>
      <c r="AY74" s="78" t="str">
        <f>IF('1'!$B$5="","",IF('1'!$B$63="","","PCF008002"))</f>
        <v/>
      </c>
      <c r="AZ74" s="78" t="str">
        <f>IF('1'!$B$5="","",IF('1'!$B$63="","",4))</f>
        <v/>
      </c>
      <c r="BA74" s="78" t="str">
        <f>IF('1'!$B$5="","",IF('1'!$B$63="","",9))</f>
        <v/>
      </c>
      <c r="BB74" s="89" t="str">
        <f>IF('1'!$B$5="","",IF('1'!$B$63="","","QAQC"))</f>
        <v/>
      </c>
      <c r="BC74" s="85" t="str">
        <f>IF('1'!$B$5="","",IF('1'!$B$63="","",0))</f>
        <v/>
      </c>
      <c r="BD74" s="78" t="str">
        <f>IF('1'!$B$5="","",IF('1'!$B$63="","",'1'!$B$2))</f>
        <v/>
      </c>
      <c r="BE74" s="79" t="str">
        <f>IF('1'!$B$5="","",IF('1'!$B$63="","",'1'!$B$4))</f>
        <v/>
      </c>
      <c r="BF74" s="75"/>
      <c r="BG74" s="89"/>
      <c r="BH74" s="84"/>
      <c r="BI74" s="88"/>
      <c r="BJ74" s="75"/>
      <c r="BK74" s="88"/>
      <c r="BL74" s="79"/>
      <c r="BM74" s="88"/>
      <c r="BN74" s="75"/>
      <c r="BO74" s="88"/>
      <c r="BP74" s="88"/>
      <c r="BQ74" s="88"/>
      <c r="BR74" s="79"/>
      <c r="BS74" s="80" t="str">
        <f>IF('8'!$B$5="","",IF('8'!$B$61="","","PCF008002"))</f>
        <v/>
      </c>
      <c r="BT74" s="77" t="str">
        <f>IF('8'!$B$5="","",IF('8'!$B$61="","",'8'!$B$5))</f>
        <v/>
      </c>
      <c r="BU74" s="78" t="str">
        <f>IF('8'!$B$5="","",IF('8'!$B$61="","",2))</f>
        <v/>
      </c>
      <c r="BV74" s="124" t="str">
        <f>IF('8'!$B$5="","",IF('8'!$B$61="","",60))</f>
        <v/>
      </c>
      <c r="BW74" s="124" t="str">
        <f>IF('8'!$B$5="","",IF('8'!$B$61="","",2))</f>
        <v/>
      </c>
      <c r="BX74"/>
      <c r="BY74"/>
      <c r="BZ74" s="124" t="str">
        <f>IF('8'!$B$5="","",IF('8'!$B$61="","","Y"))</f>
        <v/>
      </c>
      <c r="CA74"/>
      <c r="CB74"/>
    </row>
    <row r="75" spans="27:80" x14ac:dyDescent="0.25">
      <c r="AA75" s="136" t="str">
        <f>IF('7'!$B$5="","",IF('7'!$B$65="","","PCF008002"))</f>
        <v/>
      </c>
      <c r="AB75" s="151" t="str">
        <f>IF('7'!$B$5="","",IF('7'!$B$65="","",'7'!$B$5))</f>
        <v/>
      </c>
      <c r="AC75" s="137" t="str">
        <f>IF('7'!$B$5="","",IF('7'!$B$65="","",6))</f>
        <v/>
      </c>
      <c r="AD75" s="137" t="str">
        <f>IF('7'!$B$5="","",IF('7'!$B$65="","","FIELDCENT"))</f>
        <v/>
      </c>
      <c r="AE75" s="137" t="str">
        <f>IF('7'!$B$5="","",IF('7'!$B$65="","","0.00"))</f>
        <v/>
      </c>
      <c r="AF75" s="138" t="str">
        <f>IF('7'!$B$5="","",IF('7'!$B$65="","",'7'!$B$4))</f>
        <v/>
      </c>
      <c r="AG75" s="137" t="str">
        <f>IF('7'!$B$5="","",IF('7'!$B$65="","","0"))</f>
        <v/>
      </c>
      <c r="AH75" s="138" t="str">
        <f>IF('7'!$B$5="","",IF('7'!$B$65="","",'7'!$B$4))</f>
        <v/>
      </c>
      <c r="AI75" s="137" t="str">
        <f>IF('7'!$B$5="","",IF('7'!$B$65="","",'7'!$B$2))</f>
        <v/>
      </c>
      <c r="AJ75" s="138" t="str">
        <f>IF('7'!$B$5="","",IF('7'!$B$65="","",'7'!$B$4))</f>
        <v/>
      </c>
      <c r="AK75" s="130" t="str">
        <f>IF('7'!$B$5="","",IF('7'!$B$65="","",'7'!$B$2))</f>
        <v/>
      </c>
      <c r="AL75" s="126" t="str">
        <f>IF('7'!$B$5="","",IF('7'!$B$65="","","PCF008002"))</f>
        <v/>
      </c>
      <c r="AM75" s="152" t="str">
        <f>IF('7'!$B$5="","",IF('7'!$B$65="","",'7'!$B$5))</f>
        <v/>
      </c>
      <c r="AN75" s="126" t="str">
        <f>IF('7'!$B$5="","",IF('7'!$B$65="","",6))</f>
        <v/>
      </c>
      <c r="AO75" s="126" t="str">
        <f>IF('7'!$B$5="","",IF('7'!$B$65="","",'7'!$B$2))</f>
        <v/>
      </c>
      <c r="AP75" s="127" t="str">
        <f>IF('7'!$B$5="","",IF('7'!$B$65="","",'7'!$B$4))</f>
        <v/>
      </c>
      <c r="AQ75" s="139" t="str">
        <f>IF('7'!$B$5="","",IF('7'!$B$65="","",'7'!$B$5))</f>
        <v/>
      </c>
      <c r="AR75" s="137" t="str">
        <f>IF('7'!$B$5="","",IF('7'!$B$65="","","PCF008002"))</f>
        <v/>
      </c>
      <c r="AS75" s="137" t="str">
        <f>IF('7'!$B$5="","",IF('7'!$B$65="","",6))</f>
        <v/>
      </c>
      <c r="AT75" s="137"/>
      <c r="AU75" s="137" t="str">
        <f>IF('7'!$B$5="","",IF('7'!$B$65="","","20170901"))</f>
        <v/>
      </c>
      <c r="AV75" s="137" t="str">
        <f>IF('7'!$B$5="","",IF('7'!$B$65="","",'7'!$B$2))</f>
        <v/>
      </c>
      <c r="AW75" s="138" t="str">
        <f>IF('7'!$B$5="","",IF('7'!$B$65="","",'7'!$B$4))</f>
        <v/>
      </c>
      <c r="AX75" s="75" t="str">
        <f>IF('1'!$B$5="","",IF('1'!$B$63="","",'1'!$B$5))</f>
        <v/>
      </c>
      <c r="AY75" s="78" t="str">
        <f>IF('1'!$B$5="","",IF('1'!$B$63="","","PCF008002"))</f>
        <v/>
      </c>
      <c r="AZ75" s="78" t="str">
        <f>IF('1'!$B$5="","",IF('1'!$B$63="","",4))</f>
        <v/>
      </c>
      <c r="BA75" s="78" t="str">
        <f>IF('1'!$B$5="","",IF('1'!$B$63="","",10))</f>
        <v/>
      </c>
      <c r="BB75" s="89" t="str">
        <f>IF('1'!$B$5="","",IF('1'!$B$63="","",IF('1'!$R$63="","",'1'!$R$63)))</f>
        <v/>
      </c>
      <c r="BC75" s="85" t="str">
        <f>IF('1'!$B$5="","",IF('1'!$B$63="","",0))</f>
        <v/>
      </c>
      <c r="BD75" s="78" t="str">
        <f>IF('1'!$B$5="","",IF('1'!$B$63="","",'1'!$B$2))</f>
        <v/>
      </c>
      <c r="BE75" s="79" t="str">
        <f>IF('1'!$B$5="","",IF('1'!$B$63="","",'1'!$B$4))</f>
        <v/>
      </c>
      <c r="BF75" s="75"/>
      <c r="BG75" s="89"/>
      <c r="BH75" s="84"/>
      <c r="BI75" s="88"/>
      <c r="BJ75" s="75"/>
      <c r="BK75" s="88"/>
      <c r="BL75" s="79"/>
      <c r="BM75" s="88"/>
      <c r="BN75" s="75"/>
      <c r="BO75" s="88"/>
      <c r="BP75" s="88"/>
      <c r="BQ75" s="88"/>
      <c r="BR75" s="79"/>
      <c r="BS75" s="80" t="str">
        <f>IF('8'!$B$5="","",IF('8'!$B$62="","","PCF008002"))</f>
        <v/>
      </c>
      <c r="BT75" s="77" t="str">
        <f>IF('8'!$B$5="","",IF('8'!$B$62="","",'8'!$B$5))</f>
        <v/>
      </c>
      <c r="BU75" s="78" t="str">
        <f>IF('8'!$B$5="","",IF('8'!$B$62="","",3))</f>
        <v/>
      </c>
      <c r="BV75" s="124" t="str">
        <f>IF('8'!$B$5="","",IF('8'!$B$62="","",60))</f>
        <v/>
      </c>
      <c r="BW75" s="124" t="str">
        <f>IF('8'!$B$5="","",IF('8'!$B$62="","",2))</f>
        <v/>
      </c>
      <c r="BX75"/>
      <c r="BY75"/>
      <c r="BZ75" s="124" t="str">
        <f>IF('8'!$B$5="","",IF('8'!$B$62="","","Y"))</f>
        <v/>
      </c>
      <c r="CA75"/>
      <c r="CB75"/>
    </row>
    <row r="76" spans="27:80" x14ac:dyDescent="0.25">
      <c r="AA76" s="136" t="str">
        <f>IF('7'!$B$5="","",IF('7'!$B$66="","","PCF008002"))</f>
        <v/>
      </c>
      <c r="AB76" s="151" t="str">
        <f>IF('7'!$B$5="","",IF('7'!$B$66="","",'7'!$B$5))</f>
        <v/>
      </c>
      <c r="AC76" s="137" t="str">
        <f>IF('7'!$B$5="","",IF('7'!$B$66="","",7))</f>
        <v/>
      </c>
      <c r="AD76" s="137" t="str">
        <f>IF('7'!$B$5="","",IF('7'!$B$66="","","FIELDCENT"))</f>
        <v/>
      </c>
      <c r="AE76" s="137" t="str">
        <f>IF('7'!$B$5="","",IF('7'!$B$66="","","0.00"))</f>
        <v/>
      </c>
      <c r="AF76" s="138" t="str">
        <f>IF('7'!$B$5="","",IF('7'!$B$66="","",'7'!$B$4))</f>
        <v/>
      </c>
      <c r="AG76" s="137" t="str">
        <f>IF('7'!$B$5="","",IF('7'!$B$66="","","0"))</f>
        <v/>
      </c>
      <c r="AH76" s="138" t="str">
        <f>IF('7'!$B$5="","",IF('7'!$B$66="","",'7'!$B$4))</f>
        <v/>
      </c>
      <c r="AI76" s="137" t="str">
        <f>IF('7'!$B$5="","",IF('7'!$B$66="","",'7'!$B$2))</f>
        <v/>
      </c>
      <c r="AJ76" s="138" t="str">
        <f>IF('7'!$B$5="","",IF('7'!$B$66="","",'7'!$B$4))</f>
        <v/>
      </c>
      <c r="AK76" s="130" t="str">
        <f>IF('7'!$B$5="","",IF('7'!$B$66="","",'7'!$B$2))</f>
        <v/>
      </c>
      <c r="AL76" s="126" t="str">
        <f>IF('7'!$B$5="","",IF('7'!$B$66="","","PCF008002"))</f>
        <v/>
      </c>
      <c r="AM76" s="152" t="str">
        <f>IF('7'!$B$5="","",IF('7'!$B$66="","",'7'!$B$5))</f>
        <v/>
      </c>
      <c r="AN76" s="126" t="str">
        <f>IF('7'!$B$5="","",IF('7'!$B$66="","",7))</f>
        <v/>
      </c>
      <c r="AO76" s="126" t="str">
        <f>IF('7'!$B$5="","",IF('7'!$B$66="","",'7'!$B$2))</f>
        <v/>
      </c>
      <c r="AP76" s="127" t="str">
        <f>IF('7'!$B$5="","",IF('7'!$B$66="","",'7'!$B$4))</f>
        <v/>
      </c>
      <c r="AQ76" s="139" t="str">
        <f>IF('7'!$B$5="","",IF('7'!$B$66="","",'7'!$B$5))</f>
        <v/>
      </c>
      <c r="AR76" s="137" t="str">
        <f>IF('7'!$B$5="","",IF('7'!$B$66="","","PCF008002"))</f>
        <v/>
      </c>
      <c r="AS76" s="137" t="str">
        <f>IF('7'!$B$5="","",IF('7'!$B$66="","",7))</f>
        <v/>
      </c>
      <c r="AT76" s="137"/>
      <c r="AU76" s="137" t="str">
        <f>IF('7'!$B$5="","",IF('7'!$B$66="","","20170901"))</f>
        <v/>
      </c>
      <c r="AV76" s="137" t="str">
        <f>IF('7'!$B$5="","",IF('7'!$B$66="","",'7'!$B$2))</f>
        <v/>
      </c>
      <c r="AW76" s="138" t="str">
        <f>IF('7'!$B$5="","",IF('7'!$B$66="","",'7'!$B$4))</f>
        <v/>
      </c>
      <c r="AX76" s="75" t="str">
        <f>IF('1'!$B$5="","",IF('1'!$B$63="","",'1'!$B$5))</f>
        <v/>
      </c>
      <c r="AY76" s="78" t="str">
        <f>IF('1'!$B$5="","",IF('1'!$B$63="","","PCF008002"))</f>
        <v/>
      </c>
      <c r="AZ76" s="78" t="str">
        <f>IF('1'!$B$5="","",IF('1'!$B$63="","",4))</f>
        <v/>
      </c>
      <c r="BA76" s="78" t="str">
        <f>IF('1'!$B$5="","",IF('1'!$B$63="","",11))</f>
        <v/>
      </c>
      <c r="BB76" s="89" t="str">
        <f>IF('1'!$B$5="","",IF('1'!$B$63="","",IF('1'!$K$63="","",'1'!$K$63)))</f>
        <v/>
      </c>
      <c r="BC76" s="85" t="str">
        <f>IF('1'!$B$5="","",IF('1'!$B$63="","",0))</f>
        <v/>
      </c>
      <c r="BD76" s="78" t="str">
        <f>IF('1'!$B$5="","",IF('1'!$B$63="","",'1'!$B$2))</f>
        <v/>
      </c>
      <c r="BE76" s="79" t="str">
        <f>IF('1'!$B$5="","",IF('1'!$B$63="","",'1'!$B$4))</f>
        <v/>
      </c>
      <c r="BF76" s="75"/>
      <c r="BG76" s="89"/>
      <c r="BH76" s="84"/>
      <c r="BI76" s="88"/>
      <c r="BJ76" s="75"/>
      <c r="BK76" s="88"/>
      <c r="BL76" s="79"/>
      <c r="BM76" s="88"/>
      <c r="BN76" s="75"/>
      <c r="BO76" s="88"/>
      <c r="BP76" s="88"/>
      <c r="BQ76" s="88"/>
      <c r="BR76" s="79"/>
      <c r="BS76" s="80" t="str">
        <f>IF('8'!$B$5="","",IF('8'!$B$63="","","PCF008002"))</f>
        <v/>
      </c>
      <c r="BT76" s="77" t="str">
        <f>IF('8'!$B$5="","",IF('8'!$B$63="","",'8'!$B$5))</f>
        <v/>
      </c>
      <c r="BU76" s="78" t="str">
        <f>IF('8'!$B$5="","",IF('8'!$B$63="","",4))</f>
        <v/>
      </c>
      <c r="BV76" s="124" t="str">
        <f>IF('8'!$B$5="","",IF('8'!$B$63="","",60))</f>
        <v/>
      </c>
      <c r="BW76" s="124" t="str">
        <f>IF('8'!$B$5="","",IF('8'!$B$63="","",2))</f>
        <v/>
      </c>
      <c r="BX76"/>
      <c r="BY76"/>
      <c r="BZ76" s="124" t="str">
        <f>IF('8'!$B$5="","",IF('8'!$B$63="","","Y"))</f>
        <v/>
      </c>
      <c r="CA76"/>
      <c r="CB76"/>
    </row>
    <row r="77" spans="27:80" x14ac:dyDescent="0.25">
      <c r="AA77" s="136" t="str">
        <f>IF('7'!$B$5="","",IF('7'!$B$67="","","PCF008002"))</f>
        <v/>
      </c>
      <c r="AB77" s="151" t="str">
        <f>IF('7'!$B$5="","",IF('7'!$B$67="","",'7'!$B$5))</f>
        <v/>
      </c>
      <c r="AC77" s="137" t="str">
        <f>IF('7'!$B$5="","",IF('7'!$B$67="","",8))</f>
        <v/>
      </c>
      <c r="AD77" s="137" t="str">
        <f>IF('7'!$B$5="","",IF('7'!$B$67="","","FIELDCENT"))</f>
        <v/>
      </c>
      <c r="AE77" s="137" t="str">
        <f>IF('7'!$B$5="","",IF('7'!$B$67="","","0.00"))</f>
        <v/>
      </c>
      <c r="AF77" s="138" t="str">
        <f>IF('7'!$B$5="","",IF('7'!$B$67="","",'7'!$B$4))</f>
        <v/>
      </c>
      <c r="AG77" s="137" t="str">
        <f>IF('7'!$B$5="","",IF('7'!$B$67="","","0"))</f>
        <v/>
      </c>
      <c r="AH77" s="138" t="str">
        <f>IF('7'!$B$5="","",IF('7'!$B$67="","",'7'!$B$4))</f>
        <v/>
      </c>
      <c r="AI77" s="137" t="str">
        <f>IF('7'!$B$5="","",IF('7'!$B$67="","",'7'!$B$2))</f>
        <v/>
      </c>
      <c r="AJ77" s="138" t="str">
        <f>IF('7'!$B$5="","",IF('7'!$B$67="","",'7'!$B$4))</f>
        <v/>
      </c>
      <c r="AK77" s="130" t="str">
        <f>IF('7'!$B$5="","",IF('7'!$B$67="","",'7'!$B$2))</f>
        <v/>
      </c>
      <c r="AL77" s="126" t="str">
        <f>IF('7'!$B$5="","",IF('7'!$B$67="","","PCF008002"))</f>
        <v/>
      </c>
      <c r="AM77" s="152" t="str">
        <f>IF('7'!$B$5="","",IF('7'!$B$67="","",'7'!$B$5))</f>
        <v/>
      </c>
      <c r="AN77" s="126" t="str">
        <f>IF('7'!$B$5="","",IF('7'!$B$67="","",8))</f>
        <v/>
      </c>
      <c r="AO77" s="126" t="str">
        <f>IF('7'!$B$5="","",IF('7'!$B$67="","",'7'!$B$2))</f>
        <v/>
      </c>
      <c r="AP77" s="127" t="str">
        <f>IF('7'!$B$5="","",IF('7'!$B$67="","",'7'!$B$4))</f>
        <v/>
      </c>
      <c r="AQ77" s="139" t="str">
        <f>IF('7'!$B$5="","",IF('7'!$B$67="","",'7'!$B$5))</f>
        <v/>
      </c>
      <c r="AR77" s="137" t="str">
        <f>IF('7'!$B$5="","",IF('7'!$B$67="","","PCF008002"))</f>
        <v/>
      </c>
      <c r="AS77" s="137" t="str">
        <f>IF('7'!$B$5="","",IF('7'!$B$67="","",8))</f>
        <v/>
      </c>
      <c r="AT77" s="137"/>
      <c r="AU77" s="137" t="str">
        <f>IF('7'!$B$5="","",IF('7'!$B$67="","","20170901"))</f>
        <v/>
      </c>
      <c r="AV77" s="137" t="str">
        <f>IF('7'!$B$5="","",IF('7'!$B$67="","",'7'!$B$2))</f>
        <v/>
      </c>
      <c r="AW77" s="138" t="str">
        <f>IF('7'!$B$5="","",IF('7'!$B$67="","",'7'!$B$4))</f>
        <v/>
      </c>
      <c r="AX77" s="75" t="str">
        <f>IF('1'!$B$5="","",IF('1'!$B$63="","",'1'!$B$5))</f>
        <v/>
      </c>
      <c r="AY77" s="78" t="str">
        <f>IF('1'!$B$5="","",IF('1'!$B$63="","","PCF008002"))</f>
        <v/>
      </c>
      <c r="AZ77" s="78" t="str">
        <f>IF('1'!$B$5="","",IF('1'!$B$63="","",4))</f>
        <v/>
      </c>
      <c r="BA77" s="78" t="str">
        <f>IF('1'!$B$5="","",IF('1'!$B$63="","",12))</f>
        <v/>
      </c>
      <c r="BB77" s="81" t="str">
        <f>IF('1'!$B$5="","",IF('1'!$B$63="","",IF('1'!$E$63="","",'1'!$E$63)))</f>
        <v/>
      </c>
      <c r="BC77" s="85" t="str">
        <f>IF('1'!$B$5="","",IF('1'!$B$63="","",0))</f>
        <v/>
      </c>
      <c r="BD77" s="78" t="str">
        <f>IF('1'!$B$5="","",IF('1'!$B$63="","",'1'!$B$2))</f>
        <v/>
      </c>
      <c r="BE77" s="79" t="str">
        <f>IF('1'!$B$5="","",IF('1'!$B$63="","",'1'!$B$4))</f>
        <v/>
      </c>
      <c r="BF77" s="75"/>
      <c r="BG77" s="89"/>
      <c r="BH77" s="84"/>
      <c r="BI77" s="88"/>
      <c r="BJ77" s="75"/>
      <c r="BK77" s="88"/>
      <c r="BL77" s="79"/>
      <c r="BM77" s="88"/>
      <c r="BN77" s="75"/>
      <c r="BO77" s="88"/>
      <c r="BP77" s="88"/>
      <c r="BQ77" s="88"/>
      <c r="BR77" s="79"/>
      <c r="BS77" s="80" t="str">
        <f>IF('8'!$B$5="","",IF('8'!$B$64="","","PCF008002"))</f>
        <v/>
      </c>
      <c r="BT77" s="77" t="str">
        <f>IF('8'!$B$5="","",IF('8'!$B$64="","",'8'!$B$5))</f>
        <v/>
      </c>
      <c r="BU77" s="78" t="str">
        <f>IF('8'!$B$5="","",IF('8'!$B$64="","",5))</f>
        <v/>
      </c>
      <c r="BV77" s="124" t="str">
        <f>IF('8'!$B$5="","",IF('8'!$B$64="","",60))</f>
        <v/>
      </c>
      <c r="BW77" s="124" t="str">
        <f>IF('8'!$B$5="","",IF('8'!$B$64="","",2))</f>
        <v/>
      </c>
      <c r="BX77"/>
      <c r="BY77"/>
      <c r="BZ77" s="124" t="str">
        <f>IF('8'!$B$5="","",IF('8'!$B$64="","","Y"))</f>
        <v/>
      </c>
      <c r="CA77"/>
      <c r="CB77"/>
    </row>
    <row r="78" spans="27:80" x14ac:dyDescent="0.25">
      <c r="AA78" s="136" t="str">
        <f>IF('7'!$B$5="","",IF('7'!$B$68="","","PCF008002"))</f>
        <v/>
      </c>
      <c r="AB78" s="151" t="str">
        <f>IF('7'!$B$5="","",IF('7'!$B$68="","",'7'!$B$5))</f>
        <v/>
      </c>
      <c r="AC78" s="137" t="str">
        <f>IF('7'!$B$5="","",IF('7'!$B$68="","",9))</f>
        <v/>
      </c>
      <c r="AD78" s="137" t="str">
        <f>IF('7'!$B$5="","",IF('7'!$B$68="","","FIELDCENT"))</f>
        <v/>
      </c>
      <c r="AE78" s="137" t="str">
        <f>IF('7'!$B$5="","",IF('7'!$B$68="","","0.00"))</f>
        <v/>
      </c>
      <c r="AF78" s="138" t="str">
        <f>IF('7'!$B$5="","",IF('7'!$B$68="","",'7'!$B$4))</f>
        <v/>
      </c>
      <c r="AG78" s="137" t="str">
        <f>IF('7'!$B$5="","",IF('7'!$B$68="","","0"))</f>
        <v/>
      </c>
      <c r="AH78" s="138" t="str">
        <f>IF('7'!$B$5="","",IF('7'!$B$68="","",'7'!$B$4))</f>
        <v/>
      </c>
      <c r="AI78" s="137" t="str">
        <f>IF('7'!$B$5="","",IF('7'!$B$68="","",'7'!$B$2))</f>
        <v/>
      </c>
      <c r="AJ78" s="138" t="str">
        <f>IF('7'!$B$5="","",IF('7'!$B$68="","",'7'!$B$4))</f>
        <v/>
      </c>
      <c r="AK78" s="130" t="str">
        <f>IF('7'!$B$5="","",IF('7'!$B$68="","",'7'!$B$2))</f>
        <v/>
      </c>
      <c r="AL78" s="126" t="str">
        <f>IF('7'!$B$5="","",IF('7'!$B$68="","","PCF008002"))</f>
        <v/>
      </c>
      <c r="AM78" s="152" t="str">
        <f>IF('7'!$B$5="","",IF('7'!$B$68="","",'7'!$B$5))</f>
        <v/>
      </c>
      <c r="AN78" s="126" t="str">
        <f>IF('7'!$B$5="","",IF('7'!$B$68="","",9))</f>
        <v/>
      </c>
      <c r="AO78" s="126" t="str">
        <f>IF('7'!$B$5="","",IF('7'!$B$68="","",'7'!$B$2))</f>
        <v/>
      </c>
      <c r="AP78" s="127" t="str">
        <f>IF('7'!$B$5="","",IF('7'!$B$68="","",'7'!$B$4))</f>
        <v/>
      </c>
      <c r="AQ78" s="139" t="str">
        <f>IF('7'!$B$5="","",IF('7'!$B$68="","",'7'!$B$5))</f>
        <v/>
      </c>
      <c r="AR78" s="137" t="str">
        <f>IF('7'!$B$5="","",IF('7'!$B$68="","","PCF008002"))</f>
        <v/>
      </c>
      <c r="AS78" s="137" t="str">
        <f>IF('7'!$B$5="","",IF('7'!$B$68="","",9))</f>
        <v/>
      </c>
      <c r="AT78" s="137"/>
      <c r="AU78" s="137" t="str">
        <f>IF('7'!$B$5="","",IF('7'!$B$68="","","20170901"))</f>
        <v/>
      </c>
      <c r="AV78" s="137" t="str">
        <f>IF('7'!$B$5="","",IF('7'!$B$68="","",'7'!$B$2))</f>
        <v/>
      </c>
      <c r="AW78" s="138" t="str">
        <f>IF('7'!$B$5="","",IF('7'!$B$68="","",'7'!$B$4))</f>
        <v/>
      </c>
      <c r="AX78" s="75" t="str">
        <f>IF('1'!$B$5="","",IF('1'!$B$63="","",'1'!$B$5))</f>
        <v/>
      </c>
      <c r="AY78" s="78" t="str">
        <f>IF('1'!$B$5="","",IF('1'!$B$63="","","PCF008002"))</f>
        <v/>
      </c>
      <c r="AZ78" s="78" t="str">
        <f>IF('1'!$B$5="","",IF('1'!$B$63="","",4))</f>
        <v/>
      </c>
      <c r="BA78" s="78" t="str">
        <f>IF('1'!$B$5="","",IF('1'!$B$63="","",990))</f>
        <v/>
      </c>
      <c r="BB78" s="89"/>
      <c r="BC78" s="85" t="str">
        <f>IF('1'!$B$5="","",IF('1'!$B$63="","",0))</f>
        <v/>
      </c>
      <c r="BD78" s="78" t="str">
        <f>IF('1'!$B$5="","",IF('1'!$B$63="","",'1'!$B$2))</f>
        <v/>
      </c>
      <c r="BE78" s="79" t="str">
        <f>IF('1'!$B$5="","",IF('1'!$B$63="","",'1'!$B$4))</f>
        <v/>
      </c>
      <c r="BF78" s="75"/>
      <c r="BG78" s="89"/>
      <c r="BH78" s="84"/>
      <c r="BI78" s="88"/>
      <c r="BJ78" s="75"/>
      <c r="BK78" s="88"/>
      <c r="BL78" s="79"/>
      <c r="BM78" s="88"/>
      <c r="BN78" s="75"/>
      <c r="BO78" s="88"/>
      <c r="BP78" s="88"/>
      <c r="BQ78" s="88"/>
      <c r="BR78" s="79"/>
      <c r="BS78" s="80" t="str">
        <f>IF('8'!$B$5="","",IF('8'!$B$65="","","PCF008002"))</f>
        <v/>
      </c>
      <c r="BT78" s="77" t="str">
        <f>IF('8'!$B$5="","",IF('8'!$B$65="","",'8'!$B$5))</f>
        <v/>
      </c>
      <c r="BU78" s="78" t="str">
        <f>IF('8'!$B$5="","",IF('8'!$B$65="","",6))</f>
        <v/>
      </c>
      <c r="BV78" s="124" t="str">
        <f>IF('8'!$B$5="","",IF('8'!$B$65="","",60))</f>
        <v/>
      </c>
      <c r="BW78" s="124" t="str">
        <f>IF('8'!$B$5="","",IF('8'!$B$65="","",2))</f>
        <v/>
      </c>
      <c r="BX78"/>
      <c r="BY78"/>
      <c r="BZ78" s="124" t="str">
        <f>IF('8'!$B$5="","",IF('8'!$B$65="","","Y"))</f>
        <v/>
      </c>
      <c r="CA78"/>
      <c r="CB78"/>
    </row>
    <row r="79" spans="27:80" x14ac:dyDescent="0.25">
      <c r="AA79" s="136" t="str">
        <f>IF('7'!$B$5="","",IF('7'!$B$69="","","PCF008002"))</f>
        <v/>
      </c>
      <c r="AB79" s="151" t="str">
        <f>IF('7'!$B$5="","",IF('7'!$B$69="","",'7'!$B$5))</f>
        <v/>
      </c>
      <c r="AC79" s="137" t="str">
        <f>IF('7'!$B$5="","",IF('7'!$B$69="","",10))</f>
        <v/>
      </c>
      <c r="AD79" s="137" t="str">
        <f>IF('7'!$B$5="","",IF('7'!$B$69="","","FIELDCENT"))</f>
        <v/>
      </c>
      <c r="AE79" s="137" t="str">
        <f>IF('7'!$B$5="","",IF('7'!$B$69="","","0.00"))</f>
        <v/>
      </c>
      <c r="AF79" s="138" t="str">
        <f>IF('7'!$B$5="","",IF('7'!$B$69="","",'7'!$B$4))</f>
        <v/>
      </c>
      <c r="AG79" s="137" t="str">
        <f>IF('7'!$B$5="","",IF('7'!$B$69="","","0"))</f>
        <v/>
      </c>
      <c r="AH79" s="138" t="str">
        <f>IF('7'!$B$5="","",IF('7'!$B$69="","",'7'!$B$4))</f>
        <v/>
      </c>
      <c r="AI79" s="137" t="str">
        <f>IF('7'!$B$5="","",IF('7'!$B$69="","",'7'!$B$2))</f>
        <v/>
      </c>
      <c r="AJ79" s="138" t="str">
        <f>IF('7'!$B$5="","",IF('7'!$B$69="","",'7'!$B$4))</f>
        <v/>
      </c>
      <c r="AK79" s="130" t="str">
        <f>IF('7'!$B$5="","",IF('7'!$B$69="","",'7'!$B$2))</f>
        <v/>
      </c>
      <c r="AL79" s="126" t="str">
        <f>IF('7'!$B$5="","",IF('7'!$B$69="","","PCF008002"))</f>
        <v/>
      </c>
      <c r="AM79" s="152" t="str">
        <f>IF('7'!$B$5="","",IF('7'!$B$69="","",'7'!$B$5))</f>
        <v/>
      </c>
      <c r="AN79" s="126" t="str">
        <f>IF('7'!$B$5="","",IF('7'!$B$69="","",10))</f>
        <v/>
      </c>
      <c r="AO79" s="126" t="str">
        <f>IF('7'!$B$5="","",IF('7'!$B$69="","",'7'!$B$2))</f>
        <v/>
      </c>
      <c r="AP79" s="127" t="str">
        <f>IF('7'!$B$5="","",IF('7'!$B$69="","",'7'!$B$4))</f>
        <v/>
      </c>
      <c r="AQ79" s="139" t="str">
        <f>IF('7'!$B$5="","",IF('7'!$B$69="","",'7'!$B$5))</f>
        <v/>
      </c>
      <c r="AR79" s="137" t="str">
        <f>IF('7'!$B$5="","",IF('7'!$B$69="","","PCF008002"))</f>
        <v/>
      </c>
      <c r="AS79" s="137" t="str">
        <f>IF('7'!$B$5="","",IF('7'!$B$69="","",10))</f>
        <v/>
      </c>
      <c r="AT79" s="137"/>
      <c r="AU79" s="137" t="str">
        <f>IF('7'!$B$5="","",IF('7'!$B$69="","","20170901"))</f>
        <v/>
      </c>
      <c r="AV79" s="137" t="str">
        <f>IF('7'!$B$5="","",IF('7'!$B$69="","",'7'!$B$2))</f>
        <v/>
      </c>
      <c r="AW79" s="138" t="str">
        <f>IF('7'!$B$5="","",IF('7'!$B$69="","",'7'!$B$4))</f>
        <v/>
      </c>
      <c r="AX79" s="75" t="str">
        <f>IF('1'!$B$5="","",IF('1'!$B$63="","",'1'!$B$5))</f>
        <v/>
      </c>
      <c r="AY79" s="78" t="str">
        <f>IF('1'!$B$5="","",IF('1'!$B$63="","","PCF008002"))</f>
        <v/>
      </c>
      <c r="AZ79" s="78" t="str">
        <f>IF('1'!$B$5="","",IF('1'!$B$63="","",4))</f>
        <v/>
      </c>
      <c r="BA79" s="78" t="str">
        <f>IF('1'!$B$5="","",IF('1'!$B$63="","",992))</f>
        <v/>
      </c>
      <c r="BB79" s="89"/>
      <c r="BC79" s="85" t="str">
        <f>IF('1'!$B$5="","",IF('1'!$B$63="","",0))</f>
        <v/>
      </c>
      <c r="BD79" s="78" t="str">
        <f>IF('1'!$B$5="","",IF('1'!$B$63="","",'1'!$B$2))</f>
        <v/>
      </c>
      <c r="BE79" s="79" t="str">
        <f>IF('1'!$B$5="","",IF('1'!$B$63="","",'1'!$B$4))</f>
        <v/>
      </c>
      <c r="BF79" s="75"/>
      <c r="BG79" s="89"/>
      <c r="BH79" s="84"/>
      <c r="BI79" s="88"/>
      <c r="BJ79" s="75"/>
      <c r="BK79" s="88"/>
      <c r="BL79" s="79"/>
      <c r="BM79" s="88"/>
      <c r="BN79" s="75"/>
      <c r="BO79" s="88"/>
      <c r="BP79" s="88"/>
      <c r="BQ79" s="88"/>
      <c r="BR79" s="79"/>
      <c r="BS79" s="80" t="str">
        <f>IF('8'!$B$5="","",IF('8'!$B$66="","","PCF008002"))</f>
        <v/>
      </c>
      <c r="BT79" s="77" t="str">
        <f>IF('8'!$B$5="","",IF('8'!$B$66="","",'8'!$B$5))</f>
        <v/>
      </c>
      <c r="BU79" s="78" t="str">
        <f>IF('8'!$B$5="","",IF('8'!$B$66="","",7))</f>
        <v/>
      </c>
      <c r="BV79" s="124" t="str">
        <f>IF('8'!$B$5="","",IF('8'!$B$66="","",60))</f>
        <v/>
      </c>
      <c r="BW79" s="124" t="str">
        <f>IF('8'!$B$5="","",IF('8'!$B$66="","",2))</f>
        <v/>
      </c>
      <c r="BX79"/>
      <c r="BY79"/>
      <c r="BZ79" s="124" t="str">
        <f>IF('8'!$B$5="","",IF('8'!$B$66="","","Y"))</f>
        <v/>
      </c>
      <c r="CA79"/>
      <c r="CB79"/>
    </row>
    <row r="80" spans="27:80" x14ac:dyDescent="0.25">
      <c r="AA80" s="136" t="str">
        <f>IF('8'!$B$5="","",IF('8'!$B$36="","","PCF011003"))</f>
        <v/>
      </c>
      <c r="AB80" s="151" t="str">
        <f>IF('8'!$B$5="","",IF('8'!$B$36="","",'8'!$B$5))</f>
        <v/>
      </c>
      <c r="AC80" s="137" t="str">
        <f>IF('8'!$B$5="","",IF('8'!$B$36="","",1))</f>
        <v/>
      </c>
      <c r="AD80" s="137" t="str">
        <f>IF('8'!$B$5="","",IF('8'!$B$36="","","FIELDCENT"))</f>
        <v/>
      </c>
      <c r="AE80" s="137" t="str">
        <f>IF('8'!$B$5="","",IF('8'!$B$36="","","0.00"))</f>
        <v/>
      </c>
      <c r="AF80" s="138" t="str">
        <f>IF('8'!$B$5="","",IF('8'!$B$36="","",'8'!$B$4))</f>
        <v/>
      </c>
      <c r="AG80" s="137" t="str">
        <f>IF('8'!$B$5="","",IF('8'!$B$36="","","0"))</f>
        <v/>
      </c>
      <c r="AH80" s="138" t="str">
        <f>IF('8'!$B$5="","",IF('8'!$B$36="","",'8'!$B$4))</f>
        <v/>
      </c>
      <c r="AI80" s="137" t="str">
        <f>IF('8'!$B$5="","",IF('8'!$B$36="","",'8'!$B$2))</f>
        <v/>
      </c>
      <c r="AJ80" s="138" t="str">
        <f>IF('8'!$B$5="","",IF('8'!$B$36="","",'8'!$B$4))</f>
        <v/>
      </c>
      <c r="AK80" s="130" t="str">
        <f>IF('8'!$B$5="","",IF('8'!$B$36="","",'8'!$B$2))</f>
        <v/>
      </c>
      <c r="AL80" s="126" t="str">
        <f>IF('8'!$B$5="","",IF('8'!$B$36="","","PCF011003"))</f>
        <v/>
      </c>
      <c r="AM80" s="152" t="str">
        <f>IF('8'!$B$5="","",IF('8'!$B$36="","",'8'!$B$5))</f>
        <v/>
      </c>
      <c r="AN80" s="126" t="str">
        <f>IF('8'!$B$5="","",IF('8'!$B$36="","",1))</f>
        <v/>
      </c>
      <c r="AO80" s="126" t="str">
        <f>IF('8'!$B$5="","",IF('8'!$B$36="","",'8'!$B$2))</f>
        <v/>
      </c>
      <c r="AP80" s="127" t="str">
        <f>IF('8'!$B$5="","",IF('8'!$B$36="","",'8'!$B$4))</f>
        <v/>
      </c>
      <c r="AQ80" s="139" t="str">
        <f>IF('8'!$B$5="","",IF('8'!$B$36="","",'8'!$B$5))</f>
        <v/>
      </c>
      <c r="AR80" s="137" t="str">
        <f>IF('8'!$B$5="","",IF('8'!$B$36="","","PCF011003"))</f>
        <v/>
      </c>
      <c r="AS80" s="137" t="str">
        <f>IF('8'!$B$5="","",IF('8'!$B$36="","",1))</f>
        <v/>
      </c>
      <c r="AT80" s="137"/>
      <c r="AU80" s="137" t="str">
        <f>IF('8'!$B$5="","",IF('8'!$B$36="","","20170901"))</f>
        <v/>
      </c>
      <c r="AV80" s="137" t="str">
        <f>IF('8'!$B$5="","",IF('8'!$B$36="","",'8'!$B$2))</f>
        <v/>
      </c>
      <c r="AW80" s="138" t="str">
        <f>IF('8'!$B$5="","",IF('8'!$B$36="","",'8'!$B$4))</f>
        <v/>
      </c>
      <c r="AX80" s="75" t="str">
        <f>IF('1'!$B$5="","",IF('1'!$B$63="","",'1'!$B$5))</f>
        <v/>
      </c>
      <c r="AY80" s="78" t="str">
        <f>IF('1'!$B$5="","",IF('1'!$B$63="","","PCF008002"))</f>
        <v/>
      </c>
      <c r="AZ80" s="78" t="str">
        <f>IF('1'!$B$5="","",IF('1'!$B$63="","",4))</f>
        <v/>
      </c>
      <c r="BA80" s="78" t="str">
        <f>IF('1'!$B$5="","",IF('1'!$B$63="","",993))</f>
        <v/>
      </c>
      <c r="BB80" s="89"/>
      <c r="BC80" s="85" t="str">
        <f>IF('1'!$B$5="","",IF('1'!$B$63="","",0))</f>
        <v/>
      </c>
      <c r="BD80" s="78" t="str">
        <f>IF('1'!$B$5="","",IF('1'!$B$63="","",'1'!$B$2))</f>
        <v/>
      </c>
      <c r="BE80" s="79" t="str">
        <f>IF('1'!$B$5="","",IF('1'!$B$63="","",'1'!$B$4))</f>
        <v/>
      </c>
      <c r="BF80" s="75"/>
      <c r="BG80" s="89"/>
      <c r="BH80" s="84"/>
      <c r="BI80" s="88"/>
      <c r="BJ80" s="75"/>
      <c r="BK80" s="88"/>
      <c r="BL80" s="79"/>
      <c r="BM80" s="88"/>
      <c r="BN80" s="75"/>
      <c r="BO80" s="88"/>
      <c r="BP80" s="88"/>
      <c r="BQ80" s="88"/>
      <c r="BR80" s="79"/>
      <c r="BS80" s="80" t="str">
        <f>IF('8'!$B$5="","",IF('8'!$B$67="","","PCF008002"))</f>
        <v/>
      </c>
      <c r="BT80" s="77" t="str">
        <f>IF('8'!$B$5="","",IF('8'!$B$67="","",'8'!$B$5))</f>
        <v/>
      </c>
      <c r="BU80" s="78" t="str">
        <f>IF('8'!$B$5="","",IF('8'!$B$67="","",8))</f>
        <v/>
      </c>
      <c r="BV80" s="124" t="str">
        <f>IF('8'!$B$5="","",IF('8'!$B$67="","",60))</f>
        <v/>
      </c>
      <c r="BW80" s="124" t="str">
        <f>IF('8'!$B$5="","",IF('8'!$B$67="","",2))</f>
        <v/>
      </c>
      <c r="BX80"/>
      <c r="BY80"/>
      <c r="BZ80" s="124" t="str">
        <f>IF('8'!$B$5="","",IF('8'!$B$67="","","Y"))</f>
        <v/>
      </c>
      <c r="CA80"/>
      <c r="CB80"/>
    </row>
    <row r="81" spans="27:80" x14ac:dyDescent="0.25">
      <c r="AA81" s="136" t="str">
        <f>IF('8'!$B$5="","",IF('8'!$B$60="","","PCF008002"))</f>
        <v/>
      </c>
      <c r="AB81" s="151" t="str">
        <f>IF('8'!$B$5="","",IF('8'!$B$60="","",'8'!$B$5))</f>
        <v/>
      </c>
      <c r="AC81" s="137" t="str">
        <f>IF('8'!$B$5="","",IF('8'!$B$60="","",1))</f>
        <v/>
      </c>
      <c r="AD81" s="137" t="str">
        <f>IF('8'!$B$5="","",IF('8'!$B$60="","","FIELDCENT"))</f>
        <v/>
      </c>
      <c r="AE81" s="137" t="str">
        <f>IF('8'!$B$5="","",IF('8'!$B$60="","","0.00"))</f>
        <v/>
      </c>
      <c r="AF81" s="138" t="str">
        <f>IF('8'!$B$5="","",IF('8'!$B$60="","",'8'!$B$4))</f>
        <v/>
      </c>
      <c r="AG81" s="137" t="str">
        <f>IF('8'!$B$5="","",IF('8'!$B$60="","","0"))</f>
        <v/>
      </c>
      <c r="AH81" s="138" t="str">
        <f>IF('8'!$B$5="","",IF('8'!$B$60="","",'8'!$B$4))</f>
        <v/>
      </c>
      <c r="AI81" s="137" t="str">
        <f>IF('8'!$B$5="","",IF('8'!$B$60="","",'8'!$B$2))</f>
        <v/>
      </c>
      <c r="AJ81" s="138" t="str">
        <f>IF('8'!$B$5="","",IF('8'!$B$60="","",'8'!$B$4))</f>
        <v/>
      </c>
      <c r="AK81" s="130" t="str">
        <f>IF('8'!$B$5="","",IF('8'!$B$60="","",'8'!$B$2))</f>
        <v/>
      </c>
      <c r="AL81" s="126" t="str">
        <f>IF('8'!$B$5="","",IF('8'!$B$60="","","PCF008002"))</f>
        <v/>
      </c>
      <c r="AM81" s="152" t="str">
        <f>IF('8'!$B$5="","",IF('8'!$B$60="","",'8'!$B$5))</f>
        <v/>
      </c>
      <c r="AN81" s="126" t="str">
        <f>IF('8'!$B$5="","",IF('8'!$B$60="","",1))</f>
        <v/>
      </c>
      <c r="AO81" s="126" t="str">
        <f>IF('8'!$B$5="","",IF('8'!$B$60="","",'8'!$B$2))</f>
        <v/>
      </c>
      <c r="AP81" s="127" t="str">
        <f>IF('8'!$B$5="","",IF('8'!$B$60="","",'8'!$B$4))</f>
        <v/>
      </c>
      <c r="AQ81" s="139" t="str">
        <f>IF('8'!$B$5="","",IF('8'!$B$60="","",'8'!$B$5))</f>
        <v/>
      </c>
      <c r="AR81" s="137" t="str">
        <f>IF('8'!$B$5="","",IF('8'!$B$60="","","PCF008002"))</f>
        <v/>
      </c>
      <c r="AS81" s="137" t="str">
        <f>IF('8'!$B$5="","",IF('8'!$B$60="","",1))</f>
        <v/>
      </c>
      <c r="AT81" s="137"/>
      <c r="AU81" s="137" t="str">
        <f>IF('8'!$B$5="","",IF('8'!$B$60="","","20170901"))</f>
        <v/>
      </c>
      <c r="AV81" s="137" t="str">
        <f>IF('8'!$B$5="","",IF('8'!$B$60="","",'8'!$B$2))</f>
        <v/>
      </c>
      <c r="AW81" s="138" t="str">
        <f>IF('8'!$B$5="","",IF('8'!$B$60="","",'8'!$B$4))</f>
        <v/>
      </c>
      <c r="AX81" s="75" t="str">
        <f>IF('1'!$B$5="","",IF('1'!$B$63="","",'1'!$B$5))</f>
        <v/>
      </c>
      <c r="AY81" s="78" t="str">
        <f>IF('1'!$B$5="","",IF('1'!$B$63="","","PCF008002"))</f>
        <v/>
      </c>
      <c r="AZ81" s="78" t="str">
        <f>IF('1'!$B$5="","",IF('1'!$B$63="","",4))</f>
        <v/>
      </c>
      <c r="BA81" s="78" t="str">
        <f>IF('1'!$B$5="","",IF('1'!$B$63="","",994))</f>
        <v/>
      </c>
      <c r="BB81" s="89"/>
      <c r="BC81" s="85" t="str">
        <f>IF('1'!$B$5="","",IF('1'!$B$63="","",0))</f>
        <v/>
      </c>
      <c r="BD81" s="78" t="str">
        <f>IF('1'!$B$5="","",IF('1'!$B$63="","",'1'!$B$2))</f>
        <v/>
      </c>
      <c r="BE81" s="79" t="str">
        <f>IF('1'!$B$5="","",IF('1'!$B$63="","",'1'!$B$4))</f>
        <v/>
      </c>
      <c r="BF81" s="75"/>
      <c r="BG81" s="89"/>
      <c r="BH81" s="84"/>
      <c r="BI81" s="88"/>
      <c r="BJ81" s="75"/>
      <c r="BK81" s="88"/>
      <c r="BL81" s="79"/>
      <c r="BM81" s="88"/>
      <c r="BN81" s="75"/>
      <c r="BO81" s="88"/>
      <c r="BP81" s="88"/>
      <c r="BQ81" s="88"/>
      <c r="BR81" s="79"/>
      <c r="BS81" s="80" t="str">
        <f>IF('8'!$B$5="","",IF('8'!$B$68="","","PCF008002"))</f>
        <v/>
      </c>
      <c r="BT81" s="77" t="str">
        <f>IF('8'!$B$5="","",IF('8'!$B$68="","",'8'!$B$5))</f>
        <v/>
      </c>
      <c r="BU81" s="78" t="str">
        <f>IF('8'!$B$5="","",IF('8'!$B$68="","",9))</f>
        <v/>
      </c>
      <c r="BV81" s="124" t="str">
        <f>IF('8'!$B$5="","",IF('8'!$B$68="","",60))</f>
        <v/>
      </c>
      <c r="BW81" s="124" t="str">
        <f>IF('8'!$B$5="","",IF('8'!$B$68="","",2))</f>
        <v/>
      </c>
      <c r="BX81" s="142"/>
      <c r="BY81" s="142"/>
      <c r="BZ81" s="124" t="str">
        <f>IF('8'!$B$5="","",IF('8'!$B$68="","","Y"))</f>
        <v/>
      </c>
      <c r="CA81" s="142"/>
      <c r="CB81" s="142"/>
    </row>
    <row r="82" spans="27:80" x14ac:dyDescent="0.25">
      <c r="AA82" s="136" t="str">
        <f>IF('8'!$B$5="","",IF('8'!$B$61="","","PCF008002"))</f>
        <v/>
      </c>
      <c r="AB82" s="151" t="str">
        <f>IF('8'!$B$5="","",IF('8'!$B$61="","",'8'!$B$5))</f>
        <v/>
      </c>
      <c r="AC82" s="137" t="str">
        <f>IF('8'!$B$5="","",IF('8'!$B$61="","",2))</f>
        <v/>
      </c>
      <c r="AD82" s="137" t="str">
        <f>IF('8'!$B$5="","",IF('8'!$B$61="","","FIELDCENT"))</f>
        <v/>
      </c>
      <c r="AE82" s="137" t="str">
        <f>IF('8'!$B$5="","",IF('8'!$B$61="","","0.00"))</f>
        <v/>
      </c>
      <c r="AF82" s="138" t="str">
        <f>IF('8'!$B$5="","",IF('8'!$B$61="","",'8'!$B$4))</f>
        <v/>
      </c>
      <c r="AG82" s="137" t="str">
        <f>IF('8'!$B$5="","",IF('8'!$B$61="","","0"))</f>
        <v/>
      </c>
      <c r="AH82" s="138" t="str">
        <f>IF('8'!$B$5="","",IF('8'!$B$61="","",'8'!$B$4))</f>
        <v/>
      </c>
      <c r="AI82" s="137" t="str">
        <f>IF('8'!$B$5="","",IF('8'!$B$61="","",'8'!$B$2))</f>
        <v/>
      </c>
      <c r="AJ82" s="138" t="str">
        <f>IF('8'!$B$5="","",IF('8'!$B$61="","",'8'!$B$4))</f>
        <v/>
      </c>
      <c r="AK82" s="130" t="str">
        <f>IF('8'!$B$5="","",IF('8'!$B$61="","",'8'!$B$2))</f>
        <v/>
      </c>
      <c r="AL82" s="126" t="str">
        <f>IF('8'!$B$5="","",IF('8'!$B$61="","","PCF008002"))</f>
        <v/>
      </c>
      <c r="AM82" s="152" t="str">
        <f>IF('8'!$B$5="","",IF('8'!$B$61="","",'8'!$B$5))</f>
        <v/>
      </c>
      <c r="AN82" s="126" t="str">
        <f>IF('8'!$B$5="","",IF('8'!$B$61="","",2))</f>
        <v/>
      </c>
      <c r="AO82" s="126" t="str">
        <f>IF('8'!$B$5="","",IF('8'!$B$61="","",'8'!$B$2))</f>
        <v/>
      </c>
      <c r="AP82" s="127" t="str">
        <f>IF('8'!$B$5="","",IF('8'!$B$61="","",'8'!$B$4))</f>
        <v/>
      </c>
      <c r="AQ82" s="139" t="str">
        <f>IF('8'!$B$5="","",IF('8'!$B$61="","",'8'!$B$5))</f>
        <v/>
      </c>
      <c r="AR82" s="137" t="str">
        <f>IF('8'!$B$5="","",IF('8'!$B$61="","","PCF008002"))</f>
        <v/>
      </c>
      <c r="AS82" s="137" t="str">
        <f>IF('8'!$B$5="","",IF('8'!$B$61="","",2))</f>
        <v/>
      </c>
      <c r="AT82" s="137"/>
      <c r="AU82" s="137" t="str">
        <f>IF('8'!$B$5="","",IF('8'!$B$61="","","20170901"))</f>
        <v/>
      </c>
      <c r="AV82" s="137" t="str">
        <f>IF('8'!$B$5="","",IF('8'!$B$61="","",'8'!$B$2))</f>
        <v/>
      </c>
      <c r="AW82" s="138" t="str">
        <f>IF('8'!$B$5="","",IF('8'!$B$61="","",'8'!$B$4))</f>
        <v/>
      </c>
      <c r="AX82" s="75" t="str">
        <f>IF('1'!$B$5="","",IF('1'!$B$63="","",'1'!$B$5))</f>
        <v/>
      </c>
      <c r="AY82" s="78" t="str">
        <f>IF('1'!$B$5="","",IF('1'!$B$63="","","PCF008002"))</f>
        <v/>
      </c>
      <c r="AZ82" s="78" t="str">
        <f>IF('1'!$B$5="","",IF('1'!$B$63="","",4))</f>
        <v/>
      </c>
      <c r="BA82" s="78" t="str">
        <f>IF('1'!$B$5="","",IF('1'!$B$63="","",995))</f>
        <v/>
      </c>
      <c r="BB82" s="89"/>
      <c r="BC82" s="85" t="str">
        <f>IF('1'!$B$5="","",IF('1'!$B$63="","",0))</f>
        <v/>
      </c>
      <c r="BD82" s="78" t="str">
        <f>IF('1'!$B$5="","",IF('1'!$B$63="","",'1'!$B$2))</f>
        <v/>
      </c>
      <c r="BE82" s="79" t="str">
        <f>IF('1'!$B$5="","",IF('1'!$B$63="","",'1'!$B$4))</f>
        <v/>
      </c>
      <c r="BF82" s="75"/>
      <c r="BG82" s="89"/>
      <c r="BH82" s="84"/>
      <c r="BI82" s="88"/>
      <c r="BJ82" s="75"/>
      <c r="BK82" s="88"/>
      <c r="BL82" s="79"/>
      <c r="BM82" s="88"/>
      <c r="BN82" s="75"/>
      <c r="BO82" s="88"/>
      <c r="BP82" s="88"/>
      <c r="BQ82" s="88"/>
      <c r="BR82" s="79"/>
      <c r="BS82" s="80" t="str">
        <f>IF('8'!$B$5="","",IF('8'!$B$69="","","PCF008002"))</f>
        <v/>
      </c>
      <c r="BT82" s="77" t="str">
        <f>IF('8'!$B$5="","",IF('8'!$B$69="","",'8'!$B$5))</f>
        <v/>
      </c>
      <c r="BU82" s="78" t="str">
        <f>IF('8'!$B$5="","",IF('8'!$B$69="","",10))</f>
        <v/>
      </c>
      <c r="BV82" s="124" t="str">
        <f>IF('8'!$B$5="","",IF('8'!$B$69="","",60))</f>
        <v/>
      </c>
      <c r="BW82" s="124" t="str">
        <f>IF('8'!$B$5="","",IF('8'!$B$69="","",2))</f>
        <v/>
      </c>
      <c r="BX82" s="142"/>
      <c r="BY82" s="142"/>
      <c r="BZ82" s="124" t="str">
        <f>IF('8'!$B$5="","",IF('8'!$B$69="","","Y"))</f>
        <v/>
      </c>
      <c r="CA82" s="142"/>
      <c r="CB82" s="142"/>
    </row>
    <row r="83" spans="27:80" x14ac:dyDescent="0.25">
      <c r="AA83" s="136" t="str">
        <f>IF('8'!$B$5="","",IF('8'!$B$62="","","PCF008002"))</f>
        <v/>
      </c>
      <c r="AB83" s="151" t="str">
        <f>IF('8'!$B$5="","",IF('8'!$B$62="","",'8'!$B$5))</f>
        <v/>
      </c>
      <c r="AC83" s="137" t="str">
        <f>IF('8'!$B$5="","",IF('8'!$B$62="","",3))</f>
        <v/>
      </c>
      <c r="AD83" s="137" t="str">
        <f>IF('8'!$B$5="","",IF('8'!$B$62="","","FIELDCENT"))</f>
        <v/>
      </c>
      <c r="AE83" s="137" t="str">
        <f>IF('8'!$B$5="","",IF('8'!$B$62="","","0.00"))</f>
        <v/>
      </c>
      <c r="AF83" s="138" t="str">
        <f>IF('8'!$B$5="","",IF('8'!$B$62="","",'8'!$B$4))</f>
        <v/>
      </c>
      <c r="AG83" s="137" t="str">
        <f>IF('8'!$B$5="","",IF('8'!$B$62="","","0"))</f>
        <v/>
      </c>
      <c r="AH83" s="138" t="str">
        <f>IF('8'!$B$5="","",IF('8'!$B$62="","",'8'!$B$4))</f>
        <v/>
      </c>
      <c r="AI83" s="137" t="str">
        <f>IF('8'!$B$5="","",IF('8'!$B$62="","",'8'!$B$2))</f>
        <v/>
      </c>
      <c r="AJ83" s="138" t="str">
        <f>IF('8'!$B$5="","",IF('8'!$B$62="","",'8'!$B$4))</f>
        <v/>
      </c>
      <c r="AK83" s="130" t="str">
        <f>IF('8'!$B$5="","",IF('8'!$B$62="","",'8'!$B$2))</f>
        <v/>
      </c>
      <c r="AL83" s="126" t="str">
        <f>IF('8'!$B$5="","",IF('8'!$B$62="","","PCF008002"))</f>
        <v/>
      </c>
      <c r="AM83" s="152" t="str">
        <f>IF('8'!$B$5="","",IF('8'!$B$62="","",'8'!$B$5))</f>
        <v/>
      </c>
      <c r="AN83" s="126" t="str">
        <f>IF('8'!$B$5="","",IF('8'!$B$62="","",3))</f>
        <v/>
      </c>
      <c r="AO83" s="126" t="str">
        <f>IF('8'!$B$5="","",IF('8'!$B$62="","",'8'!$B$2))</f>
        <v/>
      </c>
      <c r="AP83" s="127" t="str">
        <f>IF('8'!$B$5="","",IF('8'!$B$62="","",'8'!$B$4))</f>
        <v/>
      </c>
      <c r="AQ83" s="139" t="str">
        <f>IF('8'!$B$5="","",IF('8'!$B$62="","",'8'!$B$5))</f>
        <v/>
      </c>
      <c r="AR83" s="137" t="str">
        <f>IF('8'!$B$5="","",IF('8'!$B$62="","","PCF008002"))</f>
        <v/>
      </c>
      <c r="AS83" s="137" t="str">
        <f>IF('8'!$B$5="","",IF('8'!$B$62="","",3))</f>
        <v/>
      </c>
      <c r="AT83" s="137"/>
      <c r="AU83" s="137" t="str">
        <f>IF('8'!$B$5="","",IF('8'!$B$62="","","20170901"))</f>
        <v/>
      </c>
      <c r="AV83" s="137" t="str">
        <f>IF('8'!$B$5="","",IF('8'!$B$62="","",'8'!$B$2))</f>
        <v/>
      </c>
      <c r="AW83" s="138" t="str">
        <f>IF('8'!$B$5="","",IF('8'!$B$62="","",'8'!$B$4))</f>
        <v/>
      </c>
      <c r="AX83" s="75" t="str">
        <f>IF('1'!$B$5="","",IF('1'!$B$63="","",'1'!$B$5))</f>
        <v/>
      </c>
      <c r="AY83" s="78" t="str">
        <f>IF('1'!$B$5="","",IF('1'!$B$63="","","PCF008002"))</f>
        <v/>
      </c>
      <c r="AZ83" s="78" t="str">
        <f>IF('1'!$B$5="","",IF('1'!$B$63="","",4))</f>
        <v/>
      </c>
      <c r="BA83" s="78" t="str">
        <f>IF('1'!$B$5="","",IF('1'!$B$63="","",996))</f>
        <v/>
      </c>
      <c r="BB83" s="89"/>
      <c r="BC83" s="76" t="str">
        <f>IF('1'!$B$5="","",IF('1'!$B$63="","",0))</f>
        <v/>
      </c>
      <c r="BD83" s="78" t="str">
        <f>IF('1'!$B$5="","",IF('1'!$B$63="","",'1'!$B$2))</f>
        <v/>
      </c>
      <c r="BE83" s="79" t="str">
        <f>IF('1'!$B$5="","",IF('1'!$B$63="","",'1'!$B$4))</f>
        <v/>
      </c>
      <c r="BF83" s="75"/>
      <c r="BG83" s="89"/>
      <c r="BH83" s="84"/>
      <c r="BI83" s="88"/>
      <c r="BJ83" s="75"/>
      <c r="BK83" s="88"/>
      <c r="BL83" s="79"/>
      <c r="BM83" s="88"/>
      <c r="BN83" s="75"/>
      <c r="BO83" s="88"/>
      <c r="BP83" s="88"/>
      <c r="BQ83" s="88"/>
      <c r="BR83" s="79"/>
      <c r="BS83" s="80" t="str">
        <f>IF('9'!$B$5="","",IF('9'!$B$60="","","PCF008002"))</f>
        <v/>
      </c>
      <c r="BT83" s="77" t="str">
        <f>IF('9'!$B$5="","",IF('9'!$B$60="","",'9'!$B$5))</f>
        <v/>
      </c>
      <c r="BU83" s="78" t="str">
        <f>IF('9'!$B$5="","",IF('9'!$B$60="","",1))</f>
        <v/>
      </c>
      <c r="BV83" s="124" t="str">
        <f>IF('9'!$B$5="","",IF('9'!$B$60="","",60))</f>
        <v/>
      </c>
      <c r="BW83" s="124" t="str">
        <f>IF('9'!$B$5="","",IF('9'!$B$60="","",2))</f>
        <v/>
      </c>
      <c r="BX83"/>
      <c r="BY83"/>
      <c r="BZ83" s="124" t="str">
        <f>IF('9'!$B$5="","",IF('9'!$B$60="","","Y"))</f>
        <v/>
      </c>
      <c r="CA83"/>
      <c r="CB83"/>
    </row>
    <row r="84" spans="27:80" x14ac:dyDescent="0.25">
      <c r="AA84" s="136" t="str">
        <f>IF('8'!$B$5="","",IF('8'!$B$63="","","PCF008002"))</f>
        <v/>
      </c>
      <c r="AB84" s="151" t="str">
        <f>IF('8'!$B$5="","",IF('8'!$B$63="","",'8'!$B$5))</f>
        <v/>
      </c>
      <c r="AC84" s="137" t="str">
        <f>IF('8'!$B$5="","",IF('8'!$B$63="","",4))</f>
        <v/>
      </c>
      <c r="AD84" s="137" t="str">
        <f>IF('8'!$B$5="","",IF('8'!$B$63="","","FIELDCENT"))</f>
        <v/>
      </c>
      <c r="AE84" s="137" t="str">
        <f>IF('8'!$B$5="","",IF('8'!$B$63="","","0.00"))</f>
        <v/>
      </c>
      <c r="AF84" s="138" t="str">
        <f>IF('8'!$B$5="","",IF('8'!$B$63="","",'8'!$B$4))</f>
        <v/>
      </c>
      <c r="AG84" s="137" t="str">
        <f>IF('8'!$B$5="","",IF('8'!$B$63="","","0"))</f>
        <v/>
      </c>
      <c r="AH84" s="138" t="str">
        <f>IF('8'!$B$5="","",IF('8'!$B$63="","",'8'!$B$4))</f>
        <v/>
      </c>
      <c r="AI84" s="137" t="str">
        <f>IF('8'!$B$5="","",IF('8'!$B$63="","",'8'!$B$2))</f>
        <v/>
      </c>
      <c r="AJ84" s="138" t="str">
        <f>IF('8'!$B$5="","",IF('8'!$B$63="","",'8'!$B$4))</f>
        <v/>
      </c>
      <c r="AK84" s="130" t="str">
        <f>IF('8'!$B$5="","",IF('8'!$B$63="","",'8'!$B$2))</f>
        <v/>
      </c>
      <c r="AL84" s="126" t="str">
        <f>IF('8'!$B$5="","",IF('8'!$B$63="","","PCF008002"))</f>
        <v/>
      </c>
      <c r="AM84" s="152" t="str">
        <f>IF('8'!$B$5="","",IF('8'!$B$63="","",'8'!$B$5))</f>
        <v/>
      </c>
      <c r="AN84" s="126" t="str">
        <f>IF('8'!$B$5="","",IF('8'!$B$63="","",4))</f>
        <v/>
      </c>
      <c r="AO84" s="126" t="str">
        <f>IF('8'!$B$5="","",IF('8'!$B$63="","",'8'!$B$2))</f>
        <v/>
      </c>
      <c r="AP84" s="127" t="str">
        <f>IF('8'!$B$5="","",IF('8'!$B$63="","",'8'!$B$4))</f>
        <v/>
      </c>
      <c r="AQ84" s="139" t="str">
        <f>IF('8'!$B$5="","",IF('8'!$B$63="","",'8'!$B$5))</f>
        <v/>
      </c>
      <c r="AR84" s="137" t="str">
        <f>IF('8'!$B$5="","",IF('8'!$B$63="","","PCF008002"))</f>
        <v/>
      </c>
      <c r="AS84" s="137" t="str">
        <f>IF('8'!$B$5="","",IF('8'!$B$63="","",4))</f>
        <v/>
      </c>
      <c r="AT84" s="137"/>
      <c r="AU84" s="137" t="str">
        <f>IF('8'!$B$5="","",IF('8'!$B$63="","","20170901"))</f>
        <v/>
      </c>
      <c r="AV84" s="137" t="str">
        <f>IF('8'!$B$5="","",IF('8'!$B$63="","",'8'!$B$2))</f>
        <v/>
      </c>
      <c r="AW84" s="138" t="str">
        <f>IF('8'!$B$5="","",IF('8'!$B$63="","",'8'!$B$4))</f>
        <v/>
      </c>
      <c r="AX84" s="75" t="str">
        <f>IF('1'!$B$5="","",IF('1'!$B$63="","",'1'!$B$5))</f>
        <v/>
      </c>
      <c r="AY84" s="78" t="str">
        <f>IF('1'!$B$5="","",IF('1'!$B$63="","","PCF008002"))</f>
        <v/>
      </c>
      <c r="AZ84" s="78" t="str">
        <f>IF('1'!$B$5="","",IF('1'!$B$63="","",4))</f>
        <v/>
      </c>
      <c r="BA84" s="78" t="str">
        <f>IF('1'!$B$5="","",IF('1'!$B$63="","",997))</f>
        <v/>
      </c>
      <c r="BB84" s="89"/>
      <c r="BC84" s="85" t="str">
        <f>IF('1'!$B$5="","",IF('1'!$B$63="","",0))</f>
        <v/>
      </c>
      <c r="BD84" s="78" t="str">
        <f>IF('1'!$B$5="","",IF('1'!$B$63="","",'1'!$B$2))</f>
        <v/>
      </c>
      <c r="BE84" s="79" t="str">
        <f>IF('1'!$B$5="","",IF('1'!$B$63="","",'1'!$B$4))</f>
        <v/>
      </c>
      <c r="BF84" s="75"/>
      <c r="BG84" s="89"/>
      <c r="BH84" s="84"/>
      <c r="BI84" s="88"/>
      <c r="BJ84" s="75"/>
      <c r="BK84" s="88"/>
      <c r="BL84" s="79"/>
      <c r="BM84" s="88"/>
      <c r="BN84" s="75"/>
      <c r="BO84" s="88"/>
      <c r="BP84" s="88"/>
      <c r="BQ84" s="88"/>
      <c r="BR84" s="79"/>
      <c r="BS84" s="80" t="str">
        <f>IF('9'!$B$5="","",IF('9'!$B$61="","","PCF008002"))</f>
        <v/>
      </c>
      <c r="BT84" s="77" t="str">
        <f>IF('9'!$B$5="","",IF('9'!$B$61="","",'9'!$B$5))</f>
        <v/>
      </c>
      <c r="BU84" s="78" t="str">
        <f>IF('9'!$B$5="","",IF('9'!$B$61="","",2))</f>
        <v/>
      </c>
      <c r="BV84" s="124" t="str">
        <f>IF('9'!$B$5="","",IF('9'!$B$61="","",60))</f>
        <v/>
      </c>
      <c r="BW84" s="124" t="str">
        <f>IF('9'!$B$5="","",IF('9'!$B$61="","",2))</f>
        <v/>
      </c>
      <c r="BX84"/>
      <c r="BY84"/>
      <c r="BZ84" s="124" t="str">
        <f>IF('9'!$B$5="","",IF('9'!$B$61="","","Y"))</f>
        <v/>
      </c>
      <c r="CA84"/>
      <c r="CB84"/>
    </row>
    <row r="85" spans="27:80" x14ac:dyDescent="0.25">
      <c r="AA85" s="136" t="str">
        <f>IF('8'!$B$5="","",IF('8'!$B$64="","","PCF008002"))</f>
        <v/>
      </c>
      <c r="AB85" s="151" t="str">
        <f>IF('8'!$B$5="","",IF('8'!$B$64="","",'8'!$B$5))</f>
        <v/>
      </c>
      <c r="AC85" s="137" t="str">
        <f>IF('8'!$B$5="","",IF('8'!$B$64="","",5))</f>
        <v/>
      </c>
      <c r="AD85" s="137" t="str">
        <f>IF('8'!$B$5="","",IF('8'!$B$64="","","FIELDCENT"))</f>
        <v/>
      </c>
      <c r="AE85" s="137" t="str">
        <f>IF('8'!$B$5="","",IF('8'!$B$64="","","0.00"))</f>
        <v/>
      </c>
      <c r="AF85" s="138" t="str">
        <f>IF('8'!$B$5="","",IF('8'!$B$64="","",'8'!$B$4))</f>
        <v/>
      </c>
      <c r="AG85" s="137" t="str">
        <f>IF('8'!$B$5="","",IF('8'!$B$64="","","0"))</f>
        <v/>
      </c>
      <c r="AH85" s="138" t="str">
        <f>IF('8'!$B$5="","",IF('8'!$B$64="","",'8'!$B$4))</f>
        <v/>
      </c>
      <c r="AI85" s="137" t="str">
        <f>IF('8'!$B$5="","",IF('8'!$B$64="","",'8'!$B$2))</f>
        <v/>
      </c>
      <c r="AJ85" s="138" t="str">
        <f>IF('8'!$B$5="","",IF('8'!$B$64="","",'8'!$B$4))</f>
        <v/>
      </c>
      <c r="AK85" s="130" t="str">
        <f>IF('8'!$B$5="","",IF('8'!$B$64="","",'8'!$B$2))</f>
        <v/>
      </c>
      <c r="AL85" s="126" t="str">
        <f>IF('8'!$B$5="","",IF('8'!$B$64="","","PCF008002"))</f>
        <v/>
      </c>
      <c r="AM85" s="152" t="str">
        <f>IF('8'!$B$5="","",IF('8'!$B$64="","",'8'!$B$5))</f>
        <v/>
      </c>
      <c r="AN85" s="126" t="str">
        <f>IF('8'!$B$5="","",IF('8'!$B$64="","",5))</f>
        <v/>
      </c>
      <c r="AO85" s="126" t="str">
        <f>IF('8'!$B$5="","",IF('8'!$B$64="","",'8'!$B$2))</f>
        <v/>
      </c>
      <c r="AP85" s="127" t="str">
        <f>IF('8'!$B$5="","",IF('8'!$B$64="","",'8'!$B$4))</f>
        <v/>
      </c>
      <c r="AQ85" s="139" t="str">
        <f>IF('8'!$B$5="","",IF('8'!$B$64="","",'8'!$B$5))</f>
        <v/>
      </c>
      <c r="AR85" s="137" t="str">
        <f>IF('8'!$B$5="","",IF('8'!$B$64="","","PCF008002"))</f>
        <v/>
      </c>
      <c r="AS85" s="137" t="str">
        <f>IF('8'!$B$5="","",IF('8'!$B$64="","",5))</f>
        <v/>
      </c>
      <c r="AT85" s="137"/>
      <c r="AU85" s="137" t="str">
        <f>IF('8'!$B$5="","",IF('8'!$B$64="","","20170901"))</f>
        <v/>
      </c>
      <c r="AV85" s="137" t="str">
        <f>IF('8'!$B$5="","",IF('8'!$B$64="","",'8'!$B$2))</f>
        <v/>
      </c>
      <c r="AW85" s="138" t="str">
        <f>IF('8'!$B$5="","",IF('8'!$B$64="","",'8'!$B$4))</f>
        <v/>
      </c>
      <c r="AX85" s="75" t="str">
        <f>IF('1'!$B$5="","",IF('1'!$B$63="","",'1'!$B$5))</f>
        <v/>
      </c>
      <c r="AY85" s="78" t="str">
        <f>IF('1'!$B$5="","",IF('1'!$B$63="","","PCF008002"))</f>
        <v/>
      </c>
      <c r="AZ85" s="78" t="str">
        <f>IF('1'!$B$5="","",IF('1'!$B$63="","",4))</f>
        <v/>
      </c>
      <c r="BA85" s="78" t="str">
        <f>IF('1'!$B$5="","",IF('1'!$B$63="","",998))</f>
        <v/>
      </c>
      <c r="BB85" s="89"/>
      <c r="BC85" s="85" t="str">
        <f>IF('1'!$B$5="","",IF('1'!$B$63="","",0))</f>
        <v/>
      </c>
      <c r="BD85" s="78" t="str">
        <f>IF('1'!$B$5="","",IF('1'!$B$63="","",'1'!$B$2))</f>
        <v/>
      </c>
      <c r="BE85" s="79" t="str">
        <f>IF('1'!$B$5="","",IF('1'!$B$63="","",'1'!$B$4))</f>
        <v/>
      </c>
      <c r="BF85" s="75"/>
      <c r="BG85" s="89"/>
      <c r="BH85" s="84"/>
      <c r="BI85" s="88"/>
      <c r="BJ85" s="75"/>
      <c r="BK85" s="88"/>
      <c r="BL85" s="79"/>
      <c r="BM85" s="88"/>
      <c r="BN85" s="75"/>
      <c r="BO85" s="88"/>
      <c r="BP85" s="88"/>
      <c r="BQ85" s="88"/>
      <c r="BR85" s="79"/>
      <c r="BS85" s="80" t="str">
        <f>IF('9'!$B$5="","",IF('9'!$B$62="","","PCF008002"))</f>
        <v/>
      </c>
      <c r="BT85" s="77" t="str">
        <f>IF('9'!$B$5="","",IF('9'!$B$62="","",'9'!$B$5))</f>
        <v/>
      </c>
      <c r="BU85" s="78" t="str">
        <f>IF('9'!$B$5="","",IF('9'!$B$62="","",3))</f>
        <v/>
      </c>
      <c r="BV85" s="124" t="str">
        <f>IF('9'!$B$5="","",IF('9'!$B$62="","",60))</f>
        <v/>
      </c>
      <c r="BW85" s="124" t="str">
        <f>IF('9'!$B$5="","",IF('9'!$B$62="","",2))</f>
        <v/>
      </c>
      <c r="BX85"/>
      <c r="BY85"/>
      <c r="BZ85" s="124" t="str">
        <f>IF('9'!$B$5="","",IF('9'!$B$62="","","Y"))</f>
        <v/>
      </c>
      <c r="CA85"/>
      <c r="CB85"/>
    </row>
    <row r="86" spans="27:80" x14ac:dyDescent="0.25">
      <c r="AA86" s="136" t="str">
        <f>IF('8'!$B$5="","",IF('8'!$B$65="","","PCF008002"))</f>
        <v/>
      </c>
      <c r="AB86" s="151" t="str">
        <f>IF('8'!$B$5="","",IF('8'!$B$65="","",'8'!$B$5))</f>
        <v/>
      </c>
      <c r="AC86" s="137" t="str">
        <f>IF('8'!$B$5="","",IF('8'!$B$65="","",6))</f>
        <v/>
      </c>
      <c r="AD86" s="137" t="str">
        <f>IF('8'!$B$5="","",IF('8'!$B$65="","","FIELDCENT"))</f>
        <v/>
      </c>
      <c r="AE86" s="137" t="str">
        <f>IF('8'!$B$5="","",IF('8'!$B$65="","","0.00"))</f>
        <v/>
      </c>
      <c r="AF86" s="138" t="str">
        <f>IF('8'!$B$5="","",IF('8'!$B$65="","",'8'!$B$4))</f>
        <v/>
      </c>
      <c r="AG86" s="137" t="str">
        <f>IF('8'!$B$5="","",IF('8'!$B$65="","","0"))</f>
        <v/>
      </c>
      <c r="AH86" s="138" t="str">
        <f>IF('8'!$B$5="","",IF('8'!$B$65="","",'8'!$B$4))</f>
        <v/>
      </c>
      <c r="AI86" s="137" t="str">
        <f>IF('8'!$B$5="","",IF('8'!$B$65="","",'8'!$B$2))</f>
        <v/>
      </c>
      <c r="AJ86" s="138" t="str">
        <f>IF('8'!$B$5="","",IF('8'!$B$65="","",'8'!$B$4))</f>
        <v/>
      </c>
      <c r="AK86" s="130" t="str">
        <f>IF('8'!$B$5="","",IF('8'!$B$65="","",'8'!$B$2))</f>
        <v/>
      </c>
      <c r="AL86" s="126" t="str">
        <f>IF('8'!$B$5="","",IF('8'!$B$65="","","PCF008002"))</f>
        <v/>
      </c>
      <c r="AM86" s="152" t="str">
        <f>IF('8'!$B$5="","",IF('8'!$B$65="","",'8'!$B$5))</f>
        <v/>
      </c>
      <c r="AN86" s="126" t="str">
        <f>IF('8'!$B$5="","",IF('8'!$B$65="","",6))</f>
        <v/>
      </c>
      <c r="AO86" s="126" t="str">
        <f>IF('8'!$B$5="","",IF('8'!$B$65="","",'8'!$B$2))</f>
        <v/>
      </c>
      <c r="AP86" s="127" t="str">
        <f>IF('8'!$B$5="","",IF('8'!$B$65="","",'8'!$B$4))</f>
        <v/>
      </c>
      <c r="AQ86" s="139" t="str">
        <f>IF('8'!$B$5="","",IF('8'!$B$65="","",'8'!$B$5))</f>
        <v/>
      </c>
      <c r="AR86" s="137" t="str">
        <f>IF('8'!$B$5="","",IF('8'!$B$65="","","PCF008002"))</f>
        <v/>
      </c>
      <c r="AS86" s="137" t="str">
        <f>IF('8'!$B$5="","",IF('8'!$B$65="","",6))</f>
        <v/>
      </c>
      <c r="AT86" s="137"/>
      <c r="AU86" s="137" t="str">
        <f>IF('8'!$B$5="","",IF('8'!$B$65="","","20170901"))</f>
        <v/>
      </c>
      <c r="AV86" s="137" t="str">
        <f>IF('8'!$B$5="","",IF('8'!$B$65="","",'8'!$B$2))</f>
        <v/>
      </c>
      <c r="AW86" s="138" t="str">
        <f>IF('8'!$B$5="","",IF('8'!$B$65="","",'8'!$B$4))</f>
        <v/>
      </c>
      <c r="AX86" s="75" t="str">
        <f>IF('1'!$B$5="","",IF('1'!$B$63="","",'1'!$B$5))</f>
        <v/>
      </c>
      <c r="AY86" s="78" t="str">
        <f>IF('1'!$B$5="","",IF('1'!$B$63="","","PCF008002"))</f>
        <v/>
      </c>
      <c r="AZ86" s="78" t="str">
        <f>IF('1'!$B$5="","",IF('1'!$B$63="","",4))</f>
        <v/>
      </c>
      <c r="BA86" s="78" t="str">
        <f>IF('1'!$B$5="","",IF('1'!$B$63="","",999))</f>
        <v/>
      </c>
      <c r="BB86" s="89"/>
      <c r="BC86" s="85" t="str">
        <f>IF('1'!$B$5="","",IF('1'!$B$63="","",0))</f>
        <v/>
      </c>
      <c r="BD86" s="78" t="str">
        <f>IF('1'!$B$5="","",IF('1'!$B$63="","",'1'!$B$2))</f>
        <v/>
      </c>
      <c r="BE86" s="79" t="str">
        <f>IF('1'!$B$5="","",IF('1'!$B$63="","",'1'!$B$4))</f>
        <v/>
      </c>
      <c r="BF86" s="75"/>
      <c r="BG86" s="89"/>
      <c r="BH86" s="84"/>
      <c r="BI86" s="88"/>
      <c r="BJ86" s="75"/>
      <c r="BK86" s="88"/>
      <c r="BL86" s="79"/>
      <c r="BM86" s="88"/>
      <c r="BN86" s="75"/>
      <c r="BO86" s="88"/>
      <c r="BP86" s="88"/>
      <c r="BQ86" s="88"/>
      <c r="BR86" s="79"/>
      <c r="BS86" s="80" t="str">
        <f>IF('9'!$B$5="","",IF('9'!$B$63="","","PCF008002"))</f>
        <v/>
      </c>
      <c r="BT86" s="77" t="str">
        <f>IF('9'!$B$5="","",IF('9'!$B$63="","",'9'!$B$5))</f>
        <v/>
      </c>
      <c r="BU86" s="78" t="str">
        <f>IF('9'!$B$5="","",IF('9'!$B$63="","",4))</f>
        <v/>
      </c>
      <c r="BV86" s="124" t="str">
        <f>IF('9'!$B$5="","",IF('9'!$B$63="","",60))</f>
        <v/>
      </c>
      <c r="BW86" s="124" t="str">
        <f>IF('9'!$B$5="","",IF('9'!$B$63="","",2))</f>
        <v/>
      </c>
      <c r="BX86" s="142"/>
      <c r="BY86" s="142"/>
      <c r="BZ86" s="124" t="str">
        <f>IF('9'!$B$5="","",IF('9'!$B$63="","","Y"))</f>
        <v/>
      </c>
      <c r="CA86" s="142"/>
      <c r="CB86" s="142"/>
    </row>
    <row r="87" spans="27:80" x14ac:dyDescent="0.25">
      <c r="AA87" s="136" t="str">
        <f>IF('8'!$B$5="","",IF('8'!$B$66="","","PCF008002"))</f>
        <v/>
      </c>
      <c r="AB87" s="151" t="str">
        <f>IF('8'!$B$5="","",IF('8'!$B$66="","",'8'!$B$5))</f>
        <v/>
      </c>
      <c r="AC87" s="137" t="str">
        <f>IF('8'!$B$5="","",IF('8'!$B$66="","",7))</f>
        <v/>
      </c>
      <c r="AD87" s="137" t="str">
        <f>IF('8'!$B$5="","",IF('8'!$B$66="","","FIELDCENT"))</f>
        <v/>
      </c>
      <c r="AE87" s="137" t="str">
        <f>IF('8'!$B$5="","",IF('8'!$B$66="","","0.00"))</f>
        <v/>
      </c>
      <c r="AF87" s="138" t="str">
        <f>IF('8'!$B$5="","",IF('8'!$B$66="","",'8'!$B$4))</f>
        <v/>
      </c>
      <c r="AG87" s="137" t="str">
        <f>IF('8'!$B$5="","",IF('8'!$B$66="","","0"))</f>
        <v/>
      </c>
      <c r="AH87" s="138" t="str">
        <f>IF('8'!$B$5="","",IF('8'!$B$66="","",'8'!$B$4))</f>
        <v/>
      </c>
      <c r="AI87" s="137" t="str">
        <f>IF('8'!$B$5="","",IF('8'!$B$66="","",'8'!$B$2))</f>
        <v/>
      </c>
      <c r="AJ87" s="138" t="str">
        <f>IF('8'!$B$5="","",IF('8'!$B$66="","",'8'!$B$4))</f>
        <v/>
      </c>
      <c r="AK87" s="130" t="str">
        <f>IF('8'!$B$5="","",IF('8'!$B$66="","",'8'!$B$2))</f>
        <v/>
      </c>
      <c r="AL87" s="126" t="str">
        <f>IF('8'!$B$5="","",IF('8'!$B$66="","","PCF008002"))</f>
        <v/>
      </c>
      <c r="AM87" s="152" t="str">
        <f>IF('8'!$B$5="","",IF('8'!$B$66="","",'8'!$B$5))</f>
        <v/>
      </c>
      <c r="AN87" s="126" t="str">
        <f>IF('8'!$B$5="","",IF('8'!$B$66="","",7))</f>
        <v/>
      </c>
      <c r="AO87" s="126" t="str">
        <f>IF('8'!$B$5="","",IF('8'!$B$66="","",'8'!$B$2))</f>
        <v/>
      </c>
      <c r="AP87" s="127" t="str">
        <f>IF('8'!$B$5="","",IF('8'!$B$66="","",'8'!$B$4))</f>
        <v/>
      </c>
      <c r="AQ87" s="139" t="str">
        <f>IF('8'!$B$5="","",IF('8'!$B$66="","",'8'!$B$5))</f>
        <v/>
      </c>
      <c r="AR87" s="137" t="str">
        <f>IF('8'!$B$5="","",IF('8'!$B$66="","","PCF008002"))</f>
        <v/>
      </c>
      <c r="AS87" s="137" t="str">
        <f>IF('8'!$B$5="","",IF('8'!$B$66="","",7))</f>
        <v/>
      </c>
      <c r="AT87" s="137"/>
      <c r="AU87" s="137" t="str">
        <f>IF('8'!$B$5="","",IF('8'!$B$66="","","20170901"))</f>
        <v/>
      </c>
      <c r="AV87" s="137" t="str">
        <f>IF('8'!$B$5="","",IF('8'!$B$66="","",'8'!$B$2))</f>
        <v/>
      </c>
      <c r="AW87" s="138" t="str">
        <f>IF('8'!$B$5="","",IF('8'!$B$66="","",'8'!$B$4))</f>
        <v/>
      </c>
      <c r="AX87" s="75" t="str">
        <f>IF('1'!$B$5="","",IF('1'!$B$64="","",'1'!$B$5))</f>
        <v/>
      </c>
      <c r="AY87" s="78" t="str">
        <f>IF('1'!$B$5="","",IF('1'!$B$64="","","PCF008002"))</f>
        <v/>
      </c>
      <c r="AZ87" s="78" t="str">
        <f>IF('1'!$B$5="","",IF('1'!$B$64="","",5))</f>
        <v/>
      </c>
      <c r="BA87" s="78" t="str">
        <f>IF('1'!$B$5="","",IF('1'!$B$64="","",1))</f>
        <v/>
      </c>
      <c r="BB87" s="89" t="str">
        <f>IF('1'!$B$5="","",IF('1'!$B$64="","",IF('1'!$B$64="","",'1'!$B$64)))</f>
        <v/>
      </c>
      <c r="BC87" s="85" t="str">
        <f>IF('1'!$B$5="","",IF('1'!$B$64="","",0))</f>
        <v/>
      </c>
      <c r="BD87" s="78" t="str">
        <f>IF('1'!$B$5="","",IF('1'!$B$64="","",'1'!$B$2))</f>
        <v/>
      </c>
      <c r="BE87" s="79" t="str">
        <f>IF('1'!$B$5="","",IF('1'!$B$64="","",'1'!$B$4))</f>
        <v/>
      </c>
      <c r="BF87" s="75"/>
      <c r="BG87" s="89"/>
      <c r="BH87" s="84"/>
      <c r="BI87" s="88"/>
      <c r="BJ87" s="75"/>
      <c r="BK87" s="88"/>
      <c r="BL87" s="79"/>
      <c r="BM87" s="88"/>
      <c r="BN87" s="75"/>
      <c r="BO87" s="88"/>
      <c r="BP87" s="88"/>
      <c r="BQ87" s="88"/>
      <c r="BR87" s="79"/>
      <c r="BS87" s="80" t="str">
        <f>IF('9'!$B$5="","",IF('9'!$B$64="","","PCF008002"))</f>
        <v/>
      </c>
      <c r="BT87" s="77" t="str">
        <f>IF('9'!$B$5="","",IF('9'!$B$64="","",'9'!$B$5))</f>
        <v/>
      </c>
      <c r="BU87" s="78" t="str">
        <f>IF('9'!$B$5="","",IF('9'!$B$64="","",5))</f>
        <v/>
      </c>
      <c r="BV87" s="124" t="str">
        <f>IF('9'!$B$5="","",IF('9'!$B$64="","",60))</f>
        <v/>
      </c>
      <c r="BW87" s="124" t="str">
        <f>IF('9'!$B$5="","",IF('9'!$B$64="","",2))</f>
        <v/>
      </c>
      <c r="BX87" s="142"/>
      <c r="BY87" s="142"/>
      <c r="BZ87" s="124" t="str">
        <f>IF('9'!$B$5="","",IF('9'!$B$64="","","Y"))</f>
        <v/>
      </c>
      <c r="CA87" s="142"/>
      <c r="CB87" s="142"/>
    </row>
    <row r="88" spans="27:80" x14ac:dyDescent="0.25">
      <c r="AA88" s="136" t="str">
        <f>IF('8'!$B$5="","",IF('8'!$B$67="","","PCF008002"))</f>
        <v/>
      </c>
      <c r="AB88" s="151" t="str">
        <f>IF('8'!$B$5="","",IF('8'!$B$67="","",'8'!$B$5))</f>
        <v/>
      </c>
      <c r="AC88" s="137" t="str">
        <f>IF('8'!$B$5="","",IF('8'!$B$67="","",8))</f>
        <v/>
      </c>
      <c r="AD88" s="137" t="str">
        <f>IF('8'!$B$5="","",IF('8'!$B$67="","","FIELDCENT"))</f>
        <v/>
      </c>
      <c r="AE88" s="137" t="str">
        <f>IF('8'!$B$5="","",IF('8'!$B$67="","","0.00"))</f>
        <v/>
      </c>
      <c r="AF88" s="138" t="str">
        <f>IF('8'!$B$5="","",IF('8'!$B$67="","",'8'!$B$4))</f>
        <v/>
      </c>
      <c r="AG88" s="137" t="str">
        <f>IF('8'!$B$5="","",IF('8'!$B$67="","","0"))</f>
        <v/>
      </c>
      <c r="AH88" s="138" t="str">
        <f>IF('8'!$B$5="","",IF('8'!$B$67="","",'8'!$B$4))</f>
        <v/>
      </c>
      <c r="AI88" s="137" t="str">
        <f>IF('8'!$B$5="","",IF('8'!$B$67="","",'8'!$B$2))</f>
        <v/>
      </c>
      <c r="AJ88" s="138" t="str">
        <f>IF('8'!$B$5="","",IF('8'!$B$67="","",'8'!$B$4))</f>
        <v/>
      </c>
      <c r="AK88" s="130" t="str">
        <f>IF('8'!$B$5="","",IF('8'!$B$67="","",'8'!$B$2))</f>
        <v/>
      </c>
      <c r="AL88" s="126" t="str">
        <f>IF('8'!$B$5="","",IF('8'!$B$67="","","PCF008002"))</f>
        <v/>
      </c>
      <c r="AM88" s="152" t="str">
        <f>IF('8'!$B$5="","",IF('8'!$B$67="","",'8'!$B$5))</f>
        <v/>
      </c>
      <c r="AN88" s="126" t="str">
        <f>IF('8'!$B$5="","",IF('8'!$B$67="","",8))</f>
        <v/>
      </c>
      <c r="AO88" s="126" t="str">
        <f>IF('8'!$B$5="","",IF('8'!$B$67="","",'8'!$B$2))</f>
        <v/>
      </c>
      <c r="AP88" s="127" t="str">
        <f>IF('8'!$B$5="","",IF('8'!$B$67="","",'8'!$B$4))</f>
        <v/>
      </c>
      <c r="AQ88" s="139" t="str">
        <f>IF('8'!$B$5="","",IF('8'!$B$67="","",'8'!$B$5))</f>
        <v/>
      </c>
      <c r="AR88" s="137" t="str">
        <f>IF('8'!$B$5="","",IF('8'!$B$67="","","PCF008002"))</f>
        <v/>
      </c>
      <c r="AS88" s="137" t="str">
        <f>IF('8'!$B$5="","",IF('8'!$B$67="","",8))</f>
        <v/>
      </c>
      <c r="AT88" s="137"/>
      <c r="AU88" s="137" t="str">
        <f>IF('8'!$B$5="","",IF('8'!$B$67="","","20170901"))</f>
        <v/>
      </c>
      <c r="AV88" s="137" t="str">
        <f>IF('8'!$B$5="","",IF('8'!$B$67="","",'8'!$B$2))</f>
        <v/>
      </c>
      <c r="AW88" s="138" t="str">
        <f>IF('8'!$B$5="","",IF('8'!$B$67="","",'8'!$B$4))</f>
        <v/>
      </c>
      <c r="AX88" s="75" t="str">
        <f>IF('1'!$B$5="","",IF('1'!$B$64="","",'1'!$B$5))</f>
        <v/>
      </c>
      <c r="AY88" s="78" t="str">
        <f>IF('1'!$B$5="","",IF('1'!$B$64="","","PCF008002"))</f>
        <v/>
      </c>
      <c r="AZ88" s="78" t="str">
        <f>IF('1'!$B$5="","",IF('1'!$B$64="","",5))</f>
        <v/>
      </c>
      <c r="BA88" s="78" t="str">
        <f>IF('1'!$B$5="","",IF('1'!$B$64="","",2))</f>
        <v/>
      </c>
      <c r="BB88" s="89" t="str">
        <f>IF('1'!$B$5="","",IF('1'!$B$64="","",IF('1'!$J$64="","",'1'!$J$64)))</f>
        <v/>
      </c>
      <c r="BC88" s="85" t="str">
        <f>IF('1'!$B$5="","",IF('1'!$B$64="","",0))</f>
        <v/>
      </c>
      <c r="BD88" s="78" t="str">
        <f>IF('1'!$B$5="","",IF('1'!$B$64="","",'1'!$B$2))</f>
        <v/>
      </c>
      <c r="BE88" s="79" t="str">
        <f>IF('1'!$B$5="","",IF('1'!$B$64="","",'1'!$B$4))</f>
        <v/>
      </c>
      <c r="BF88" s="75"/>
      <c r="BG88" s="89"/>
      <c r="BH88" s="84"/>
      <c r="BI88" s="88"/>
      <c r="BJ88" s="75"/>
      <c r="BK88" s="88"/>
      <c r="BL88" s="79"/>
      <c r="BM88" s="88"/>
      <c r="BN88" s="75"/>
      <c r="BO88" s="88"/>
      <c r="BP88" s="88"/>
      <c r="BQ88" s="88"/>
      <c r="BR88" s="79"/>
      <c r="BS88" s="80" t="str">
        <f>IF('9'!$B$5="","",IF('9'!$B$65="","","PCF008002"))</f>
        <v/>
      </c>
      <c r="BT88" s="77" t="str">
        <f>IF('9'!$B$5="","",IF('9'!$B$65="","",'9'!$B$5))</f>
        <v/>
      </c>
      <c r="BU88" s="78" t="str">
        <f>IF('9'!$B$5="","",IF('9'!$B$65="","",6))</f>
        <v/>
      </c>
      <c r="BV88" s="124" t="str">
        <f>IF('9'!$B$5="","",IF('9'!$B$65="","",60))</f>
        <v/>
      </c>
      <c r="BW88" s="124" t="str">
        <f>IF('9'!$B$5="","",IF('9'!$B$65="","",2))</f>
        <v/>
      </c>
      <c r="BX88" s="142"/>
      <c r="BY88" s="142"/>
      <c r="BZ88" s="124" t="str">
        <f>IF('9'!$B$5="","",IF('9'!$B$65="","","Y"))</f>
        <v/>
      </c>
      <c r="CA88" s="142"/>
      <c r="CB88" s="142"/>
    </row>
    <row r="89" spans="27:80" x14ac:dyDescent="0.25">
      <c r="AA89" s="136" t="str">
        <f>IF('8'!$B$5="","",IF('8'!$B$68="","","PCF008002"))</f>
        <v/>
      </c>
      <c r="AB89" s="151" t="str">
        <f>IF('8'!$B$5="","",IF('8'!$B$68="","",'8'!$B$5))</f>
        <v/>
      </c>
      <c r="AC89" s="137" t="str">
        <f>IF('8'!$B$5="","",IF('8'!$B$68="","",9))</f>
        <v/>
      </c>
      <c r="AD89" s="137" t="str">
        <f>IF('8'!$B$5="","",IF('8'!$B$68="","","FIELDCENT"))</f>
        <v/>
      </c>
      <c r="AE89" s="137" t="str">
        <f>IF('8'!$B$5="","",IF('8'!$B$68="","","0.00"))</f>
        <v/>
      </c>
      <c r="AF89" s="138" t="str">
        <f>IF('8'!$B$5="","",IF('8'!$B$68="","",'8'!$B$4))</f>
        <v/>
      </c>
      <c r="AG89" s="137" t="str">
        <f>IF('8'!$B$5="","",IF('8'!$B$68="","","0"))</f>
        <v/>
      </c>
      <c r="AH89" s="138" t="str">
        <f>IF('8'!$B$5="","",IF('8'!$B$68="","",'8'!$B$4))</f>
        <v/>
      </c>
      <c r="AI89" s="137" t="str">
        <f>IF('8'!$B$5="","",IF('8'!$B$68="","",'8'!$B$2))</f>
        <v/>
      </c>
      <c r="AJ89" s="138" t="str">
        <f>IF('8'!$B$5="","",IF('8'!$B$68="","",'8'!$B$4))</f>
        <v/>
      </c>
      <c r="AK89" s="130" t="str">
        <f>IF('8'!$B$5="","",IF('8'!$B$68="","",'8'!$B$2))</f>
        <v/>
      </c>
      <c r="AL89" s="126" t="str">
        <f>IF('8'!$B$5="","",IF('8'!$B$68="","","PCF008002"))</f>
        <v/>
      </c>
      <c r="AM89" s="152" t="str">
        <f>IF('8'!$B$5="","",IF('8'!$B$68="","",'8'!$B$5))</f>
        <v/>
      </c>
      <c r="AN89" s="126" t="str">
        <f>IF('8'!$B$5="","",IF('8'!$B$68="","",9))</f>
        <v/>
      </c>
      <c r="AO89" s="126" t="str">
        <f>IF('8'!$B$5="","",IF('8'!$B$68="","",'8'!$B$2))</f>
        <v/>
      </c>
      <c r="AP89" s="127" t="str">
        <f>IF('8'!$B$5="","",IF('8'!$B$68="","",'8'!$B$4))</f>
        <v/>
      </c>
      <c r="AQ89" s="139" t="str">
        <f>IF('8'!$B$5="","",IF('8'!$B$68="","",'8'!$B$5))</f>
        <v/>
      </c>
      <c r="AR89" s="137" t="str">
        <f>IF('8'!$B$5="","",IF('8'!$B$68="","","PCF008002"))</f>
        <v/>
      </c>
      <c r="AS89" s="137" t="str">
        <f>IF('8'!$B$5="","",IF('8'!$B$68="","",9))</f>
        <v/>
      </c>
      <c r="AT89" s="137"/>
      <c r="AU89" s="137" t="str">
        <f>IF('8'!$B$5="","",IF('8'!$B$68="","","20170901"))</f>
        <v/>
      </c>
      <c r="AV89" s="137" t="str">
        <f>IF('8'!$B$5="","",IF('8'!$B$68="","",'8'!$B$2))</f>
        <v/>
      </c>
      <c r="AW89" s="138" t="str">
        <f>IF('8'!$B$5="","",IF('8'!$B$68="","",'8'!$B$4))</f>
        <v/>
      </c>
      <c r="AX89" s="75" t="str">
        <f>IF('1'!$B$5="","",IF('1'!$B$64="","",'1'!$B$5))</f>
        <v/>
      </c>
      <c r="AY89" s="78" t="str">
        <f>IF('1'!$B$5="","",IF('1'!$B$64="","","PCF008002"))</f>
        <v/>
      </c>
      <c r="AZ89" s="78" t="str">
        <f>IF('1'!$B$5="","",IF('1'!$B$64="","",5))</f>
        <v/>
      </c>
      <c r="BA89" s="78" t="str">
        <f>IF('1'!$B$5="","",IF('1'!$B$64="","",3))</f>
        <v/>
      </c>
      <c r="BB89" s="86" t="str">
        <f>IF('1'!$B$5="","",IF('1'!$B$64="","",IF('1'!$D$64="","",'1'!$D$64)))</f>
        <v/>
      </c>
      <c r="BC89" s="85" t="str">
        <f>IF('1'!$B$5="","",IF('1'!$B$64="","",0))</f>
        <v/>
      </c>
      <c r="BD89" s="78" t="str">
        <f>IF('1'!$B$5="","",IF('1'!$B$64="","",'1'!$B$2))</f>
        <v/>
      </c>
      <c r="BE89" s="79" t="str">
        <f>IF('1'!$B$5="","",IF('1'!$B$64="","",'1'!$B$4))</f>
        <v/>
      </c>
      <c r="BF89" s="75"/>
      <c r="BG89" s="89"/>
      <c r="BH89" s="84"/>
      <c r="BI89" s="88"/>
      <c r="BJ89" s="75"/>
      <c r="BK89" s="88"/>
      <c r="BL89" s="79"/>
      <c r="BM89" s="88"/>
      <c r="BN89" s="75"/>
      <c r="BO89" s="88"/>
      <c r="BP89" s="88"/>
      <c r="BQ89" s="88"/>
      <c r="BR89" s="79"/>
      <c r="BS89" s="80" t="str">
        <f>IF('9'!$B$5="","",IF('9'!$B$66="","","PCF008002"))</f>
        <v/>
      </c>
      <c r="BT89" s="77" t="str">
        <f>IF('9'!$B$5="","",IF('9'!$B$66="","",'9'!$B$5))</f>
        <v/>
      </c>
      <c r="BU89" s="78" t="str">
        <f>IF('9'!$B$5="","",IF('9'!$B$66="","",7))</f>
        <v/>
      </c>
      <c r="BV89" s="124" t="str">
        <f>IF('9'!$B$5="","",IF('9'!$B$66="","",60))</f>
        <v/>
      </c>
      <c r="BW89" s="124" t="str">
        <f>IF('9'!$B$5="","",IF('9'!$B$66="","",2))</f>
        <v/>
      </c>
      <c r="BX89" s="142"/>
      <c r="BY89" s="142"/>
      <c r="BZ89" s="124" t="str">
        <f>IF('9'!$B$5="","",IF('9'!$B$66="","","Y"))</f>
        <v/>
      </c>
      <c r="CA89" s="142"/>
      <c r="CB89" s="142"/>
    </row>
    <row r="90" spans="27:80" x14ac:dyDescent="0.25">
      <c r="AA90" s="136" t="str">
        <f>IF('8'!$B$5="","",IF('8'!$B$69="","","PCF008002"))</f>
        <v/>
      </c>
      <c r="AB90" s="151" t="str">
        <f>IF('8'!$B$5="","",IF('8'!$B$69="","",'8'!$B$5))</f>
        <v/>
      </c>
      <c r="AC90" s="137" t="str">
        <f>IF('8'!$B$5="","",IF('8'!$B$69="","",10))</f>
        <v/>
      </c>
      <c r="AD90" s="137" t="str">
        <f>IF('8'!$B$5="","",IF('8'!$B$69="","","FIELDCENT"))</f>
        <v/>
      </c>
      <c r="AE90" s="137" t="str">
        <f>IF('8'!$B$5="","",IF('8'!$B$69="","","0.00"))</f>
        <v/>
      </c>
      <c r="AF90" s="138" t="str">
        <f>IF('8'!$B$5="","",IF('8'!$B$69="","",'8'!$B$4))</f>
        <v/>
      </c>
      <c r="AG90" s="137" t="str">
        <f>IF('8'!$B$5="","",IF('8'!$B$69="","","0"))</f>
        <v/>
      </c>
      <c r="AH90" s="138" t="str">
        <f>IF('8'!$B$5="","",IF('8'!$B$69="","",'8'!$B$4))</f>
        <v/>
      </c>
      <c r="AI90" s="137" t="str">
        <f>IF('8'!$B$5="","",IF('8'!$B$69="","",'8'!$B$2))</f>
        <v/>
      </c>
      <c r="AJ90" s="138" t="str">
        <f>IF('8'!$B$5="","",IF('8'!$B$69="","",'8'!$B$4))</f>
        <v/>
      </c>
      <c r="AK90" s="130" t="str">
        <f>IF('8'!$B$5="","",IF('8'!$B$69="","",'8'!$B$2))</f>
        <v/>
      </c>
      <c r="AL90" s="126" t="str">
        <f>IF('8'!$B$5="","",IF('8'!$B$69="","","PCF008002"))</f>
        <v/>
      </c>
      <c r="AM90" s="152" t="str">
        <f>IF('8'!$B$5="","",IF('8'!$B$69="","",'8'!$B$5))</f>
        <v/>
      </c>
      <c r="AN90" s="126" t="str">
        <f>IF('8'!$B$5="","",IF('8'!$B$69="","",10))</f>
        <v/>
      </c>
      <c r="AO90" s="126" t="str">
        <f>IF('8'!$B$5="","",IF('8'!$B$69="","",'8'!$B$2))</f>
        <v/>
      </c>
      <c r="AP90" s="127" t="str">
        <f>IF('8'!$B$5="","",IF('8'!$B$69="","",'8'!$B$4))</f>
        <v/>
      </c>
      <c r="AQ90" s="139" t="str">
        <f>IF('8'!$B$5="","",IF('8'!$B$69="","",'8'!$B$5))</f>
        <v/>
      </c>
      <c r="AR90" s="137" t="str">
        <f>IF('8'!$B$5="","",IF('8'!$B$69="","","PCF008002"))</f>
        <v/>
      </c>
      <c r="AS90" s="137" t="str">
        <f>IF('8'!$B$5="","",IF('8'!$B$69="","",10))</f>
        <v/>
      </c>
      <c r="AT90" s="137"/>
      <c r="AU90" s="137" t="str">
        <f>IF('8'!$B$5="","",IF('8'!$B$69="","","20170901"))</f>
        <v/>
      </c>
      <c r="AV90" s="137" t="str">
        <f>IF('8'!$B$5="","",IF('8'!$B$69="","",'8'!$B$2))</f>
        <v/>
      </c>
      <c r="AW90" s="138" t="str">
        <f>IF('8'!$B$5="","",IF('8'!$B$69="","",'8'!$B$4))</f>
        <v/>
      </c>
      <c r="AX90" s="75" t="str">
        <f>IF('1'!$B$5="","",IF('1'!$B$64="","",'1'!$B$5))</f>
        <v/>
      </c>
      <c r="AY90" s="78" t="str">
        <f>IF('1'!$B$5="","",IF('1'!$B$64="","","PCF008002"))</f>
        <v/>
      </c>
      <c r="AZ90" s="78" t="str">
        <f>IF('1'!$B$5="","",IF('1'!$B$64="","",5))</f>
        <v/>
      </c>
      <c r="BA90" s="78" t="str">
        <f>IF('1'!$B$5="","",IF('1'!$B$64="","",4))</f>
        <v/>
      </c>
      <c r="BB90" s="86" t="str">
        <f>IF('1'!$B$5="","",IF('1'!$B$64="","",IF('1'!$D$64="","",'1'!$D$64)))</f>
        <v/>
      </c>
      <c r="BC90" s="85" t="str">
        <f>IF('1'!$B$5="","",IF('1'!$B$64="","",0))</f>
        <v/>
      </c>
      <c r="BD90" s="78" t="str">
        <f>IF('1'!$B$5="","",IF('1'!$B$64="","",'1'!$B$2))</f>
        <v/>
      </c>
      <c r="BE90" s="79" t="str">
        <f>IF('1'!$B$5="","",IF('1'!$B$64="","",'1'!$B$4))</f>
        <v/>
      </c>
      <c r="BF90" s="75"/>
      <c r="BG90" s="89"/>
      <c r="BH90" s="84"/>
      <c r="BI90" s="88"/>
      <c r="BJ90" s="75"/>
      <c r="BK90" s="88"/>
      <c r="BL90" s="79"/>
      <c r="BM90" s="88"/>
      <c r="BN90" s="75"/>
      <c r="BO90" s="88"/>
      <c r="BP90" s="88"/>
      <c r="BQ90" s="88"/>
      <c r="BR90" s="79"/>
      <c r="BS90" s="80" t="str">
        <f>IF('9'!$B$5="","",IF('9'!$B$67="","","PCF008002"))</f>
        <v/>
      </c>
      <c r="BT90" s="77" t="str">
        <f>IF('9'!$B$5="","",IF('9'!$B$67="","",'9'!$B$5))</f>
        <v/>
      </c>
      <c r="BU90" s="78" t="str">
        <f>IF('9'!$B$5="","",IF('9'!$B$67="","",8))</f>
        <v/>
      </c>
      <c r="BV90" s="124" t="str">
        <f>IF('9'!$B$5="","",IF('9'!$B$67="","",60))</f>
        <v/>
      </c>
      <c r="BW90" s="124" t="str">
        <f>IF('9'!$B$5="","",IF('9'!$B$67="","",2))</f>
        <v/>
      </c>
      <c r="BX90" s="142"/>
      <c r="BY90" s="142"/>
      <c r="BZ90" s="124" t="str">
        <f>IF('9'!$B$5="","",IF('9'!$B$67="","","Y"))</f>
        <v/>
      </c>
      <c r="CA90" s="142"/>
      <c r="CB90" s="142"/>
    </row>
    <row r="91" spans="27:80" x14ac:dyDescent="0.25">
      <c r="AA91" s="136" t="str">
        <f>IF('9'!$B$5="","",IF('9'!$B$36="","","PCF011003"))</f>
        <v/>
      </c>
      <c r="AB91" s="151" t="str">
        <f>IF('9'!$B$5="","",IF('9'!$B$36="","",'9'!$B$5))</f>
        <v/>
      </c>
      <c r="AC91" s="137" t="str">
        <f>IF('9'!$B$5="","",IF('9'!$B$36="","",1))</f>
        <v/>
      </c>
      <c r="AD91" s="137" t="str">
        <f>IF('9'!$B$5="","",IF('9'!$B$36="","","FIELDCENT"))</f>
        <v/>
      </c>
      <c r="AE91" s="137" t="str">
        <f>IF('9'!$B$5="","",IF('9'!$B$36="","","0.00"))</f>
        <v/>
      </c>
      <c r="AF91" s="138" t="str">
        <f>IF('9'!$B$5="","",IF('9'!$B$36="","",'9'!$B$4))</f>
        <v/>
      </c>
      <c r="AG91" s="137" t="str">
        <f>IF('9'!$B$5="","",IF('9'!$B$36="","","0"))</f>
        <v/>
      </c>
      <c r="AH91" s="138" t="str">
        <f>IF('9'!$B$5="","",IF('9'!$B$36="","",'9'!$B$4))</f>
        <v/>
      </c>
      <c r="AI91" s="137" t="str">
        <f>IF('9'!$B$5="","",IF('9'!$B$36="","",'9'!$B$2))</f>
        <v/>
      </c>
      <c r="AJ91" s="138" t="str">
        <f>IF('9'!$B$5="","",IF('9'!$B$36="","",'9'!$B$4))</f>
        <v/>
      </c>
      <c r="AK91" s="130" t="str">
        <f>IF('9'!$B$5="","",IF('9'!$B$36="","",'9'!$B$2))</f>
        <v/>
      </c>
      <c r="AL91" s="126" t="str">
        <f>IF('9'!$B$5="","",IF('9'!$B$36="","","PCF011003"))</f>
        <v/>
      </c>
      <c r="AM91" s="152" t="str">
        <f>IF('9'!$B$5="","",IF('9'!$B$36="","",'9'!$B$5))</f>
        <v/>
      </c>
      <c r="AN91" s="126" t="str">
        <f>IF('9'!$B$5="","",IF('9'!$B$36="","",1))</f>
        <v/>
      </c>
      <c r="AO91" s="126" t="str">
        <f>IF('9'!$B$5="","",IF('9'!$B$36="","",'9'!$B$2))</f>
        <v/>
      </c>
      <c r="AP91" s="127" t="str">
        <f>IF('9'!$B$5="","",IF('9'!$B$36="","",'9'!$B$4))</f>
        <v/>
      </c>
      <c r="AQ91" s="139" t="str">
        <f>IF('9'!$B$5="","",IF('9'!$B$36="","",'9'!$B$5))</f>
        <v/>
      </c>
      <c r="AR91" s="137" t="str">
        <f>IF('9'!$B$5="","",IF('9'!$B$36="","","PCF011003"))</f>
        <v/>
      </c>
      <c r="AS91" s="137" t="str">
        <f>IF('9'!$B$5="","",IF('9'!$B$36="","",1))</f>
        <v/>
      </c>
      <c r="AT91" s="137"/>
      <c r="AU91" s="137" t="str">
        <f>IF('9'!$B$5="","",IF('9'!$B$36="","","20170901"))</f>
        <v/>
      </c>
      <c r="AV91" s="137" t="str">
        <f>IF('9'!$B$5="","",IF('9'!$B$36="","",'9'!$B$2))</f>
        <v/>
      </c>
      <c r="AW91" s="138" t="str">
        <f>IF('9'!$B$5="","",IF('9'!$B$36="","",'9'!$B$4))</f>
        <v/>
      </c>
      <c r="AX91" s="75" t="str">
        <f>IF('1'!$B$5="","",IF('1'!$B$64="","",'1'!$B$5))</f>
        <v/>
      </c>
      <c r="AY91" s="78" t="str">
        <f>IF('1'!$B$5="","",IF('1'!$B$64="","","PCF008002"))</f>
        <v/>
      </c>
      <c r="AZ91" s="78" t="str">
        <f>IF('1'!$B$5="","",IF('1'!$B$64="","",5))</f>
        <v/>
      </c>
      <c r="BA91" s="78" t="str">
        <f>IF('1'!$B$5="","",IF('1'!$B$64="","",5))</f>
        <v/>
      </c>
      <c r="BB91" s="89" t="str">
        <f>IF('1'!$B$5="","",IF('1'!$B$64="","",IF('1'!$F$64="","",'1'!$F$64)))</f>
        <v/>
      </c>
      <c r="BC91" s="85" t="str">
        <f>IF('1'!$B$5="","",IF('1'!$B$64="","",0))</f>
        <v/>
      </c>
      <c r="BD91" s="78" t="str">
        <f>IF('1'!$B$5="","",IF('1'!$B$64="","",'1'!$B$2))</f>
        <v/>
      </c>
      <c r="BE91" s="79" t="str">
        <f>IF('1'!$B$5="","",IF('1'!$B$64="","",'1'!$B$4))</f>
        <v/>
      </c>
      <c r="BF91" s="75"/>
      <c r="BG91" s="89"/>
      <c r="BH91" s="84"/>
      <c r="BI91" s="88"/>
      <c r="BJ91" s="75"/>
      <c r="BK91" s="88"/>
      <c r="BL91" s="79"/>
      <c r="BM91" s="88"/>
      <c r="BN91" s="75"/>
      <c r="BO91" s="88"/>
      <c r="BP91" s="88"/>
      <c r="BQ91" s="88"/>
      <c r="BR91" s="79"/>
      <c r="BS91" s="80" t="str">
        <f>IF('9'!$B$5="","",IF('9'!$B$68="","","PCF008002"))</f>
        <v/>
      </c>
      <c r="BT91" s="77" t="str">
        <f>IF('9'!$B$5="","",IF('9'!$B$68="","",'9'!$B$5))</f>
        <v/>
      </c>
      <c r="BU91" s="78" t="str">
        <f>IF('9'!$B$5="","",IF('9'!$B$68="","",9))</f>
        <v/>
      </c>
      <c r="BV91" s="124" t="str">
        <f>IF('9'!$B$5="","",IF('9'!$B$68="","",60))</f>
        <v/>
      </c>
      <c r="BW91" s="124" t="str">
        <f>IF('9'!$B$5="","",IF('9'!$B$68="","",2))</f>
        <v/>
      </c>
      <c r="BX91" s="142"/>
      <c r="BY91" s="142"/>
      <c r="BZ91" s="124" t="str">
        <f>IF('9'!$B$5="","",IF('9'!$B$68="","","Y"))</f>
        <v/>
      </c>
      <c r="CA91" s="142"/>
      <c r="CB91" s="142"/>
    </row>
    <row r="92" spans="27:80" x14ac:dyDescent="0.25">
      <c r="AA92" s="136" t="str">
        <f>IF('9'!$B$5="","",IF('9'!$B$60="","","PCF008002"))</f>
        <v/>
      </c>
      <c r="AB92" s="151" t="str">
        <f>IF('9'!$B$5="","",IF('9'!$B$60="","",'9'!$B$5))</f>
        <v/>
      </c>
      <c r="AC92" s="137" t="str">
        <f>IF('9'!$B$5="","",IF('9'!$B$60="","",1))</f>
        <v/>
      </c>
      <c r="AD92" s="137" t="str">
        <f>IF('9'!$B$5="","",IF('9'!$B$60="","","FIELDCENT"))</f>
        <v/>
      </c>
      <c r="AE92" s="137" t="str">
        <f>IF('9'!$B$5="","",IF('9'!$B$60="","","0.00"))</f>
        <v/>
      </c>
      <c r="AF92" s="138" t="str">
        <f>IF('9'!$B$5="","",IF('9'!$B$60="","",'9'!$B$4))</f>
        <v/>
      </c>
      <c r="AG92" s="137" t="str">
        <f>IF('9'!$B$5="","",IF('9'!$B$60="","","0"))</f>
        <v/>
      </c>
      <c r="AH92" s="138" t="str">
        <f>IF('9'!$B$5="","",IF('9'!$B$60="","",'9'!$B$4))</f>
        <v/>
      </c>
      <c r="AI92" s="137" t="str">
        <f>IF('9'!$B$5="","",IF('9'!$B$60="","",'9'!$B$2))</f>
        <v/>
      </c>
      <c r="AJ92" s="138" t="str">
        <f>IF('9'!$B$5="","",IF('9'!$B$60="","",'9'!$B$4))</f>
        <v/>
      </c>
      <c r="AK92" s="130" t="str">
        <f>IF('9'!$B$5="","",IF('9'!$B$60="","",'9'!$B$2))</f>
        <v/>
      </c>
      <c r="AL92" s="126" t="str">
        <f>IF('9'!$B$5="","",IF('9'!$B$60="","","PCF008002"))</f>
        <v/>
      </c>
      <c r="AM92" s="152" t="str">
        <f>IF('9'!$B$5="","",IF('9'!$B$60="","",'9'!$B$5))</f>
        <v/>
      </c>
      <c r="AN92" s="126" t="str">
        <f>IF('9'!$B$5="","",IF('9'!$B$60="","",1))</f>
        <v/>
      </c>
      <c r="AO92" s="126" t="str">
        <f>IF('9'!$B$5="","",IF('9'!$B$60="","",'9'!$B$2))</f>
        <v/>
      </c>
      <c r="AP92" s="127" t="str">
        <f>IF('9'!$B$5="","",IF('9'!$B$60="","",'9'!$B$4))</f>
        <v/>
      </c>
      <c r="AQ92" s="139" t="str">
        <f>IF('9'!$B$5="","",IF('9'!$B$60="","",'9'!$B$5))</f>
        <v/>
      </c>
      <c r="AR92" s="137" t="str">
        <f>IF('9'!$B$5="","",IF('9'!$B$60="","","PCF008002"))</f>
        <v/>
      </c>
      <c r="AS92" s="137" t="str">
        <f>IF('9'!$B$5="","",IF('9'!$B$60="","",1))</f>
        <v/>
      </c>
      <c r="AT92" s="137"/>
      <c r="AU92" s="137" t="str">
        <f>IF('9'!$B$5="","",IF('9'!$B$60="","","20170901"))</f>
        <v/>
      </c>
      <c r="AV92" s="137" t="str">
        <f>IF('9'!$B$5="","",IF('9'!$B$60="","",'9'!$B$2))</f>
        <v/>
      </c>
      <c r="AW92" s="138" t="str">
        <f>IF('9'!$B$5="","",IF('9'!$B$60="","",'9'!$B$4))</f>
        <v/>
      </c>
      <c r="AX92" s="75" t="str">
        <f>IF('1'!$B$5="","",IF('1'!$B$64="","",'1'!$B$5))</f>
        <v/>
      </c>
      <c r="AY92" s="78" t="str">
        <f>IF('1'!$B$5="","",IF('1'!$B$64="","","PCF008002"))</f>
        <v/>
      </c>
      <c r="AZ92" s="78" t="str">
        <f>IF('1'!$B$5="","",IF('1'!$B$64="","",5))</f>
        <v/>
      </c>
      <c r="BA92" s="78" t="str">
        <f>IF('1'!$B$5="","",IF('1'!$B$64="","",6))</f>
        <v/>
      </c>
      <c r="BB92" s="89" t="str">
        <f>IF('1'!$B$5="","",IF('1'!$B$64="","",IF('1'!$G$64="","",'1'!$G$64)))</f>
        <v/>
      </c>
      <c r="BC92" s="76" t="str">
        <f>IF('1'!$B$5="","",IF('1'!$B$64="","",0))</f>
        <v/>
      </c>
      <c r="BD92" s="78" t="str">
        <f>IF('1'!$B$5="","",IF('1'!$B$64="","",'1'!$B$2))</f>
        <v/>
      </c>
      <c r="BE92" s="79" t="str">
        <f>IF('1'!$B$5="","",IF('1'!$B$64="","",'1'!$B$4))</f>
        <v/>
      </c>
      <c r="BF92" s="75"/>
      <c r="BG92" s="89"/>
      <c r="BH92" s="84"/>
      <c r="BI92" s="88"/>
      <c r="BJ92" s="75"/>
      <c r="BK92" s="88"/>
      <c r="BL92" s="79"/>
      <c r="BM92" s="88"/>
      <c r="BN92" s="75"/>
      <c r="BO92" s="88"/>
      <c r="BP92" s="88"/>
      <c r="BQ92" s="88"/>
      <c r="BR92" s="79"/>
      <c r="BS92" s="80" t="str">
        <f>IF('9'!$B$5="","",IF('9'!$B$69="","","PCF008002"))</f>
        <v/>
      </c>
      <c r="BT92" s="77" t="str">
        <f>IF('9'!$B$5="","",IF('9'!$B$69="","",'9'!$B$5))</f>
        <v/>
      </c>
      <c r="BU92" s="78" t="str">
        <f>IF('9'!$B$5="","",IF('9'!$B$69="","",10))</f>
        <v/>
      </c>
      <c r="BV92" s="124" t="str">
        <f>IF('9'!$B$5="","",IF('9'!$B$69="","",60))</f>
        <v/>
      </c>
      <c r="BW92" s="124" t="str">
        <f>IF('9'!$B$5="","",IF('9'!$B$69="","",2))</f>
        <v/>
      </c>
      <c r="BX92" s="142"/>
      <c r="BY92" s="142"/>
      <c r="BZ92" s="124" t="str">
        <f>IF('9'!$B$5="","",IF('9'!$B$69="","","Y"))</f>
        <v/>
      </c>
      <c r="CA92" s="142"/>
      <c r="CB92" s="142"/>
    </row>
    <row r="93" spans="27:80" x14ac:dyDescent="0.25">
      <c r="AA93" s="136" t="str">
        <f>IF('9'!$B$5="","",IF('9'!$B$61="","","PCF008002"))</f>
        <v/>
      </c>
      <c r="AB93" s="151" t="str">
        <f>IF('9'!$B$5="","",IF('9'!$B$61="","",'9'!$B$5))</f>
        <v/>
      </c>
      <c r="AC93" s="137" t="str">
        <f>IF('9'!$B$5="","",IF('9'!$B$61="","",2))</f>
        <v/>
      </c>
      <c r="AD93" s="137" t="str">
        <f>IF('9'!$B$5="","",IF('9'!$B$61="","","FIELDCENT"))</f>
        <v/>
      </c>
      <c r="AE93" s="137" t="str">
        <f>IF('9'!$B$5="","",IF('9'!$B$61="","","0.00"))</f>
        <v/>
      </c>
      <c r="AF93" s="138" t="str">
        <f>IF('9'!$B$5="","",IF('9'!$B$61="","",'9'!$B$4))</f>
        <v/>
      </c>
      <c r="AG93" s="137" t="str">
        <f>IF('9'!$B$5="","",IF('9'!$B$61="","","0"))</f>
        <v/>
      </c>
      <c r="AH93" s="138" t="str">
        <f>IF('9'!$B$5="","",IF('9'!$B$61="","",'9'!$B$4))</f>
        <v/>
      </c>
      <c r="AI93" s="137" t="str">
        <f>IF('9'!$B$5="","",IF('9'!$B$61="","",'9'!$B$2))</f>
        <v/>
      </c>
      <c r="AJ93" s="138" t="str">
        <f>IF('9'!$B$5="","",IF('9'!$B$61="","",'9'!$B$4))</f>
        <v/>
      </c>
      <c r="AK93" s="130" t="str">
        <f>IF('9'!$B$5="","",IF('9'!$B$61="","",'9'!$B$2))</f>
        <v/>
      </c>
      <c r="AL93" s="126" t="str">
        <f>IF('9'!$B$5="","",IF('9'!$B$61="","","PCF008002"))</f>
        <v/>
      </c>
      <c r="AM93" s="152" t="str">
        <f>IF('9'!$B$5="","",IF('9'!$B$61="","",'9'!$B$5))</f>
        <v/>
      </c>
      <c r="AN93" s="126" t="str">
        <f>IF('9'!$B$5="","",IF('9'!$B$61="","",2))</f>
        <v/>
      </c>
      <c r="AO93" s="126" t="str">
        <f>IF('9'!$B$5="","",IF('9'!$B$61="","",'9'!$B$2))</f>
        <v/>
      </c>
      <c r="AP93" s="127" t="str">
        <f>IF('9'!$B$5="","",IF('9'!$B$61="","",'9'!$B$4))</f>
        <v/>
      </c>
      <c r="AQ93" s="139" t="str">
        <f>IF('9'!$B$5="","",IF('9'!$B$61="","",'9'!$B$5))</f>
        <v/>
      </c>
      <c r="AR93" s="137" t="str">
        <f>IF('9'!$B$5="","",IF('9'!$B$61="","","PCF008002"))</f>
        <v/>
      </c>
      <c r="AS93" s="137" t="str">
        <f>IF('9'!$B$5="","",IF('9'!$B$61="","",2))</f>
        <v/>
      </c>
      <c r="AT93" s="137"/>
      <c r="AU93" s="137" t="str">
        <f>IF('9'!$B$5="","",IF('9'!$B$61="","","20170901"))</f>
        <v/>
      </c>
      <c r="AV93" s="137" t="str">
        <f>IF('9'!$B$5="","",IF('9'!$B$61="","",'9'!$B$2))</f>
        <v/>
      </c>
      <c r="AW93" s="138" t="str">
        <f>IF('9'!$B$5="","",IF('9'!$B$61="","",'9'!$B$4))</f>
        <v/>
      </c>
      <c r="AX93" s="75" t="str">
        <f>IF('1'!$B$5="","",IF('1'!$B$64="","",'1'!$B$5))</f>
        <v/>
      </c>
      <c r="AY93" s="78" t="str">
        <f>IF('1'!$B$5="","",IF('1'!$B$64="","","PCF008002"))</f>
        <v/>
      </c>
      <c r="AZ93" s="78" t="str">
        <f>IF('1'!$B$5="","",IF('1'!$B$64="","",5))</f>
        <v/>
      </c>
      <c r="BA93" s="78" t="str">
        <f>IF('1'!$B$5="","",IF('1'!$B$64="","",7))</f>
        <v/>
      </c>
      <c r="BB93" s="89" t="str">
        <f>IF('1'!$B$5="","",IF('1'!$B$64="","",IF('1'!$H$64="","",'1'!$H$64)))</f>
        <v/>
      </c>
      <c r="BC93" s="85" t="str">
        <f>IF('1'!$B$5="","",IF('1'!$B$64="","",0))</f>
        <v/>
      </c>
      <c r="BD93" s="78" t="str">
        <f>IF('1'!$B$5="","",IF('1'!$B$64="","",'1'!$B$2))</f>
        <v/>
      </c>
      <c r="BE93" s="79" t="str">
        <f>IF('1'!$B$5="","",IF('1'!$B$64="","",'1'!$B$4))</f>
        <v/>
      </c>
      <c r="BF93" s="75"/>
      <c r="BG93" s="89"/>
      <c r="BH93" s="84"/>
      <c r="BI93" s="88"/>
      <c r="BJ93" s="75"/>
      <c r="BK93" s="88"/>
      <c r="BL93" s="79"/>
      <c r="BM93" s="88"/>
      <c r="BN93" s="75"/>
      <c r="BO93" s="88"/>
      <c r="BP93" s="88"/>
      <c r="BQ93" s="88"/>
      <c r="BR93" s="79"/>
      <c r="BS93" s="80" t="str">
        <f>IF('10'!$B$5="","",IF('10'!$B$60="","","PCF008002"))</f>
        <v/>
      </c>
      <c r="BT93" s="77" t="str">
        <f>IF('10'!$B$5="","",IF('10'!$B$60="","",'10'!$B$5))</f>
        <v/>
      </c>
      <c r="BU93" s="78" t="str">
        <f>IF('10'!$B$5="","",IF('10'!$B$60="","",1))</f>
        <v/>
      </c>
      <c r="BV93" s="124" t="str">
        <f>IF('10'!$B$5="","",IF('10'!$B$60="","",60))</f>
        <v/>
      </c>
      <c r="BW93" s="124" t="str">
        <f>IF('10'!$B$5="","",IF('10'!$B$60="","",2))</f>
        <v/>
      </c>
      <c r="BX93" s="142"/>
      <c r="BY93" s="142"/>
      <c r="BZ93" s="124" t="str">
        <f>IF('10'!$B$5="","",IF('10'!$B$60="","","Y"))</f>
        <v/>
      </c>
      <c r="CA93" s="142"/>
      <c r="CB93" s="142"/>
    </row>
    <row r="94" spans="27:80" x14ac:dyDescent="0.25">
      <c r="AA94" s="136" t="str">
        <f>IF('9'!$B$5="","",IF('9'!$B$62="","","PCF008002"))</f>
        <v/>
      </c>
      <c r="AB94" s="151" t="str">
        <f>IF('9'!$B$5="","",IF('9'!$B$62="","",'9'!$B$5))</f>
        <v/>
      </c>
      <c r="AC94" s="137" t="str">
        <f>IF('9'!$B$5="","",IF('9'!$B$62="","",3))</f>
        <v/>
      </c>
      <c r="AD94" s="137" t="str">
        <f>IF('9'!$B$5="","",IF('9'!$B$62="","","FIELDCENT"))</f>
        <v/>
      </c>
      <c r="AE94" s="137" t="str">
        <f>IF('9'!$B$5="","",IF('9'!$B$62="","","0.00"))</f>
        <v/>
      </c>
      <c r="AF94" s="138" t="str">
        <f>IF('9'!$B$5="","",IF('9'!$B$62="","",'9'!$B$4))</f>
        <v/>
      </c>
      <c r="AG94" s="137" t="str">
        <f>IF('9'!$B$5="","",IF('9'!$B$62="","","0"))</f>
        <v/>
      </c>
      <c r="AH94" s="138" t="str">
        <f>IF('9'!$B$5="","",IF('9'!$B$62="","",'9'!$B$4))</f>
        <v/>
      </c>
      <c r="AI94" s="137" t="str">
        <f>IF('9'!$B$5="","",IF('9'!$B$62="","",'9'!$B$2))</f>
        <v/>
      </c>
      <c r="AJ94" s="138" t="str">
        <f>IF('9'!$B$5="","",IF('9'!$B$62="","",'9'!$B$4))</f>
        <v/>
      </c>
      <c r="AK94" s="130" t="str">
        <f>IF('9'!$B$5="","",IF('9'!$B$62="","",'9'!$B$2))</f>
        <v/>
      </c>
      <c r="AL94" s="126" t="str">
        <f>IF('9'!$B$5="","",IF('9'!$B$62="","","PCF008002"))</f>
        <v/>
      </c>
      <c r="AM94" s="152" t="str">
        <f>IF('9'!$B$5="","",IF('9'!$B$62="","",'9'!$B$5))</f>
        <v/>
      </c>
      <c r="AN94" s="126" t="str">
        <f>IF('9'!$B$5="","",IF('9'!$B$62="","",3))</f>
        <v/>
      </c>
      <c r="AO94" s="126" t="str">
        <f>IF('9'!$B$5="","",IF('9'!$B$62="","",'9'!$B$2))</f>
        <v/>
      </c>
      <c r="AP94" s="127" t="str">
        <f>IF('9'!$B$5="","",IF('9'!$B$62="","",'9'!$B$4))</f>
        <v/>
      </c>
      <c r="AQ94" s="139" t="str">
        <f>IF('9'!$B$5="","",IF('9'!$B$62="","",'9'!$B$5))</f>
        <v/>
      </c>
      <c r="AR94" s="137" t="str">
        <f>IF('9'!$B$5="","",IF('9'!$B$62="","","PCF008002"))</f>
        <v/>
      </c>
      <c r="AS94" s="137" t="str">
        <f>IF('9'!$B$5="","",IF('9'!$B$62="","",3))</f>
        <v/>
      </c>
      <c r="AT94" s="137"/>
      <c r="AU94" s="137" t="str">
        <f>IF('9'!$B$5="","",IF('9'!$B$62="","","20170901"))</f>
        <v/>
      </c>
      <c r="AV94" s="137" t="str">
        <f>IF('9'!$B$5="","",IF('9'!$B$62="","",'9'!$B$2))</f>
        <v/>
      </c>
      <c r="AW94" s="138" t="str">
        <f>IF('9'!$B$5="","",IF('9'!$B$62="","",'9'!$B$4))</f>
        <v/>
      </c>
      <c r="AX94" s="75" t="str">
        <f>IF('1'!$B$5="","",IF('1'!$B$64="","",'1'!$B$5))</f>
        <v/>
      </c>
      <c r="AY94" s="78" t="str">
        <f>IF('1'!$B$5="","",IF('1'!$B$64="","","PCF008002"))</f>
        <v/>
      </c>
      <c r="AZ94" s="78" t="str">
        <f>IF('1'!$B$5="","",IF('1'!$B$64="","",5))</f>
        <v/>
      </c>
      <c r="BA94" s="78" t="str">
        <f>IF('1'!$B$5="","",IF('1'!$B$64="","",8))</f>
        <v/>
      </c>
      <c r="BB94" s="89" t="str">
        <f>IF('1'!$B$5="","",IF('1'!$B$64="","",IF('1'!$I$64="","",'1'!$I$64)))</f>
        <v/>
      </c>
      <c r="BC94" s="85" t="str">
        <f>IF('1'!$B$5="","",IF('1'!$B$64="","",0))</f>
        <v/>
      </c>
      <c r="BD94" s="78" t="str">
        <f>IF('1'!$B$5="","",IF('1'!$B$64="","",'1'!$B$2))</f>
        <v/>
      </c>
      <c r="BE94" s="79" t="str">
        <f>IF('1'!$B$5="","",IF('1'!$B$64="","",'1'!$B$4))</f>
        <v/>
      </c>
      <c r="BF94" s="75"/>
      <c r="BG94" s="89"/>
      <c r="BH94" s="84"/>
      <c r="BI94" s="88"/>
      <c r="BJ94" s="75"/>
      <c r="BK94" s="88"/>
      <c r="BL94" s="79"/>
      <c r="BM94" s="88"/>
      <c r="BN94" s="75"/>
      <c r="BO94" s="88"/>
      <c r="BP94" s="88"/>
      <c r="BQ94" s="88"/>
      <c r="BR94" s="79"/>
      <c r="BS94" s="80" t="str">
        <f>IF('10'!$B$5="","",IF('10'!$B$61="","","PCF008002"))</f>
        <v/>
      </c>
      <c r="BT94" s="77" t="str">
        <f>IF('10'!$B$5="","",IF('10'!$B$61="","",'10'!$B$5))</f>
        <v/>
      </c>
      <c r="BU94" s="78" t="str">
        <f>IF('10'!$B$5="","",IF('10'!$B$61="","",2))</f>
        <v/>
      </c>
      <c r="BV94" s="124" t="str">
        <f>IF('10'!$B$5="","",IF('10'!$B$61="","",60))</f>
        <v/>
      </c>
      <c r="BW94" s="124" t="str">
        <f>IF('10'!$B$5="","",IF('10'!$B$61="","",2))</f>
        <v/>
      </c>
      <c r="BX94" s="142"/>
      <c r="BY94" s="142"/>
      <c r="BZ94" s="124" t="str">
        <f>IF('10'!$B$5="","",IF('10'!$B$61="","","Y"))</f>
        <v/>
      </c>
      <c r="CA94" s="142"/>
      <c r="CB94" s="142"/>
    </row>
    <row r="95" spans="27:80" x14ac:dyDescent="0.25">
      <c r="AA95" s="136" t="str">
        <f>IF('9'!$B$5="","",IF('9'!$B$63="","","PCF008002"))</f>
        <v/>
      </c>
      <c r="AB95" s="151" t="str">
        <f>IF('9'!$B$5="","",IF('9'!$B$63="","",'9'!$B$5))</f>
        <v/>
      </c>
      <c r="AC95" s="137" t="str">
        <f>IF('9'!$B$5="","",IF('9'!$B$63="","",4))</f>
        <v/>
      </c>
      <c r="AD95" s="137" t="str">
        <f>IF('9'!$B$5="","",IF('9'!$B$63="","","FIELDCENT"))</f>
        <v/>
      </c>
      <c r="AE95" s="137" t="str">
        <f>IF('9'!$B$5="","",IF('9'!$B$63="","","0.00"))</f>
        <v/>
      </c>
      <c r="AF95" s="138" t="str">
        <f>IF('9'!$B$5="","",IF('9'!$B$63="","",'9'!$B$4))</f>
        <v/>
      </c>
      <c r="AG95" s="137" t="str">
        <f>IF('9'!$B$5="","",IF('9'!$B$63="","","0"))</f>
        <v/>
      </c>
      <c r="AH95" s="138" t="str">
        <f>IF('9'!$B$5="","",IF('9'!$B$63="","",'9'!$B$4))</f>
        <v/>
      </c>
      <c r="AI95" s="137" t="str">
        <f>IF('9'!$B$5="","",IF('9'!$B$63="","",'9'!$B$2))</f>
        <v/>
      </c>
      <c r="AJ95" s="138" t="str">
        <f>IF('9'!$B$5="","",IF('9'!$B$63="","",'9'!$B$4))</f>
        <v/>
      </c>
      <c r="AK95" s="130" t="str">
        <f>IF('9'!$B$5="","",IF('9'!$B$63="","",'9'!$B$2))</f>
        <v/>
      </c>
      <c r="AL95" s="126" t="str">
        <f>IF('9'!$B$5="","",IF('9'!$B$63="","","PCF008002"))</f>
        <v/>
      </c>
      <c r="AM95" s="152" t="str">
        <f>IF('9'!$B$5="","",IF('9'!$B$63="","",'9'!$B$5))</f>
        <v/>
      </c>
      <c r="AN95" s="126" t="str">
        <f>IF('9'!$B$5="","",IF('9'!$B$63="","",4))</f>
        <v/>
      </c>
      <c r="AO95" s="126" t="str">
        <f>IF('9'!$B$5="","",IF('9'!$B$63="","",'9'!$B$2))</f>
        <v/>
      </c>
      <c r="AP95" s="127" t="str">
        <f>IF('9'!$B$5="","",IF('9'!$B$63="","",'9'!$B$4))</f>
        <v/>
      </c>
      <c r="AQ95" s="139" t="str">
        <f>IF('9'!$B$5="","",IF('9'!$B$63="","",'9'!$B$5))</f>
        <v/>
      </c>
      <c r="AR95" s="137" t="str">
        <f>IF('9'!$B$5="","",IF('9'!$B$63="","","PCF008002"))</f>
        <v/>
      </c>
      <c r="AS95" s="137" t="str">
        <f>IF('9'!$B$5="","",IF('9'!$B$63="","",4))</f>
        <v/>
      </c>
      <c r="AT95" s="137"/>
      <c r="AU95" s="137" t="str">
        <f>IF('9'!$B$5="","",IF('9'!$B$63="","","20170901"))</f>
        <v/>
      </c>
      <c r="AV95" s="137" t="str">
        <f>IF('9'!$B$5="","",IF('9'!$B$63="","",'9'!$B$2))</f>
        <v/>
      </c>
      <c r="AW95" s="138" t="str">
        <f>IF('9'!$B$5="","",IF('9'!$B$63="","",'9'!$B$4))</f>
        <v/>
      </c>
      <c r="AX95" s="75" t="str">
        <f>IF('1'!$B$5="","",IF('1'!$B$64="","",'1'!$B$5))</f>
        <v/>
      </c>
      <c r="AY95" s="78" t="str">
        <f>IF('1'!$B$5="","",IF('1'!$B$64="","","PCF008002"))</f>
        <v/>
      </c>
      <c r="AZ95" s="78" t="str">
        <f>IF('1'!$B$5="","",IF('1'!$B$64="","",5))</f>
        <v/>
      </c>
      <c r="BA95" s="78" t="str">
        <f>IF('1'!$B$5="","",IF('1'!$B$64="","",9))</f>
        <v/>
      </c>
      <c r="BB95" s="89" t="str">
        <f>IF('1'!$B$5="","",IF('1'!$B$64="","","QAQC"))</f>
        <v/>
      </c>
      <c r="BC95" s="85" t="str">
        <f>IF('1'!$B$5="","",IF('1'!$B$64="","",0))</f>
        <v/>
      </c>
      <c r="BD95" s="78" t="str">
        <f>IF('1'!$B$5="","",IF('1'!$B$64="","",'1'!$B$2))</f>
        <v/>
      </c>
      <c r="BE95" s="79" t="str">
        <f>IF('1'!$B$5="","",IF('1'!$B$64="","",'1'!$B$4))</f>
        <v/>
      </c>
      <c r="BF95" s="75"/>
      <c r="BG95" s="89"/>
      <c r="BH95" s="84"/>
      <c r="BI95" s="88"/>
      <c r="BJ95" s="75"/>
      <c r="BK95" s="88"/>
      <c r="BL95" s="79"/>
      <c r="BM95" s="88"/>
      <c r="BN95" s="75"/>
      <c r="BO95" s="88"/>
      <c r="BP95" s="88"/>
      <c r="BQ95" s="88"/>
      <c r="BR95" s="79"/>
      <c r="BS95" s="80" t="str">
        <f>IF('10'!$B$5="","",IF('10'!$B$62="","","PCF008002"))</f>
        <v/>
      </c>
      <c r="BT95" s="77" t="str">
        <f>IF('10'!$B$5="","",IF('10'!$B$62="","",'10'!$B$5))</f>
        <v/>
      </c>
      <c r="BU95" s="78" t="str">
        <f>IF('10'!$B$5="","",IF('10'!$B$62="","",3))</f>
        <v/>
      </c>
      <c r="BV95" s="124" t="str">
        <f>IF('10'!$B$5="","",IF('10'!$B$62="","",60))</f>
        <v/>
      </c>
      <c r="BW95" s="124" t="str">
        <f>IF('10'!$B$5="","",IF('10'!$B$62="","",2))</f>
        <v/>
      </c>
      <c r="BX95" s="142"/>
      <c r="BY95" s="142"/>
      <c r="BZ95" s="124" t="str">
        <f>IF('10'!$B$5="","",IF('10'!$B$62="","","Y"))</f>
        <v/>
      </c>
      <c r="CA95" s="142"/>
      <c r="CB95" s="142"/>
    </row>
    <row r="96" spans="27:80" x14ac:dyDescent="0.25">
      <c r="AA96" s="136" t="str">
        <f>IF('9'!$B$5="","",IF('9'!$B$64="","","PCF008002"))</f>
        <v/>
      </c>
      <c r="AB96" s="151" t="str">
        <f>IF('9'!$B$5="","",IF('9'!$B$64="","",'9'!$B$5))</f>
        <v/>
      </c>
      <c r="AC96" s="137" t="str">
        <f>IF('9'!$B$5="","",IF('9'!$B$64="","",5))</f>
        <v/>
      </c>
      <c r="AD96" s="137" t="str">
        <f>IF('9'!$B$5="","",IF('9'!$B$64="","","FIELDCENT"))</f>
        <v/>
      </c>
      <c r="AE96" s="137" t="str">
        <f>IF('9'!$B$5="","",IF('9'!$B$64="","","0.00"))</f>
        <v/>
      </c>
      <c r="AF96" s="138" t="str">
        <f>IF('9'!$B$5="","",IF('9'!$B$64="","",'9'!$B$4))</f>
        <v/>
      </c>
      <c r="AG96" s="137" t="str">
        <f>IF('9'!$B$5="","",IF('9'!$B$64="","","0"))</f>
        <v/>
      </c>
      <c r="AH96" s="138" t="str">
        <f>IF('9'!$B$5="","",IF('9'!$B$64="","",'9'!$B$4))</f>
        <v/>
      </c>
      <c r="AI96" s="137" t="str">
        <f>IF('9'!$B$5="","",IF('9'!$B$64="","",'9'!$B$2))</f>
        <v/>
      </c>
      <c r="AJ96" s="138" t="str">
        <f>IF('9'!$B$5="","",IF('9'!$B$64="","",'9'!$B$4))</f>
        <v/>
      </c>
      <c r="AK96" s="130" t="str">
        <f>IF('9'!$B$5="","",IF('9'!$B$64="","",'9'!$B$2))</f>
        <v/>
      </c>
      <c r="AL96" s="126" t="str">
        <f>IF('9'!$B$5="","",IF('9'!$B$64="","","PCF008002"))</f>
        <v/>
      </c>
      <c r="AM96" s="152" t="str">
        <f>IF('9'!$B$5="","",IF('9'!$B$64="","",'9'!$B$5))</f>
        <v/>
      </c>
      <c r="AN96" s="126" t="str">
        <f>IF('9'!$B$5="","",IF('9'!$B$64="","",5))</f>
        <v/>
      </c>
      <c r="AO96" s="126" t="str">
        <f>IF('9'!$B$5="","",IF('9'!$B$64="","",'9'!$B$2))</f>
        <v/>
      </c>
      <c r="AP96" s="127" t="str">
        <f>IF('9'!$B$5="","",IF('9'!$B$64="","",'9'!$B$4))</f>
        <v/>
      </c>
      <c r="AQ96" s="139" t="str">
        <f>IF('9'!$B$5="","",IF('9'!$B$64="","",'9'!$B$5))</f>
        <v/>
      </c>
      <c r="AR96" s="137" t="str">
        <f>IF('9'!$B$5="","",IF('9'!$B$64="","","PCF008002"))</f>
        <v/>
      </c>
      <c r="AS96" s="137" t="str">
        <f>IF('9'!$B$5="","",IF('9'!$B$64="","",5))</f>
        <v/>
      </c>
      <c r="AT96" s="137"/>
      <c r="AU96" s="137" t="str">
        <f>IF('9'!$B$5="","",IF('9'!$B$64="","","20170901"))</f>
        <v/>
      </c>
      <c r="AV96" s="137" t="str">
        <f>IF('9'!$B$5="","",IF('9'!$B$64="","",'9'!$B$2))</f>
        <v/>
      </c>
      <c r="AW96" s="138" t="str">
        <f>IF('9'!$B$5="","",IF('9'!$B$64="","",'9'!$B$4))</f>
        <v/>
      </c>
      <c r="AX96" s="75" t="str">
        <f>IF('1'!$B$5="","",IF('1'!$B$64="","",'1'!$B$5))</f>
        <v/>
      </c>
      <c r="AY96" s="78" t="str">
        <f>IF('1'!$B$5="","",IF('1'!$B$64="","","PCF008002"))</f>
        <v/>
      </c>
      <c r="AZ96" s="78" t="str">
        <f>IF('1'!$B$5="","",IF('1'!$B$64="","",5))</f>
        <v/>
      </c>
      <c r="BA96" s="78" t="str">
        <f>IF('1'!$B$5="","",IF('1'!$B$64="","",10))</f>
        <v/>
      </c>
      <c r="BB96" s="89" t="str">
        <f>IF('1'!$B$5="","",IF('1'!$B$64="","",IF('1'!$R$64="","",'1'!$R$64)))</f>
        <v/>
      </c>
      <c r="BC96" s="85" t="str">
        <f>IF('1'!$B$5="","",IF('1'!$B$64="","",0))</f>
        <v/>
      </c>
      <c r="BD96" s="78" t="str">
        <f>IF('1'!$B$5="","",IF('1'!$B$64="","",'1'!$B$2))</f>
        <v/>
      </c>
      <c r="BE96" s="79" t="str">
        <f>IF('1'!$B$5="","",IF('1'!$B$64="","",'1'!$B$4))</f>
        <v/>
      </c>
      <c r="BF96" s="75"/>
      <c r="BG96" s="89"/>
      <c r="BH96" s="84"/>
      <c r="BI96" s="88"/>
      <c r="BJ96" s="75"/>
      <c r="BK96" s="88"/>
      <c r="BL96" s="79"/>
      <c r="BM96" s="88"/>
      <c r="BN96" s="75"/>
      <c r="BO96" s="88"/>
      <c r="BP96" s="88"/>
      <c r="BQ96" s="88"/>
      <c r="BR96" s="79"/>
      <c r="BS96" s="80" t="str">
        <f>IF('10'!$B$5="","",IF('10'!$B$63="","","PCF008002"))</f>
        <v/>
      </c>
      <c r="BT96" s="77" t="str">
        <f>IF('10'!$B$5="","",IF('10'!$B$63="","",'10'!$B$5))</f>
        <v/>
      </c>
      <c r="BU96" s="78" t="str">
        <f>IF('10'!$B$5="","",IF('10'!$B$63="","",4))</f>
        <v/>
      </c>
      <c r="BV96" s="124" t="str">
        <f>IF('10'!$B$5="","",IF('10'!$B$63="","",60))</f>
        <v/>
      </c>
      <c r="BW96" s="124" t="str">
        <f>IF('10'!$B$5="","",IF('10'!$B$63="","",2))</f>
        <v/>
      </c>
      <c r="BX96" s="142"/>
      <c r="BY96" s="142"/>
      <c r="BZ96" s="124" t="str">
        <f>IF('10'!$B$5="","",IF('10'!$B$63="","","Y"))</f>
        <v/>
      </c>
      <c r="CA96" s="142"/>
      <c r="CB96" s="142"/>
    </row>
    <row r="97" spans="27:80" x14ac:dyDescent="0.25">
      <c r="AA97" s="136" t="str">
        <f>IF('9'!$B$5="","",IF('9'!$B$65="","","PCF008002"))</f>
        <v/>
      </c>
      <c r="AB97" s="151" t="str">
        <f>IF('9'!$B$5="","",IF('9'!$B$65="","",'9'!$B$5))</f>
        <v/>
      </c>
      <c r="AC97" s="137" t="str">
        <f>IF('9'!$B$5="","",IF('9'!$B$65="","",6))</f>
        <v/>
      </c>
      <c r="AD97" s="137" t="str">
        <f>IF('9'!$B$5="","",IF('9'!$B$65="","","FIELDCENT"))</f>
        <v/>
      </c>
      <c r="AE97" s="137" t="str">
        <f>IF('9'!$B$5="","",IF('9'!$B$65="","","0.00"))</f>
        <v/>
      </c>
      <c r="AF97" s="138" t="str">
        <f>IF('9'!$B$5="","",IF('9'!$B$65="","",'9'!$B$4))</f>
        <v/>
      </c>
      <c r="AG97" s="137" t="str">
        <f>IF('9'!$B$5="","",IF('9'!$B$65="","","0"))</f>
        <v/>
      </c>
      <c r="AH97" s="138" t="str">
        <f>IF('9'!$B$5="","",IF('9'!$B$65="","",'9'!$B$4))</f>
        <v/>
      </c>
      <c r="AI97" s="137" t="str">
        <f>IF('9'!$B$5="","",IF('9'!$B$65="","",'9'!$B$2))</f>
        <v/>
      </c>
      <c r="AJ97" s="138" t="str">
        <f>IF('9'!$B$5="","",IF('9'!$B$65="","",'9'!$B$4))</f>
        <v/>
      </c>
      <c r="AK97" s="130" t="str">
        <f>IF('9'!$B$5="","",IF('9'!$B$65="","",'9'!$B$2))</f>
        <v/>
      </c>
      <c r="AL97" s="126" t="str">
        <f>IF('9'!$B$5="","",IF('9'!$B$65="","","PCF008002"))</f>
        <v/>
      </c>
      <c r="AM97" s="152" t="str">
        <f>IF('9'!$B$5="","",IF('9'!$B$65="","",'9'!$B$5))</f>
        <v/>
      </c>
      <c r="AN97" s="126" t="str">
        <f>IF('9'!$B$5="","",IF('9'!$B$65="","",6))</f>
        <v/>
      </c>
      <c r="AO97" s="126" t="str">
        <f>IF('9'!$B$5="","",IF('9'!$B$65="","",'9'!$B$2))</f>
        <v/>
      </c>
      <c r="AP97" s="127" t="str">
        <f>IF('9'!$B$5="","",IF('9'!$B$65="","",'9'!$B$4))</f>
        <v/>
      </c>
      <c r="AQ97" s="139" t="str">
        <f>IF('9'!$B$5="","",IF('9'!$B$65="","",'9'!$B$5))</f>
        <v/>
      </c>
      <c r="AR97" s="137" t="str">
        <f>IF('9'!$B$5="","",IF('9'!$B$65="","","PCF008002"))</f>
        <v/>
      </c>
      <c r="AS97" s="137" t="str">
        <f>IF('9'!$B$5="","",IF('9'!$B$65="","",6))</f>
        <v/>
      </c>
      <c r="AT97" s="137"/>
      <c r="AU97" s="137" t="str">
        <f>IF('9'!$B$5="","",IF('9'!$B$65="","","20170901"))</f>
        <v/>
      </c>
      <c r="AV97" s="137" t="str">
        <f>IF('9'!$B$5="","",IF('9'!$B$65="","",'9'!$B$2))</f>
        <v/>
      </c>
      <c r="AW97" s="138" t="str">
        <f>IF('9'!$B$5="","",IF('9'!$B$65="","",'9'!$B$4))</f>
        <v/>
      </c>
      <c r="AX97" s="75" t="str">
        <f>IF('1'!$B$5="","",IF('1'!$B$64="","",'1'!$B$5))</f>
        <v/>
      </c>
      <c r="AY97" s="78" t="str">
        <f>IF('1'!$B$5="","",IF('1'!$B$64="","","PCF008002"))</f>
        <v/>
      </c>
      <c r="AZ97" s="78" t="str">
        <f>IF('1'!$B$5="","",IF('1'!$B$64="","",5))</f>
        <v/>
      </c>
      <c r="BA97" s="78" t="str">
        <f>IF('1'!$B$5="","",IF('1'!$B$64="","",11))</f>
        <v/>
      </c>
      <c r="BB97" s="89" t="str">
        <f>IF('1'!$B$5="","",IF('1'!$B$64="","",IF('1'!$K$64="","",'1'!$K$64)))</f>
        <v/>
      </c>
      <c r="BC97" s="85" t="str">
        <f>IF('1'!$B$5="","",IF('1'!$B$64="","",0))</f>
        <v/>
      </c>
      <c r="BD97" s="78" t="str">
        <f>IF('1'!$B$5="","",IF('1'!$B$64="","",'1'!$B$2))</f>
        <v/>
      </c>
      <c r="BE97" s="79" t="str">
        <f>IF('1'!$B$5="","",IF('1'!$B$64="","",'1'!$B$4))</f>
        <v/>
      </c>
      <c r="BF97" s="75"/>
      <c r="BG97" s="89"/>
      <c r="BH97" s="84"/>
      <c r="BI97" s="88"/>
      <c r="BJ97" s="75"/>
      <c r="BK97" s="88"/>
      <c r="BL97" s="79"/>
      <c r="BM97" s="88"/>
      <c r="BN97" s="75"/>
      <c r="BO97" s="88"/>
      <c r="BP97" s="88"/>
      <c r="BQ97" s="88"/>
      <c r="BR97" s="79"/>
      <c r="BS97" s="80" t="str">
        <f>IF('10'!$B$5="","",IF('10'!$B$64="","","PCF008002"))</f>
        <v/>
      </c>
      <c r="BT97" s="77" t="str">
        <f>IF('10'!$B$5="","",IF('10'!$B$64="","",'10'!$B$5))</f>
        <v/>
      </c>
      <c r="BU97" s="78" t="str">
        <f>IF('10'!$B$5="","",IF('10'!$B$64="","",5))</f>
        <v/>
      </c>
      <c r="BV97" s="124" t="str">
        <f>IF('10'!$B$5="","",IF('10'!$B$64="","",60))</f>
        <v/>
      </c>
      <c r="BW97" s="124" t="str">
        <f>IF('10'!$B$5="","",IF('10'!$B$64="","",2))</f>
        <v/>
      </c>
      <c r="BX97" s="142"/>
      <c r="BY97" s="142"/>
      <c r="BZ97" s="124" t="str">
        <f>IF('10'!$B$5="","",IF('10'!$B$64="","","Y"))</f>
        <v/>
      </c>
      <c r="CA97" s="142"/>
      <c r="CB97" s="142"/>
    </row>
    <row r="98" spans="27:80" x14ac:dyDescent="0.25">
      <c r="AA98" s="136" t="str">
        <f>IF('9'!$B$5="","",IF('9'!$B$66="","","PCF008002"))</f>
        <v/>
      </c>
      <c r="AB98" s="151" t="str">
        <f>IF('9'!$B$5="","",IF('9'!$B$66="","",'9'!$B$5))</f>
        <v/>
      </c>
      <c r="AC98" s="137" t="str">
        <f>IF('9'!$B$5="","",IF('9'!$B$66="","",7))</f>
        <v/>
      </c>
      <c r="AD98" s="137" t="str">
        <f>IF('9'!$B$5="","",IF('9'!$B$66="","","FIELDCENT"))</f>
        <v/>
      </c>
      <c r="AE98" s="137" t="str">
        <f>IF('9'!$B$5="","",IF('9'!$B$66="","","0.00"))</f>
        <v/>
      </c>
      <c r="AF98" s="138" t="str">
        <f>IF('9'!$B$5="","",IF('9'!$B$66="","",'9'!$B$4))</f>
        <v/>
      </c>
      <c r="AG98" s="137" t="str">
        <f>IF('9'!$B$5="","",IF('9'!$B$66="","","0"))</f>
        <v/>
      </c>
      <c r="AH98" s="138" t="str">
        <f>IF('9'!$B$5="","",IF('9'!$B$66="","",'9'!$B$4))</f>
        <v/>
      </c>
      <c r="AI98" s="137" t="str">
        <f>IF('9'!$B$5="","",IF('9'!$B$66="","",'9'!$B$2))</f>
        <v/>
      </c>
      <c r="AJ98" s="138" t="str">
        <f>IF('9'!$B$5="","",IF('9'!$B$66="","",'9'!$B$4))</f>
        <v/>
      </c>
      <c r="AK98" s="130" t="str">
        <f>IF('9'!$B$5="","",IF('9'!$B$66="","",'9'!$B$2))</f>
        <v/>
      </c>
      <c r="AL98" s="126" t="str">
        <f>IF('9'!$B$5="","",IF('9'!$B$66="","","PCF008002"))</f>
        <v/>
      </c>
      <c r="AM98" s="152" t="str">
        <f>IF('9'!$B$5="","",IF('9'!$B$66="","",'9'!$B$5))</f>
        <v/>
      </c>
      <c r="AN98" s="126" t="str">
        <f>IF('9'!$B$5="","",IF('9'!$B$66="","",7))</f>
        <v/>
      </c>
      <c r="AO98" s="126" t="str">
        <f>IF('9'!$B$5="","",IF('9'!$B$66="","",'9'!$B$2))</f>
        <v/>
      </c>
      <c r="AP98" s="127" t="str">
        <f>IF('9'!$B$5="","",IF('9'!$B$66="","",'9'!$B$4))</f>
        <v/>
      </c>
      <c r="AQ98" s="139" t="str">
        <f>IF('9'!$B$5="","",IF('9'!$B$66="","",'9'!$B$5))</f>
        <v/>
      </c>
      <c r="AR98" s="137" t="str">
        <f>IF('9'!$B$5="","",IF('9'!$B$66="","","PCF008002"))</f>
        <v/>
      </c>
      <c r="AS98" s="137" t="str">
        <f>IF('9'!$B$5="","",IF('9'!$B$66="","",7))</f>
        <v/>
      </c>
      <c r="AT98" s="137"/>
      <c r="AU98" s="137" t="str">
        <f>IF('9'!$B$5="","",IF('9'!$B$66="","","20170901"))</f>
        <v/>
      </c>
      <c r="AV98" s="137" t="str">
        <f>IF('9'!$B$5="","",IF('9'!$B$66="","",'9'!$B$2))</f>
        <v/>
      </c>
      <c r="AW98" s="138" t="str">
        <f>IF('9'!$B$5="","",IF('9'!$B$66="","",'9'!$B$4))</f>
        <v/>
      </c>
      <c r="AX98" s="75" t="str">
        <f>IF('1'!$B$5="","",IF('1'!$B$64="","",'1'!$B$5))</f>
        <v/>
      </c>
      <c r="AY98" s="78" t="str">
        <f>IF('1'!$B$5="","",IF('1'!$B$64="","","PCF008002"))</f>
        <v/>
      </c>
      <c r="AZ98" s="78" t="str">
        <f>IF('1'!$B$5="","",IF('1'!$B$64="","",5))</f>
        <v/>
      </c>
      <c r="BA98" s="78" t="str">
        <f>IF('1'!$B$5="","",IF('1'!$B$64="","",12))</f>
        <v/>
      </c>
      <c r="BB98" s="81" t="str">
        <f>IF('1'!$B$5="","",IF('1'!$B$64="","",IF('1'!$E$64="","",'1'!$E$64)))</f>
        <v/>
      </c>
      <c r="BC98" s="85" t="str">
        <f>IF('1'!$B$5="","",IF('1'!$B$64="","",0))</f>
        <v/>
      </c>
      <c r="BD98" s="78" t="str">
        <f>IF('1'!$B$5="","",IF('1'!$B$64="","",'1'!$B$2))</f>
        <v/>
      </c>
      <c r="BE98" s="79" t="str">
        <f>IF('1'!$B$5="","",IF('1'!$B$64="","",'1'!$B$4))</f>
        <v/>
      </c>
      <c r="BF98" s="75"/>
      <c r="BG98" s="89"/>
      <c r="BH98" s="84"/>
      <c r="BI98" s="88"/>
      <c r="BJ98" s="75"/>
      <c r="BK98" s="88"/>
      <c r="BL98" s="79"/>
      <c r="BM98" s="88"/>
      <c r="BN98" s="75"/>
      <c r="BO98" s="88"/>
      <c r="BP98" s="88"/>
      <c r="BQ98" s="88"/>
      <c r="BR98" s="79"/>
      <c r="BS98" s="80" t="str">
        <f>IF('10'!$B$5="","",IF('10'!$B$65="","","PCF008002"))</f>
        <v/>
      </c>
      <c r="BT98" s="77" t="str">
        <f>IF('10'!$B$5="","",IF('10'!$B$65="","",'10'!$B$5))</f>
        <v/>
      </c>
      <c r="BU98" s="78" t="str">
        <f>IF('10'!$B$5="","",IF('10'!$B$65="","",6))</f>
        <v/>
      </c>
      <c r="BV98" s="124" t="str">
        <f>IF('10'!$B$5="","",IF('10'!$B$65="","",60))</f>
        <v/>
      </c>
      <c r="BW98" s="124" t="str">
        <f>IF('10'!$B$5="","",IF('10'!$B$65="","",2))</f>
        <v/>
      </c>
      <c r="BX98" s="142"/>
      <c r="BY98" s="142"/>
      <c r="BZ98" s="124" t="str">
        <f>IF('10'!$B$5="","",IF('10'!$B$65="","","Y"))</f>
        <v/>
      </c>
      <c r="CA98" s="142"/>
      <c r="CB98" s="142"/>
    </row>
    <row r="99" spans="27:80" x14ac:dyDescent="0.25">
      <c r="AA99" s="136" t="str">
        <f>IF('9'!$B$5="","",IF('9'!$B$67="","","PCF008002"))</f>
        <v/>
      </c>
      <c r="AB99" s="151" t="str">
        <f>IF('9'!$B$5="","",IF('9'!$B$67="","",'9'!$B$5))</f>
        <v/>
      </c>
      <c r="AC99" s="137" t="str">
        <f>IF('9'!$B$5="","",IF('9'!$B$67="","",8))</f>
        <v/>
      </c>
      <c r="AD99" s="137" t="str">
        <f>IF('9'!$B$5="","",IF('9'!$B$67="","","FIELDCENT"))</f>
        <v/>
      </c>
      <c r="AE99" s="137" t="str">
        <f>IF('9'!$B$5="","",IF('9'!$B$67="","","0.00"))</f>
        <v/>
      </c>
      <c r="AF99" s="138" t="str">
        <f>IF('9'!$B$5="","",IF('9'!$B$67="","",'9'!$B$4))</f>
        <v/>
      </c>
      <c r="AG99" s="137" t="str">
        <f>IF('9'!$B$5="","",IF('9'!$B$67="","","0"))</f>
        <v/>
      </c>
      <c r="AH99" s="138" t="str">
        <f>IF('9'!$B$5="","",IF('9'!$B$67="","",'9'!$B$4))</f>
        <v/>
      </c>
      <c r="AI99" s="137" t="str">
        <f>IF('9'!$B$5="","",IF('9'!$B$67="","",'9'!$B$2))</f>
        <v/>
      </c>
      <c r="AJ99" s="138" t="str">
        <f>IF('9'!$B$5="","",IF('9'!$B$67="","",'9'!$B$4))</f>
        <v/>
      </c>
      <c r="AK99" s="130" t="str">
        <f>IF('9'!$B$5="","",IF('9'!$B$67="","",'9'!$B$2))</f>
        <v/>
      </c>
      <c r="AL99" s="126" t="str">
        <f>IF('9'!$B$5="","",IF('9'!$B$67="","","PCF008002"))</f>
        <v/>
      </c>
      <c r="AM99" s="152" t="str">
        <f>IF('9'!$B$5="","",IF('9'!$B$67="","",'9'!$B$5))</f>
        <v/>
      </c>
      <c r="AN99" s="126" t="str">
        <f>IF('9'!$B$5="","",IF('9'!$B$67="","",8))</f>
        <v/>
      </c>
      <c r="AO99" s="126" t="str">
        <f>IF('9'!$B$5="","",IF('9'!$B$67="","",'9'!$B$2))</f>
        <v/>
      </c>
      <c r="AP99" s="127" t="str">
        <f>IF('9'!$B$5="","",IF('9'!$B$67="","",'9'!$B$4))</f>
        <v/>
      </c>
      <c r="AQ99" s="139" t="str">
        <f>IF('9'!$B$5="","",IF('9'!$B$67="","",'9'!$B$5))</f>
        <v/>
      </c>
      <c r="AR99" s="137" t="str">
        <f>IF('9'!$B$5="","",IF('9'!$B$67="","","PCF008002"))</f>
        <v/>
      </c>
      <c r="AS99" s="137" t="str">
        <f>IF('9'!$B$5="","",IF('9'!$B$67="","",8))</f>
        <v/>
      </c>
      <c r="AT99" s="137"/>
      <c r="AU99" s="137" t="str">
        <f>IF('9'!$B$5="","",IF('9'!$B$67="","","20170901"))</f>
        <v/>
      </c>
      <c r="AV99" s="137" t="str">
        <f>IF('9'!$B$5="","",IF('9'!$B$67="","",'9'!$B$2))</f>
        <v/>
      </c>
      <c r="AW99" s="138" t="str">
        <f>IF('9'!$B$5="","",IF('9'!$B$67="","",'9'!$B$4))</f>
        <v/>
      </c>
      <c r="AX99" s="75" t="str">
        <f>IF('1'!$B$5="","",IF('1'!$B$64="","",'1'!$B$5))</f>
        <v/>
      </c>
      <c r="AY99" s="78" t="str">
        <f>IF('1'!$B$5="","",IF('1'!$B$64="","","PCF008002"))</f>
        <v/>
      </c>
      <c r="AZ99" s="78" t="str">
        <f>IF('1'!$B$5="","",IF('1'!$B$64="","",5))</f>
        <v/>
      </c>
      <c r="BA99" s="78" t="str">
        <f>IF('1'!$B$5="","",IF('1'!$B$64="","",990))</f>
        <v/>
      </c>
      <c r="BB99" s="89"/>
      <c r="BC99" s="85" t="str">
        <f>IF('1'!$B$5="","",IF('1'!$B$64="","",0))</f>
        <v/>
      </c>
      <c r="BD99" s="78" t="str">
        <f>IF('1'!$B$5="","",IF('1'!$B$64="","",'1'!$B$2))</f>
        <v/>
      </c>
      <c r="BE99" s="79" t="str">
        <f>IF('1'!$B$5="","",IF('1'!$B$64="","",'1'!$B$4))</f>
        <v/>
      </c>
      <c r="BF99" s="75"/>
      <c r="BG99" s="89"/>
      <c r="BH99" s="84"/>
      <c r="BI99" s="88"/>
      <c r="BJ99" s="75"/>
      <c r="BK99" s="88"/>
      <c r="BL99" s="79"/>
      <c r="BM99" s="88"/>
      <c r="BN99" s="75"/>
      <c r="BO99" s="88"/>
      <c r="BP99" s="88"/>
      <c r="BQ99" s="88"/>
      <c r="BR99" s="79"/>
      <c r="BS99" s="80" t="str">
        <f>IF('10'!$B$5="","",IF('10'!$B$66="","","PCF008002"))</f>
        <v/>
      </c>
      <c r="BT99" s="77" t="str">
        <f>IF('10'!$B$5="","",IF('10'!$B$66="","",'10'!$B$5))</f>
        <v/>
      </c>
      <c r="BU99" s="78" t="str">
        <f>IF('10'!$B$5="","",IF('10'!$B$66="","",7))</f>
        <v/>
      </c>
      <c r="BV99" s="124" t="str">
        <f>IF('10'!$B$5="","",IF('10'!$B$66="","",60))</f>
        <v/>
      </c>
      <c r="BW99" s="124" t="str">
        <f>IF('10'!$B$5="","",IF('10'!$B$66="","",2))</f>
        <v/>
      </c>
      <c r="BX99" s="142"/>
      <c r="BY99" s="142"/>
      <c r="BZ99" s="124" t="str">
        <f>IF('10'!$B$5="","",IF('10'!$B$66="","","Y"))</f>
        <v/>
      </c>
      <c r="CA99" s="142"/>
      <c r="CB99" s="142"/>
    </row>
    <row r="100" spans="27:80" x14ac:dyDescent="0.25">
      <c r="AA100" s="136" t="str">
        <f>IF('9'!$B$5="","",IF('9'!$B$68="","","PCF008002"))</f>
        <v/>
      </c>
      <c r="AB100" s="151" t="str">
        <f>IF('9'!$B$5="","",IF('9'!$B$68="","",'9'!$B$5))</f>
        <v/>
      </c>
      <c r="AC100" s="137" t="str">
        <f>IF('9'!$B$5="","",IF('9'!$B$68="","",9))</f>
        <v/>
      </c>
      <c r="AD100" s="137" t="str">
        <f>IF('9'!$B$5="","",IF('9'!$B$68="","","FIELDCENT"))</f>
        <v/>
      </c>
      <c r="AE100" s="137" t="str">
        <f>IF('9'!$B$5="","",IF('9'!$B$68="","","0.00"))</f>
        <v/>
      </c>
      <c r="AF100" s="138" t="str">
        <f>IF('9'!$B$5="","",IF('9'!$B$68="","",'9'!$B$4))</f>
        <v/>
      </c>
      <c r="AG100" s="137" t="str">
        <f>IF('9'!$B$5="","",IF('9'!$B$68="","","0"))</f>
        <v/>
      </c>
      <c r="AH100" s="138" t="str">
        <f>IF('9'!$B$5="","",IF('9'!$B$68="","",'9'!$B$4))</f>
        <v/>
      </c>
      <c r="AI100" s="137" t="str">
        <f>IF('9'!$B$5="","",IF('9'!$B$68="","",'9'!$B$2))</f>
        <v/>
      </c>
      <c r="AJ100" s="138" t="str">
        <f>IF('9'!$B$5="","",IF('9'!$B$68="","",'9'!$B$4))</f>
        <v/>
      </c>
      <c r="AK100" s="130" t="str">
        <f>IF('9'!$B$5="","",IF('9'!$B$68="","",'9'!$B$2))</f>
        <v/>
      </c>
      <c r="AL100" s="126" t="str">
        <f>IF('9'!$B$5="","",IF('9'!$B$68="","","PCF008002"))</f>
        <v/>
      </c>
      <c r="AM100" s="152" t="str">
        <f>IF('9'!$B$5="","",IF('9'!$B$68="","",'9'!$B$5))</f>
        <v/>
      </c>
      <c r="AN100" s="126" t="str">
        <f>IF('9'!$B$5="","",IF('9'!$B$68="","",9))</f>
        <v/>
      </c>
      <c r="AO100" s="126" t="str">
        <f>IF('9'!$B$5="","",IF('9'!$B$68="","",'9'!$B$2))</f>
        <v/>
      </c>
      <c r="AP100" s="127" t="str">
        <f>IF('9'!$B$5="","",IF('9'!$B$68="","",'9'!$B$4))</f>
        <v/>
      </c>
      <c r="AQ100" s="139" t="str">
        <f>IF('9'!$B$5="","",IF('9'!$B$68="","",'9'!$B$5))</f>
        <v/>
      </c>
      <c r="AR100" s="137" t="str">
        <f>IF('9'!$B$5="","",IF('9'!$B$68="","","PCF008002"))</f>
        <v/>
      </c>
      <c r="AS100" s="137" t="str">
        <f>IF('9'!$B$5="","",IF('9'!$B$68="","",9))</f>
        <v/>
      </c>
      <c r="AT100" s="137"/>
      <c r="AU100" s="137" t="str">
        <f>IF('9'!$B$5="","",IF('9'!$B$68="","","20170901"))</f>
        <v/>
      </c>
      <c r="AV100" s="137" t="str">
        <f>IF('9'!$B$5="","",IF('9'!$B$68="","",'9'!$B$2))</f>
        <v/>
      </c>
      <c r="AW100" s="138" t="str">
        <f>IF('9'!$B$5="","",IF('9'!$B$68="","",'9'!$B$4))</f>
        <v/>
      </c>
      <c r="AX100" s="75" t="str">
        <f>IF('1'!$B$5="","",IF('1'!$B$64="","",'1'!$B$5))</f>
        <v/>
      </c>
      <c r="AY100" s="78" t="str">
        <f>IF('1'!$B$5="","",IF('1'!$B$64="","","PCF008002"))</f>
        <v/>
      </c>
      <c r="AZ100" s="78" t="str">
        <f>IF('1'!$B$5="","",IF('1'!$B$64="","",5))</f>
        <v/>
      </c>
      <c r="BA100" s="78" t="str">
        <f>IF('1'!$B$5="","",IF('1'!$B$64="","",992))</f>
        <v/>
      </c>
      <c r="BB100" s="89"/>
      <c r="BC100" s="85" t="str">
        <f>IF('1'!$B$5="","",IF('1'!$B$64="","",0))</f>
        <v/>
      </c>
      <c r="BD100" s="78" t="str">
        <f>IF('1'!$B$5="","",IF('1'!$B$64="","",'1'!$B$2))</f>
        <v/>
      </c>
      <c r="BE100" s="79" t="str">
        <f>IF('1'!$B$5="","",IF('1'!$B$64="","",'1'!$B$4))</f>
        <v/>
      </c>
      <c r="BF100" s="75"/>
      <c r="BG100" s="89"/>
      <c r="BH100" s="84"/>
      <c r="BI100" s="88"/>
      <c r="BJ100" s="75"/>
      <c r="BK100" s="88"/>
      <c r="BL100" s="79"/>
      <c r="BM100" s="88"/>
      <c r="BN100" s="75"/>
      <c r="BO100" s="88"/>
      <c r="BP100" s="88"/>
      <c r="BQ100" s="88"/>
      <c r="BR100" s="79"/>
      <c r="BS100" s="80" t="str">
        <f>IF('10'!$B$5="","",IF('10'!$B$67="","","PCF008002"))</f>
        <v/>
      </c>
      <c r="BT100" s="77" t="str">
        <f>IF('10'!$B$5="","",IF('10'!$B$67="","",'10'!$B$5))</f>
        <v/>
      </c>
      <c r="BU100" s="78" t="str">
        <f>IF('10'!$B$5="","",IF('10'!$B$67="","",8))</f>
        <v/>
      </c>
      <c r="BV100" s="124" t="str">
        <f>IF('10'!$B$5="","",IF('10'!$B$67="","",60))</f>
        <v/>
      </c>
      <c r="BW100" s="124" t="str">
        <f>IF('10'!$B$5="","",IF('10'!$B$67="","",2))</f>
        <v/>
      </c>
      <c r="BX100" s="142"/>
      <c r="BY100" s="142"/>
      <c r="BZ100" s="124" t="str">
        <f>IF('10'!$B$5="","",IF('10'!$B$67="","","Y"))</f>
        <v/>
      </c>
      <c r="CA100" s="142"/>
      <c r="CB100" s="142"/>
    </row>
    <row r="101" spans="27:80" x14ac:dyDescent="0.25">
      <c r="AA101" s="136" t="str">
        <f>IF('9'!$B$5="","",IF('9'!$B$69="","","PCF008002"))</f>
        <v/>
      </c>
      <c r="AB101" s="151" t="str">
        <f>IF('9'!$B$5="","",IF('9'!$B$69="","",'9'!$B$5))</f>
        <v/>
      </c>
      <c r="AC101" s="137" t="str">
        <f>IF('9'!$B$5="","",IF('9'!$B$69="","",10))</f>
        <v/>
      </c>
      <c r="AD101" s="137" t="str">
        <f>IF('9'!$B$5="","",IF('9'!$B$69="","","FIELDCENT"))</f>
        <v/>
      </c>
      <c r="AE101" s="137" t="str">
        <f>IF('9'!$B$5="","",IF('9'!$B$69="","","0.00"))</f>
        <v/>
      </c>
      <c r="AF101" s="138" t="str">
        <f>IF('9'!$B$5="","",IF('9'!$B$69="","",'9'!$B$4))</f>
        <v/>
      </c>
      <c r="AG101" s="137" t="str">
        <f>IF('9'!$B$5="","",IF('9'!$B$69="","","0"))</f>
        <v/>
      </c>
      <c r="AH101" s="138" t="str">
        <f>IF('9'!$B$5="","",IF('9'!$B$69="","",'9'!$B$4))</f>
        <v/>
      </c>
      <c r="AI101" s="137" t="str">
        <f>IF('9'!$B$5="","",IF('9'!$B$69="","",'9'!$B$2))</f>
        <v/>
      </c>
      <c r="AJ101" s="138" t="str">
        <f>IF('9'!$B$5="","",IF('9'!$B$69="","",'9'!$B$4))</f>
        <v/>
      </c>
      <c r="AK101" s="130" t="str">
        <f>IF('9'!$B$5="","",IF('9'!$B$69="","",'9'!$B$2))</f>
        <v/>
      </c>
      <c r="AL101" s="126" t="str">
        <f>IF('9'!$B$5="","",IF('9'!$B$69="","","PCF008002"))</f>
        <v/>
      </c>
      <c r="AM101" s="152" t="str">
        <f>IF('9'!$B$5="","",IF('9'!$B$69="","",'9'!$B$5))</f>
        <v/>
      </c>
      <c r="AN101" s="126" t="str">
        <f>IF('9'!$B$5="","",IF('9'!$B$69="","",10))</f>
        <v/>
      </c>
      <c r="AO101" s="126" t="str">
        <f>IF('9'!$B$5="","",IF('9'!$B$69="","",'9'!$B$2))</f>
        <v/>
      </c>
      <c r="AP101" s="127" t="str">
        <f>IF('9'!$B$5="","",IF('9'!$B$69="","",'9'!$B$4))</f>
        <v/>
      </c>
      <c r="AQ101" s="139" t="str">
        <f>IF('9'!$B$5="","",IF('9'!$B$69="","",'9'!$B$5))</f>
        <v/>
      </c>
      <c r="AR101" s="137" t="str">
        <f>IF('9'!$B$5="","",IF('9'!$B$69="","","PCF008002"))</f>
        <v/>
      </c>
      <c r="AS101" s="137" t="str">
        <f>IF('9'!$B$5="","",IF('9'!$B$69="","",10))</f>
        <v/>
      </c>
      <c r="AT101" s="137"/>
      <c r="AU101" s="137" t="str">
        <f>IF('9'!$B$5="","",IF('9'!$B$69="","","20170901"))</f>
        <v/>
      </c>
      <c r="AV101" s="137" t="str">
        <f>IF('9'!$B$5="","",IF('9'!$B$69="","",'9'!$B$2))</f>
        <v/>
      </c>
      <c r="AW101" s="138" t="str">
        <f>IF('9'!$B$5="","",IF('9'!$B$69="","",'9'!$B$4))</f>
        <v/>
      </c>
      <c r="AX101" s="75" t="str">
        <f>IF('1'!$B$5="","",IF('1'!$B$64="","",'1'!$B$5))</f>
        <v/>
      </c>
      <c r="AY101" s="78" t="str">
        <f>IF('1'!$B$5="","",IF('1'!$B$64="","","PCF008002"))</f>
        <v/>
      </c>
      <c r="AZ101" s="78" t="str">
        <f>IF('1'!$B$5="","",IF('1'!$B$64="","",5))</f>
        <v/>
      </c>
      <c r="BA101" s="78" t="str">
        <f>IF('1'!$B$5="","",IF('1'!$B$64="","",993))</f>
        <v/>
      </c>
      <c r="BB101" s="89"/>
      <c r="BC101" s="85" t="str">
        <f>IF('1'!$B$5="","",IF('1'!$B$64="","",0))</f>
        <v/>
      </c>
      <c r="BD101" s="78" t="str">
        <f>IF('1'!$B$5="","",IF('1'!$B$64="","",'1'!$B$2))</f>
        <v/>
      </c>
      <c r="BE101" s="79" t="str">
        <f>IF('1'!$B$5="","",IF('1'!$B$64="","",'1'!$B$4))</f>
        <v/>
      </c>
      <c r="BF101" s="75"/>
      <c r="BG101" s="89"/>
      <c r="BH101" s="84"/>
      <c r="BI101" s="88"/>
      <c r="BJ101" s="75"/>
      <c r="BK101" s="88"/>
      <c r="BL101" s="79"/>
      <c r="BM101" s="88"/>
      <c r="BN101" s="75"/>
      <c r="BO101" s="88"/>
      <c r="BP101" s="88"/>
      <c r="BQ101" s="88"/>
      <c r="BR101" s="79"/>
      <c r="BS101" s="80" t="str">
        <f>IF('10'!$B$5="","",IF('10'!$B$68="","","PCF008002"))</f>
        <v/>
      </c>
      <c r="BT101" s="77" t="str">
        <f>IF('10'!$B$5="","",IF('10'!$B$68="","",'10'!$B$5))</f>
        <v/>
      </c>
      <c r="BU101" s="78" t="str">
        <f>IF('10'!$B$5="","",IF('10'!$B$68="","",9))</f>
        <v/>
      </c>
      <c r="BV101" s="124" t="str">
        <f>IF('10'!$B$5="","",IF('10'!$B$68="","",60))</f>
        <v/>
      </c>
      <c r="BW101" s="124" t="str">
        <f>IF('10'!$B$5="","",IF('10'!$B$68="","",2))</f>
        <v/>
      </c>
      <c r="BX101" s="142"/>
      <c r="BY101" s="142"/>
      <c r="BZ101" s="124" t="str">
        <f>IF('10'!$B$5="","",IF('10'!$B$68="","","Y"))</f>
        <v/>
      </c>
      <c r="CA101" s="142"/>
      <c r="CB101" s="142"/>
    </row>
    <row r="102" spans="27:80" x14ac:dyDescent="0.25">
      <c r="AA102" s="136" t="str">
        <f>IF('10'!$B$5="","",IF('10'!$B$36="","","PCF011003"))</f>
        <v/>
      </c>
      <c r="AB102" s="151" t="str">
        <f>IF('10'!$B$5="","",IF('10'!$B$36="","",'10'!$B$5))</f>
        <v/>
      </c>
      <c r="AC102" s="137" t="str">
        <f>IF('10'!$B$5="","",IF('10'!$B$36="","",1))</f>
        <v/>
      </c>
      <c r="AD102" s="137" t="str">
        <f>IF('10'!$B$5="","",IF('10'!$B$36="","","FIELDCENT"))</f>
        <v/>
      </c>
      <c r="AE102" s="137" t="str">
        <f>IF('10'!$B$5="","",IF('10'!$B$36="","","0.00"))</f>
        <v/>
      </c>
      <c r="AF102" s="138" t="str">
        <f>IF('10'!$B$5="","",IF('10'!$B$36="","",'10'!$B$4))</f>
        <v/>
      </c>
      <c r="AG102" s="137" t="str">
        <f>IF('10'!$B$5="","",IF('10'!$B$36="","","0"))</f>
        <v/>
      </c>
      <c r="AH102" s="138" t="str">
        <f>IF('10'!$B$5="","",IF('10'!$B$36="","",'10'!$B$4))</f>
        <v/>
      </c>
      <c r="AI102" s="137" t="str">
        <f>IF('10'!$B$5="","",IF('10'!$B$36="","",'10'!$B$2))</f>
        <v/>
      </c>
      <c r="AJ102" s="138" t="str">
        <f>IF('10'!$B$5="","",IF('10'!$B$36="","",'10'!$B$4))</f>
        <v/>
      </c>
      <c r="AK102" s="130" t="str">
        <f>IF('10'!$B$5="","",IF('10'!$B$36="","",'10'!$B$2))</f>
        <v/>
      </c>
      <c r="AL102" s="126" t="str">
        <f>IF('10'!$B$5="","",IF('10'!$B$36="","","PCF011003"))</f>
        <v/>
      </c>
      <c r="AM102" s="152" t="str">
        <f>IF('10'!$B$5="","",IF('10'!$B$36="","",'10'!$B$5))</f>
        <v/>
      </c>
      <c r="AN102" s="126" t="str">
        <f>IF('10'!$B$5="","",IF('10'!$B$36="","",1))</f>
        <v/>
      </c>
      <c r="AO102" s="126" t="str">
        <f>IF('10'!$B$5="","",IF('10'!$B$36="","",'10'!$B$2))</f>
        <v/>
      </c>
      <c r="AP102" s="127" t="str">
        <f>IF('10'!$B$5="","",IF('10'!$B$36="","",'10'!$B$4))</f>
        <v/>
      </c>
      <c r="AQ102" s="139" t="str">
        <f>IF('10'!$B$5="","",IF('10'!$B$36="","",'10'!$B$5))</f>
        <v/>
      </c>
      <c r="AR102" s="137" t="str">
        <f>IF('10'!$B$5="","",IF('10'!$B$36="","","PCF011003"))</f>
        <v/>
      </c>
      <c r="AS102" s="137" t="str">
        <f>IF('10'!$B$5="","",IF('10'!$B$36="","",1))</f>
        <v/>
      </c>
      <c r="AT102" s="137"/>
      <c r="AU102" s="137" t="str">
        <f>IF('10'!$B$5="","",IF('10'!$B$36="","","20170901"))</f>
        <v/>
      </c>
      <c r="AV102" s="137" t="str">
        <f>IF('10'!$B$5="","",IF('10'!$B$36="","",'10'!$B$2))</f>
        <v/>
      </c>
      <c r="AW102" s="138" t="str">
        <f>IF('10'!$B$5="","",IF('10'!$B$36="","",'10'!$B$4))</f>
        <v/>
      </c>
      <c r="AX102" s="75" t="str">
        <f>IF('1'!$B$5="","",IF('1'!$B$64="","",'1'!$B$5))</f>
        <v/>
      </c>
      <c r="AY102" s="78" t="str">
        <f>IF('1'!$B$5="","",IF('1'!$B$64="","","PCF008002"))</f>
        <v/>
      </c>
      <c r="AZ102" s="78" t="str">
        <f>IF('1'!$B$5="","",IF('1'!$B$64="","",5))</f>
        <v/>
      </c>
      <c r="BA102" s="78" t="str">
        <f>IF('1'!$B$5="","",IF('1'!$B$64="","",994))</f>
        <v/>
      </c>
      <c r="BB102" s="89"/>
      <c r="BC102" s="85" t="str">
        <f>IF('1'!$B$5="","",IF('1'!$B$64="","",0))</f>
        <v/>
      </c>
      <c r="BD102" s="78" t="str">
        <f>IF('1'!$B$5="","",IF('1'!$B$64="","",'1'!$B$2))</f>
        <v/>
      </c>
      <c r="BE102" s="79" t="str">
        <f>IF('1'!$B$5="","",IF('1'!$B$64="","",'1'!$B$4))</f>
        <v/>
      </c>
      <c r="BF102" s="75"/>
      <c r="BG102" s="89"/>
      <c r="BH102" s="84"/>
      <c r="BI102" s="88"/>
      <c r="BJ102" s="75"/>
      <c r="BK102" s="88"/>
      <c r="BL102" s="79"/>
      <c r="BM102" s="88"/>
      <c r="BN102" s="75"/>
      <c r="BO102" s="88"/>
      <c r="BP102" s="88"/>
      <c r="BQ102" s="88"/>
      <c r="BR102" s="79"/>
      <c r="BS102" s="80" t="str">
        <f>IF('10'!$B$5="","",IF('10'!$B$69="","","PCF008002"))</f>
        <v/>
      </c>
      <c r="BT102" s="77" t="str">
        <f>IF('10'!$B$5="","",IF('10'!$B$69="","",'10'!$B$5))</f>
        <v/>
      </c>
      <c r="BU102" s="78" t="str">
        <f>IF('10'!$B$5="","",IF('10'!$B$69="","",10))</f>
        <v/>
      </c>
      <c r="BV102" s="124" t="str">
        <f>IF('10'!$B$5="","",IF('10'!$B$69="","",60))</f>
        <v/>
      </c>
      <c r="BW102" s="124" t="str">
        <f>IF('10'!$B$5="","",IF('10'!$B$69="","",2))</f>
        <v/>
      </c>
      <c r="BX102" s="142"/>
      <c r="BY102" s="142"/>
      <c r="BZ102" s="124" t="str">
        <f>IF('10'!$B$5="","",IF('10'!$B$69="","","Y"))</f>
        <v/>
      </c>
      <c r="CA102" s="142"/>
      <c r="CB102" s="142"/>
    </row>
    <row r="103" spans="27:80" x14ac:dyDescent="0.25">
      <c r="AA103" s="136" t="str">
        <f>IF('10'!$B$5="","",IF('10'!$B$60="","","PCF008002"))</f>
        <v/>
      </c>
      <c r="AB103" s="151" t="str">
        <f>IF('10'!$B$5="","",IF('10'!$B$60="","",'10'!$B$5))</f>
        <v/>
      </c>
      <c r="AC103" s="137" t="str">
        <f>IF('10'!$B$5="","",IF('10'!$B$60="","",1))</f>
        <v/>
      </c>
      <c r="AD103" s="137" t="str">
        <f>IF('10'!$B$5="","",IF('10'!$B$60="","","FIELDCENT"))</f>
        <v/>
      </c>
      <c r="AE103" s="137" t="str">
        <f>IF('10'!$B$5="","",IF('10'!$B$60="","","0.00"))</f>
        <v/>
      </c>
      <c r="AF103" s="138" t="str">
        <f>IF('10'!$B$5="","",IF('10'!$B$60="","",'10'!$B$4))</f>
        <v/>
      </c>
      <c r="AG103" s="137" t="str">
        <f>IF('10'!$B$5="","",IF('10'!$B$60="","","0"))</f>
        <v/>
      </c>
      <c r="AH103" s="138" t="str">
        <f>IF('10'!$B$5="","",IF('10'!$B$60="","",'10'!$B$4))</f>
        <v/>
      </c>
      <c r="AI103" s="137" t="str">
        <f>IF('10'!$B$5="","",IF('10'!$B$60="","",'10'!$B$2))</f>
        <v/>
      </c>
      <c r="AJ103" s="138" t="str">
        <f>IF('10'!$B$5="","",IF('10'!$B$60="","",'10'!$B$4))</f>
        <v/>
      </c>
      <c r="AK103" s="130" t="str">
        <f>IF('10'!$B$5="","",IF('10'!$B$60="","",'10'!$B$2))</f>
        <v/>
      </c>
      <c r="AL103" s="126" t="str">
        <f>IF('10'!$B$5="","",IF('10'!$B$60="","","PCF008002"))</f>
        <v/>
      </c>
      <c r="AM103" s="152" t="str">
        <f>IF('10'!$B$5="","",IF('10'!$B$60="","",'10'!$B$5))</f>
        <v/>
      </c>
      <c r="AN103" s="126" t="str">
        <f>IF('10'!$B$5="","",IF('10'!$B$60="","",1))</f>
        <v/>
      </c>
      <c r="AO103" s="126" t="str">
        <f>IF('10'!$B$5="","",IF('10'!$B$60="","",'10'!$B$2))</f>
        <v/>
      </c>
      <c r="AP103" s="127" t="str">
        <f>IF('10'!$B$5="","",IF('10'!$B$60="","",'10'!$B$4))</f>
        <v/>
      </c>
      <c r="AQ103" s="139" t="str">
        <f>IF('10'!$B$5="","",IF('10'!$B$60="","",'10'!$B$5))</f>
        <v/>
      </c>
      <c r="AR103" s="137" t="str">
        <f>IF('10'!$B$5="","",IF('10'!$B$60="","","PCF008002"))</f>
        <v/>
      </c>
      <c r="AS103" s="137" t="str">
        <f>IF('10'!$B$5="","",IF('10'!$B$60="","",1))</f>
        <v/>
      </c>
      <c r="AT103" s="137"/>
      <c r="AU103" s="137" t="str">
        <f>IF('10'!$B$5="","",IF('10'!$B$60="","","20170901"))</f>
        <v/>
      </c>
      <c r="AV103" s="137" t="str">
        <f>IF('10'!$B$5="","",IF('10'!$B$60="","",'10'!$B$2))</f>
        <v/>
      </c>
      <c r="AW103" s="138" t="str">
        <f>IF('10'!$B$5="","",IF('10'!$B$60="","",'10'!$B$4))</f>
        <v/>
      </c>
      <c r="AX103" s="75" t="str">
        <f>IF('1'!$B$5="","",IF('1'!$B$64="","",'1'!$B$5))</f>
        <v/>
      </c>
      <c r="AY103" s="78" t="str">
        <f>IF('1'!$B$5="","",IF('1'!$B$64="","","PCF008002"))</f>
        <v/>
      </c>
      <c r="AZ103" s="78" t="str">
        <f>IF('1'!$B$5="","",IF('1'!$B$64="","",5))</f>
        <v/>
      </c>
      <c r="BA103" s="78" t="str">
        <f>IF('1'!$B$5="","",IF('1'!$B$64="","",995))</f>
        <v/>
      </c>
      <c r="BB103" s="89"/>
      <c r="BC103" s="85" t="str">
        <f>IF('1'!$B$5="","",IF('1'!$B$64="","",0))</f>
        <v/>
      </c>
      <c r="BD103" s="78" t="str">
        <f>IF('1'!$B$5="","",IF('1'!$B$64="","",'1'!$B$2))</f>
        <v/>
      </c>
      <c r="BE103" s="79" t="str">
        <f>IF('1'!$B$5="","",IF('1'!$B$64="","",'1'!$B$4))</f>
        <v/>
      </c>
      <c r="BF103" s="75"/>
      <c r="BG103" s="89"/>
      <c r="BH103" s="84"/>
      <c r="BI103" s="88"/>
      <c r="BJ103" s="75"/>
      <c r="BK103" s="88"/>
      <c r="BL103" s="79"/>
      <c r="BM103" s="88"/>
      <c r="BN103" s="75"/>
      <c r="BO103" s="88"/>
      <c r="BP103" s="88"/>
      <c r="BQ103" s="88"/>
      <c r="BR103" s="79"/>
      <c r="BS103" s="132" t="str">
        <f>IF('1'!$B$5="","",IF('1'!$B$36="","","PCF011003"))</f>
        <v/>
      </c>
      <c r="BT103" s="160" t="str">
        <f>IF('1'!$B$5="","",IF('1'!$B$36="","",'1'!$B$5))</f>
        <v/>
      </c>
      <c r="BU103" s="133" t="str">
        <f>IF('1'!$B$5="","",IF('1'!$B$36="","",1))</f>
        <v/>
      </c>
      <c r="BV103" s="78" t="str">
        <f>IF('1'!$B$5="","",IF('1'!$B$36="","",60))</f>
        <v/>
      </c>
      <c r="BW103" s="78" t="str">
        <f>IF('1'!$B$5="","",IF('1'!$B$36="","",2))</f>
        <v/>
      </c>
      <c r="BX103" s="134"/>
      <c r="BY103" s="134"/>
      <c r="BZ103" s="78" t="str">
        <f>IF('1'!$B$5="","",IF('1'!$B$36="","","Y"))</f>
        <v/>
      </c>
      <c r="CA103" s="134"/>
      <c r="CB103" s="135"/>
    </row>
    <row r="104" spans="27:80" x14ac:dyDescent="0.25">
      <c r="AA104" s="136" t="str">
        <f>IF('10'!$B$5="","",IF('10'!$B$61="","","PCF008002"))</f>
        <v/>
      </c>
      <c r="AB104" s="151" t="str">
        <f>IF('10'!$B$5="","",IF('10'!$B$61="","",'10'!$B$5))</f>
        <v/>
      </c>
      <c r="AC104" s="137" t="str">
        <f>IF('10'!$B$5="","",IF('10'!$B$61="","",2))</f>
        <v/>
      </c>
      <c r="AD104" s="137" t="str">
        <f>IF('10'!$B$5="","",IF('10'!$B$61="","","FIELDCENT"))</f>
        <v/>
      </c>
      <c r="AE104" s="137" t="str">
        <f>IF('10'!$B$5="","",IF('10'!$B$61="","","0.00"))</f>
        <v/>
      </c>
      <c r="AF104" s="138" t="str">
        <f>IF('10'!$B$5="","",IF('10'!$B$61="","",'10'!$B$4))</f>
        <v/>
      </c>
      <c r="AG104" s="137" t="str">
        <f>IF('10'!$B$5="","",IF('10'!$B$61="","","0"))</f>
        <v/>
      </c>
      <c r="AH104" s="138" t="str">
        <f>IF('10'!$B$5="","",IF('10'!$B$61="","",'10'!$B$4))</f>
        <v/>
      </c>
      <c r="AI104" s="137" t="str">
        <f>IF('10'!$B$5="","",IF('10'!$B$61="","",'10'!$B$2))</f>
        <v/>
      </c>
      <c r="AJ104" s="138" t="str">
        <f>IF('10'!$B$5="","",IF('10'!$B$61="","",'10'!$B$4))</f>
        <v/>
      </c>
      <c r="AK104" s="130" t="str">
        <f>IF('10'!$B$5="","",IF('10'!$B$61="","",'10'!$B$2))</f>
        <v/>
      </c>
      <c r="AL104" s="126" t="str">
        <f>IF('10'!$B$5="","",IF('10'!$B$61="","","PCF008002"))</f>
        <v/>
      </c>
      <c r="AM104" s="152" t="str">
        <f>IF('10'!$B$5="","",IF('10'!$B$61="","",'10'!$B$5))</f>
        <v/>
      </c>
      <c r="AN104" s="126" t="str">
        <f>IF('10'!$B$5="","",IF('10'!$B$61="","",2))</f>
        <v/>
      </c>
      <c r="AO104" s="126" t="str">
        <f>IF('10'!$B$5="","",IF('10'!$B$61="","",'10'!$B$2))</f>
        <v/>
      </c>
      <c r="AP104" s="127" t="str">
        <f>IF('10'!$B$5="","",IF('10'!$B$61="","",'10'!$B$4))</f>
        <v/>
      </c>
      <c r="AQ104" s="139" t="str">
        <f>IF('10'!$B$5="","",IF('10'!$B$61="","",'10'!$B$5))</f>
        <v/>
      </c>
      <c r="AR104" s="137" t="str">
        <f>IF('10'!$B$5="","",IF('10'!$B$61="","","PCF008002"))</f>
        <v/>
      </c>
      <c r="AS104" s="137" t="str">
        <f>IF('10'!$B$5="","",IF('10'!$B$61="","",2))</f>
        <v/>
      </c>
      <c r="AT104" s="137"/>
      <c r="AU104" s="137" t="str">
        <f>IF('10'!$B$5="","",IF('10'!$B$61="","","20170901"))</f>
        <v/>
      </c>
      <c r="AV104" s="137" t="str">
        <f>IF('10'!$B$5="","",IF('10'!$B$61="","",'10'!$B$2))</f>
        <v/>
      </c>
      <c r="AW104" s="138" t="str">
        <f>IF('10'!$B$5="","",IF('10'!$B$61="","",'10'!$B$4))</f>
        <v/>
      </c>
      <c r="AX104" s="75" t="str">
        <f>IF('1'!$B$5="","",IF('1'!$B$64="","",'1'!$B$5))</f>
        <v/>
      </c>
      <c r="AY104" s="78" t="str">
        <f>IF('1'!$B$5="","",IF('1'!$B$64="","","PCF008002"))</f>
        <v/>
      </c>
      <c r="AZ104" s="78" t="str">
        <f>IF('1'!$B$5="","",IF('1'!$B$64="","",5))</f>
        <v/>
      </c>
      <c r="BA104" s="78" t="str">
        <f>IF('1'!$B$5="","",IF('1'!$B$64="","",996))</f>
        <v/>
      </c>
      <c r="BB104" s="89"/>
      <c r="BC104" s="76" t="str">
        <f>IF('1'!$B$5="","",IF('1'!$B$64="","",0))</f>
        <v/>
      </c>
      <c r="BD104" s="78" t="str">
        <f>IF('1'!$B$5="","",IF('1'!$B$64="","",'1'!$B$2))</f>
        <v/>
      </c>
      <c r="BE104" s="79" t="str">
        <f>IF('1'!$B$5="","",IF('1'!$B$64="","",'1'!$B$4))</f>
        <v/>
      </c>
      <c r="BF104" s="75"/>
      <c r="BG104" s="89"/>
      <c r="BH104" s="84"/>
      <c r="BI104" s="88"/>
      <c r="BJ104" s="75"/>
      <c r="BK104" s="88"/>
      <c r="BL104" s="79"/>
      <c r="BM104" s="88"/>
      <c r="BN104" s="75"/>
      <c r="BO104" s="88"/>
      <c r="BP104" s="88"/>
      <c r="BQ104" s="88"/>
      <c r="BR104" s="79"/>
      <c r="BS104" s="132" t="str">
        <f>IF('2'!$B$5="","",IF('2'!$B$36="","","PCF011003"))</f>
        <v/>
      </c>
      <c r="BT104" s="160" t="str">
        <f>IF('2'!$B$5="","",IF('2'!$B$36="","",'2'!$B$5))</f>
        <v/>
      </c>
      <c r="BU104" s="133" t="str">
        <f>IF('2'!$B$5="","",IF('2'!$B$36="","",1))</f>
        <v/>
      </c>
      <c r="BV104" s="124" t="str">
        <f>IF('2'!$B$5="","",IF('2'!$B$36="","",60))</f>
        <v/>
      </c>
      <c r="BW104" s="124" t="str">
        <f>IF('2'!$B$5="","",IF('2'!$B$36="","",2))</f>
        <v/>
      </c>
      <c r="BX104" s="134"/>
      <c r="BY104" s="134"/>
      <c r="BZ104" s="124" t="str">
        <f>IF('2'!$B$5="","",IF('2'!$B$36="","","Y"))</f>
        <v/>
      </c>
      <c r="CA104" s="134"/>
      <c r="CB104" s="135"/>
    </row>
    <row r="105" spans="27:80" x14ac:dyDescent="0.25">
      <c r="AA105" s="136" t="str">
        <f>IF('10'!$B$5="","",IF('10'!$B$62="","","PCF008002"))</f>
        <v/>
      </c>
      <c r="AB105" s="151" t="str">
        <f>IF('10'!$B$5="","",IF('10'!$B$62="","",'10'!$B$5))</f>
        <v/>
      </c>
      <c r="AC105" s="137" t="str">
        <f>IF('10'!$B$5="","",IF('10'!$B$62="","",3))</f>
        <v/>
      </c>
      <c r="AD105" s="137" t="str">
        <f>IF('10'!$B$5="","",IF('10'!$B$62="","","FIELDCENT"))</f>
        <v/>
      </c>
      <c r="AE105" s="137" t="str">
        <f>IF('10'!$B$5="","",IF('10'!$B$62="","","0.00"))</f>
        <v/>
      </c>
      <c r="AF105" s="138" t="str">
        <f>IF('10'!$B$5="","",IF('10'!$B$62="","",'10'!$B$4))</f>
        <v/>
      </c>
      <c r="AG105" s="137" t="str">
        <f>IF('10'!$B$5="","",IF('10'!$B$62="","","0"))</f>
        <v/>
      </c>
      <c r="AH105" s="138" t="str">
        <f>IF('10'!$B$5="","",IF('10'!$B$62="","",'10'!$B$4))</f>
        <v/>
      </c>
      <c r="AI105" s="137" t="str">
        <f>IF('10'!$B$5="","",IF('10'!$B$62="","",'10'!$B$2))</f>
        <v/>
      </c>
      <c r="AJ105" s="138" t="str">
        <f>IF('10'!$B$5="","",IF('10'!$B$62="","",'10'!$B$4))</f>
        <v/>
      </c>
      <c r="AK105" s="130" t="str">
        <f>IF('10'!$B$5="","",IF('10'!$B$62="","",'10'!$B$2))</f>
        <v/>
      </c>
      <c r="AL105" s="126" t="str">
        <f>IF('10'!$B$5="","",IF('10'!$B$62="","","PCF008002"))</f>
        <v/>
      </c>
      <c r="AM105" s="152" t="str">
        <f>IF('10'!$B$5="","",IF('10'!$B$62="","",'10'!$B$5))</f>
        <v/>
      </c>
      <c r="AN105" s="126" t="str">
        <f>IF('10'!$B$5="","",IF('10'!$B$62="","",3))</f>
        <v/>
      </c>
      <c r="AO105" s="126" t="str">
        <f>IF('10'!$B$5="","",IF('10'!$B$62="","",'10'!$B$2))</f>
        <v/>
      </c>
      <c r="AP105" s="127" t="str">
        <f>IF('10'!$B$5="","",IF('10'!$B$62="","",'10'!$B$4))</f>
        <v/>
      </c>
      <c r="AQ105" s="139" t="str">
        <f>IF('10'!$B$5="","",IF('10'!$B$62="","",'10'!$B$5))</f>
        <v/>
      </c>
      <c r="AR105" s="137" t="str">
        <f>IF('10'!$B$5="","",IF('10'!$B$62="","","PCF008002"))</f>
        <v/>
      </c>
      <c r="AS105" s="137" t="str">
        <f>IF('10'!$B$5="","",IF('10'!$B$62="","",3))</f>
        <v/>
      </c>
      <c r="AT105" s="137"/>
      <c r="AU105" s="137" t="str">
        <f>IF('10'!$B$5="","",IF('10'!$B$62="","","20170901"))</f>
        <v/>
      </c>
      <c r="AV105" s="137" t="str">
        <f>IF('10'!$B$5="","",IF('10'!$B$62="","",'10'!$B$2))</f>
        <v/>
      </c>
      <c r="AW105" s="138" t="str">
        <f>IF('10'!$B$5="","",IF('10'!$B$62="","",'10'!$B$4))</f>
        <v/>
      </c>
      <c r="AX105" s="75" t="str">
        <f>IF('1'!$B$5="","",IF('1'!$B$64="","",'1'!$B$5))</f>
        <v/>
      </c>
      <c r="AY105" s="78" t="str">
        <f>IF('1'!$B$5="","",IF('1'!$B$64="","","PCF008002"))</f>
        <v/>
      </c>
      <c r="AZ105" s="78" t="str">
        <f>IF('1'!$B$5="","",IF('1'!$B$64="","",5))</f>
        <v/>
      </c>
      <c r="BA105" s="78" t="str">
        <f>IF('1'!$B$5="","",IF('1'!$B$64="","",997))</f>
        <v/>
      </c>
      <c r="BB105" s="89"/>
      <c r="BC105" s="85" t="str">
        <f>IF('1'!$B$5="","",IF('1'!$B$64="","",0))</f>
        <v/>
      </c>
      <c r="BD105" s="78" t="str">
        <f>IF('1'!$B$5="","",IF('1'!$B$64="","",'1'!$B$2))</f>
        <v/>
      </c>
      <c r="BE105" s="79" t="str">
        <f>IF('1'!$B$5="","",IF('1'!$B$64="","",'1'!$B$4))</f>
        <v/>
      </c>
      <c r="BF105" s="75"/>
      <c r="BG105" s="89"/>
      <c r="BH105" s="84"/>
      <c r="BI105" s="88"/>
      <c r="BJ105" s="75"/>
      <c r="BK105" s="88"/>
      <c r="BL105" s="79"/>
      <c r="BM105" s="88"/>
      <c r="BN105" s="75"/>
      <c r="BO105" s="88"/>
      <c r="BP105" s="88"/>
      <c r="BQ105" s="88"/>
      <c r="BR105" s="79"/>
      <c r="BS105" s="132" t="str">
        <f>IF('3'!$B$5="","",IF('3'!$B$36="","","PCF011003"))</f>
        <v/>
      </c>
      <c r="BT105" s="160" t="str">
        <f>IF('3'!$B$5="","",IF('3'!$B$36="","",'3'!$B$5))</f>
        <v/>
      </c>
      <c r="BU105" s="133" t="str">
        <f>IF('3'!$B$5="","",IF('3'!$B$36="","",1))</f>
        <v/>
      </c>
      <c r="BV105" s="124" t="str">
        <f>IF('3'!$B$5="","",IF('3'!$B$36="","",60))</f>
        <v/>
      </c>
      <c r="BW105" s="124" t="str">
        <f>IF('3'!$B$5="","",IF('3'!$B$36="","",2))</f>
        <v/>
      </c>
      <c r="BX105" s="134"/>
      <c r="BY105" s="134"/>
      <c r="BZ105" s="124" t="str">
        <f>IF('3'!$B$5="","",IF('3'!$B$36="","","Y"))</f>
        <v/>
      </c>
      <c r="CA105" s="134"/>
      <c r="CB105" s="135"/>
    </row>
    <row r="106" spans="27:80" x14ac:dyDescent="0.25">
      <c r="AA106" s="136" t="str">
        <f>IF('10'!$B$5="","",IF('10'!$B$63="","","PCF008002"))</f>
        <v/>
      </c>
      <c r="AB106" s="151" t="str">
        <f>IF('10'!$B$5="","",IF('10'!$B$63="","",'10'!$B$5))</f>
        <v/>
      </c>
      <c r="AC106" s="137" t="str">
        <f>IF('10'!$B$5="","",IF('10'!$B$63="","",4))</f>
        <v/>
      </c>
      <c r="AD106" s="137" t="str">
        <f>IF('10'!$B$5="","",IF('10'!$B$63="","","FIELDCENT"))</f>
        <v/>
      </c>
      <c r="AE106" s="137" t="str">
        <f>IF('10'!$B$5="","",IF('10'!$B$63="","","0.00"))</f>
        <v/>
      </c>
      <c r="AF106" s="138" t="str">
        <f>IF('10'!$B$5="","",IF('10'!$B$63="","",'10'!$B$4))</f>
        <v/>
      </c>
      <c r="AG106" s="137" t="str">
        <f>IF('10'!$B$5="","",IF('10'!$B$63="","","0"))</f>
        <v/>
      </c>
      <c r="AH106" s="138" t="str">
        <f>IF('10'!$B$5="","",IF('10'!$B$63="","",'10'!$B$4))</f>
        <v/>
      </c>
      <c r="AI106" s="137" t="str">
        <f>IF('10'!$B$5="","",IF('10'!$B$63="","",'10'!$B$2))</f>
        <v/>
      </c>
      <c r="AJ106" s="138" t="str">
        <f>IF('10'!$B$5="","",IF('10'!$B$63="","",'10'!$B$4))</f>
        <v/>
      </c>
      <c r="AK106" s="130" t="str">
        <f>IF('10'!$B$5="","",IF('10'!$B$63="","",'10'!$B$2))</f>
        <v/>
      </c>
      <c r="AL106" s="126" t="str">
        <f>IF('10'!$B$5="","",IF('10'!$B$63="","","PCF008002"))</f>
        <v/>
      </c>
      <c r="AM106" s="152" t="str">
        <f>IF('10'!$B$5="","",IF('10'!$B$63="","",'10'!$B$5))</f>
        <v/>
      </c>
      <c r="AN106" s="126" t="str">
        <f>IF('10'!$B$5="","",IF('10'!$B$63="","",4))</f>
        <v/>
      </c>
      <c r="AO106" s="126" t="str">
        <f>IF('10'!$B$5="","",IF('10'!$B$63="","",'10'!$B$2))</f>
        <v/>
      </c>
      <c r="AP106" s="127" t="str">
        <f>IF('10'!$B$5="","",IF('10'!$B$63="","",'10'!$B$4))</f>
        <v/>
      </c>
      <c r="AQ106" s="139" t="str">
        <f>IF('10'!$B$5="","",IF('10'!$B$63="","",'10'!$B$5))</f>
        <v/>
      </c>
      <c r="AR106" s="137" t="str">
        <f>IF('10'!$B$5="","",IF('10'!$B$63="","","PCF008002"))</f>
        <v/>
      </c>
      <c r="AS106" s="137" t="str">
        <f>IF('10'!$B$5="","",IF('10'!$B$63="","",4))</f>
        <v/>
      </c>
      <c r="AT106" s="137"/>
      <c r="AU106" s="137" t="str">
        <f>IF('10'!$B$5="","",IF('10'!$B$63="","","20170901"))</f>
        <v/>
      </c>
      <c r="AV106" s="137" t="str">
        <f>IF('10'!$B$5="","",IF('10'!$B$63="","",'10'!$B$2))</f>
        <v/>
      </c>
      <c r="AW106" s="138" t="str">
        <f>IF('10'!$B$5="","",IF('10'!$B$63="","",'10'!$B$4))</f>
        <v/>
      </c>
      <c r="AX106" s="75" t="str">
        <f>IF('1'!$B$5="","",IF('1'!$B$64="","",'1'!$B$5))</f>
        <v/>
      </c>
      <c r="AY106" s="78" t="str">
        <f>IF('1'!$B$5="","",IF('1'!$B$64="","","PCF008002"))</f>
        <v/>
      </c>
      <c r="AZ106" s="78" t="str">
        <f>IF('1'!$B$5="","",IF('1'!$B$64="","",5))</f>
        <v/>
      </c>
      <c r="BA106" s="78" t="str">
        <f>IF('1'!$B$5="","",IF('1'!$B$64="","",998))</f>
        <v/>
      </c>
      <c r="BB106" s="89"/>
      <c r="BC106" s="85" t="str">
        <f>IF('1'!$B$5="","",IF('1'!$B$64="","",0))</f>
        <v/>
      </c>
      <c r="BD106" s="78" t="str">
        <f>IF('1'!$B$5="","",IF('1'!$B$64="","",'1'!$B$2))</f>
        <v/>
      </c>
      <c r="BE106" s="79" t="str">
        <f>IF('1'!$B$5="","",IF('1'!$B$64="","",'1'!$B$4))</f>
        <v/>
      </c>
      <c r="BF106" s="75"/>
      <c r="BG106" s="89"/>
      <c r="BH106" s="84"/>
      <c r="BI106" s="88"/>
      <c r="BJ106" s="75"/>
      <c r="BK106" s="88"/>
      <c r="BL106" s="79"/>
      <c r="BM106" s="88"/>
      <c r="BN106" s="75"/>
      <c r="BO106" s="88"/>
      <c r="BP106" s="88"/>
      <c r="BQ106" s="88"/>
      <c r="BR106" s="79"/>
      <c r="BS106" s="132" t="str">
        <f>IF('4'!$B$5="","",IF('4'!$B$36="","","PCF011003"))</f>
        <v/>
      </c>
      <c r="BT106" s="160" t="str">
        <f>IF('4'!$B$5="","",IF('4'!$B$36="","",'4'!$B$5))</f>
        <v/>
      </c>
      <c r="BU106" s="133" t="str">
        <f>IF('4'!$B$5="","",IF('4'!$B$36="","",1))</f>
        <v/>
      </c>
      <c r="BV106" s="124" t="str">
        <f>IF('4'!$B$5="","",IF('4'!$B$36="","",60))</f>
        <v/>
      </c>
      <c r="BW106" s="124" t="str">
        <f>IF('4'!$B$5="","",IF('4'!$B$36="","",2))</f>
        <v/>
      </c>
      <c r="BX106" s="134"/>
      <c r="BY106" s="134"/>
      <c r="BZ106" s="124" t="str">
        <f>IF('4'!$B$5="","",IF('4'!$B$36="","","Y"))</f>
        <v/>
      </c>
      <c r="CA106" s="134"/>
      <c r="CB106" s="135"/>
    </row>
    <row r="107" spans="27:80" x14ac:dyDescent="0.25">
      <c r="AA107" s="136" t="str">
        <f>IF('10'!$B$5="","",IF('10'!$B$64="","","PCF008002"))</f>
        <v/>
      </c>
      <c r="AB107" s="151" t="str">
        <f>IF('10'!$B$5="","",IF('10'!$B$64="","",'10'!$B$5))</f>
        <v/>
      </c>
      <c r="AC107" s="137" t="str">
        <f>IF('10'!$B$5="","",IF('10'!$B$64="","",5))</f>
        <v/>
      </c>
      <c r="AD107" s="137" t="str">
        <f>IF('10'!$B$5="","",IF('10'!$B$64="","","FIELDCENT"))</f>
        <v/>
      </c>
      <c r="AE107" s="137" t="str">
        <f>IF('10'!$B$5="","",IF('10'!$B$64="","","0.00"))</f>
        <v/>
      </c>
      <c r="AF107" s="138" t="str">
        <f>IF('10'!$B$5="","",IF('10'!$B$64="","",'10'!$B$4))</f>
        <v/>
      </c>
      <c r="AG107" s="137" t="str">
        <f>IF('10'!$B$5="","",IF('10'!$B$64="","","0"))</f>
        <v/>
      </c>
      <c r="AH107" s="138" t="str">
        <f>IF('10'!$B$5="","",IF('10'!$B$64="","",'10'!$B$4))</f>
        <v/>
      </c>
      <c r="AI107" s="137" t="str">
        <f>IF('10'!$B$5="","",IF('10'!$B$64="","",'10'!$B$2))</f>
        <v/>
      </c>
      <c r="AJ107" s="138" t="str">
        <f>IF('10'!$B$5="","",IF('10'!$B$64="","",'10'!$B$4))</f>
        <v/>
      </c>
      <c r="AK107" s="130" t="str">
        <f>IF('10'!$B$5="","",IF('10'!$B$64="","",'10'!$B$2))</f>
        <v/>
      </c>
      <c r="AL107" s="126" t="str">
        <f>IF('10'!$B$5="","",IF('10'!$B$64="","","PCF008002"))</f>
        <v/>
      </c>
      <c r="AM107" s="152" t="str">
        <f>IF('10'!$B$5="","",IF('10'!$B$64="","",'10'!$B$5))</f>
        <v/>
      </c>
      <c r="AN107" s="126" t="str">
        <f>IF('10'!$B$5="","",IF('10'!$B$64="","",5))</f>
        <v/>
      </c>
      <c r="AO107" s="126" t="str">
        <f>IF('10'!$B$5="","",IF('10'!$B$64="","",'10'!$B$2))</f>
        <v/>
      </c>
      <c r="AP107" s="127" t="str">
        <f>IF('10'!$B$5="","",IF('10'!$B$64="","",'10'!$B$4))</f>
        <v/>
      </c>
      <c r="AQ107" s="139" t="str">
        <f>IF('10'!$B$5="","",IF('10'!$B$64="","",'10'!$B$5))</f>
        <v/>
      </c>
      <c r="AR107" s="137" t="str">
        <f>IF('10'!$B$5="","",IF('10'!$B$64="","","PCF008002"))</f>
        <v/>
      </c>
      <c r="AS107" s="137" t="str">
        <f>IF('10'!$B$5="","",IF('10'!$B$64="","",5))</f>
        <v/>
      </c>
      <c r="AT107" s="137"/>
      <c r="AU107" s="137" t="str">
        <f>IF('10'!$B$5="","",IF('10'!$B$64="","","20170901"))</f>
        <v/>
      </c>
      <c r="AV107" s="137" t="str">
        <f>IF('10'!$B$5="","",IF('10'!$B$64="","",'10'!$B$2))</f>
        <v/>
      </c>
      <c r="AW107" s="138" t="str">
        <f>IF('10'!$B$5="","",IF('10'!$B$64="","",'10'!$B$4))</f>
        <v/>
      </c>
      <c r="AX107" s="75" t="str">
        <f>IF('1'!$B$5="","",IF('1'!$B$64="","",'1'!$B$5))</f>
        <v/>
      </c>
      <c r="AY107" s="78" t="str">
        <f>IF('1'!$B$5="","",IF('1'!$B$64="","","PCF008002"))</f>
        <v/>
      </c>
      <c r="AZ107" s="78" t="str">
        <f>IF('1'!$B$5="","",IF('1'!$B$64="","",5))</f>
        <v/>
      </c>
      <c r="BA107" s="78" t="str">
        <f>IF('1'!$B$5="","",IF('1'!$B$64="","",999))</f>
        <v/>
      </c>
      <c r="BB107" s="89"/>
      <c r="BC107" s="85" t="str">
        <f>IF('1'!$B$5="","",IF('1'!$B$64="","",0))</f>
        <v/>
      </c>
      <c r="BD107" s="78" t="str">
        <f>IF('1'!$B$5="","",IF('1'!$B$64="","",'1'!$B$2))</f>
        <v/>
      </c>
      <c r="BE107" s="79" t="str">
        <f>IF('1'!$B$5="","",IF('1'!$B$64="","",'1'!$B$4))</f>
        <v/>
      </c>
      <c r="BF107" s="75"/>
      <c r="BG107" s="89"/>
      <c r="BH107" s="84"/>
      <c r="BI107" s="88"/>
      <c r="BJ107" s="75"/>
      <c r="BK107" s="88"/>
      <c r="BL107" s="79"/>
      <c r="BM107" s="88"/>
      <c r="BN107" s="75"/>
      <c r="BO107" s="88"/>
      <c r="BP107" s="88"/>
      <c r="BQ107" s="88"/>
      <c r="BR107" s="79"/>
      <c r="BS107" s="132" t="str">
        <f>IF('5'!$B$5="","",IF('5'!$B$36="","","PCF011003"))</f>
        <v/>
      </c>
      <c r="BT107" s="160" t="str">
        <f>IF('5'!$B$5="","",IF('5'!$B$36="","",'5'!$B$5))</f>
        <v/>
      </c>
      <c r="BU107" s="133" t="str">
        <f>IF('5'!$B$5="","",IF('5'!$B$36="","",1))</f>
        <v/>
      </c>
      <c r="BV107" s="124" t="str">
        <f>IF('5'!$B$5="","",IF('5'!$B$36="","",60))</f>
        <v/>
      </c>
      <c r="BW107" s="124" t="str">
        <f>IF('5'!$B$5="","",IF('5'!$B$36="","",2))</f>
        <v/>
      </c>
      <c r="BX107" s="134"/>
      <c r="BY107" s="134"/>
      <c r="BZ107" s="124" t="str">
        <f>IF('5'!$B$5="","",IF('5'!$B$36="","","Y"))</f>
        <v/>
      </c>
      <c r="CA107" s="134"/>
      <c r="CB107" s="135"/>
    </row>
    <row r="108" spans="27:80" x14ac:dyDescent="0.25">
      <c r="AA108" s="136" t="str">
        <f>IF('10'!$B$5="","",IF('10'!$B$65="","","PCF008002"))</f>
        <v/>
      </c>
      <c r="AB108" s="151" t="str">
        <f>IF('10'!$B$5="","",IF('10'!$B$65="","",'10'!$B$5))</f>
        <v/>
      </c>
      <c r="AC108" s="137" t="str">
        <f>IF('10'!$B$5="","",IF('10'!$B$65="","",6))</f>
        <v/>
      </c>
      <c r="AD108" s="137" t="str">
        <f>IF('10'!$B$5="","",IF('10'!$B$65="","","FIELDCENT"))</f>
        <v/>
      </c>
      <c r="AE108" s="137" t="str">
        <f>IF('10'!$B$5="","",IF('10'!$B$65="","","0.00"))</f>
        <v/>
      </c>
      <c r="AF108" s="138" t="str">
        <f>IF('10'!$B$5="","",IF('10'!$B$65="","",'10'!$B$4))</f>
        <v/>
      </c>
      <c r="AG108" s="137" t="str">
        <f>IF('10'!$B$5="","",IF('10'!$B$65="","","0"))</f>
        <v/>
      </c>
      <c r="AH108" s="138" t="str">
        <f>IF('10'!$B$5="","",IF('10'!$B$65="","",'10'!$B$4))</f>
        <v/>
      </c>
      <c r="AI108" s="137" t="str">
        <f>IF('10'!$B$5="","",IF('10'!$B$65="","",'10'!$B$2))</f>
        <v/>
      </c>
      <c r="AJ108" s="138" t="str">
        <f>IF('10'!$B$5="","",IF('10'!$B$65="","",'10'!$B$4))</f>
        <v/>
      </c>
      <c r="AK108" s="130" t="str">
        <f>IF('10'!$B$5="","",IF('10'!$B$65="","",'10'!$B$2))</f>
        <v/>
      </c>
      <c r="AL108" s="126" t="str">
        <f>IF('10'!$B$5="","",IF('10'!$B$65="","","PCF008002"))</f>
        <v/>
      </c>
      <c r="AM108" s="152" t="str">
        <f>IF('10'!$B$5="","",IF('10'!$B$65="","",'10'!$B$5))</f>
        <v/>
      </c>
      <c r="AN108" s="126" t="str">
        <f>IF('10'!$B$5="","",IF('10'!$B$65="","",6))</f>
        <v/>
      </c>
      <c r="AO108" s="126" t="str">
        <f>IF('10'!$B$5="","",IF('10'!$B$65="","",'10'!$B$2))</f>
        <v/>
      </c>
      <c r="AP108" s="127" t="str">
        <f>IF('10'!$B$5="","",IF('10'!$B$65="","",'10'!$B$4))</f>
        <v/>
      </c>
      <c r="AQ108" s="139" t="str">
        <f>IF('10'!$B$5="","",IF('10'!$B$65="","",'10'!$B$5))</f>
        <v/>
      </c>
      <c r="AR108" s="137" t="str">
        <f>IF('10'!$B$5="","",IF('10'!$B$65="","","PCF008002"))</f>
        <v/>
      </c>
      <c r="AS108" s="137" t="str">
        <f>IF('10'!$B$5="","",IF('10'!$B$65="","",6))</f>
        <v/>
      </c>
      <c r="AT108" s="137"/>
      <c r="AU108" s="137" t="str">
        <f>IF('10'!$B$5="","",IF('10'!$B$65="","","20170901"))</f>
        <v/>
      </c>
      <c r="AV108" s="137" t="str">
        <f>IF('10'!$B$5="","",IF('10'!$B$65="","",'10'!$B$2))</f>
        <v/>
      </c>
      <c r="AW108" s="138" t="str">
        <f>IF('10'!$B$5="","",IF('10'!$B$65="","",'10'!$B$4))</f>
        <v/>
      </c>
      <c r="AX108" s="75" t="str">
        <f>IF('1'!$B$5="","",IF('1'!$B$65="","",'1'!$B$5))</f>
        <v/>
      </c>
      <c r="AY108" s="78" t="str">
        <f>IF('1'!$B$5="","",IF('1'!$B$65="","","PCF008002"))</f>
        <v/>
      </c>
      <c r="AZ108" s="78" t="str">
        <f>IF('1'!$B$5="","",IF('1'!$B$65="","",6))</f>
        <v/>
      </c>
      <c r="BA108" s="78" t="str">
        <f>IF('1'!$B$5="","",IF('1'!$B$65="","",1))</f>
        <v/>
      </c>
      <c r="BB108" s="89" t="str">
        <f>IF('1'!$B$5="","",IF('1'!$B$65="","",IF('1'!$B$65="","",'1'!$B$65)))</f>
        <v/>
      </c>
      <c r="BC108" s="85" t="str">
        <f>IF('1'!$B$5="","",IF('1'!$B$65="","",0))</f>
        <v/>
      </c>
      <c r="BD108" s="78" t="str">
        <f>IF('1'!$B$5="","",IF('1'!$B$65="","",'1'!$B$2))</f>
        <v/>
      </c>
      <c r="BE108" s="79" t="str">
        <f>IF('1'!$B$5="","",IF('1'!$B$65="","",'1'!$B$4))</f>
        <v/>
      </c>
      <c r="BF108" s="75"/>
      <c r="BG108" s="89"/>
      <c r="BH108" s="84"/>
      <c r="BI108" s="88"/>
      <c r="BJ108" s="75"/>
      <c r="BK108" s="88"/>
      <c r="BL108" s="79"/>
      <c r="BM108" s="88"/>
      <c r="BN108" s="75"/>
      <c r="BO108" s="88"/>
      <c r="BP108" s="88"/>
      <c r="BQ108" s="88"/>
      <c r="BR108" s="79"/>
      <c r="BS108" s="132" t="str">
        <f>IF('6'!$B$5="","",IF('6'!$B$36="","","PCF011003"))</f>
        <v/>
      </c>
      <c r="BT108" s="160" t="str">
        <f>IF('6'!$B$5="","",IF('6'!$B$36="","",'6'!$B$5))</f>
        <v/>
      </c>
      <c r="BU108" s="133" t="str">
        <f>IF('6'!$B$5="","",IF('6'!$B$36="","",1))</f>
        <v/>
      </c>
      <c r="BV108" s="124" t="str">
        <f>IF('6'!$B$5="","",IF('6'!$B$36="","",60))</f>
        <v/>
      </c>
      <c r="BW108" s="124" t="str">
        <f>IF('6'!$B$5="","",IF('6'!$B$36="","",2))</f>
        <v/>
      </c>
      <c r="BX108" s="134"/>
      <c r="BY108" s="134"/>
      <c r="BZ108" s="124" t="str">
        <f>IF('6'!$B$5="","",IF('6'!$B$36="","","Y"))</f>
        <v/>
      </c>
      <c r="CA108" s="134"/>
      <c r="CB108" s="135"/>
    </row>
    <row r="109" spans="27:80" x14ac:dyDescent="0.25">
      <c r="AA109" s="136" t="str">
        <f>IF('10'!$B$5="","",IF('10'!$B$66="","","PCF008002"))</f>
        <v/>
      </c>
      <c r="AB109" s="151" t="str">
        <f>IF('10'!$B$5="","",IF('10'!$B$66="","",'10'!$B$5))</f>
        <v/>
      </c>
      <c r="AC109" s="137" t="str">
        <f>IF('10'!$B$5="","",IF('10'!$B$66="","",7))</f>
        <v/>
      </c>
      <c r="AD109" s="137" t="str">
        <f>IF('10'!$B$5="","",IF('10'!$B$66="","","FIELDCENT"))</f>
        <v/>
      </c>
      <c r="AE109" s="137" t="str">
        <f>IF('10'!$B$5="","",IF('10'!$B$66="","","0.00"))</f>
        <v/>
      </c>
      <c r="AF109" s="138" t="str">
        <f>IF('10'!$B$5="","",IF('10'!$B$66="","",'10'!$B$4))</f>
        <v/>
      </c>
      <c r="AG109" s="137" t="str">
        <f>IF('10'!$B$5="","",IF('10'!$B$66="","","0"))</f>
        <v/>
      </c>
      <c r="AH109" s="138" t="str">
        <f>IF('10'!$B$5="","",IF('10'!$B$66="","",'10'!$B$4))</f>
        <v/>
      </c>
      <c r="AI109" s="137" t="str">
        <f>IF('10'!$B$5="","",IF('10'!$B$66="","",'10'!$B$2))</f>
        <v/>
      </c>
      <c r="AJ109" s="138" t="str">
        <f>IF('10'!$B$5="","",IF('10'!$B$66="","",'10'!$B$4))</f>
        <v/>
      </c>
      <c r="AK109" s="130" t="str">
        <f>IF('10'!$B$5="","",IF('10'!$B$66="","",'10'!$B$2))</f>
        <v/>
      </c>
      <c r="AL109" s="126" t="str">
        <f>IF('10'!$B$5="","",IF('10'!$B$66="","","PCF008002"))</f>
        <v/>
      </c>
      <c r="AM109" s="152" t="str">
        <f>IF('10'!$B$5="","",IF('10'!$B$66="","",'10'!$B$5))</f>
        <v/>
      </c>
      <c r="AN109" s="126" t="str">
        <f>IF('10'!$B$5="","",IF('10'!$B$66="","",7))</f>
        <v/>
      </c>
      <c r="AO109" s="126" t="str">
        <f>IF('10'!$B$5="","",IF('10'!$B$66="","",'10'!$B$2))</f>
        <v/>
      </c>
      <c r="AP109" s="127" t="str">
        <f>IF('10'!$B$5="","",IF('10'!$B$66="","",'10'!$B$4))</f>
        <v/>
      </c>
      <c r="AQ109" s="139" t="str">
        <f>IF('10'!$B$5="","",IF('10'!$B$66="","",'10'!$B$5))</f>
        <v/>
      </c>
      <c r="AR109" s="137" t="str">
        <f>IF('10'!$B$5="","",IF('10'!$B$66="","","PCF008002"))</f>
        <v/>
      </c>
      <c r="AS109" s="137" t="str">
        <f>IF('10'!$B$5="","",IF('10'!$B$66="","",7))</f>
        <v/>
      </c>
      <c r="AT109" s="137"/>
      <c r="AU109" s="137" t="str">
        <f>IF('10'!$B$5="","",IF('10'!$B$66="","","20170901"))</f>
        <v/>
      </c>
      <c r="AV109" s="137" t="str">
        <f>IF('10'!$B$5="","",IF('10'!$B$66="","",'10'!$B$2))</f>
        <v/>
      </c>
      <c r="AW109" s="138" t="str">
        <f>IF('10'!$B$5="","",IF('10'!$B$66="","",'10'!$B$4))</f>
        <v/>
      </c>
      <c r="AX109" s="75" t="str">
        <f>IF('1'!$B$5="","",IF('1'!$B$65="","",'1'!$B$5))</f>
        <v/>
      </c>
      <c r="AY109" s="78" t="str">
        <f>IF('1'!$B$5="","",IF('1'!$B$65="","","PCF008002"))</f>
        <v/>
      </c>
      <c r="AZ109" s="78" t="str">
        <f>IF('1'!$B$5="","",IF('1'!$B$65="","",6))</f>
        <v/>
      </c>
      <c r="BA109" s="78" t="str">
        <f>IF('1'!$B$5="","",IF('1'!$B$65="","",2))</f>
        <v/>
      </c>
      <c r="BB109" s="89" t="str">
        <f>IF('1'!$B$5="","",IF('1'!$B$65="","",IF('1'!$J$65="","",'1'!$J$65)))</f>
        <v/>
      </c>
      <c r="BC109" s="85" t="str">
        <f>IF('1'!$B$5="","",IF('1'!$B$65="","",0))</f>
        <v/>
      </c>
      <c r="BD109" s="78" t="str">
        <f>IF('1'!$B$5="","",IF('1'!$B$65="","",'1'!$B$2))</f>
        <v/>
      </c>
      <c r="BE109" s="79" t="str">
        <f>IF('1'!$B$5="","",IF('1'!$B$65="","",'1'!$B$4))</f>
        <v/>
      </c>
      <c r="BF109" s="75"/>
      <c r="BG109" s="89"/>
      <c r="BH109" s="84"/>
      <c r="BI109" s="88"/>
      <c r="BJ109" s="75"/>
      <c r="BK109" s="73"/>
      <c r="BL109" s="79"/>
      <c r="BN109" s="75"/>
      <c r="BO109" s="88"/>
      <c r="BP109" s="88"/>
      <c r="BQ109" s="88"/>
      <c r="BR109" s="79"/>
      <c r="BS109" s="132" t="str">
        <f>IF('7'!$B$5="","",IF('7'!$B$36="","","PCF011003"))</f>
        <v/>
      </c>
      <c r="BT109" s="160" t="str">
        <f>IF('7'!$B$5="","",IF('7'!$B$36="","",'7'!$B$5))</f>
        <v/>
      </c>
      <c r="BU109" s="133" t="str">
        <f>IF('7'!$B$5="","",IF('7'!$B$36="","",1))</f>
        <v/>
      </c>
      <c r="BV109" s="124" t="str">
        <f>IF('7'!$B$5="","",IF('7'!$B$36="","",60))</f>
        <v/>
      </c>
      <c r="BW109" s="124" t="str">
        <f>IF('7'!$B$5="","",IF('7'!$B$36="","",2))</f>
        <v/>
      </c>
      <c r="BX109" s="134"/>
      <c r="BY109" s="134"/>
      <c r="BZ109" s="124" t="str">
        <f>IF('7'!$B$5="","",IF('7'!$B$36="","","Y"))</f>
        <v/>
      </c>
      <c r="CA109" s="134"/>
      <c r="CB109" s="135"/>
    </row>
    <row r="110" spans="27:80" x14ac:dyDescent="0.25">
      <c r="AA110" s="136" t="str">
        <f>IF('10'!$B$5="","",IF('10'!$B$67="","","PCF008002"))</f>
        <v/>
      </c>
      <c r="AB110" s="151" t="str">
        <f>IF('10'!$B$5="","",IF('10'!$B$67="","",'10'!$B$5))</f>
        <v/>
      </c>
      <c r="AC110" s="137" t="str">
        <f>IF('10'!$B$5="","",IF('10'!$B$67="","",8))</f>
        <v/>
      </c>
      <c r="AD110" s="137" t="str">
        <f>IF('10'!$B$5="","",IF('10'!$B$67="","","FIELDCENT"))</f>
        <v/>
      </c>
      <c r="AE110" s="137" t="str">
        <f>IF('10'!$B$5="","",IF('10'!$B$67="","","0.00"))</f>
        <v/>
      </c>
      <c r="AF110" s="138" t="str">
        <f>IF('10'!$B$5="","",IF('10'!$B$67="","",'10'!$B$4))</f>
        <v/>
      </c>
      <c r="AG110" s="137" t="str">
        <f>IF('10'!$B$5="","",IF('10'!$B$67="","","0"))</f>
        <v/>
      </c>
      <c r="AH110" s="138" t="str">
        <f>IF('10'!$B$5="","",IF('10'!$B$67="","",'10'!$B$4))</f>
        <v/>
      </c>
      <c r="AI110" s="137" t="str">
        <f>IF('10'!$B$5="","",IF('10'!$B$67="","",'10'!$B$2))</f>
        <v/>
      </c>
      <c r="AJ110" s="138" t="str">
        <f>IF('10'!$B$5="","",IF('10'!$B$67="","",'10'!$B$4))</f>
        <v/>
      </c>
      <c r="AK110" s="130" t="str">
        <f>IF('10'!$B$5="","",IF('10'!$B$67="","",'10'!$B$2))</f>
        <v/>
      </c>
      <c r="AL110" s="126" t="str">
        <f>IF('10'!$B$5="","",IF('10'!$B$67="","","PCF008002"))</f>
        <v/>
      </c>
      <c r="AM110" s="152" t="str">
        <f>IF('10'!$B$5="","",IF('10'!$B$67="","",'10'!$B$5))</f>
        <v/>
      </c>
      <c r="AN110" s="126" t="str">
        <f>IF('10'!$B$5="","",IF('10'!$B$67="","",8))</f>
        <v/>
      </c>
      <c r="AO110" s="126" t="str">
        <f>IF('10'!$B$5="","",IF('10'!$B$67="","",'10'!$B$2))</f>
        <v/>
      </c>
      <c r="AP110" s="127" t="str">
        <f>IF('10'!$B$5="","",IF('10'!$B$67="","",'10'!$B$4))</f>
        <v/>
      </c>
      <c r="AQ110" s="139" t="str">
        <f>IF('10'!$B$5="","",IF('10'!$B$67="","",'10'!$B$5))</f>
        <v/>
      </c>
      <c r="AR110" s="137" t="str">
        <f>IF('10'!$B$5="","",IF('10'!$B$67="","","PCF008002"))</f>
        <v/>
      </c>
      <c r="AS110" s="137" t="str">
        <f>IF('10'!$B$5="","",IF('10'!$B$67="","",8))</f>
        <v/>
      </c>
      <c r="AT110" s="137"/>
      <c r="AU110" s="137" t="str">
        <f>IF('10'!$B$5="","",IF('10'!$B$67="","","20170901"))</f>
        <v/>
      </c>
      <c r="AV110" s="137" t="str">
        <f>IF('10'!$B$5="","",IF('10'!$B$67="","",'10'!$B$2))</f>
        <v/>
      </c>
      <c r="AW110" s="138" t="str">
        <f>IF('10'!$B$5="","",IF('10'!$B$67="","",'10'!$B$4))</f>
        <v/>
      </c>
      <c r="AX110" s="75" t="str">
        <f>IF('1'!$B$5="","",IF('1'!$B$65="","",'1'!$B$5))</f>
        <v/>
      </c>
      <c r="AY110" s="78" t="str">
        <f>IF('1'!$B$5="","",IF('1'!$B$65="","","PCF008002"))</f>
        <v/>
      </c>
      <c r="AZ110" s="78" t="str">
        <f>IF('1'!$B$5="","",IF('1'!$B$65="","",6))</f>
        <v/>
      </c>
      <c r="BA110" s="78" t="str">
        <f>IF('1'!$B$5="","",IF('1'!$B$65="","",3))</f>
        <v/>
      </c>
      <c r="BB110" s="86" t="str">
        <f>IF('1'!$B$5="","",IF('1'!$B$65="","",IF('1'!$D$65="","",'1'!$D$65)))</f>
        <v/>
      </c>
      <c r="BC110" s="85" t="str">
        <f>IF('1'!$B$5="","",IF('1'!$B$65="","",0))</f>
        <v/>
      </c>
      <c r="BD110" s="78" t="str">
        <f>IF('1'!$B$5="","",IF('1'!$B$65="","",'1'!$B$2))</f>
        <v/>
      </c>
      <c r="BE110" s="79" t="str">
        <f>IF('1'!$B$5="","",IF('1'!$B$65="","",'1'!$B$4))</f>
        <v/>
      </c>
      <c r="BF110" s="75"/>
      <c r="BG110" s="89"/>
      <c r="BH110" s="84"/>
      <c r="BI110" s="88"/>
      <c r="BJ110" s="75"/>
      <c r="BK110" s="73"/>
      <c r="BL110" s="79"/>
      <c r="BN110" s="75"/>
      <c r="BO110" s="88"/>
      <c r="BP110" s="88"/>
      <c r="BQ110" s="88"/>
      <c r="BR110" s="79"/>
      <c r="BS110" s="132" t="str">
        <f>IF('8'!$B$5="","",IF('8'!$B$36="","","PCF011003"))</f>
        <v/>
      </c>
      <c r="BT110" s="160" t="str">
        <f>IF('8'!$B$5="","",IF('8'!$B$36="","",'8'!$B$5))</f>
        <v/>
      </c>
      <c r="BU110" s="133" t="str">
        <f>IF('8'!$B$5="","",IF('8'!$B$36="","",1))</f>
        <v/>
      </c>
      <c r="BV110" s="124" t="str">
        <f>IF('8'!$B$5="","",IF('8'!$B$36="","",60))</f>
        <v/>
      </c>
      <c r="BW110" s="124" t="str">
        <f>IF('8'!$B$5="","",IF('8'!$B$36="","",2))</f>
        <v/>
      </c>
      <c r="BX110" s="134"/>
      <c r="BY110" s="134"/>
      <c r="BZ110" s="124" t="str">
        <f>IF('8'!$B$5="","",IF('8'!$B$36="","","Y"))</f>
        <v/>
      </c>
      <c r="CA110" s="134"/>
      <c r="CB110" s="135"/>
    </row>
    <row r="111" spans="27:80" x14ac:dyDescent="0.25">
      <c r="AA111" s="136" t="str">
        <f>IF('10'!$B$5="","",IF('10'!$B$68="","","PCF008002"))</f>
        <v/>
      </c>
      <c r="AB111" s="151" t="str">
        <f>IF('10'!$B$5="","",IF('10'!$B$68="","",'10'!$B$5))</f>
        <v/>
      </c>
      <c r="AC111" s="137" t="str">
        <f>IF('10'!$B$5="","",IF('10'!$B$68="","",9))</f>
        <v/>
      </c>
      <c r="AD111" s="137" t="str">
        <f>IF('10'!$B$5="","",IF('10'!$B$68="","","FIELDCENT"))</f>
        <v/>
      </c>
      <c r="AE111" s="137" t="str">
        <f>IF('10'!$B$5="","",IF('10'!$B$68="","","0.00"))</f>
        <v/>
      </c>
      <c r="AF111" s="138" t="str">
        <f>IF('10'!$B$5="","",IF('10'!$B$68="","",'10'!$B$4))</f>
        <v/>
      </c>
      <c r="AG111" s="137" t="str">
        <f>IF('10'!$B$5="","",IF('10'!$B$68="","","0"))</f>
        <v/>
      </c>
      <c r="AH111" s="138" t="str">
        <f>IF('10'!$B$5="","",IF('10'!$B$68="","",'10'!$B$4))</f>
        <v/>
      </c>
      <c r="AI111" s="137" t="str">
        <f>IF('10'!$B$5="","",IF('10'!$B$68="","",'10'!$B$2))</f>
        <v/>
      </c>
      <c r="AJ111" s="138" t="str">
        <f>IF('10'!$B$5="","",IF('10'!$B$68="","",'10'!$B$4))</f>
        <v/>
      </c>
      <c r="AK111" s="130" t="str">
        <f>IF('10'!$B$5="","",IF('10'!$B$68="","",'10'!$B$2))</f>
        <v/>
      </c>
      <c r="AL111" s="126" t="str">
        <f>IF('10'!$B$5="","",IF('10'!$B$68="","","PCF008002"))</f>
        <v/>
      </c>
      <c r="AM111" s="152" t="str">
        <f>IF('10'!$B$5="","",IF('10'!$B$68="","",'10'!$B$5))</f>
        <v/>
      </c>
      <c r="AN111" s="126" t="str">
        <f>IF('10'!$B$5="","",IF('10'!$B$68="","",9))</f>
        <v/>
      </c>
      <c r="AO111" s="126" t="str">
        <f>IF('10'!$B$5="","",IF('10'!$B$68="","",'10'!$B$2))</f>
        <v/>
      </c>
      <c r="AP111" s="127" t="str">
        <f>IF('10'!$B$5="","",IF('10'!$B$68="","",'10'!$B$4))</f>
        <v/>
      </c>
      <c r="AQ111" s="139" t="str">
        <f>IF('10'!$B$5="","",IF('10'!$B$68="","",'10'!$B$5))</f>
        <v/>
      </c>
      <c r="AR111" s="137" t="str">
        <f>IF('10'!$B$5="","",IF('10'!$B$68="","","PCF008002"))</f>
        <v/>
      </c>
      <c r="AS111" s="137" t="str">
        <f>IF('10'!$B$5="","",IF('10'!$B$68="","",9))</f>
        <v/>
      </c>
      <c r="AT111" s="137"/>
      <c r="AU111" s="137" t="str">
        <f>IF('10'!$B$5="","",IF('10'!$B$68="","","20170901"))</f>
        <v/>
      </c>
      <c r="AV111" s="137" t="str">
        <f>IF('10'!$B$5="","",IF('10'!$B$68="","",'10'!$B$2))</f>
        <v/>
      </c>
      <c r="AW111" s="138" t="str">
        <f>IF('10'!$B$5="","",IF('10'!$B$68="","",'10'!$B$4))</f>
        <v/>
      </c>
      <c r="AX111" s="75" t="str">
        <f>IF('1'!$B$5="","",IF('1'!$B$65="","",'1'!$B$5))</f>
        <v/>
      </c>
      <c r="AY111" s="78" t="str">
        <f>IF('1'!$B$5="","",IF('1'!$B$65="","","PCF008002"))</f>
        <v/>
      </c>
      <c r="AZ111" s="78" t="str">
        <f>IF('1'!$B$5="","",IF('1'!$B$65="","",6))</f>
        <v/>
      </c>
      <c r="BA111" s="78" t="str">
        <f>IF('1'!$B$5="","",IF('1'!$B$65="","",4))</f>
        <v/>
      </c>
      <c r="BB111" s="86" t="str">
        <f>IF('1'!$B$5="","",IF('1'!$B$65="","",IF('1'!$D$65="","",'1'!$D$65)))</f>
        <v/>
      </c>
      <c r="BC111" s="85" t="str">
        <f>IF('1'!$B$5="","",IF('1'!$B$65="","",0))</f>
        <v/>
      </c>
      <c r="BD111" s="78" t="str">
        <f>IF('1'!$B$5="","",IF('1'!$B$65="","",'1'!$B$2))</f>
        <v/>
      </c>
      <c r="BE111" s="79" t="str">
        <f>IF('1'!$B$5="","",IF('1'!$B$65="","",'1'!$B$4))</f>
        <v/>
      </c>
      <c r="BF111" s="75"/>
      <c r="BG111" s="89"/>
      <c r="BH111" s="84"/>
      <c r="BI111" s="88"/>
      <c r="BJ111" s="75"/>
      <c r="BK111" s="73"/>
      <c r="BL111" s="79"/>
      <c r="BN111" s="75"/>
      <c r="BO111" s="88"/>
      <c r="BP111" s="88"/>
      <c r="BQ111" s="88"/>
      <c r="BR111" s="79"/>
      <c r="BS111" s="132" t="str">
        <f>IF('9'!$B$5="","",IF('9'!$B$36="","","PCF011003"))</f>
        <v/>
      </c>
      <c r="BT111" s="160" t="str">
        <f>IF('9'!$B$5="","",IF('9'!$B$36="","",'9'!$B$5))</f>
        <v/>
      </c>
      <c r="BU111" s="133" t="str">
        <f>IF('9'!$B$5="","",IF('9'!$B$36="","",1))</f>
        <v/>
      </c>
      <c r="BV111" s="124" t="str">
        <f>IF('9'!$B$5="","",IF('9'!$B$36="","",60))</f>
        <v/>
      </c>
      <c r="BW111" s="124" t="str">
        <f>IF('9'!$B$5="","",IF('9'!$B$36="","",2))</f>
        <v/>
      </c>
      <c r="BX111" s="134"/>
      <c r="BY111" s="134"/>
      <c r="BZ111" s="124" t="str">
        <f>IF('9'!$B$5="","",IF('9'!$B$36="","","Y"))</f>
        <v/>
      </c>
      <c r="CA111" s="134"/>
      <c r="CB111" s="135"/>
    </row>
    <row r="112" spans="27:80" x14ac:dyDescent="0.25">
      <c r="AA112" s="136" t="str">
        <f>IF('10'!$B$5="","",IF('10'!$B$69="","","PCF008002"))</f>
        <v/>
      </c>
      <c r="AB112" s="151" t="str">
        <f>IF('10'!$B$5="","",IF('10'!$B$69="","",'10'!$B$5))</f>
        <v/>
      </c>
      <c r="AC112" s="137" t="str">
        <f>IF('10'!$B$5="","",IF('10'!$B$69="","",10))</f>
        <v/>
      </c>
      <c r="AD112" s="137" t="str">
        <f>IF('10'!$B$5="","",IF('10'!$B$69="","","FIELDCENT"))</f>
        <v/>
      </c>
      <c r="AE112" s="137" t="str">
        <f>IF('10'!$B$5="","",IF('10'!$B$69="","","0.00"))</f>
        <v/>
      </c>
      <c r="AF112" s="138" t="str">
        <f>IF('10'!$B$5="","",IF('10'!$B$69="","",'10'!$B$4))</f>
        <v/>
      </c>
      <c r="AG112" s="137" t="str">
        <f>IF('10'!$B$5="","",IF('10'!$B$69="","","0"))</f>
        <v/>
      </c>
      <c r="AH112" s="138" t="str">
        <f>IF('10'!$B$5="","",IF('10'!$B$69="","",'10'!$B$4))</f>
        <v/>
      </c>
      <c r="AI112" s="137" t="str">
        <f>IF('10'!$B$5="","",IF('10'!$B$69="","",'10'!$B$2))</f>
        <v/>
      </c>
      <c r="AJ112" s="138" t="str">
        <f>IF('10'!$B$5="","",IF('10'!$B$69="","",'10'!$B$4))</f>
        <v/>
      </c>
      <c r="AK112" s="130" t="str">
        <f>IF('10'!$B$5="","",IF('10'!$B$69="","",'10'!$B$2))</f>
        <v/>
      </c>
      <c r="AL112" s="128" t="str">
        <f>IF('10'!$B$5="","",IF('10'!$B$69="","","PCF008002"))</f>
        <v/>
      </c>
      <c r="AM112" s="153" t="str">
        <f>IF('10'!$B$5="","",IF('10'!$B$69="","",'10'!$B$5))</f>
        <v/>
      </c>
      <c r="AN112" s="128" t="str">
        <f>IF('10'!$B$5="","",IF('10'!$B$69="","",10))</f>
        <v/>
      </c>
      <c r="AO112" s="128" t="str">
        <f>IF('10'!$B$5="","",IF('10'!$B$69="","",'10'!$B$2))</f>
        <v/>
      </c>
      <c r="AP112" s="129" t="str">
        <f>IF('10'!$B$5="","",IF('10'!$B$69="","",'10'!$B$4))</f>
        <v/>
      </c>
      <c r="AQ112" s="139" t="str">
        <f>IF('10'!$B$5="","",IF('10'!$B$69="","",'10'!$B$5))</f>
        <v/>
      </c>
      <c r="AR112" s="137" t="str">
        <f>IF('10'!$B$5="","",IF('10'!$B$69="","","PCF008002"))</f>
        <v/>
      </c>
      <c r="AS112" s="137" t="str">
        <f>IF('10'!$B$5="","",IF('10'!$B$69="","",10))</f>
        <v/>
      </c>
      <c r="AT112" s="137"/>
      <c r="AU112" s="137" t="str">
        <f>IF('10'!$B$5="","",IF('10'!$B$69="","","20170901"))</f>
        <v/>
      </c>
      <c r="AV112" s="137" t="str">
        <f>IF('10'!$B$5="","",IF('10'!$B$69="","",'10'!$B$2))</f>
        <v/>
      </c>
      <c r="AW112" s="138" t="str">
        <f>IF('10'!$B$5="","",IF('10'!$B$69="","",'10'!$B$4))</f>
        <v/>
      </c>
      <c r="AX112" s="75" t="str">
        <f>IF('1'!$B$5="","",IF('1'!$B$65="","",'1'!$B$5))</f>
        <v/>
      </c>
      <c r="AY112" s="78" t="str">
        <f>IF('1'!$B$5="","",IF('1'!$B$65="","","PCF008002"))</f>
        <v/>
      </c>
      <c r="AZ112" s="78" t="str">
        <f>IF('1'!$B$5="","",IF('1'!$B$65="","",6))</f>
        <v/>
      </c>
      <c r="BA112" s="78" t="str">
        <f>IF('1'!$B$5="","",IF('1'!$B$65="","",5))</f>
        <v/>
      </c>
      <c r="BB112" s="89" t="str">
        <f>IF('1'!$B$5="","",IF('1'!$B$65="","",IF('1'!$F$65="","",'1'!$F$65)))</f>
        <v/>
      </c>
      <c r="BC112" s="85" t="str">
        <f>IF('1'!$B$5="","",IF('1'!$B$65="","",0))</f>
        <v/>
      </c>
      <c r="BD112" s="78" t="str">
        <f>IF('1'!$B$5="","",IF('1'!$B$65="","",'1'!$B$2))</f>
        <v/>
      </c>
      <c r="BE112" s="79" t="str">
        <f>IF('1'!$B$5="","",IF('1'!$B$65="","",'1'!$B$4))</f>
        <v/>
      </c>
      <c r="BF112" s="75"/>
      <c r="BG112" s="89"/>
      <c r="BH112" s="84"/>
      <c r="BI112" s="88"/>
      <c r="BJ112" s="75"/>
      <c r="BK112" s="73"/>
      <c r="BL112" s="79"/>
      <c r="BN112" s="75"/>
      <c r="BO112" s="88"/>
      <c r="BP112" s="88"/>
      <c r="BQ112" s="88"/>
      <c r="BR112" s="79"/>
      <c r="BS112" s="132" t="str">
        <f>IF('10'!$B$5="","",IF('10'!$B$36="","","PCF011003"))</f>
        <v/>
      </c>
      <c r="BT112" s="160" t="str">
        <f>IF('10'!$B$5="","",IF('10'!$B$36="","",'10'!$B$5))</f>
        <v/>
      </c>
      <c r="BU112" s="133" t="str">
        <f>IF('10'!$B$5="","",IF('10'!$B$36="","",1))</f>
        <v/>
      </c>
      <c r="BV112" s="124" t="str">
        <f>IF('10'!$B$5="","",IF('10'!$B$36="","",60))</f>
        <v/>
      </c>
      <c r="BW112" s="124" t="str">
        <f>IF('10'!$B$5="","",IF('10'!$B$36="","",2))</f>
        <v/>
      </c>
      <c r="BX112" s="134"/>
      <c r="BY112" s="134"/>
      <c r="BZ112" s="124" t="str">
        <f>IF('10'!$B$5="","",IF('10'!$B$36="","","Y"))</f>
        <v/>
      </c>
      <c r="CA112" s="134"/>
      <c r="CB112" s="135"/>
    </row>
    <row r="113" spans="50:70" x14ac:dyDescent="0.25">
      <c r="AX113" s="75" t="str">
        <f>IF('1'!$B$5="","",IF('1'!$B$65="","",'1'!$B$5))</f>
        <v/>
      </c>
      <c r="AY113" s="78" t="str">
        <f>IF('1'!$B$5="","",IF('1'!$B$65="","","PCF008002"))</f>
        <v/>
      </c>
      <c r="AZ113" s="78" t="str">
        <f>IF('1'!$B$5="","",IF('1'!$B$65="","",6))</f>
        <v/>
      </c>
      <c r="BA113" s="78" t="str">
        <f>IF('1'!$B$5="","",IF('1'!$B$65="","",6))</f>
        <v/>
      </c>
      <c r="BB113" s="89" t="str">
        <f>IF('1'!$B$5="","",IF('1'!$B$65="","",IF('1'!$G$65="","",'1'!$G$65)))</f>
        <v/>
      </c>
      <c r="BC113" s="85" t="str">
        <f>IF('1'!$B$5="","",IF('1'!$B$65="","",0))</f>
        <v/>
      </c>
      <c r="BD113" s="78" t="str">
        <f>IF('1'!$B$5="","",IF('1'!$B$65="","",'1'!$B$2))</f>
        <v/>
      </c>
      <c r="BE113" s="79" t="str">
        <f>IF('1'!$B$5="","",IF('1'!$B$65="","",'1'!$B$4))</f>
        <v/>
      </c>
      <c r="BF113" s="75"/>
      <c r="BH113" s="84"/>
      <c r="BJ113" s="75"/>
      <c r="BK113" s="73"/>
      <c r="BL113" s="79"/>
      <c r="BN113" s="75"/>
      <c r="BP113" s="73"/>
      <c r="BR113" s="79"/>
    </row>
    <row r="114" spans="50:70" x14ac:dyDescent="0.25">
      <c r="AX114" s="75" t="str">
        <f>IF('1'!$B$5="","",IF('1'!$B$65="","",'1'!$B$5))</f>
        <v/>
      </c>
      <c r="AY114" s="78" t="str">
        <f>IF('1'!$B$5="","",IF('1'!$B$65="","","PCF008002"))</f>
        <v/>
      </c>
      <c r="AZ114" s="78" t="str">
        <f>IF('1'!$B$5="","",IF('1'!$B$65="","",6))</f>
        <v/>
      </c>
      <c r="BA114" s="78" t="str">
        <f>IF('1'!$B$5="","",IF('1'!$B$65="","",7))</f>
        <v/>
      </c>
      <c r="BB114" s="89" t="str">
        <f>IF('1'!$B$5="","",IF('1'!$B$65="","",IF('1'!$H$65="","",'1'!$H$65)))</f>
        <v/>
      </c>
      <c r="BC114" s="76" t="str">
        <f>IF('1'!$B$5="","",IF('1'!$B$65="","",0))</f>
        <v/>
      </c>
      <c r="BD114" s="78" t="str">
        <f>IF('1'!$B$5="","",IF('1'!$B$65="","",'1'!$B$2))</f>
        <v/>
      </c>
      <c r="BE114" s="79" t="str">
        <f>IF('1'!$B$5="","",IF('1'!$B$65="","",'1'!$B$4))</f>
        <v/>
      </c>
      <c r="BF114" s="75"/>
      <c r="BH114" s="84"/>
      <c r="BJ114" s="75"/>
      <c r="BK114" s="73"/>
      <c r="BL114" s="79"/>
      <c r="BN114" s="75"/>
      <c r="BP114" s="73"/>
      <c r="BR114" s="79"/>
    </row>
    <row r="115" spans="50:70" x14ac:dyDescent="0.25">
      <c r="AX115" s="75" t="str">
        <f>IF('1'!$B$5="","",IF('1'!$B$65="","",'1'!$B$5))</f>
        <v/>
      </c>
      <c r="AY115" s="78" t="str">
        <f>IF('1'!$B$5="","",IF('1'!$B$65="","","PCF008002"))</f>
        <v/>
      </c>
      <c r="AZ115" s="78" t="str">
        <f>IF('1'!$B$5="","",IF('1'!$B$65="","",6))</f>
        <v/>
      </c>
      <c r="BA115" s="78" t="str">
        <f>IF('1'!$B$5="","",IF('1'!$B$65="","",8))</f>
        <v/>
      </c>
      <c r="BB115" s="89" t="str">
        <f>IF('1'!$B$5="","",IF('1'!$B$65="","",IF('1'!$I$65="","",'1'!$I$65)))</f>
        <v/>
      </c>
      <c r="BC115" s="76" t="str">
        <f>IF('1'!$B$5="","",IF('1'!$B$65="","",0))</f>
        <v/>
      </c>
      <c r="BD115" s="78" t="str">
        <f>IF('1'!$B$5="","",IF('1'!$B$65="","",'1'!$B$2))</f>
        <v/>
      </c>
      <c r="BE115" s="79" t="str">
        <f>IF('1'!$B$5="","",IF('1'!$B$65="","",'1'!$B$4))</f>
        <v/>
      </c>
      <c r="BF115" s="75"/>
      <c r="BH115" s="84"/>
      <c r="BJ115" s="75"/>
      <c r="BK115" s="73"/>
      <c r="BL115" s="79"/>
      <c r="BN115" s="75"/>
      <c r="BP115" s="73"/>
      <c r="BR115" s="79"/>
    </row>
    <row r="116" spans="50:70" x14ac:dyDescent="0.25">
      <c r="AX116" s="75" t="str">
        <f>IF('1'!$B$5="","",IF('1'!$B$65="","",'1'!$B$5))</f>
        <v/>
      </c>
      <c r="AY116" s="78" t="str">
        <f>IF('1'!$B$5="","",IF('1'!$B$65="","","PCF008002"))</f>
        <v/>
      </c>
      <c r="AZ116" s="78" t="str">
        <f>IF('1'!$B$5="","",IF('1'!$B$65="","",6))</f>
        <v/>
      </c>
      <c r="BA116" s="78" t="str">
        <f>IF('1'!$B$5="","",IF('1'!$B$65="","",9))</f>
        <v/>
      </c>
      <c r="BB116" s="89" t="str">
        <f>IF('1'!$B$5="","",IF('1'!$B$65="","","QAQC"))</f>
        <v/>
      </c>
      <c r="BC116" s="85" t="str">
        <f>IF('1'!$B$5="","",IF('1'!$B$65="","",0))</f>
        <v/>
      </c>
      <c r="BD116" s="78" t="str">
        <f>IF('1'!$B$5="","",IF('1'!$B$65="","",'1'!$B$2))</f>
        <v/>
      </c>
      <c r="BE116" s="79" t="str">
        <f>IF('1'!$B$5="","",IF('1'!$B$65="","",'1'!$B$4))</f>
        <v/>
      </c>
      <c r="BF116" s="75"/>
      <c r="BH116" s="84"/>
      <c r="BJ116" s="75"/>
      <c r="BK116" s="73"/>
      <c r="BL116" s="79"/>
      <c r="BN116" s="75"/>
      <c r="BP116" s="73"/>
      <c r="BR116" s="79"/>
    </row>
    <row r="117" spans="50:70" x14ac:dyDescent="0.25">
      <c r="AX117" s="75" t="str">
        <f>IF('1'!$B$5="","",IF('1'!$B$65="","",'1'!$B$5))</f>
        <v/>
      </c>
      <c r="AY117" s="78" t="str">
        <f>IF('1'!$B$5="","",IF('1'!$B$65="","","PCF008002"))</f>
        <v/>
      </c>
      <c r="AZ117" s="78" t="str">
        <f>IF('1'!$B$5="","",IF('1'!$B$65="","",6))</f>
        <v/>
      </c>
      <c r="BA117" s="78" t="str">
        <f>IF('1'!$B$5="","",IF('1'!$B$65="","",10))</f>
        <v/>
      </c>
      <c r="BB117" s="89" t="str">
        <f>IF('1'!$B$5="","",IF('1'!$B$65="","",IF('1'!$R$65="","",'1'!$R$65)))</f>
        <v/>
      </c>
      <c r="BC117" s="85" t="str">
        <f>IF('1'!$B$5="","",IF('1'!$B$65="","",0))</f>
        <v/>
      </c>
      <c r="BD117" s="78" t="str">
        <f>IF('1'!$B$5="","",IF('1'!$B$65="","",'1'!$B$2))</f>
        <v/>
      </c>
      <c r="BE117" s="79" t="str">
        <f>IF('1'!$B$5="","",IF('1'!$B$65="","",'1'!$B$4))</f>
        <v/>
      </c>
      <c r="BF117" s="75"/>
      <c r="BH117" s="84"/>
      <c r="BJ117" s="75"/>
      <c r="BK117" s="73"/>
      <c r="BL117" s="79"/>
      <c r="BN117" s="75"/>
      <c r="BP117" s="73"/>
      <c r="BR117" s="79"/>
    </row>
    <row r="118" spans="50:70" x14ac:dyDescent="0.25">
      <c r="AX118" s="75" t="str">
        <f>IF('1'!$B$5="","",IF('1'!$B$65="","",'1'!$B$5))</f>
        <v/>
      </c>
      <c r="AY118" s="78" t="str">
        <f>IF('1'!$B$5="","",IF('1'!$B$65="","","PCF008002"))</f>
        <v/>
      </c>
      <c r="AZ118" s="78" t="str">
        <f>IF('1'!$B$5="","",IF('1'!$B$65="","",6))</f>
        <v/>
      </c>
      <c r="BA118" s="78" t="str">
        <f>IF('1'!$B$5="","",IF('1'!$B$65="","",11))</f>
        <v/>
      </c>
      <c r="BB118" s="89" t="str">
        <f>IF('1'!$B$5="","",IF('1'!$B$65="","",IF('1'!$K$65="","",'1'!$K$65)))</f>
        <v/>
      </c>
      <c r="BC118" s="85" t="str">
        <f>IF('1'!$B$5="","",IF('1'!$B$65="","",0))</f>
        <v/>
      </c>
      <c r="BD118" s="78" t="str">
        <f>IF('1'!$B$5="","",IF('1'!$B$65="","",'1'!$B$2))</f>
        <v/>
      </c>
      <c r="BE118" s="79" t="str">
        <f>IF('1'!$B$5="","",IF('1'!$B$65="","",'1'!$B$4))</f>
        <v/>
      </c>
      <c r="BF118" s="75"/>
      <c r="BH118" s="84"/>
      <c r="BJ118" s="75"/>
      <c r="BK118" s="73"/>
      <c r="BL118" s="79"/>
      <c r="BN118" s="75"/>
      <c r="BP118" s="73"/>
      <c r="BR118" s="79"/>
    </row>
    <row r="119" spans="50:70" x14ac:dyDescent="0.25">
      <c r="AX119" s="75" t="str">
        <f>IF('1'!$B$5="","",IF('1'!$B$65="","",'1'!$B$5))</f>
        <v/>
      </c>
      <c r="AY119" s="78" t="str">
        <f>IF('1'!$B$5="","",IF('1'!$B$65="","","PCF008002"))</f>
        <v/>
      </c>
      <c r="AZ119" s="78" t="str">
        <f>IF('1'!$B$5="","",IF('1'!$B$65="","",6))</f>
        <v/>
      </c>
      <c r="BA119" s="78" t="str">
        <f>IF('1'!$B$5="","",IF('1'!$B$65="","",12))</f>
        <v/>
      </c>
      <c r="BB119" s="81" t="str">
        <f>IF('1'!$B$5="","",IF('1'!$B$65="","",IF('1'!$E$65="","",'1'!$E$65)))</f>
        <v/>
      </c>
      <c r="BC119" s="85" t="str">
        <f>IF('1'!$B$5="","",IF('1'!$B$65="","",0))</f>
        <v/>
      </c>
      <c r="BD119" s="78" t="str">
        <f>IF('1'!$B$5="","",IF('1'!$B$65="","",'1'!$B$2))</f>
        <v/>
      </c>
      <c r="BE119" s="79" t="str">
        <f>IF('1'!$B$5="","",IF('1'!$B$65="","",'1'!$B$4))</f>
        <v/>
      </c>
      <c r="BF119" s="75"/>
      <c r="BH119" s="84"/>
      <c r="BJ119" s="75"/>
      <c r="BK119" s="73"/>
      <c r="BL119" s="79"/>
      <c r="BN119" s="75"/>
      <c r="BP119" s="73"/>
      <c r="BR119" s="79"/>
    </row>
    <row r="120" spans="50:70" x14ac:dyDescent="0.25">
      <c r="AX120" s="75" t="str">
        <f>IF('1'!$B$5="","",IF('1'!$B$65="","",'1'!$B$5))</f>
        <v/>
      </c>
      <c r="AY120" s="78" t="str">
        <f>IF('1'!$B$5="","",IF('1'!$B$65="","","PCF008002"))</f>
        <v/>
      </c>
      <c r="AZ120" s="78" t="str">
        <f>IF('1'!$B$5="","",IF('1'!$B$65="","",6))</f>
        <v/>
      </c>
      <c r="BA120" s="78" t="str">
        <f>IF('1'!$B$5="","",IF('1'!$B$65="","",990))</f>
        <v/>
      </c>
      <c r="BB120" s="89"/>
      <c r="BC120" s="85" t="str">
        <f>IF('1'!$B$5="","",IF('1'!$B$65="","",0))</f>
        <v/>
      </c>
      <c r="BD120" s="78" t="str">
        <f>IF('1'!$B$5="","",IF('1'!$B$65="","",'1'!$B$2))</f>
        <v/>
      </c>
      <c r="BE120" s="79" t="str">
        <f>IF('1'!$B$5="","",IF('1'!$B$65="","",'1'!$B$4))</f>
        <v/>
      </c>
      <c r="BF120" s="75"/>
      <c r="BH120" s="84"/>
      <c r="BJ120" s="75"/>
      <c r="BK120" s="73"/>
      <c r="BL120" s="79"/>
      <c r="BN120" s="75"/>
      <c r="BP120" s="73"/>
      <c r="BR120" s="79"/>
    </row>
    <row r="121" spans="50:70" x14ac:dyDescent="0.25">
      <c r="AX121" s="75" t="str">
        <f>IF('1'!$B$5="","",IF('1'!$B$65="","",'1'!$B$5))</f>
        <v/>
      </c>
      <c r="AY121" s="78" t="str">
        <f>IF('1'!$B$5="","",IF('1'!$B$65="","","PCF008002"))</f>
        <v/>
      </c>
      <c r="AZ121" s="78" t="str">
        <f>IF('1'!$B$5="","",IF('1'!$B$65="","",6))</f>
        <v/>
      </c>
      <c r="BA121" s="78" t="str">
        <f>IF('1'!$B$5="","",IF('1'!$B$65="","",992))</f>
        <v/>
      </c>
      <c r="BB121" s="89"/>
      <c r="BC121" s="85" t="str">
        <f>IF('1'!$B$5="","",IF('1'!$B$65="","",0))</f>
        <v/>
      </c>
      <c r="BD121" s="78" t="str">
        <f>IF('1'!$B$5="","",IF('1'!$B$65="","",'1'!$B$2))</f>
        <v/>
      </c>
      <c r="BE121" s="79" t="str">
        <f>IF('1'!$B$5="","",IF('1'!$B$65="","",'1'!$B$4))</f>
        <v/>
      </c>
      <c r="BF121" s="75"/>
      <c r="BH121" s="84"/>
      <c r="BJ121" s="75"/>
      <c r="BK121" s="73"/>
      <c r="BL121" s="79"/>
      <c r="BN121" s="75"/>
      <c r="BP121" s="73"/>
      <c r="BR121" s="79"/>
    </row>
    <row r="122" spans="50:70" x14ac:dyDescent="0.25">
      <c r="AX122" s="75" t="str">
        <f>IF('1'!$B$5="","",IF('1'!$B$65="","",'1'!$B$5))</f>
        <v/>
      </c>
      <c r="AY122" s="78" t="str">
        <f>IF('1'!$B$5="","",IF('1'!$B$65="","","PCF008002"))</f>
        <v/>
      </c>
      <c r="AZ122" s="78" t="str">
        <f>IF('1'!$B$5="","",IF('1'!$B$65="","",6))</f>
        <v/>
      </c>
      <c r="BA122" s="78" t="str">
        <f>IF('1'!$B$5="","",IF('1'!$B$65="","",993))</f>
        <v/>
      </c>
      <c r="BB122" s="89"/>
      <c r="BC122" s="85" t="str">
        <f>IF('1'!$B$5="","",IF('1'!$B$65="","",0))</f>
        <v/>
      </c>
      <c r="BD122" s="78" t="str">
        <f>IF('1'!$B$5="","",IF('1'!$B$65="","",'1'!$B$2))</f>
        <v/>
      </c>
      <c r="BE122" s="79" t="str">
        <f>IF('1'!$B$5="","",IF('1'!$B$65="","",'1'!$B$4))</f>
        <v/>
      </c>
      <c r="BF122" s="75"/>
      <c r="BH122" s="84"/>
      <c r="BJ122" s="75"/>
      <c r="BK122" s="73"/>
      <c r="BL122" s="79"/>
      <c r="BN122" s="75"/>
      <c r="BP122" s="73"/>
      <c r="BR122" s="79"/>
    </row>
    <row r="123" spans="50:70" x14ac:dyDescent="0.25">
      <c r="AX123" s="75" t="str">
        <f>IF('1'!$B$5="","",IF('1'!$B$65="","",'1'!$B$5))</f>
        <v/>
      </c>
      <c r="AY123" s="78" t="str">
        <f>IF('1'!$B$5="","",IF('1'!$B$65="","","PCF008002"))</f>
        <v/>
      </c>
      <c r="AZ123" s="78" t="str">
        <f>IF('1'!$B$5="","",IF('1'!$B$65="","",6))</f>
        <v/>
      </c>
      <c r="BA123" s="78" t="str">
        <f>IF('1'!$B$5="","",IF('1'!$B$65="","",994))</f>
        <v/>
      </c>
      <c r="BB123" s="89"/>
      <c r="BC123" s="85" t="str">
        <f>IF('1'!$B$5="","",IF('1'!$B$65="","",0))</f>
        <v/>
      </c>
      <c r="BD123" s="78" t="str">
        <f>IF('1'!$B$5="","",IF('1'!$B$65="","",'1'!$B$2))</f>
        <v/>
      </c>
      <c r="BE123" s="79" t="str">
        <f>IF('1'!$B$5="","",IF('1'!$B$65="","",'1'!$B$4))</f>
        <v/>
      </c>
      <c r="BF123" s="75"/>
      <c r="BH123" s="84"/>
      <c r="BJ123" s="75"/>
      <c r="BK123" s="73"/>
      <c r="BL123" s="79"/>
      <c r="BN123" s="75"/>
      <c r="BP123" s="73"/>
      <c r="BR123" s="79"/>
    </row>
    <row r="124" spans="50:70" x14ac:dyDescent="0.25">
      <c r="AX124" s="75" t="str">
        <f>IF('1'!$B$5="","",IF('1'!$B$65="","",'1'!$B$5))</f>
        <v/>
      </c>
      <c r="AY124" s="78" t="str">
        <f>IF('1'!$B$5="","",IF('1'!$B$65="","","PCF008002"))</f>
        <v/>
      </c>
      <c r="AZ124" s="78" t="str">
        <f>IF('1'!$B$5="","",IF('1'!$B$65="","",6))</f>
        <v/>
      </c>
      <c r="BA124" s="78" t="str">
        <f>IF('1'!$B$5="","",IF('1'!$B$65="","",995))</f>
        <v/>
      </c>
      <c r="BB124" s="89"/>
      <c r="BC124" s="76" t="str">
        <f>IF('1'!$B$5="","",IF('1'!$B$65="","",0))</f>
        <v/>
      </c>
      <c r="BD124" s="78" t="str">
        <f>IF('1'!$B$5="","",IF('1'!$B$65="","",'1'!$B$2))</f>
        <v/>
      </c>
      <c r="BE124" s="79" t="str">
        <f>IF('1'!$B$5="","",IF('1'!$B$65="","",'1'!$B$4))</f>
        <v/>
      </c>
      <c r="BF124" s="75"/>
      <c r="BH124" s="84"/>
      <c r="BJ124" s="75"/>
      <c r="BK124" s="73"/>
      <c r="BL124" s="79"/>
      <c r="BN124" s="75"/>
      <c r="BP124" s="73"/>
      <c r="BR124" s="79"/>
    </row>
    <row r="125" spans="50:70" x14ac:dyDescent="0.25">
      <c r="AX125" s="75" t="str">
        <f>IF('1'!$B$5="","",IF('1'!$B$65="","",'1'!$B$5))</f>
        <v/>
      </c>
      <c r="AY125" s="78" t="str">
        <f>IF('1'!$B$5="","",IF('1'!$B$65="","","PCF008002"))</f>
        <v/>
      </c>
      <c r="AZ125" s="78" t="str">
        <f>IF('1'!$B$5="","",IF('1'!$B$65="","",6))</f>
        <v/>
      </c>
      <c r="BA125" s="78" t="str">
        <f>IF('1'!$B$5="","",IF('1'!$B$65="","",996))</f>
        <v/>
      </c>
      <c r="BB125" s="89"/>
      <c r="BC125" s="85" t="str">
        <f>IF('1'!$B$5="","",IF('1'!$B$65="","",0))</f>
        <v/>
      </c>
      <c r="BD125" s="78" t="str">
        <f>IF('1'!$B$5="","",IF('1'!$B$65="","",'1'!$B$2))</f>
        <v/>
      </c>
      <c r="BE125" s="79" t="str">
        <f>IF('1'!$B$5="","",IF('1'!$B$65="","",'1'!$B$4))</f>
        <v/>
      </c>
      <c r="BF125" s="75"/>
      <c r="BH125" s="84"/>
      <c r="BJ125" s="75"/>
      <c r="BK125" s="73"/>
      <c r="BL125" s="79"/>
      <c r="BN125" s="75"/>
      <c r="BP125" s="73"/>
      <c r="BR125" s="79"/>
    </row>
    <row r="126" spans="50:70" x14ac:dyDescent="0.25">
      <c r="AX126" s="75" t="str">
        <f>IF('1'!$B$5="","",IF('1'!$B$65="","",'1'!$B$5))</f>
        <v/>
      </c>
      <c r="AY126" s="78" t="str">
        <f>IF('1'!$B$5="","",IF('1'!$B$65="","","PCF008002"))</f>
        <v/>
      </c>
      <c r="AZ126" s="78" t="str">
        <f>IF('1'!$B$5="","",IF('1'!$B$65="","",6))</f>
        <v/>
      </c>
      <c r="BA126" s="78" t="str">
        <f>IF('1'!$B$5="","",IF('1'!$B$65="","",997))</f>
        <v/>
      </c>
      <c r="BB126" s="89"/>
      <c r="BC126" s="85" t="str">
        <f>IF('1'!$B$5="","",IF('1'!$B$65="","",0))</f>
        <v/>
      </c>
      <c r="BD126" s="78" t="str">
        <f>IF('1'!$B$5="","",IF('1'!$B$65="","",'1'!$B$2))</f>
        <v/>
      </c>
      <c r="BE126" s="79" t="str">
        <f>IF('1'!$B$5="","",IF('1'!$B$65="","",'1'!$B$4))</f>
        <v/>
      </c>
      <c r="BF126" s="75"/>
      <c r="BH126" s="84"/>
      <c r="BJ126" s="75"/>
      <c r="BK126" s="73"/>
      <c r="BL126" s="79"/>
      <c r="BN126" s="75"/>
      <c r="BP126" s="73"/>
      <c r="BR126" s="79"/>
    </row>
    <row r="127" spans="50:70" x14ac:dyDescent="0.25">
      <c r="AX127" s="75" t="str">
        <f>IF('1'!$B$5="","",IF('1'!$B$65="","",'1'!$B$5))</f>
        <v/>
      </c>
      <c r="AY127" s="78" t="str">
        <f>IF('1'!$B$5="","",IF('1'!$B$65="","","PCF008002"))</f>
        <v/>
      </c>
      <c r="AZ127" s="78" t="str">
        <f>IF('1'!$B$5="","",IF('1'!$B$65="","",6))</f>
        <v/>
      </c>
      <c r="BA127" s="78" t="str">
        <f>IF('1'!$B$5="","",IF('1'!$B$65="","",998))</f>
        <v/>
      </c>
      <c r="BB127" s="89"/>
      <c r="BC127" s="85" t="str">
        <f>IF('1'!$B$5="","",IF('1'!$B$65="","",0))</f>
        <v/>
      </c>
      <c r="BD127" s="78" t="str">
        <f>IF('1'!$B$5="","",IF('1'!$B$65="","",'1'!$B$2))</f>
        <v/>
      </c>
      <c r="BE127" s="79" t="str">
        <f>IF('1'!$B$5="","",IF('1'!$B$65="","",'1'!$B$4))</f>
        <v/>
      </c>
      <c r="BF127" s="75"/>
      <c r="BH127" s="84"/>
      <c r="BJ127" s="75"/>
      <c r="BK127" s="73"/>
      <c r="BL127" s="79"/>
      <c r="BN127" s="75"/>
      <c r="BP127" s="73"/>
      <c r="BR127" s="79"/>
    </row>
    <row r="128" spans="50:70" x14ac:dyDescent="0.25">
      <c r="AX128" s="75" t="str">
        <f>IF('1'!$B$5="","",IF('1'!$B$65="","",'1'!$B$5))</f>
        <v/>
      </c>
      <c r="AY128" s="78" t="str">
        <f>IF('1'!$B$5="","",IF('1'!$B$65="","","PCF008002"))</f>
        <v/>
      </c>
      <c r="AZ128" s="78" t="str">
        <f>IF('1'!$B$5="","",IF('1'!$B$65="","",6))</f>
        <v/>
      </c>
      <c r="BA128" s="78" t="str">
        <f>IF('1'!$B$5="","",IF('1'!$B$65="","",999))</f>
        <v/>
      </c>
      <c r="BB128" s="89"/>
      <c r="BC128" s="85" t="str">
        <f>IF('1'!$B$5="","",IF('1'!$B$65="","",0))</f>
        <v/>
      </c>
      <c r="BD128" s="78" t="str">
        <f>IF('1'!$B$5="","",IF('1'!$B$65="","",'1'!$B$2))</f>
        <v/>
      </c>
      <c r="BE128" s="79" t="str">
        <f>IF('1'!$B$5="","",IF('1'!$B$65="","",'1'!$B$4))</f>
        <v/>
      </c>
      <c r="BF128" s="75"/>
      <c r="BH128" s="84"/>
      <c r="BJ128" s="75"/>
      <c r="BK128" s="73"/>
      <c r="BL128" s="79"/>
      <c r="BN128" s="75"/>
      <c r="BP128" s="73"/>
      <c r="BR128" s="79"/>
    </row>
    <row r="129" spans="50:70" x14ac:dyDescent="0.25">
      <c r="AX129" s="75" t="str">
        <f>IF('1'!$B$5="","",IF('1'!$B$66="","",'1'!$B$5))</f>
        <v/>
      </c>
      <c r="AY129" s="78" t="str">
        <f>IF('1'!$B$5="","",IF('1'!$B$66="","","PCF008002"))</f>
        <v/>
      </c>
      <c r="AZ129" s="78" t="str">
        <f>IF('1'!$B$5="","",IF('1'!$B$66="","",7))</f>
        <v/>
      </c>
      <c r="BA129" s="78" t="str">
        <f>IF('1'!$B$5="","",IF('1'!$B$66="","",1))</f>
        <v/>
      </c>
      <c r="BB129" s="89" t="str">
        <f>IF('1'!$B$5="","",IF('1'!$B$66="","",IF('1'!$B$66="","",'1'!$B$66)))</f>
        <v/>
      </c>
      <c r="BC129" s="76" t="str">
        <f>IF('1'!$B$5="","",IF('1'!$B$66="","",0))</f>
        <v/>
      </c>
      <c r="BD129" s="78" t="str">
        <f>IF('1'!$B$5="","",IF('1'!$B$66="","",'1'!$B$2))</f>
        <v/>
      </c>
      <c r="BE129" s="79" t="str">
        <f>IF('1'!$B$5="","",IF('1'!$B$66="","",'1'!$B$4))</f>
        <v/>
      </c>
      <c r="BF129" s="75"/>
      <c r="BH129" s="84"/>
      <c r="BJ129" s="75"/>
      <c r="BK129" s="73"/>
      <c r="BL129" s="79"/>
      <c r="BN129" s="75"/>
      <c r="BP129" s="73"/>
      <c r="BR129" s="79"/>
    </row>
    <row r="130" spans="50:70" x14ac:dyDescent="0.25">
      <c r="AX130" s="75" t="str">
        <f>IF('1'!$B$5="","",IF('1'!$B$66="","",'1'!$B$5))</f>
        <v/>
      </c>
      <c r="AY130" s="78" t="str">
        <f>IF('1'!$B$5="","",IF('1'!$B$66="","","PCF008002"))</f>
        <v/>
      </c>
      <c r="AZ130" s="78" t="str">
        <f>IF('1'!$B$5="","",IF('1'!$B$66="","",7))</f>
        <v/>
      </c>
      <c r="BA130" s="78" t="str">
        <f>IF('1'!$B$5="","",IF('1'!$B$66="","",2))</f>
        <v/>
      </c>
      <c r="BB130" s="89" t="str">
        <f>IF('1'!$B$5="","",IF('1'!$B$66="","",IF('1'!$J$66="","",'1'!$J$66)))</f>
        <v/>
      </c>
      <c r="BC130" s="76" t="str">
        <f>IF('1'!$B$5="","",IF('1'!$B$66="","",0))</f>
        <v/>
      </c>
      <c r="BD130" s="78" t="str">
        <f>IF('1'!$B$5="","",IF('1'!$B$66="","",'1'!$B$2))</f>
        <v/>
      </c>
      <c r="BE130" s="79" t="str">
        <f>IF('1'!$B$5="","",IF('1'!$B$66="","",'1'!$B$4))</f>
        <v/>
      </c>
      <c r="BF130" s="75"/>
      <c r="BH130" s="84"/>
      <c r="BJ130" s="75"/>
      <c r="BK130" s="73"/>
      <c r="BL130" s="79"/>
      <c r="BN130" s="75"/>
      <c r="BP130" s="73"/>
      <c r="BR130" s="79"/>
    </row>
    <row r="131" spans="50:70" x14ac:dyDescent="0.25">
      <c r="AX131" s="75" t="str">
        <f>IF('1'!$B$5="","",IF('1'!$B$66="","",'1'!$B$5))</f>
        <v/>
      </c>
      <c r="AY131" s="78" t="str">
        <f>IF('1'!$B$5="","",IF('1'!$B$66="","","PCF008002"))</f>
        <v/>
      </c>
      <c r="AZ131" s="78" t="str">
        <f>IF('1'!$B$5="","",IF('1'!$B$66="","",7))</f>
        <v/>
      </c>
      <c r="BA131" s="78" t="str">
        <f>IF('1'!$B$5="","",IF('1'!$B$66="","",3))</f>
        <v/>
      </c>
      <c r="BB131" s="86" t="str">
        <f>IF('1'!$B$5="","",IF('1'!$B$66="","",IF('1'!$D$66="","",'1'!$D$66)))</f>
        <v/>
      </c>
      <c r="BC131" s="76" t="str">
        <f>IF('1'!$B$5="","",IF('1'!$B$66="","",0))</f>
        <v/>
      </c>
      <c r="BD131" s="78" t="str">
        <f>IF('1'!$B$5="","",IF('1'!$B$66="","",'1'!$B$2))</f>
        <v/>
      </c>
      <c r="BE131" s="79" t="str">
        <f>IF('1'!$B$5="","",IF('1'!$B$66="","",'1'!$B$4))</f>
        <v/>
      </c>
      <c r="BF131" s="75"/>
      <c r="BH131" s="84"/>
      <c r="BJ131" s="75"/>
      <c r="BK131" s="73"/>
      <c r="BL131" s="79"/>
      <c r="BN131" s="75"/>
      <c r="BP131" s="73"/>
      <c r="BR131" s="79"/>
    </row>
    <row r="132" spans="50:70" x14ac:dyDescent="0.25">
      <c r="AX132" s="75" t="str">
        <f>IF('1'!$B$5="","",IF('1'!$B$66="","",'1'!$B$5))</f>
        <v/>
      </c>
      <c r="AY132" s="78" t="str">
        <f>IF('1'!$B$5="","",IF('1'!$B$66="","","PCF008002"))</f>
        <v/>
      </c>
      <c r="AZ132" s="78" t="str">
        <f>IF('1'!$B$5="","",IF('1'!$B$66="","",7))</f>
        <v/>
      </c>
      <c r="BA132" s="78" t="str">
        <f>IF('1'!$B$5="","",IF('1'!$B$66="","",4))</f>
        <v/>
      </c>
      <c r="BB132" s="86" t="str">
        <f>IF('1'!$B$5="","",IF('1'!$B$66="","",IF('1'!$D$66="","",'1'!$D$66)))</f>
        <v/>
      </c>
      <c r="BC132" s="76" t="str">
        <f>IF('1'!$B$5="","",IF('1'!$B$66="","",0))</f>
        <v/>
      </c>
      <c r="BD132" s="78" t="str">
        <f>IF('1'!$B$5="","",IF('1'!$B$66="","",'1'!$B$2))</f>
        <v/>
      </c>
      <c r="BE132" s="79" t="str">
        <f>IF('1'!$B$5="","",IF('1'!$B$66="","",'1'!$B$4))</f>
        <v/>
      </c>
      <c r="BF132" s="75"/>
      <c r="BH132" s="84"/>
      <c r="BJ132" s="75"/>
      <c r="BK132" s="73"/>
      <c r="BL132" s="79"/>
      <c r="BN132" s="75"/>
      <c r="BP132" s="73"/>
      <c r="BR132" s="79"/>
    </row>
    <row r="133" spans="50:70" x14ac:dyDescent="0.25">
      <c r="AX133" s="75" t="str">
        <f>IF('1'!$B$5="","",IF('1'!$B$66="","",'1'!$B$5))</f>
        <v/>
      </c>
      <c r="AY133" s="78" t="str">
        <f>IF('1'!$B$5="","",IF('1'!$B$66="","","PCF008002"))</f>
        <v/>
      </c>
      <c r="AZ133" s="78" t="str">
        <f>IF('1'!$B$5="","",IF('1'!$B$66="","",7))</f>
        <v/>
      </c>
      <c r="BA133" s="78" t="str">
        <f>IF('1'!$B$5="","",IF('1'!$B$66="","",5))</f>
        <v/>
      </c>
      <c r="BB133" s="89" t="str">
        <f>IF('1'!$B$5="","",IF('1'!$B$66="","",IF('1'!$F$66="","",'1'!$F$66)))</f>
        <v/>
      </c>
      <c r="BC133" s="76" t="str">
        <f>IF('1'!$B$5="","",IF('1'!$B$66="","",0))</f>
        <v/>
      </c>
      <c r="BD133" s="78" t="str">
        <f>IF('1'!$B$5="","",IF('1'!$B$66="","",'1'!$B$2))</f>
        <v/>
      </c>
      <c r="BE133" s="79" t="str">
        <f>IF('1'!$B$5="","",IF('1'!$B$66="","",'1'!$B$4))</f>
        <v/>
      </c>
      <c r="BF133" s="75"/>
      <c r="BH133" s="84"/>
      <c r="BJ133" s="75"/>
      <c r="BK133" s="73"/>
      <c r="BL133" s="79"/>
      <c r="BN133" s="75"/>
      <c r="BP133" s="73"/>
      <c r="BR133" s="79"/>
    </row>
    <row r="134" spans="50:70" x14ac:dyDescent="0.25">
      <c r="AX134" s="75" t="str">
        <f>IF('1'!$B$5="","",IF('1'!$B$66="","",'1'!$B$5))</f>
        <v/>
      </c>
      <c r="AY134" s="78" t="str">
        <f>IF('1'!$B$5="","",IF('1'!$B$66="","","PCF008002"))</f>
        <v/>
      </c>
      <c r="AZ134" s="78" t="str">
        <f>IF('1'!$B$5="","",IF('1'!$B$66="","",7))</f>
        <v/>
      </c>
      <c r="BA134" s="78" t="str">
        <f>IF('1'!$B$5="","",IF('1'!$B$66="","",6))</f>
        <v/>
      </c>
      <c r="BB134" s="89" t="str">
        <f>IF('1'!$B$5="","",IF('1'!$B$66="","",IF('1'!$G$66="","",'1'!$G$66)))</f>
        <v/>
      </c>
      <c r="BC134" s="76" t="str">
        <f>IF('1'!$B$5="","",IF('1'!$B$66="","",0))</f>
        <v/>
      </c>
      <c r="BD134" s="78" t="str">
        <f>IF('1'!$B$5="","",IF('1'!$B$66="","",'1'!$B$2))</f>
        <v/>
      </c>
      <c r="BE134" s="79" t="str">
        <f>IF('1'!$B$5="","",IF('1'!$B$66="","",'1'!$B$4))</f>
        <v/>
      </c>
      <c r="BF134" s="75"/>
      <c r="BH134" s="84"/>
      <c r="BJ134" s="75"/>
      <c r="BK134" s="73"/>
      <c r="BL134" s="79"/>
      <c r="BN134" s="75"/>
      <c r="BP134" s="73"/>
      <c r="BR134" s="79"/>
    </row>
    <row r="135" spans="50:70" x14ac:dyDescent="0.25">
      <c r="AX135" s="75" t="str">
        <f>IF('1'!$B$5="","",IF('1'!$B$66="","",'1'!$B$5))</f>
        <v/>
      </c>
      <c r="AY135" s="78" t="str">
        <f>IF('1'!$B$5="","",IF('1'!$B$66="","","PCF008002"))</f>
        <v/>
      </c>
      <c r="AZ135" s="78" t="str">
        <f>IF('1'!$B$5="","",IF('1'!$B$66="","",7))</f>
        <v/>
      </c>
      <c r="BA135" s="78" t="str">
        <f>IF('1'!$B$5="","",IF('1'!$B$66="","",7))</f>
        <v/>
      </c>
      <c r="BB135" s="89" t="str">
        <f>IF('1'!$B$5="","",IF('1'!$B$66="","",IF('1'!$H$66="","",'1'!$H$66)))</f>
        <v/>
      </c>
      <c r="BC135" s="76" t="str">
        <f>IF('1'!$B$5="","",IF('1'!$B$66="","",0))</f>
        <v/>
      </c>
      <c r="BD135" s="78" t="str">
        <f>IF('1'!$B$5="","",IF('1'!$B$66="","",'1'!$B$2))</f>
        <v/>
      </c>
      <c r="BE135" s="79" t="str">
        <f>IF('1'!$B$5="","",IF('1'!$B$66="","",'1'!$B$4))</f>
        <v/>
      </c>
      <c r="BF135" s="75"/>
      <c r="BH135" s="84"/>
      <c r="BJ135" s="75"/>
      <c r="BK135" s="73"/>
      <c r="BL135" s="79"/>
      <c r="BN135" s="75"/>
      <c r="BP135" s="73"/>
      <c r="BR135" s="79"/>
    </row>
    <row r="136" spans="50:70" x14ac:dyDescent="0.25">
      <c r="AX136" s="75" t="str">
        <f>IF('1'!$B$5="","",IF('1'!$B$66="","",'1'!$B$5))</f>
        <v/>
      </c>
      <c r="AY136" s="78" t="str">
        <f>IF('1'!$B$5="","",IF('1'!$B$66="","","PCF008002"))</f>
        <v/>
      </c>
      <c r="AZ136" s="78" t="str">
        <f>IF('1'!$B$5="","",IF('1'!$B$66="","",7))</f>
        <v/>
      </c>
      <c r="BA136" s="78" t="str">
        <f>IF('1'!$B$5="","",IF('1'!$B$66="","",8))</f>
        <v/>
      </c>
      <c r="BB136" s="89" t="str">
        <f>IF('1'!$B$5="","",IF('1'!$B$66="","",IF('1'!$I$66="","",'1'!$I$66)))</f>
        <v/>
      </c>
      <c r="BC136" s="76" t="str">
        <f>IF('1'!$B$5="","",IF('1'!$B$66="","",0))</f>
        <v/>
      </c>
      <c r="BD136" s="78" t="str">
        <f>IF('1'!$B$5="","",IF('1'!$B$66="","",'1'!$B$2))</f>
        <v/>
      </c>
      <c r="BE136" s="79" t="str">
        <f>IF('1'!$B$5="","",IF('1'!$B$66="","",'1'!$B$4))</f>
        <v/>
      </c>
      <c r="BF136" s="75"/>
      <c r="BH136" s="84"/>
      <c r="BJ136" s="75"/>
      <c r="BK136" s="73"/>
      <c r="BL136" s="79"/>
      <c r="BN136" s="75"/>
      <c r="BP136" s="73"/>
      <c r="BR136" s="79"/>
    </row>
    <row r="137" spans="50:70" x14ac:dyDescent="0.25">
      <c r="AX137" s="75" t="str">
        <f>IF('1'!$B$5="","",IF('1'!$B$66="","",'1'!$B$5))</f>
        <v/>
      </c>
      <c r="AY137" s="78" t="str">
        <f>IF('1'!$B$5="","",IF('1'!$B$66="","","PCF008002"))</f>
        <v/>
      </c>
      <c r="AZ137" s="78" t="str">
        <f>IF('1'!$B$5="","",IF('1'!$B$66="","",7))</f>
        <v/>
      </c>
      <c r="BA137" s="78" t="str">
        <f>IF('1'!$B$5="","",IF('1'!$B$66="","",9))</f>
        <v/>
      </c>
      <c r="BB137" s="89" t="str">
        <f>IF('1'!$B$5="","",IF('1'!$B$66="","","QAQC"))</f>
        <v/>
      </c>
      <c r="BC137" s="76" t="str">
        <f>IF('1'!$B$5="","",IF('1'!$B$66="","",0))</f>
        <v/>
      </c>
      <c r="BD137" s="78" t="str">
        <f>IF('1'!$B$5="","",IF('1'!$B$66="","",'1'!$B$2))</f>
        <v/>
      </c>
      <c r="BE137" s="79" t="str">
        <f>IF('1'!$B$5="","",IF('1'!$B$66="","",'1'!$B$4))</f>
        <v/>
      </c>
      <c r="BF137" s="75"/>
      <c r="BH137" s="84"/>
      <c r="BJ137" s="75"/>
      <c r="BK137" s="73"/>
      <c r="BL137" s="79"/>
      <c r="BN137" s="75"/>
      <c r="BP137" s="73"/>
      <c r="BR137" s="79"/>
    </row>
    <row r="138" spans="50:70" x14ac:dyDescent="0.25">
      <c r="AX138" s="75" t="str">
        <f>IF('1'!$B$5="","",IF('1'!$B$66="","",'1'!$B$5))</f>
        <v/>
      </c>
      <c r="AY138" s="78" t="str">
        <f>IF('1'!$B$5="","",IF('1'!$B$66="","","PCF008002"))</f>
        <v/>
      </c>
      <c r="AZ138" s="78" t="str">
        <f>IF('1'!$B$5="","",IF('1'!$B$66="","",7))</f>
        <v/>
      </c>
      <c r="BA138" s="78" t="str">
        <f>IF('1'!$B$5="","",IF('1'!$B$66="","",10))</f>
        <v/>
      </c>
      <c r="BB138" s="89" t="str">
        <f>IF('1'!$B$5="","",IF('1'!$B$66="","",IF('1'!$R$66="","",'1'!$R$66)))</f>
        <v/>
      </c>
      <c r="BC138" s="76" t="str">
        <f>IF('1'!$B$5="","",IF('1'!$B$66="","",0))</f>
        <v/>
      </c>
      <c r="BD138" s="78" t="str">
        <f>IF('1'!$B$5="","",IF('1'!$B$66="","",'1'!$B$2))</f>
        <v/>
      </c>
      <c r="BE138" s="79" t="str">
        <f>IF('1'!$B$5="","",IF('1'!$B$66="","",'1'!$B$4))</f>
        <v/>
      </c>
      <c r="BF138" s="75"/>
      <c r="BH138" s="84"/>
      <c r="BJ138" s="75"/>
      <c r="BK138" s="73"/>
      <c r="BL138" s="79"/>
      <c r="BN138" s="75"/>
      <c r="BP138" s="73"/>
      <c r="BR138" s="79"/>
    </row>
    <row r="139" spans="50:70" x14ac:dyDescent="0.25">
      <c r="AX139" s="75" t="str">
        <f>IF('1'!$B$5="","",IF('1'!$B$66="","",'1'!$B$5))</f>
        <v/>
      </c>
      <c r="AY139" s="78" t="str">
        <f>IF('1'!$B$5="","",IF('1'!$B$66="","","PCF008002"))</f>
        <v/>
      </c>
      <c r="AZ139" s="78" t="str">
        <f>IF('1'!$B$5="","",IF('1'!$B$66="","",7))</f>
        <v/>
      </c>
      <c r="BA139" s="78" t="str">
        <f>IF('1'!$B$5="","",IF('1'!$B$66="","",11))</f>
        <v/>
      </c>
      <c r="BB139" s="89" t="str">
        <f>IF('1'!$B$5="","",IF('1'!$B$66="","",IF('1'!$K$66="","",'1'!$K$66)))</f>
        <v/>
      </c>
      <c r="BC139" s="76" t="str">
        <f>IF('1'!$B$5="","",IF('1'!$B$66="","",0))</f>
        <v/>
      </c>
      <c r="BD139" s="78" t="str">
        <f>IF('1'!$B$5="","",IF('1'!$B$66="","",'1'!$B$2))</f>
        <v/>
      </c>
      <c r="BE139" s="79" t="str">
        <f>IF('1'!$B$5="","",IF('1'!$B$66="","",'1'!$B$4))</f>
        <v/>
      </c>
      <c r="BF139" s="75"/>
      <c r="BH139" s="84"/>
      <c r="BJ139" s="75"/>
      <c r="BK139" s="73"/>
      <c r="BL139" s="79"/>
      <c r="BN139" s="75"/>
      <c r="BP139" s="73"/>
      <c r="BR139" s="79"/>
    </row>
    <row r="140" spans="50:70" x14ac:dyDescent="0.25">
      <c r="AX140" s="75" t="str">
        <f>IF('1'!$B$5="","",IF('1'!$B$66="","",'1'!$B$5))</f>
        <v/>
      </c>
      <c r="AY140" s="78" t="str">
        <f>IF('1'!$B$5="","",IF('1'!$B$66="","","PCF008002"))</f>
        <v/>
      </c>
      <c r="AZ140" s="78" t="str">
        <f>IF('1'!$B$5="","",IF('1'!$B$66="","",7))</f>
        <v/>
      </c>
      <c r="BA140" s="78" t="str">
        <f>IF('1'!$B$5="","",IF('1'!$B$66="","",12))</f>
        <v/>
      </c>
      <c r="BB140" s="81" t="str">
        <f>IF('1'!$B$5="","",IF('1'!$B$66="","",IF('1'!$E$66="","",'1'!$E$66)))</f>
        <v/>
      </c>
      <c r="BC140" s="76" t="str">
        <f>IF('1'!$B$5="","",IF('1'!$B$66="","",0))</f>
        <v/>
      </c>
      <c r="BD140" s="78" t="str">
        <f>IF('1'!$B$5="","",IF('1'!$B$66="","",'1'!$B$2))</f>
        <v/>
      </c>
      <c r="BE140" s="79" t="str">
        <f>IF('1'!$B$5="","",IF('1'!$B$66="","",'1'!$B$4))</f>
        <v/>
      </c>
      <c r="BF140" s="75"/>
      <c r="BH140" s="84"/>
      <c r="BJ140" s="75"/>
      <c r="BK140" s="73"/>
      <c r="BL140" s="79"/>
      <c r="BN140" s="75"/>
      <c r="BP140" s="73"/>
      <c r="BR140" s="79"/>
    </row>
    <row r="141" spans="50:70" x14ac:dyDescent="0.25">
      <c r="AX141" s="75" t="str">
        <f>IF('1'!$B$5="","",IF('1'!$B$66="","",'1'!$B$5))</f>
        <v/>
      </c>
      <c r="AY141" s="78" t="str">
        <f>IF('1'!$B$5="","",IF('1'!$B$66="","","PCF008002"))</f>
        <v/>
      </c>
      <c r="AZ141" s="78" t="str">
        <f>IF('1'!$B$5="","",IF('1'!$B$66="","",7))</f>
        <v/>
      </c>
      <c r="BA141" s="78" t="str">
        <f>IF('1'!$B$5="","",IF('1'!$B$66="","",990))</f>
        <v/>
      </c>
      <c r="BB141" s="89"/>
      <c r="BC141" s="76" t="str">
        <f>IF('1'!$B$5="","",IF('1'!$B$66="","",0))</f>
        <v/>
      </c>
      <c r="BD141" s="78" t="str">
        <f>IF('1'!$B$5="","",IF('1'!$B$66="","",'1'!$B$2))</f>
        <v/>
      </c>
      <c r="BE141" s="79" t="str">
        <f>IF('1'!$B$5="","",IF('1'!$B$66="","",'1'!$B$4))</f>
        <v/>
      </c>
      <c r="BF141" s="75"/>
      <c r="BH141" s="84"/>
      <c r="BJ141" s="75"/>
      <c r="BK141" s="73"/>
      <c r="BL141" s="79"/>
      <c r="BN141" s="75"/>
      <c r="BP141" s="73"/>
      <c r="BR141" s="79"/>
    </row>
    <row r="142" spans="50:70" x14ac:dyDescent="0.25">
      <c r="AX142" s="75" t="str">
        <f>IF('1'!$B$5="","",IF('1'!$B$66="","",'1'!$B$5))</f>
        <v/>
      </c>
      <c r="AY142" s="78" t="str">
        <f>IF('1'!$B$5="","",IF('1'!$B$66="","","PCF008002"))</f>
        <v/>
      </c>
      <c r="AZ142" s="78" t="str">
        <f>IF('1'!$B$5="","",IF('1'!$B$66="","",7))</f>
        <v/>
      </c>
      <c r="BA142" s="78" t="str">
        <f>IF('1'!$B$5="","",IF('1'!$B$66="","",992))</f>
        <v/>
      </c>
      <c r="BB142" s="89"/>
      <c r="BC142" s="76" t="str">
        <f>IF('1'!$B$5="","",IF('1'!$B$66="","",0))</f>
        <v/>
      </c>
      <c r="BD142" s="78" t="str">
        <f>IF('1'!$B$5="","",IF('1'!$B$66="","",'1'!$B$2))</f>
        <v/>
      </c>
      <c r="BE142" s="79" t="str">
        <f>IF('1'!$B$5="","",IF('1'!$B$66="","",'1'!$B$4))</f>
        <v/>
      </c>
      <c r="BF142" s="75"/>
      <c r="BH142" s="84"/>
      <c r="BJ142" s="75"/>
      <c r="BK142" s="73"/>
      <c r="BL142" s="79"/>
      <c r="BN142" s="75"/>
      <c r="BP142" s="73"/>
      <c r="BR142" s="79"/>
    </row>
    <row r="143" spans="50:70" x14ac:dyDescent="0.25">
      <c r="AX143" s="75" t="str">
        <f>IF('1'!$B$5="","",IF('1'!$B$66="","",'1'!$B$5))</f>
        <v/>
      </c>
      <c r="AY143" s="78" t="str">
        <f>IF('1'!$B$5="","",IF('1'!$B$66="","","PCF008002"))</f>
        <v/>
      </c>
      <c r="AZ143" s="78" t="str">
        <f>IF('1'!$B$5="","",IF('1'!$B$66="","",7))</f>
        <v/>
      </c>
      <c r="BA143" s="78" t="str">
        <f>IF('1'!$B$5="","",IF('1'!$B$66="","",993))</f>
        <v/>
      </c>
      <c r="BB143" s="89"/>
      <c r="BC143" s="76" t="str">
        <f>IF('1'!$B$5="","",IF('1'!$B$66="","",0))</f>
        <v/>
      </c>
      <c r="BD143" s="78" t="str">
        <f>IF('1'!$B$5="","",IF('1'!$B$66="","",'1'!$B$2))</f>
        <v/>
      </c>
      <c r="BE143" s="79" t="str">
        <f>IF('1'!$B$5="","",IF('1'!$B$66="","",'1'!$B$4))</f>
        <v/>
      </c>
      <c r="BF143" s="75"/>
      <c r="BH143" s="84"/>
      <c r="BJ143" s="75"/>
      <c r="BK143" s="73"/>
      <c r="BL143" s="79"/>
      <c r="BN143" s="75"/>
      <c r="BP143" s="73"/>
      <c r="BR143" s="79"/>
    </row>
    <row r="144" spans="50:70" x14ac:dyDescent="0.25">
      <c r="AX144" s="75" t="str">
        <f>IF('1'!$B$5="","",IF('1'!$B$66="","",'1'!$B$5))</f>
        <v/>
      </c>
      <c r="AY144" s="78" t="str">
        <f>IF('1'!$B$5="","",IF('1'!$B$66="","","PCF008002"))</f>
        <v/>
      </c>
      <c r="AZ144" s="78" t="str">
        <f>IF('1'!$B$5="","",IF('1'!$B$66="","",7))</f>
        <v/>
      </c>
      <c r="BA144" s="78" t="str">
        <f>IF('1'!$B$5="","",IF('1'!$B$66="","",994))</f>
        <v/>
      </c>
      <c r="BB144" s="89"/>
      <c r="BC144" s="85" t="str">
        <f>IF('1'!$B$5="","",IF('1'!$B$66="","",0))</f>
        <v/>
      </c>
      <c r="BD144" s="78" t="str">
        <f>IF('1'!$B$5="","",IF('1'!$B$66="","",'1'!$B$2))</f>
        <v/>
      </c>
      <c r="BE144" s="79" t="str">
        <f>IF('1'!$B$5="","",IF('1'!$B$66="","",'1'!$B$4))</f>
        <v/>
      </c>
      <c r="BF144" s="75"/>
      <c r="BH144" s="84"/>
      <c r="BJ144" s="75"/>
      <c r="BK144" s="73"/>
      <c r="BL144" s="79"/>
      <c r="BN144" s="75"/>
      <c r="BP144" s="73"/>
      <c r="BR144" s="79"/>
    </row>
    <row r="145" spans="50:70" x14ac:dyDescent="0.25">
      <c r="AX145" s="75" t="str">
        <f>IF('1'!$B$5="","",IF('1'!$B$66="","",'1'!$B$5))</f>
        <v/>
      </c>
      <c r="AY145" s="78" t="str">
        <f>IF('1'!$B$5="","",IF('1'!$B$66="","","PCF008002"))</f>
        <v/>
      </c>
      <c r="AZ145" s="78" t="str">
        <f>IF('1'!$B$5="","",IF('1'!$B$66="","",7))</f>
        <v/>
      </c>
      <c r="BA145" s="78" t="str">
        <f>IF('1'!$B$5="","",IF('1'!$B$66="","",995))</f>
        <v/>
      </c>
      <c r="BB145" s="89"/>
      <c r="BC145" s="85" t="str">
        <f>IF('1'!$B$5="","",IF('1'!$B$66="","",0))</f>
        <v/>
      </c>
      <c r="BD145" s="78" t="str">
        <f>IF('1'!$B$5="","",IF('1'!$B$66="","",'1'!$B$2))</f>
        <v/>
      </c>
      <c r="BE145" s="79" t="str">
        <f>IF('1'!$B$5="","",IF('1'!$B$66="","",'1'!$B$4))</f>
        <v/>
      </c>
      <c r="BF145" s="75"/>
      <c r="BH145" s="84"/>
      <c r="BJ145" s="75"/>
      <c r="BK145" s="73"/>
      <c r="BL145" s="79"/>
      <c r="BN145" s="75"/>
      <c r="BP145" s="73"/>
      <c r="BR145" s="79"/>
    </row>
    <row r="146" spans="50:70" x14ac:dyDescent="0.25">
      <c r="AX146" s="75" t="str">
        <f>IF('1'!$B$5="","",IF('1'!$B$66="","",'1'!$B$5))</f>
        <v/>
      </c>
      <c r="AY146" s="78" t="str">
        <f>IF('1'!$B$5="","",IF('1'!$B$66="","","PCF008002"))</f>
        <v/>
      </c>
      <c r="AZ146" s="78" t="str">
        <f>IF('1'!$B$5="","",IF('1'!$B$66="","",7))</f>
        <v/>
      </c>
      <c r="BA146" s="78" t="str">
        <f>IF('1'!$B$5="","",IF('1'!$B$66="","",996))</f>
        <v/>
      </c>
      <c r="BB146" s="89"/>
      <c r="BC146" s="85" t="str">
        <f>IF('1'!$B$5="","",IF('1'!$B$66="","",0))</f>
        <v/>
      </c>
      <c r="BD146" s="78" t="str">
        <f>IF('1'!$B$5="","",IF('1'!$B$66="","",'1'!$B$2))</f>
        <v/>
      </c>
      <c r="BE146" s="79" t="str">
        <f>IF('1'!$B$5="","",IF('1'!$B$66="","",'1'!$B$4))</f>
        <v/>
      </c>
      <c r="BF146" s="75"/>
      <c r="BH146" s="84"/>
      <c r="BJ146" s="75"/>
      <c r="BK146" s="73"/>
      <c r="BL146" s="79"/>
      <c r="BN146" s="75"/>
      <c r="BP146" s="73"/>
      <c r="BR146" s="79"/>
    </row>
    <row r="147" spans="50:70" x14ac:dyDescent="0.25">
      <c r="AX147" s="75" t="str">
        <f>IF('1'!$B$5="","",IF('1'!$B$66="","",'1'!$B$5))</f>
        <v/>
      </c>
      <c r="AY147" s="78" t="str">
        <f>IF('1'!$B$5="","",IF('1'!$B$66="","","PCF008002"))</f>
        <v/>
      </c>
      <c r="AZ147" s="78" t="str">
        <f>IF('1'!$B$5="","",IF('1'!$B$66="","",7))</f>
        <v/>
      </c>
      <c r="BA147" s="78" t="str">
        <f>IF('1'!$B$5="","",IF('1'!$B$66="","",997))</f>
        <v/>
      </c>
      <c r="BB147" s="89"/>
      <c r="BC147" s="85" t="str">
        <f>IF('1'!$B$5="","",IF('1'!$B$66="","",0))</f>
        <v/>
      </c>
      <c r="BD147" s="78" t="str">
        <f>IF('1'!$B$5="","",IF('1'!$B$66="","",'1'!$B$2))</f>
        <v/>
      </c>
      <c r="BE147" s="79" t="str">
        <f>IF('1'!$B$5="","",IF('1'!$B$66="","",'1'!$B$4))</f>
        <v/>
      </c>
      <c r="BF147" s="75"/>
      <c r="BH147" s="84"/>
      <c r="BJ147" s="75"/>
      <c r="BK147" s="73"/>
      <c r="BL147" s="79"/>
      <c r="BN147" s="75"/>
      <c r="BP147" s="73"/>
      <c r="BR147" s="79"/>
    </row>
    <row r="148" spans="50:70" x14ac:dyDescent="0.25">
      <c r="AX148" s="75" t="str">
        <f>IF('1'!$B$5="","",IF('1'!$B$66="","",'1'!$B$5))</f>
        <v/>
      </c>
      <c r="AY148" s="78" t="str">
        <f>IF('1'!$B$5="","",IF('1'!$B$66="","","PCF008002"))</f>
        <v/>
      </c>
      <c r="AZ148" s="78" t="str">
        <f>IF('1'!$B$5="","",IF('1'!$B$66="","",7))</f>
        <v/>
      </c>
      <c r="BA148" s="78" t="str">
        <f>IF('1'!$B$5="","",IF('1'!$B$66="","",998))</f>
        <v/>
      </c>
      <c r="BB148" s="89"/>
      <c r="BC148" s="85" t="str">
        <f>IF('1'!$B$5="","",IF('1'!$B$66="","",0))</f>
        <v/>
      </c>
      <c r="BD148" s="78" t="str">
        <f>IF('1'!$B$5="","",IF('1'!$B$66="","",'1'!$B$2))</f>
        <v/>
      </c>
      <c r="BE148" s="79" t="str">
        <f>IF('1'!$B$5="","",IF('1'!$B$66="","",'1'!$B$4))</f>
        <v/>
      </c>
      <c r="BF148" s="75"/>
      <c r="BH148" s="84"/>
      <c r="BJ148" s="75"/>
      <c r="BK148" s="73"/>
      <c r="BL148" s="79"/>
      <c r="BN148" s="75"/>
      <c r="BP148" s="73"/>
      <c r="BR148" s="79"/>
    </row>
    <row r="149" spans="50:70" x14ac:dyDescent="0.25">
      <c r="AX149" s="75" t="str">
        <f>IF('1'!$B$5="","",IF('1'!$B$66="","",'1'!$B$5))</f>
        <v/>
      </c>
      <c r="AY149" s="78" t="str">
        <f>IF('1'!$B$5="","",IF('1'!$B$66="","","PCF008002"))</f>
        <v/>
      </c>
      <c r="AZ149" s="78" t="str">
        <f>IF('1'!$B$5="","",IF('1'!$B$66="","",7))</f>
        <v/>
      </c>
      <c r="BA149" s="78" t="str">
        <f>IF('1'!$B$5="","",IF('1'!$B$66="","",999))</f>
        <v/>
      </c>
      <c r="BB149" s="89"/>
      <c r="BC149" s="85" t="str">
        <f>IF('1'!$B$5="","",IF('1'!$B$66="","",0))</f>
        <v/>
      </c>
      <c r="BD149" s="78" t="str">
        <f>IF('1'!$B$5="","",IF('1'!$B$66="","",'1'!$B$2))</f>
        <v/>
      </c>
      <c r="BE149" s="79" t="str">
        <f>IF('1'!$B$5="","",IF('1'!$B$66="","",'1'!$B$4))</f>
        <v/>
      </c>
      <c r="BF149" s="75"/>
      <c r="BH149" s="84"/>
      <c r="BJ149" s="75"/>
      <c r="BK149" s="73"/>
      <c r="BL149" s="79"/>
      <c r="BN149" s="75"/>
      <c r="BP149" s="73"/>
      <c r="BR149" s="79"/>
    </row>
    <row r="150" spans="50:70" x14ac:dyDescent="0.25">
      <c r="AX150" s="75" t="str">
        <f>IF('1'!$B$5="","",IF('1'!$B$67="","",'1'!$B$5))</f>
        <v/>
      </c>
      <c r="AY150" s="78" t="str">
        <f>IF('1'!$B$5="","",IF('1'!$B$67="","","PCF008002"))</f>
        <v/>
      </c>
      <c r="AZ150" s="78" t="str">
        <f>IF('1'!$B$5="","",IF('1'!$B$67="","",8))</f>
        <v/>
      </c>
      <c r="BA150" s="78" t="str">
        <f>IF('1'!$B$5="","",IF('1'!$B$67="","",1))</f>
        <v/>
      </c>
      <c r="BB150" s="89" t="str">
        <f>IF('1'!$B$5="","",IF('1'!$B$67="","",IF('1'!$B$67="","",'1'!$B$67)))</f>
        <v/>
      </c>
      <c r="BC150" s="76" t="str">
        <f>IF('1'!$B$5="","",IF('1'!$B$67="","",0))</f>
        <v/>
      </c>
      <c r="BD150" s="78" t="str">
        <f>IF('1'!$B$5="","",IF('1'!$B$67="","",'1'!$B$2))</f>
        <v/>
      </c>
      <c r="BE150" s="79" t="str">
        <f>IF('1'!$B$5="","",IF('1'!$B$67="","",'1'!$B$4))</f>
        <v/>
      </c>
      <c r="BF150" s="75"/>
      <c r="BH150" s="84"/>
      <c r="BJ150" s="75"/>
      <c r="BK150" s="73"/>
      <c r="BL150" s="79"/>
      <c r="BN150" s="75"/>
      <c r="BP150" s="73"/>
      <c r="BR150" s="79"/>
    </row>
    <row r="151" spans="50:70" x14ac:dyDescent="0.25">
      <c r="AX151" s="75" t="str">
        <f>IF('1'!$B$5="","",IF('1'!$B$67="","",'1'!$B$5))</f>
        <v/>
      </c>
      <c r="AY151" s="78" t="str">
        <f>IF('1'!$B$5="","",IF('1'!$B$67="","","PCF008002"))</f>
        <v/>
      </c>
      <c r="AZ151" s="78" t="str">
        <f>IF('1'!$B$5="","",IF('1'!$B$67="","",8))</f>
        <v/>
      </c>
      <c r="BA151" s="78" t="str">
        <f>IF('1'!$B$5="","",IF('1'!$B$67="","",2))</f>
        <v/>
      </c>
      <c r="BB151" s="89" t="str">
        <f>IF('1'!$B$5="","",IF('1'!$B$67="","",IF('1'!$J$67="","",'1'!$J$67)))</f>
        <v/>
      </c>
      <c r="BC151" s="76" t="str">
        <f>IF('1'!$B$5="","",IF('1'!$B$67="","",0))</f>
        <v/>
      </c>
      <c r="BD151" s="78" t="str">
        <f>IF('1'!$B$5="","",IF('1'!$B$67="","",'1'!$B$2))</f>
        <v/>
      </c>
      <c r="BE151" s="79" t="str">
        <f>IF('1'!$B$5="","",IF('1'!$B$67="","",'1'!$B$4))</f>
        <v/>
      </c>
      <c r="BF151" s="75"/>
      <c r="BH151" s="84"/>
      <c r="BJ151" s="75"/>
      <c r="BK151" s="73"/>
      <c r="BL151" s="79"/>
      <c r="BN151" s="75"/>
      <c r="BP151" s="73"/>
      <c r="BR151" s="79"/>
    </row>
    <row r="152" spans="50:70" x14ac:dyDescent="0.25">
      <c r="AX152" s="75" t="str">
        <f>IF('1'!$B$5="","",IF('1'!$B$67="","",'1'!$B$5))</f>
        <v/>
      </c>
      <c r="AY152" s="78" t="str">
        <f>IF('1'!$B$5="","",IF('1'!$B$67="","","PCF008002"))</f>
        <v/>
      </c>
      <c r="AZ152" s="78" t="str">
        <f>IF('1'!$B$5="","",IF('1'!$B$67="","",8))</f>
        <v/>
      </c>
      <c r="BA152" s="78" t="str">
        <f>IF('1'!$B$5="","",IF('1'!$B$67="","",3))</f>
        <v/>
      </c>
      <c r="BB152" s="86" t="str">
        <f>IF('1'!$B$5="","",IF('1'!$B$67="","",IF('1'!$D$67="","",'1'!$D$67)))</f>
        <v/>
      </c>
      <c r="BC152" s="76" t="str">
        <f>IF('1'!$B$5="","",IF('1'!$B$67="","",0))</f>
        <v/>
      </c>
      <c r="BD152" s="78" t="str">
        <f>IF('1'!$B$5="","",IF('1'!$B$67="","",'1'!$B$2))</f>
        <v/>
      </c>
      <c r="BE152" s="79" t="str">
        <f>IF('1'!$B$5="","",IF('1'!$B$67="","",'1'!$B$4))</f>
        <v/>
      </c>
      <c r="BF152" s="75"/>
      <c r="BH152" s="84"/>
      <c r="BJ152" s="75"/>
      <c r="BK152" s="73"/>
      <c r="BL152" s="79"/>
      <c r="BN152" s="75"/>
      <c r="BP152" s="73"/>
      <c r="BR152" s="79"/>
    </row>
    <row r="153" spans="50:70" x14ac:dyDescent="0.25">
      <c r="AX153" s="75" t="str">
        <f>IF('1'!$B$5="","",IF('1'!$B$67="","",'1'!$B$5))</f>
        <v/>
      </c>
      <c r="AY153" s="78" t="str">
        <f>IF('1'!$B$5="","",IF('1'!$B$67="","","PCF008002"))</f>
        <v/>
      </c>
      <c r="AZ153" s="78" t="str">
        <f>IF('1'!$B$5="","",IF('1'!$B$67="","",8))</f>
        <v/>
      </c>
      <c r="BA153" s="78" t="str">
        <f>IF('1'!$B$5="","",IF('1'!$B$67="","",4))</f>
        <v/>
      </c>
      <c r="BB153" s="86" t="str">
        <f>IF('1'!$B$5="","",IF('1'!$B$67="","",IF('1'!$D$67="","",'1'!$D$67)))</f>
        <v/>
      </c>
      <c r="BC153" s="76" t="str">
        <f>IF('1'!$B$5="","",IF('1'!$B$67="","",0))</f>
        <v/>
      </c>
      <c r="BD153" s="78" t="str">
        <f>IF('1'!$B$5="","",IF('1'!$B$67="","",'1'!$B$2))</f>
        <v/>
      </c>
      <c r="BE153" s="79" t="str">
        <f>IF('1'!$B$5="","",IF('1'!$B$67="","",'1'!$B$4))</f>
        <v/>
      </c>
      <c r="BF153" s="75"/>
      <c r="BH153" s="84"/>
      <c r="BJ153" s="75"/>
      <c r="BK153" s="73"/>
      <c r="BL153" s="79"/>
      <c r="BN153" s="75"/>
      <c r="BP153" s="73"/>
      <c r="BR153" s="79"/>
    </row>
    <row r="154" spans="50:70" x14ac:dyDescent="0.25">
      <c r="AX154" s="75" t="str">
        <f>IF('1'!$B$5="","",IF('1'!$B$67="","",'1'!$B$5))</f>
        <v/>
      </c>
      <c r="AY154" s="78" t="str">
        <f>IF('1'!$B$5="","",IF('1'!$B$67="","","PCF008002"))</f>
        <v/>
      </c>
      <c r="AZ154" s="78" t="str">
        <f>IF('1'!$B$5="","",IF('1'!$B$67="","",8))</f>
        <v/>
      </c>
      <c r="BA154" s="78" t="str">
        <f>IF('1'!$B$5="","",IF('1'!$B$67="","",5))</f>
        <v/>
      </c>
      <c r="BB154" s="89" t="str">
        <f>IF('1'!$B$5="","",IF('1'!$B$67="","",IF('1'!$F$67="","",'1'!$F$67)))</f>
        <v/>
      </c>
      <c r="BC154" s="76" t="str">
        <f>IF('1'!$B$5="","",IF('1'!$B$67="","",0))</f>
        <v/>
      </c>
      <c r="BD154" s="78" t="str">
        <f>IF('1'!$B$5="","",IF('1'!$B$67="","",'1'!$B$2))</f>
        <v/>
      </c>
      <c r="BE154" s="79" t="str">
        <f>IF('1'!$B$5="","",IF('1'!$B$67="","",'1'!$B$4))</f>
        <v/>
      </c>
      <c r="BF154" s="75"/>
      <c r="BH154" s="84"/>
      <c r="BJ154" s="75"/>
      <c r="BK154" s="73"/>
      <c r="BL154" s="79"/>
      <c r="BN154" s="75"/>
      <c r="BP154" s="73"/>
      <c r="BR154" s="79"/>
    </row>
    <row r="155" spans="50:70" x14ac:dyDescent="0.25">
      <c r="AX155" s="75" t="str">
        <f>IF('1'!$B$5="","",IF('1'!$B$67="","",'1'!$B$5))</f>
        <v/>
      </c>
      <c r="AY155" s="78" t="str">
        <f>IF('1'!$B$5="","",IF('1'!$B$67="","","PCF008002"))</f>
        <v/>
      </c>
      <c r="AZ155" s="78" t="str">
        <f>IF('1'!$B$5="","",IF('1'!$B$67="","",8))</f>
        <v/>
      </c>
      <c r="BA155" s="78" t="str">
        <f>IF('1'!$B$5="","",IF('1'!$B$67="","",6))</f>
        <v/>
      </c>
      <c r="BB155" s="89" t="str">
        <f>IF('1'!$B$5="","",IF('1'!$B$67="","",IF('1'!$G$67="","",'1'!$G$67)))</f>
        <v/>
      </c>
      <c r="BC155" s="76" t="str">
        <f>IF('1'!$B$5="","",IF('1'!$B$67="","",0))</f>
        <v/>
      </c>
      <c r="BD155" s="78" t="str">
        <f>IF('1'!$B$5="","",IF('1'!$B$67="","",'1'!$B$2))</f>
        <v/>
      </c>
      <c r="BE155" s="79" t="str">
        <f>IF('1'!$B$5="","",IF('1'!$B$67="","",'1'!$B$4))</f>
        <v/>
      </c>
      <c r="BF155" s="75"/>
      <c r="BH155" s="84"/>
      <c r="BJ155" s="75"/>
      <c r="BK155" s="73"/>
      <c r="BL155" s="79"/>
      <c r="BN155" s="75"/>
      <c r="BP155" s="73"/>
      <c r="BR155" s="79"/>
    </row>
    <row r="156" spans="50:70" x14ac:dyDescent="0.25">
      <c r="AX156" s="75" t="str">
        <f>IF('1'!$B$5="","",IF('1'!$B$67="","",'1'!$B$5))</f>
        <v/>
      </c>
      <c r="AY156" s="78" t="str">
        <f>IF('1'!$B$5="","",IF('1'!$B$67="","","PCF008002"))</f>
        <v/>
      </c>
      <c r="AZ156" s="78" t="str">
        <f>IF('1'!$B$5="","",IF('1'!$B$67="","",8))</f>
        <v/>
      </c>
      <c r="BA156" s="78" t="str">
        <f>IF('1'!$B$5="","",IF('1'!$B$67="","",7))</f>
        <v/>
      </c>
      <c r="BB156" s="89" t="str">
        <f>IF('1'!$B$5="","",IF('1'!$B$67="","",IF('1'!$H$67="","",'1'!$H$67)))</f>
        <v/>
      </c>
      <c r="BC156" s="76" t="str">
        <f>IF('1'!$B$5="","",IF('1'!$B$67="","",0))</f>
        <v/>
      </c>
      <c r="BD156" s="78" t="str">
        <f>IF('1'!$B$5="","",IF('1'!$B$67="","",'1'!$B$2))</f>
        <v/>
      </c>
      <c r="BE156" s="79" t="str">
        <f>IF('1'!$B$5="","",IF('1'!$B$67="","",'1'!$B$4))</f>
        <v/>
      </c>
      <c r="BF156" s="75"/>
      <c r="BH156" s="84"/>
      <c r="BJ156" s="75"/>
      <c r="BK156" s="73"/>
      <c r="BL156" s="79"/>
      <c r="BN156" s="75"/>
      <c r="BP156" s="73"/>
      <c r="BR156" s="79"/>
    </row>
    <row r="157" spans="50:70" x14ac:dyDescent="0.25">
      <c r="AX157" s="75" t="str">
        <f>IF('1'!$B$5="","",IF('1'!$B$67="","",'1'!$B$5))</f>
        <v/>
      </c>
      <c r="AY157" s="78" t="str">
        <f>IF('1'!$B$5="","",IF('1'!$B$67="","","PCF008002"))</f>
        <v/>
      </c>
      <c r="AZ157" s="78" t="str">
        <f>IF('1'!$B$5="","",IF('1'!$B$67="","",8))</f>
        <v/>
      </c>
      <c r="BA157" s="78" t="str">
        <f>IF('1'!$B$5="","",IF('1'!$B$67="","",8))</f>
        <v/>
      </c>
      <c r="BB157" s="89" t="str">
        <f>IF('1'!$B$5="","",IF('1'!$B$67="","",IF('1'!$I$67="","",'1'!$I$67)))</f>
        <v/>
      </c>
      <c r="BC157" s="76" t="str">
        <f>IF('1'!$B$5="","",IF('1'!$B$67="","",0))</f>
        <v/>
      </c>
      <c r="BD157" s="78" t="str">
        <f>IF('1'!$B$5="","",IF('1'!$B$67="","",'1'!$B$2))</f>
        <v/>
      </c>
      <c r="BE157" s="79" t="str">
        <f>IF('1'!$B$5="","",IF('1'!$B$67="","",'1'!$B$4))</f>
        <v/>
      </c>
      <c r="BF157" s="75"/>
      <c r="BH157" s="84"/>
      <c r="BJ157" s="75"/>
      <c r="BK157" s="73"/>
      <c r="BL157" s="79"/>
      <c r="BN157" s="75"/>
      <c r="BP157" s="73"/>
      <c r="BR157" s="79"/>
    </row>
    <row r="158" spans="50:70" x14ac:dyDescent="0.25">
      <c r="AX158" s="75" t="str">
        <f>IF('1'!$B$5="","",IF('1'!$B$67="","",'1'!$B$5))</f>
        <v/>
      </c>
      <c r="AY158" s="78" t="str">
        <f>IF('1'!$B$5="","",IF('1'!$B$67="","","PCF008002"))</f>
        <v/>
      </c>
      <c r="AZ158" s="78" t="str">
        <f>IF('1'!$B$5="","",IF('1'!$B$67="","",8))</f>
        <v/>
      </c>
      <c r="BA158" s="78" t="str">
        <f>IF('1'!$B$5="","",IF('1'!$B$67="","",9))</f>
        <v/>
      </c>
      <c r="BB158" s="89" t="str">
        <f>IF('1'!$B$5="","",IF('1'!$B$67="","","QAQC"))</f>
        <v/>
      </c>
      <c r="BC158" s="76" t="str">
        <f>IF('1'!$B$5="","",IF('1'!$B$67="","",0))</f>
        <v/>
      </c>
      <c r="BD158" s="78" t="str">
        <f>IF('1'!$B$5="","",IF('1'!$B$67="","",'1'!$B$2))</f>
        <v/>
      </c>
      <c r="BE158" s="79" t="str">
        <f>IF('1'!$B$5="","",IF('1'!$B$67="","",'1'!$B$4))</f>
        <v/>
      </c>
      <c r="BF158" s="75"/>
      <c r="BH158" s="84"/>
      <c r="BJ158" s="75"/>
      <c r="BK158" s="73"/>
      <c r="BL158" s="79"/>
      <c r="BN158" s="75"/>
      <c r="BP158" s="73"/>
      <c r="BR158" s="79"/>
    </row>
    <row r="159" spans="50:70" x14ac:dyDescent="0.25">
      <c r="AX159" s="75" t="str">
        <f>IF('1'!$B$5="","",IF('1'!$B$67="","",'1'!$B$5))</f>
        <v/>
      </c>
      <c r="AY159" s="78" t="str">
        <f>IF('1'!$B$5="","",IF('1'!$B$67="","","PCF008002"))</f>
        <v/>
      </c>
      <c r="AZ159" s="78" t="str">
        <f>IF('1'!$B$5="","",IF('1'!$B$67="","",8))</f>
        <v/>
      </c>
      <c r="BA159" s="78" t="str">
        <f>IF('1'!$B$5="","",IF('1'!$B$67="","",10))</f>
        <v/>
      </c>
      <c r="BB159" s="89" t="str">
        <f>IF('1'!$B$5="","",IF('1'!$B$67="","",IF('1'!$R$67="","",'1'!$R$67)))</f>
        <v/>
      </c>
      <c r="BC159" s="76" t="str">
        <f>IF('1'!$B$5="","",IF('1'!$B$67="","",0))</f>
        <v/>
      </c>
      <c r="BD159" s="78" t="str">
        <f>IF('1'!$B$5="","",IF('1'!$B$67="","",'1'!$B$2))</f>
        <v/>
      </c>
      <c r="BE159" s="79" t="str">
        <f>IF('1'!$B$5="","",IF('1'!$B$67="","",'1'!$B$4))</f>
        <v/>
      </c>
      <c r="BF159" s="75"/>
      <c r="BH159" s="84"/>
      <c r="BJ159" s="75"/>
      <c r="BK159" s="73"/>
      <c r="BL159" s="79"/>
      <c r="BN159" s="75"/>
      <c r="BP159" s="73"/>
      <c r="BR159" s="79"/>
    </row>
    <row r="160" spans="50:70" x14ac:dyDescent="0.25">
      <c r="AX160" s="75" t="str">
        <f>IF('1'!$B$5="","",IF('1'!$B$67="","",'1'!$B$5))</f>
        <v/>
      </c>
      <c r="AY160" s="78" t="str">
        <f>IF('1'!$B$5="","",IF('1'!$B$67="","","PCF008002"))</f>
        <v/>
      </c>
      <c r="AZ160" s="78" t="str">
        <f>IF('1'!$B$5="","",IF('1'!$B$67="","",8))</f>
        <v/>
      </c>
      <c r="BA160" s="78" t="str">
        <f>IF('1'!$B$5="","",IF('1'!$B$67="","",11))</f>
        <v/>
      </c>
      <c r="BB160" s="89" t="str">
        <f>IF('1'!$B$5="","",IF('1'!$B$67="","",IF('1'!$K$67="","",'1'!$K$67)))</f>
        <v/>
      </c>
      <c r="BC160" s="76" t="str">
        <f>IF('1'!$B$5="","",IF('1'!$B$67="","",0))</f>
        <v/>
      </c>
      <c r="BD160" s="78" t="str">
        <f>IF('1'!$B$5="","",IF('1'!$B$67="","",'1'!$B$2))</f>
        <v/>
      </c>
      <c r="BE160" s="79" t="str">
        <f>IF('1'!$B$5="","",IF('1'!$B$67="","",'1'!$B$4))</f>
        <v/>
      </c>
      <c r="BF160" s="75"/>
      <c r="BH160" s="84"/>
      <c r="BJ160" s="75"/>
      <c r="BK160" s="73"/>
      <c r="BL160" s="79"/>
      <c r="BN160" s="75"/>
      <c r="BP160" s="73"/>
      <c r="BR160" s="79"/>
    </row>
    <row r="161" spans="50:70" x14ac:dyDescent="0.25">
      <c r="AX161" s="75" t="str">
        <f>IF('1'!$B$5="","",IF('1'!$B$67="","",'1'!$B$5))</f>
        <v/>
      </c>
      <c r="AY161" s="78" t="str">
        <f>IF('1'!$B$5="","",IF('1'!$B$67="","","PCF008002"))</f>
        <v/>
      </c>
      <c r="AZ161" s="78" t="str">
        <f>IF('1'!$B$5="","",IF('1'!$B$67="","",8))</f>
        <v/>
      </c>
      <c r="BA161" s="78" t="str">
        <f>IF('1'!$B$5="","",IF('1'!$B$67="","",12))</f>
        <v/>
      </c>
      <c r="BB161" s="81" t="str">
        <f>IF('1'!$B$5="","",IF('1'!$B$67="","",IF('1'!$E$67="","",'1'!$E$67)))</f>
        <v/>
      </c>
      <c r="BC161" s="76" t="str">
        <f>IF('1'!$B$5="","",IF('1'!$B$67="","",0))</f>
        <v/>
      </c>
      <c r="BD161" s="78" t="str">
        <f>IF('1'!$B$5="","",IF('1'!$B$67="","",'1'!$B$2))</f>
        <v/>
      </c>
      <c r="BE161" s="79" t="str">
        <f>IF('1'!$B$5="","",IF('1'!$B$67="","",'1'!$B$4))</f>
        <v/>
      </c>
      <c r="BF161" s="75"/>
      <c r="BH161" s="84"/>
      <c r="BJ161" s="75"/>
      <c r="BK161" s="73"/>
      <c r="BL161" s="79"/>
      <c r="BN161" s="75"/>
      <c r="BP161" s="73"/>
      <c r="BR161" s="79"/>
    </row>
    <row r="162" spans="50:70" x14ac:dyDescent="0.25">
      <c r="AX162" s="75" t="str">
        <f>IF('1'!$B$5="","",IF('1'!$B$67="","",'1'!$B$5))</f>
        <v/>
      </c>
      <c r="AY162" s="78" t="str">
        <f>IF('1'!$B$5="","",IF('1'!$B$67="","","PCF008002"))</f>
        <v/>
      </c>
      <c r="AZ162" s="78" t="str">
        <f>IF('1'!$B$5="","",IF('1'!$B$67="","",8))</f>
        <v/>
      </c>
      <c r="BA162" s="78" t="str">
        <f>IF('1'!$B$5="","",IF('1'!$B$67="","",990))</f>
        <v/>
      </c>
      <c r="BB162" s="89"/>
      <c r="BC162" s="76" t="str">
        <f>IF('1'!$B$5="","",IF('1'!$B$67="","",0))</f>
        <v/>
      </c>
      <c r="BD162" s="78" t="str">
        <f>IF('1'!$B$5="","",IF('1'!$B$67="","",'1'!$B$2))</f>
        <v/>
      </c>
      <c r="BE162" s="79" t="str">
        <f>IF('1'!$B$5="","",IF('1'!$B$67="","",'1'!$B$4))</f>
        <v/>
      </c>
      <c r="BF162" s="75"/>
      <c r="BH162" s="84"/>
      <c r="BJ162" s="75"/>
      <c r="BK162" s="73"/>
      <c r="BL162" s="79"/>
      <c r="BN162" s="75"/>
      <c r="BP162" s="73"/>
      <c r="BR162" s="79"/>
    </row>
    <row r="163" spans="50:70" x14ac:dyDescent="0.25">
      <c r="AX163" s="75" t="str">
        <f>IF('1'!$B$5="","",IF('1'!$B$67="","",'1'!$B$5))</f>
        <v/>
      </c>
      <c r="AY163" s="78" t="str">
        <f>IF('1'!$B$5="","",IF('1'!$B$67="","","PCF008002"))</f>
        <v/>
      </c>
      <c r="AZ163" s="78" t="str">
        <f>IF('1'!$B$5="","",IF('1'!$B$67="","",8))</f>
        <v/>
      </c>
      <c r="BA163" s="78" t="str">
        <f>IF('1'!$B$5="","",IF('1'!$B$67="","",992))</f>
        <v/>
      </c>
      <c r="BB163" s="89"/>
      <c r="BC163" s="76" t="str">
        <f>IF('1'!$B$5="","",IF('1'!$B$67="","",0))</f>
        <v/>
      </c>
      <c r="BD163" s="78" t="str">
        <f>IF('1'!$B$5="","",IF('1'!$B$67="","",'1'!$B$2))</f>
        <v/>
      </c>
      <c r="BE163" s="79" t="str">
        <f>IF('1'!$B$5="","",IF('1'!$B$67="","",'1'!$B$4))</f>
        <v/>
      </c>
      <c r="BF163" s="75"/>
      <c r="BH163" s="84"/>
      <c r="BJ163" s="75"/>
      <c r="BK163" s="73"/>
      <c r="BL163" s="79"/>
      <c r="BN163" s="75"/>
      <c r="BP163" s="73"/>
      <c r="BR163" s="79"/>
    </row>
    <row r="164" spans="50:70" x14ac:dyDescent="0.25">
      <c r="AX164" s="75" t="str">
        <f>IF('1'!$B$5="","",IF('1'!$B$67="","",'1'!$B$5))</f>
        <v/>
      </c>
      <c r="AY164" s="78" t="str">
        <f>IF('1'!$B$5="","",IF('1'!$B$67="","","PCF008002"))</f>
        <v/>
      </c>
      <c r="AZ164" s="78" t="str">
        <f>IF('1'!$B$5="","",IF('1'!$B$67="","",8))</f>
        <v/>
      </c>
      <c r="BA164" s="78" t="str">
        <f>IF('1'!$B$5="","",IF('1'!$B$67="","",993))</f>
        <v/>
      </c>
      <c r="BB164" s="89"/>
      <c r="BC164" s="76" t="str">
        <f>IF('1'!$B$5="","",IF('1'!$B$67="","",0))</f>
        <v/>
      </c>
      <c r="BD164" s="78" t="str">
        <f>IF('1'!$B$5="","",IF('1'!$B$67="","",'1'!$B$2))</f>
        <v/>
      </c>
      <c r="BE164" s="79" t="str">
        <f>IF('1'!$B$5="","",IF('1'!$B$67="","",'1'!$B$4))</f>
        <v/>
      </c>
      <c r="BF164" s="75"/>
      <c r="BH164" s="84"/>
      <c r="BJ164" s="75"/>
      <c r="BK164" s="73"/>
      <c r="BL164" s="79"/>
      <c r="BN164" s="75"/>
      <c r="BP164" s="73"/>
      <c r="BR164" s="79"/>
    </row>
    <row r="165" spans="50:70" x14ac:dyDescent="0.25">
      <c r="AX165" s="75" t="str">
        <f>IF('1'!$B$5="","",IF('1'!$B$67="","",'1'!$B$5))</f>
        <v/>
      </c>
      <c r="AY165" s="78" t="str">
        <f>IF('1'!$B$5="","",IF('1'!$B$67="","","PCF008002"))</f>
        <v/>
      </c>
      <c r="AZ165" s="78" t="str">
        <f>IF('1'!$B$5="","",IF('1'!$B$67="","",8))</f>
        <v/>
      </c>
      <c r="BA165" s="78" t="str">
        <f>IF('1'!$B$5="","",IF('1'!$B$67="","",994))</f>
        <v/>
      </c>
      <c r="BB165" s="89"/>
      <c r="BC165" s="76" t="str">
        <f>IF('1'!$B$5="","",IF('1'!$B$67="","",0))</f>
        <v/>
      </c>
      <c r="BD165" s="78" t="str">
        <f>IF('1'!$B$5="","",IF('1'!$B$67="","",'1'!$B$2))</f>
        <v/>
      </c>
      <c r="BE165" s="79" t="str">
        <f>IF('1'!$B$5="","",IF('1'!$B$67="","",'1'!$B$4))</f>
        <v/>
      </c>
      <c r="BF165" s="75"/>
      <c r="BH165" s="84"/>
      <c r="BJ165" s="75"/>
      <c r="BK165" s="73"/>
      <c r="BL165" s="79"/>
      <c r="BN165" s="75"/>
      <c r="BP165" s="73"/>
      <c r="BR165" s="79"/>
    </row>
    <row r="166" spans="50:70" x14ac:dyDescent="0.25">
      <c r="AX166" s="75" t="str">
        <f>IF('1'!$B$5="","",IF('1'!$B$67="","",'1'!$B$5))</f>
        <v/>
      </c>
      <c r="AY166" s="78" t="str">
        <f>IF('1'!$B$5="","",IF('1'!$B$67="","","PCF008002"))</f>
        <v/>
      </c>
      <c r="AZ166" s="78" t="str">
        <f>IF('1'!$B$5="","",IF('1'!$B$67="","",8))</f>
        <v/>
      </c>
      <c r="BA166" s="78" t="str">
        <f>IF('1'!$B$5="","",IF('1'!$B$67="","",995))</f>
        <v/>
      </c>
      <c r="BB166" s="89"/>
      <c r="BC166" s="76" t="str">
        <f>IF('1'!$B$5="","",IF('1'!$B$67="","",0))</f>
        <v/>
      </c>
      <c r="BD166" s="78" t="str">
        <f>IF('1'!$B$5="","",IF('1'!$B$67="","",'1'!$B$2))</f>
        <v/>
      </c>
      <c r="BE166" s="79" t="str">
        <f>IF('1'!$B$5="","",IF('1'!$B$67="","",'1'!$B$4))</f>
        <v/>
      </c>
      <c r="BF166" s="75"/>
      <c r="BH166" s="84"/>
      <c r="BJ166" s="75"/>
      <c r="BK166" s="73"/>
      <c r="BL166" s="79"/>
      <c r="BN166" s="75"/>
      <c r="BP166" s="73"/>
      <c r="BR166" s="79"/>
    </row>
    <row r="167" spans="50:70" x14ac:dyDescent="0.25">
      <c r="AX167" s="75" t="str">
        <f>IF('1'!$B$5="","",IF('1'!$B$67="","",'1'!$B$5))</f>
        <v/>
      </c>
      <c r="AY167" s="78" t="str">
        <f>IF('1'!$B$5="","",IF('1'!$B$67="","","PCF008002"))</f>
        <v/>
      </c>
      <c r="AZ167" s="78" t="str">
        <f>IF('1'!$B$5="","",IF('1'!$B$67="","",8))</f>
        <v/>
      </c>
      <c r="BA167" s="78" t="str">
        <f>IF('1'!$B$5="","",IF('1'!$B$67="","",996))</f>
        <v/>
      </c>
      <c r="BB167" s="89"/>
      <c r="BC167" s="76" t="str">
        <f>IF('1'!$B$5="","",IF('1'!$B$67="","",0))</f>
        <v/>
      </c>
      <c r="BD167" s="78" t="str">
        <f>IF('1'!$B$5="","",IF('1'!$B$67="","",'1'!$B$2))</f>
        <v/>
      </c>
      <c r="BE167" s="79" t="str">
        <f>IF('1'!$B$5="","",IF('1'!$B$67="","",'1'!$B$4))</f>
        <v/>
      </c>
      <c r="BF167" s="75"/>
      <c r="BH167" s="84"/>
      <c r="BJ167" s="75"/>
      <c r="BK167" s="73"/>
      <c r="BL167" s="79"/>
      <c r="BN167" s="75"/>
      <c r="BP167" s="73"/>
      <c r="BR167" s="79"/>
    </row>
    <row r="168" spans="50:70" x14ac:dyDescent="0.25">
      <c r="AX168" s="75" t="str">
        <f>IF('1'!$B$5="","",IF('1'!$B$67="","",'1'!$B$5))</f>
        <v/>
      </c>
      <c r="AY168" s="78" t="str">
        <f>IF('1'!$B$5="","",IF('1'!$B$67="","","PCF008002"))</f>
        <v/>
      </c>
      <c r="AZ168" s="78" t="str">
        <f>IF('1'!$B$5="","",IF('1'!$B$67="","",8))</f>
        <v/>
      </c>
      <c r="BA168" s="78" t="str">
        <f>IF('1'!$B$5="","",IF('1'!$B$67="","",997))</f>
        <v/>
      </c>
      <c r="BB168" s="89"/>
      <c r="BC168" s="76" t="str">
        <f>IF('1'!$B$5="","",IF('1'!$B$67="","",0))</f>
        <v/>
      </c>
      <c r="BD168" s="78" t="str">
        <f>IF('1'!$B$5="","",IF('1'!$B$67="","",'1'!$B$2))</f>
        <v/>
      </c>
      <c r="BE168" s="79" t="str">
        <f>IF('1'!$B$5="","",IF('1'!$B$67="","",'1'!$B$4))</f>
        <v/>
      </c>
      <c r="BF168" s="75"/>
      <c r="BH168" s="84"/>
      <c r="BJ168" s="75"/>
      <c r="BK168" s="73"/>
      <c r="BL168" s="79"/>
      <c r="BN168" s="75"/>
      <c r="BP168" s="73"/>
      <c r="BR168" s="79"/>
    </row>
    <row r="169" spans="50:70" x14ac:dyDescent="0.25">
      <c r="AX169" s="75" t="str">
        <f>IF('1'!$B$5="","",IF('1'!$B$67="","",'1'!$B$5))</f>
        <v/>
      </c>
      <c r="AY169" s="78" t="str">
        <f>IF('1'!$B$5="","",IF('1'!$B$67="","","PCF008002"))</f>
        <v/>
      </c>
      <c r="AZ169" s="78" t="str">
        <f>IF('1'!$B$5="","",IF('1'!$B$67="","",8))</f>
        <v/>
      </c>
      <c r="BA169" s="78" t="str">
        <f>IF('1'!$B$5="","",IF('1'!$B$67="","",998))</f>
        <v/>
      </c>
      <c r="BB169" s="89"/>
      <c r="BC169" s="76" t="str">
        <f>IF('1'!$B$5="","",IF('1'!$B$67="","",0))</f>
        <v/>
      </c>
      <c r="BD169" s="78" t="str">
        <f>IF('1'!$B$5="","",IF('1'!$B$67="","",'1'!$B$2))</f>
        <v/>
      </c>
      <c r="BE169" s="79" t="str">
        <f>IF('1'!$B$5="","",IF('1'!$B$67="","",'1'!$B$4))</f>
        <v/>
      </c>
      <c r="BF169" s="75"/>
      <c r="BH169" s="84"/>
      <c r="BJ169" s="75"/>
      <c r="BK169" s="73"/>
      <c r="BL169" s="79"/>
      <c r="BN169" s="75"/>
      <c r="BP169" s="73"/>
      <c r="BR169" s="79"/>
    </row>
    <row r="170" spans="50:70" x14ac:dyDescent="0.25">
      <c r="AX170" s="75" t="str">
        <f>IF('1'!$B$5="","",IF('1'!$B$67="","",'1'!$B$5))</f>
        <v/>
      </c>
      <c r="AY170" s="78" t="str">
        <f>IF('1'!$B$5="","",IF('1'!$B$67="","","PCF008002"))</f>
        <v/>
      </c>
      <c r="AZ170" s="78" t="str">
        <f>IF('1'!$B$5="","",IF('1'!$B$67="","",8))</f>
        <v/>
      </c>
      <c r="BA170" s="78" t="str">
        <f>IF('1'!$B$5="","",IF('1'!$B$67="","",999))</f>
        <v/>
      </c>
      <c r="BB170" s="89"/>
      <c r="BC170" s="76" t="str">
        <f>IF('1'!$B$5="","",IF('1'!$B$67="","",0))</f>
        <v/>
      </c>
      <c r="BD170" s="78" t="str">
        <f>IF('1'!$B$5="","",IF('1'!$B$67="","",'1'!$B$2))</f>
        <v/>
      </c>
      <c r="BE170" s="79" t="str">
        <f>IF('1'!$B$5="","",IF('1'!$B$67="","",'1'!$B$4))</f>
        <v/>
      </c>
      <c r="BF170" s="75"/>
      <c r="BH170" s="84"/>
      <c r="BJ170" s="75"/>
      <c r="BK170" s="73"/>
      <c r="BL170" s="79"/>
      <c r="BN170" s="75"/>
      <c r="BP170" s="73"/>
      <c r="BR170" s="79"/>
    </row>
    <row r="171" spans="50:70" x14ac:dyDescent="0.25">
      <c r="AX171" s="75" t="str">
        <f>IF('1'!$B$5="","",IF('1'!$B$68="","",'1'!$B$5))</f>
        <v/>
      </c>
      <c r="AY171" s="78" t="str">
        <f>IF('1'!$B$5="","",IF('1'!$B$68="","","PCF008002"))</f>
        <v/>
      </c>
      <c r="AZ171" s="78" t="str">
        <f>IF('1'!$B$5="","",IF('1'!$B$68="","",9))</f>
        <v/>
      </c>
      <c r="BA171" s="78" t="str">
        <f>IF('1'!$B$5="","",IF('1'!$B$68="","",1))</f>
        <v/>
      </c>
      <c r="BB171" s="89" t="str">
        <f>IF('1'!$B$5="","",IF('1'!$B$68="","",IF('1'!$B$68="","",'1'!$B$68)))</f>
        <v/>
      </c>
      <c r="BC171" s="76" t="str">
        <f>IF('1'!$B$5="","",IF('1'!$B$68="","",0))</f>
        <v/>
      </c>
      <c r="BD171" s="78" t="str">
        <f>IF('1'!$B$5="","",IF('1'!$B$68="","",'1'!$B$2))</f>
        <v/>
      </c>
      <c r="BE171" s="79" t="str">
        <f>IF('1'!$B$5="","",IF('1'!$B$68="","",'1'!$B$4))</f>
        <v/>
      </c>
      <c r="BF171" s="75"/>
      <c r="BH171" s="84"/>
      <c r="BJ171" s="75"/>
      <c r="BK171" s="73"/>
      <c r="BL171" s="79"/>
      <c r="BN171" s="75"/>
      <c r="BP171" s="73"/>
      <c r="BR171" s="79"/>
    </row>
    <row r="172" spans="50:70" x14ac:dyDescent="0.25">
      <c r="AX172" s="75" t="str">
        <f>IF('1'!$B$5="","",IF('1'!$B$68="","",'1'!$B$5))</f>
        <v/>
      </c>
      <c r="AY172" s="78" t="str">
        <f>IF('1'!$B$5="","",IF('1'!$B$68="","","PCF008002"))</f>
        <v/>
      </c>
      <c r="AZ172" s="78" t="str">
        <f>IF('1'!$B$5="","",IF('1'!$B$68="","",9))</f>
        <v/>
      </c>
      <c r="BA172" s="78" t="str">
        <f>IF('1'!$B$5="","",IF('1'!$B$68="","",2))</f>
        <v/>
      </c>
      <c r="BB172" s="89" t="str">
        <f>IF('1'!$B$5="","",IF('1'!$B$68="","",IF('1'!$J$68="","",'1'!$J$68)))</f>
        <v/>
      </c>
      <c r="BC172" s="76" t="str">
        <f>IF('1'!$B$5="","",IF('1'!$B$68="","",0))</f>
        <v/>
      </c>
      <c r="BD172" s="78" t="str">
        <f>IF('1'!$B$5="","",IF('1'!$B$68="","",'1'!$B$2))</f>
        <v/>
      </c>
      <c r="BE172" s="79" t="str">
        <f>IF('1'!$B$5="","",IF('1'!$B$68="","",'1'!$B$4))</f>
        <v/>
      </c>
      <c r="BF172" s="75"/>
      <c r="BH172" s="84"/>
      <c r="BJ172" s="75"/>
      <c r="BK172" s="73"/>
      <c r="BL172" s="79"/>
      <c r="BN172" s="75"/>
      <c r="BP172" s="73"/>
      <c r="BR172" s="79"/>
    </row>
    <row r="173" spans="50:70" x14ac:dyDescent="0.25">
      <c r="AX173" s="75" t="str">
        <f>IF('1'!$B$5="","",IF('1'!$B$68="","",'1'!$B$5))</f>
        <v/>
      </c>
      <c r="AY173" s="78" t="str">
        <f>IF('1'!$B$5="","",IF('1'!$B$68="","","PCF008002"))</f>
        <v/>
      </c>
      <c r="AZ173" s="78" t="str">
        <f>IF('1'!$B$5="","",IF('1'!$B$68="","",9))</f>
        <v/>
      </c>
      <c r="BA173" s="78" t="str">
        <f>IF('1'!$B$5="","",IF('1'!$B$68="","",3))</f>
        <v/>
      </c>
      <c r="BB173" s="86" t="str">
        <f>IF('1'!$B$5="","",IF('1'!$B$68="","",IF('1'!$D$68="","",'1'!$D$68)))</f>
        <v/>
      </c>
      <c r="BC173" s="76" t="str">
        <f>IF('1'!$B$5="","",IF('1'!$B$68="","",0))</f>
        <v/>
      </c>
      <c r="BD173" s="78" t="str">
        <f>IF('1'!$B$5="","",IF('1'!$B$68="","",'1'!$B$2))</f>
        <v/>
      </c>
      <c r="BE173" s="79" t="str">
        <f>IF('1'!$B$5="","",IF('1'!$B$68="","",'1'!$B$4))</f>
        <v/>
      </c>
      <c r="BF173" s="75"/>
      <c r="BH173" s="84"/>
      <c r="BJ173" s="75"/>
      <c r="BK173" s="73"/>
      <c r="BL173" s="79"/>
      <c r="BN173" s="75"/>
      <c r="BP173" s="73"/>
      <c r="BR173" s="79"/>
    </row>
    <row r="174" spans="50:70" x14ac:dyDescent="0.25">
      <c r="AX174" s="75" t="str">
        <f>IF('1'!$B$5="","",IF('1'!$B$68="","",'1'!$B$5))</f>
        <v/>
      </c>
      <c r="AY174" s="78" t="str">
        <f>IF('1'!$B$5="","",IF('1'!$B$68="","","PCF008002"))</f>
        <v/>
      </c>
      <c r="AZ174" s="78" t="str">
        <f>IF('1'!$B$5="","",IF('1'!$B$68="","",9))</f>
        <v/>
      </c>
      <c r="BA174" s="78" t="str">
        <f>IF('1'!$B$5="","",IF('1'!$B$68="","",4))</f>
        <v/>
      </c>
      <c r="BB174" s="86" t="str">
        <f>IF('1'!$B$5="","",IF('1'!$B$68="","",IF('1'!$D$68="","",'1'!$D$68)))</f>
        <v/>
      </c>
      <c r="BC174" s="76" t="str">
        <f>IF('1'!$B$5="","",IF('1'!$B$68="","",0))</f>
        <v/>
      </c>
      <c r="BD174" s="78" t="str">
        <f>IF('1'!$B$5="","",IF('1'!$B$68="","",'1'!$B$2))</f>
        <v/>
      </c>
      <c r="BE174" s="79" t="str">
        <f>IF('1'!$B$5="","",IF('1'!$B$68="","",'1'!$B$4))</f>
        <v/>
      </c>
      <c r="BF174" s="75"/>
      <c r="BH174" s="84"/>
      <c r="BJ174" s="75"/>
      <c r="BK174" s="73"/>
      <c r="BL174" s="79"/>
      <c r="BN174" s="75"/>
      <c r="BP174" s="73"/>
      <c r="BR174" s="79"/>
    </row>
    <row r="175" spans="50:70" x14ac:dyDescent="0.25">
      <c r="AX175" s="75" t="str">
        <f>IF('1'!$B$5="","",IF('1'!$B$68="","",'1'!$B$5))</f>
        <v/>
      </c>
      <c r="AY175" s="78" t="str">
        <f>IF('1'!$B$5="","",IF('1'!$B$68="","","PCF008002"))</f>
        <v/>
      </c>
      <c r="AZ175" s="78" t="str">
        <f>IF('1'!$B$5="","",IF('1'!$B$68="","",9))</f>
        <v/>
      </c>
      <c r="BA175" s="78" t="str">
        <f>IF('1'!$B$5="","",IF('1'!$B$68="","",5))</f>
        <v/>
      </c>
      <c r="BB175" s="89" t="str">
        <f>IF('1'!$B$5="","",IF('1'!$B$68="","",IF('1'!$F$68="","",'1'!$F$68)))</f>
        <v/>
      </c>
      <c r="BC175" s="76" t="str">
        <f>IF('1'!$B$5="","",IF('1'!$B$68="","",0))</f>
        <v/>
      </c>
      <c r="BD175" s="78" t="str">
        <f>IF('1'!$B$5="","",IF('1'!$B$68="","",'1'!$B$2))</f>
        <v/>
      </c>
      <c r="BE175" s="79" t="str">
        <f>IF('1'!$B$5="","",IF('1'!$B$68="","",'1'!$B$4))</f>
        <v/>
      </c>
      <c r="BF175" s="75"/>
      <c r="BH175" s="84"/>
      <c r="BJ175" s="75"/>
      <c r="BK175" s="73"/>
      <c r="BL175" s="79"/>
      <c r="BN175" s="75"/>
      <c r="BP175" s="73"/>
      <c r="BR175" s="79"/>
    </row>
    <row r="176" spans="50:70" x14ac:dyDescent="0.25">
      <c r="AX176" s="75" t="str">
        <f>IF('1'!$B$5="","",IF('1'!$B$68="","",'1'!$B$5))</f>
        <v/>
      </c>
      <c r="AY176" s="78" t="str">
        <f>IF('1'!$B$5="","",IF('1'!$B$68="","","PCF008002"))</f>
        <v/>
      </c>
      <c r="AZ176" s="78" t="str">
        <f>IF('1'!$B$5="","",IF('1'!$B$68="","",9))</f>
        <v/>
      </c>
      <c r="BA176" s="78" t="str">
        <f>IF('1'!$B$5="","",IF('1'!$B$68="","",6))</f>
        <v/>
      </c>
      <c r="BB176" s="89" t="str">
        <f>IF('1'!$B$5="","",IF('1'!$B$68="","",IF('1'!$G$68="","",'1'!$G$68)))</f>
        <v/>
      </c>
      <c r="BC176" s="76" t="str">
        <f>IF('1'!$B$5="","",IF('1'!$B$68="","",0))</f>
        <v/>
      </c>
      <c r="BD176" s="78" t="str">
        <f>IF('1'!$B$5="","",IF('1'!$B$68="","",'1'!$B$2))</f>
        <v/>
      </c>
      <c r="BE176" s="79" t="str">
        <f>IF('1'!$B$5="","",IF('1'!$B$68="","",'1'!$B$4))</f>
        <v/>
      </c>
      <c r="BF176" s="75"/>
      <c r="BH176" s="84"/>
      <c r="BJ176" s="75"/>
      <c r="BK176" s="73"/>
      <c r="BL176" s="79"/>
      <c r="BN176" s="75"/>
      <c r="BP176" s="73"/>
      <c r="BR176" s="79"/>
    </row>
    <row r="177" spans="50:70" x14ac:dyDescent="0.25">
      <c r="AX177" s="75" t="str">
        <f>IF('1'!$B$5="","",IF('1'!$B$68="","",'1'!$B$5))</f>
        <v/>
      </c>
      <c r="AY177" s="78" t="str">
        <f>IF('1'!$B$5="","",IF('1'!$B$68="","","PCF008002"))</f>
        <v/>
      </c>
      <c r="AZ177" s="78" t="str">
        <f>IF('1'!$B$5="","",IF('1'!$B$68="","",9))</f>
        <v/>
      </c>
      <c r="BA177" s="78" t="str">
        <f>IF('1'!$B$5="","",IF('1'!$B$68="","",7))</f>
        <v/>
      </c>
      <c r="BB177" s="89" t="str">
        <f>IF('1'!$B$5="","",IF('1'!$B$68="","",IF('1'!$H$68="","",'1'!$H$68)))</f>
        <v/>
      </c>
      <c r="BC177" s="76" t="str">
        <f>IF('1'!$B$5="","",IF('1'!$B$68="","",0))</f>
        <v/>
      </c>
      <c r="BD177" s="78" t="str">
        <f>IF('1'!$B$5="","",IF('1'!$B$68="","",'1'!$B$2))</f>
        <v/>
      </c>
      <c r="BE177" s="79" t="str">
        <f>IF('1'!$B$5="","",IF('1'!$B$68="","",'1'!$B$4))</f>
        <v/>
      </c>
      <c r="BF177" s="75"/>
      <c r="BH177" s="84"/>
      <c r="BJ177" s="75"/>
      <c r="BK177" s="73"/>
      <c r="BL177" s="79"/>
      <c r="BN177" s="75"/>
      <c r="BP177" s="73"/>
      <c r="BR177" s="79"/>
    </row>
    <row r="178" spans="50:70" x14ac:dyDescent="0.25">
      <c r="AX178" s="75" t="str">
        <f>IF('1'!$B$5="","",IF('1'!$B$68="","",'1'!$B$5))</f>
        <v/>
      </c>
      <c r="AY178" s="78" t="str">
        <f>IF('1'!$B$5="","",IF('1'!$B$68="","","PCF008002"))</f>
        <v/>
      </c>
      <c r="AZ178" s="78" t="str">
        <f>IF('1'!$B$5="","",IF('1'!$B$68="","",9))</f>
        <v/>
      </c>
      <c r="BA178" s="78" t="str">
        <f>IF('1'!$B$5="","",IF('1'!$B$68="","",8))</f>
        <v/>
      </c>
      <c r="BB178" s="89" t="str">
        <f>IF('1'!$B$5="","",IF('1'!$B$68="","",IF('1'!$I$68="","",'1'!$I$68)))</f>
        <v/>
      </c>
      <c r="BC178" s="76" t="str">
        <f>IF('1'!$B$5="","",IF('1'!$B$68="","",0))</f>
        <v/>
      </c>
      <c r="BD178" s="78" t="str">
        <f>IF('1'!$B$5="","",IF('1'!$B$68="","",'1'!$B$2))</f>
        <v/>
      </c>
      <c r="BE178" s="79" t="str">
        <f>IF('1'!$B$5="","",IF('1'!$B$68="","",'1'!$B$4))</f>
        <v/>
      </c>
      <c r="BF178" s="75"/>
      <c r="BH178" s="84"/>
      <c r="BJ178" s="75"/>
      <c r="BK178" s="73"/>
      <c r="BL178" s="79"/>
      <c r="BN178" s="75"/>
      <c r="BP178" s="73"/>
      <c r="BR178" s="79"/>
    </row>
    <row r="179" spans="50:70" x14ac:dyDescent="0.25">
      <c r="AX179" s="75" t="str">
        <f>IF('1'!$B$5="","",IF('1'!$B$68="","",'1'!$B$5))</f>
        <v/>
      </c>
      <c r="AY179" s="78" t="str">
        <f>IF('1'!$B$5="","",IF('1'!$B$68="","","PCF008002"))</f>
        <v/>
      </c>
      <c r="AZ179" s="78" t="str">
        <f>IF('1'!$B$5="","",IF('1'!$B$68="","",9))</f>
        <v/>
      </c>
      <c r="BA179" s="78" t="str">
        <f>IF('1'!$B$5="","",IF('1'!$B$68="","",9))</f>
        <v/>
      </c>
      <c r="BB179" s="89" t="str">
        <f>IF('1'!$B$5="","",IF('1'!$B$68="","","QAQC"))</f>
        <v/>
      </c>
      <c r="BC179" s="76" t="str">
        <f>IF('1'!$B$5="","",IF('1'!$B$68="","",0))</f>
        <v/>
      </c>
      <c r="BD179" s="78" t="str">
        <f>IF('1'!$B$5="","",IF('1'!$B$68="","",'1'!$B$2))</f>
        <v/>
      </c>
      <c r="BE179" s="79" t="str">
        <f>IF('1'!$B$5="","",IF('1'!$B$68="","",'1'!$B$4))</f>
        <v/>
      </c>
      <c r="BF179" s="75"/>
      <c r="BH179" s="84"/>
      <c r="BJ179" s="75"/>
      <c r="BK179" s="73"/>
      <c r="BL179" s="79"/>
      <c r="BN179" s="75"/>
      <c r="BP179" s="73"/>
      <c r="BR179" s="79"/>
    </row>
    <row r="180" spans="50:70" x14ac:dyDescent="0.25">
      <c r="AX180" s="75" t="str">
        <f>IF('1'!$B$5="","",IF('1'!$B$68="","",'1'!$B$5))</f>
        <v/>
      </c>
      <c r="AY180" s="78" t="str">
        <f>IF('1'!$B$5="","",IF('1'!$B$68="","","PCF008002"))</f>
        <v/>
      </c>
      <c r="AZ180" s="78" t="str">
        <f>IF('1'!$B$5="","",IF('1'!$B$68="","",9))</f>
        <v/>
      </c>
      <c r="BA180" s="78" t="str">
        <f>IF('1'!$B$5="","",IF('1'!$B$68="","",10))</f>
        <v/>
      </c>
      <c r="BB180" s="89" t="str">
        <f>IF('1'!$B$5="","",IF('1'!$B$68="","",IF('1'!$R$68="","",'1'!$R$68)))</f>
        <v/>
      </c>
      <c r="BC180" s="76" t="str">
        <f>IF('1'!$B$5="","",IF('1'!$B$68="","",0))</f>
        <v/>
      </c>
      <c r="BD180" s="78" t="str">
        <f>IF('1'!$B$5="","",IF('1'!$B$68="","",'1'!$B$2))</f>
        <v/>
      </c>
      <c r="BE180" s="79" t="str">
        <f>IF('1'!$B$5="","",IF('1'!$B$68="","",'1'!$B$4))</f>
        <v/>
      </c>
      <c r="BF180" s="75"/>
      <c r="BH180" s="84"/>
      <c r="BJ180" s="75"/>
      <c r="BK180" s="73"/>
      <c r="BL180" s="79"/>
      <c r="BN180" s="75"/>
      <c r="BP180" s="73"/>
      <c r="BR180" s="79"/>
    </row>
    <row r="181" spans="50:70" x14ac:dyDescent="0.25">
      <c r="AX181" s="75" t="str">
        <f>IF('1'!$B$5="","",IF('1'!$B$68="","",'1'!$B$5))</f>
        <v/>
      </c>
      <c r="AY181" s="78" t="str">
        <f>IF('1'!$B$5="","",IF('1'!$B$68="","","PCF008002"))</f>
        <v/>
      </c>
      <c r="AZ181" s="78" t="str">
        <f>IF('1'!$B$5="","",IF('1'!$B$68="","",9))</f>
        <v/>
      </c>
      <c r="BA181" s="78" t="str">
        <f>IF('1'!$B$5="","",IF('1'!$B$68="","",11))</f>
        <v/>
      </c>
      <c r="BB181" s="89" t="str">
        <f>IF('1'!$B$5="","",IF('1'!$B$68="","",IF('1'!$K$68="","",'1'!$K$68)))</f>
        <v/>
      </c>
      <c r="BC181" s="76" t="str">
        <f>IF('1'!$B$5="","",IF('1'!$B$68="","",0))</f>
        <v/>
      </c>
      <c r="BD181" s="78" t="str">
        <f>IF('1'!$B$5="","",IF('1'!$B$68="","",'1'!$B$2))</f>
        <v/>
      </c>
      <c r="BE181" s="79" t="str">
        <f>IF('1'!$B$5="","",IF('1'!$B$68="","",'1'!$B$4))</f>
        <v/>
      </c>
      <c r="BF181" s="75"/>
      <c r="BH181" s="84"/>
      <c r="BJ181" s="75"/>
      <c r="BK181" s="73"/>
      <c r="BL181" s="79"/>
      <c r="BN181" s="75"/>
      <c r="BP181" s="73"/>
      <c r="BR181" s="79"/>
    </row>
    <row r="182" spans="50:70" x14ac:dyDescent="0.25">
      <c r="AX182" s="75" t="str">
        <f>IF('1'!$B$5="","",IF('1'!$B$68="","",'1'!$B$5))</f>
        <v/>
      </c>
      <c r="AY182" s="78" t="str">
        <f>IF('1'!$B$5="","",IF('1'!$B$68="","","PCF008002"))</f>
        <v/>
      </c>
      <c r="AZ182" s="78" t="str">
        <f>IF('1'!$B$5="","",IF('1'!$B$68="","",9))</f>
        <v/>
      </c>
      <c r="BA182" s="78" t="str">
        <f>IF('1'!$B$5="","",IF('1'!$B$68="","",12))</f>
        <v/>
      </c>
      <c r="BB182" s="81" t="str">
        <f>IF('1'!$B$5="","",IF('1'!$B$68="","",IF('1'!$E$68="","",'1'!$E$68)))</f>
        <v/>
      </c>
      <c r="BC182" s="76" t="str">
        <f>IF('1'!$B$5="","",IF('1'!$B$68="","",0))</f>
        <v/>
      </c>
      <c r="BD182" s="78" t="str">
        <f>IF('1'!$B$5="","",IF('1'!$B$68="","",'1'!$B$2))</f>
        <v/>
      </c>
      <c r="BE182" s="79" t="str">
        <f>IF('1'!$B$5="","",IF('1'!$B$68="","",'1'!$B$4))</f>
        <v/>
      </c>
      <c r="BF182" s="75"/>
      <c r="BH182" s="84"/>
      <c r="BJ182" s="75"/>
      <c r="BK182" s="73"/>
      <c r="BL182" s="79"/>
      <c r="BN182" s="75"/>
      <c r="BP182" s="73"/>
      <c r="BR182" s="79"/>
    </row>
    <row r="183" spans="50:70" x14ac:dyDescent="0.25">
      <c r="AX183" s="75" t="str">
        <f>IF('1'!$B$5="","",IF('1'!$B$68="","",'1'!$B$5))</f>
        <v/>
      </c>
      <c r="AY183" s="78" t="str">
        <f>IF('1'!$B$5="","",IF('1'!$B$68="","","PCF008002"))</f>
        <v/>
      </c>
      <c r="AZ183" s="78" t="str">
        <f>IF('1'!$B$5="","",IF('1'!$B$68="","",9))</f>
        <v/>
      </c>
      <c r="BA183" s="78" t="str">
        <f>IF('1'!$B$5="","",IF('1'!$B$68="","",990))</f>
        <v/>
      </c>
      <c r="BB183" s="89"/>
      <c r="BC183" s="76" t="str">
        <f>IF('1'!$B$5="","",IF('1'!$B$68="","",0))</f>
        <v/>
      </c>
      <c r="BD183" s="78" t="str">
        <f>IF('1'!$B$5="","",IF('1'!$B$68="","",'1'!$B$2))</f>
        <v/>
      </c>
      <c r="BE183" s="79" t="str">
        <f>IF('1'!$B$5="","",IF('1'!$B$68="","",'1'!$B$4))</f>
        <v/>
      </c>
      <c r="BF183" s="75"/>
      <c r="BH183" s="84"/>
      <c r="BJ183" s="75"/>
      <c r="BK183" s="73"/>
      <c r="BL183" s="79"/>
      <c r="BN183" s="75"/>
      <c r="BP183" s="73"/>
      <c r="BR183" s="79"/>
    </row>
    <row r="184" spans="50:70" x14ac:dyDescent="0.25">
      <c r="AX184" s="75" t="str">
        <f>IF('1'!$B$5="","",IF('1'!$B$68="","",'1'!$B$5))</f>
        <v/>
      </c>
      <c r="AY184" s="78" t="str">
        <f>IF('1'!$B$5="","",IF('1'!$B$68="","","PCF008002"))</f>
        <v/>
      </c>
      <c r="AZ184" s="78" t="str">
        <f>IF('1'!$B$5="","",IF('1'!$B$68="","",9))</f>
        <v/>
      </c>
      <c r="BA184" s="78" t="str">
        <f>IF('1'!$B$5="","",IF('1'!$B$68="","",992))</f>
        <v/>
      </c>
      <c r="BB184" s="89"/>
      <c r="BC184" s="76" t="str">
        <f>IF('1'!$B$5="","",IF('1'!$B$68="","",0))</f>
        <v/>
      </c>
      <c r="BD184" s="78" t="str">
        <f>IF('1'!$B$5="","",IF('1'!$B$68="","",'1'!$B$2))</f>
        <v/>
      </c>
      <c r="BE184" s="79" t="str">
        <f>IF('1'!$B$5="","",IF('1'!$B$68="","",'1'!$B$4))</f>
        <v/>
      </c>
      <c r="BF184" s="75"/>
      <c r="BH184" s="84"/>
      <c r="BJ184" s="75"/>
      <c r="BK184" s="73"/>
      <c r="BL184" s="79"/>
      <c r="BN184" s="75"/>
      <c r="BP184" s="73"/>
      <c r="BR184" s="79"/>
    </row>
    <row r="185" spans="50:70" x14ac:dyDescent="0.25">
      <c r="AX185" s="75" t="str">
        <f>IF('1'!$B$5="","",IF('1'!$B$68="","",'1'!$B$5))</f>
        <v/>
      </c>
      <c r="AY185" s="78" t="str">
        <f>IF('1'!$B$5="","",IF('1'!$B$68="","","PCF008002"))</f>
        <v/>
      </c>
      <c r="AZ185" s="78" t="str">
        <f>IF('1'!$B$5="","",IF('1'!$B$68="","",9))</f>
        <v/>
      </c>
      <c r="BA185" s="78" t="str">
        <f>IF('1'!$B$5="","",IF('1'!$B$68="","",993))</f>
        <v/>
      </c>
      <c r="BB185" s="89"/>
      <c r="BC185" s="76" t="str">
        <f>IF('1'!$B$5="","",IF('1'!$B$68="","",0))</f>
        <v/>
      </c>
      <c r="BD185" s="78" t="str">
        <f>IF('1'!$B$5="","",IF('1'!$B$68="","",'1'!$B$2))</f>
        <v/>
      </c>
      <c r="BE185" s="79" t="str">
        <f>IF('1'!$B$5="","",IF('1'!$B$68="","",'1'!$B$4))</f>
        <v/>
      </c>
      <c r="BF185" s="75"/>
      <c r="BH185" s="84"/>
      <c r="BJ185" s="75"/>
      <c r="BK185" s="73"/>
      <c r="BL185" s="79"/>
      <c r="BN185" s="75"/>
      <c r="BP185" s="73"/>
      <c r="BR185" s="79"/>
    </row>
    <row r="186" spans="50:70" x14ac:dyDescent="0.25">
      <c r="AX186" s="75" t="str">
        <f>IF('1'!$B$5="","",IF('1'!$B$68="","",'1'!$B$5))</f>
        <v/>
      </c>
      <c r="AY186" s="78" t="str">
        <f>IF('1'!$B$5="","",IF('1'!$B$68="","","PCF008002"))</f>
        <v/>
      </c>
      <c r="AZ186" s="78" t="str">
        <f>IF('1'!$B$5="","",IF('1'!$B$68="","",9))</f>
        <v/>
      </c>
      <c r="BA186" s="78" t="str">
        <f>IF('1'!$B$5="","",IF('1'!$B$68="","",994))</f>
        <v/>
      </c>
      <c r="BB186" s="89"/>
      <c r="BC186" s="76" t="str">
        <f>IF('1'!$B$5="","",IF('1'!$B$68="","",0))</f>
        <v/>
      </c>
      <c r="BD186" s="78" t="str">
        <f>IF('1'!$B$5="","",IF('1'!$B$68="","",'1'!$B$2))</f>
        <v/>
      </c>
      <c r="BE186" s="79" t="str">
        <f>IF('1'!$B$5="","",IF('1'!$B$68="","",'1'!$B$4))</f>
        <v/>
      </c>
      <c r="BF186" s="75"/>
      <c r="BH186" s="84"/>
      <c r="BJ186" s="75"/>
      <c r="BK186" s="73"/>
      <c r="BL186" s="79"/>
      <c r="BN186" s="75"/>
      <c r="BP186" s="73"/>
      <c r="BR186" s="79"/>
    </row>
    <row r="187" spans="50:70" x14ac:dyDescent="0.25">
      <c r="AX187" s="75" t="str">
        <f>IF('1'!$B$5="","",IF('1'!$B$68="","",'1'!$B$5))</f>
        <v/>
      </c>
      <c r="AY187" s="78" t="str">
        <f>IF('1'!$B$5="","",IF('1'!$B$68="","","PCF008002"))</f>
        <v/>
      </c>
      <c r="AZ187" s="78" t="str">
        <f>IF('1'!$B$5="","",IF('1'!$B$68="","",9))</f>
        <v/>
      </c>
      <c r="BA187" s="78" t="str">
        <f>IF('1'!$B$5="","",IF('1'!$B$68="","",995))</f>
        <v/>
      </c>
      <c r="BB187" s="89"/>
      <c r="BC187" s="76" t="str">
        <f>IF('1'!$B$5="","",IF('1'!$B$68="","",0))</f>
        <v/>
      </c>
      <c r="BD187" s="78" t="str">
        <f>IF('1'!$B$5="","",IF('1'!$B$68="","",'1'!$B$2))</f>
        <v/>
      </c>
      <c r="BE187" s="79" t="str">
        <f>IF('1'!$B$5="","",IF('1'!$B$68="","",'1'!$B$4))</f>
        <v/>
      </c>
      <c r="BF187" s="75"/>
      <c r="BH187" s="84"/>
      <c r="BJ187" s="75"/>
      <c r="BK187" s="73"/>
      <c r="BL187" s="79"/>
      <c r="BN187" s="75"/>
      <c r="BP187" s="73"/>
      <c r="BR187" s="79"/>
    </row>
    <row r="188" spans="50:70" x14ac:dyDescent="0.25">
      <c r="AX188" s="75" t="str">
        <f>IF('1'!$B$5="","",IF('1'!$B$68="","",'1'!$B$5))</f>
        <v/>
      </c>
      <c r="AY188" s="78" t="str">
        <f>IF('1'!$B$5="","",IF('1'!$B$68="","","PCF008002"))</f>
        <v/>
      </c>
      <c r="AZ188" s="78" t="str">
        <f>IF('1'!$B$5="","",IF('1'!$B$68="","",9))</f>
        <v/>
      </c>
      <c r="BA188" s="78" t="str">
        <f>IF('1'!$B$5="","",IF('1'!$B$68="","",996))</f>
        <v/>
      </c>
      <c r="BB188" s="89"/>
      <c r="BC188" s="76" t="str">
        <f>IF('1'!$B$5="","",IF('1'!$B$68="","",0))</f>
        <v/>
      </c>
      <c r="BD188" s="78" t="str">
        <f>IF('1'!$B$5="","",IF('1'!$B$68="","",'1'!$B$2))</f>
        <v/>
      </c>
      <c r="BE188" s="79" t="str">
        <f>IF('1'!$B$5="","",IF('1'!$B$68="","",'1'!$B$4))</f>
        <v/>
      </c>
      <c r="BF188" s="75"/>
      <c r="BH188" s="84"/>
      <c r="BJ188" s="75"/>
      <c r="BK188" s="73"/>
      <c r="BL188" s="79"/>
      <c r="BN188" s="75"/>
      <c r="BP188" s="73"/>
      <c r="BR188" s="79"/>
    </row>
    <row r="189" spans="50:70" x14ac:dyDescent="0.25">
      <c r="AX189" s="75" t="str">
        <f>IF('1'!$B$5="","",IF('1'!$B$68="","",'1'!$B$5))</f>
        <v/>
      </c>
      <c r="AY189" s="78" t="str">
        <f>IF('1'!$B$5="","",IF('1'!$B$68="","","PCF008002"))</f>
        <v/>
      </c>
      <c r="AZ189" s="78" t="str">
        <f>IF('1'!$B$5="","",IF('1'!$B$68="","",9))</f>
        <v/>
      </c>
      <c r="BA189" s="78" t="str">
        <f>IF('1'!$B$5="","",IF('1'!$B$68="","",997))</f>
        <v/>
      </c>
      <c r="BB189" s="89"/>
      <c r="BC189" s="76" t="str">
        <f>IF('1'!$B$5="","",IF('1'!$B$68="","",0))</f>
        <v/>
      </c>
      <c r="BD189" s="78" t="str">
        <f>IF('1'!$B$5="","",IF('1'!$B$68="","",'1'!$B$2))</f>
        <v/>
      </c>
      <c r="BE189" s="79" t="str">
        <f>IF('1'!$B$5="","",IF('1'!$B$68="","",'1'!$B$4))</f>
        <v/>
      </c>
      <c r="BF189" s="75"/>
      <c r="BH189" s="84"/>
      <c r="BJ189" s="75"/>
      <c r="BK189" s="73"/>
      <c r="BL189" s="79"/>
      <c r="BN189" s="75"/>
      <c r="BP189" s="73"/>
      <c r="BR189" s="79"/>
    </row>
    <row r="190" spans="50:70" x14ac:dyDescent="0.25">
      <c r="AX190" s="75" t="str">
        <f>IF('1'!$B$5="","",IF('1'!$B$68="","",'1'!$B$5))</f>
        <v/>
      </c>
      <c r="AY190" s="78" t="str">
        <f>IF('1'!$B$5="","",IF('1'!$B$68="","","PCF008002"))</f>
        <v/>
      </c>
      <c r="AZ190" s="78" t="str">
        <f>IF('1'!$B$5="","",IF('1'!$B$68="","",9))</f>
        <v/>
      </c>
      <c r="BA190" s="78" t="str">
        <f>IF('1'!$B$5="","",IF('1'!$B$68="","",998))</f>
        <v/>
      </c>
      <c r="BB190" s="89"/>
      <c r="BC190" s="76" t="str">
        <f>IF('1'!$B$5="","",IF('1'!$B$68="","",0))</f>
        <v/>
      </c>
      <c r="BD190" s="78" t="str">
        <f>IF('1'!$B$5="","",IF('1'!$B$68="","",'1'!$B$2))</f>
        <v/>
      </c>
      <c r="BE190" s="79" t="str">
        <f>IF('1'!$B$5="","",IF('1'!$B$68="","",'1'!$B$4))</f>
        <v/>
      </c>
      <c r="BF190" s="75"/>
      <c r="BH190" s="84"/>
      <c r="BJ190" s="75"/>
      <c r="BK190" s="73"/>
      <c r="BL190" s="79"/>
      <c r="BN190" s="75"/>
      <c r="BP190" s="73"/>
      <c r="BR190" s="79"/>
    </row>
    <row r="191" spans="50:70" x14ac:dyDescent="0.25">
      <c r="AX191" s="75" t="str">
        <f>IF('1'!$B$5="","",IF('1'!$B$68="","",'1'!$B$5))</f>
        <v/>
      </c>
      <c r="AY191" s="78" t="str">
        <f>IF('1'!$B$5="","",IF('1'!$B$68="","","PCF008002"))</f>
        <v/>
      </c>
      <c r="AZ191" s="78" t="str">
        <f>IF('1'!$B$5="","",IF('1'!$B$68="","",9))</f>
        <v/>
      </c>
      <c r="BA191" s="78" t="str">
        <f>IF('1'!$B$5="","",IF('1'!$B$68="","",999))</f>
        <v/>
      </c>
      <c r="BB191" s="89"/>
      <c r="BC191" s="76" t="str">
        <f>IF('1'!$B$5="","",IF('1'!$B$68="","",0))</f>
        <v/>
      </c>
      <c r="BD191" s="78" t="str">
        <f>IF('1'!$B$5="","",IF('1'!$B$68="","",'1'!$B$2))</f>
        <v/>
      </c>
      <c r="BE191" s="79" t="str">
        <f>IF('1'!$B$5="","",IF('1'!$B$68="","",'1'!$B$4))</f>
        <v/>
      </c>
      <c r="BF191" s="75"/>
      <c r="BH191" s="84"/>
      <c r="BJ191" s="75"/>
      <c r="BK191" s="73"/>
      <c r="BL191" s="79"/>
      <c r="BN191" s="75"/>
      <c r="BP191" s="73"/>
      <c r="BR191" s="79"/>
    </row>
    <row r="192" spans="50:70" x14ac:dyDescent="0.25">
      <c r="AX192" s="75" t="str">
        <f>IF('1'!$B$5="","",IF('1'!$B$69="","",'1'!$B$5))</f>
        <v/>
      </c>
      <c r="AY192" s="78" t="str">
        <f>IF('1'!$B$5="","",IF('1'!$B$69="","","PCF008002"))</f>
        <v/>
      </c>
      <c r="AZ192" s="78" t="str">
        <f>IF('1'!$B$5="","",IF('1'!$B$69="","",10))</f>
        <v/>
      </c>
      <c r="BA192" s="78" t="str">
        <f>IF('1'!$B$5="","",IF('1'!$B$69="","",1))</f>
        <v/>
      </c>
      <c r="BB192" s="89" t="str">
        <f>IF('1'!$B$5="","",IF('1'!$B$69="","",IF('1'!$B$69="","",'1'!$B$69)))</f>
        <v/>
      </c>
      <c r="BC192" s="76" t="str">
        <f>IF('1'!$B$5="","",IF('1'!$B$69="","",0))</f>
        <v/>
      </c>
      <c r="BD192" s="78" t="str">
        <f>IF('1'!$B$5="","",IF('1'!$B$69="","",'1'!$B$2))</f>
        <v/>
      </c>
      <c r="BE192" s="79" t="str">
        <f>IF('1'!$B$5="","",IF('1'!$B$69="","",'1'!$B$4))</f>
        <v/>
      </c>
      <c r="BF192" s="75"/>
      <c r="BH192" s="84"/>
      <c r="BJ192" s="75"/>
      <c r="BK192" s="73"/>
      <c r="BL192" s="79"/>
      <c r="BN192" s="75"/>
      <c r="BP192" s="73"/>
      <c r="BR192" s="79"/>
    </row>
    <row r="193" spans="50:70" x14ac:dyDescent="0.25">
      <c r="AX193" s="75" t="str">
        <f>IF('1'!$B$5="","",IF('1'!$B$69="","",'1'!$B$5))</f>
        <v/>
      </c>
      <c r="AY193" s="78" t="str">
        <f>IF('1'!$B$5="","",IF('1'!$B$69="","","PCF008002"))</f>
        <v/>
      </c>
      <c r="AZ193" s="78" t="str">
        <f>IF('1'!$B$5="","",IF('1'!$B$69="","",10))</f>
        <v/>
      </c>
      <c r="BA193" s="78" t="str">
        <f>IF('1'!$B$5="","",IF('1'!$B$69="","",2))</f>
        <v/>
      </c>
      <c r="BB193" s="89" t="str">
        <f>IF('1'!$B$5="","",IF('1'!$B$69="","",IF('1'!$J$69="","",'1'!$J$69)))</f>
        <v/>
      </c>
      <c r="BC193" s="76" t="str">
        <f>IF('1'!$B$5="","",IF('1'!$B$69="","",0))</f>
        <v/>
      </c>
      <c r="BD193" s="78" t="str">
        <f>IF('1'!$B$5="","",IF('1'!$B$69="","",'1'!$B$2))</f>
        <v/>
      </c>
      <c r="BE193" s="79" t="str">
        <f>IF('1'!$B$5="","",IF('1'!$B$69="","",'1'!$B$4))</f>
        <v/>
      </c>
      <c r="BF193" s="75"/>
      <c r="BH193" s="84"/>
      <c r="BJ193" s="75"/>
      <c r="BK193" s="73"/>
      <c r="BL193" s="79"/>
      <c r="BN193" s="75"/>
      <c r="BP193" s="73"/>
      <c r="BR193" s="79"/>
    </row>
    <row r="194" spans="50:70" x14ac:dyDescent="0.25">
      <c r="AX194" s="75" t="str">
        <f>IF('1'!$B$5="","",IF('1'!$B$69="","",'1'!$B$5))</f>
        <v/>
      </c>
      <c r="AY194" s="78" t="str">
        <f>IF('1'!$B$5="","",IF('1'!$B$69="","","PCF008002"))</f>
        <v/>
      </c>
      <c r="AZ194" s="78" t="str">
        <f>IF('1'!$B$5="","",IF('1'!$B$69="","",10))</f>
        <v/>
      </c>
      <c r="BA194" s="78" t="str">
        <f>IF('1'!$B$5="","",IF('1'!$B$69="","",3))</f>
        <v/>
      </c>
      <c r="BB194" s="86" t="str">
        <f>IF('1'!$B$5="","",IF('1'!$B$69="","",IF('1'!$D$69="","",'1'!$D$69)))</f>
        <v/>
      </c>
      <c r="BC194" s="76" t="str">
        <f>IF('1'!$B$5="","",IF('1'!$B$69="","",0))</f>
        <v/>
      </c>
      <c r="BD194" s="78" t="str">
        <f>IF('1'!$B$5="","",IF('1'!$B$69="","",'1'!$B$2))</f>
        <v/>
      </c>
      <c r="BE194" s="79" t="str">
        <f>IF('1'!$B$5="","",IF('1'!$B$69="","",'1'!$B$4))</f>
        <v/>
      </c>
      <c r="BF194" s="75"/>
      <c r="BH194" s="84"/>
      <c r="BJ194" s="75"/>
      <c r="BK194" s="73"/>
      <c r="BL194" s="79"/>
      <c r="BN194" s="75"/>
      <c r="BP194" s="73"/>
      <c r="BR194" s="79"/>
    </row>
    <row r="195" spans="50:70" x14ac:dyDescent="0.25">
      <c r="AX195" s="75" t="str">
        <f>IF('1'!$B$5="","",IF('1'!$B$69="","",'1'!$B$5))</f>
        <v/>
      </c>
      <c r="AY195" s="78" t="str">
        <f>IF('1'!$B$5="","",IF('1'!$B$69="","","PCF008002"))</f>
        <v/>
      </c>
      <c r="AZ195" s="78" t="str">
        <f>IF('1'!$B$5="","",IF('1'!$B$69="","",10))</f>
        <v/>
      </c>
      <c r="BA195" s="78" t="str">
        <f>IF('1'!$B$5="","",IF('1'!$B$69="","",4))</f>
        <v/>
      </c>
      <c r="BB195" s="86" t="str">
        <f>IF('1'!$B$5="","",IF('1'!$B$69="","",IF('1'!$D$69="","",'1'!$D$69)))</f>
        <v/>
      </c>
      <c r="BC195" s="76" t="str">
        <f>IF('1'!$B$5="","",IF('1'!$B$69="","",0))</f>
        <v/>
      </c>
      <c r="BD195" s="78" t="str">
        <f>IF('1'!$B$5="","",IF('1'!$B$69="","",'1'!$B$2))</f>
        <v/>
      </c>
      <c r="BE195" s="79" t="str">
        <f>IF('1'!$B$5="","",IF('1'!$B$69="","",'1'!$B$4))</f>
        <v/>
      </c>
      <c r="BF195" s="75"/>
      <c r="BH195" s="84"/>
      <c r="BJ195" s="75"/>
      <c r="BK195" s="73"/>
      <c r="BL195" s="79"/>
      <c r="BN195" s="75"/>
      <c r="BP195" s="73"/>
      <c r="BR195" s="79"/>
    </row>
    <row r="196" spans="50:70" x14ac:dyDescent="0.25">
      <c r="AX196" s="75" t="str">
        <f>IF('1'!$B$5="","",IF('1'!$B$69="","",'1'!$B$5))</f>
        <v/>
      </c>
      <c r="AY196" s="78" t="str">
        <f>IF('1'!$B$5="","",IF('1'!$B$69="","","PCF008002"))</f>
        <v/>
      </c>
      <c r="AZ196" s="78" t="str">
        <f>IF('1'!$B$5="","",IF('1'!$B$69="","",10))</f>
        <v/>
      </c>
      <c r="BA196" s="78" t="str">
        <f>IF('1'!$B$5="","",IF('1'!$B$69="","",5))</f>
        <v/>
      </c>
      <c r="BB196" s="89" t="str">
        <f>IF('1'!$B$5="","",IF('1'!$B$69="","",IF('1'!$F$69="","",'1'!$F$69)))</f>
        <v/>
      </c>
      <c r="BC196" s="76" t="str">
        <f>IF('1'!$B$5="","",IF('1'!$B$69="","",0))</f>
        <v/>
      </c>
      <c r="BD196" s="78" t="str">
        <f>IF('1'!$B$5="","",IF('1'!$B$69="","",'1'!$B$2))</f>
        <v/>
      </c>
      <c r="BE196" s="79" t="str">
        <f>IF('1'!$B$5="","",IF('1'!$B$69="","",'1'!$B$4))</f>
        <v/>
      </c>
      <c r="BF196" s="75"/>
      <c r="BH196" s="84"/>
      <c r="BJ196" s="75"/>
      <c r="BK196" s="73"/>
      <c r="BL196" s="79"/>
      <c r="BN196" s="75"/>
      <c r="BP196" s="73"/>
      <c r="BR196" s="79"/>
    </row>
    <row r="197" spans="50:70" x14ac:dyDescent="0.25">
      <c r="AX197" s="75" t="str">
        <f>IF('1'!$B$5="","",IF('1'!$B$69="","",'1'!$B$5))</f>
        <v/>
      </c>
      <c r="AY197" s="78" t="str">
        <f>IF('1'!$B$5="","",IF('1'!$B$69="","","PCF008002"))</f>
        <v/>
      </c>
      <c r="AZ197" s="78" t="str">
        <f>IF('1'!$B$5="","",IF('1'!$B$69="","",10))</f>
        <v/>
      </c>
      <c r="BA197" s="78" t="str">
        <f>IF('1'!$B$5="","",IF('1'!$B$69="","",6))</f>
        <v/>
      </c>
      <c r="BB197" s="89" t="str">
        <f>IF('1'!$B$5="","",IF('1'!$B$69="","",IF('1'!$G$69="","",'1'!$G$69)))</f>
        <v/>
      </c>
      <c r="BC197" s="76" t="str">
        <f>IF('1'!$B$5="","",IF('1'!$B$69="","",0))</f>
        <v/>
      </c>
      <c r="BD197" s="78" t="str">
        <f>IF('1'!$B$5="","",IF('1'!$B$69="","",'1'!$B$2))</f>
        <v/>
      </c>
      <c r="BE197" s="79" t="str">
        <f>IF('1'!$B$5="","",IF('1'!$B$69="","",'1'!$B$4))</f>
        <v/>
      </c>
      <c r="BF197" s="75"/>
      <c r="BH197" s="84"/>
      <c r="BJ197" s="75"/>
      <c r="BK197" s="73"/>
      <c r="BL197" s="79"/>
      <c r="BN197" s="75"/>
      <c r="BP197" s="73"/>
      <c r="BR197" s="79"/>
    </row>
    <row r="198" spans="50:70" x14ac:dyDescent="0.25">
      <c r="AX198" s="75" t="str">
        <f>IF('1'!$B$5="","",IF('1'!$B$69="","",'1'!$B$5))</f>
        <v/>
      </c>
      <c r="AY198" s="78" t="str">
        <f>IF('1'!$B$5="","",IF('1'!$B$69="","","PCF008002"))</f>
        <v/>
      </c>
      <c r="AZ198" s="78" t="str">
        <f>IF('1'!$B$5="","",IF('1'!$B$69="","",10))</f>
        <v/>
      </c>
      <c r="BA198" s="78" t="str">
        <f>IF('1'!$B$5="","",IF('1'!$B$69="","",7))</f>
        <v/>
      </c>
      <c r="BB198" s="89" t="str">
        <f>IF('1'!$B$5="","",IF('1'!$B$69="","",IF('1'!$H$69="","",'1'!$H$69)))</f>
        <v/>
      </c>
      <c r="BC198" s="76" t="str">
        <f>IF('1'!$B$5="","",IF('1'!$B$69="","",0))</f>
        <v/>
      </c>
      <c r="BD198" s="78" t="str">
        <f>IF('1'!$B$5="","",IF('1'!$B$69="","",'1'!$B$2))</f>
        <v/>
      </c>
      <c r="BE198" s="79" t="str">
        <f>IF('1'!$B$5="","",IF('1'!$B$69="","",'1'!$B$4))</f>
        <v/>
      </c>
      <c r="BF198" s="75"/>
      <c r="BH198" s="84"/>
      <c r="BJ198" s="75"/>
      <c r="BK198" s="73"/>
      <c r="BL198" s="79"/>
      <c r="BN198" s="75"/>
      <c r="BP198" s="73"/>
      <c r="BR198" s="79"/>
    </row>
    <row r="199" spans="50:70" x14ac:dyDescent="0.25">
      <c r="AX199" s="75" t="str">
        <f>IF('1'!$B$5="","",IF('1'!$B$69="","",'1'!$B$5))</f>
        <v/>
      </c>
      <c r="AY199" s="78" t="str">
        <f>IF('1'!$B$5="","",IF('1'!$B$69="","","PCF008002"))</f>
        <v/>
      </c>
      <c r="AZ199" s="78" t="str">
        <f>IF('1'!$B$5="","",IF('1'!$B$69="","",10))</f>
        <v/>
      </c>
      <c r="BA199" s="78" t="str">
        <f>IF('1'!$B$5="","",IF('1'!$B$69="","",8))</f>
        <v/>
      </c>
      <c r="BB199" s="89" t="str">
        <f>IF('1'!$B$5="","",IF('1'!$B$69="","",IF('1'!$I$69="","",'1'!$I$69)))</f>
        <v/>
      </c>
      <c r="BC199" s="76" t="str">
        <f>IF('1'!$B$5="","",IF('1'!$B$69="","",0))</f>
        <v/>
      </c>
      <c r="BD199" s="78" t="str">
        <f>IF('1'!$B$5="","",IF('1'!$B$69="","",'1'!$B$2))</f>
        <v/>
      </c>
      <c r="BE199" s="79" t="str">
        <f>IF('1'!$B$5="","",IF('1'!$B$69="","",'1'!$B$4))</f>
        <v/>
      </c>
      <c r="BF199" s="75"/>
      <c r="BH199" s="84"/>
      <c r="BJ199" s="75"/>
      <c r="BK199" s="73"/>
      <c r="BL199" s="79"/>
      <c r="BN199" s="75"/>
      <c r="BP199" s="73"/>
      <c r="BR199" s="79"/>
    </row>
    <row r="200" spans="50:70" x14ac:dyDescent="0.25">
      <c r="AX200" s="75" t="str">
        <f>IF('1'!$B$5="","",IF('1'!$B$69="","",'1'!$B$5))</f>
        <v/>
      </c>
      <c r="AY200" s="78" t="str">
        <f>IF('1'!$B$5="","",IF('1'!$B$69="","","PCF008002"))</f>
        <v/>
      </c>
      <c r="AZ200" s="78" t="str">
        <f>IF('1'!$B$5="","",IF('1'!$B$69="","",10))</f>
        <v/>
      </c>
      <c r="BA200" s="78" t="str">
        <f>IF('1'!$B$5="","",IF('1'!$B$69="","",9))</f>
        <v/>
      </c>
      <c r="BB200" s="89" t="str">
        <f>IF('1'!$B$5="","",IF('1'!$B$69="","","QAQC"))</f>
        <v/>
      </c>
      <c r="BC200" s="76" t="str">
        <f>IF('1'!$B$5="","",IF('1'!$B$69="","",0))</f>
        <v/>
      </c>
      <c r="BD200" s="78" t="str">
        <f>IF('1'!$B$5="","",IF('1'!$B$69="","",'1'!$B$2))</f>
        <v/>
      </c>
      <c r="BE200" s="79" t="str">
        <f>IF('1'!$B$5="","",IF('1'!$B$69="","",'1'!$B$4))</f>
        <v/>
      </c>
      <c r="BF200" s="75"/>
      <c r="BH200" s="84"/>
      <c r="BJ200" s="75"/>
      <c r="BK200" s="73"/>
      <c r="BL200" s="79"/>
      <c r="BN200" s="75"/>
      <c r="BP200" s="73"/>
      <c r="BR200" s="79"/>
    </row>
    <row r="201" spans="50:70" x14ac:dyDescent="0.25">
      <c r="AX201" s="75" t="str">
        <f>IF('1'!$B$5="","",IF('1'!$B$69="","",'1'!$B$5))</f>
        <v/>
      </c>
      <c r="AY201" s="78" t="str">
        <f>IF('1'!$B$5="","",IF('1'!$B$69="","","PCF008002"))</f>
        <v/>
      </c>
      <c r="AZ201" s="78" t="str">
        <f>IF('1'!$B$5="","",IF('1'!$B$69="","",10))</f>
        <v/>
      </c>
      <c r="BA201" s="78" t="str">
        <f>IF('1'!$B$5="","",IF('1'!$B$69="","",10))</f>
        <v/>
      </c>
      <c r="BB201" s="89" t="str">
        <f>IF('1'!$B$5="","",IF('1'!$B$69="","",IF('1'!$R$69="","",'1'!$R$69)))</f>
        <v/>
      </c>
      <c r="BC201" s="76" t="str">
        <f>IF('1'!$B$5="","",IF('1'!$B$69="","",0))</f>
        <v/>
      </c>
      <c r="BD201" s="78" t="str">
        <f>IF('1'!$B$5="","",IF('1'!$B$69="","",'1'!$B$2))</f>
        <v/>
      </c>
      <c r="BE201" s="79" t="str">
        <f>IF('1'!$B$5="","",IF('1'!$B$69="","",'1'!$B$4))</f>
        <v/>
      </c>
      <c r="BF201" s="75"/>
      <c r="BH201" s="84"/>
      <c r="BJ201" s="75"/>
      <c r="BK201" s="73"/>
      <c r="BL201" s="79"/>
      <c r="BN201" s="75"/>
      <c r="BP201" s="73"/>
      <c r="BR201" s="79"/>
    </row>
    <row r="202" spans="50:70" x14ac:dyDescent="0.25">
      <c r="AX202" s="75" t="str">
        <f>IF('1'!$B$5="","",IF('1'!$B$69="","",'1'!$B$5))</f>
        <v/>
      </c>
      <c r="AY202" s="78" t="str">
        <f>IF('1'!$B$5="","",IF('1'!$B$69="","","PCF008002"))</f>
        <v/>
      </c>
      <c r="AZ202" s="78" t="str">
        <f>IF('1'!$B$5="","",IF('1'!$B$69="","",10))</f>
        <v/>
      </c>
      <c r="BA202" s="78" t="str">
        <f>IF('1'!$B$5="","",IF('1'!$B$69="","",11))</f>
        <v/>
      </c>
      <c r="BB202" s="89" t="str">
        <f>IF('1'!$B$5="","",IF('1'!$B$69="","",IF('1'!$K$69="","",'1'!$K$69)))</f>
        <v/>
      </c>
      <c r="BC202" s="76" t="str">
        <f>IF('1'!$B$5="","",IF('1'!$B$69="","",0))</f>
        <v/>
      </c>
      <c r="BD202" s="78" t="str">
        <f>IF('1'!$B$5="","",IF('1'!$B$69="","",'1'!$B$2))</f>
        <v/>
      </c>
      <c r="BE202" s="79" t="str">
        <f>IF('1'!$B$5="","",IF('1'!$B$69="","",'1'!$B$4))</f>
        <v/>
      </c>
      <c r="BF202" s="75"/>
      <c r="BH202" s="84"/>
      <c r="BJ202" s="75"/>
      <c r="BK202" s="73"/>
      <c r="BL202" s="79"/>
      <c r="BN202" s="75"/>
      <c r="BP202" s="73"/>
      <c r="BR202" s="79"/>
    </row>
    <row r="203" spans="50:70" x14ac:dyDescent="0.25">
      <c r="AX203" s="75" t="str">
        <f>IF('1'!$B$5="","",IF('1'!$B$69="","",'1'!$B$5))</f>
        <v/>
      </c>
      <c r="AY203" s="78" t="str">
        <f>IF('1'!$B$5="","",IF('1'!$B$69="","","PCF008002"))</f>
        <v/>
      </c>
      <c r="AZ203" s="78" t="str">
        <f>IF('1'!$B$5="","",IF('1'!$B$69="","",10))</f>
        <v/>
      </c>
      <c r="BA203" s="78" t="str">
        <f>IF('1'!$B$5="","",IF('1'!$B$69="","",12))</f>
        <v/>
      </c>
      <c r="BB203" s="81" t="str">
        <f>IF('1'!$B$5="","",IF('1'!$B$69="","",IF('1'!$E$69="","",'1'!$E$69)))</f>
        <v/>
      </c>
      <c r="BC203" s="76" t="str">
        <f>IF('1'!$B$5="","",IF('1'!$B$69="","",0))</f>
        <v/>
      </c>
      <c r="BD203" s="78" t="str">
        <f>IF('1'!$B$5="","",IF('1'!$B$69="","",'1'!$B$2))</f>
        <v/>
      </c>
      <c r="BE203" s="79" t="str">
        <f>IF('1'!$B$5="","",IF('1'!$B$69="","",'1'!$B$4))</f>
        <v/>
      </c>
      <c r="BF203" s="75"/>
      <c r="BH203" s="84"/>
      <c r="BJ203" s="75"/>
      <c r="BK203" s="73"/>
      <c r="BL203" s="79"/>
      <c r="BN203" s="75"/>
      <c r="BP203" s="73"/>
      <c r="BR203" s="79"/>
    </row>
    <row r="204" spans="50:70" x14ac:dyDescent="0.25">
      <c r="AX204" s="75" t="str">
        <f>IF('1'!$B$5="","",IF('1'!$B$69="","",'1'!$B$5))</f>
        <v/>
      </c>
      <c r="AY204" s="78" t="str">
        <f>IF('1'!$B$5="","",IF('1'!$B$69="","","PCF008002"))</f>
        <v/>
      </c>
      <c r="AZ204" s="78" t="str">
        <f>IF('1'!$B$5="","",IF('1'!$B$69="","",10))</f>
        <v/>
      </c>
      <c r="BA204" s="78" t="str">
        <f>IF('1'!$B$5="","",IF('1'!$B$69="","",990))</f>
        <v/>
      </c>
      <c r="BB204" s="89"/>
      <c r="BC204" s="76" t="str">
        <f>IF('1'!$B$5="","",IF('1'!$B$69="","",0))</f>
        <v/>
      </c>
      <c r="BD204" s="78" t="str">
        <f>IF('1'!$B$5="","",IF('1'!$B$69="","",'1'!$B$2))</f>
        <v/>
      </c>
      <c r="BE204" s="79" t="str">
        <f>IF('1'!$B$5="","",IF('1'!$B$69="","",'1'!$B$4))</f>
        <v/>
      </c>
      <c r="BF204" s="75"/>
      <c r="BH204" s="84"/>
      <c r="BJ204" s="75"/>
      <c r="BK204" s="73"/>
      <c r="BL204" s="79"/>
      <c r="BN204" s="75"/>
      <c r="BP204" s="73"/>
      <c r="BR204" s="79"/>
    </row>
    <row r="205" spans="50:70" x14ac:dyDescent="0.25">
      <c r="AX205" s="75" t="str">
        <f>IF('1'!$B$5="","",IF('1'!$B$69="","",'1'!$B$5))</f>
        <v/>
      </c>
      <c r="AY205" s="78" t="str">
        <f>IF('1'!$B$5="","",IF('1'!$B$69="","","PCF008002"))</f>
        <v/>
      </c>
      <c r="AZ205" s="78" t="str">
        <f>IF('1'!$B$5="","",IF('1'!$B$69="","",10))</f>
        <v/>
      </c>
      <c r="BA205" s="78" t="str">
        <f>IF('1'!$B$5="","",IF('1'!$B$69="","",992))</f>
        <v/>
      </c>
      <c r="BB205" s="89"/>
      <c r="BC205" s="76" t="str">
        <f>IF('1'!$B$5="","",IF('1'!$B$69="","",0))</f>
        <v/>
      </c>
      <c r="BD205" s="78" t="str">
        <f>IF('1'!$B$5="","",IF('1'!$B$69="","",'1'!$B$2))</f>
        <v/>
      </c>
      <c r="BE205" s="79" t="str">
        <f>IF('1'!$B$5="","",IF('1'!$B$69="","",'1'!$B$4))</f>
        <v/>
      </c>
      <c r="BF205" s="75"/>
      <c r="BH205" s="84"/>
      <c r="BJ205" s="75"/>
      <c r="BK205" s="73"/>
      <c r="BL205" s="79"/>
      <c r="BN205" s="75"/>
      <c r="BP205" s="73"/>
      <c r="BR205" s="79"/>
    </row>
    <row r="206" spans="50:70" x14ac:dyDescent="0.25">
      <c r="AX206" s="75" t="str">
        <f>IF('1'!$B$5="","",IF('1'!$B$69="","",'1'!$B$5))</f>
        <v/>
      </c>
      <c r="AY206" s="78" t="str">
        <f>IF('1'!$B$5="","",IF('1'!$B$69="","","PCF008002"))</f>
        <v/>
      </c>
      <c r="AZ206" s="78" t="str">
        <f>IF('1'!$B$5="","",IF('1'!$B$69="","",10))</f>
        <v/>
      </c>
      <c r="BA206" s="78" t="str">
        <f>IF('1'!$B$5="","",IF('1'!$B$69="","",993))</f>
        <v/>
      </c>
      <c r="BB206" s="89"/>
      <c r="BC206" s="76" t="str">
        <f>IF('1'!$B$5="","",IF('1'!$B$69="","",0))</f>
        <v/>
      </c>
      <c r="BD206" s="78" t="str">
        <f>IF('1'!$B$5="","",IF('1'!$B$69="","",'1'!$B$2))</f>
        <v/>
      </c>
      <c r="BE206" s="79" t="str">
        <f>IF('1'!$B$5="","",IF('1'!$B$69="","",'1'!$B$4))</f>
        <v/>
      </c>
      <c r="BF206" s="75"/>
      <c r="BH206" s="84"/>
      <c r="BJ206" s="75"/>
      <c r="BK206" s="73"/>
      <c r="BL206" s="79"/>
      <c r="BN206" s="75"/>
      <c r="BP206" s="73"/>
      <c r="BR206" s="79"/>
    </row>
    <row r="207" spans="50:70" x14ac:dyDescent="0.25">
      <c r="AX207" s="75" t="str">
        <f>IF('1'!$B$5="","",IF('1'!$B$69="","",'1'!$B$5))</f>
        <v/>
      </c>
      <c r="AY207" s="78" t="str">
        <f>IF('1'!$B$5="","",IF('1'!$B$69="","","PCF008002"))</f>
        <v/>
      </c>
      <c r="AZ207" s="78" t="str">
        <f>IF('1'!$B$5="","",IF('1'!$B$69="","",10))</f>
        <v/>
      </c>
      <c r="BA207" s="78" t="str">
        <f>IF('1'!$B$5="","",IF('1'!$B$69="","",994))</f>
        <v/>
      </c>
      <c r="BB207" s="89"/>
      <c r="BC207" s="76" t="str">
        <f>IF('1'!$B$5="","",IF('1'!$B$69="","",0))</f>
        <v/>
      </c>
      <c r="BD207" s="78" t="str">
        <f>IF('1'!$B$5="","",IF('1'!$B$69="","",'1'!$B$2))</f>
        <v/>
      </c>
      <c r="BE207" s="79" t="str">
        <f>IF('1'!$B$5="","",IF('1'!$B$69="","",'1'!$B$4))</f>
        <v/>
      </c>
      <c r="BF207" s="75"/>
      <c r="BH207" s="84"/>
      <c r="BJ207" s="75"/>
      <c r="BK207" s="73"/>
      <c r="BL207" s="79"/>
      <c r="BN207" s="75"/>
      <c r="BP207" s="73"/>
      <c r="BR207" s="79"/>
    </row>
    <row r="208" spans="50:70" x14ac:dyDescent="0.25">
      <c r="AX208" s="75" t="str">
        <f>IF('1'!$B$5="","",IF('1'!$B$69="","",'1'!$B$5))</f>
        <v/>
      </c>
      <c r="AY208" s="78" t="str">
        <f>IF('1'!$B$5="","",IF('1'!$B$69="","","PCF008002"))</f>
        <v/>
      </c>
      <c r="AZ208" s="78" t="str">
        <f>IF('1'!$B$5="","",IF('1'!$B$69="","",10))</f>
        <v/>
      </c>
      <c r="BA208" s="78" t="str">
        <f>IF('1'!$B$5="","",IF('1'!$B$69="","",995))</f>
        <v/>
      </c>
      <c r="BB208" s="89"/>
      <c r="BC208" s="76" t="str">
        <f>IF('1'!$B$5="","",IF('1'!$B$69="","",0))</f>
        <v/>
      </c>
      <c r="BD208" s="78" t="str">
        <f>IF('1'!$B$5="","",IF('1'!$B$69="","",'1'!$B$2))</f>
        <v/>
      </c>
      <c r="BE208" s="79" t="str">
        <f>IF('1'!$B$5="","",IF('1'!$B$69="","",'1'!$B$4))</f>
        <v/>
      </c>
      <c r="BF208" s="75"/>
      <c r="BH208" s="84"/>
      <c r="BJ208" s="75"/>
      <c r="BK208" s="73"/>
      <c r="BL208" s="79"/>
      <c r="BN208" s="75"/>
      <c r="BP208" s="73"/>
      <c r="BR208" s="79"/>
    </row>
    <row r="209" spans="50:70" x14ac:dyDescent="0.25">
      <c r="AX209" s="75" t="str">
        <f>IF('1'!$B$5="","",IF('1'!$B$69="","",'1'!$B$5))</f>
        <v/>
      </c>
      <c r="AY209" s="78" t="str">
        <f>IF('1'!$B$5="","",IF('1'!$B$69="","","PCF008002"))</f>
        <v/>
      </c>
      <c r="AZ209" s="78" t="str">
        <f>IF('1'!$B$5="","",IF('1'!$B$69="","",10))</f>
        <v/>
      </c>
      <c r="BA209" s="78" t="str">
        <f>IF('1'!$B$5="","",IF('1'!$B$69="","",996))</f>
        <v/>
      </c>
      <c r="BB209" s="89"/>
      <c r="BC209" s="76" t="str">
        <f>IF('1'!$B$5="","",IF('1'!$B$69="","",0))</f>
        <v/>
      </c>
      <c r="BD209" s="78" t="str">
        <f>IF('1'!$B$5="","",IF('1'!$B$69="","",'1'!$B$2))</f>
        <v/>
      </c>
      <c r="BE209" s="79" t="str">
        <f>IF('1'!$B$5="","",IF('1'!$B$69="","",'1'!$B$4))</f>
        <v/>
      </c>
      <c r="BF209" s="75"/>
      <c r="BH209" s="84"/>
      <c r="BJ209" s="75"/>
      <c r="BK209" s="73"/>
      <c r="BL209" s="79"/>
      <c r="BN209" s="75"/>
      <c r="BP209" s="73"/>
      <c r="BR209" s="79"/>
    </row>
    <row r="210" spans="50:70" x14ac:dyDescent="0.25">
      <c r="AX210" s="75" t="str">
        <f>IF('1'!$B$5="","",IF('1'!$B$69="","",'1'!$B$5))</f>
        <v/>
      </c>
      <c r="AY210" s="78" t="str">
        <f>IF('1'!$B$5="","",IF('1'!$B$69="","","PCF008002"))</f>
        <v/>
      </c>
      <c r="AZ210" s="78" t="str">
        <f>IF('1'!$B$5="","",IF('1'!$B$69="","",10))</f>
        <v/>
      </c>
      <c r="BA210" s="78" t="str">
        <f>IF('1'!$B$5="","",IF('1'!$B$69="","",997))</f>
        <v/>
      </c>
      <c r="BB210" s="89"/>
      <c r="BC210" s="76" t="str">
        <f>IF('1'!$B$5="","",IF('1'!$B$69="","",0))</f>
        <v/>
      </c>
      <c r="BD210" s="78" t="str">
        <f>IF('1'!$B$5="","",IF('1'!$B$69="","",'1'!$B$2))</f>
        <v/>
      </c>
      <c r="BE210" s="79" t="str">
        <f>IF('1'!$B$5="","",IF('1'!$B$69="","",'1'!$B$4))</f>
        <v/>
      </c>
      <c r="BF210" s="75"/>
      <c r="BH210" s="84"/>
      <c r="BJ210" s="75"/>
      <c r="BK210" s="73"/>
      <c r="BL210" s="79"/>
      <c r="BN210" s="75"/>
      <c r="BP210" s="73"/>
      <c r="BR210" s="79"/>
    </row>
    <row r="211" spans="50:70" x14ac:dyDescent="0.25">
      <c r="AX211" s="75" t="str">
        <f>IF('1'!$B$5="","",IF('1'!$B$69="","",'1'!$B$5))</f>
        <v/>
      </c>
      <c r="AY211" s="78" t="str">
        <f>IF('1'!$B$5="","",IF('1'!$B$69="","","PCF008002"))</f>
        <v/>
      </c>
      <c r="AZ211" s="78" t="str">
        <f>IF('1'!$B$5="","",IF('1'!$B$69="","",10))</f>
        <v/>
      </c>
      <c r="BA211" s="78" t="str">
        <f>IF('1'!$B$5="","",IF('1'!$B$69="","",998))</f>
        <v/>
      </c>
      <c r="BB211" s="89"/>
      <c r="BC211" s="76" t="str">
        <f>IF('1'!$B$5="","",IF('1'!$B$69="","",0))</f>
        <v/>
      </c>
      <c r="BD211" s="78" t="str">
        <f>IF('1'!$B$5="","",IF('1'!$B$69="","",'1'!$B$2))</f>
        <v/>
      </c>
      <c r="BE211" s="79" t="str">
        <f>IF('1'!$B$5="","",IF('1'!$B$69="","",'1'!$B$4))</f>
        <v/>
      </c>
      <c r="BF211" s="75"/>
      <c r="BH211" s="84"/>
      <c r="BJ211" s="75"/>
      <c r="BK211" s="73"/>
      <c r="BL211" s="79"/>
      <c r="BN211" s="75"/>
      <c r="BP211" s="73"/>
      <c r="BR211" s="79"/>
    </row>
    <row r="212" spans="50:70" x14ac:dyDescent="0.25">
      <c r="AX212" s="75" t="str">
        <f>IF('1'!$B$5="","",IF('1'!$B$69="","",'1'!$B$5))</f>
        <v/>
      </c>
      <c r="AY212" s="78" t="str">
        <f>IF('1'!$B$5="","",IF('1'!$B$69="","","PCF008002"))</f>
        <v/>
      </c>
      <c r="AZ212" s="78" t="str">
        <f>IF('1'!$B$5="","",IF('1'!$B$69="","",10))</f>
        <v/>
      </c>
      <c r="BA212" s="78" t="str">
        <f>IF('1'!$B$5="","",IF('1'!$B$69="","",999))</f>
        <v/>
      </c>
      <c r="BB212" s="89"/>
      <c r="BC212" s="76" t="str">
        <f>IF('1'!$B$5="","",IF('1'!$B$69="","",0))</f>
        <v/>
      </c>
      <c r="BD212" s="78" t="str">
        <f>IF('1'!$B$5="","",IF('1'!$B$69="","",'1'!$B$2))</f>
        <v/>
      </c>
      <c r="BE212" s="79" t="str">
        <f>IF('1'!$B$5="","",IF('1'!$B$69="","",'1'!$B$4))</f>
        <v/>
      </c>
      <c r="BF212" s="75"/>
      <c r="BH212" s="84"/>
      <c r="BJ212" s="75"/>
      <c r="BK212" s="73"/>
      <c r="BL212" s="79"/>
      <c r="BN212" s="75"/>
      <c r="BP212" s="73"/>
      <c r="BR212" s="79"/>
    </row>
    <row r="213" spans="50:70" x14ac:dyDescent="0.25">
      <c r="AX213" s="75" t="str">
        <f>IF('1'!$B$5="","",IF('1'!$B$36="","",'1'!$B$5))</f>
        <v/>
      </c>
      <c r="AY213" s="78" t="str">
        <f>IF('1'!$B$5="","",IF('1'!$B$36="","","PCF011003"))</f>
        <v/>
      </c>
      <c r="AZ213" s="78" t="str">
        <f>IF('1'!$B$5="","",IF('1'!$B$36="","",1))</f>
        <v/>
      </c>
      <c r="BA213" s="78" t="str">
        <f>IF('1'!$B$5="","",IF('1'!$B$36="","",1))</f>
        <v/>
      </c>
      <c r="BB213" s="89" t="str">
        <f>IF('1'!$B$5="","",IF('1'!$B$36="","",IF('1'!$B$12="","",'1'!$B$12)))</f>
        <v/>
      </c>
      <c r="BC213" s="85" t="str">
        <f>IF('1'!$B$5="","",IF('1'!$B$36="","",0))</f>
        <v/>
      </c>
      <c r="BD213" s="78" t="str">
        <f>IF('1'!$B$5="","",IF('1'!$B$36="","",'1'!$B$2))</f>
        <v/>
      </c>
      <c r="BE213" s="79" t="str">
        <f>IF('1'!$B$5="","",IF('1'!$B$36="","",'1'!$B$4))</f>
        <v/>
      </c>
      <c r="BF213" s="75"/>
      <c r="BH213" s="84"/>
      <c r="BJ213" s="75"/>
      <c r="BK213" s="73"/>
      <c r="BL213" s="79"/>
      <c r="BN213" s="75"/>
      <c r="BP213" s="73"/>
      <c r="BR213" s="79"/>
    </row>
    <row r="214" spans="50:70" x14ac:dyDescent="0.25">
      <c r="AX214" s="75" t="str">
        <f>IF('1'!$B$5="","",IF('1'!$B$36="","",'1'!$B$5))</f>
        <v/>
      </c>
      <c r="AY214" s="78" t="str">
        <f>IF('1'!$B$5="","",IF('1'!$B$36="","","PCF011003"))</f>
        <v/>
      </c>
      <c r="AZ214" s="78" t="str">
        <f>IF('1'!$B$5="","",IF('1'!$B$36="","",1))</f>
        <v/>
      </c>
      <c r="BA214" s="78" t="str">
        <f>IF('1'!$B$5="","",IF('1'!$B$36="","",2))</f>
        <v/>
      </c>
      <c r="BB214" s="89" t="str">
        <f>IF('1'!$B$5="","",IF('1'!$B$36="","",IF('1'!$B$13="","",'1'!$B$13)))</f>
        <v/>
      </c>
      <c r="BC214" s="85" t="str">
        <f>IF('1'!$B$5="","",IF('1'!$B$36="","",0))</f>
        <v/>
      </c>
      <c r="BD214" s="78" t="str">
        <f>IF('1'!$B$5="","",IF('1'!$B$36="","",'1'!$B$2))</f>
        <v/>
      </c>
      <c r="BE214" s="79" t="str">
        <f>IF('1'!$B$5="","",IF('1'!$B$36="","",'1'!$B$4))</f>
        <v/>
      </c>
      <c r="BF214" s="75"/>
      <c r="BH214" s="84"/>
      <c r="BJ214" s="75"/>
      <c r="BK214" s="73"/>
      <c r="BL214" s="79"/>
      <c r="BN214" s="75"/>
      <c r="BP214" s="73"/>
      <c r="BR214" s="79"/>
    </row>
    <row r="215" spans="50:70" x14ac:dyDescent="0.25">
      <c r="AX215" s="75" t="str">
        <f>IF('1'!$B$5="","",IF('1'!$B$36="","",'1'!$B$5))</f>
        <v/>
      </c>
      <c r="AY215" s="78" t="str">
        <f>IF('1'!$B$5="","",IF('1'!$B$36="","","PCF011003"))</f>
        <v/>
      </c>
      <c r="AZ215" s="78" t="str">
        <f>IF('1'!$B$5="","",IF('1'!$B$36="","",1))</f>
        <v/>
      </c>
      <c r="BA215" s="78" t="str">
        <f>IF('1'!$B$5="","",IF('1'!$B$36="","",3))</f>
        <v/>
      </c>
      <c r="BB215" s="89" t="str">
        <f>IF('1'!$B$5="","",IF('1'!$B$36="","",IF('1'!$B$14="","",'1'!$B$14)))</f>
        <v/>
      </c>
      <c r="BC215" s="85" t="str">
        <f>IF('1'!$B$5="","",IF('1'!$B$36="","",0))</f>
        <v/>
      </c>
      <c r="BD215" s="78" t="str">
        <f>IF('1'!$B$5="","",IF('1'!$B$36="","",'1'!$B$2))</f>
        <v/>
      </c>
      <c r="BE215" s="79" t="str">
        <f>IF('1'!$B$5="","",IF('1'!$B$36="","",'1'!$B$4))</f>
        <v/>
      </c>
      <c r="BF215" s="75"/>
      <c r="BH215" s="84"/>
      <c r="BJ215" s="75"/>
      <c r="BK215" s="73"/>
      <c r="BL215" s="79"/>
      <c r="BN215" s="75"/>
      <c r="BP215" s="73"/>
      <c r="BR215" s="79"/>
    </row>
    <row r="216" spans="50:70" x14ac:dyDescent="0.25">
      <c r="AX216" s="75" t="str">
        <f>IF('1'!$B$5="","",IF('1'!$B$36="","",'1'!$B$5))</f>
        <v/>
      </c>
      <c r="AY216" s="78" t="str">
        <f>IF('1'!$B$5="","",IF('1'!$B$36="","","PCF011003"))</f>
        <v/>
      </c>
      <c r="AZ216" s="78" t="str">
        <f>IF('1'!$B$5="","",IF('1'!$B$36="","",1))</f>
        <v/>
      </c>
      <c r="BA216" s="78" t="str">
        <f>IF('1'!$B$5="","",IF('1'!$B$36="","",4))</f>
        <v/>
      </c>
      <c r="BB216" s="89" t="str">
        <f>IF('1'!$B$5="","",IF('1'!$B$36="","",IF('1'!$B$36="","",'1'!$B$36)))</f>
        <v/>
      </c>
      <c r="BC216" s="85" t="str">
        <f>IF('1'!$B$5="","",IF('1'!$B$36="","",0))</f>
        <v/>
      </c>
      <c r="BD216" s="78" t="str">
        <f>IF('1'!$B$5="","",IF('1'!$B$36="","",'1'!$B$2))</f>
        <v/>
      </c>
      <c r="BE216" s="79" t="str">
        <f>IF('1'!$B$5="","",IF('1'!$B$36="","",'1'!$B$4))</f>
        <v/>
      </c>
      <c r="BF216" s="75"/>
      <c r="BH216" s="84"/>
      <c r="BJ216" s="75"/>
      <c r="BK216" s="73"/>
      <c r="BL216" s="79"/>
      <c r="BN216" s="75"/>
      <c r="BP216" s="73"/>
      <c r="BR216" s="79"/>
    </row>
    <row r="217" spans="50:70" x14ac:dyDescent="0.25">
      <c r="AX217" s="75" t="str">
        <f>IF('1'!$B$5="","",IF('1'!$B$36="","",'1'!$B$5))</f>
        <v/>
      </c>
      <c r="AY217" s="78" t="str">
        <f>IF('1'!$B$5="","",IF('1'!$B$36="","","PCF011003"))</f>
        <v/>
      </c>
      <c r="AZ217" s="78" t="str">
        <f>IF('1'!$B$5="","",IF('1'!$B$36="","",1))</f>
        <v/>
      </c>
      <c r="BA217" s="78" t="str">
        <f>IF('1'!$B$5="","",IF('1'!$B$36="","",5))</f>
        <v/>
      </c>
      <c r="BB217" s="89" t="str">
        <f>IF('1'!$B$5="","",IF('1'!$B$36="","",IF('1'!$B$37="","",'1'!$B$37)))</f>
        <v/>
      </c>
      <c r="BC217" s="85" t="str">
        <f>IF('1'!$B$5="","",IF('1'!$B$36="","",0))</f>
        <v/>
      </c>
      <c r="BD217" s="78" t="str">
        <f>IF('1'!$B$5="","",IF('1'!$B$36="","",'1'!$B$2))</f>
        <v/>
      </c>
      <c r="BE217" s="79" t="str">
        <f>IF('1'!$B$5="","",IF('1'!$B$36="","",'1'!$B$4))</f>
        <v/>
      </c>
      <c r="BF217" s="75"/>
      <c r="BH217" s="84"/>
      <c r="BJ217" s="75"/>
      <c r="BK217" s="73"/>
      <c r="BL217" s="79"/>
      <c r="BN217" s="75"/>
      <c r="BP217" s="73"/>
      <c r="BR217" s="79"/>
    </row>
    <row r="218" spans="50:70" x14ac:dyDescent="0.25">
      <c r="AX218" s="75" t="str">
        <f>IF('1'!$B$5="","",IF('1'!$B$36="","",'1'!$B$5))</f>
        <v/>
      </c>
      <c r="AY218" s="78" t="str">
        <f>IF('1'!$B$5="","",IF('1'!$B$36="","","PCF011003"))</f>
        <v/>
      </c>
      <c r="AZ218" s="78" t="str">
        <f>IF('1'!$B$5="","",IF('1'!$B$36="","",1))</f>
        <v/>
      </c>
      <c r="BA218" s="78" t="str">
        <f>IF('1'!$B$5="","",IF('1'!$B$36="","",6))</f>
        <v/>
      </c>
      <c r="BB218" s="89" t="str">
        <f>IF('1'!$B$5="","",IF('1'!$B$36="","",IF('1'!$B$38="","",'1'!$B$38)))</f>
        <v/>
      </c>
      <c r="BC218" s="85" t="str">
        <f>IF('1'!$B$5="","",IF('1'!$B$36="","",0))</f>
        <v/>
      </c>
      <c r="BD218" s="78" t="str">
        <f>IF('1'!$B$5="","",IF('1'!$B$36="","",'1'!$B$2))</f>
        <v/>
      </c>
      <c r="BE218" s="79" t="str">
        <f>IF('1'!$B$5="","",IF('1'!$B$36="","",'1'!$B$4))</f>
        <v/>
      </c>
      <c r="BF218" s="75"/>
      <c r="BH218" s="84"/>
      <c r="BJ218" s="75"/>
      <c r="BK218" s="73"/>
      <c r="BL218" s="79"/>
      <c r="BN218" s="75"/>
      <c r="BP218" s="73"/>
      <c r="BR218" s="79"/>
    </row>
    <row r="219" spans="50:70" x14ac:dyDescent="0.25">
      <c r="AX219" s="75" t="str">
        <f>IF('1'!$B$5="","",IF('1'!$B$36="","",'1'!$B$5))</f>
        <v/>
      </c>
      <c r="AY219" s="78" t="str">
        <f>IF('1'!$B$5="","",IF('1'!$B$36="","","PCF011003"))</f>
        <v/>
      </c>
      <c r="AZ219" s="78" t="str">
        <f>IF('1'!$B$5="","",IF('1'!$B$36="","",1))</f>
        <v/>
      </c>
      <c r="BA219" s="78" t="str">
        <f>IF('1'!$B$5="","",IF('1'!$B$36="","",7))</f>
        <v/>
      </c>
      <c r="BB219" s="89" t="str">
        <f>IF('1'!$B$5="","",IF('1'!$B$36="","",IF('1'!$B$39="","",'1'!$B$39)))</f>
        <v/>
      </c>
      <c r="BC219" s="85" t="str">
        <f>IF('1'!$B$5="","",IF('1'!$B$36="","",0))</f>
        <v/>
      </c>
      <c r="BD219" s="78" t="str">
        <f>IF('1'!$B$5="","",IF('1'!$B$36="","",'1'!$B$2))</f>
        <v/>
      </c>
      <c r="BE219" s="79" t="str">
        <f>IF('1'!$B$5="","",IF('1'!$B$36="","",'1'!$B$4))</f>
        <v/>
      </c>
      <c r="BF219" s="75"/>
      <c r="BH219" s="84"/>
      <c r="BJ219" s="75"/>
      <c r="BK219" s="73"/>
      <c r="BL219" s="79"/>
      <c r="BN219" s="75"/>
      <c r="BP219" s="73"/>
      <c r="BR219" s="79"/>
    </row>
    <row r="220" spans="50:70" x14ac:dyDescent="0.25">
      <c r="AX220" s="75" t="str">
        <f>IF('1'!$B$5="","",IF('1'!$B$36="","",'1'!$B$5))</f>
        <v/>
      </c>
      <c r="AY220" s="78" t="str">
        <f>IF('1'!$B$5="","",IF('1'!$B$36="","","PCF011003"))</f>
        <v/>
      </c>
      <c r="AZ220" s="78" t="str">
        <f>IF('1'!$B$5="","",IF('1'!$B$36="","",1))</f>
        <v/>
      </c>
      <c r="BA220" s="78" t="str">
        <f>IF('1'!$B$5="","",IF('1'!$B$36="","",8))</f>
        <v/>
      </c>
      <c r="BB220" s="89" t="str">
        <f>IF('1'!$B$5="","",IF('1'!$B$36="","",IF('1'!$B$40="","",'1'!$B$40)))</f>
        <v/>
      </c>
      <c r="BC220" s="85" t="str">
        <f>IF('1'!$B$5="","",IF('1'!$B$36="","",0))</f>
        <v/>
      </c>
      <c r="BD220" s="78" t="str">
        <f>IF('1'!$B$5="","",IF('1'!$B$36="","",'1'!$B$2))</f>
        <v/>
      </c>
      <c r="BE220" s="79" t="str">
        <f>IF('1'!$B$5="","",IF('1'!$B$36="","",'1'!$B$4))</f>
        <v/>
      </c>
      <c r="BF220" s="75"/>
      <c r="BH220" s="84"/>
      <c r="BJ220" s="75"/>
      <c r="BK220" s="73"/>
      <c r="BL220" s="79"/>
      <c r="BN220" s="75"/>
      <c r="BP220" s="73"/>
      <c r="BR220" s="79"/>
    </row>
    <row r="221" spans="50:70" x14ac:dyDescent="0.25">
      <c r="AX221" s="75" t="str">
        <f>IF('1'!$B$5="","",IF('1'!$B$36="","",'1'!$B$5))</f>
        <v/>
      </c>
      <c r="AY221" s="78" t="str">
        <f>IF('1'!$B$5="","",IF('1'!$B$36="","","PCF011003"))</f>
        <v/>
      </c>
      <c r="AZ221" s="78" t="str">
        <f>IF('1'!$B$5="","",IF('1'!$B$36="","",1))</f>
        <v/>
      </c>
      <c r="BA221" s="78" t="str">
        <f>IF('1'!$B$5="","",IF('1'!$B$36="","",9))</f>
        <v/>
      </c>
      <c r="BB221" s="89"/>
      <c r="BC221" s="85" t="str">
        <f>IF('1'!$B$5="","",IF('1'!$B$36="","",'1'!$C$36))</f>
        <v/>
      </c>
      <c r="BD221" s="78" t="str">
        <f>IF('1'!$B$5="","",IF('1'!$B$36="","",'1'!$B$2))</f>
        <v/>
      </c>
      <c r="BE221" s="79" t="str">
        <f>IF('1'!$B$5="","",IF('1'!$B$36="","",'1'!$B$4))</f>
        <v/>
      </c>
      <c r="BF221" s="75"/>
      <c r="BH221" s="84"/>
      <c r="BJ221" s="75"/>
      <c r="BK221" s="73"/>
      <c r="BL221" s="79"/>
      <c r="BN221" s="75"/>
      <c r="BP221" s="73"/>
      <c r="BR221" s="79"/>
    </row>
    <row r="222" spans="50:70" x14ac:dyDescent="0.25">
      <c r="AX222" s="75" t="str">
        <f>IF('1'!$B$5="","",IF('1'!$B$36="","",'1'!$B$5))</f>
        <v/>
      </c>
      <c r="AY222" s="78" t="str">
        <f>IF('1'!$B$5="","",IF('1'!$B$36="","","PCF011003"))</f>
        <v/>
      </c>
      <c r="AZ222" s="78" t="str">
        <f>IF('1'!$B$5="","",IF('1'!$B$36="","",1))</f>
        <v/>
      </c>
      <c r="BA222" s="78" t="str">
        <f>IF('1'!$B$5="","",IF('1'!$B$36="","",10))</f>
        <v/>
      </c>
      <c r="BB222" s="89"/>
      <c r="BC222" s="85" t="str">
        <f>IF('1'!$B$5="","",IF('1'!$B$36="","",'1'!$C$37))</f>
        <v/>
      </c>
      <c r="BD222" s="78" t="str">
        <f>IF('1'!$B$5="","",IF('1'!$B$36="","",'1'!$B$2))</f>
        <v/>
      </c>
      <c r="BE222" s="79" t="str">
        <f>IF('1'!$B$5="","",IF('1'!$B$36="","",'1'!$B$4))</f>
        <v/>
      </c>
      <c r="BF222" s="75"/>
      <c r="BH222" s="84"/>
      <c r="BJ222" s="75"/>
      <c r="BK222" s="73"/>
      <c r="BL222" s="79"/>
      <c r="BN222" s="75"/>
      <c r="BP222" s="73"/>
      <c r="BR222" s="79"/>
    </row>
    <row r="223" spans="50:70" x14ac:dyDescent="0.25">
      <c r="AX223" s="75" t="str">
        <f>IF('1'!$B$5="","",IF('1'!$B$36="","",'1'!$B$5))</f>
        <v/>
      </c>
      <c r="AY223" s="78" t="str">
        <f>IF('1'!$B$5="","",IF('1'!$B$36="","","PCF011003"))</f>
        <v/>
      </c>
      <c r="AZ223" s="78" t="str">
        <f>IF('1'!$B$5="","",IF('1'!$B$36="","",1))</f>
        <v/>
      </c>
      <c r="BA223" s="78" t="str">
        <f>IF('1'!$B$5="","",IF('1'!$B$36="","",11))</f>
        <v/>
      </c>
      <c r="BB223" s="89"/>
      <c r="BC223" s="85" t="str">
        <f>IF('1'!$B$5="","",IF('1'!$B$36="","",'1'!$C$38))</f>
        <v/>
      </c>
      <c r="BD223" s="78" t="str">
        <f>IF('1'!$B$5="","",IF('1'!$B$36="","",'1'!$B$2))</f>
        <v/>
      </c>
      <c r="BE223" s="79" t="str">
        <f>IF('1'!$B$5="","",IF('1'!$B$36="","",'1'!$B$4))</f>
        <v/>
      </c>
      <c r="BF223" s="75"/>
      <c r="BH223" s="84"/>
      <c r="BJ223" s="75"/>
      <c r="BK223" s="73"/>
      <c r="BL223" s="79"/>
      <c r="BN223" s="75"/>
      <c r="BP223" s="73"/>
      <c r="BR223" s="79"/>
    </row>
    <row r="224" spans="50:70" x14ac:dyDescent="0.25">
      <c r="AX224" s="75" t="str">
        <f>IF('1'!$B$5="","",IF('1'!$B$36="","",'1'!$B$5))</f>
        <v/>
      </c>
      <c r="AY224" s="78" t="str">
        <f>IF('1'!$B$5="","",IF('1'!$B$36="","","PCF011003"))</f>
        <v/>
      </c>
      <c r="AZ224" s="78" t="str">
        <f>IF('1'!$B$5="","",IF('1'!$B$36="","",1))</f>
        <v/>
      </c>
      <c r="BA224" s="78" t="str">
        <f>IF('1'!$B$5="","",IF('1'!$B$36="","",12))</f>
        <v/>
      </c>
      <c r="BB224" s="89" t="str">
        <f>IF('1'!$B$5="","",IF('1'!$B$36="","",IF('1'!$C$39="","",'1'!$C$39)))</f>
        <v/>
      </c>
      <c r="BC224" s="85" t="str">
        <f>IF('1'!$B$5="","",IF('1'!$B$36="","",0))</f>
        <v/>
      </c>
      <c r="BD224" s="78" t="str">
        <f>IF('1'!$B$5="","",IF('1'!$B$36="","",'1'!$B$2))</f>
        <v/>
      </c>
      <c r="BE224" s="79" t="str">
        <f>IF('1'!$B$5="","",IF('1'!$B$36="","",'1'!$B$4))</f>
        <v/>
      </c>
      <c r="BF224" s="75"/>
      <c r="BH224" s="84"/>
      <c r="BJ224" s="75"/>
      <c r="BK224" s="73"/>
      <c r="BL224" s="79"/>
      <c r="BN224" s="75"/>
      <c r="BP224" s="73"/>
      <c r="BR224" s="79"/>
    </row>
    <row r="225" spans="50:70" x14ac:dyDescent="0.25">
      <c r="AX225" s="75" t="str">
        <f>IF('1'!$B$5="","",IF('1'!$B$36="","",'1'!$B$5))</f>
        <v/>
      </c>
      <c r="AY225" s="78" t="str">
        <f>IF('1'!$B$5="","",IF('1'!$B$36="","","PCF011003"))</f>
        <v/>
      </c>
      <c r="AZ225" s="78" t="str">
        <f>IF('1'!$B$5="","",IF('1'!$B$36="","",1))</f>
        <v/>
      </c>
      <c r="BA225" s="78" t="str">
        <f>IF('1'!$B$5="","",IF('1'!$B$36="","",13))</f>
        <v/>
      </c>
      <c r="BB225" s="89"/>
      <c r="BC225" s="85" t="str">
        <f>IF('1'!$B$5="","",IF('1'!$B$36="","",0))</f>
        <v/>
      </c>
      <c r="BD225" s="78" t="str">
        <f>IF('1'!$B$5="","",IF('1'!$B$36="","",'1'!$B$2))</f>
        <v/>
      </c>
      <c r="BE225" s="79" t="str">
        <f>IF('1'!$B$5="","",IF('1'!$B$36="","",'1'!$B$4))</f>
        <v/>
      </c>
      <c r="BF225" s="75"/>
      <c r="BH225" s="84"/>
      <c r="BJ225" s="75"/>
      <c r="BK225" s="73"/>
      <c r="BL225" s="79"/>
      <c r="BN225" s="75"/>
      <c r="BP225" s="73"/>
      <c r="BR225" s="79"/>
    </row>
    <row r="226" spans="50:70" x14ac:dyDescent="0.25">
      <c r="AX226" s="75" t="str">
        <f>IF('1'!$B$5="","",IF('1'!$B$36="","",'1'!$B$5))</f>
        <v/>
      </c>
      <c r="AY226" s="78" t="str">
        <f>IF('1'!$B$5="","",IF('1'!$B$36="","","PCF011003"))</f>
        <v/>
      </c>
      <c r="AZ226" s="78" t="str">
        <f>IF('1'!$B$5="","",IF('1'!$B$36="","",1))</f>
        <v/>
      </c>
      <c r="BA226" s="78" t="str">
        <f>IF('1'!$B$5="","",IF('1'!$B$36="","",14))</f>
        <v/>
      </c>
      <c r="BB226" s="89" t="str">
        <f>IF('1'!$B$5="","",IF('1'!$B$36="","",IF('1'!$H$18="","",'1'!$H$18)))</f>
        <v/>
      </c>
      <c r="BC226" s="85" t="str">
        <f>IF('1'!$B$5="","",IF('1'!$B$36="","",0))</f>
        <v/>
      </c>
      <c r="BD226" s="78" t="str">
        <f>IF('1'!$B$5="","",IF('1'!$B$36="","",'1'!$B$2))</f>
        <v/>
      </c>
      <c r="BE226" s="79" t="str">
        <f>IF('1'!$B$5="","",IF('1'!$B$36="","",'1'!$B$4))</f>
        <v/>
      </c>
      <c r="BF226" s="75"/>
      <c r="BH226" s="84"/>
      <c r="BJ226" s="75"/>
      <c r="BK226" s="73"/>
      <c r="BL226" s="79"/>
      <c r="BN226" s="75"/>
      <c r="BP226" s="73"/>
      <c r="BR226" s="79"/>
    </row>
    <row r="227" spans="50:70" x14ac:dyDescent="0.25">
      <c r="AX227" s="75" t="str">
        <f>IF('1'!$B$5="","",IF('1'!$B$36="","",'1'!$B$5))</f>
        <v/>
      </c>
      <c r="AY227" s="78" t="str">
        <f>IF('1'!$B$5="","",IF('1'!$B$36="","","PCF011003"))</f>
        <v/>
      </c>
      <c r="AZ227" s="78" t="str">
        <f>IF('1'!$B$5="","",IF('1'!$B$36="","",1))</f>
        <v/>
      </c>
      <c r="BA227" s="78" t="str">
        <f>IF('1'!$B$5="","",IF('1'!$B$36="","",15))</f>
        <v/>
      </c>
      <c r="BB227" s="89" t="str">
        <f>IF('1'!$B$5="","",IF('1'!$B$36="","",IF('1'!$I$18="","",'1'!$I$18)))</f>
        <v/>
      </c>
      <c r="BC227" s="85" t="str">
        <f>IF('1'!$B$5="","",IF('1'!$B$36="","",0))</f>
        <v/>
      </c>
      <c r="BD227" s="78" t="str">
        <f>IF('1'!$B$5="","",IF('1'!$B$36="","",'1'!$B$2))</f>
        <v/>
      </c>
      <c r="BE227" s="79" t="str">
        <f>IF('1'!$B$5="","",IF('1'!$B$36="","",'1'!$B$4))</f>
        <v/>
      </c>
      <c r="BF227" s="75"/>
      <c r="BH227" s="84"/>
      <c r="BJ227" s="75"/>
      <c r="BK227" s="73"/>
      <c r="BL227" s="79"/>
      <c r="BN227" s="75"/>
      <c r="BP227" s="73"/>
      <c r="BR227" s="79"/>
    </row>
    <row r="228" spans="50:70" x14ac:dyDescent="0.25">
      <c r="AX228" s="75" t="str">
        <f>IF('1'!$B$5="","",IF('1'!$B$36="","",'1'!$B$5))</f>
        <v/>
      </c>
      <c r="AY228" s="78" t="str">
        <f>IF('1'!$B$5="","",IF('1'!$B$36="","","PCF011003"))</f>
        <v/>
      </c>
      <c r="AZ228" s="78" t="str">
        <f>IF('1'!$B$5="","",IF('1'!$B$36="","",1))</f>
        <v/>
      </c>
      <c r="BA228" s="78" t="str">
        <f>IF('1'!$B$5="","",IF('1'!$B$36="","",16))</f>
        <v/>
      </c>
      <c r="BB228" s="89"/>
      <c r="BC228" s="85" t="str">
        <f>IF('1'!$B$5="","",IF('1'!$B$36="","",'1'!$J$18))</f>
        <v/>
      </c>
      <c r="BD228" s="78" t="str">
        <f>IF('1'!$B$5="","",IF('1'!$B$36="","",'1'!$B$2))</f>
        <v/>
      </c>
      <c r="BE228" s="79" t="str">
        <f>IF('1'!$B$5="","",IF('1'!$B$36="","",'1'!$B$4))</f>
        <v/>
      </c>
      <c r="BF228" s="75"/>
      <c r="BH228" s="84"/>
      <c r="BJ228" s="75"/>
      <c r="BK228" s="73"/>
      <c r="BL228" s="79"/>
      <c r="BN228" s="75"/>
      <c r="BP228" s="73"/>
      <c r="BR228" s="79"/>
    </row>
    <row r="229" spans="50:70" x14ac:dyDescent="0.25">
      <c r="AX229" s="75" t="str">
        <f>IF('1'!$B$5="","",IF('1'!$B$36="","",'1'!$B$5))</f>
        <v/>
      </c>
      <c r="AY229" s="78" t="str">
        <f>IF('1'!$B$5="","",IF('1'!$B$36="","","PCF011003"))</f>
        <v/>
      </c>
      <c r="AZ229" s="78" t="str">
        <f>IF('1'!$B$5="","",IF('1'!$B$36="","",1))</f>
        <v/>
      </c>
      <c r="BA229" s="78" t="str">
        <f>IF('1'!$B$5="","",IF('1'!$B$36="","",17))</f>
        <v/>
      </c>
      <c r="BB229" s="89"/>
      <c r="BC229" s="85" t="str">
        <f>IF('1'!$B$5="","",IF('1'!$B$36="","",0))</f>
        <v/>
      </c>
      <c r="BD229" s="78" t="str">
        <f>IF('1'!$B$5="","",IF('1'!$B$36="","",'1'!$B$2))</f>
        <v/>
      </c>
      <c r="BE229" s="79" t="str">
        <f>IF('1'!$B$5="","",IF('1'!$B$36="","",'1'!$B$4))</f>
        <v/>
      </c>
      <c r="BF229" s="75"/>
      <c r="BH229" s="84"/>
      <c r="BJ229" s="75"/>
      <c r="BK229" s="73"/>
      <c r="BL229" s="79"/>
      <c r="BN229" s="75"/>
      <c r="BP229" s="73"/>
      <c r="BR229" s="79"/>
    </row>
    <row r="230" spans="50:70" x14ac:dyDescent="0.25">
      <c r="AX230" s="75" t="str">
        <f>IF('1'!$B$5="","",IF('1'!$B$36="","",'1'!$B$5))</f>
        <v/>
      </c>
      <c r="AY230" s="78" t="str">
        <f>IF('1'!$B$5="","",IF('1'!$B$36="","","PCF011003"))</f>
        <v/>
      </c>
      <c r="AZ230" s="78" t="str">
        <f>IF('1'!$B$5="","",IF('1'!$B$36="","",1))</f>
        <v/>
      </c>
      <c r="BA230" s="78" t="str">
        <f>IF('1'!$B$5="","",IF('1'!$B$36="","",18))</f>
        <v/>
      </c>
      <c r="BB230" s="89" t="str">
        <f>IF('1'!$B$5="","",IF('1'!$B$36="","",IF('1'!$H$19="","",'1'!$H$19)))</f>
        <v/>
      </c>
      <c r="BC230" s="85" t="str">
        <f>IF('1'!$B$5="","",IF('1'!$B$36="","",0))</f>
        <v/>
      </c>
      <c r="BD230" s="78" t="str">
        <f>IF('1'!$B$5="","",IF('1'!$B$36="","",'1'!$B$2))</f>
        <v/>
      </c>
      <c r="BE230" s="79" t="str">
        <f>IF('1'!$B$5="","",IF('1'!$B$36="","",'1'!$B$4))</f>
        <v/>
      </c>
      <c r="BF230" s="75"/>
      <c r="BH230" s="84"/>
      <c r="BJ230" s="75"/>
      <c r="BK230" s="73"/>
      <c r="BL230" s="79"/>
      <c r="BN230" s="75"/>
      <c r="BP230" s="73"/>
      <c r="BR230" s="79"/>
    </row>
    <row r="231" spans="50:70" x14ac:dyDescent="0.25">
      <c r="AX231" s="75" t="str">
        <f>IF('1'!$B$5="","",IF('1'!$B$36="","",'1'!$B$5))</f>
        <v/>
      </c>
      <c r="AY231" s="78" t="str">
        <f>IF('1'!$B$5="","",IF('1'!$B$36="","","PCF011003"))</f>
        <v/>
      </c>
      <c r="AZ231" s="78" t="str">
        <f>IF('1'!$B$5="","",IF('1'!$B$36="","",1))</f>
        <v/>
      </c>
      <c r="BA231" s="78" t="str">
        <f>IF('1'!$B$5="","",IF('1'!$B$36="","",19))</f>
        <v/>
      </c>
      <c r="BB231" s="89" t="str">
        <f>IF('1'!$B$5="","",IF('1'!$B$36="","",IF('1'!$I$19="","",'1'!$I$19)))</f>
        <v/>
      </c>
      <c r="BC231" s="85" t="str">
        <f>IF('1'!$B$5="","",IF('1'!$B$36="","",0))</f>
        <v/>
      </c>
      <c r="BD231" s="78" t="str">
        <f>IF('1'!$B$5="","",IF('1'!$B$36="","",'1'!$B$2))</f>
        <v/>
      </c>
      <c r="BE231" s="79" t="str">
        <f>IF('1'!$B$5="","",IF('1'!$B$36="","",'1'!$B$4))</f>
        <v/>
      </c>
      <c r="BF231" s="75"/>
      <c r="BH231" s="84"/>
      <c r="BJ231" s="75"/>
      <c r="BK231" s="73"/>
      <c r="BL231" s="79"/>
      <c r="BN231" s="75"/>
      <c r="BP231" s="73"/>
      <c r="BR231" s="79"/>
    </row>
    <row r="232" spans="50:70" x14ac:dyDescent="0.25">
      <c r="AX232" s="75" t="str">
        <f>IF('1'!$B$5="","",IF('1'!$B$36="","",'1'!$B$5))</f>
        <v/>
      </c>
      <c r="AY232" s="78" t="str">
        <f>IF('1'!$B$5="","",IF('1'!$B$36="","","PCF011003"))</f>
        <v/>
      </c>
      <c r="AZ232" s="78" t="str">
        <f>IF('1'!$B$5="","",IF('1'!$B$36="","",1))</f>
        <v/>
      </c>
      <c r="BA232" s="78" t="str">
        <f>IF('1'!$B$5="","",IF('1'!$B$36="","",20))</f>
        <v/>
      </c>
      <c r="BB232" s="89"/>
      <c r="BC232" s="85" t="str">
        <f>IF('1'!$B$5="","",IF('1'!$B$36="","",'1'!$J$19))</f>
        <v/>
      </c>
      <c r="BD232" s="78" t="str">
        <f>IF('1'!$B$5="","",IF('1'!$B$36="","",'1'!$B$2))</f>
        <v/>
      </c>
      <c r="BE232" s="79" t="str">
        <f>IF('1'!$B$5="","",IF('1'!$B$36="","",'1'!$B$4))</f>
        <v/>
      </c>
      <c r="BF232" s="75"/>
      <c r="BH232" s="84"/>
      <c r="BJ232" s="75"/>
      <c r="BK232" s="73"/>
      <c r="BL232" s="79"/>
      <c r="BN232" s="75"/>
      <c r="BP232" s="73"/>
      <c r="BR232" s="79"/>
    </row>
    <row r="233" spans="50:70" x14ac:dyDescent="0.25">
      <c r="AX233" s="75" t="str">
        <f>IF('1'!$B$5="","",IF('1'!$B$36="","",'1'!$B$5))</f>
        <v/>
      </c>
      <c r="AY233" s="78" t="str">
        <f>IF('1'!$B$5="","",IF('1'!$B$36="","","PCF011003"))</f>
        <v/>
      </c>
      <c r="AZ233" s="78" t="str">
        <f>IF('1'!$B$5="","",IF('1'!$B$36="","",1))</f>
        <v/>
      </c>
      <c r="BA233" s="78" t="str">
        <f>IF('1'!$B$5="","",IF('1'!$B$36="","",21))</f>
        <v/>
      </c>
      <c r="BB233" s="89"/>
      <c r="BC233" s="85" t="str">
        <f>IF('1'!$B$5="","",IF('1'!$B$36="","",0))</f>
        <v/>
      </c>
      <c r="BD233" s="78" t="str">
        <f>IF('1'!$B$5="","",IF('1'!$B$36="","",'1'!$B$2))</f>
        <v/>
      </c>
      <c r="BE233" s="79" t="str">
        <f>IF('1'!$B$5="","",IF('1'!$B$36="","",'1'!$B$4))</f>
        <v/>
      </c>
      <c r="BF233" s="75"/>
      <c r="BH233" s="84"/>
      <c r="BJ233" s="75"/>
      <c r="BK233" s="73"/>
      <c r="BL233" s="79"/>
      <c r="BN233" s="75"/>
      <c r="BP233" s="73"/>
      <c r="BR233" s="79"/>
    </row>
    <row r="234" spans="50:70" x14ac:dyDescent="0.25">
      <c r="AX234" s="75" t="str">
        <f>IF('1'!$B$5="","",IF('1'!$B$36="","",'1'!$B$5))</f>
        <v/>
      </c>
      <c r="AY234" s="78" t="str">
        <f>IF('1'!$B$5="","",IF('1'!$B$36="","","PCF011003"))</f>
        <v/>
      </c>
      <c r="AZ234" s="78" t="str">
        <f>IF('1'!$B$5="","",IF('1'!$B$36="","",1))</f>
        <v/>
      </c>
      <c r="BA234" s="78" t="str">
        <f>IF('1'!$B$5="","",IF('1'!$B$36="","",22))</f>
        <v/>
      </c>
      <c r="BB234" s="89" t="str">
        <f>IF('1'!$B$5="","",IF('1'!$B$36="","",IF('1'!$H$20="","",'1'!$H$20)))</f>
        <v/>
      </c>
      <c r="BC234" s="85" t="str">
        <f>IF('1'!$B$5="","",IF('1'!$B$36="","",0))</f>
        <v/>
      </c>
      <c r="BD234" s="78" t="str">
        <f>IF('1'!$B$5="","",IF('1'!$B$36="","",'1'!$B$2))</f>
        <v/>
      </c>
      <c r="BE234" s="79" t="str">
        <f>IF('1'!$B$5="","",IF('1'!$B$36="","",'1'!$B$4))</f>
        <v/>
      </c>
      <c r="BF234" s="75"/>
      <c r="BH234" s="84"/>
      <c r="BJ234" s="75"/>
      <c r="BK234" s="73"/>
      <c r="BL234" s="79"/>
      <c r="BN234" s="75"/>
      <c r="BP234" s="73"/>
      <c r="BR234" s="79"/>
    </row>
    <row r="235" spans="50:70" x14ac:dyDescent="0.25">
      <c r="AX235" s="75" t="str">
        <f>IF('1'!$B$5="","",IF('1'!$B$36="","",'1'!$B$5))</f>
        <v/>
      </c>
      <c r="AY235" s="78" t="str">
        <f>IF('1'!$B$5="","",IF('1'!$B$36="","","PCF011003"))</f>
        <v/>
      </c>
      <c r="AZ235" s="78" t="str">
        <f>IF('1'!$B$5="","",IF('1'!$B$36="","",1))</f>
        <v/>
      </c>
      <c r="BA235" s="78" t="str">
        <f>IF('1'!$B$5="","",IF('1'!$B$36="","",23))</f>
        <v/>
      </c>
      <c r="BB235" s="89" t="str">
        <f>IF('1'!$B$5="","",IF('1'!$B$36="","",IF('1'!$I$20="","",'1'!$I$20)))</f>
        <v/>
      </c>
      <c r="BC235" s="85" t="str">
        <f>IF('1'!$B$5="","",IF('1'!$B$36="","",0))</f>
        <v/>
      </c>
      <c r="BD235" s="78" t="str">
        <f>IF('1'!$B$5="","",IF('1'!$B$36="","",'1'!$B$2))</f>
        <v/>
      </c>
      <c r="BE235" s="79" t="str">
        <f>IF('1'!$B$5="","",IF('1'!$B$36="","",'1'!$B$4))</f>
        <v/>
      </c>
      <c r="BF235" s="75"/>
      <c r="BH235" s="84"/>
      <c r="BJ235" s="75"/>
      <c r="BK235" s="73"/>
      <c r="BL235" s="79"/>
      <c r="BN235" s="75"/>
      <c r="BP235" s="73"/>
      <c r="BR235" s="79"/>
    </row>
    <row r="236" spans="50:70" x14ac:dyDescent="0.25">
      <c r="AX236" s="75" t="str">
        <f>IF('1'!$B$5="","",IF('1'!$B$36="","",'1'!$B$5))</f>
        <v/>
      </c>
      <c r="AY236" s="78" t="str">
        <f>IF('1'!$B$5="","",IF('1'!$B$36="","","PCF011003"))</f>
        <v/>
      </c>
      <c r="AZ236" s="78" t="str">
        <f>IF('1'!$B$5="","",IF('1'!$B$36="","",1))</f>
        <v/>
      </c>
      <c r="BA236" s="78" t="str">
        <f>IF('1'!$B$5="","",IF('1'!$B$36="","",24))</f>
        <v/>
      </c>
      <c r="BB236" s="89"/>
      <c r="BC236" s="85" t="str">
        <f>IF('1'!$B$5="","",IF('1'!$B$36="","",'1'!$J$20))</f>
        <v/>
      </c>
      <c r="BD236" s="78" t="str">
        <f>IF('1'!$B$5="","",IF('1'!$B$36="","",'1'!$B$2))</f>
        <v/>
      </c>
      <c r="BE236" s="79" t="str">
        <f>IF('1'!$B$5="","",IF('1'!$B$36="","",'1'!$B$4))</f>
        <v/>
      </c>
      <c r="BF236" s="75"/>
      <c r="BH236" s="84"/>
      <c r="BJ236" s="75"/>
      <c r="BK236" s="73"/>
      <c r="BL236" s="79"/>
      <c r="BN236" s="75"/>
      <c r="BP236" s="73"/>
      <c r="BR236" s="79"/>
    </row>
    <row r="237" spans="50:70" x14ac:dyDescent="0.25">
      <c r="AX237" s="75" t="str">
        <f>IF('1'!$B$5="","",IF('1'!$B$36="","",'1'!$B$5))</f>
        <v/>
      </c>
      <c r="AY237" s="78" t="str">
        <f>IF('1'!$B$5="","",IF('1'!$B$36="","","PCF011003"))</f>
        <v/>
      </c>
      <c r="AZ237" s="78" t="str">
        <f>IF('1'!$B$5="","",IF('1'!$B$36="","",1))</f>
        <v/>
      </c>
      <c r="BA237" s="78" t="str">
        <f>IF('1'!$B$5="","",IF('1'!$B$36="","",25))</f>
        <v/>
      </c>
      <c r="BB237" s="89"/>
      <c r="BC237" s="85" t="str">
        <f>IF('1'!$B$5="","",IF('1'!$B$36="","",0))</f>
        <v/>
      </c>
      <c r="BD237" s="78" t="str">
        <f>IF('1'!$B$5="","",IF('1'!$B$36="","",'1'!$B$2))</f>
        <v/>
      </c>
      <c r="BE237" s="79" t="str">
        <f>IF('1'!$B$5="","",IF('1'!$B$36="","",'1'!$B$4))</f>
        <v/>
      </c>
      <c r="BF237" s="75"/>
      <c r="BH237" s="84"/>
      <c r="BJ237" s="75"/>
      <c r="BK237" s="73"/>
      <c r="BL237" s="79"/>
      <c r="BN237" s="75"/>
      <c r="BP237" s="73"/>
      <c r="BR237" s="79"/>
    </row>
    <row r="238" spans="50:70" x14ac:dyDescent="0.25">
      <c r="AX238" s="75" t="str">
        <f>IF('1'!$B$5="","",IF('1'!$B$36="","",'1'!$B$5))</f>
        <v/>
      </c>
      <c r="AY238" s="78" t="str">
        <f>IF('1'!$B$5="","",IF('1'!$B$36="","","PCF011003"))</f>
        <v/>
      </c>
      <c r="AZ238" s="78" t="str">
        <f>IF('1'!$B$5="","",IF('1'!$B$36="","",1))</f>
        <v/>
      </c>
      <c r="BA238" s="78" t="str">
        <f>IF('1'!$B$5="","",IF('1'!$B$36="","",26))</f>
        <v/>
      </c>
      <c r="BB238" s="89" t="str">
        <f>IF('1'!$B$5="","",IF('1'!$B$36="","",IF('1'!$H$21="","",'1'!$H$21)))</f>
        <v/>
      </c>
      <c r="BC238" s="85" t="str">
        <f>IF('1'!$B$5="","",IF('1'!$B$36="","",0))</f>
        <v/>
      </c>
      <c r="BD238" s="78" t="str">
        <f>IF('1'!$B$5="","",IF('1'!$B$36="","",'1'!$B$2))</f>
        <v/>
      </c>
      <c r="BE238" s="79" t="str">
        <f>IF('1'!$B$5="","",IF('1'!$B$36="","",'1'!$B$4))</f>
        <v/>
      </c>
      <c r="BF238" s="75"/>
      <c r="BH238" s="84"/>
      <c r="BJ238" s="75"/>
      <c r="BK238" s="73"/>
      <c r="BL238" s="79"/>
      <c r="BN238" s="75"/>
      <c r="BP238" s="73"/>
      <c r="BR238" s="79"/>
    </row>
    <row r="239" spans="50:70" x14ac:dyDescent="0.25">
      <c r="AX239" s="75" t="str">
        <f>IF('1'!$B$5="","",IF('1'!$B$36="","",'1'!$B$5))</f>
        <v/>
      </c>
      <c r="AY239" s="78" t="str">
        <f>IF('1'!$B$5="","",IF('1'!$B$36="","","PCF011003"))</f>
        <v/>
      </c>
      <c r="AZ239" s="78" t="str">
        <f>IF('1'!$B$5="","",IF('1'!$B$36="","",1))</f>
        <v/>
      </c>
      <c r="BA239" s="78" t="str">
        <f>IF('1'!$B$5="","",IF('1'!$B$36="","",27))</f>
        <v/>
      </c>
      <c r="BB239" s="89" t="str">
        <f>IF('1'!$B$5="","",IF('1'!$B$36="","",IF('1'!$I$21="","",'1'!$I$21)))</f>
        <v/>
      </c>
      <c r="BC239" s="85" t="str">
        <f>IF('1'!$B$5="","",IF('1'!$B$36="","",0))</f>
        <v/>
      </c>
      <c r="BD239" s="78" t="str">
        <f>IF('1'!$B$5="","",IF('1'!$B$36="","",'1'!$B$2))</f>
        <v/>
      </c>
      <c r="BE239" s="79" t="str">
        <f>IF('1'!$B$5="","",IF('1'!$B$36="","",'1'!$B$4))</f>
        <v/>
      </c>
      <c r="BF239" s="75"/>
      <c r="BH239" s="84"/>
      <c r="BJ239" s="75"/>
      <c r="BK239" s="73"/>
      <c r="BL239" s="79"/>
      <c r="BN239" s="75"/>
      <c r="BP239" s="73"/>
      <c r="BR239" s="79"/>
    </row>
    <row r="240" spans="50:70" x14ac:dyDescent="0.25">
      <c r="AX240" s="75" t="str">
        <f>IF('1'!$B$5="","",IF('1'!$B$36="","",'1'!$B$5))</f>
        <v/>
      </c>
      <c r="AY240" s="78" t="str">
        <f>IF('1'!$B$5="","",IF('1'!$B$36="","","PCF011003"))</f>
        <v/>
      </c>
      <c r="AZ240" s="78" t="str">
        <f>IF('1'!$B$5="","",IF('1'!$B$36="","",1))</f>
        <v/>
      </c>
      <c r="BA240" s="78" t="str">
        <f>IF('1'!$B$5="","",IF('1'!$B$36="","",28))</f>
        <v/>
      </c>
      <c r="BB240" s="89"/>
      <c r="BC240" s="85" t="str">
        <f>IF('1'!$B$5="","",IF('1'!$B$36="","",'1'!$J$21))</f>
        <v/>
      </c>
      <c r="BD240" s="78" t="str">
        <f>IF('1'!$B$5="","",IF('1'!$B$36="","",'1'!$B$2))</f>
        <v/>
      </c>
      <c r="BE240" s="79" t="str">
        <f>IF('1'!$B$5="","",IF('1'!$B$36="","",'1'!$B$4))</f>
        <v/>
      </c>
      <c r="BF240" s="75"/>
      <c r="BH240" s="84"/>
      <c r="BJ240" s="75"/>
      <c r="BK240" s="73"/>
      <c r="BL240" s="79"/>
      <c r="BN240" s="75"/>
      <c r="BP240" s="73"/>
      <c r="BR240" s="79"/>
    </row>
    <row r="241" spans="50:70" x14ac:dyDescent="0.25">
      <c r="AX241" s="75" t="str">
        <f>IF('1'!$B$5="","",IF('1'!$B$36="","",'1'!$B$5))</f>
        <v/>
      </c>
      <c r="AY241" s="78" t="str">
        <f>IF('1'!$B$5="","",IF('1'!$B$36="","","PCF011003"))</f>
        <v/>
      </c>
      <c r="AZ241" s="78" t="str">
        <f>IF('1'!$B$5="","",IF('1'!$B$36="","",1))</f>
        <v/>
      </c>
      <c r="BA241" s="78" t="str">
        <f>IF('1'!$B$5="","",IF('1'!$B$36="","",29))</f>
        <v/>
      </c>
      <c r="BB241" s="89"/>
      <c r="BC241" s="85" t="str">
        <f>IF('1'!$B$5="","",IF('1'!$B$36="","",'1'!$B$33))</f>
        <v/>
      </c>
      <c r="BD241" s="78" t="str">
        <f>IF('1'!$B$5="","",IF('1'!$B$36="","",'1'!$B$2))</f>
        <v/>
      </c>
      <c r="BE241" s="79" t="str">
        <f>IF('1'!$B$5="","",IF('1'!$B$36="","",'1'!$B$4))</f>
        <v/>
      </c>
      <c r="BF241" s="75"/>
      <c r="BH241" s="84"/>
      <c r="BJ241" s="75"/>
      <c r="BK241" s="73"/>
      <c r="BL241" s="79"/>
      <c r="BN241" s="75"/>
      <c r="BP241" s="73"/>
      <c r="BR241" s="79"/>
    </row>
    <row r="242" spans="50:70" x14ac:dyDescent="0.25">
      <c r="AX242" s="75" t="str">
        <f>IF('1'!$B$5="","",IF('1'!$B$36="","",'1'!$B$5))</f>
        <v/>
      </c>
      <c r="AY242" s="78" t="str">
        <f>IF('1'!$B$5="","",IF('1'!$B$36="","","PCF011003"))</f>
        <v/>
      </c>
      <c r="AZ242" s="78" t="str">
        <f>IF('1'!$B$5="","",IF('1'!$B$36="","",1))</f>
        <v/>
      </c>
      <c r="BA242" s="78" t="str">
        <f>IF('1'!$B$5="","",IF('1'!$B$36="","",30))</f>
        <v/>
      </c>
      <c r="BB242" s="89"/>
      <c r="BC242" s="85" t="str">
        <f>IF('1'!$B$5="","",IF('1'!$B$36="","",'1'!$I$39))</f>
        <v/>
      </c>
      <c r="BD242" s="78" t="str">
        <f>IF('1'!$B$5="","",IF('1'!$B$36="","",'1'!$B$2))</f>
        <v/>
      </c>
      <c r="BE242" s="79" t="str">
        <f>IF('1'!$B$5="","",IF('1'!$B$36="","",'1'!$B$4))</f>
        <v/>
      </c>
      <c r="BF242" s="75"/>
      <c r="BH242" s="84"/>
      <c r="BJ242" s="75"/>
      <c r="BK242" s="73"/>
      <c r="BL242" s="79"/>
      <c r="BN242" s="75"/>
      <c r="BP242" s="73"/>
      <c r="BR242" s="79"/>
    </row>
    <row r="243" spans="50:70" x14ac:dyDescent="0.25">
      <c r="AX243" s="75" t="str">
        <f>IF('1'!$B$5="","",IF('1'!$B$36="","",'1'!$B$5))</f>
        <v/>
      </c>
      <c r="AY243" s="78" t="str">
        <f>IF('1'!$B$5="","",IF('1'!$B$36="","","PCF011003"))</f>
        <v/>
      </c>
      <c r="AZ243" s="78" t="str">
        <f>IF('1'!$B$5="","",IF('1'!$B$36="","",1))</f>
        <v/>
      </c>
      <c r="BA243" s="78" t="str">
        <f>IF('1'!$B$5="","",IF('1'!$B$36="","",31))</f>
        <v/>
      </c>
      <c r="BB243" s="89" t="str">
        <f>IF('1'!$B$5="","",IF('1'!$B$36="","",IF('1'!$B$41="","",'1'!$B$41)))</f>
        <v/>
      </c>
      <c r="BC243" s="85" t="str">
        <f>IF('1'!$B$5="","",IF('1'!$B$36="","",0))</f>
        <v/>
      </c>
      <c r="BD243" s="78" t="str">
        <f>IF('1'!$B$5="","",IF('1'!$B$36="","",'1'!$B$2))</f>
        <v/>
      </c>
      <c r="BE243" s="79" t="str">
        <f>IF('1'!$B$5="","",IF('1'!$B$36="","",'1'!$B$4))</f>
        <v/>
      </c>
      <c r="BF243" s="75"/>
      <c r="BH243" s="84"/>
      <c r="BJ243" s="75"/>
      <c r="BK243" s="73"/>
      <c r="BL243" s="79"/>
      <c r="BN243" s="75"/>
      <c r="BP243" s="73"/>
      <c r="BR243" s="79"/>
    </row>
    <row r="244" spans="50:70" x14ac:dyDescent="0.25">
      <c r="AX244" s="75" t="str">
        <f>IF('1'!$B$5="","",IF('1'!$B$36="","",'1'!$B$5))</f>
        <v/>
      </c>
      <c r="AY244" s="78" t="str">
        <f>IF('1'!$B$5="","",IF('1'!$B$36="","","PCF011003"))</f>
        <v/>
      </c>
      <c r="AZ244" s="78" t="str">
        <f>IF('1'!$B$5="","",IF('1'!$B$36="","",1))</f>
        <v/>
      </c>
      <c r="BA244" s="78" t="str">
        <f>IF('1'!$B$5="","",IF('1'!$B$36="","",32))</f>
        <v/>
      </c>
      <c r="BB244" s="89"/>
      <c r="BC244" s="85" t="str">
        <f>IF('1'!$B$5="","",IF('1'!$B$36="","",'1'!$I$36))</f>
        <v/>
      </c>
      <c r="BD244" s="78" t="str">
        <f>IF('1'!$B$5="","",IF('1'!$B$36="","",'1'!$B$2))</f>
        <v/>
      </c>
      <c r="BE244" s="79" t="str">
        <f>IF('1'!$B$5="","",IF('1'!$B$36="","",'1'!$B$4))</f>
        <v/>
      </c>
      <c r="BF244" s="75"/>
      <c r="BH244" s="84"/>
      <c r="BJ244" s="75"/>
      <c r="BK244" s="73"/>
      <c r="BL244" s="79"/>
      <c r="BN244" s="75"/>
      <c r="BP244" s="73"/>
      <c r="BR244" s="79"/>
    </row>
    <row r="245" spans="50:70" x14ac:dyDescent="0.25">
      <c r="AX245" s="75" t="str">
        <f>IF('1'!$B$5="","",IF('1'!$B$36="","",'1'!$B$5))</f>
        <v/>
      </c>
      <c r="AY245" s="78" t="str">
        <f>IF('1'!$B$5="","",IF('1'!$B$36="","","PCF011003"))</f>
        <v/>
      </c>
      <c r="AZ245" s="78" t="str">
        <f>IF('1'!$B$5="","",IF('1'!$B$36="","",1))</f>
        <v/>
      </c>
      <c r="BA245" s="78" t="str">
        <f>IF('1'!$B$5="","",IF('1'!$B$36="","",33))</f>
        <v/>
      </c>
      <c r="BB245" s="89"/>
      <c r="BC245" s="85" t="str">
        <f>IF('1'!$B$5="","",IF('1'!$B$36="","",'1'!$I$37))</f>
        <v/>
      </c>
      <c r="BD245" s="78" t="str">
        <f>IF('1'!$B$5="","",IF('1'!$B$36="","",'1'!$B$2))</f>
        <v/>
      </c>
      <c r="BE245" s="79" t="str">
        <f>IF('1'!$B$5="","",IF('1'!$B$36="","",'1'!$B$4))</f>
        <v/>
      </c>
      <c r="BF245" s="75"/>
      <c r="BH245" s="84"/>
      <c r="BJ245" s="75"/>
      <c r="BK245" s="73"/>
      <c r="BL245" s="79"/>
      <c r="BN245" s="75"/>
      <c r="BP245" s="73"/>
      <c r="BR245" s="79"/>
    </row>
    <row r="246" spans="50:70" x14ac:dyDescent="0.25">
      <c r="AX246" s="75" t="str">
        <f>IF('1'!$B$5="","",IF('1'!$B$36="","",'1'!$B$5))</f>
        <v/>
      </c>
      <c r="AY246" s="78" t="str">
        <f>IF('1'!$B$5="","",IF('1'!$B$36="","","PCF011003"))</f>
        <v/>
      </c>
      <c r="AZ246" s="78" t="str">
        <f>IF('1'!$B$5="","",IF('1'!$B$36="","",1))</f>
        <v/>
      </c>
      <c r="BA246" s="78" t="str">
        <f>IF('1'!$B$5="","",IF('1'!$B$36="","",34))</f>
        <v/>
      </c>
      <c r="BB246" s="89"/>
      <c r="BC246" s="85" t="str">
        <f>IF('1'!$B$5="","",IF('1'!$B$36="","",'1'!$I$38))</f>
        <v/>
      </c>
      <c r="BD246" s="78" t="str">
        <f>IF('1'!$B$5="","",IF('1'!$B$36="","",'1'!$B$2))</f>
        <v/>
      </c>
      <c r="BE246" s="79" t="str">
        <f>IF('1'!$B$5="","",IF('1'!$B$36="","",'1'!$B$4))</f>
        <v/>
      </c>
      <c r="BF246" s="75"/>
      <c r="BH246" s="84"/>
      <c r="BJ246" s="75"/>
      <c r="BK246" s="73"/>
      <c r="BL246" s="79"/>
      <c r="BN246" s="75"/>
      <c r="BP246" s="73"/>
      <c r="BR246" s="79"/>
    </row>
    <row r="247" spans="50:70" x14ac:dyDescent="0.25">
      <c r="AX247" s="75" t="str">
        <f>IF('1'!$B$5="","",IF('1'!$B$36="","",'1'!$B$5))</f>
        <v/>
      </c>
      <c r="AY247" s="78" t="str">
        <f>IF('1'!$B$5="","",IF('1'!$B$36="","","PCF011003"))</f>
        <v/>
      </c>
      <c r="AZ247" s="78" t="str">
        <f>IF('1'!$B$5="","",IF('1'!$B$36="","",1))</f>
        <v/>
      </c>
      <c r="BA247" s="78" t="str">
        <f>IF('1'!$B$5="","",IF('1'!$B$36="","",35))</f>
        <v/>
      </c>
      <c r="BB247" s="89"/>
      <c r="BC247" s="85" t="str">
        <f>IF('1'!$B$5="","",IF('1'!$B$36="","",'1'!$I$40))</f>
        <v/>
      </c>
      <c r="BD247" s="78" t="str">
        <f>IF('1'!$B$5="","",IF('1'!$B$36="","",'1'!$B$2))</f>
        <v/>
      </c>
      <c r="BE247" s="79" t="str">
        <f>IF('1'!$B$5="","",IF('1'!$B$36="","",'1'!$B$4))</f>
        <v/>
      </c>
      <c r="BF247" s="75"/>
      <c r="BH247" s="84"/>
      <c r="BJ247" s="75"/>
      <c r="BK247" s="73"/>
      <c r="BL247" s="79"/>
      <c r="BN247" s="75"/>
      <c r="BP247" s="73"/>
      <c r="BR247" s="79"/>
    </row>
    <row r="248" spans="50:70" x14ac:dyDescent="0.25">
      <c r="AX248" s="75" t="str">
        <f>IF('1'!$B$5="","",IF('1'!$B$36="","",'1'!$B$5))</f>
        <v/>
      </c>
      <c r="AY248" s="78" t="str">
        <f>IF('1'!$B$5="","",IF('1'!$B$36="","","PCF011003"))</f>
        <v/>
      </c>
      <c r="AZ248" s="78" t="str">
        <f>IF('1'!$B$5="","",IF('1'!$B$36="","",1))</f>
        <v/>
      </c>
      <c r="BA248" s="78" t="str">
        <f>IF('1'!$B$5="","",IF('1'!$B$36="","",36))</f>
        <v/>
      </c>
      <c r="BB248" s="89" t="str">
        <f>IF('1'!$B$5="","",IF('1'!$B$36="","",IF('1'!$C$25="","",'1'!$C$25)))</f>
        <v/>
      </c>
      <c r="BC248" s="76" t="str">
        <f>IF('1'!$B$5="","",IF('1'!$B$36="","",0))</f>
        <v/>
      </c>
      <c r="BD248" s="78" t="str">
        <f>IF('1'!$B$5="","",IF('1'!$B$36="","",'1'!$B$2))</f>
        <v/>
      </c>
      <c r="BE248" s="79" t="str">
        <f>IF('1'!$B$5="","",IF('1'!$B$36="","",'1'!$B$4))</f>
        <v/>
      </c>
      <c r="BF248" s="75"/>
      <c r="BH248" s="84"/>
      <c r="BJ248" s="75"/>
      <c r="BK248" s="73"/>
      <c r="BL248" s="79"/>
      <c r="BN248" s="75"/>
      <c r="BP248" s="73"/>
      <c r="BR248" s="79"/>
    </row>
    <row r="249" spans="50:70" x14ac:dyDescent="0.25">
      <c r="AX249" s="75" t="str">
        <f>IF('1'!$B$5="","",IF('1'!$B$36="","",'1'!$B$5))</f>
        <v/>
      </c>
      <c r="AY249" s="78" t="str">
        <f>IF('1'!$B$5="","",IF('1'!$B$36="","","PCF011003"))</f>
        <v/>
      </c>
      <c r="AZ249" s="78" t="str">
        <f>IF('1'!$B$5="","",IF('1'!$B$36="","",1))</f>
        <v/>
      </c>
      <c r="BA249" s="78" t="str">
        <f>IF('1'!$B$5="","",IF('1'!$B$36="","",37))</f>
        <v/>
      </c>
      <c r="BB249" s="89" t="str">
        <f>IF('1'!$B$5="","",IF('1'!$B$36="","",IF('1'!$D$25="","",'1'!$D$25)))</f>
        <v/>
      </c>
      <c r="BC249" s="85" t="str">
        <f>IF('1'!$B$5="","",IF('1'!$B$36="","",0))</f>
        <v/>
      </c>
      <c r="BD249" s="78" t="str">
        <f>IF('1'!$B$5="","",IF('1'!$B$36="","",'1'!$B$2))</f>
        <v/>
      </c>
      <c r="BE249" s="79" t="str">
        <f>IF('1'!$B$5="","",IF('1'!$B$36="","",'1'!$B$4))</f>
        <v/>
      </c>
      <c r="BF249" s="75"/>
      <c r="BH249" s="84"/>
      <c r="BJ249" s="75"/>
      <c r="BK249" s="73"/>
      <c r="BL249" s="79"/>
      <c r="BN249" s="75"/>
      <c r="BP249" s="73"/>
      <c r="BR249" s="79"/>
    </row>
    <row r="250" spans="50:70" x14ac:dyDescent="0.25">
      <c r="AX250" s="75" t="str">
        <f>IF('1'!$B$5="","",IF('1'!$B$36="","",'1'!$B$5))</f>
        <v/>
      </c>
      <c r="AY250" s="78" t="str">
        <f>IF('1'!$B$5="","",IF('1'!$B$36="","","PCF011003"))</f>
        <v/>
      </c>
      <c r="AZ250" s="78" t="str">
        <f>IF('1'!$B$5="","",IF('1'!$B$36="","",1))</f>
        <v/>
      </c>
      <c r="BA250" s="78" t="str">
        <f>IF('1'!$B$5="","",IF('1'!$B$36="","",38))</f>
        <v/>
      </c>
      <c r="BB250" s="89" t="str">
        <f>IF('1'!$B$5="","",IF('1'!$B$36="","",IF('1'!$C$26="","",'1'!$C$26)))</f>
        <v/>
      </c>
      <c r="BC250" s="85" t="str">
        <f>IF('1'!$B$5="","",IF('1'!$B$36="","",0))</f>
        <v/>
      </c>
      <c r="BD250" s="78" t="str">
        <f>IF('1'!$B$5="","",IF('1'!$B$36="","",'1'!$B$2))</f>
        <v/>
      </c>
      <c r="BE250" s="79" t="str">
        <f>IF('1'!$B$5="","",IF('1'!$B$36="","",'1'!$B$4))</f>
        <v/>
      </c>
      <c r="BF250" s="75"/>
      <c r="BH250" s="84"/>
      <c r="BJ250" s="75"/>
      <c r="BK250" s="73"/>
      <c r="BL250" s="79"/>
      <c r="BN250" s="75"/>
      <c r="BP250" s="73"/>
      <c r="BR250" s="79"/>
    </row>
    <row r="251" spans="50:70" x14ac:dyDescent="0.25">
      <c r="AX251" s="75" t="str">
        <f>IF('1'!$B$5="","",IF('1'!$B$36="","",'1'!$B$5))</f>
        <v/>
      </c>
      <c r="AY251" s="78" t="str">
        <f>IF('1'!$B$5="","",IF('1'!$B$36="","","PCF011003"))</f>
        <v/>
      </c>
      <c r="AZ251" s="78" t="str">
        <f>IF('1'!$B$5="","",IF('1'!$B$36="","",1))</f>
        <v/>
      </c>
      <c r="BA251" s="78" t="str">
        <f>IF('1'!$B$5="","",IF('1'!$B$36="","",39))</f>
        <v/>
      </c>
      <c r="BB251" s="89" t="str">
        <f>IF('1'!$B$5="","",IF('1'!$B$36="","",IF('1'!$D$26="","",'1'!$D$26)))</f>
        <v/>
      </c>
      <c r="BC251" s="85" t="str">
        <f>IF('1'!$B$5="","",IF('1'!$B$36="","",0))</f>
        <v/>
      </c>
      <c r="BD251" s="78" t="str">
        <f>IF('1'!$B$5="","",IF('1'!$B$36="","",'1'!$B$2))</f>
        <v/>
      </c>
      <c r="BE251" s="79" t="str">
        <f>IF('1'!$B$5="","",IF('1'!$B$36="","",'1'!$B$4))</f>
        <v/>
      </c>
      <c r="BF251" s="75"/>
      <c r="BH251" s="84"/>
      <c r="BJ251" s="75"/>
      <c r="BK251" s="73"/>
      <c r="BL251" s="79"/>
      <c r="BN251" s="75"/>
      <c r="BP251" s="73"/>
      <c r="BR251" s="79"/>
    </row>
    <row r="252" spans="50:70" x14ac:dyDescent="0.25">
      <c r="AX252" s="75" t="str">
        <f>IF('1'!$B$5="","",IF('1'!$B$36="","",'1'!$B$5))</f>
        <v/>
      </c>
      <c r="AY252" s="78" t="str">
        <f>IF('1'!$B$5="","",IF('1'!$B$36="","","PCF011003"))</f>
        <v/>
      </c>
      <c r="AZ252" s="78" t="str">
        <f>IF('1'!$B$5="","",IF('1'!$B$36="","",1))</f>
        <v/>
      </c>
      <c r="BA252" s="78" t="str">
        <f>IF('1'!$B$5="","",IF('1'!$B$36="","",40))</f>
        <v/>
      </c>
      <c r="BB252" s="89" t="str">
        <f>IF('1'!$B$5="","",IF('1'!$B$36="","",IF('1'!$C$27="","",'1'!$C$27)))</f>
        <v/>
      </c>
      <c r="BC252" s="85" t="str">
        <f>IF('1'!$B$5="","",IF('1'!$B$36="","",0))</f>
        <v/>
      </c>
      <c r="BD252" s="78" t="str">
        <f>IF('1'!$B$5="","",IF('1'!$B$36="","",'1'!$B$2))</f>
        <v/>
      </c>
      <c r="BE252" s="79" t="str">
        <f>IF('1'!$B$5="","",IF('1'!$B$36="","",'1'!$B$4))</f>
        <v/>
      </c>
      <c r="BF252" s="75"/>
      <c r="BH252" s="84"/>
      <c r="BJ252" s="75"/>
      <c r="BK252" s="73"/>
      <c r="BL252" s="79"/>
      <c r="BN252" s="75"/>
      <c r="BP252" s="73"/>
      <c r="BR252" s="79"/>
    </row>
    <row r="253" spans="50:70" x14ac:dyDescent="0.25">
      <c r="AX253" s="75" t="str">
        <f>IF('1'!$B$5="","",IF('1'!$B$36="","",'1'!$B$5))</f>
        <v/>
      </c>
      <c r="AY253" s="78" t="str">
        <f>IF('1'!$B$5="","",IF('1'!$B$36="","","PCF011003"))</f>
        <v/>
      </c>
      <c r="AZ253" s="78" t="str">
        <f>IF('1'!$B$5="","",IF('1'!$B$36="","",1))</f>
        <v/>
      </c>
      <c r="BA253" s="78" t="str">
        <f>IF('1'!$B$5="","",IF('1'!$B$36="","",41))</f>
        <v/>
      </c>
      <c r="BB253" s="89" t="str">
        <f>IF('1'!$B$5="","",IF('1'!$B$36="","",IF('1'!$D$27="","",'1'!$D$27)))</f>
        <v/>
      </c>
      <c r="BC253" s="76" t="str">
        <f>IF('1'!$B$5="","",IF('1'!$B$36="","",0))</f>
        <v/>
      </c>
      <c r="BD253" s="78" t="str">
        <f>IF('1'!$B$5="","",IF('1'!$B$36="","",'1'!$B$2))</f>
        <v/>
      </c>
      <c r="BE253" s="79" t="str">
        <f>IF('1'!$B$5="","",IF('1'!$B$36="","",'1'!$B$4))</f>
        <v/>
      </c>
      <c r="BF253" s="75"/>
      <c r="BH253" s="84"/>
      <c r="BJ253" s="75"/>
      <c r="BK253" s="73"/>
      <c r="BL253" s="79"/>
      <c r="BN253" s="75"/>
      <c r="BP253" s="73"/>
      <c r="BR253" s="79"/>
    </row>
    <row r="254" spans="50:70" x14ac:dyDescent="0.25">
      <c r="AX254" s="75" t="str">
        <f>IF('1'!$B$5="","",IF('1'!$B$36="","",'1'!$B$5))</f>
        <v/>
      </c>
      <c r="AY254" s="78" t="str">
        <f>IF('1'!$B$5="","",IF('1'!$B$36="","","PCF011003"))</f>
        <v/>
      </c>
      <c r="AZ254" s="78" t="str">
        <f>IF('1'!$B$5="","",IF('1'!$B$36="","",1))</f>
        <v/>
      </c>
      <c r="BA254" s="78" t="str">
        <f>IF('1'!$B$5="","",IF('1'!$B$36="","",42))</f>
        <v/>
      </c>
      <c r="BB254" s="89" t="str">
        <f>IF('1'!$B$5="","",IF('1'!$B$36="","",IF('1'!$C$28="","",'1'!$C$28)))</f>
        <v/>
      </c>
      <c r="BC254" s="85" t="str">
        <f>IF('1'!$B$5="","",IF('1'!$B$36="","",0))</f>
        <v/>
      </c>
      <c r="BD254" s="78" t="str">
        <f>IF('1'!$B$5="","",IF('1'!$B$36="","",'1'!$B$2))</f>
        <v/>
      </c>
      <c r="BE254" s="79" t="str">
        <f>IF('1'!$B$5="","",IF('1'!$B$36="","",'1'!$B$4))</f>
        <v/>
      </c>
      <c r="BF254" s="75"/>
      <c r="BH254" s="84"/>
      <c r="BJ254" s="75"/>
      <c r="BK254" s="73"/>
      <c r="BL254" s="79"/>
      <c r="BN254" s="75"/>
      <c r="BP254" s="73"/>
      <c r="BR254" s="79"/>
    </row>
    <row r="255" spans="50:70" x14ac:dyDescent="0.25">
      <c r="AX255" s="75" t="str">
        <f>IF('1'!$B$5="","",IF('1'!$B$36="","",'1'!$B$5))</f>
        <v/>
      </c>
      <c r="AY255" s="78" t="str">
        <f>IF('1'!$B$5="","",IF('1'!$B$36="","","PCF011003"))</f>
        <v/>
      </c>
      <c r="AZ255" s="78" t="str">
        <f>IF('1'!$B$5="","",IF('1'!$B$36="","",1))</f>
        <v/>
      </c>
      <c r="BA255" s="78" t="str">
        <f>IF('1'!$B$5="","",IF('1'!$B$36="","",43))</f>
        <v/>
      </c>
      <c r="BB255" s="89" t="str">
        <f>IF('1'!$B$5="","",IF('1'!$B$36="","",IF('1'!$D$28="","",'1'!$D$28)))</f>
        <v/>
      </c>
      <c r="BC255" s="85" t="str">
        <f>IF('1'!$B$5="","",IF('1'!$B$36="","",0))</f>
        <v/>
      </c>
      <c r="BD255" s="78" t="str">
        <f>IF('1'!$B$5="","",IF('1'!$B$36="","",'1'!$B$2))</f>
        <v/>
      </c>
      <c r="BE255" s="79" t="str">
        <f>IF('1'!$B$5="","",IF('1'!$B$36="","",'1'!$B$4))</f>
        <v/>
      </c>
      <c r="BF255" s="75"/>
      <c r="BH255" s="84"/>
      <c r="BJ255" s="75"/>
      <c r="BK255" s="73"/>
      <c r="BL255" s="79"/>
      <c r="BN255" s="75"/>
      <c r="BP255" s="73"/>
      <c r="BR255" s="79"/>
    </row>
    <row r="256" spans="50:70" x14ac:dyDescent="0.25">
      <c r="AX256" s="75" t="str">
        <f>IF('1'!$B$5="","",IF('1'!$B$36="","",'1'!$B$5))</f>
        <v/>
      </c>
      <c r="AY256" s="78" t="str">
        <f>IF('1'!$B$5="","",IF('1'!$B$36="","","PCF011003"))</f>
        <v/>
      </c>
      <c r="AZ256" s="78" t="str">
        <f>IF('1'!$B$5="","",IF('1'!$B$36="","",1))</f>
        <v/>
      </c>
      <c r="BA256" s="78" t="str">
        <f>IF('1'!$B$5="","",IF('1'!$B$36="","",44))</f>
        <v/>
      </c>
      <c r="BB256" s="89"/>
      <c r="BC256" s="76" t="str">
        <f>IF('1'!$B$5="","",IF('1'!$B$36="","",0))</f>
        <v/>
      </c>
      <c r="BD256" s="78" t="str">
        <f>IF('1'!$B$5="","",IF('1'!$B$36="","",'1'!$B$2))</f>
        <v/>
      </c>
      <c r="BE256" s="79" t="str">
        <f>IF('1'!$B$5="","",IF('1'!$B$36="","",'1'!$B$4))</f>
        <v/>
      </c>
      <c r="BF256" s="75"/>
      <c r="BH256" s="84"/>
      <c r="BJ256" s="75"/>
      <c r="BK256" s="73"/>
      <c r="BL256" s="79"/>
      <c r="BN256" s="75"/>
      <c r="BP256" s="73"/>
      <c r="BR256" s="79"/>
    </row>
    <row r="257" spans="50:70" x14ac:dyDescent="0.25">
      <c r="AX257" s="75" t="str">
        <f>IF('1'!$B$5="","",IF('1'!$B$36="","",'1'!$B$5))</f>
        <v/>
      </c>
      <c r="AY257" s="78" t="str">
        <f>IF('1'!$B$5="","",IF('1'!$B$36="","","PCF011003"))</f>
        <v/>
      </c>
      <c r="AZ257" s="78" t="str">
        <f>IF('1'!$B$5="","",IF('1'!$B$36="","",1))</f>
        <v/>
      </c>
      <c r="BA257" s="78" t="str">
        <f>IF('1'!$B$5="","",IF('1'!$B$36="","",45))</f>
        <v/>
      </c>
      <c r="BB257" s="89" t="str">
        <f>IF('1'!$B$5="","",IF('1'!$B$36="","",IF('1'!$B$31="","",'1'!$B$31)))</f>
        <v/>
      </c>
      <c r="BC257" s="76" t="str">
        <f>IF('1'!$B$5="","",IF('1'!$B$36="","",0))</f>
        <v/>
      </c>
      <c r="BD257" s="78" t="str">
        <f>IF('1'!$B$5="","",IF('1'!$B$36="","",'1'!$B$2))</f>
        <v/>
      </c>
      <c r="BE257" s="79" t="str">
        <f>IF('1'!$B$5="","",IF('1'!$B$36="","",'1'!$B$4))</f>
        <v/>
      </c>
      <c r="BF257" s="75"/>
      <c r="BH257" s="84"/>
      <c r="BJ257" s="75"/>
      <c r="BK257" s="73"/>
      <c r="BL257" s="79"/>
      <c r="BN257" s="75"/>
      <c r="BP257" s="73"/>
      <c r="BR257" s="79"/>
    </row>
    <row r="258" spans="50:70" x14ac:dyDescent="0.25">
      <c r="AX258" s="75" t="str">
        <f>IF('1'!$B$5="","",IF('1'!$B$36="","",'1'!$B$5))</f>
        <v/>
      </c>
      <c r="AY258" s="78" t="str">
        <f>IF('1'!$B$5="","",IF('1'!$B$36="","","PCF011003"))</f>
        <v/>
      </c>
      <c r="AZ258" s="78" t="str">
        <f>IF('1'!$B$5="","",IF('1'!$B$36="","",1))</f>
        <v/>
      </c>
      <c r="BA258" s="78" t="str">
        <f>IF('1'!$B$5="","",IF('1'!$B$36="","",46))</f>
        <v/>
      </c>
      <c r="BB258" s="89"/>
      <c r="BC258" s="85" t="str">
        <f>IF('1'!$B$5="","",IF('1'!$B$36="","",'1'!$I$35))</f>
        <v/>
      </c>
      <c r="BD258" s="78" t="str">
        <f>IF('1'!$B$5="","",IF('1'!$B$36="","",'1'!$B$2))</f>
        <v/>
      </c>
      <c r="BE258" s="79" t="str">
        <f>IF('1'!$B$5="","",IF('1'!$B$36="","",'1'!$B$4))</f>
        <v/>
      </c>
      <c r="BF258" s="75"/>
      <c r="BH258" s="84"/>
      <c r="BJ258" s="75"/>
      <c r="BK258" s="73"/>
      <c r="BL258" s="79"/>
      <c r="BN258" s="75"/>
      <c r="BP258" s="73"/>
      <c r="BR258" s="79"/>
    </row>
    <row r="259" spans="50:70" x14ac:dyDescent="0.25">
      <c r="AX259" s="75" t="str">
        <f>IF('1'!$B$5="","",IF('1'!$B$36="","",'1'!$B$5))</f>
        <v/>
      </c>
      <c r="AY259" s="78" t="str">
        <f>IF('1'!$B$5="","",IF('1'!$B$36="","","PCF011003"))</f>
        <v/>
      </c>
      <c r="AZ259" s="78" t="str">
        <f>IF('1'!$B$5="","",IF('1'!$B$36="","",1))</f>
        <v/>
      </c>
      <c r="BA259" s="78" t="str">
        <f>IF('1'!$B$5="","",IF('1'!$B$36="","",47))</f>
        <v/>
      </c>
      <c r="BB259" s="89"/>
      <c r="BC259" s="85" t="str">
        <f>IF('1'!$B$5="","",IF('1'!$B$36="","",'1'!$B$32))</f>
        <v/>
      </c>
      <c r="BD259" s="78" t="str">
        <f>IF('1'!$B$5="","",IF('1'!$B$36="","",'1'!$B$2))</f>
        <v/>
      </c>
      <c r="BE259" s="79" t="str">
        <f>IF('1'!$B$5="","",IF('1'!$B$36="","",'1'!$B$4))</f>
        <v/>
      </c>
      <c r="BF259" s="75"/>
      <c r="BH259" s="84"/>
      <c r="BJ259" s="75"/>
      <c r="BK259" s="73"/>
      <c r="BL259" s="79"/>
      <c r="BN259" s="75"/>
      <c r="BP259" s="73"/>
      <c r="BR259" s="79"/>
    </row>
    <row r="260" spans="50:70" x14ac:dyDescent="0.25">
      <c r="AX260" s="75" t="str">
        <f>IF('1'!$B$5="","",IF('1'!$B$36="","",'1'!$B$5))</f>
        <v/>
      </c>
      <c r="AY260" s="78" t="str">
        <f>IF('1'!$B$5="","",IF('1'!$B$36="","","PCF011003"))</f>
        <v/>
      </c>
      <c r="AZ260" s="78" t="str">
        <f>IF('1'!$B$5="","",IF('1'!$B$36="","",1))</f>
        <v/>
      </c>
      <c r="BA260" s="78" t="str">
        <f>IF('1'!$B$5="","",IF('1'!$B$36="","",54))</f>
        <v/>
      </c>
      <c r="BB260" s="89"/>
      <c r="BC260" s="85" t="str">
        <f>IF('1'!$B$5="","",IF('1'!$B$36="","",0))</f>
        <v/>
      </c>
      <c r="BD260" s="78" t="str">
        <f>IF('1'!$B$5="","",IF('1'!$B$36="","",'1'!$B$2))</f>
        <v/>
      </c>
      <c r="BE260" s="79" t="str">
        <f>IF('1'!$B$5="","",IF('1'!$B$36="","",'1'!$B$4))</f>
        <v/>
      </c>
      <c r="BF260" s="75"/>
      <c r="BH260" s="84"/>
      <c r="BJ260" s="75"/>
      <c r="BK260" s="73"/>
      <c r="BL260" s="79"/>
      <c r="BN260" s="75"/>
      <c r="BP260" s="73"/>
      <c r="BR260" s="79"/>
    </row>
    <row r="261" spans="50:70" x14ac:dyDescent="0.25">
      <c r="AX261" s="75" t="str">
        <f>IF('1'!$B$5="","",IF('1'!$B$36="","",'1'!$B$5))</f>
        <v/>
      </c>
      <c r="AY261" s="78" t="str">
        <f>IF('1'!$B$5="","",IF('1'!$B$36="","","PCF011003"))</f>
        <v/>
      </c>
      <c r="AZ261" s="78" t="str">
        <f>IF('1'!$B$5="","",IF('1'!$B$36="","",1))</f>
        <v/>
      </c>
      <c r="BA261" s="78" t="str">
        <f>IF('1'!$B$5="","",IF('1'!$B$36="","",55))</f>
        <v/>
      </c>
      <c r="BB261" s="89"/>
      <c r="BC261" s="85" t="str">
        <f>IF('1'!$B$5="","",IF('1'!$B$36="","",0))</f>
        <v/>
      </c>
      <c r="BD261" s="78" t="str">
        <f>IF('1'!$B$5="","",IF('1'!$B$36="","",'1'!$B$2))</f>
        <v/>
      </c>
      <c r="BE261" s="79" t="str">
        <f>IF('1'!$B$5="","",IF('1'!$B$36="","",'1'!$B$4))</f>
        <v/>
      </c>
      <c r="BF261" s="75"/>
      <c r="BH261" s="84"/>
      <c r="BJ261" s="75"/>
      <c r="BK261" s="73"/>
      <c r="BL261" s="79"/>
      <c r="BN261" s="75"/>
      <c r="BP261" s="73"/>
      <c r="BR261" s="79"/>
    </row>
    <row r="262" spans="50:70" x14ac:dyDescent="0.25">
      <c r="AX262" s="75" t="str">
        <f>IF('1'!$B$5="","",IF('1'!$B$36="","",'1'!$B$5))</f>
        <v/>
      </c>
      <c r="AY262" s="78" t="str">
        <f>IF('1'!$B$5="","",IF('1'!$B$36="","","PCF011003"))</f>
        <v/>
      </c>
      <c r="AZ262" s="78" t="str">
        <f>IF('1'!$B$5="","",IF('1'!$B$36="","",1))</f>
        <v/>
      </c>
      <c r="BA262" s="78" t="str">
        <f>IF('1'!$B$5="","",IF('1'!$B$36="","",56))</f>
        <v/>
      </c>
      <c r="BB262" s="89"/>
      <c r="BC262" s="85" t="str">
        <f>IF('1'!$B$5="","",IF('1'!$B$36="","",0))</f>
        <v/>
      </c>
      <c r="BD262" s="78" t="str">
        <f>IF('1'!$B$5="","",IF('1'!$B$36="","",'1'!$B$2))</f>
        <v/>
      </c>
      <c r="BE262" s="79" t="str">
        <f>IF('1'!$B$5="","",IF('1'!$B$36="","",'1'!$B$4))</f>
        <v/>
      </c>
      <c r="BF262" s="75"/>
      <c r="BH262" s="84"/>
      <c r="BJ262" s="75"/>
      <c r="BK262" s="73"/>
      <c r="BL262" s="79"/>
      <c r="BN262" s="75"/>
      <c r="BP262" s="73"/>
      <c r="BR262" s="79"/>
    </row>
    <row r="263" spans="50:70" x14ac:dyDescent="0.25">
      <c r="AX263" s="75" t="str">
        <f>IF('1'!$B$5="","",IF('1'!$B$36="","",'1'!$B$5))</f>
        <v/>
      </c>
      <c r="AY263" s="78" t="str">
        <f>IF('1'!$B$5="","",IF('1'!$B$36="","","PCF011003"))</f>
        <v/>
      </c>
      <c r="AZ263" s="78" t="str">
        <f>IF('1'!$B$5="","",IF('1'!$B$36="","",1))</f>
        <v/>
      </c>
      <c r="BA263" s="78" t="str">
        <f>IF('1'!$B$5="","",IF('1'!$B$36="","",57))</f>
        <v/>
      </c>
      <c r="BB263" s="89"/>
      <c r="BC263" s="85" t="str">
        <f>IF('1'!$B$5="","",IF('1'!$B$36="","",0))</f>
        <v/>
      </c>
      <c r="BD263" s="78" t="str">
        <f>IF('1'!$B$5="","",IF('1'!$B$36="","",'1'!$B$2))</f>
        <v/>
      </c>
      <c r="BE263" s="79" t="str">
        <f>IF('1'!$B$5="","",IF('1'!$B$36="","",'1'!$B$4))</f>
        <v/>
      </c>
      <c r="BF263" s="75"/>
      <c r="BH263" s="84"/>
      <c r="BJ263" s="75"/>
      <c r="BK263" s="73"/>
      <c r="BL263" s="79"/>
      <c r="BN263" s="75"/>
      <c r="BP263" s="73"/>
      <c r="BR263" s="79"/>
    </row>
    <row r="264" spans="50:70" x14ac:dyDescent="0.25">
      <c r="AX264" s="75" t="str">
        <f>IF('1'!$B$5="","",IF('1'!$B$36="","",'1'!$B$5))</f>
        <v/>
      </c>
      <c r="AY264" s="78" t="str">
        <f>IF('1'!$B$5="","",IF('1'!$B$36="","","PCF011003"))</f>
        <v/>
      </c>
      <c r="AZ264" s="78" t="str">
        <f>IF('1'!$B$5="","",IF('1'!$B$36="","",1))</f>
        <v/>
      </c>
      <c r="BA264" s="78" t="str">
        <f>IF('1'!$B$5="","",IF('1'!$B$36="","",58))</f>
        <v/>
      </c>
      <c r="BB264" s="89"/>
      <c r="BC264" s="85" t="str">
        <f>IF('1'!$B$5="","",IF('1'!$B$36="","",0))</f>
        <v/>
      </c>
      <c r="BD264" s="78" t="str">
        <f>IF('1'!$B$5="","",IF('1'!$B$36="","",'1'!$B$2))</f>
        <v/>
      </c>
      <c r="BE264" s="79" t="str">
        <f>IF('1'!$B$5="","",IF('1'!$B$36="","",'1'!$B$4))</f>
        <v/>
      </c>
      <c r="BF264" s="75"/>
      <c r="BH264" s="84"/>
      <c r="BJ264" s="75"/>
      <c r="BK264" s="73"/>
      <c r="BL264" s="79"/>
      <c r="BN264" s="75"/>
      <c r="BP264" s="73"/>
      <c r="BR264" s="79"/>
    </row>
    <row r="265" spans="50:70" x14ac:dyDescent="0.25">
      <c r="AX265" s="75" t="str">
        <f>IF('1'!$B$5="","",IF('1'!$B$36="","",'1'!$B$5))</f>
        <v/>
      </c>
      <c r="AY265" s="78" t="str">
        <f>IF('1'!$B$5="","",IF('1'!$B$36="","","PCF011003"))</f>
        <v/>
      </c>
      <c r="AZ265" s="78" t="str">
        <f>IF('1'!$B$5="","",IF('1'!$B$36="","",1))</f>
        <v/>
      </c>
      <c r="BA265" s="78" t="str">
        <f>IF('1'!$B$5="","",IF('1'!$B$36="","",59))</f>
        <v/>
      </c>
      <c r="BB265" s="89"/>
      <c r="BC265" s="85" t="str">
        <f>IF('1'!$B$5="","",IF('1'!$B$36="","",0))</f>
        <v/>
      </c>
      <c r="BD265" s="78" t="str">
        <f>IF('1'!$B$5="","",IF('1'!$B$36="","",'1'!$B$2))</f>
        <v/>
      </c>
      <c r="BE265" s="79" t="str">
        <f>IF('1'!$B$5="","",IF('1'!$B$36="","",'1'!$B$4))</f>
        <v/>
      </c>
      <c r="BF265" s="75"/>
      <c r="BH265" s="84"/>
      <c r="BJ265" s="75"/>
      <c r="BK265" s="73"/>
      <c r="BL265" s="79"/>
      <c r="BN265" s="75"/>
      <c r="BP265" s="73"/>
      <c r="BR265" s="79"/>
    </row>
    <row r="266" spans="50:70" x14ac:dyDescent="0.25">
      <c r="AX266" s="75" t="str">
        <f>IF('1'!$B$5="","",IF('1'!$B$36="","",'1'!$B$5))</f>
        <v/>
      </c>
      <c r="AY266" s="78" t="str">
        <f>IF('1'!$B$5="","",IF('1'!$B$36="","","PCF011003"))</f>
        <v/>
      </c>
      <c r="AZ266" s="78" t="str">
        <f>IF('1'!$B$5="","",IF('1'!$B$36="","",1))</f>
        <v/>
      </c>
      <c r="BA266" s="78" t="str">
        <f>IF('1'!$B$5="","",IF('1'!$B$36="","",60))</f>
        <v/>
      </c>
      <c r="BB266" s="89"/>
      <c r="BC266" s="85" t="str">
        <f>IF('1'!$B$5="","",IF('1'!$B$36="","",0))</f>
        <v/>
      </c>
      <c r="BD266" s="78" t="str">
        <f>IF('1'!$B$5="","",IF('1'!$B$36="","",'1'!$B$2))</f>
        <v/>
      </c>
      <c r="BE266" s="79" t="str">
        <f>IF('1'!$B$5="","",IF('1'!$B$36="","",'1'!$B$4))</f>
        <v/>
      </c>
      <c r="BF266" s="75"/>
      <c r="BH266" s="84"/>
      <c r="BJ266" s="75"/>
      <c r="BK266" s="73"/>
      <c r="BL266" s="79"/>
      <c r="BN266" s="75"/>
      <c r="BP266" s="73"/>
      <c r="BR266" s="79"/>
    </row>
    <row r="267" spans="50:70" x14ac:dyDescent="0.25">
      <c r="AX267" s="75" t="str">
        <f>IF('1'!$B$5="","",IF('1'!$B$36="","",'1'!$B$5))</f>
        <v/>
      </c>
      <c r="AY267" s="78" t="str">
        <f>IF('1'!$B$5="","",IF('1'!$B$36="","","PCF011003"))</f>
        <v/>
      </c>
      <c r="AZ267" s="78" t="str">
        <f>IF('1'!$B$5="","",IF('1'!$B$36="","",1))</f>
        <v/>
      </c>
      <c r="BA267" s="78" t="str">
        <f>IF('1'!$B$5="","",IF('1'!$B$36="","",61))</f>
        <v/>
      </c>
      <c r="BB267" s="89"/>
      <c r="BC267" s="85" t="str">
        <f>IF('1'!$B$5="","",IF('1'!$B$36="","",0))</f>
        <v/>
      </c>
      <c r="BD267" s="78" t="str">
        <f>IF('1'!$B$5="","",IF('1'!$B$36="","",'1'!$B$2))</f>
        <v/>
      </c>
      <c r="BE267" s="79" t="str">
        <f>IF('1'!$B$5="","",IF('1'!$B$36="","",'1'!$B$4))</f>
        <v/>
      </c>
      <c r="BF267" s="75"/>
      <c r="BH267" s="84"/>
      <c r="BJ267" s="75"/>
      <c r="BK267" s="73"/>
      <c r="BL267" s="79"/>
      <c r="BN267" s="75"/>
      <c r="BP267" s="73"/>
      <c r="BR267" s="79"/>
    </row>
    <row r="268" spans="50:70" x14ac:dyDescent="0.25">
      <c r="AX268" s="75" t="str">
        <f>IF('1'!$B$5="","",IF('1'!$B$36="","",'1'!$B$5))</f>
        <v/>
      </c>
      <c r="AY268" s="78" t="str">
        <f>IF('1'!$B$5="","",IF('1'!$B$36="","","PCF011003"))</f>
        <v/>
      </c>
      <c r="AZ268" s="78" t="str">
        <f>IF('1'!$B$5="","",IF('1'!$B$36="","",1))</f>
        <v/>
      </c>
      <c r="BA268" s="78" t="str">
        <f>IF('1'!$B$5="","",IF('1'!$B$36="","",70))</f>
        <v/>
      </c>
      <c r="BB268" s="89" t="str">
        <f>IF('1'!$B$5="","",IF('1'!$B$36="","",IF('1'!$A$18="","",'1'!$A$18)))</f>
        <v/>
      </c>
      <c r="BC268" s="85" t="str">
        <f>IF('1'!$B$5="","",IF('1'!$B$36="","",0))</f>
        <v/>
      </c>
      <c r="BD268" s="78" t="str">
        <f>IF('1'!$B$5="","",IF('1'!$B$36="","",'1'!$B$2))</f>
        <v/>
      </c>
      <c r="BE268" s="79" t="str">
        <f>IF('1'!$B$5="","",IF('1'!$B$36="","",'1'!$B$4))</f>
        <v/>
      </c>
      <c r="BF268" s="75"/>
      <c r="BH268" s="84"/>
      <c r="BJ268" s="75"/>
      <c r="BK268" s="73"/>
      <c r="BL268" s="79"/>
      <c r="BN268" s="75"/>
      <c r="BP268" s="73"/>
      <c r="BR268" s="79"/>
    </row>
    <row r="269" spans="50:70" x14ac:dyDescent="0.25">
      <c r="AX269" s="75" t="str">
        <f>IF('1'!$B$5="","",IF('1'!$B$36="","",'1'!$B$5))</f>
        <v/>
      </c>
      <c r="AY269" s="78" t="str">
        <f>IF('1'!$B$5="","",IF('1'!$B$36="","","PCF011003"))</f>
        <v/>
      </c>
      <c r="AZ269" s="78" t="str">
        <f>IF('1'!$B$5="","",IF('1'!$B$36="","",1))</f>
        <v/>
      </c>
      <c r="BA269" s="78" t="str">
        <f>IF('1'!$B$5="","",IF('1'!$B$36="","",71))</f>
        <v/>
      </c>
      <c r="BB269" s="89" t="str">
        <f>IF('1'!$B$5="","",IF('1'!$B$36="","",IF('1'!$A$18="","",'1'!$A$18)))</f>
        <v/>
      </c>
      <c r="BC269" s="85" t="str">
        <f>IF('1'!$B$5="","",IF('1'!$B$36="","",0))</f>
        <v/>
      </c>
      <c r="BD269" s="78" t="str">
        <f>IF('1'!$B$5="","",IF('1'!$B$36="","",'1'!$B$2))</f>
        <v/>
      </c>
      <c r="BE269" s="79" t="str">
        <f>IF('1'!$B$5="","",IF('1'!$B$36="","",'1'!$B$4))</f>
        <v/>
      </c>
      <c r="BF269" s="75"/>
      <c r="BH269" s="84"/>
      <c r="BJ269" s="75"/>
      <c r="BK269" s="73"/>
      <c r="BL269" s="79"/>
      <c r="BN269" s="75"/>
      <c r="BP269" s="73"/>
      <c r="BR269" s="79"/>
    </row>
    <row r="270" spans="50:70" x14ac:dyDescent="0.25">
      <c r="AX270" s="75" t="str">
        <f>IF('1'!$B$5="","",IF('1'!$B$36="","",'1'!$B$5))</f>
        <v/>
      </c>
      <c r="AY270" s="78" t="str">
        <f>IF('1'!$B$5="","",IF('1'!$B$36="","","PCF011003"))</f>
        <v/>
      </c>
      <c r="AZ270" s="78" t="str">
        <f>IF('1'!$B$5="","",IF('1'!$B$36="","",1))</f>
        <v/>
      </c>
      <c r="BA270" s="78" t="str">
        <f>IF('1'!$B$5="","",IF('1'!$B$36="","",72))</f>
        <v/>
      </c>
      <c r="BB270" s="89" t="str">
        <f>IF('1'!$B$5="","",IF('1'!$B$36="","",IF('1'!$A$19="","",'1'!$A$19)))</f>
        <v/>
      </c>
      <c r="BC270" s="85" t="str">
        <f>IF('1'!$B$5="","",IF('1'!$B$36="","",0))</f>
        <v/>
      </c>
      <c r="BD270" s="78" t="str">
        <f>IF('1'!$B$5="","",IF('1'!$B$36="","",'1'!$B$2))</f>
        <v/>
      </c>
      <c r="BE270" s="79" t="str">
        <f>IF('1'!$B$5="","",IF('1'!$B$36="","",'1'!$B$4))</f>
        <v/>
      </c>
      <c r="BF270" s="75"/>
      <c r="BH270" s="84"/>
      <c r="BJ270" s="75"/>
      <c r="BK270" s="73"/>
      <c r="BL270" s="79"/>
      <c r="BN270" s="75"/>
      <c r="BP270" s="73"/>
      <c r="BR270" s="79"/>
    </row>
    <row r="271" spans="50:70" x14ac:dyDescent="0.25">
      <c r="AX271" s="75" t="str">
        <f>IF('1'!$B$5="","",IF('1'!$B$36="","",'1'!$B$5))</f>
        <v/>
      </c>
      <c r="AY271" s="78" t="str">
        <f>IF('1'!$B$5="","",IF('1'!$B$36="","","PCF011003"))</f>
        <v/>
      </c>
      <c r="AZ271" s="78" t="str">
        <f>IF('1'!$B$5="","",IF('1'!$B$36="","",1))</f>
        <v/>
      </c>
      <c r="BA271" s="78" t="str">
        <f>IF('1'!$B$5="","",IF('1'!$B$36="","",73))</f>
        <v/>
      </c>
      <c r="BB271" s="89" t="str">
        <f>IF('1'!$B$5="","",IF('1'!$B$36="","",IF('1'!$A$19="","",'1'!$A$19)))</f>
        <v/>
      </c>
      <c r="BC271" s="76" t="str">
        <f>IF('1'!$B$5="","",IF('1'!$B$36="","",0))</f>
        <v/>
      </c>
      <c r="BD271" s="78" t="str">
        <f>IF('1'!$B$5="","",IF('1'!$B$36="","",'1'!$B$2))</f>
        <v/>
      </c>
      <c r="BE271" s="79" t="str">
        <f>IF('1'!$B$5="","",IF('1'!$B$36="","",'1'!$B$4))</f>
        <v/>
      </c>
      <c r="BF271" s="75"/>
      <c r="BH271" s="84"/>
      <c r="BJ271" s="75"/>
      <c r="BK271" s="73"/>
      <c r="BL271" s="79"/>
      <c r="BN271" s="75"/>
      <c r="BP271" s="73"/>
      <c r="BR271" s="79"/>
    </row>
    <row r="272" spans="50:70" x14ac:dyDescent="0.25">
      <c r="AX272" s="75" t="str">
        <f>IF('1'!$B$5="","",IF('1'!$B$36="","",'1'!$B$5))</f>
        <v/>
      </c>
      <c r="AY272" s="78" t="str">
        <f>IF('1'!$B$5="","",IF('1'!$B$36="","","PCF011003"))</f>
        <v/>
      </c>
      <c r="AZ272" s="78" t="str">
        <f>IF('1'!$B$5="","",IF('1'!$B$36="","",1))</f>
        <v/>
      </c>
      <c r="BA272" s="78" t="str">
        <f>IF('1'!$B$5="","",IF('1'!$B$36="","",74))</f>
        <v/>
      </c>
      <c r="BB272" s="89" t="str">
        <f>IF('1'!$B$5="","",IF('1'!$B$36="","",IF('1'!$A$20="","",'1'!$A$20)))</f>
        <v/>
      </c>
      <c r="BC272" s="85" t="str">
        <f>IF('1'!$B$5="","",IF('1'!$B$36="","",0))</f>
        <v/>
      </c>
      <c r="BD272" s="78" t="str">
        <f>IF('1'!$B$5="","",IF('1'!$B$36="","",'1'!$B$2))</f>
        <v/>
      </c>
      <c r="BE272" s="79" t="str">
        <f>IF('1'!$B$5="","",IF('1'!$B$36="","",'1'!$B$4))</f>
        <v/>
      </c>
      <c r="BF272" s="75"/>
      <c r="BH272" s="84"/>
      <c r="BJ272" s="75"/>
      <c r="BK272" s="73"/>
      <c r="BL272" s="79"/>
      <c r="BN272" s="75"/>
      <c r="BP272" s="73"/>
      <c r="BR272" s="79"/>
    </row>
    <row r="273" spans="50:70" x14ac:dyDescent="0.25">
      <c r="AX273" s="75" t="str">
        <f>IF('1'!$B$5="","",IF('1'!$B$36="","",'1'!$B$5))</f>
        <v/>
      </c>
      <c r="AY273" s="78" t="str">
        <f>IF('1'!$B$5="","",IF('1'!$B$36="","","PCF011003"))</f>
        <v/>
      </c>
      <c r="AZ273" s="78" t="str">
        <f>IF('1'!$B$5="","",IF('1'!$B$36="","",1))</f>
        <v/>
      </c>
      <c r="BA273" s="78" t="str">
        <f>IF('1'!$B$5="","",IF('1'!$B$36="","",75))</f>
        <v/>
      </c>
      <c r="BB273" s="89" t="str">
        <f>IF('1'!$B$5="","",IF('1'!$B$36="","",IF('1'!$A$20="","",'1'!$A$20)))</f>
        <v/>
      </c>
      <c r="BC273" s="85" t="str">
        <f>IF('1'!$B$5="","",IF('1'!$B$36="","",0))</f>
        <v/>
      </c>
      <c r="BD273" s="78" t="str">
        <f>IF('1'!$B$5="","",IF('1'!$B$36="","",'1'!$B$2))</f>
        <v/>
      </c>
      <c r="BE273" s="79" t="str">
        <f>IF('1'!$B$5="","",IF('1'!$B$36="","",'1'!$B$4))</f>
        <v/>
      </c>
      <c r="BF273" s="75"/>
      <c r="BH273" s="84"/>
      <c r="BJ273" s="75"/>
      <c r="BK273" s="73"/>
      <c r="BL273" s="79"/>
      <c r="BN273" s="75"/>
      <c r="BP273" s="73"/>
      <c r="BR273" s="79"/>
    </row>
    <row r="274" spans="50:70" x14ac:dyDescent="0.25">
      <c r="AX274" s="75" t="str">
        <f>IF('1'!$B$5="","",IF('1'!$B$36="","",'1'!$B$5))</f>
        <v/>
      </c>
      <c r="AY274" s="78" t="str">
        <f>IF('1'!$B$5="","",IF('1'!$B$36="","","PCF011003"))</f>
        <v/>
      </c>
      <c r="AZ274" s="78" t="str">
        <f>IF('1'!$B$5="","",IF('1'!$B$36="","",1))</f>
        <v/>
      </c>
      <c r="BA274" s="78" t="str">
        <f>IF('1'!$B$5="","",IF('1'!$B$36="","",76))</f>
        <v/>
      </c>
      <c r="BB274" s="89" t="str">
        <f>IF('1'!$B$5="","",IF('1'!$B$36="","",IF('1'!$A$21="","",'1'!$A$21)))</f>
        <v/>
      </c>
      <c r="BC274" s="85" t="str">
        <f>IF('1'!$B$5="","",IF('1'!$B$36="","",0))</f>
        <v/>
      </c>
      <c r="BD274" s="78" t="str">
        <f>IF('1'!$B$5="","",IF('1'!$B$36="","",'1'!$B$2))</f>
        <v/>
      </c>
      <c r="BE274" s="79" t="str">
        <f>IF('1'!$B$5="","",IF('1'!$B$36="","",'1'!$B$4))</f>
        <v/>
      </c>
      <c r="BF274" s="75"/>
      <c r="BH274" s="84"/>
      <c r="BJ274" s="75"/>
      <c r="BK274" s="73"/>
      <c r="BL274" s="79"/>
      <c r="BN274" s="75"/>
      <c r="BP274" s="73"/>
      <c r="BR274" s="79"/>
    </row>
    <row r="275" spans="50:70" x14ac:dyDescent="0.25">
      <c r="AX275" s="75" t="str">
        <f>IF('1'!$B$5="","",IF('1'!$B$36="","",'1'!$B$5))</f>
        <v/>
      </c>
      <c r="AY275" s="78" t="str">
        <f>IF('1'!$B$5="","",IF('1'!$B$36="","","PCF011003"))</f>
        <v/>
      </c>
      <c r="AZ275" s="78" t="str">
        <f>IF('1'!$B$5="","",IF('1'!$B$36="","",1))</f>
        <v/>
      </c>
      <c r="BA275" s="78" t="str">
        <f>IF('1'!$B$5="","",IF('1'!$B$36="","",77))</f>
        <v/>
      </c>
      <c r="BB275" s="89" t="str">
        <f>IF('1'!$B$5="","",IF('1'!$B$36="","",IF('1'!$A$21="","",'1'!$A$21)))</f>
        <v/>
      </c>
      <c r="BC275" s="85" t="str">
        <f>IF('1'!$B$5="","",IF('1'!$B$36="","",0))</f>
        <v/>
      </c>
      <c r="BD275" s="78" t="str">
        <f>IF('1'!$B$5="","",IF('1'!$B$36="","",'1'!$B$2))</f>
        <v/>
      </c>
      <c r="BE275" s="79" t="str">
        <f>IF('1'!$B$5="","",IF('1'!$B$36="","",'1'!$B$4))</f>
        <v/>
      </c>
      <c r="BF275" s="75"/>
      <c r="BH275" s="84"/>
      <c r="BJ275" s="75"/>
      <c r="BK275" s="73"/>
      <c r="BL275" s="79"/>
      <c r="BN275" s="75"/>
      <c r="BP275" s="73"/>
      <c r="BR275" s="79"/>
    </row>
    <row r="276" spans="50:70" x14ac:dyDescent="0.25">
      <c r="AX276" s="75" t="str">
        <f>IF('1'!$B$5="","",IF('1'!$B$36="","",'1'!$B$5))</f>
        <v/>
      </c>
      <c r="AY276" s="78" t="str">
        <f>IF('1'!$B$5="","",IF('1'!$B$36="","","PCF011003"))</f>
        <v/>
      </c>
      <c r="AZ276" s="78" t="str">
        <f>IF('1'!$B$5="","",IF('1'!$B$36="","",1))</f>
        <v/>
      </c>
      <c r="BA276" s="78" t="str">
        <f>IF('1'!$B$5="","",IF('1'!$B$36="","",78))</f>
        <v/>
      </c>
      <c r="BB276" s="89" t="str">
        <f>IF('1'!$B$5="","",IF('1'!$B$36="","",IF('1'!$J$18="","",'1'!$J$18)))</f>
        <v/>
      </c>
      <c r="BC276" s="85" t="str">
        <f>IF('1'!$B$5="","",IF('1'!$B$36="","",0))</f>
        <v/>
      </c>
      <c r="BD276" s="78" t="str">
        <f>IF('1'!$B$5="","",IF('1'!$B$36="","",'1'!$B$2))</f>
        <v/>
      </c>
      <c r="BE276" s="79" t="str">
        <f>IF('1'!$B$5="","",IF('1'!$B$36="","",'1'!$B$4))</f>
        <v/>
      </c>
      <c r="BF276" s="75"/>
      <c r="BH276" s="84"/>
      <c r="BJ276" s="75"/>
      <c r="BK276" s="73"/>
      <c r="BL276" s="79"/>
      <c r="BN276" s="75"/>
      <c r="BP276" s="73"/>
      <c r="BR276" s="79"/>
    </row>
    <row r="277" spans="50:70" x14ac:dyDescent="0.25">
      <c r="AX277" s="75" t="str">
        <f>IF('1'!$B$5="","",IF('1'!$B$36="","",'1'!$B$5))</f>
        <v/>
      </c>
      <c r="AY277" s="78" t="str">
        <f>IF('1'!$B$5="","",IF('1'!$B$36="","","PCF011003"))</f>
        <v/>
      </c>
      <c r="AZ277" s="78" t="str">
        <f>IF('1'!$B$5="","",IF('1'!$B$36="","",1))</f>
        <v/>
      </c>
      <c r="BA277" s="78" t="str">
        <f>IF('1'!$B$5="","",IF('1'!$B$36="","",79))</f>
        <v/>
      </c>
      <c r="BB277" s="89" t="str">
        <f>IF('1'!$B$5="","",IF('1'!$B$36="","",IF('1'!$J$18="","",'1'!$J$18)))</f>
        <v/>
      </c>
      <c r="BC277" s="85" t="str">
        <f>IF('1'!$B$5="","",IF('1'!$B$36="","",0))</f>
        <v/>
      </c>
      <c r="BD277" s="78" t="str">
        <f>IF('1'!$B$5="","",IF('1'!$B$36="","",'1'!$B$2))</f>
        <v/>
      </c>
      <c r="BE277" s="79" t="str">
        <f>IF('1'!$B$5="","",IF('1'!$B$36="","",'1'!$B$4))</f>
        <v/>
      </c>
      <c r="BF277" s="75"/>
      <c r="BH277" s="84"/>
      <c r="BJ277" s="75"/>
      <c r="BK277" s="73"/>
      <c r="BL277" s="79"/>
      <c r="BN277" s="75"/>
      <c r="BP277" s="73"/>
      <c r="BR277" s="79"/>
    </row>
    <row r="278" spans="50:70" x14ac:dyDescent="0.25">
      <c r="AX278" s="75" t="str">
        <f>IF('1'!$B$5="","",IF('1'!$B$36="","",'1'!$B$5))</f>
        <v/>
      </c>
      <c r="AY278" s="78" t="str">
        <f>IF('1'!$B$5="","",IF('1'!$B$36="","","PCF011003"))</f>
        <v/>
      </c>
      <c r="AZ278" s="78" t="str">
        <f>IF('1'!$B$5="","",IF('1'!$B$36="","",1))</f>
        <v/>
      </c>
      <c r="BA278" s="78" t="str">
        <f>IF('1'!$B$5="","",IF('1'!$B$36="","",80))</f>
        <v/>
      </c>
      <c r="BB278" s="89" t="str">
        <f>IF('1'!$B$5="","",IF('1'!$B$36="","",IF('1'!$J$19="","",'1'!$J$19)))</f>
        <v/>
      </c>
      <c r="BC278" s="85" t="str">
        <f>IF('1'!$B$5="","",IF('1'!$B$36="","",0))</f>
        <v/>
      </c>
      <c r="BD278" s="78" t="str">
        <f>IF('1'!$B$5="","",IF('1'!$B$36="","",'1'!$B$2))</f>
        <v/>
      </c>
      <c r="BE278" s="79" t="str">
        <f>IF('1'!$B$5="","",IF('1'!$B$36="","",'1'!$B$4))</f>
        <v/>
      </c>
      <c r="BF278" s="75"/>
      <c r="BH278" s="84"/>
      <c r="BJ278" s="75"/>
      <c r="BK278" s="73"/>
      <c r="BL278" s="79"/>
      <c r="BN278" s="75"/>
      <c r="BP278" s="73"/>
      <c r="BR278" s="79"/>
    </row>
    <row r="279" spans="50:70" x14ac:dyDescent="0.25">
      <c r="AX279" s="75" t="str">
        <f>IF('1'!$B$5="","",IF('1'!$B$36="","",'1'!$B$5))</f>
        <v/>
      </c>
      <c r="AY279" s="78" t="str">
        <f>IF('1'!$B$5="","",IF('1'!$B$36="","","PCF011003"))</f>
        <v/>
      </c>
      <c r="AZ279" s="78" t="str">
        <f>IF('1'!$B$5="","",IF('1'!$B$36="","",1))</f>
        <v/>
      </c>
      <c r="BA279" s="78" t="str">
        <f>IF('1'!$B$5="","",IF('1'!$B$36="","",81))</f>
        <v/>
      </c>
      <c r="BB279" s="89" t="str">
        <f>IF('1'!$B$5="","",IF('1'!$B$36="","",IF('1'!$J$19="","",'1'!$J$19)))</f>
        <v/>
      </c>
      <c r="BC279" s="85" t="str">
        <f>IF('1'!$B$5="","",IF('1'!$B$36="","",0))</f>
        <v/>
      </c>
      <c r="BD279" s="78" t="str">
        <f>IF('1'!$B$5="","",IF('1'!$B$36="","",'1'!$B$2))</f>
        <v/>
      </c>
      <c r="BE279" s="79" t="str">
        <f>IF('1'!$B$5="","",IF('1'!$B$36="","",'1'!$B$4))</f>
        <v/>
      </c>
      <c r="BF279" s="75"/>
      <c r="BH279" s="84"/>
      <c r="BJ279" s="75"/>
      <c r="BK279" s="73"/>
      <c r="BL279" s="79"/>
      <c r="BN279" s="75"/>
      <c r="BP279" s="73"/>
      <c r="BR279" s="79"/>
    </row>
    <row r="280" spans="50:70" x14ac:dyDescent="0.25">
      <c r="AX280" s="75" t="str">
        <f>IF('1'!$B$5="","",IF('1'!$B$36="","",'1'!$B$5))</f>
        <v/>
      </c>
      <c r="AY280" s="78" t="str">
        <f>IF('1'!$B$5="","",IF('1'!$B$36="","","PCF011003"))</f>
        <v/>
      </c>
      <c r="AZ280" s="78" t="str">
        <f>IF('1'!$B$5="","",IF('1'!$B$36="","",1))</f>
        <v/>
      </c>
      <c r="BA280" s="78" t="str">
        <f>IF('1'!$B$5="","",IF('1'!$B$36="","",82))</f>
        <v/>
      </c>
      <c r="BB280" s="89" t="str">
        <f>IF('1'!$B$5="","",IF('1'!$B$36="","",IF('1'!$J$20="","",'1'!$J$20)))</f>
        <v/>
      </c>
      <c r="BC280" s="85" t="str">
        <f>IF('1'!$B$5="","",IF('1'!$B$36="","",0))</f>
        <v/>
      </c>
      <c r="BD280" s="78" t="str">
        <f>IF('1'!$B$5="","",IF('1'!$B$36="","",'1'!$B$2))</f>
        <v/>
      </c>
      <c r="BE280" s="79" t="str">
        <f>IF('1'!$B$5="","",IF('1'!$B$36="","",'1'!$B$4))</f>
        <v/>
      </c>
      <c r="BF280" s="75"/>
      <c r="BH280" s="84"/>
      <c r="BJ280" s="75"/>
      <c r="BK280" s="73"/>
      <c r="BL280" s="79"/>
      <c r="BN280" s="75"/>
      <c r="BP280" s="73"/>
      <c r="BR280" s="79"/>
    </row>
    <row r="281" spans="50:70" x14ac:dyDescent="0.25">
      <c r="AX281" s="75" t="str">
        <f>IF('1'!$B$5="","",IF('1'!$B$36="","",'1'!$B$5))</f>
        <v/>
      </c>
      <c r="AY281" s="78" t="str">
        <f>IF('1'!$B$5="","",IF('1'!$B$36="","","PCF011003"))</f>
        <v/>
      </c>
      <c r="AZ281" s="78" t="str">
        <f>IF('1'!$B$5="","",IF('1'!$B$36="","",1))</f>
        <v/>
      </c>
      <c r="BA281" s="78" t="str">
        <f>IF('1'!$B$5="","",IF('1'!$B$36="","",83))</f>
        <v/>
      </c>
      <c r="BB281" s="89" t="str">
        <f>IF('1'!$B$5="","",IF('1'!$B$36="","",IF('1'!$J$20="","",'1'!$J$20)))</f>
        <v/>
      </c>
      <c r="BC281" s="85" t="str">
        <f>IF('1'!$B$5="","",IF('1'!$B$36="","",0))</f>
        <v/>
      </c>
      <c r="BD281" s="78" t="str">
        <f>IF('1'!$B$5="","",IF('1'!$B$36="","",'1'!$B$2))</f>
        <v/>
      </c>
      <c r="BE281" s="79" t="str">
        <f>IF('1'!$B$5="","",IF('1'!$B$36="","",'1'!$B$4))</f>
        <v/>
      </c>
      <c r="BF281" s="75"/>
      <c r="BH281" s="84"/>
      <c r="BJ281" s="75"/>
      <c r="BK281" s="73"/>
      <c r="BL281" s="79"/>
      <c r="BN281" s="75"/>
      <c r="BP281" s="73"/>
      <c r="BR281" s="79"/>
    </row>
    <row r="282" spans="50:70" x14ac:dyDescent="0.25">
      <c r="AX282" s="75" t="str">
        <f>IF('1'!$B$5="","",IF('1'!$B$36="","",'1'!$B$5))</f>
        <v/>
      </c>
      <c r="AY282" s="78" t="str">
        <f>IF('1'!$B$5="","",IF('1'!$B$36="","","PCF011003"))</f>
        <v/>
      </c>
      <c r="AZ282" s="78" t="str">
        <f>IF('1'!$B$5="","",IF('1'!$B$36="","",1))</f>
        <v/>
      </c>
      <c r="BA282" s="78" t="str">
        <f>IF('1'!$B$5="","",IF('1'!$B$36="","",84))</f>
        <v/>
      </c>
      <c r="BB282" s="89" t="str">
        <f>IF('1'!$B$5="","",IF('1'!$B$36="","",IF('1'!$J$21="","",'1'!$J$21)))</f>
        <v/>
      </c>
      <c r="BC282" s="76" t="str">
        <f>IF('1'!$B$5="","",IF('1'!$B$36="","",0))</f>
        <v/>
      </c>
      <c r="BD282" s="78" t="str">
        <f>IF('1'!$B$5="","",IF('1'!$B$36="","",'1'!$B$2))</f>
        <v/>
      </c>
      <c r="BE282" s="79" t="str">
        <f>IF('1'!$B$5="","",IF('1'!$B$36="","",'1'!$B$4))</f>
        <v/>
      </c>
      <c r="BF282" s="75"/>
      <c r="BH282" s="84"/>
      <c r="BJ282" s="75"/>
      <c r="BK282" s="73"/>
      <c r="BL282" s="79"/>
      <c r="BN282" s="75"/>
      <c r="BP282" s="73"/>
      <c r="BR282" s="79"/>
    </row>
    <row r="283" spans="50:70" x14ac:dyDescent="0.25">
      <c r="AX283" s="75" t="str">
        <f>IF('1'!$B$5="","",IF('1'!$B$36="","",'1'!$B$5))</f>
        <v/>
      </c>
      <c r="AY283" s="78" t="str">
        <f>IF('1'!$B$5="","",IF('1'!$B$36="","","PCF011003"))</f>
        <v/>
      </c>
      <c r="AZ283" s="78" t="str">
        <f>IF('1'!$B$5="","",IF('1'!$B$36="","",1))</f>
        <v/>
      </c>
      <c r="BA283" s="78" t="str">
        <f>IF('1'!$B$5="","",IF('1'!$B$36="","",85))</f>
        <v/>
      </c>
      <c r="BB283" s="89" t="str">
        <f>IF('1'!$B$5="","",IF('1'!$B$36="","",IF('1'!$J$21="","",'1'!$J$21)))</f>
        <v/>
      </c>
      <c r="BC283" s="85" t="str">
        <f>IF('1'!$B$5="","",IF('1'!$B$36="","",0))</f>
        <v/>
      </c>
      <c r="BD283" s="78" t="str">
        <f>IF('1'!$B$5="","",IF('1'!$B$36="","",'1'!$B$2))</f>
        <v/>
      </c>
      <c r="BE283" s="79" t="str">
        <f>IF('1'!$B$5="","",IF('1'!$B$36="","",'1'!$B$4))</f>
        <v/>
      </c>
      <c r="BF283" s="75"/>
      <c r="BH283" s="84"/>
      <c r="BJ283" s="75"/>
      <c r="BK283" s="73"/>
      <c r="BL283" s="79"/>
      <c r="BN283" s="75"/>
      <c r="BP283" s="73"/>
      <c r="BR283" s="79"/>
    </row>
    <row r="284" spans="50:70" x14ac:dyDescent="0.25">
      <c r="AX284" s="75" t="str">
        <f>IF('1'!$B$5="","",IF('1'!$B$36="","",'1'!$B$5))</f>
        <v/>
      </c>
      <c r="AY284" s="78" t="str">
        <f>IF('1'!$B$5="","",IF('1'!$B$36="","","PCF011003"))</f>
        <v/>
      </c>
      <c r="AZ284" s="78" t="str">
        <f>IF('1'!$B$5="","",IF('1'!$B$36="","",1))</f>
        <v/>
      </c>
      <c r="BA284" s="78" t="str">
        <f>IF('1'!$B$5="","",IF('1'!$B$36="","",86))</f>
        <v/>
      </c>
      <c r="BB284" s="89" t="str">
        <f>IF('1'!$B$5="","",IF('1'!$B$36="","",IF('1'!$C$36="","",'1'!$C$36)))</f>
        <v/>
      </c>
      <c r="BC284" s="85" t="str">
        <f>IF('1'!$B$5="","",IF('1'!$B$36="","",0))</f>
        <v/>
      </c>
      <c r="BD284" s="78" t="str">
        <f>IF('1'!$B$5="","",IF('1'!$B$36="","",'1'!$B$2))</f>
        <v/>
      </c>
      <c r="BE284" s="79" t="str">
        <f>IF('1'!$B$5="","",IF('1'!$B$36="","",'1'!$B$4))</f>
        <v/>
      </c>
      <c r="BF284" s="75"/>
      <c r="BH284" s="84"/>
      <c r="BJ284" s="75"/>
      <c r="BK284" s="73"/>
      <c r="BL284" s="79"/>
      <c r="BN284" s="75"/>
      <c r="BP284" s="73"/>
      <c r="BR284" s="79"/>
    </row>
    <row r="285" spans="50:70" x14ac:dyDescent="0.25">
      <c r="AX285" s="75" t="str">
        <f>IF('1'!$B$5="","",IF('1'!$B$36="","",'1'!$B$5))</f>
        <v/>
      </c>
      <c r="AY285" s="78" t="str">
        <f>IF('1'!$B$5="","",IF('1'!$B$36="","","PCF011003"))</f>
        <v/>
      </c>
      <c r="AZ285" s="78" t="str">
        <f>IF('1'!$B$5="","",IF('1'!$B$36="","",1))</f>
        <v/>
      </c>
      <c r="BA285" s="78" t="str">
        <f>IF('1'!$B$5="","",IF('1'!$B$36="","",87))</f>
        <v/>
      </c>
      <c r="BB285" s="89" t="str">
        <f>IF('1'!$B$5="","",IF('1'!$B$36="","",IF('1'!$C$36="","",'1'!$C$36)))</f>
        <v/>
      </c>
      <c r="BC285" s="76" t="str">
        <f>IF('1'!$B$5="","",IF('1'!$B$36="","",0))</f>
        <v/>
      </c>
      <c r="BD285" s="78" t="str">
        <f>IF('1'!$B$5="","",IF('1'!$B$36="","",'1'!$B$2))</f>
        <v/>
      </c>
      <c r="BE285" s="79" t="str">
        <f>IF('1'!$B$5="","",IF('1'!$B$36="","",'1'!$B$4))</f>
        <v/>
      </c>
      <c r="BF285" s="75"/>
      <c r="BH285" s="84"/>
      <c r="BJ285" s="75"/>
      <c r="BK285" s="73"/>
      <c r="BL285" s="79"/>
      <c r="BN285" s="75"/>
      <c r="BP285" s="73"/>
      <c r="BR285" s="79"/>
    </row>
    <row r="286" spans="50:70" x14ac:dyDescent="0.25">
      <c r="AX286" s="75" t="str">
        <f>IF('1'!$B$5="","",IF('1'!$B$36="","",'1'!$B$5))</f>
        <v/>
      </c>
      <c r="AY286" s="78" t="str">
        <f>IF('1'!$B$5="","",IF('1'!$B$36="","","PCF011003"))</f>
        <v/>
      </c>
      <c r="AZ286" s="78" t="str">
        <f>IF('1'!$B$5="","",IF('1'!$B$36="","",1))</f>
        <v/>
      </c>
      <c r="BA286" s="78" t="str">
        <f>IF('1'!$B$5="","",IF('1'!$B$36="","",88))</f>
        <v/>
      </c>
      <c r="BB286" s="89" t="str">
        <f>IF('1'!$B$5="","",IF('1'!$B$36="","",IF('1'!$C$37="","",'1'!$C$37)))</f>
        <v/>
      </c>
      <c r="BC286" s="85" t="str">
        <f>IF('1'!$B$5="","",IF('1'!$B$36="","",0))</f>
        <v/>
      </c>
      <c r="BD286" s="78" t="str">
        <f>IF('1'!$B$5="","",IF('1'!$B$36="","",'1'!$B$2))</f>
        <v/>
      </c>
      <c r="BE286" s="79" t="str">
        <f>IF('1'!$B$5="","",IF('1'!$B$36="","",'1'!$B$4))</f>
        <v/>
      </c>
      <c r="BF286" s="75"/>
      <c r="BH286" s="84"/>
      <c r="BJ286" s="75"/>
      <c r="BK286" s="73"/>
      <c r="BL286" s="79"/>
      <c r="BN286" s="75"/>
      <c r="BP286" s="73"/>
      <c r="BR286" s="79"/>
    </row>
    <row r="287" spans="50:70" x14ac:dyDescent="0.25">
      <c r="AX287" s="75" t="str">
        <f>IF('1'!$B$5="","",IF('1'!$B$36="","",'1'!$B$5))</f>
        <v/>
      </c>
      <c r="AY287" s="78" t="str">
        <f>IF('1'!$B$5="","",IF('1'!$B$36="","","PCF011003"))</f>
        <v/>
      </c>
      <c r="AZ287" s="78" t="str">
        <f>IF('1'!$B$5="","",IF('1'!$B$36="","",1))</f>
        <v/>
      </c>
      <c r="BA287" s="78" t="str">
        <f>IF('1'!$B$5="","",IF('1'!$B$36="","",89))</f>
        <v/>
      </c>
      <c r="BB287" s="89" t="str">
        <f>IF('1'!$B$5="","",IF('1'!$B$36="","",IF('1'!$C$37="","",'1'!$C$37)))</f>
        <v/>
      </c>
      <c r="BC287" s="85" t="str">
        <f>IF('1'!$B$5="","",IF('1'!$B$36="","",0))</f>
        <v/>
      </c>
      <c r="BD287" s="78" t="str">
        <f>IF('1'!$B$5="","",IF('1'!$B$36="","",'1'!$B$2))</f>
        <v/>
      </c>
      <c r="BE287" s="79" t="str">
        <f>IF('1'!$B$5="","",IF('1'!$B$36="","",'1'!$B$4))</f>
        <v/>
      </c>
      <c r="BF287" s="75"/>
      <c r="BH287" s="84"/>
      <c r="BJ287" s="75"/>
      <c r="BK287" s="73"/>
      <c r="BL287" s="79"/>
      <c r="BN287" s="75"/>
      <c r="BP287" s="73"/>
      <c r="BR287" s="79"/>
    </row>
    <row r="288" spans="50:70" x14ac:dyDescent="0.25">
      <c r="AX288" s="75" t="str">
        <f>IF('1'!$B$5="","",IF('1'!$B$36="","",'1'!$B$5))</f>
        <v/>
      </c>
      <c r="AY288" s="78" t="str">
        <f>IF('1'!$B$5="","",IF('1'!$B$36="","","PCF011003"))</f>
        <v/>
      </c>
      <c r="AZ288" s="78" t="str">
        <f>IF('1'!$B$5="","",IF('1'!$B$36="","",1))</f>
        <v/>
      </c>
      <c r="BA288" s="78" t="str">
        <f>IF('1'!$B$5="","",IF('1'!$B$36="","",90))</f>
        <v/>
      </c>
      <c r="BB288" s="89" t="str">
        <f>IF('1'!$B$5="","",IF('1'!$B$36="","",IF('1'!$C$38="","",'1'!$C$38)))</f>
        <v/>
      </c>
      <c r="BC288" s="85" t="str">
        <f>IF('1'!$B$5="","",IF('1'!$B$36="","",0))</f>
        <v/>
      </c>
      <c r="BD288" s="78" t="str">
        <f>IF('1'!$B$5="","",IF('1'!$B$36="","",'1'!$B$2))</f>
        <v/>
      </c>
      <c r="BE288" s="79" t="str">
        <f>IF('1'!$B$5="","",IF('1'!$B$36="","",'1'!$B$4))</f>
        <v/>
      </c>
      <c r="BF288" s="75"/>
      <c r="BH288" s="84"/>
      <c r="BJ288" s="75"/>
      <c r="BK288" s="73"/>
      <c r="BL288" s="79"/>
      <c r="BN288" s="75"/>
      <c r="BP288" s="73"/>
      <c r="BR288" s="79"/>
    </row>
    <row r="289" spans="50:70" x14ac:dyDescent="0.25">
      <c r="AX289" s="75" t="str">
        <f>IF('1'!$B$5="","",IF('1'!$B$36="","",'1'!$B$5))</f>
        <v/>
      </c>
      <c r="AY289" s="78" t="str">
        <f>IF('1'!$B$5="","",IF('1'!$B$36="","","PCF011003"))</f>
        <v/>
      </c>
      <c r="AZ289" s="78" t="str">
        <f>IF('1'!$B$5="","",IF('1'!$B$36="","",1))</f>
        <v/>
      </c>
      <c r="BA289" s="78" t="str">
        <f>IF('1'!$B$5="","",IF('1'!$B$36="","",91))</f>
        <v/>
      </c>
      <c r="BB289" s="89" t="str">
        <f>IF('1'!$B$5="","",IF('1'!$B$36="","",IF('1'!$C$38="","",'1'!$C$38)))</f>
        <v/>
      </c>
      <c r="BC289" s="85" t="str">
        <f>IF('1'!$B$5="","",IF('1'!$B$36="","",0))</f>
        <v/>
      </c>
      <c r="BD289" s="78" t="str">
        <f>IF('1'!$B$5="","",IF('1'!$B$36="","",'1'!$B$2))</f>
        <v/>
      </c>
      <c r="BE289" s="79" t="str">
        <f>IF('1'!$B$5="","",IF('1'!$B$36="","",'1'!$B$4))</f>
        <v/>
      </c>
      <c r="BF289" s="75"/>
      <c r="BH289" s="84"/>
      <c r="BJ289" s="75"/>
      <c r="BK289" s="73"/>
      <c r="BL289" s="79"/>
      <c r="BN289" s="75"/>
      <c r="BP289" s="73"/>
      <c r="BR289" s="79"/>
    </row>
    <row r="290" spans="50:70" x14ac:dyDescent="0.25">
      <c r="AX290" s="75" t="str">
        <f>IF('1'!$B$5="","",IF('1'!$B$36="","",'1'!$B$5))</f>
        <v/>
      </c>
      <c r="AY290" s="78" t="str">
        <f>IF('1'!$B$5="","",IF('1'!$B$36="","","PCF011003"))</f>
        <v/>
      </c>
      <c r="AZ290" s="78" t="str">
        <f>IF('1'!$B$5="","",IF('1'!$B$36="","",1))</f>
        <v/>
      </c>
      <c r="BA290" s="78" t="str">
        <f>IF('1'!$B$5="","",IF('1'!$B$36="","",92))</f>
        <v/>
      </c>
      <c r="BB290" s="89" t="str">
        <f>IF('1'!$B$5="","",IF('1'!$B$36="","",IF('1'!$J$18="","",'1'!$J$18)))</f>
        <v/>
      </c>
      <c r="BC290" s="76" t="str">
        <f>IF('1'!$B$5="","",IF('1'!$B$36="","",0))</f>
        <v/>
      </c>
      <c r="BD290" s="78" t="str">
        <f>IF('1'!$B$5="","",IF('1'!$B$36="","",'1'!$B$2))</f>
        <v/>
      </c>
      <c r="BE290" s="79" t="str">
        <f>IF('1'!$B$5="","",IF('1'!$B$36="","",'1'!$B$4))</f>
        <v/>
      </c>
      <c r="BF290" s="75"/>
      <c r="BH290" s="84"/>
      <c r="BJ290" s="75"/>
      <c r="BK290" s="73"/>
      <c r="BL290" s="79"/>
      <c r="BN290" s="75"/>
      <c r="BP290" s="73"/>
      <c r="BR290" s="79"/>
    </row>
    <row r="291" spans="50:70" x14ac:dyDescent="0.25">
      <c r="AX291" s="75" t="str">
        <f>IF('1'!$B$5="","",IF('1'!$B$36="","",'1'!$B$5))</f>
        <v/>
      </c>
      <c r="AY291" s="78" t="str">
        <f>IF('1'!$B$5="","",IF('1'!$B$36="","","PCF011003"))</f>
        <v/>
      </c>
      <c r="AZ291" s="78" t="str">
        <f>IF('1'!$B$5="","",IF('1'!$B$36="","",1))</f>
        <v/>
      </c>
      <c r="BA291" s="78" t="str">
        <f>IF('1'!$B$5="","",IF('1'!$B$36="","",93))</f>
        <v/>
      </c>
      <c r="BB291" s="89" t="str">
        <f>IF('1'!$B$5="","",IF('1'!$B$36="","",IF('1'!$J$19="","",'1'!$J$19)))</f>
        <v/>
      </c>
      <c r="BC291" s="85" t="str">
        <f>IF('1'!$B$5="","",IF('1'!$B$36="","",0))</f>
        <v/>
      </c>
      <c r="BD291" s="78" t="str">
        <f>IF('1'!$B$5="","",IF('1'!$B$36="","",'1'!$B$2))</f>
        <v/>
      </c>
      <c r="BE291" s="79" t="str">
        <f>IF('1'!$B$5="","",IF('1'!$B$36="","",'1'!$B$4))</f>
        <v/>
      </c>
      <c r="BF291" s="75"/>
      <c r="BH291" s="84"/>
      <c r="BJ291" s="75"/>
      <c r="BK291" s="73"/>
      <c r="BL291" s="79"/>
      <c r="BN291" s="75"/>
      <c r="BP291" s="73"/>
      <c r="BR291" s="79"/>
    </row>
    <row r="292" spans="50:70" x14ac:dyDescent="0.25">
      <c r="AX292" s="75" t="str">
        <f>IF('1'!$B$5="","",IF('1'!$B$36="","",'1'!$B$5))</f>
        <v/>
      </c>
      <c r="AY292" s="78" t="str">
        <f>IF('1'!$B$5="","",IF('1'!$B$36="","","PCF011003"))</f>
        <v/>
      </c>
      <c r="AZ292" s="78" t="str">
        <f>IF('1'!$B$5="","",IF('1'!$B$36="","",1))</f>
        <v/>
      </c>
      <c r="BA292" s="78" t="str">
        <f>IF('1'!$B$5="","",IF('1'!$B$36="","",94))</f>
        <v/>
      </c>
      <c r="BB292" s="89" t="str">
        <f>IF('1'!$B$5="","",IF('1'!$B$36="","",IF('1'!$J$20="","",'1'!$J$20)))</f>
        <v/>
      </c>
      <c r="BC292" s="85" t="str">
        <f>IF('1'!$B$5="","",IF('1'!$B$36="","",0))</f>
        <v/>
      </c>
      <c r="BD292" s="78" t="str">
        <f>IF('1'!$B$5="","",IF('1'!$B$36="","",'1'!$B$2))</f>
        <v/>
      </c>
      <c r="BE292" s="79" t="str">
        <f>IF('1'!$B$5="","",IF('1'!$B$36="","",'1'!$B$4))</f>
        <v/>
      </c>
      <c r="BF292" s="75"/>
      <c r="BH292" s="84"/>
      <c r="BJ292" s="75"/>
      <c r="BK292" s="73"/>
      <c r="BL292" s="79"/>
      <c r="BN292" s="75"/>
      <c r="BP292" s="73"/>
      <c r="BR292" s="79"/>
    </row>
    <row r="293" spans="50:70" x14ac:dyDescent="0.25">
      <c r="AX293" s="75" t="str">
        <f>IF('1'!$B$5="","",IF('1'!$B$36="","",'1'!$B$5))</f>
        <v/>
      </c>
      <c r="AY293" s="78" t="str">
        <f>IF('1'!$B$5="","",IF('1'!$B$36="","","PCF011003"))</f>
        <v/>
      </c>
      <c r="AZ293" s="78" t="str">
        <f>IF('1'!$B$5="","",IF('1'!$B$36="","",1))</f>
        <v/>
      </c>
      <c r="BA293" s="78" t="str">
        <f>IF('1'!$B$5="","",IF('1'!$B$36="","",95))</f>
        <v/>
      </c>
      <c r="BB293" s="89" t="str">
        <f>IF('1'!$B$5="","",IF('1'!$B$36="","",IF('1'!$J$21="","",'1'!$J$21)))</f>
        <v/>
      </c>
      <c r="BC293" s="85" t="str">
        <f>IF('1'!$B$5="","",IF('1'!$B$36="","",0))</f>
        <v/>
      </c>
      <c r="BD293" s="78" t="str">
        <f>IF('1'!$B$5="","",IF('1'!$B$36="","",'1'!$B$2))</f>
        <v/>
      </c>
      <c r="BE293" s="79" t="str">
        <f>IF('1'!$B$5="","",IF('1'!$B$36="","",'1'!$B$4))</f>
        <v/>
      </c>
      <c r="BF293" s="75"/>
      <c r="BH293" s="84"/>
      <c r="BJ293" s="75"/>
      <c r="BK293" s="73"/>
      <c r="BL293" s="79"/>
      <c r="BN293" s="75"/>
      <c r="BP293" s="73"/>
      <c r="BR293" s="79"/>
    </row>
    <row r="294" spans="50:70" x14ac:dyDescent="0.25">
      <c r="AX294" s="75" t="str">
        <f>IF('1'!$B$5="","",IF('1'!$B$36="","",'1'!$B$5))</f>
        <v/>
      </c>
      <c r="AY294" s="78" t="str">
        <f>IF('1'!$B$5="","",IF('1'!$B$36="","","PCF011003"))</f>
        <v/>
      </c>
      <c r="AZ294" s="78" t="str">
        <f>IF('1'!$B$5="","",IF('1'!$B$36="","",1))</f>
        <v/>
      </c>
      <c r="BA294" s="78" t="str">
        <f>IF('1'!$B$5="","",IF('1'!$B$36="","",96))</f>
        <v/>
      </c>
      <c r="BB294" s="89" t="str">
        <f>IF('1'!$B$5="","",IF('1'!$B$36="","",IF('1'!$C$36="","",'1'!$C$36)))</f>
        <v/>
      </c>
      <c r="BC294" s="85" t="str">
        <f>IF('1'!$B$5="","",IF('1'!$B$36="","",0))</f>
        <v/>
      </c>
      <c r="BD294" s="78" t="str">
        <f>IF('1'!$B$5="","",IF('1'!$B$36="","",'1'!$B$2))</f>
        <v/>
      </c>
      <c r="BE294" s="79" t="str">
        <f>IF('1'!$B$5="","",IF('1'!$B$36="","",'1'!$B$4))</f>
        <v/>
      </c>
      <c r="BF294" s="75"/>
      <c r="BH294" s="84"/>
      <c r="BJ294" s="75"/>
      <c r="BK294" s="73"/>
      <c r="BL294" s="79"/>
      <c r="BN294" s="75"/>
      <c r="BP294" s="73"/>
      <c r="BR294" s="79"/>
    </row>
    <row r="295" spans="50:70" x14ac:dyDescent="0.25">
      <c r="AX295" s="75" t="str">
        <f>IF('1'!$B$5="","",IF('1'!$B$36="","",'1'!$B$5))</f>
        <v/>
      </c>
      <c r="AY295" s="78" t="str">
        <f>IF('1'!$B$5="","",IF('1'!$B$36="","","PCF011003"))</f>
        <v/>
      </c>
      <c r="AZ295" s="78" t="str">
        <f>IF('1'!$B$5="","",IF('1'!$B$36="","",1))</f>
        <v/>
      </c>
      <c r="BA295" s="78" t="str">
        <f>IF('1'!$B$5="","",IF('1'!$B$36="","",97))</f>
        <v/>
      </c>
      <c r="BB295" s="89" t="str">
        <f>IF('1'!$B$5="","",IF('1'!$B$36="","",IF('1'!$C$37="","",'1'!$C$37)))</f>
        <v/>
      </c>
      <c r="BC295" s="85" t="str">
        <f>IF('1'!$B$5="","",IF('1'!$B$36="","",0))</f>
        <v/>
      </c>
      <c r="BD295" s="78" t="str">
        <f>IF('1'!$B$5="","",IF('1'!$B$36="","",'1'!$B$2))</f>
        <v/>
      </c>
      <c r="BE295" s="79" t="str">
        <f>IF('1'!$B$5="","",IF('1'!$B$36="","",'1'!$B$4))</f>
        <v/>
      </c>
      <c r="BF295" s="75"/>
      <c r="BH295" s="84"/>
      <c r="BJ295" s="75"/>
      <c r="BK295" s="73"/>
      <c r="BL295" s="79"/>
      <c r="BN295" s="75"/>
      <c r="BP295" s="73"/>
      <c r="BR295" s="79"/>
    </row>
    <row r="296" spans="50:70" x14ac:dyDescent="0.25">
      <c r="AX296" s="75" t="str">
        <f>IF('1'!$B$5="","",IF('1'!$B$36="","",'1'!$B$5))</f>
        <v/>
      </c>
      <c r="AY296" s="78" t="str">
        <f>IF('1'!$B$5="","",IF('1'!$B$36="","","PCF011003"))</f>
        <v/>
      </c>
      <c r="AZ296" s="78" t="str">
        <f>IF('1'!$B$5="","",IF('1'!$B$36="","",1))</f>
        <v/>
      </c>
      <c r="BA296" s="78" t="str">
        <f>IF('1'!$B$5="","",IF('1'!$B$36="","",98))</f>
        <v/>
      </c>
      <c r="BB296" s="89" t="str">
        <f>IF('1'!$B$5="","",IF('1'!$B$36="","",IF('1'!$C$38="","",'1'!$C$38)))</f>
        <v/>
      </c>
      <c r="BC296" s="85" t="str">
        <f>IF('1'!$B$5="","",IF('1'!$B$36="","",0))</f>
        <v/>
      </c>
      <c r="BD296" s="78" t="str">
        <f>IF('1'!$B$5="","",IF('1'!$B$36="","",'1'!$B$2))</f>
        <v/>
      </c>
      <c r="BE296" s="79" t="str">
        <f>IF('1'!$B$5="","",IF('1'!$B$36="","",'1'!$B$4))</f>
        <v/>
      </c>
      <c r="BF296" s="75"/>
      <c r="BH296" s="84"/>
      <c r="BJ296" s="75"/>
      <c r="BK296" s="73"/>
      <c r="BL296" s="79"/>
      <c r="BN296" s="75"/>
      <c r="BP296" s="73"/>
      <c r="BR296" s="79"/>
    </row>
    <row r="297" spans="50:70" x14ac:dyDescent="0.25">
      <c r="AX297" s="75" t="str">
        <f>IF('1'!$B$5="","",IF('1'!$B$36="","",'1'!$B$5))</f>
        <v/>
      </c>
      <c r="AY297" s="78" t="str">
        <f>IF('1'!$B$5="","",IF('1'!$B$36="","","PCF011003"))</f>
        <v/>
      </c>
      <c r="AZ297" s="78" t="str">
        <f>IF('1'!$B$5="","",IF('1'!$B$36="","",1))</f>
        <v/>
      </c>
      <c r="BA297" s="78" t="str">
        <f>IF('1'!$B$5="","",IF('1'!$B$36="","",99))</f>
        <v/>
      </c>
      <c r="BB297" s="89"/>
      <c r="BC297" s="85" t="str">
        <f>IF('1'!$B$5="","",IF('1'!$B$36="","",0))</f>
        <v/>
      </c>
      <c r="BD297" s="78" t="str">
        <f>IF('1'!$B$5="","",IF('1'!$B$36="","",'1'!$B$2))</f>
        <v/>
      </c>
      <c r="BE297" s="79" t="str">
        <f>IF('1'!$B$5="","",IF('1'!$B$36="","",'1'!$B$4))</f>
        <v/>
      </c>
      <c r="BF297" s="75"/>
      <c r="BH297" s="84"/>
      <c r="BJ297" s="75"/>
      <c r="BK297" s="73"/>
      <c r="BL297" s="79"/>
      <c r="BN297" s="75"/>
      <c r="BP297" s="73"/>
      <c r="BR297" s="79"/>
    </row>
    <row r="298" spans="50:70" x14ac:dyDescent="0.25">
      <c r="AX298" s="75" t="str">
        <f>IF('1'!$B$5="","",IF('1'!$B$36="","",'1'!$B$5))</f>
        <v/>
      </c>
      <c r="AY298" s="78" t="str">
        <f>IF('1'!$B$5="","",IF('1'!$B$36="","","PCF011003"))</f>
        <v/>
      </c>
      <c r="AZ298" s="78" t="str">
        <f>IF('1'!$B$5="","",IF('1'!$B$36="","",1))</f>
        <v/>
      </c>
      <c r="BA298" s="78" t="str">
        <f>IF('1'!$B$5="","",IF('1'!$B$36="","",100))</f>
        <v/>
      </c>
      <c r="BB298" s="89"/>
      <c r="BC298" s="85" t="str">
        <f>IF('1'!$B$5="","",IF('1'!$B$36="","",0))</f>
        <v/>
      </c>
      <c r="BD298" s="78" t="str">
        <f>IF('1'!$B$5="","",IF('1'!$B$36="","",'1'!$B$2))</f>
        <v/>
      </c>
      <c r="BE298" s="79" t="str">
        <f>IF('1'!$B$5="","",IF('1'!$B$36="","",'1'!$B$4))</f>
        <v/>
      </c>
      <c r="BF298" s="75"/>
      <c r="BH298" s="84"/>
      <c r="BJ298" s="75"/>
      <c r="BK298" s="73"/>
      <c r="BL298" s="79"/>
      <c r="BN298" s="75"/>
      <c r="BP298" s="73"/>
      <c r="BR298" s="79"/>
    </row>
    <row r="299" spans="50:70" x14ac:dyDescent="0.25">
      <c r="AX299" s="75" t="str">
        <f>IF('1'!$B$5="","",IF('1'!$B$36="","",'1'!$B$5))</f>
        <v/>
      </c>
      <c r="AY299" s="78" t="str">
        <f>IF('1'!$B$5="","",IF('1'!$B$36="","","PCF011003"))</f>
        <v/>
      </c>
      <c r="AZ299" s="78" t="str">
        <f>IF('1'!$B$5="","",IF('1'!$B$36="","",1))</f>
        <v/>
      </c>
      <c r="BA299" s="78" t="str">
        <f>IF('1'!$B$5="","",IF('1'!$B$36="","",101))</f>
        <v/>
      </c>
      <c r="BB299" s="89" t="str">
        <f>IF('1'!$B$5="","",IF('1'!$B$36="","",IF('1'!$I$35="","",'1'!$I$35)))</f>
        <v/>
      </c>
      <c r="BC299" s="85" t="str">
        <f>IF('1'!$B$5="","",IF('1'!$B$36="","",0))</f>
        <v/>
      </c>
      <c r="BD299" s="78" t="str">
        <f>IF('1'!$B$5="","",IF('1'!$B$36="","",'1'!$B$2))</f>
        <v/>
      </c>
      <c r="BE299" s="79" t="str">
        <f>IF('1'!$B$5="","",IF('1'!$B$36="","",'1'!$B$4))</f>
        <v/>
      </c>
      <c r="BF299" s="75"/>
      <c r="BH299" s="84"/>
      <c r="BJ299" s="75"/>
      <c r="BK299" s="73"/>
      <c r="BL299" s="79"/>
      <c r="BN299" s="75"/>
      <c r="BP299" s="73"/>
      <c r="BR299" s="79"/>
    </row>
    <row r="300" spans="50:70" x14ac:dyDescent="0.25">
      <c r="AX300" s="75" t="str">
        <f>IF('1'!$B$5="","",IF('1'!$B$36="","",'1'!$B$5))</f>
        <v/>
      </c>
      <c r="AY300" s="78" t="str">
        <f>IF('1'!$B$5="","",IF('1'!$B$36="","","PCF011003"))</f>
        <v/>
      </c>
      <c r="AZ300" s="78" t="str">
        <f>IF('1'!$B$5="","",IF('1'!$B$36="","",1))</f>
        <v/>
      </c>
      <c r="BA300" s="78" t="str">
        <f>IF('1'!$B$5="","",IF('1'!$B$36="","",102))</f>
        <v/>
      </c>
      <c r="BB300" s="89" t="str">
        <f>IF('1'!$B$5="","",IF('1'!$B$36="","",IF('1'!$B$5="","",'1'!$B$5)))</f>
        <v/>
      </c>
      <c r="BC300" s="85" t="str">
        <f>IF('1'!$B$5="","",IF('1'!$B$36="","",0))</f>
        <v/>
      </c>
      <c r="BD300" s="78" t="str">
        <f>IF('1'!$B$5="","",IF('1'!$B$36="","",'1'!$B$2))</f>
        <v/>
      </c>
      <c r="BE300" s="79" t="str">
        <f>IF('1'!$B$5="","",IF('1'!$B$36="","",'1'!$B$4))</f>
        <v/>
      </c>
      <c r="BF300" s="75"/>
      <c r="BH300" s="84"/>
      <c r="BJ300" s="75"/>
      <c r="BK300" s="73"/>
      <c r="BL300" s="79"/>
      <c r="BN300" s="75"/>
      <c r="BP300" s="73"/>
      <c r="BR300" s="79"/>
    </row>
    <row r="301" spans="50:70" x14ac:dyDescent="0.25">
      <c r="AX301" s="75" t="str">
        <f>IF('1'!$B$5="","",IF('1'!$B$36="","",'1'!$B$5))</f>
        <v/>
      </c>
      <c r="AY301" s="78" t="str">
        <f>IF('1'!$B$5="","",IF('1'!$B$36="","","PCF011003"))</f>
        <v/>
      </c>
      <c r="AZ301" s="78" t="str">
        <f>IF('1'!$B$5="","",IF('1'!$B$36="","",1))</f>
        <v/>
      </c>
      <c r="BA301" s="78" t="str">
        <f>IF('1'!$B$5="","",IF('1'!$B$36="","",103))</f>
        <v/>
      </c>
      <c r="BB301" s="89"/>
      <c r="BC301" s="85" t="str">
        <f>IF('1'!$B$5="","",IF('1'!$B$36="","",'1'!$B$32))</f>
        <v/>
      </c>
      <c r="BD301" s="78" t="str">
        <f>IF('1'!$B$5="","",IF('1'!$B$36="","",'1'!$B$2))</f>
        <v/>
      </c>
      <c r="BE301" s="79" t="str">
        <f>IF('1'!$B$5="","",IF('1'!$B$36="","",'1'!$B$4))</f>
        <v/>
      </c>
      <c r="BF301" s="75"/>
      <c r="BH301" s="84"/>
      <c r="BJ301" s="75"/>
      <c r="BK301" s="73"/>
      <c r="BL301" s="79"/>
      <c r="BN301" s="75"/>
      <c r="BP301" s="73"/>
      <c r="BR301" s="79"/>
    </row>
    <row r="302" spans="50:70" x14ac:dyDescent="0.25">
      <c r="AX302" s="75" t="str">
        <f>IF('1'!$B$5="","",IF('1'!$B$36="","",'1'!$B$5))</f>
        <v/>
      </c>
      <c r="AY302" s="78" t="str">
        <f>IF('1'!$B$5="","",IF('1'!$B$36="","","PCF011003"))</f>
        <v/>
      </c>
      <c r="AZ302" s="78" t="str">
        <f>IF('1'!$B$5="","",IF('1'!$B$36="","",1))</f>
        <v/>
      </c>
      <c r="BA302" s="78" t="str">
        <f>IF('1'!$B$5="","",IF('1'!$B$36="","",104))</f>
        <v/>
      </c>
      <c r="BB302" s="89" t="str">
        <f>IF('1'!$B$5="","",IF('1'!$B$36="","",IF('1'!$A$18="","",'1'!$A$18)))</f>
        <v/>
      </c>
      <c r="BC302" s="85" t="str">
        <f>IF('1'!$B$5="","",IF('1'!$B$36="","",0))</f>
        <v/>
      </c>
      <c r="BD302" s="78" t="str">
        <f>IF('1'!$B$5="","",IF('1'!$B$36="","",'1'!$B$2))</f>
        <v/>
      </c>
      <c r="BE302" s="79" t="str">
        <f>IF('1'!$B$5="","",IF('1'!$B$36="","",'1'!$B$4))</f>
        <v/>
      </c>
      <c r="BF302" s="75"/>
      <c r="BH302" s="84"/>
      <c r="BJ302" s="75"/>
      <c r="BK302" s="73"/>
      <c r="BL302" s="79"/>
      <c r="BN302" s="75"/>
      <c r="BP302" s="73"/>
      <c r="BR302" s="79"/>
    </row>
    <row r="303" spans="50:70" x14ac:dyDescent="0.25">
      <c r="AX303" s="75" t="str">
        <f>IF('1'!$B$5="","",IF('1'!$B$36="","",'1'!$B$5))</f>
        <v/>
      </c>
      <c r="AY303" s="78" t="str">
        <f>IF('1'!$B$5="","",IF('1'!$B$36="","","PCF011003"))</f>
        <v/>
      </c>
      <c r="AZ303" s="78" t="str">
        <f>IF('1'!$B$5="","",IF('1'!$B$36="","",1))</f>
        <v/>
      </c>
      <c r="BA303" s="78" t="str">
        <f>IF('1'!$B$5="","",IF('1'!$B$36="","",105))</f>
        <v/>
      </c>
      <c r="BB303" s="89" t="str">
        <f>IF('1'!$B$5="","",IF('1'!$B$36="","",IF('1'!$A$19="","",'1'!$A$19)))</f>
        <v/>
      </c>
      <c r="BC303" s="85" t="str">
        <f>IF('1'!$B$5="","",IF('1'!$B$36="","",0))</f>
        <v/>
      </c>
      <c r="BD303" s="78" t="str">
        <f>IF('1'!$B$5="","",IF('1'!$B$36="","",'1'!$B$2))</f>
        <v/>
      </c>
      <c r="BE303" s="79" t="str">
        <f>IF('1'!$B$5="","",IF('1'!$B$36="","",'1'!$B$4))</f>
        <v/>
      </c>
      <c r="BF303" s="75"/>
      <c r="BH303" s="84"/>
      <c r="BJ303" s="75"/>
      <c r="BK303" s="73"/>
      <c r="BL303" s="79"/>
      <c r="BN303" s="75"/>
      <c r="BP303" s="73"/>
      <c r="BR303" s="79"/>
    </row>
    <row r="304" spans="50:70" x14ac:dyDescent="0.25">
      <c r="AX304" s="75" t="str">
        <f>IF('1'!$B$5="","",IF('1'!$B$36="","",'1'!$B$5))</f>
        <v/>
      </c>
      <c r="AY304" s="78" t="str">
        <f>IF('1'!$B$5="","",IF('1'!$B$36="","","PCF011003"))</f>
        <v/>
      </c>
      <c r="AZ304" s="78" t="str">
        <f>IF('1'!$B$5="","",IF('1'!$B$36="","",1))</f>
        <v/>
      </c>
      <c r="BA304" s="78" t="str">
        <f>IF('1'!$B$5="","",IF('1'!$B$36="","",106))</f>
        <v/>
      </c>
      <c r="BB304" s="89" t="str">
        <f>IF('1'!$B$5="","",IF('1'!$B$36="","",IF('1'!$A$20="","",'1'!$A$20)))</f>
        <v/>
      </c>
      <c r="BC304" s="85" t="str">
        <f>IF('1'!$B$5="","",IF('1'!$B$36="","",0))</f>
        <v/>
      </c>
      <c r="BD304" s="78" t="str">
        <f>IF('1'!$B$5="","",IF('1'!$B$36="","",'1'!$B$2))</f>
        <v/>
      </c>
      <c r="BE304" s="79" t="str">
        <f>IF('1'!$B$5="","",IF('1'!$B$36="","",'1'!$B$4))</f>
        <v/>
      </c>
      <c r="BF304" s="75"/>
      <c r="BH304" s="84"/>
      <c r="BJ304" s="75"/>
      <c r="BK304" s="73"/>
      <c r="BL304" s="79"/>
      <c r="BN304" s="75"/>
      <c r="BP304" s="73"/>
      <c r="BR304" s="79"/>
    </row>
    <row r="305" spans="50:70" x14ac:dyDescent="0.25">
      <c r="AX305" s="75" t="str">
        <f>IF('1'!$B$5="","",IF('1'!$B$36="","",'1'!$B$5))</f>
        <v/>
      </c>
      <c r="AY305" s="78" t="str">
        <f>IF('1'!$B$5="","",IF('1'!$B$36="","","PCF011003"))</f>
        <v/>
      </c>
      <c r="AZ305" s="78" t="str">
        <f>IF('1'!$B$5="","",IF('1'!$B$36="","",1))</f>
        <v/>
      </c>
      <c r="BA305" s="78" t="str">
        <f>IF('1'!$B$5="","",IF('1'!$B$36="","",107))</f>
        <v/>
      </c>
      <c r="BB305" s="89" t="str">
        <f>IF('1'!$B$5="","",IF('1'!$B$36="","",IF('1'!$A$21="","",'1'!$A$21)))</f>
        <v/>
      </c>
      <c r="BC305" s="85" t="str">
        <f>IF('1'!$B$5="","",IF('1'!$B$36="","",0))</f>
        <v/>
      </c>
      <c r="BD305" s="78" t="str">
        <f>IF('1'!$B$5="","",IF('1'!$B$36="","",'1'!$B$2))</f>
        <v/>
      </c>
      <c r="BE305" s="79" t="str">
        <f>IF('1'!$B$5="","",IF('1'!$B$36="","",'1'!$B$4))</f>
        <v/>
      </c>
      <c r="BF305" s="75"/>
      <c r="BH305" s="84"/>
      <c r="BJ305" s="75"/>
      <c r="BK305" s="73"/>
      <c r="BL305" s="79"/>
      <c r="BN305" s="75"/>
      <c r="BP305" s="73"/>
      <c r="BR305" s="79"/>
    </row>
    <row r="306" spans="50:70" x14ac:dyDescent="0.25">
      <c r="AX306" s="75" t="str">
        <f>IF('1'!$B$5="","",IF('1'!$B$36="","",'1'!$B$5))</f>
        <v/>
      </c>
      <c r="AY306" s="78" t="str">
        <f>IF('1'!$B$5="","",IF('1'!$B$36="","","PCF011003"))</f>
        <v/>
      </c>
      <c r="AZ306" s="78" t="str">
        <f>IF('1'!$B$5="","",IF('1'!$B$36="","",1))</f>
        <v/>
      </c>
      <c r="BA306" s="78" t="str">
        <f>IF('1'!$B$5="","",IF('1'!$B$36="","",108))</f>
        <v/>
      </c>
      <c r="BB306" s="89"/>
      <c r="BC306" s="85" t="str">
        <f>IF('1'!$B$5="","",IF('1'!$B$36="","",'1'!$B$32))</f>
        <v/>
      </c>
      <c r="BD306" s="78" t="str">
        <f>IF('1'!$B$5="","",IF('1'!$B$36="","",'1'!$B$2))</f>
        <v/>
      </c>
      <c r="BE306" s="79" t="str">
        <f>IF('1'!$B$5="","",IF('1'!$B$36="","",'1'!$B$4))</f>
        <v/>
      </c>
      <c r="BF306" s="75"/>
      <c r="BH306" s="84"/>
      <c r="BJ306" s="75"/>
      <c r="BK306" s="73"/>
      <c r="BL306" s="79"/>
      <c r="BN306" s="75"/>
      <c r="BP306" s="73"/>
      <c r="BR306" s="79"/>
    </row>
    <row r="307" spans="50:70" x14ac:dyDescent="0.25">
      <c r="AX307" s="75" t="str">
        <f>IF('1'!$B$5="","",IF('1'!$B$36="","",'1'!$B$5))</f>
        <v/>
      </c>
      <c r="AY307" s="78" t="str">
        <f>IF('1'!$B$5="","",IF('1'!$B$36="","","PCF011003"))</f>
        <v/>
      </c>
      <c r="AZ307" s="78" t="str">
        <f>IF('1'!$B$5="","",IF('1'!$B$36="","",1))</f>
        <v/>
      </c>
      <c r="BA307" s="78" t="str">
        <f>IF('1'!$B$5="","",IF('1'!$B$36="","",109))</f>
        <v/>
      </c>
      <c r="BB307" s="89"/>
      <c r="BC307" s="85" t="str">
        <f>IF('1'!$B$5="","",IF('1'!$B$36="","",'1'!$B$33))</f>
        <v/>
      </c>
      <c r="BD307" s="78" t="str">
        <f>IF('1'!$B$5="","",IF('1'!$B$36="","",'1'!$B$2))</f>
        <v/>
      </c>
      <c r="BE307" s="79" t="str">
        <f>IF('1'!$B$5="","",IF('1'!$B$36="","",'1'!$B$4))</f>
        <v/>
      </c>
      <c r="BF307" s="75"/>
      <c r="BH307" s="84"/>
      <c r="BJ307" s="75"/>
      <c r="BK307" s="73"/>
      <c r="BL307" s="79"/>
      <c r="BN307" s="75"/>
      <c r="BP307" s="73"/>
      <c r="BR307" s="79"/>
    </row>
    <row r="308" spans="50:70" x14ac:dyDescent="0.25">
      <c r="AX308" s="75" t="str">
        <f>IF('1'!$B$5="","",IF('1'!$B$36="","",'1'!$B$5))</f>
        <v/>
      </c>
      <c r="AY308" s="78" t="str">
        <f>IF('1'!$B$5="","",IF('1'!$B$36="","","PCF011003"))</f>
        <v/>
      </c>
      <c r="AZ308" s="78" t="str">
        <f>IF('1'!$B$5="","",IF('1'!$B$36="","",1))</f>
        <v/>
      </c>
      <c r="BA308" s="78" t="str">
        <f>IF('1'!$B$5="","",IF('1'!$B$36="","",110))</f>
        <v/>
      </c>
      <c r="BB308" s="89"/>
      <c r="BC308" s="85" t="str">
        <f>IF('1'!$B$5="","",IF('1'!$B$36="","",'1'!$B$33))</f>
        <v/>
      </c>
      <c r="BD308" s="78" t="str">
        <f>IF('1'!$B$5="","",IF('1'!$B$36="","",'1'!$B$2))</f>
        <v/>
      </c>
      <c r="BE308" s="79" t="str">
        <f>IF('1'!$B$5="","",IF('1'!$B$36="","",'1'!$B$4))</f>
        <v/>
      </c>
      <c r="BF308" s="75"/>
      <c r="BH308" s="84"/>
      <c r="BJ308" s="75"/>
      <c r="BK308" s="73"/>
      <c r="BL308" s="79"/>
      <c r="BN308" s="75"/>
      <c r="BP308" s="73"/>
      <c r="BR308" s="79"/>
    </row>
    <row r="309" spans="50:70" x14ac:dyDescent="0.25">
      <c r="AX309" s="75" t="str">
        <f>IF('1'!$B$5="","",IF('1'!$B$36="","",'1'!$B$5))</f>
        <v/>
      </c>
      <c r="AY309" s="78" t="str">
        <f>IF('1'!$B$5="","",IF('1'!$B$36="","","PCF011003"))</f>
        <v/>
      </c>
      <c r="AZ309" s="78" t="str">
        <f>IF('1'!$B$5="","",IF('1'!$B$36="","",1))</f>
        <v/>
      </c>
      <c r="BA309" s="78" t="str">
        <f>IF('1'!$B$5="","",IF('1'!$B$36="","",111))</f>
        <v/>
      </c>
      <c r="BB309" s="89"/>
      <c r="BC309" s="85" t="str">
        <f>IF('1'!$B$5="","",IF('1'!$B$36="","",'1'!$I$35))</f>
        <v/>
      </c>
      <c r="BD309" s="78" t="str">
        <f>IF('1'!$B$5="","",IF('1'!$B$36="","",'1'!$B$2))</f>
        <v/>
      </c>
      <c r="BE309" s="79" t="str">
        <f>IF('1'!$B$5="","",IF('1'!$B$36="","",'1'!$B$4))</f>
        <v/>
      </c>
      <c r="BF309" s="75"/>
      <c r="BH309" s="84"/>
      <c r="BJ309" s="75"/>
      <c r="BK309" s="73"/>
      <c r="BL309" s="79"/>
      <c r="BN309" s="75"/>
      <c r="BP309" s="73"/>
      <c r="BR309" s="79"/>
    </row>
    <row r="310" spans="50:70" x14ac:dyDescent="0.25">
      <c r="AX310" s="75" t="str">
        <f>IF('1'!$B$5="","",IF('1'!$B$36="","",'1'!$B$5))</f>
        <v/>
      </c>
      <c r="AY310" s="78" t="str">
        <f>IF('1'!$B$5="","",IF('1'!$B$36="","","PCF011003"))</f>
        <v/>
      </c>
      <c r="AZ310" s="78" t="str">
        <f>IF('1'!$B$5="","",IF('1'!$B$36="","",1))</f>
        <v/>
      </c>
      <c r="BA310" s="78" t="str">
        <f>IF('1'!$B$5="","",IF('1'!$B$36="","",112))</f>
        <v/>
      </c>
      <c r="BB310" s="89" t="str">
        <f>IF('1'!$B$5="","",IF('1'!$B$36="","",IF('1'!$C$25="","",'1'!$C$25)))</f>
        <v/>
      </c>
      <c r="BC310" s="85" t="str">
        <f>IF('1'!$B$5="","",IF('1'!$B$36="","",0))</f>
        <v/>
      </c>
      <c r="BD310" s="78" t="str">
        <f>IF('1'!$B$5="","",IF('1'!$B$36="","",'1'!$B$2))</f>
        <v/>
      </c>
      <c r="BE310" s="79" t="str">
        <f>IF('1'!$B$5="","",IF('1'!$B$36="","",'1'!$B$4))</f>
        <v/>
      </c>
      <c r="BF310" s="75"/>
      <c r="BH310" s="84"/>
      <c r="BJ310" s="75"/>
      <c r="BK310" s="73"/>
      <c r="BL310" s="79"/>
      <c r="BN310" s="75"/>
      <c r="BP310" s="73"/>
      <c r="BR310" s="79"/>
    </row>
    <row r="311" spans="50:70" x14ac:dyDescent="0.25">
      <c r="AX311" s="75" t="str">
        <f>IF('1'!$B$5="","",IF('1'!$B$36="","",'1'!$B$5))</f>
        <v/>
      </c>
      <c r="AY311" s="78" t="str">
        <f>IF('1'!$B$5="","",IF('1'!$B$36="","","PCF011003"))</f>
        <v/>
      </c>
      <c r="AZ311" s="78" t="str">
        <f>IF('1'!$B$5="","",IF('1'!$B$36="","",1))</f>
        <v/>
      </c>
      <c r="BA311" s="78" t="str">
        <f>IF('1'!$B$5="","",IF('1'!$B$36="","",113))</f>
        <v/>
      </c>
      <c r="BB311" s="89" t="str">
        <f>IF('1'!$B$5="","",IF('1'!$B$36="","",IF('1'!$C$26="","",'1'!$C$26)))</f>
        <v/>
      </c>
      <c r="BC311" s="85" t="str">
        <f>IF('1'!$B$5="","",IF('1'!$B$36="","",0))</f>
        <v/>
      </c>
      <c r="BD311" s="78" t="str">
        <f>IF('1'!$B$5="","",IF('1'!$B$36="","",'1'!$B$2))</f>
        <v/>
      </c>
      <c r="BE311" s="79" t="str">
        <f>IF('1'!$B$5="","",IF('1'!$B$36="","",'1'!$B$4))</f>
        <v/>
      </c>
      <c r="BF311" s="75"/>
      <c r="BH311" s="84"/>
      <c r="BJ311" s="75"/>
      <c r="BK311" s="73"/>
      <c r="BL311" s="79"/>
      <c r="BN311" s="75"/>
      <c r="BP311" s="73"/>
      <c r="BR311" s="79"/>
    </row>
    <row r="312" spans="50:70" x14ac:dyDescent="0.25">
      <c r="AX312" s="75" t="str">
        <f>IF('1'!$B$5="","",IF('1'!$B$36="","",'1'!$B$5))</f>
        <v/>
      </c>
      <c r="AY312" s="78" t="str">
        <f>IF('1'!$B$5="","",IF('1'!$B$36="","","PCF011003"))</f>
        <v/>
      </c>
      <c r="AZ312" s="78" t="str">
        <f>IF('1'!$B$5="","",IF('1'!$B$36="","",1))</f>
        <v/>
      </c>
      <c r="BA312" s="78" t="str">
        <f>IF('1'!$B$5="","",IF('1'!$B$36="","",114))</f>
        <v/>
      </c>
      <c r="BB312" s="89" t="str">
        <f>IF('1'!$B$5="","",IF('1'!$B$36="","",IF('1'!$C$27="","",'1'!$C$27)))</f>
        <v/>
      </c>
      <c r="BC312" s="85" t="str">
        <f>IF('1'!$B$5="","",IF('1'!$B$36="","",0))</f>
        <v/>
      </c>
      <c r="BD312" s="78" t="str">
        <f>IF('1'!$B$5="","",IF('1'!$B$36="","",'1'!$B$2))</f>
        <v/>
      </c>
      <c r="BE312" s="79" t="str">
        <f>IF('1'!$B$5="","",IF('1'!$B$36="","",'1'!$B$4))</f>
        <v/>
      </c>
      <c r="BF312" s="75"/>
      <c r="BH312" s="84"/>
      <c r="BJ312" s="75"/>
      <c r="BK312" s="73"/>
      <c r="BL312" s="79"/>
      <c r="BN312" s="75"/>
      <c r="BP312" s="73"/>
      <c r="BR312" s="79"/>
    </row>
    <row r="313" spans="50:70" x14ac:dyDescent="0.25">
      <c r="AX313" s="75" t="str">
        <f>IF('1'!$B$5="","",IF('1'!$B$36="","",'1'!$B$5))</f>
        <v/>
      </c>
      <c r="AY313" s="78" t="str">
        <f>IF('1'!$B$5="","",IF('1'!$B$36="","","PCF011003"))</f>
        <v/>
      </c>
      <c r="AZ313" s="78" t="str">
        <f>IF('1'!$B$5="","",IF('1'!$B$36="","",1))</f>
        <v/>
      </c>
      <c r="BA313" s="78" t="str">
        <f>IF('1'!$B$5="","",IF('1'!$B$36="","",115))</f>
        <v/>
      </c>
      <c r="BB313" s="89" t="str">
        <f>IF('1'!$B$5="","",IF('1'!$B$36="","",IF('1'!$C$28="","",'1'!$C$28)))</f>
        <v/>
      </c>
      <c r="BC313" s="85" t="str">
        <f>IF('1'!$B$5="","",IF('1'!$B$36="","",0))</f>
        <v/>
      </c>
      <c r="BD313" s="78" t="str">
        <f>IF('1'!$B$5="","",IF('1'!$B$36="","",'1'!$B$2))</f>
        <v/>
      </c>
      <c r="BE313" s="79" t="str">
        <f>IF('1'!$B$5="","",IF('1'!$B$36="","",'1'!$B$4))</f>
        <v/>
      </c>
      <c r="BF313" s="75"/>
      <c r="BH313" s="84"/>
      <c r="BJ313" s="75"/>
      <c r="BK313" s="73"/>
      <c r="BL313" s="79"/>
      <c r="BN313" s="75"/>
      <c r="BP313" s="73"/>
      <c r="BR313" s="79"/>
    </row>
    <row r="314" spans="50:70" x14ac:dyDescent="0.25">
      <c r="AX314" s="75" t="str">
        <f>IF('1'!$B$5="","",IF('1'!$B$36="","",'1'!$B$5))</f>
        <v/>
      </c>
      <c r="AY314" s="78" t="str">
        <f>IF('1'!$B$5="","",IF('1'!$B$36="","","PCF011003"))</f>
        <v/>
      </c>
      <c r="AZ314" s="78" t="str">
        <f>IF('1'!$B$5="","",IF('1'!$B$36="","",1))</f>
        <v/>
      </c>
      <c r="BA314" s="78" t="str">
        <f>IF('1'!$B$5="","",IF('1'!$B$36="","",116))</f>
        <v/>
      </c>
      <c r="BB314" s="89" t="str">
        <f>IF('1'!$B$5="","",IF('1'!$B$36="","",IF('1'!$C$25="","",'1'!$C$25)))</f>
        <v/>
      </c>
      <c r="BC314" s="85" t="str">
        <f>IF('1'!$B$5="","",IF('1'!$B$36="","",0))</f>
        <v/>
      </c>
      <c r="BD314" s="78" t="str">
        <f>IF('1'!$B$5="","",IF('1'!$B$36="","",'1'!$B$2))</f>
        <v/>
      </c>
      <c r="BE314" s="79" t="str">
        <f>IF('1'!$B$5="","",IF('1'!$B$36="","",'1'!$B$4))</f>
        <v/>
      </c>
      <c r="BF314" s="75"/>
      <c r="BH314" s="84"/>
      <c r="BJ314" s="75"/>
      <c r="BK314" s="73"/>
      <c r="BL314" s="79"/>
      <c r="BN314" s="75"/>
      <c r="BP314" s="73"/>
      <c r="BR314" s="79"/>
    </row>
    <row r="315" spans="50:70" x14ac:dyDescent="0.25">
      <c r="AX315" s="75" t="str">
        <f>IF('1'!$B$5="","",IF('1'!$B$36="","",'1'!$B$5))</f>
        <v/>
      </c>
      <c r="AY315" s="78" t="str">
        <f>IF('1'!$B$5="","",IF('1'!$B$36="","","PCF011003"))</f>
        <v/>
      </c>
      <c r="AZ315" s="78" t="str">
        <f>IF('1'!$B$5="","",IF('1'!$B$36="","",1))</f>
        <v/>
      </c>
      <c r="BA315" s="78" t="str">
        <f>IF('1'!$B$5="","",IF('1'!$B$36="","",117))</f>
        <v/>
      </c>
      <c r="BB315" s="89" t="str">
        <f>IF('1'!$B$5="","",IF('1'!$B$36="","",IF('1'!$C$26="","",'1'!$C$26)))</f>
        <v/>
      </c>
      <c r="BC315" s="85" t="str">
        <f>IF('1'!$B$5="","",IF('1'!$B$36="","",0))</f>
        <v/>
      </c>
      <c r="BD315" s="78" t="str">
        <f>IF('1'!$B$5="","",IF('1'!$B$36="","",'1'!$B$2))</f>
        <v/>
      </c>
      <c r="BE315" s="79" t="str">
        <f>IF('1'!$B$5="","",IF('1'!$B$36="","",'1'!$B$4))</f>
        <v/>
      </c>
      <c r="BF315" s="75"/>
      <c r="BH315" s="84"/>
      <c r="BJ315" s="75"/>
      <c r="BK315" s="73"/>
      <c r="BL315" s="79"/>
      <c r="BN315" s="75"/>
      <c r="BP315" s="73"/>
      <c r="BR315" s="79"/>
    </row>
    <row r="316" spans="50:70" x14ac:dyDescent="0.25">
      <c r="AX316" s="75" t="str">
        <f>IF('1'!$B$5="","",IF('1'!$B$36="","",'1'!$B$5))</f>
        <v/>
      </c>
      <c r="AY316" s="78" t="str">
        <f>IF('1'!$B$5="","",IF('1'!$B$36="","","PCF011003"))</f>
        <v/>
      </c>
      <c r="AZ316" s="78" t="str">
        <f>IF('1'!$B$5="","",IF('1'!$B$36="","",1))</f>
        <v/>
      </c>
      <c r="BA316" s="78" t="str">
        <f>IF('1'!$B$5="","",IF('1'!$B$36="","",118))</f>
        <v/>
      </c>
      <c r="BB316" s="89" t="str">
        <f>IF('1'!$B$5="","",IF('1'!$B$36="","",IF('1'!$C$27="","",'1'!$C$27)))</f>
        <v/>
      </c>
      <c r="BC316" s="85" t="str">
        <f>IF('1'!$B$5="","",IF('1'!$B$36="","",0))</f>
        <v/>
      </c>
      <c r="BD316" s="78" t="str">
        <f>IF('1'!$B$5="","",IF('1'!$B$36="","",'1'!$B$2))</f>
        <v/>
      </c>
      <c r="BE316" s="79" t="str">
        <f>IF('1'!$B$5="","",IF('1'!$B$36="","",'1'!$B$4))</f>
        <v/>
      </c>
      <c r="BF316" s="75"/>
      <c r="BH316" s="84"/>
      <c r="BJ316" s="75"/>
      <c r="BK316" s="73"/>
      <c r="BL316" s="79"/>
      <c r="BN316" s="75"/>
      <c r="BP316" s="73"/>
      <c r="BR316" s="79"/>
    </row>
    <row r="317" spans="50:70" x14ac:dyDescent="0.25">
      <c r="AX317" s="75" t="str">
        <f>IF('1'!$B$5="","",IF('1'!$B$36="","",'1'!$B$5))</f>
        <v/>
      </c>
      <c r="AY317" s="78" t="str">
        <f>IF('1'!$B$5="","",IF('1'!$B$36="","","PCF011003"))</f>
        <v/>
      </c>
      <c r="AZ317" s="78" t="str">
        <f>IF('1'!$B$5="","",IF('1'!$B$36="","",1))</f>
        <v/>
      </c>
      <c r="BA317" s="78" t="str">
        <f>IF('1'!$B$5="","",IF('1'!$B$36="","",119))</f>
        <v/>
      </c>
      <c r="BB317" s="89" t="str">
        <f>IF('1'!$B$5="","",IF('1'!$B$36="","",IF('1'!$C$28="","",'1'!$C$28)))</f>
        <v/>
      </c>
      <c r="BC317" s="85" t="str">
        <f>IF('1'!$B$5="","",IF('1'!$B$36="","",0))</f>
        <v/>
      </c>
      <c r="BD317" s="78" t="str">
        <f>IF('1'!$B$5="","",IF('1'!$B$36="","",'1'!$B$2))</f>
        <v/>
      </c>
      <c r="BE317" s="79" t="str">
        <f>IF('1'!$B$5="","",IF('1'!$B$36="","",'1'!$B$4))</f>
        <v/>
      </c>
      <c r="BF317" s="75"/>
      <c r="BH317" s="84"/>
      <c r="BJ317" s="75"/>
      <c r="BK317" s="73"/>
      <c r="BL317" s="79"/>
      <c r="BN317" s="75"/>
      <c r="BP317" s="73"/>
      <c r="BR317" s="79"/>
    </row>
    <row r="318" spans="50:70" x14ac:dyDescent="0.25">
      <c r="AX318" s="75" t="str">
        <f>IF('1'!$B$5="","",IF('1'!$B$36="","",'1'!$B$5))</f>
        <v/>
      </c>
      <c r="AY318" s="78" t="str">
        <f>IF('1'!$B$5="","",IF('1'!$B$36="","","PCF011003"))</f>
        <v/>
      </c>
      <c r="AZ318" s="78" t="str">
        <f>IF('1'!$B$5="","",IF('1'!$B$36="","",1))</f>
        <v/>
      </c>
      <c r="BA318" s="78" t="str">
        <f>IF('1'!$B$5="","",IF('1'!$B$36="","",120))</f>
        <v/>
      </c>
      <c r="BB318" s="89" t="str">
        <f>IF('1'!$B$5="","",IF('1'!$B$36="","",IF('1'!$B$8="","",'1'!$B$8)))</f>
        <v/>
      </c>
      <c r="BC318" s="85" t="str">
        <f>IF('1'!$B$5="","",IF('1'!$B$36="","",0))</f>
        <v/>
      </c>
      <c r="BD318" s="78" t="str">
        <f>IF('1'!$B$5="","",IF('1'!$B$36="","",'1'!$B$2))</f>
        <v/>
      </c>
      <c r="BE318" s="79" t="str">
        <f>IF('1'!$B$5="","",IF('1'!$B$36="","",'1'!$B$4))</f>
        <v/>
      </c>
      <c r="BF318" s="75"/>
      <c r="BH318" s="84"/>
      <c r="BJ318" s="75"/>
      <c r="BK318" s="73"/>
      <c r="BL318" s="79"/>
      <c r="BN318" s="75"/>
      <c r="BP318" s="73"/>
      <c r="BR318" s="79"/>
    </row>
    <row r="319" spans="50:70" x14ac:dyDescent="0.25">
      <c r="AX319" s="75" t="str">
        <f>IF('1'!$B$5="","",IF('1'!$B$36="","",'1'!$B$5))</f>
        <v/>
      </c>
      <c r="AY319" s="78" t="str">
        <f>IF('1'!$B$5="","",IF('1'!$B$36="","","PCF011003"))</f>
        <v/>
      </c>
      <c r="AZ319" s="78" t="str">
        <f>IF('1'!$B$5="","",IF('1'!$B$36="","",1))</f>
        <v/>
      </c>
      <c r="BA319" s="78" t="str">
        <f>IF('1'!$B$5="","",IF('1'!$B$36="","",121))</f>
        <v/>
      </c>
      <c r="BB319" s="89"/>
      <c r="BC319" s="85" t="str">
        <f>IF('1'!$B$5="","",IF('1'!$B$36="","",0))</f>
        <v/>
      </c>
      <c r="BD319" s="78" t="str">
        <f>IF('1'!$B$5="","",IF('1'!$B$36="","",'1'!$B$2))</f>
        <v/>
      </c>
      <c r="BE319" s="79" t="str">
        <f>IF('1'!$B$5="","",IF('1'!$B$36="","",'1'!$B$4))</f>
        <v/>
      </c>
      <c r="BF319" s="75"/>
      <c r="BH319" s="84"/>
      <c r="BJ319" s="75"/>
      <c r="BK319" s="73"/>
      <c r="BL319" s="79"/>
      <c r="BN319" s="75"/>
      <c r="BP319" s="73"/>
      <c r="BR319" s="79"/>
    </row>
    <row r="320" spans="50:70" x14ac:dyDescent="0.25">
      <c r="AX320" s="75" t="str">
        <f>IF('1'!$B$5="","",IF('1'!$B$36="","",'1'!$B$5))</f>
        <v/>
      </c>
      <c r="AY320" s="78" t="str">
        <f>IF('1'!$B$5="","",IF('1'!$B$36="","","PCF011003"))</f>
        <v/>
      </c>
      <c r="AZ320" s="78" t="str">
        <f>IF('1'!$B$5="","",IF('1'!$B$36="","",1))</f>
        <v/>
      </c>
      <c r="BA320" s="78" t="str">
        <f>IF('1'!$B$5="","",IF('1'!$B$36="","",122))</f>
        <v/>
      </c>
      <c r="BB320" s="89"/>
      <c r="BC320" s="85" t="str">
        <f>IF('1'!$B$5="","",IF('1'!$B$36="","",0))</f>
        <v/>
      </c>
      <c r="BD320" s="78" t="str">
        <f>IF('1'!$B$5="","",IF('1'!$B$36="","",'1'!$B$2))</f>
        <v/>
      </c>
      <c r="BE320" s="79" t="str">
        <f>IF('1'!$B$5="","",IF('1'!$B$36="","",'1'!$B$4))</f>
        <v/>
      </c>
      <c r="BF320" s="75"/>
      <c r="BH320" s="84"/>
      <c r="BJ320" s="75"/>
      <c r="BK320" s="73"/>
      <c r="BL320" s="79"/>
      <c r="BN320" s="75"/>
      <c r="BP320" s="73"/>
      <c r="BR320" s="79"/>
    </row>
    <row r="321" spans="50:70" x14ac:dyDescent="0.25">
      <c r="AX321" s="75" t="str">
        <f>IF('1'!$B$5="","",IF('1'!$B$36="","",'1'!$B$5))</f>
        <v/>
      </c>
      <c r="AY321" s="78" t="str">
        <f>IF('1'!$B$5="","",IF('1'!$B$36="","","PCF011003"))</f>
        <v/>
      </c>
      <c r="AZ321" s="78" t="str">
        <f>IF('1'!$B$5="","",IF('1'!$B$36="","",1))</f>
        <v/>
      </c>
      <c r="BA321" s="78" t="str">
        <f>IF('1'!$B$5="","",IF('1'!$B$36="","",123))</f>
        <v/>
      </c>
      <c r="BB321" s="89"/>
      <c r="BC321" s="85" t="str">
        <f>IF('1'!$B$5="","",IF('1'!$B$36="","",'1'!$C$44))</f>
        <v/>
      </c>
      <c r="BD321" s="78" t="str">
        <f>IF('1'!$B$5="","",IF('1'!$B$36="","",'1'!$B$2))</f>
        <v/>
      </c>
      <c r="BE321" s="79" t="str">
        <f>IF('1'!$B$5="","",IF('1'!$B$36="","",'1'!$B$4))</f>
        <v/>
      </c>
      <c r="BF321" s="75"/>
      <c r="BH321" s="84"/>
      <c r="BJ321" s="75"/>
      <c r="BK321" s="73"/>
      <c r="BL321" s="79"/>
      <c r="BN321" s="75"/>
      <c r="BP321" s="73"/>
      <c r="BR321" s="79"/>
    </row>
    <row r="322" spans="50:70" x14ac:dyDescent="0.25">
      <c r="AX322" s="75" t="str">
        <f>IF('1'!$B$5="","",IF('1'!$B$36="","",'1'!$B$5))</f>
        <v/>
      </c>
      <c r="AY322" s="78" t="str">
        <f>IF('1'!$B$5="","",IF('1'!$B$36="","","PCF011003"))</f>
        <v/>
      </c>
      <c r="AZ322" s="78" t="str">
        <f>IF('1'!$B$5="","",IF('1'!$B$36="","",1))</f>
        <v/>
      </c>
      <c r="BA322" s="78" t="str">
        <f>IF('1'!$B$5="","",IF('1'!$B$36="","",124))</f>
        <v/>
      </c>
      <c r="BB322" s="89"/>
      <c r="BC322" s="85" t="str">
        <f>IF('1'!$B$5="","",IF('1'!$B$36="","",'1'!$C$45))</f>
        <v/>
      </c>
      <c r="BD322" s="78" t="str">
        <f>IF('1'!$B$5="","",IF('1'!$B$36="","",'1'!$B$2))</f>
        <v/>
      </c>
      <c r="BE322" s="79" t="str">
        <f>IF('1'!$B$5="","",IF('1'!$B$36="","",'1'!$B$4))</f>
        <v/>
      </c>
      <c r="BF322" s="75"/>
      <c r="BH322" s="84"/>
      <c r="BJ322" s="75"/>
      <c r="BK322" s="73"/>
      <c r="BL322" s="79"/>
      <c r="BN322" s="75"/>
      <c r="BP322" s="73"/>
      <c r="BR322" s="79"/>
    </row>
    <row r="323" spans="50:70" x14ac:dyDescent="0.25">
      <c r="AX323" s="75" t="str">
        <f>IF('1'!$B$5="","",IF('1'!$B$36="","",'1'!$B$5))</f>
        <v/>
      </c>
      <c r="AY323" s="78" t="str">
        <f>IF('1'!$B$5="","",IF('1'!$B$36="","","PCF011003"))</f>
        <v/>
      </c>
      <c r="AZ323" s="78" t="str">
        <f>IF('1'!$B$5="","",IF('1'!$B$36="","",1))</f>
        <v/>
      </c>
      <c r="BA323" s="78" t="str">
        <f>IF('1'!$B$5="","",IF('1'!$B$36="","",125))</f>
        <v/>
      </c>
      <c r="BB323" s="89"/>
      <c r="BC323" s="85" t="str">
        <f>IF('1'!$B$5="","",IF('1'!$B$36="","",'1'!$C$46))</f>
        <v/>
      </c>
      <c r="BD323" s="78" t="str">
        <f>IF('1'!$B$5="","",IF('1'!$B$36="","",'1'!$B$2))</f>
        <v/>
      </c>
      <c r="BE323" s="79" t="str">
        <f>IF('1'!$B$5="","",IF('1'!$B$36="","",'1'!$B$4))</f>
        <v/>
      </c>
      <c r="BF323" s="75"/>
      <c r="BH323" s="84"/>
      <c r="BJ323" s="75"/>
      <c r="BK323" s="73"/>
      <c r="BL323" s="79"/>
      <c r="BN323" s="75"/>
      <c r="BP323" s="73"/>
      <c r="BR323" s="79"/>
    </row>
    <row r="324" spans="50:70" x14ac:dyDescent="0.25">
      <c r="AX324" s="75" t="str">
        <f>IF('1'!$B$5="","",IF('1'!$B$36="","",'1'!$B$5))</f>
        <v/>
      </c>
      <c r="AY324" s="78" t="str">
        <f>IF('1'!$B$5="","",IF('1'!$B$36="","","PCF011003"))</f>
        <v/>
      </c>
      <c r="AZ324" s="78" t="str">
        <f>IF('1'!$B$5="","",IF('1'!$B$36="","",1))</f>
        <v/>
      </c>
      <c r="BA324" s="78" t="str">
        <f>IF('1'!$B$5="","",IF('1'!$B$36="","",126))</f>
        <v/>
      </c>
      <c r="BB324" s="89"/>
      <c r="BC324" s="85" t="str">
        <f>IF('1'!$B$5="","",IF('1'!$B$36="","",'1'!$C$47))</f>
        <v/>
      </c>
      <c r="BD324" s="78" t="str">
        <f>IF('1'!$B$5="","",IF('1'!$B$36="","",'1'!$B$2))</f>
        <v/>
      </c>
      <c r="BE324" s="79" t="str">
        <f>IF('1'!$B$5="","",IF('1'!$B$36="","",'1'!$B$4))</f>
        <v/>
      </c>
      <c r="BF324" s="75"/>
      <c r="BH324" s="84"/>
      <c r="BJ324" s="75"/>
      <c r="BK324" s="73"/>
      <c r="BL324" s="79"/>
      <c r="BN324" s="75"/>
      <c r="BP324" s="73"/>
      <c r="BR324" s="79"/>
    </row>
    <row r="325" spans="50:70" x14ac:dyDescent="0.25">
      <c r="AX325" s="75" t="str">
        <f>IF('1'!$B$5="","",IF('1'!$B$36="","",'1'!$B$5))</f>
        <v/>
      </c>
      <c r="AY325" s="78" t="str">
        <f>IF('1'!$B$5="","",IF('1'!$B$36="","","PCF011003"))</f>
        <v/>
      </c>
      <c r="AZ325" s="78" t="str">
        <f>IF('1'!$B$5="","",IF('1'!$B$36="","",1))</f>
        <v/>
      </c>
      <c r="BA325" s="78" t="str">
        <f>IF('1'!$B$5="","",IF('1'!$B$36="","",127))</f>
        <v/>
      </c>
      <c r="BB325" s="89"/>
      <c r="BC325" s="85" t="str">
        <f>IF('1'!$B$5="","",IF('1'!$B$36="","",'1'!$C$48))</f>
        <v/>
      </c>
      <c r="BD325" s="78" t="str">
        <f>IF('1'!$B$5="","",IF('1'!$B$36="","",'1'!$B$2))</f>
        <v/>
      </c>
      <c r="BE325" s="79" t="str">
        <f>IF('1'!$B$5="","",IF('1'!$B$36="","",'1'!$B$4))</f>
        <v/>
      </c>
      <c r="BF325" s="75"/>
      <c r="BH325" s="84"/>
      <c r="BJ325" s="75"/>
      <c r="BK325" s="73"/>
      <c r="BL325" s="79"/>
      <c r="BN325" s="75"/>
      <c r="BP325" s="73"/>
      <c r="BR325" s="79"/>
    </row>
    <row r="326" spans="50:70" x14ac:dyDescent="0.25">
      <c r="AX326" s="75" t="str">
        <f>IF('1'!$B$5="","",IF('1'!$B$36="","",'1'!$B$5))</f>
        <v/>
      </c>
      <c r="AY326" s="78" t="str">
        <f>IF('1'!$B$5="","",IF('1'!$B$36="","","PCF011003"))</f>
        <v/>
      </c>
      <c r="AZ326" s="78" t="str">
        <f>IF('1'!$B$5="","",IF('1'!$B$36="","",1))</f>
        <v/>
      </c>
      <c r="BA326" s="78" t="str">
        <f>IF('1'!$B$5="","",IF('1'!$B$36="","",128))</f>
        <v/>
      </c>
      <c r="BB326" s="89"/>
      <c r="BC326" s="85" t="str">
        <f>IF('1'!$B$5="","",IF('1'!$B$36="","",'1'!$C$49))</f>
        <v/>
      </c>
      <c r="BD326" s="78" t="str">
        <f>IF('1'!$B$5="","",IF('1'!$B$36="","",'1'!$B$2))</f>
        <v/>
      </c>
      <c r="BE326" s="79" t="str">
        <f>IF('1'!$B$5="","",IF('1'!$B$36="","",'1'!$B$4))</f>
        <v/>
      </c>
      <c r="BF326" s="75"/>
      <c r="BH326" s="84"/>
      <c r="BJ326" s="75"/>
      <c r="BK326" s="73"/>
      <c r="BL326" s="79"/>
      <c r="BN326" s="75"/>
      <c r="BP326" s="73"/>
      <c r="BR326" s="79"/>
    </row>
    <row r="327" spans="50:70" x14ac:dyDescent="0.25">
      <c r="AX327" s="75" t="str">
        <f>IF('1'!$B$5="","",IF('1'!$B$36="","",'1'!$B$5))</f>
        <v/>
      </c>
      <c r="AY327" s="78" t="str">
        <f>IF('1'!$B$5="","",IF('1'!$B$36="","","PCF011003"))</f>
        <v/>
      </c>
      <c r="AZ327" s="78" t="str">
        <f>IF('1'!$B$5="","",IF('1'!$B$36="","",1))</f>
        <v/>
      </c>
      <c r="BA327" s="78" t="str">
        <f>IF('1'!$B$5="","",IF('1'!$B$36="","",129))</f>
        <v/>
      </c>
      <c r="BB327" s="89"/>
      <c r="BC327" s="85" t="str">
        <f>IF('1'!$B$5="","",IF('1'!$B$36="","",'1'!$C$50))</f>
        <v/>
      </c>
      <c r="BD327" s="78" t="str">
        <f>IF('1'!$B$5="","",IF('1'!$B$36="","",'1'!$B$2))</f>
        <v/>
      </c>
      <c r="BE327" s="79" t="str">
        <f>IF('1'!$B$5="","",IF('1'!$B$36="","",'1'!$B$4))</f>
        <v/>
      </c>
      <c r="BF327" s="75"/>
      <c r="BH327" s="84"/>
      <c r="BJ327" s="75"/>
      <c r="BK327" s="73"/>
      <c r="BL327" s="79"/>
      <c r="BN327" s="75"/>
      <c r="BP327" s="73"/>
      <c r="BR327" s="79"/>
    </row>
    <row r="328" spans="50:70" x14ac:dyDescent="0.25">
      <c r="AX328" s="75" t="str">
        <f>IF('1'!$B$5="","",IF('1'!$B$36="","",'1'!$B$5))</f>
        <v/>
      </c>
      <c r="AY328" s="78" t="str">
        <f>IF('1'!$B$5="","",IF('1'!$B$36="","","PCF011003"))</f>
        <v/>
      </c>
      <c r="AZ328" s="78" t="str">
        <f>IF('1'!$B$5="","",IF('1'!$B$36="","",1))</f>
        <v/>
      </c>
      <c r="BA328" s="78" t="str">
        <f>IF('1'!$B$5="","",IF('1'!$B$36="","",130))</f>
        <v/>
      </c>
      <c r="BB328" s="89"/>
      <c r="BC328" s="85" t="str">
        <f>IF('1'!$B$5="","",IF('1'!$B$36="","",'1'!$C$51))</f>
        <v/>
      </c>
      <c r="BD328" s="78" t="str">
        <f>IF('1'!$B$5="","",IF('1'!$B$36="","",'1'!$B$2))</f>
        <v/>
      </c>
      <c r="BE328" s="79" t="str">
        <f>IF('1'!$B$5="","",IF('1'!$B$36="","",'1'!$B$4))</f>
        <v/>
      </c>
      <c r="BF328" s="75"/>
      <c r="BH328" s="84"/>
      <c r="BJ328" s="75"/>
      <c r="BK328" s="73"/>
      <c r="BL328" s="79"/>
      <c r="BN328" s="75"/>
      <c r="BP328" s="73"/>
      <c r="BR328" s="79"/>
    </row>
    <row r="329" spans="50:70" x14ac:dyDescent="0.25">
      <c r="AX329" s="75" t="str">
        <f>IF('1'!$B$5="","",IF('1'!$B$36="","",'1'!$B$5))</f>
        <v/>
      </c>
      <c r="AY329" s="78" t="str">
        <f>IF('1'!$B$5="","",IF('1'!$B$36="","","PCF011003"))</f>
        <v/>
      </c>
      <c r="AZ329" s="78" t="str">
        <f>IF('1'!$B$5="","",IF('1'!$B$36="","",1))</f>
        <v/>
      </c>
      <c r="BA329" s="78" t="str">
        <f>IF('1'!$B$5="","",IF('1'!$B$36="","",131))</f>
        <v/>
      </c>
      <c r="BB329" s="89"/>
      <c r="BC329" s="85" t="str">
        <f>IF('1'!$B$5="","",IF('1'!$B$36="","",'1'!$C$52))</f>
        <v/>
      </c>
      <c r="BD329" s="78" t="str">
        <f>IF('1'!$B$5="","",IF('1'!$B$36="","",'1'!$B$2))</f>
        <v/>
      </c>
      <c r="BE329" s="79" t="str">
        <f>IF('1'!$B$5="","",IF('1'!$B$36="","",'1'!$B$4))</f>
        <v/>
      </c>
      <c r="BF329" s="75"/>
      <c r="BH329" s="84"/>
      <c r="BJ329" s="75"/>
      <c r="BK329" s="73"/>
      <c r="BL329" s="79"/>
      <c r="BN329" s="75"/>
      <c r="BP329" s="73"/>
      <c r="BR329" s="79"/>
    </row>
    <row r="330" spans="50:70" x14ac:dyDescent="0.25">
      <c r="AX330" s="75" t="str">
        <f>IF('1'!$B$5="","",IF('1'!$B$36="","",'1'!$B$5))</f>
        <v/>
      </c>
      <c r="AY330" s="78" t="str">
        <f>IF('1'!$B$5="","",IF('1'!$B$36="","","PCF011003"))</f>
        <v/>
      </c>
      <c r="AZ330" s="78" t="str">
        <f>IF('1'!$B$5="","",IF('1'!$B$36="","",1))</f>
        <v/>
      </c>
      <c r="BA330" s="78" t="str">
        <f>IF('1'!$B$5="","",IF('1'!$B$36="","",132))</f>
        <v/>
      </c>
      <c r="BB330" s="89"/>
      <c r="BC330" s="85" t="str">
        <f>IF('1'!$B$5="","",IF('1'!$B$36="","",'1'!$C$53))</f>
        <v/>
      </c>
      <c r="BD330" s="78" t="str">
        <f>IF('1'!$B$5="","",IF('1'!$B$36="","",'1'!$B$2))</f>
        <v/>
      </c>
      <c r="BE330" s="79" t="str">
        <f>IF('1'!$B$5="","",IF('1'!$B$36="","",'1'!$B$4))</f>
        <v/>
      </c>
      <c r="BF330" s="75"/>
      <c r="BH330" s="84"/>
      <c r="BJ330" s="75"/>
      <c r="BK330" s="73"/>
      <c r="BL330" s="79"/>
      <c r="BN330" s="75"/>
      <c r="BP330" s="73"/>
      <c r="BR330" s="79"/>
    </row>
    <row r="331" spans="50:70" x14ac:dyDescent="0.25">
      <c r="AX331" s="75" t="str">
        <f>IF('1'!$B$5="","",IF('1'!$B$36="","",'1'!$B$5))</f>
        <v/>
      </c>
      <c r="AY331" s="78" t="str">
        <f>IF('1'!$B$5="","",IF('1'!$B$36="","","PCF011003"))</f>
        <v/>
      </c>
      <c r="AZ331" s="78" t="str">
        <f>IF('1'!$B$5="","",IF('1'!$B$36="","",1))</f>
        <v/>
      </c>
      <c r="BA331" s="78" t="str">
        <f>IF('1'!$B$5="","",IF('1'!$B$36="","",133))</f>
        <v/>
      </c>
      <c r="BB331" s="89"/>
      <c r="BC331" s="85" t="str">
        <f>IF('1'!$B$5="","",IF('1'!$B$36="","",'1'!$C$54))</f>
        <v/>
      </c>
      <c r="BD331" s="78" t="str">
        <f>IF('1'!$B$5="","",IF('1'!$B$36="","",'1'!$B$2))</f>
        <v/>
      </c>
      <c r="BE331" s="79" t="str">
        <f>IF('1'!$B$5="","",IF('1'!$B$36="","",'1'!$B$4))</f>
        <v/>
      </c>
      <c r="BF331" s="75"/>
      <c r="BH331" s="84"/>
      <c r="BJ331" s="75"/>
      <c r="BK331" s="73"/>
      <c r="BL331" s="79"/>
      <c r="BN331" s="75"/>
      <c r="BP331" s="73"/>
      <c r="BR331" s="79"/>
    </row>
    <row r="332" spans="50:70" x14ac:dyDescent="0.25">
      <c r="AX332" s="75" t="str">
        <f>IF('1'!$B$5="","",IF('1'!$B$36="","",'1'!$B$5))</f>
        <v/>
      </c>
      <c r="AY332" s="78" t="str">
        <f>IF('1'!$B$5="","",IF('1'!$B$36="","","PCF011003"))</f>
        <v/>
      </c>
      <c r="AZ332" s="78" t="str">
        <f>IF('1'!$B$5="","",IF('1'!$B$36="","",1))</f>
        <v/>
      </c>
      <c r="BA332" s="78" t="str">
        <f>IF('1'!$B$5="","",IF('1'!$B$36="","",134))</f>
        <v/>
      </c>
      <c r="BB332" s="89"/>
      <c r="BC332" s="85" t="str">
        <f>IF('1'!$B$5="","",IF('1'!$B$36="","",'1'!$C$55))</f>
        <v/>
      </c>
      <c r="BD332" s="78" t="str">
        <f>IF('1'!$B$5="","",IF('1'!$B$36="","",'1'!$B$2))</f>
        <v/>
      </c>
      <c r="BE332" s="79" t="str">
        <f>IF('1'!$B$5="","",IF('1'!$B$36="","",'1'!$B$4))</f>
        <v/>
      </c>
      <c r="BF332" s="75"/>
      <c r="BH332" s="84"/>
      <c r="BJ332" s="75"/>
      <c r="BK332" s="73"/>
      <c r="BL332" s="79"/>
      <c r="BN332" s="75"/>
      <c r="BP332" s="73"/>
      <c r="BR332" s="79"/>
    </row>
    <row r="333" spans="50:70" x14ac:dyDescent="0.25">
      <c r="AX333" s="75" t="str">
        <f>IF('1'!$B$5="","",IF('1'!$B$36="","",'1'!$B$5))</f>
        <v/>
      </c>
      <c r="AY333" s="78" t="str">
        <f>IF('1'!$B$5="","",IF('1'!$B$36="","","PCF011003"))</f>
        <v/>
      </c>
      <c r="AZ333" s="78" t="str">
        <f>IF('1'!$B$5="","",IF('1'!$B$36="","",1))</f>
        <v/>
      </c>
      <c r="BA333" s="78" t="str">
        <f>IF('1'!$B$5="","",IF('1'!$B$36="","",990))</f>
        <v/>
      </c>
      <c r="BB333" s="89"/>
      <c r="BC333" s="85" t="str">
        <f>IF('1'!$B$5="","",IF('1'!$B$36="","",0))</f>
        <v/>
      </c>
      <c r="BD333" s="78" t="str">
        <f>IF('1'!$B$5="","",IF('1'!$B$36="","",'1'!$B$2))</f>
        <v/>
      </c>
      <c r="BE333" s="79" t="str">
        <f>IF('1'!$B$5="","",IF('1'!$B$36="","",'1'!$B$4))</f>
        <v/>
      </c>
      <c r="BF333" s="75"/>
      <c r="BH333" s="84"/>
      <c r="BJ333" s="75"/>
      <c r="BK333" s="73"/>
      <c r="BL333" s="79"/>
      <c r="BN333" s="75"/>
      <c r="BP333" s="73"/>
      <c r="BR333" s="79"/>
    </row>
    <row r="334" spans="50:70" x14ac:dyDescent="0.25">
      <c r="AX334" s="75" t="str">
        <f>IF('1'!$B$5="","",IF('1'!$B$36="","",'1'!$B$5))</f>
        <v/>
      </c>
      <c r="AY334" s="78" t="str">
        <f>IF('1'!$B$5="","",IF('1'!$B$36="","","PCF011003"))</f>
        <v/>
      </c>
      <c r="AZ334" s="78" t="str">
        <f>IF('1'!$B$5="","",IF('1'!$B$36="","",1))</f>
        <v/>
      </c>
      <c r="BA334" s="78" t="str">
        <f>IF('1'!$B$5="","",IF('1'!$B$36="","",992))</f>
        <v/>
      </c>
      <c r="BB334" s="89"/>
      <c r="BC334" s="85" t="str">
        <f>IF('1'!$B$5="","",IF('1'!$B$36="","",0))</f>
        <v/>
      </c>
      <c r="BD334" s="78" t="str">
        <f>IF('1'!$B$5="","",IF('1'!$B$36="","",'1'!$B$2))</f>
        <v/>
      </c>
      <c r="BE334" s="79" t="str">
        <f>IF('1'!$B$5="","",IF('1'!$B$36="","",'1'!$B$4))</f>
        <v/>
      </c>
      <c r="BF334" s="75"/>
      <c r="BH334" s="84"/>
      <c r="BJ334" s="75"/>
      <c r="BK334" s="73"/>
      <c r="BL334" s="79"/>
      <c r="BN334" s="75"/>
      <c r="BP334" s="73"/>
      <c r="BR334" s="79"/>
    </row>
    <row r="335" spans="50:70" x14ac:dyDescent="0.25">
      <c r="AX335" s="75" t="str">
        <f>IF('1'!$B$5="","",IF('1'!$B$36="","",'1'!$B$5))</f>
        <v/>
      </c>
      <c r="AY335" s="78" t="str">
        <f>IF('1'!$B$5="","",IF('1'!$B$36="","","PCF011003"))</f>
        <v/>
      </c>
      <c r="AZ335" s="78" t="str">
        <f>IF('1'!$B$5="","",IF('1'!$B$36="","",1))</f>
        <v/>
      </c>
      <c r="BA335" s="78" t="str">
        <f>IF('1'!$B$5="","",IF('1'!$B$36="","",993))</f>
        <v/>
      </c>
      <c r="BB335" s="89"/>
      <c r="BC335" s="85" t="str">
        <f>IF('1'!$B$5="","",IF('1'!$B$36="","",0))</f>
        <v/>
      </c>
      <c r="BD335" s="78" t="str">
        <f>IF('1'!$B$5="","",IF('1'!$B$36="","",'1'!$B$2))</f>
        <v/>
      </c>
      <c r="BE335" s="79" t="str">
        <f>IF('1'!$B$5="","",IF('1'!$B$36="","",'1'!$B$4))</f>
        <v/>
      </c>
      <c r="BF335" s="75"/>
      <c r="BH335" s="84"/>
      <c r="BJ335" s="75"/>
      <c r="BK335" s="73"/>
      <c r="BL335" s="79"/>
      <c r="BN335" s="75"/>
      <c r="BP335" s="73"/>
      <c r="BR335" s="79"/>
    </row>
    <row r="336" spans="50:70" x14ac:dyDescent="0.25">
      <c r="AX336" s="75" t="str">
        <f>IF('1'!$B$5="","",IF('1'!$B$36="","",'1'!$B$5))</f>
        <v/>
      </c>
      <c r="AY336" s="78" t="str">
        <f>IF('1'!$B$5="","",IF('1'!$B$36="","","PCF011003"))</f>
        <v/>
      </c>
      <c r="AZ336" s="78" t="str">
        <f>IF('1'!$B$5="","",IF('1'!$B$36="","",1))</f>
        <v/>
      </c>
      <c r="BA336" s="78" t="str">
        <f>IF('1'!$B$5="","",IF('1'!$B$36="","",994))</f>
        <v/>
      </c>
      <c r="BB336" s="89"/>
      <c r="BC336" s="76" t="str">
        <f>IF('1'!$B$5="","",IF('1'!$B$36="","",0))</f>
        <v/>
      </c>
      <c r="BD336" s="78" t="str">
        <f>IF('1'!$B$5="","",IF('1'!$B$36="","",'1'!$B$2))</f>
        <v/>
      </c>
      <c r="BE336" s="79" t="str">
        <f>IF('1'!$B$5="","",IF('1'!$B$36="","",'1'!$B$4))</f>
        <v/>
      </c>
      <c r="BF336" s="75"/>
      <c r="BH336" s="84"/>
      <c r="BJ336" s="75"/>
      <c r="BK336" s="73"/>
      <c r="BL336" s="79"/>
      <c r="BN336" s="75"/>
      <c r="BP336" s="73"/>
      <c r="BR336" s="79"/>
    </row>
    <row r="337" spans="50:70" x14ac:dyDescent="0.25">
      <c r="AX337" s="75" t="str">
        <f>IF('1'!$B$5="","",IF('1'!$B$36="","",'1'!$B$5))</f>
        <v/>
      </c>
      <c r="AY337" s="78" t="str">
        <f>IF('1'!$B$5="","",IF('1'!$B$36="","","PCF011003"))</f>
        <v/>
      </c>
      <c r="AZ337" s="78" t="str">
        <f>IF('1'!$B$5="","",IF('1'!$B$36="","",1))</f>
        <v/>
      </c>
      <c r="BA337" s="78" t="str">
        <f>IF('1'!$B$5="","",IF('1'!$B$36="","",995))</f>
        <v/>
      </c>
      <c r="BB337" s="89"/>
      <c r="BC337" s="76" t="str">
        <f>IF('1'!$B$5="","",IF('1'!$B$36="","",0))</f>
        <v/>
      </c>
      <c r="BD337" s="78" t="str">
        <f>IF('1'!$B$5="","",IF('1'!$B$36="","",'1'!$B$2))</f>
        <v/>
      </c>
      <c r="BE337" s="79" t="str">
        <f>IF('1'!$B$5="","",IF('1'!$B$36="","",'1'!$B$4))</f>
        <v/>
      </c>
      <c r="BF337" s="75"/>
      <c r="BH337" s="84"/>
      <c r="BJ337" s="75"/>
      <c r="BK337" s="73"/>
      <c r="BL337" s="79"/>
      <c r="BN337" s="75"/>
      <c r="BP337" s="73"/>
      <c r="BR337" s="79"/>
    </row>
    <row r="338" spans="50:70" x14ac:dyDescent="0.25">
      <c r="AX338" s="75" t="str">
        <f>IF('1'!$B$5="","",IF('1'!$B$36="","",'1'!$B$5))</f>
        <v/>
      </c>
      <c r="AY338" s="78" t="str">
        <f>IF('1'!$B$5="","",IF('1'!$B$36="","","PCF011003"))</f>
        <v/>
      </c>
      <c r="AZ338" s="78" t="str">
        <f>IF('1'!$B$5="","",IF('1'!$B$36="","",1))</f>
        <v/>
      </c>
      <c r="BA338" s="78" t="str">
        <f>IF('1'!$B$5="","",IF('1'!$B$36="","",996))</f>
        <v/>
      </c>
      <c r="BB338" s="89"/>
      <c r="BC338" s="76" t="str">
        <f>IF('1'!$B$5="","",IF('1'!$B$36="","",0))</f>
        <v/>
      </c>
      <c r="BD338" s="78" t="str">
        <f>IF('1'!$B$5="","",IF('1'!$B$36="","",'1'!$B$2))</f>
        <v/>
      </c>
      <c r="BE338" s="79" t="str">
        <f>IF('1'!$B$5="","",IF('1'!$B$36="","",'1'!$B$4))</f>
        <v/>
      </c>
      <c r="BF338" s="75"/>
      <c r="BH338" s="84"/>
      <c r="BJ338" s="75"/>
      <c r="BK338" s="73"/>
      <c r="BL338" s="79"/>
      <c r="BN338" s="75"/>
      <c r="BP338" s="73"/>
      <c r="BR338" s="79"/>
    </row>
    <row r="339" spans="50:70" x14ac:dyDescent="0.25">
      <c r="AX339" s="75" t="str">
        <f>IF('1'!$B$5="","",IF('1'!$B$36="","",'1'!$B$5))</f>
        <v/>
      </c>
      <c r="AY339" s="78" t="str">
        <f>IF('1'!$B$5="","",IF('1'!$B$36="","","PCF011003"))</f>
        <v/>
      </c>
      <c r="AZ339" s="78" t="str">
        <f>IF('1'!$B$5="","",IF('1'!$B$36="","",1))</f>
        <v/>
      </c>
      <c r="BA339" s="78" t="str">
        <f>IF('1'!$B$5="","",IF('1'!$B$36="","",997))</f>
        <v/>
      </c>
      <c r="BB339" s="89"/>
      <c r="BC339" s="76" t="str">
        <f>IF('1'!$B$5="","",IF('1'!$B$36="","",0))</f>
        <v/>
      </c>
      <c r="BD339" s="78" t="str">
        <f>IF('1'!$B$5="","",IF('1'!$B$36="","",'1'!$B$2))</f>
        <v/>
      </c>
      <c r="BE339" s="79" t="str">
        <f>IF('1'!$B$5="","",IF('1'!$B$36="","",'1'!$B$4))</f>
        <v/>
      </c>
      <c r="BF339" s="75"/>
      <c r="BH339" s="84"/>
      <c r="BJ339" s="75"/>
      <c r="BK339" s="73"/>
      <c r="BL339" s="79"/>
      <c r="BN339" s="75"/>
      <c r="BP339" s="73"/>
      <c r="BR339" s="79"/>
    </row>
    <row r="340" spans="50:70" x14ac:dyDescent="0.25">
      <c r="AX340" s="75" t="str">
        <f>IF('1'!$B$5="","",IF('1'!$B$36="","",'1'!$B$5))</f>
        <v/>
      </c>
      <c r="AY340" s="78" t="str">
        <f>IF('1'!$B$5="","",IF('1'!$B$36="","","PCF011003"))</f>
        <v/>
      </c>
      <c r="AZ340" s="78" t="str">
        <f>IF('1'!$B$5="","",IF('1'!$B$36="","",1))</f>
        <v/>
      </c>
      <c r="BA340" s="78" t="str">
        <f>IF('1'!$B$5="","",IF('1'!$B$36="","",998))</f>
        <v/>
      </c>
      <c r="BB340" s="89"/>
      <c r="BC340" s="76" t="str">
        <f>IF('1'!$B$5="","",IF('1'!$B$36="","",0))</f>
        <v/>
      </c>
      <c r="BD340" s="78" t="str">
        <f>IF('1'!$B$5="","",IF('1'!$B$36="","",'1'!$B$2))</f>
        <v/>
      </c>
      <c r="BE340" s="79" t="str">
        <f>IF('1'!$B$5="","",IF('1'!$B$36="","",'1'!$B$4))</f>
        <v/>
      </c>
      <c r="BF340" s="75"/>
      <c r="BH340" s="84"/>
      <c r="BK340" s="75"/>
      <c r="BL340" s="73"/>
      <c r="BN340" s="75"/>
      <c r="BP340" s="73"/>
      <c r="BR340" s="79"/>
    </row>
    <row r="341" spans="50:70" x14ac:dyDescent="0.25">
      <c r="AX341" s="75" t="str">
        <f>IF('1'!$B$5="","",IF('1'!$B$36="","",'1'!$B$5))</f>
        <v/>
      </c>
      <c r="AY341" s="78" t="str">
        <f>IF('1'!$B$5="","",IF('1'!$B$36="","","PCF011003"))</f>
        <v/>
      </c>
      <c r="AZ341" s="78" t="str">
        <f>IF('1'!$B$5="","",IF('1'!$B$36="","",1))</f>
        <v/>
      </c>
      <c r="BA341" s="78" t="str">
        <f>IF('1'!$B$5="","",IF('1'!$B$36="","",999))</f>
        <v/>
      </c>
      <c r="BB341" s="89"/>
      <c r="BC341" s="76" t="str">
        <f>IF('1'!$B$5="","",IF('1'!$B$36="","",0))</f>
        <v/>
      </c>
      <c r="BD341" s="78" t="str">
        <f>IF('1'!$B$5="","",IF('1'!$B$36="","",'1'!$B$2))</f>
        <v/>
      </c>
      <c r="BE341" s="79" t="str">
        <f>IF('1'!$B$5="","",IF('1'!$B$36="","",'1'!$B$4))</f>
        <v/>
      </c>
      <c r="BG341" s="77"/>
      <c r="BH341" s="73"/>
      <c r="BI341" s="79"/>
      <c r="BK341" s="75"/>
      <c r="BL341" s="73"/>
      <c r="BO341" s="79"/>
      <c r="BQ341" s="77"/>
      <c r="BR341" s="73"/>
    </row>
    <row r="342" spans="50:70" x14ac:dyDescent="0.25">
      <c r="AX342" s="139" t="str">
        <f>IF('2'!$B$5="","",IF('2'!$B$60="","",'2'!$B$5))</f>
        <v/>
      </c>
      <c r="AY342" s="137" t="str">
        <f>IF('2'!$B$5="","",IF('2'!$B$60="","","PCF008002"))</f>
        <v/>
      </c>
      <c r="AZ342" s="140" t="str">
        <f>IF('2'!$B$5="","",IF('2'!$B$60="","",1))</f>
        <v/>
      </c>
      <c r="BA342" s="137" t="str">
        <f>IF('2'!$B$5="","",IF('2'!$B$60="","",1))</f>
        <v/>
      </c>
      <c r="BB342" s="137" t="str">
        <f>IF('2'!$B$5="","",IF('2'!$B$60="","",IF('2'!$B$60="","",'2'!$B$60)))</f>
        <v/>
      </c>
      <c r="BC342" s="141" t="str">
        <f>IF('2'!$B$5="","",IF('2'!$B$60="","",0))</f>
        <v/>
      </c>
      <c r="BD342" s="137" t="str">
        <f>IF('2'!$B$5="","",IF('2'!$B$60="","",'2'!$B$2))</f>
        <v/>
      </c>
      <c r="BE342" s="138" t="str">
        <f>IF('2'!$B$5="","",IF('2'!$B$60="","",'2'!$B$4))</f>
        <v/>
      </c>
      <c r="BG342" s="77"/>
      <c r="BH342" s="73"/>
      <c r="BI342" s="79"/>
      <c r="BK342" s="75"/>
      <c r="BL342" s="73"/>
      <c r="BO342" s="79"/>
      <c r="BQ342" s="77"/>
      <c r="BR342" s="73"/>
    </row>
    <row r="343" spans="50:70" x14ac:dyDescent="0.25">
      <c r="AX343" s="139" t="str">
        <f>IF('2'!$B$5="","",IF('2'!$B$60="","",'2'!$B$5))</f>
        <v/>
      </c>
      <c r="AY343" s="137" t="str">
        <f>IF('2'!$B$5="","",IF('2'!$B$60="","","PCF008002"))</f>
        <v/>
      </c>
      <c r="AZ343" s="140" t="str">
        <f>IF('2'!$B$5="","",IF('2'!$B$60="","",1))</f>
        <v/>
      </c>
      <c r="BA343" s="137" t="str">
        <f>IF('2'!$B$5="","",IF('2'!$B$60="","",2))</f>
        <v/>
      </c>
      <c r="BB343" s="137" t="str">
        <f>IF('2'!$B$5="","",IF('2'!$B$60="","",IF('2'!$J$60="","",'2'!$J$60)))</f>
        <v/>
      </c>
      <c r="BC343" s="141" t="str">
        <f>IF('2'!$B$5="","",IF('2'!$B$60="","",0))</f>
        <v/>
      </c>
      <c r="BD343" s="137" t="str">
        <f>IF('2'!$B$5="","",IF('2'!$B$60="","",'2'!$B$2))</f>
        <v/>
      </c>
      <c r="BE343" s="138" t="str">
        <f>IF('2'!$B$5="","",IF('2'!$B$60="","",'2'!$B$4))</f>
        <v/>
      </c>
      <c r="BG343" s="77"/>
      <c r="BH343" s="73"/>
      <c r="BI343" s="79"/>
      <c r="BK343" s="75"/>
      <c r="BL343" s="73"/>
      <c r="BO343" s="79"/>
      <c r="BQ343" s="77"/>
      <c r="BR343" s="73"/>
    </row>
    <row r="344" spans="50:70" x14ac:dyDescent="0.25">
      <c r="AX344" s="139" t="str">
        <f>IF('2'!$B$5="","",IF('2'!$B$60="","",'2'!$B$5))</f>
        <v/>
      </c>
      <c r="AY344" s="137" t="str">
        <f>IF('2'!$B$5="","",IF('2'!$B$60="","","PCF008002"))</f>
        <v/>
      </c>
      <c r="AZ344" s="140" t="str">
        <f>IF('2'!$B$5="","",IF('2'!$B$60="","",1))</f>
        <v/>
      </c>
      <c r="BA344" s="137" t="str">
        <f>IF('2'!$B$5="","",IF('2'!$B$60="","",3))</f>
        <v/>
      </c>
      <c r="BB344" s="137" t="str">
        <f>IF('2'!$B$5="","",IF('2'!$B$60="","",IF('2'!$D$60="","",'2'!$D$60)))</f>
        <v/>
      </c>
      <c r="BC344" s="141" t="str">
        <f>IF('2'!$B$5="","",IF('2'!$B$60="","",0))</f>
        <v/>
      </c>
      <c r="BD344" s="137" t="str">
        <f>IF('2'!$B$5="","",IF('2'!$B$60="","",'2'!$B$2))</f>
        <v/>
      </c>
      <c r="BE344" s="138" t="str">
        <f>IF('2'!$B$5="","",IF('2'!$B$60="","",'2'!$B$4))</f>
        <v/>
      </c>
      <c r="BG344" s="77"/>
      <c r="BH344" s="73"/>
      <c r="BI344" s="79"/>
      <c r="BK344" s="75"/>
      <c r="BL344" s="73"/>
      <c r="BO344" s="79"/>
      <c r="BQ344" s="77"/>
      <c r="BR344" s="73"/>
    </row>
    <row r="345" spans="50:70" x14ac:dyDescent="0.25">
      <c r="AX345" s="139" t="str">
        <f>IF('2'!$B$5="","",IF('2'!$B$60="","",'2'!$B$5))</f>
        <v/>
      </c>
      <c r="AY345" s="137" t="str">
        <f>IF('2'!$B$5="","",IF('2'!$B$60="","","PCF008002"))</f>
        <v/>
      </c>
      <c r="AZ345" s="140" t="str">
        <f>IF('2'!$B$5="","",IF('2'!$B$60="","",1))</f>
        <v/>
      </c>
      <c r="BA345" s="137" t="str">
        <f>IF('2'!$B$5="","",IF('2'!$B$60="","",4))</f>
        <v/>
      </c>
      <c r="BB345" s="137" t="str">
        <f>IF('2'!$B$5="","",IF('2'!$B$60="","",IF('2'!$D$60="","",'2'!$D$60)))</f>
        <v/>
      </c>
      <c r="BC345" s="141" t="str">
        <f>IF('2'!$B$5="","",IF('2'!$B$60="","",0))</f>
        <v/>
      </c>
      <c r="BD345" s="137" t="str">
        <f>IF('2'!$B$5="","",IF('2'!$B$60="","",'2'!$B$2))</f>
        <v/>
      </c>
      <c r="BE345" s="138" t="str">
        <f>IF('2'!$B$5="","",IF('2'!$B$60="","",'2'!$B$4))</f>
        <v/>
      </c>
      <c r="BG345" s="77"/>
      <c r="BH345" s="73"/>
      <c r="BI345" s="79"/>
      <c r="BK345" s="75"/>
      <c r="BL345" s="73"/>
      <c r="BO345" s="79"/>
      <c r="BQ345" s="77"/>
      <c r="BR345" s="73"/>
    </row>
    <row r="346" spans="50:70" x14ac:dyDescent="0.25">
      <c r="AX346" s="139" t="str">
        <f>IF('2'!$B$5="","",IF('2'!$B$60="","",'2'!$B$5))</f>
        <v/>
      </c>
      <c r="AY346" s="137" t="str">
        <f>IF('2'!$B$5="","",IF('2'!$B$60="","","PCF008002"))</f>
        <v/>
      </c>
      <c r="AZ346" s="140" t="str">
        <f>IF('2'!$B$5="","",IF('2'!$B$60="","",1))</f>
        <v/>
      </c>
      <c r="BA346" s="137" t="str">
        <f>IF('2'!$B$5="","",IF('2'!$B$60="","",5))</f>
        <v/>
      </c>
      <c r="BB346" s="137" t="str">
        <f>IF('2'!$B$5="","",IF('2'!$B$60="","",IF('2'!$F$60="","",'2'!$F$60)))</f>
        <v/>
      </c>
      <c r="BC346" s="141" t="str">
        <f>IF('2'!$B$5="","",IF('2'!$B$60="","",0))</f>
        <v/>
      </c>
      <c r="BD346" s="137" t="str">
        <f>IF('2'!$B$5="","",IF('2'!$B$60="","",'2'!$B$2))</f>
        <v/>
      </c>
      <c r="BE346" s="138" t="str">
        <f>IF('2'!$B$5="","",IF('2'!$B$60="","",'2'!$B$4))</f>
        <v/>
      </c>
      <c r="BG346" s="77"/>
      <c r="BH346" s="73"/>
      <c r="BI346" s="79"/>
      <c r="BK346" s="75"/>
      <c r="BL346" s="73"/>
      <c r="BO346" s="79"/>
      <c r="BQ346" s="77"/>
      <c r="BR346" s="73"/>
    </row>
    <row r="347" spans="50:70" x14ac:dyDescent="0.25">
      <c r="AX347" s="139" t="str">
        <f>IF('2'!$B$5="","",IF('2'!$B$60="","",'2'!$B$5))</f>
        <v/>
      </c>
      <c r="AY347" s="137" t="str">
        <f>IF('2'!$B$5="","",IF('2'!$B$60="","","PCF008002"))</f>
        <v/>
      </c>
      <c r="AZ347" s="140" t="str">
        <f>IF('2'!$B$5="","",IF('2'!$B$60="","",1))</f>
        <v/>
      </c>
      <c r="BA347" s="137" t="str">
        <f>IF('2'!$B$5="","",IF('2'!$B$60="","",6))</f>
        <v/>
      </c>
      <c r="BB347" s="137" t="str">
        <f>IF('2'!$B$5="","",IF('2'!$B$60="","",IF('2'!$G$60="","",'2'!$G$60)))</f>
        <v/>
      </c>
      <c r="BC347" s="141" t="str">
        <f>IF('2'!$B$5="","",IF('2'!$B$60="","",0))</f>
        <v/>
      </c>
      <c r="BD347" s="137" t="str">
        <f>IF('2'!$B$5="","",IF('2'!$B$60="","",'2'!$B$2))</f>
        <v/>
      </c>
      <c r="BE347" s="138" t="str">
        <f>IF('2'!$B$5="","",IF('2'!$B$60="","",'2'!$B$4))</f>
        <v/>
      </c>
      <c r="BG347" s="77"/>
      <c r="BH347" s="73"/>
      <c r="BI347" s="79"/>
      <c r="BK347" s="75"/>
      <c r="BL347" s="73"/>
      <c r="BO347" s="79"/>
      <c r="BQ347" s="77"/>
      <c r="BR347" s="73"/>
    </row>
    <row r="348" spans="50:70" x14ac:dyDescent="0.25">
      <c r="AX348" s="139" t="str">
        <f>IF('2'!$B$5="","",IF('2'!$B$60="","",'2'!$B$5))</f>
        <v/>
      </c>
      <c r="AY348" s="137" t="str">
        <f>IF('2'!$B$5="","",IF('2'!$B$60="","","PCF008002"))</f>
        <v/>
      </c>
      <c r="AZ348" s="140" t="str">
        <f>IF('2'!$B$5="","",IF('2'!$B$60="","",1))</f>
        <v/>
      </c>
      <c r="BA348" s="137" t="str">
        <f>IF('2'!$B$5="","",IF('2'!$B$60="","",7))</f>
        <v/>
      </c>
      <c r="BB348" s="137" t="str">
        <f>IF('2'!$B$5="","",IF('2'!$B$60="","",IF('2'!$H$60="","",'2'!$H$60)))</f>
        <v/>
      </c>
      <c r="BC348" s="141" t="str">
        <f>IF('2'!$B$5="","",IF('2'!$B$60="","",0))</f>
        <v/>
      </c>
      <c r="BD348" s="137" t="str">
        <f>IF('2'!$B$5="","",IF('2'!$B$60="","",'2'!$B$2))</f>
        <v/>
      </c>
      <c r="BE348" s="138" t="str">
        <f>IF('2'!$B$5="","",IF('2'!$B$60="","",'2'!$B$4))</f>
        <v/>
      </c>
      <c r="BG348" s="77"/>
      <c r="BH348" s="73"/>
      <c r="BI348" s="79"/>
      <c r="BK348" s="75"/>
      <c r="BL348" s="73"/>
      <c r="BO348" s="79"/>
      <c r="BQ348" s="77"/>
      <c r="BR348" s="73"/>
    </row>
    <row r="349" spans="50:70" x14ac:dyDescent="0.25">
      <c r="AX349" s="139" t="str">
        <f>IF('2'!$B$5="","",IF('2'!$B$60="","",'2'!$B$5))</f>
        <v/>
      </c>
      <c r="AY349" s="137" t="str">
        <f>IF('2'!$B$5="","",IF('2'!$B$60="","","PCF008002"))</f>
        <v/>
      </c>
      <c r="AZ349" s="140" t="str">
        <f>IF('2'!$B$5="","",IF('2'!$B$60="","",1))</f>
        <v/>
      </c>
      <c r="BA349" s="137" t="str">
        <f>IF('2'!$B$5="","",IF('2'!$B$60="","",8))</f>
        <v/>
      </c>
      <c r="BB349" s="137" t="str">
        <f>IF('2'!$B$5="","",IF('2'!$B$60="","",IF('2'!$I$60="","",'2'!$I$60)))</f>
        <v/>
      </c>
      <c r="BC349" s="141" t="str">
        <f>IF('2'!$B$5="","",IF('2'!$B$60="","",0))</f>
        <v/>
      </c>
      <c r="BD349" s="137" t="str">
        <f>IF('2'!$B$5="","",IF('2'!$B$60="","",'2'!$B$2))</f>
        <v/>
      </c>
      <c r="BE349" s="138" t="str">
        <f>IF('2'!$B$5="","",IF('2'!$B$60="","",'2'!$B$4))</f>
        <v/>
      </c>
      <c r="BG349" s="77"/>
      <c r="BH349" s="73"/>
      <c r="BI349" s="79"/>
      <c r="BK349" s="75"/>
      <c r="BL349" s="73"/>
      <c r="BO349" s="79"/>
      <c r="BQ349" s="77"/>
      <c r="BR349" s="73"/>
    </row>
    <row r="350" spans="50:70" x14ac:dyDescent="0.25">
      <c r="AX350" s="139" t="str">
        <f>IF('2'!$B$5="","",IF('2'!$B$60="","",'2'!$B$5))</f>
        <v/>
      </c>
      <c r="AY350" s="137" t="str">
        <f>IF('2'!$B$5="","",IF('2'!$B$60="","","PCF008002"))</f>
        <v/>
      </c>
      <c r="AZ350" s="140" t="str">
        <f>IF('2'!$B$5="","",IF('2'!$B$60="","",1))</f>
        <v/>
      </c>
      <c r="BA350" s="137" t="str">
        <f>IF('2'!$B$5="","",IF('2'!$B$60="","",9))</f>
        <v/>
      </c>
      <c r="BB350" s="137" t="str">
        <f>IF('2'!$B$5="","",IF('2'!$B$60="","","QAQC"))</f>
        <v/>
      </c>
      <c r="BC350" s="141" t="str">
        <f>IF('2'!$B$5="","",IF('2'!$B$60="","",0))</f>
        <v/>
      </c>
      <c r="BD350" s="137" t="str">
        <f>IF('2'!$B$5="","",IF('2'!$B$60="","",'2'!$B$2))</f>
        <v/>
      </c>
      <c r="BE350" s="138" t="str">
        <f>IF('2'!$B$5="","",IF('2'!$B$60="","",'2'!$B$4))</f>
        <v/>
      </c>
      <c r="BG350" s="77"/>
      <c r="BH350" s="73"/>
      <c r="BI350" s="79"/>
      <c r="BK350" s="75"/>
      <c r="BL350" s="73"/>
      <c r="BO350" s="79"/>
      <c r="BQ350" s="77"/>
      <c r="BR350" s="73"/>
    </row>
    <row r="351" spans="50:70" x14ac:dyDescent="0.25">
      <c r="AX351" s="139" t="str">
        <f>IF('2'!$B$5="","",IF('2'!$B$60="","",'2'!$B$5))</f>
        <v/>
      </c>
      <c r="AY351" s="137" t="str">
        <f>IF('2'!$B$5="","",IF('2'!$B$60="","","PCF008002"))</f>
        <v/>
      </c>
      <c r="AZ351" s="140" t="str">
        <f>IF('2'!$B$5="","",IF('2'!$B$60="","",1))</f>
        <v/>
      </c>
      <c r="BA351" s="137" t="str">
        <f>IF('2'!$B$5="","",IF('2'!$B$60="","",10))</f>
        <v/>
      </c>
      <c r="BB351" s="137" t="str">
        <f>IF('2'!$B$5="","",IF('2'!$B$60="","",IF('2'!$R$60="","",'2'!$R$60)))</f>
        <v/>
      </c>
      <c r="BC351" s="141" t="str">
        <f>IF('2'!$B$5="","",IF('2'!$B$60="","",0))</f>
        <v/>
      </c>
      <c r="BD351" s="137" t="str">
        <f>IF('2'!$B$5="","",IF('2'!$B$60="","",'2'!$B$2))</f>
        <v/>
      </c>
      <c r="BE351" s="138" t="str">
        <f>IF('2'!$B$5="","",IF('2'!$B$60="","",'2'!$B$4))</f>
        <v/>
      </c>
      <c r="BG351" s="77"/>
      <c r="BH351" s="73"/>
      <c r="BI351" s="79"/>
      <c r="BK351" s="75"/>
      <c r="BL351" s="73"/>
      <c r="BO351" s="79"/>
      <c r="BQ351" s="77"/>
      <c r="BR351" s="73"/>
    </row>
    <row r="352" spans="50:70" x14ac:dyDescent="0.25">
      <c r="AX352" s="139" t="str">
        <f>IF('2'!$B$5="","",IF('2'!$B$60="","",'2'!$B$5))</f>
        <v/>
      </c>
      <c r="AY352" s="137" t="str">
        <f>IF('2'!$B$5="","",IF('2'!$B$60="","","PCF008002"))</f>
        <v/>
      </c>
      <c r="AZ352" s="140" t="str">
        <f>IF('2'!$B$5="","",IF('2'!$B$60="","",1))</f>
        <v/>
      </c>
      <c r="BA352" s="137" t="str">
        <f>IF('2'!$B$5="","",IF('2'!$B$60="","",11))</f>
        <v/>
      </c>
      <c r="BB352" s="137" t="str">
        <f>IF('2'!$B$5="","",IF('2'!$B$60="","",IF('2'!$K$60="","",'2'!$K$60)))</f>
        <v/>
      </c>
      <c r="BC352" s="141" t="str">
        <f>IF('2'!$B$5="","",IF('2'!$B$60="","",0))</f>
        <v/>
      </c>
      <c r="BD352" s="137" t="str">
        <f>IF('2'!$B$5="","",IF('2'!$B$60="","",'2'!$B$2))</f>
        <v/>
      </c>
      <c r="BE352" s="138" t="str">
        <f>IF('2'!$B$5="","",IF('2'!$B$60="","",'2'!$B$4))</f>
        <v/>
      </c>
      <c r="BG352" s="77"/>
      <c r="BH352" s="73"/>
      <c r="BI352" s="79"/>
      <c r="BK352" s="75"/>
      <c r="BL352" s="73"/>
      <c r="BO352" s="79"/>
      <c r="BQ352" s="77"/>
      <c r="BR352" s="73"/>
    </row>
    <row r="353" spans="50:70" x14ac:dyDescent="0.25">
      <c r="AX353" s="139" t="str">
        <f>IF('2'!$B$5="","",IF('2'!$B$60="","",'2'!$B$5))</f>
        <v/>
      </c>
      <c r="AY353" s="137" t="str">
        <f>IF('2'!$B$5="","",IF('2'!$B$60="","","PCF008002"))</f>
        <v/>
      </c>
      <c r="AZ353" s="140" t="str">
        <f>IF('2'!$B$5="","",IF('2'!$B$60="","",1))</f>
        <v/>
      </c>
      <c r="BA353" s="137" t="str">
        <f>IF('2'!$B$5="","",IF('2'!$B$60="","",12))</f>
        <v/>
      </c>
      <c r="BB353" s="137" t="str">
        <f>IF('2'!$B$5="","",IF('2'!$B$60="","",IF('2'!$E$60="","",'2'!$E$60)))</f>
        <v/>
      </c>
      <c r="BC353" s="141" t="str">
        <f>IF('2'!$B$5="","",IF('2'!$B$60="","",0))</f>
        <v/>
      </c>
      <c r="BD353" s="137" t="str">
        <f>IF('2'!$B$5="","",IF('2'!$B$60="","",'2'!$B$2))</f>
        <v/>
      </c>
      <c r="BE353" s="138" t="str">
        <f>IF('2'!$B$5="","",IF('2'!$B$60="","",'2'!$B$4))</f>
        <v/>
      </c>
      <c r="BG353" s="77"/>
      <c r="BH353" s="73"/>
      <c r="BI353" s="79"/>
      <c r="BK353" s="75"/>
      <c r="BL353" s="73"/>
      <c r="BO353" s="79"/>
      <c r="BQ353" s="77"/>
      <c r="BR353" s="73"/>
    </row>
    <row r="354" spans="50:70" x14ac:dyDescent="0.25">
      <c r="AX354" s="139" t="str">
        <f>IF('2'!$B$5="","",IF('2'!$B$60="","",'2'!$B$5))</f>
        <v/>
      </c>
      <c r="AY354" s="137" t="str">
        <f>IF('2'!$B$5="","",IF('2'!$B$60="","","PCF008002"))</f>
        <v/>
      </c>
      <c r="AZ354" s="140" t="str">
        <f>IF('2'!$B$5="","",IF('2'!$B$60="","",1))</f>
        <v/>
      </c>
      <c r="BA354" s="137" t="str">
        <f>IF('2'!$B$5="","",IF('2'!$B$60="","",990))</f>
        <v/>
      </c>
      <c r="BB354" s="137"/>
      <c r="BC354" s="141" t="str">
        <f>IF('2'!$B$5="","",IF('2'!$B$60="","",0))</f>
        <v/>
      </c>
      <c r="BD354" s="137" t="str">
        <f>IF('2'!$B$5="","",IF('2'!$B$60="","",'2'!$B$2))</f>
        <v/>
      </c>
      <c r="BE354" s="138" t="str">
        <f>IF('2'!$B$5="","",IF('2'!$B$60="","",'2'!$B$4))</f>
        <v/>
      </c>
      <c r="BG354" s="77"/>
      <c r="BH354" s="73"/>
      <c r="BI354" s="79"/>
      <c r="BK354" s="75"/>
      <c r="BL354" s="73"/>
      <c r="BO354" s="79"/>
      <c r="BQ354" s="77"/>
      <c r="BR354" s="73"/>
    </row>
    <row r="355" spans="50:70" x14ac:dyDescent="0.25">
      <c r="AX355" s="139" t="str">
        <f>IF('2'!$B$5="","",IF('2'!$B$60="","",'2'!$B$5))</f>
        <v/>
      </c>
      <c r="AY355" s="137" t="str">
        <f>IF('2'!$B$5="","",IF('2'!$B$60="","","PCF008002"))</f>
        <v/>
      </c>
      <c r="AZ355" s="140" t="str">
        <f>IF('2'!$B$5="","",IF('2'!$B$60="","",1))</f>
        <v/>
      </c>
      <c r="BA355" s="137" t="str">
        <f>IF('2'!$B$5="","",IF('2'!$B$60="","",992))</f>
        <v/>
      </c>
      <c r="BB355" s="137"/>
      <c r="BC355" s="141" t="str">
        <f>IF('2'!$B$5="","",IF('2'!$B$60="","",0))</f>
        <v/>
      </c>
      <c r="BD355" s="137" t="str">
        <f>IF('2'!$B$5="","",IF('2'!$B$60="","",'2'!$B$2))</f>
        <v/>
      </c>
      <c r="BE355" s="138" t="str">
        <f>IF('2'!$B$5="","",IF('2'!$B$60="","",'2'!$B$4))</f>
        <v/>
      </c>
      <c r="BG355" s="77"/>
      <c r="BH355" s="73"/>
      <c r="BI355" s="79"/>
      <c r="BK355" s="75"/>
      <c r="BL355" s="73"/>
      <c r="BO355" s="79"/>
      <c r="BQ355" s="77"/>
      <c r="BR355" s="73"/>
    </row>
    <row r="356" spans="50:70" x14ac:dyDescent="0.25">
      <c r="AX356" s="139" t="str">
        <f>IF('2'!$B$5="","",IF('2'!$B$60="","",'2'!$B$5))</f>
        <v/>
      </c>
      <c r="AY356" s="137" t="str">
        <f>IF('2'!$B$5="","",IF('2'!$B$60="","","PCF008002"))</f>
        <v/>
      </c>
      <c r="AZ356" s="140" t="str">
        <f>IF('2'!$B$5="","",IF('2'!$B$60="","",1))</f>
        <v/>
      </c>
      <c r="BA356" s="137" t="str">
        <f>IF('2'!$B$5="","",IF('2'!$B$60="","",993))</f>
        <v/>
      </c>
      <c r="BB356" s="137"/>
      <c r="BC356" s="141" t="str">
        <f>IF('2'!$B$5="","",IF('2'!$B$60="","",0))</f>
        <v/>
      </c>
      <c r="BD356" s="137" t="str">
        <f>IF('2'!$B$5="","",IF('2'!$B$60="","",'2'!$B$2))</f>
        <v/>
      </c>
      <c r="BE356" s="138" t="str">
        <f>IF('2'!$B$5="","",IF('2'!$B$60="","",'2'!$B$4))</f>
        <v/>
      </c>
      <c r="BG356" s="77"/>
      <c r="BH356" s="73"/>
      <c r="BI356" s="79"/>
      <c r="BK356" s="75"/>
      <c r="BL356" s="73"/>
      <c r="BO356" s="79"/>
      <c r="BQ356" s="77"/>
      <c r="BR356" s="73"/>
    </row>
    <row r="357" spans="50:70" x14ac:dyDescent="0.25">
      <c r="AX357" s="139" t="str">
        <f>IF('2'!$B$5="","",IF('2'!$B$60="","",'2'!$B$5))</f>
        <v/>
      </c>
      <c r="AY357" s="137" t="str">
        <f>IF('2'!$B$5="","",IF('2'!$B$60="","","PCF008002"))</f>
        <v/>
      </c>
      <c r="AZ357" s="140" t="str">
        <f>IF('2'!$B$5="","",IF('2'!$B$60="","",1))</f>
        <v/>
      </c>
      <c r="BA357" s="137" t="str">
        <f>IF('2'!$B$5="","",IF('2'!$B$60="","",994))</f>
        <v/>
      </c>
      <c r="BB357" s="137"/>
      <c r="BC357" s="141" t="str">
        <f>IF('2'!$B$5="","",IF('2'!$B$60="","",0))</f>
        <v/>
      </c>
      <c r="BD357" s="137" t="str">
        <f>IF('2'!$B$5="","",IF('2'!$B$60="","",'2'!$B$2))</f>
        <v/>
      </c>
      <c r="BE357" s="138" t="str">
        <f>IF('2'!$B$5="","",IF('2'!$B$60="","",'2'!$B$4))</f>
        <v/>
      </c>
      <c r="BG357" s="77"/>
      <c r="BH357" s="73"/>
      <c r="BI357" s="79"/>
      <c r="BK357" s="75"/>
      <c r="BL357" s="73"/>
      <c r="BO357" s="79"/>
      <c r="BQ357" s="77"/>
      <c r="BR357" s="73"/>
    </row>
    <row r="358" spans="50:70" x14ac:dyDescent="0.25">
      <c r="AX358" s="139" t="str">
        <f>IF('2'!$B$5="","",IF('2'!$B$60="","",'2'!$B$5))</f>
        <v/>
      </c>
      <c r="AY358" s="137" t="str">
        <f>IF('2'!$B$5="","",IF('2'!$B$60="","","PCF008002"))</f>
        <v/>
      </c>
      <c r="AZ358" s="140" t="str">
        <f>IF('2'!$B$5="","",IF('2'!$B$60="","",1))</f>
        <v/>
      </c>
      <c r="BA358" s="137" t="str">
        <f>IF('2'!$B$5="","",IF('2'!$B$60="","",995))</f>
        <v/>
      </c>
      <c r="BB358" s="137"/>
      <c r="BC358" s="141" t="str">
        <f>IF('2'!$B$5="","",IF('2'!$B$60="","",0))</f>
        <v/>
      </c>
      <c r="BD358" s="137" t="str">
        <f>IF('2'!$B$5="","",IF('2'!$B$60="","",'2'!$B$2))</f>
        <v/>
      </c>
      <c r="BE358" s="138" t="str">
        <f>IF('2'!$B$5="","",IF('2'!$B$60="","",'2'!$B$4))</f>
        <v/>
      </c>
      <c r="BG358" s="77"/>
      <c r="BH358" s="73"/>
      <c r="BI358" s="79"/>
      <c r="BK358" s="75"/>
      <c r="BL358" s="73"/>
      <c r="BO358" s="79"/>
      <c r="BQ358" s="77"/>
      <c r="BR358" s="73"/>
    </row>
    <row r="359" spans="50:70" x14ac:dyDescent="0.25">
      <c r="AX359" s="139" t="str">
        <f>IF('2'!$B$5="","",IF('2'!$B$60="","",'2'!$B$5))</f>
        <v/>
      </c>
      <c r="AY359" s="137" t="str">
        <f>IF('2'!$B$5="","",IF('2'!$B$60="","","PCF008002"))</f>
        <v/>
      </c>
      <c r="AZ359" s="140" t="str">
        <f>IF('2'!$B$5="","",IF('2'!$B$60="","",1))</f>
        <v/>
      </c>
      <c r="BA359" s="137" t="str">
        <f>IF('2'!$B$5="","",IF('2'!$B$60="","",996))</f>
        <v/>
      </c>
      <c r="BB359" s="137"/>
      <c r="BC359" s="141" t="str">
        <f>IF('2'!$B$5="","",IF('2'!$B$60="","",0))</f>
        <v/>
      </c>
      <c r="BD359" s="137" t="str">
        <f>IF('2'!$B$5="","",IF('2'!$B$60="","",'2'!$B$2))</f>
        <v/>
      </c>
      <c r="BE359" s="138" t="str">
        <f>IF('2'!$B$5="","",IF('2'!$B$60="","",'2'!$B$4))</f>
        <v/>
      </c>
      <c r="BG359" s="77"/>
      <c r="BH359" s="73"/>
      <c r="BI359" s="79"/>
      <c r="BK359" s="75"/>
      <c r="BL359" s="73"/>
      <c r="BO359" s="79"/>
      <c r="BQ359" s="77"/>
      <c r="BR359" s="73"/>
    </row>
    <row r="360" spans="50:70" x14ac:dyDescent="0.25">
      <c r="AX360" s="139" t="str">
        <f>IF('2'!$B$5="","",IF('2'!$B$60="","",'2'!$B$5))</f>
        <v/>
      </c>
      <c r="AY360" s="137" t="str">
        <f>IF('2'!$B$5="","",IF('2'!$B$60="","","PCF008002"))</f>
        <v/>
      </c>
      <c r="AZ360" s="140" t="str">
        <f>IF('2'!$B$5="","",IF('2'!$B$60="","",1))</f>
        <v/>
      </c>
      <c r="BA360" s="137" t="str">
        <f>IF('2'!$B$5="","",IF('2'!$B$60="","",997))</f>
        <v/>
      </c>
      <c r="BB360" s="137"/>
      <c r="BC360" s="141" t="str">
        <f>IF('2'!$B$5="","",IF('2'!$B$60="","",0))</f>
        <v/>
      </c>
      <c r="BD360" s="137" t="str">
        <f>IF('2'!$B$5="","",IF('2'!$B$60="","",'2'!$B$2))</f>
        <v/>
      </c>
      <c r="BE360" s="138" t="str">
        <f>IF('2'!$B$5="","",IF('2'!$B$60="","",'2'!$B$4))</f>
        <v/>
      </c>
      <c r="BG360" s="77"/>
      <c r="BH360" s="73"/>
      <c r="BI360" s="79"/>
      <c r="BK360" s="75"/>
      <c r="BL360" s="73"/>
      <c r="BO360" s="79"/>
      <c r="BQ360" s="77"/>
      <c r="BR360" s="73"/>
    </row>
    <row r="361" spans="50:70" x14ac:dyDescent="0.25">
      <c r="AX361" s="139" t="str">
        <f>IF('2'!$B$5="","",IF('2'!$B$60="","",'2'!$B$5))</f>
        <v/>
      </c>
      <c r="AY361" s="137" t="str">
        <f>IF('2'!$B$5="","",IF('2'!$B$60="","","PCF008002"))</f>
        <v/>
      </c>
      <c r="AZ361" s="140" t="str">
        <f>IF('2'!$B$5="","",IF('2'!$B$60="","",1))</f>
        <v/>
      </c>
      <c r="BA361" s="137" t="str">
        <f>IF('2'!$B$5="","",IF('2'!$B$60="","",998))</f>
        <v/>
      </c>
      <c r="BB361" s="137"/>
      <c r="BC361" s="141" t="str">
        <f>IF('2'!$B$5="","",IF('2'!$B$60="","",0))</f>
        <v/>
      </c>
      <c r="BD361" s="137" t="str">
        <f>IF('2'!$B$5="","",IF('2'!$B$60="","",'2'!$B$2))</f>
        <v/>
      </c>
      <c r="BE361" s="138" t="str">
        <f>IF('2'!$B$5="","",IF('2'!$B$60="","",'2'!$B$4))</f>
        <v/>
      </c>
      <c r="BG361" s="77"/>
      <c r="BH361" s="73"/>
      <c r="BI361" s="79"/>
      <c r="BK361" s="75"/>
      <c r="BL361" s="73"/>
      <c r="BO361" s="79"/>
      <c r="BQ361" s="77"/>
      <c r="BR361" s="73"/>
    </row>
    <row r="362" spans="50:70" x14ac:dyDescent="0.25">
      <c r="AX362" s="139" t="str">
        <f>IF('2'!$B$5="","",IF('2'!$B$60="","",'2'!$B$5))</f>
        <v/>
      </c>
      <c r="AY362" s="137" t="str">
        <f>IF('2'!$B$5="","",IF('2'!$B$60="","","PCF008002"))</f>
        <v/>
      </c>
      <c r="AZ362" s="140" t="str">
        <f>IF('2'!$B$5="","",IF('2'!$B$60="","",1))</f>
        <v/>
      </c>
      <c r="BA362" s="137" t="str">
        <f>IF('2'!$B$5="","",IF('2'!$B$60="","",999))</f>
        <v/>
      </c>
      <c r="BB362" s="137"/>
      <c r="BC362" s="141" t="str">
        <f>IF('2'!$B$5="","",IF('2'!$B$60="","",0))</f>
        <v/>
      </c>
      <c r="BD362" s="137" t="str">
        <f>IF('2'!$B$5="","",IF('2'!$B$60="","",'2'!$B$2))</f>
        <v/>
      </c>
      <c r="BE362" s="138" t="str">
        <f>IF('2'!$B$5="","",IF('2'!$B$60="","",'2'!$B$4))</f>
        <v/>
      </c>
      <c r="BG362" s="77"/>
      <c r="BH362" s="73"/>
      <c r="BI362" s="79"/>
      <c r="BK362" s="75"/>
      <c r="BL362" s="73"/>
      <c r="BO362" s="79"/>
      <c r="BQ362" s="77"/>
      <c r="BR362" s="73"/>
    </row>
    <row r="363" spans="50:70" x14ac:dyDescent="0.25">
      <c r="AX363" s="139" t="str">
        <f>IF('2'!$B$5="","",IF('2'!$B$61="","",'2'!$B$5))</f>
        <v/>
      </c>
      <c r="AY363" s="137" t="str">
        <f>IF('2'!$B$5="","",IF('2'!$B$61="","","PCF008002"))</f>
        <v/>
      </c>
      <c r="AZ363" s="140" t="str">
        <f>IF('2'!$B$5="","",IF('2'!$B$61="","",2))</f>
        <v/>
      </c>
      <c r="BA363" s="137" t="str">
        <f>IF('2'!$B$5="","",IF('2'!$B$61="","",1))</f>
        <v/>
      </c>
      <c r="BB363" s="137" t="str">
        <f>IF('2'!$B$5="","",IF('2'!$B$61="","",IF('2'!$B$61="","",'2'!$B$61)))</f>
        <v/>
      </c>
      <c r="BC363" s="141" t="str">
        <f>IF('2'!$B$5="","",IF('2'!$B$61="","",0))</f>
        <v/>
      </c>
      <c r="BD363" s="137" t="str">
        <f>IF('2'!$B$5="","",IF('2'!$B$61="","",'2'!$B$2))</f>
        <v/>
      </c>
      <c r="BE363" s="138" t="str">
        <f>IF('2'!$B$5="","",IF('2'!$B$61="","",'2'!$B$4))</f>
        <v/>
      </c>
      <c r="BG363" s="77"/>
      <c r="BH363" s="73"/>
      <c r="BI363" s="79"/>
      <c r="BK363" s="75"/>
      <c r="BL363" s="73"/>
      <c r="BO363" s="79"/>
      <c r="BQ363" s="77"/>
      <c r="BR363" s="73"/>
    </row>
    <row r="364" spans="50:70" x14ac:dyDescent="0.25">
      <c r="AX364" s="139" t="str">
        <f>IF('2'!$B$5="","",IF('2'!$B$61="","",'2'!$B$5))</f>
        <v/>
      </c>
      <c r="AY364" s="137" t="str">
        <f>IF('2'!$B$5="","",IF('2'!$B$61="","","PCF008002"))</f>
        <v/>
      </c>
      <c r="AZ364" s="140" t="str">
        <f>IF('2'!$B$5="","",IF('2'!$B$61="","",2))</f>
        <v/>
      </c>
      <c r="BA364" s="137" t="str">
        <f>IF('2'!$B$5="","",IF('2'!$B$61="","",2))</f>
        <v/>
      </c>
      <c r="BB364" s="137" t="str">
        <f>IF('2'!$B$5="","",IF('2'!$B$61="","",IF('2'!$J$61="","",'2'!$J$61)))</f>
        <v/>
      </c>
      <c r="BC364" s="141" t="str">
        <f>IF('2'!$B$5="","",IF('2'!$B$61="","",0))</f>
        <v/>
      </c>
      <c r="BD364" s="137" t="str">
        <f>IF('2'!$B$5="","",IF('2'!$B$61="","",'2'!$B$2))</f>
        <v/>
      </c>
      <c r="BE364" s="138" t="str">
        <f>IF('2'!$B$5="","",IF('2'!$B$61="","",'2'!$B$4))</f>
        <v/>
      </c>
      <c r="BG364" s="77"/>
      <c r="BH364" s="73"/>
      <c r="BI364" s="79"/>
      <c r="BK364" s="75"/>
      <c r="BL364" s="73"/>
      <c r="BO364" s="79"/>
      <c r="BQ364" s="77"/>
      <c r="BR364" s="73"/>
    </row>
    <row r="365" spans="50:70" x14ac:dyDescent="0.25">
      <c r="AX365" s="139" t="str">
        <f>IF('2'!$B$5="","",IF('2'!$B$61="","",'2'!$B$5))</f>
        <v/>
      </c>
      <c r="AY365" s="137" t="str">
        <f>IF('2'!$B$5="","",IF('2'!$B$61="","","PCF008002"))</f>
        <v/>
      </c>
      <c r="AZ365" s="140" t="str">
        <f>IF('2'!$B$5="","",IF('2'!$B$61="","",2))</f>
        <v/>
      </c>
      <c r="BA365" s="137" t="str">
        <f>IF('2'!$B$5="","",IF('2'!$B$61="","",3))</f>
        <v/>
      </c>
      <c r="BB365" s="137" t="str">
        <f>IF('2'!$B$5="","",IF('2'!$B$61="","",IF('2'!$D$61="","",'2'!$D$61)))</f>
        <v/>
      </c>
      <c r="BC365" s="141" t="str">
        <f>IF('2'!$B$5="","",IF('2'!$B$61="","",0))</f>
        <v/>
      </c>
      <c r="BD365" s="137" t="str">
        <f>IF('2'!$B$5="","",IF('2'!$B$61="","",'2'!$B$2))</f>
        <v/>
      </c>
      <c r="BE365" s="138" t="str">
        <f>IF('2'!$B$5="","",IF('2'!$B$61="","",'2'!$B$4))</f>
        <v/>
      </c>
      <c r="BG365" s="77"/>
      <c r="BH365" s="73"/>
      <c r="BI365" s="79"/>
      <c r="BK365" s="75"/>
      <c r="BL365" s="73"/>
      <c r="BO365" s="79"/>
      <c r="BQ365" s="77"/>
      <c r="BR365" s="73"/>
    </row>
    <row r="366" spans="50:70" x14ac:dyDescent="0.25">
      <c r="AX366" s="139" t="str">
        <f>IF('2'!$B$5="","",IF('2'!$B$61="","",'2'!$B$5))</f>
        <v/>
      </c>
      <c r="AY366" s="137" t="str">
        <f>IF('2'!$B$5="","",IF('2'!$B$61="","","PCF008002"))</f>
        <v/>
      </c>
      <c r="AZ366" s="140" t="str">
        <f>IF('2'!$B$5="","",IF('2'!$B$61="","",2))</f>
        <v/>
      </c>
      <c r="BA366" s="137" t="str">
        <f>IF('2'!$B$5="","",IF('2'!$B$61="","",4))</f>
        <v/>
      </c>
      <c r="BB366" s="137" t="str">
        <f>IF('2'!$B$5="","",IF('2'!$B$61="","",IF('2'!$D$61="","",'2'!$D$61)))</f>
        <v/>
      </c>
      <c r="BC366" s="141" t="str">
        <f>IF('2'!$B$5="","",IF('2'!$B$61="","",0))</f>
        <v/>
      </c>
      <c r="BD366" s="137" t="str">
        <f>IF('2'!$B$5="","",IF('2'!$B$61="","",'2'!$B$2))</f>
        <v/>
      </c>
      <c r="BE366" s="138" t="str">
        <f>IF('2'!$B$5="","",IF('2'!$B$61="","",'2'!$B$4))</f>
        <v/>
      </c>
      <c r="BG366" s="77"/>
      <c r="BH366" s="73"/>
      <c r="BI366" s="79"/>
      <c r="BK366" s="75"/>
      <c r="BL366" s="73"/>
      <c r="BO366" s="79"/>
      <c r="BQ366" s="77"/>
      <c r="BR366" s="73"/>
    </row>
    <row r="367" spans="50:70" x14ac:dyDescent="0.25">
      <c r="AX367" s="139" t="str">
        <f>IF('2'!$B$5="","",IF('2'!$B$61="","",'2'!$B$5))</f>
        <v/>
      </c>
      <c r="AY367" s="137" t="str">
        <f>IF('2'!$B$5="","",IF('2'!$B$61="","","PCF008002"))</f>
        <v/>
      </c>
      <c r="AZ367" s="140" t="str">
        <f>IF('2'!$B$5="","",IF('2'!$B$61="","",2))</f>
        <v/>
      </c>
      <c r="BA367" s="137" t="str">
        <f>IF('2'!$B$5="","",IF('2'!$B$61="","",5))</f>
        <v/>
      </c>
      <c r="BB367" s="137" t="str">
        <f>IF('2'!$B$5="","",IF('2'!$B$61="","",IF('2'!$F$61="","",'2'!$F$61)))</f>
        <v/>
      </c>
      <c r="BC367" s="141" t="str">
        <f>IF('2'!$B$5="","",IF('2'!$B$61="","",0))</f>
        <v/>
      </c>
      <c r="BD367" s="137" t="str">
        <f>IF('2'!$B$5="","",IF('2'!$B$61="","",'2'!$B$2))</f>
        <v/>
      </c>
      <c r="BE367" s="138" t="str">
        <f>IF('2'!$B$5="","",IF('2'!$B$61="","",'2'!$B$4))</f>
        <v/>
      </c>
      <c r="BG367" s="77"/>
      <c r="BH367" s="73"/>
      <c r="BI367" s="79"/>
      <c r="BK367" s="75"/>
      <c r="BL367" s="73"/>
      <c r="BO367" s="79"/>
      <c r="BQ367" s="77"/>
      <c r="BR367" s="73"/>
    </row>
    <row r="368" spans="50:70" x14ac:dyDescent="0.25">
      <c r="AX368" s="139" t="str">
        <f>IF('2'!$B$5="","",IF('2'!$B$61="","",'2'!$B$5))</f>
        <v/>
      </c>
      <c r="AY368" s="137" t="str">
        <f>IF('2'!$B$5="","",IF('2'!$B$61="","","PCF008002"))</f>
        <v/>
      </c>
      <c r="AZ368" s="140" t="str">
        <f>IF('2'!$B$5="","",IF('2'!$B$61="","",2))</f>
        <v/>
      </c>
      <c r="BA368" s="137" t="str">
        <f>IF('2'!$B$5="","",IF('2'!$B$61="","",6))</f>
        <v/>
      </c>
      <c r="BB368" s="137" t="str">
        <f>IF('2'!$B$5="","",IF('2'!$B$61="","",IF('2'!$G$61="","",'2'!$G$61)))</f>
        <v/>
      </c>
      <c r="BC368" s="141" t="str">
        <f>IF('2'!$B$5="","",IF('2'!$B$61="","",0))</f>
        <v/>
      </c>
      <c r="BD368" s="137" t="str">
        <f>IF('2'!$B$5="","",IF('2'!$B$61="","",'2'!$B$2))</f>
        <v/>
      </c>
      <c r="BE368" s="138" t="str">
        <f>IF('2'!$B$5="","",IF('2'!$B$61="","",'2'!$B$4))</f>
        <v/>
      </c>
      <c r="BG368" s="77"/>
      <c r="BH368" s="73"/>
      <c r="BI368" s="79"/>
      <c r="BK368" s="75"/>
      <c r="BL368" s="73"/>
      <c r="BO368" s="79"/>
      <c r="BQ368" s="77"/>
      <c r="BR368" s="73"/>
    </row>
    <row r="369" spans="50:70" x14ac:dyDescent="0.25">
      <c r="AX369" s="139" t="str">
        <f>IF('2'!$B$5="","",IF('2'!$B$61="","",'2'!$B$5))</f>
        <v/>
      </c>
      <c r="AY369" s="137" t="str">
        <f>IF('2'!$B$5="","",IF('2'!$B$61="","","PCF008002"))</f>
        <v/>
      </c>
      <c r="AZ369" s="140" t="str">
        <f>IF('2'!$B$5="","",IF('2'!$B$61="","",2))</f>
        <v/>
      </c>
      <c r="BA369" s="137" t="str">
        <f>IF('2'!$B$5="","",IF('2'!$B$61="","",7))</f>
        <v/>
      </c>
      <c r="BB369" s="137" t="str">
        <f>IF('2'!$B$5="","",IF('2'!$B$61="","",IF('2'!$H$61="","",'2'!$H$61)))</f>
        <v/>
      </c>
      <c r="BC369" s="141" t="str">
        <f>IF('2'!$B$5="","",IF('2'!$B$61="","",0))</f>
        <v/>
      </c>
      <c r="BD369" s="137" t="str">
        <f>IF('2'!$B$5="","",IF('2'!$B$61="","",'2'!$B$2))</f>
        <v/>
      </c>
      <c r="BE369" s="138" t="str">
        <f>IF('2'!$B$5="","",IF('2'!$B$61="","",'2'!$B$4))</f>
        <v/>
      </c>
      <c r="BG369" s="77"/>
      <c r="BH369" s="73"/>
      <c r="BI369" s="79"/>
      <c r="BK369" s="75"/>
      <c r="BL369" s="73"/>
      <c r="BO369" s="79"/>
      <c r="BQ369" s="77"/>
      <c r="BR369" s="73"/>
    </row>
    <row r="370" spans="50:70" x14ac:dyDescent="0.25">
      <c r="AX370" s="139" t="str">
        <f>IF('2'!$B$5="","",IF('2'!$B$61="","",'2'!$B$5))</f>
        <v/>
      </c>
      <c r="AY370" s="137" t="str">
        <f>IF('2'!$B$5="","",IF('2'!$B$61="","","PCF008002"))</f>
        <v/>
      </c>
      <c r="AZ370" s="140" t="str">
        <f>IF('2'!$B$5="","",IF('2'!$B$61="","",2))</f>
        <v/>
      </c>
      <c r="BA370" s="137" t="str">
        <f>IF('2'!$B$5="","",IF('2'!$B$61="","",8))</f>
        <v/>
      </c>
      <c r="BB370" s="137" t="str">
        <f>IF('2'!$B$5="","",IF('2'!$B$61="","",IF('2'!$I$61="","",'2'!$I$61)))</f>
        <v/>
      </c>
      <c r="BC370" s="141" t="str">
        <f>IF('2'!$B$5="","",IF('2'!$B$61="","",0))</f>
        <v/>
      </c>
      <c r="BD370" s="137" t="str">
        <f>IF('2'!$B$5="","",IF('2'!$B$61="","",'2'!$B$2))</f>
        <v/>
      </c>
      <c r="BE370" s="138" t="str">
        <f>IF('2'!$B$5="","",IF('2'!$B$61="","",'2'!$B$4))</f>
        <v/>
      </c>
      <c r="BG370" s="77"/>
      <c r="BH370" s="73"/>
      <c r="BI370" s="79"/>
      <c r="BK370" s="75"/>
      <c r="BL370" s="73"/>
      <c r="BO370" s="79"/>
      <c r="BQ370" s="77"/>
      <c r="BR370" s="73"/>
    </row>
    <row r="371" spans="50:70" x14ac:dyDescent="0.25">
      <c r="AX371" s="139" t="str">
        <f>IF('2'!$B$5="","",IF('2'!$B$61="","",'2'!$B$5))</f>
        <v/>
      </c>
      <c r="AY371" s="137" t="str">
        <f>IF('2'!$B$5="","",IF('2'!$B$61="","","PCF008002"))</f>
        <v/>
      </c>
      <c r="AZ371" s="140" t="str">
        <f>IF('2'!$B$5="","",IF('2'!$B$61="","",2))</f>
        <v/>
      </c>
      <c r="BA371" s="137" t="str">
        <f>IF('2'!$B$5="","",IF('2'!$B$61="","",9))</f>
        <v/>
      </c>
      <c r="BB371" s="137" t="str">
        <f>IF('2'!$B$5="","",IF('2'!$B$61="","","QAQC"))</f>
        <v/>
      </c>
      <c r="BC371" s="141" t="str">
        <f>IF('2'!$B$5="","",IF('2'!$B$61="","",0))</f>
        <v/>
      </c>
      <c r="BD371" s="137" t="str">
        <f>IF('2'!$B$5="","",IF('2'!$B$61="","",'2'!$B$2))</f>
        <v/>
      </c>
      <c r="BE371" s="138" t="str">
        <f>IF('2'!$B$5="","",IF('2'!$B$61="","",'2'!$B$4))</f>
        <v/>
      </c>
      <c r="BG371" s="77"/>
      <c r="BH371" s="73"/>
      <c r="BI371" s="79"/>
      <c r="BK371" s="75"/>
      <c r="BL371" s="73"/>
      <c r="BO371" s="79"/>
      <c r="BQ371" s="77"/>
      <c r="BR371" s="73"/>
    </row>
    <row r="372" spans="50:70" x14ac:dyDescent="0.25">
      <c r="AX372" s="139" t="str">
        <f>IF('2'!$B$5="","",IF('2'!$B$61="","",'2'!$B$5))</f>
        <v/>
      </c>
      <c r="AY372" s="137" t="str">
        <f>IF('2'!$B$5="","",IF('2'!$B$61="","","PCF008002"))</f>
        <v/>
      </c>
      <c r="AZ372" s="140" t="str">
        <f>IF('2'!$B$5="","",IF('2'!$B$61="","",2))</f>
        <v/>
      </c>
      <c r="BA372" s="137" t="str">
        <f>IF('2'!$B$5="","",IF('2'!$B$61="","",10))</f>
        <v/>
      </c>
      <c r="BB372" s="137" t="str">
        <f>IF('2'!$B$5="","",IF('2'!$B$61="","",IF('2'!$R$61="","",'2'!$R$61)))</f>
        <v/>
      </c>
      <c r="BC372" s="141" t="str">
        <f>IF('2'!$B$5="","",IF('2'!$B$61="","",0))</f>
        <v/>
      </c>
      <c r="BD372" s="137" t="str">
        <f>IF('2'!$B$5="","",IF('2'!$B$61="","",'2'!$B$2))</f>
        <v/>
      </c>
      <c r="BE372" s="138" t="str">
        <f>IF('2'!$B$5="","",IF('2'!$B$61="","",'2'!$B$4))</f>
        <v/>
      </c>
      <c r="BG372" s="77"/>
      <c r="BH372" s="73"/>
      <c r="BI372" s="79"/>
      <c r="BK372" s="75"/>
      <c r="BL372" s="73"/>
      <c r="BO372" s="79"/>
      <c r="BQ372" s="77"/>
      <c r="BR372" s="73"/>
    </row>
    <row r="373" spans="50:70" x14ac:dyDescent="0.25">
      <c r="AX373" s="139" t="str">
        <f>IF('2'!$B$5="","",IF('2'!$B$61="","",'2'!$B$5))</f>
        <v/>
      </c>
      <c r="AY373" s="137" t="str">
        <f>IF('2'!$B$5="","",IF('2'!$B$61="","","PCF008002"))</f>
        <v/>
      </c>
      <c r="AZ373" s="140" t="str">
        <f>IF('2'!$B$5="","",IF('2'!$B$61="","",2))</f>
        <v/>
      </c>
      <c r="BA373" s="137" t="str">
        <f>IF('2'!$B$5="","",IF('2'!$B$61="","",11))</f>
        <v/>
      </c>
      <c r="BB373" s="137" t="str">
        <f>IF('2'!$B$5="","",IF('2'!$B$61="","",IF('2'!$K$61="","",'2'!$K$61)))</f>
        <v/>
      </c>
      <c r="BC373" s="141" t="str">
        <f>IF('2'!$B$5="","",IF('2'!$B$61="","",0))</f>
        <v/>
      </c>
      <c r="BD373" s="137" t="str">
        <f>IF('2'!$B$5="","",IF('2'!$B$61="","",'2'!$B$2))</f>
        <v/>
      </c>
      <c r="BE373" s="138" t="str">
        <f>IF('2'!$B$5="","",IF('2'!$B$61="","",'2'!$B$4))</f>
        <v/>
      </c>
      <c r="BG373" s="77"/>
      <c r="BH373" s="73"/>
      <c r="BI373" s="79"/>
      <c r="BK373" s="75"/>
      <c r="BL373" s="73"/>
      <c r="BO373" s="79"/>
      <c r="BQ373" s="77"/>
      <c r="BR373" s="73"/>
    </row>
    <row r="374" spans="50:70" x14ac:dyDescent="0.25">
      <c r="AX374" s="139" t="str">
        <f>IF('2'!$B$5="","",IF('2'!$B$61="","",'2'!$B$5))</f>
        <v/>
      </c>
      <c r="AY374" s="137" t="str">
        <f>IF('2'!$B$5="","",IF('2'!$B$61="","","PCF008002"))</f>
        <v/>
      </c>
      <c r="AZ374" s="140" t="str">
        <f>IF('2'!$B$5="","",IF('2'!$B$61="","",2))</f>
        <v/>
      </c>
      <c r="BA374" s="137" t="str">
        <f>IF('2'!$B$5="","",IF('2'!$B$61="","",12))</f>
        <v/>
      </c>
      <c r="BB374" s="137" t="str">
        <f>IF('2'!$B$5="","",IF('2'!$B$61="","",IF('2'!$E$61="","",'2'!$E$61)))</f>
        <v/>
      </c>
      <c r="BC374" s="141" t="str">
        <f>IF('2'!$B$5="","",IF('2'!$B$61="","",0))</f>
        <v/>
      </c>
      <c r="BD374" s="137" t="str">
        <f>IF('2'!$B$5="","",IF('2'!$B$61="","",'2'!$B$2))</f>
        <v/>
      </c>
      <c r="BE374" s="138" t="str">
        <f>IF('2'!$B$5="","",IF('2'!$B$61="","",'2'!$B$4))</f>
        <v/>
      </c>
      <c r="BG374" s="77"/>
      <c r="BH374" s="73"/>
      <c r="BI374" s="79"/>
      <c r="BK374" s="75"/>
      <c r="BL374" s="73"/>
      <c r="BO374" s="79"/>
      <c r="BQ374" s="77"/>
      <c r="BR374" s="73"/>
    </row>
    <row r="375" spans="50:70" x14ac:dyDescent="0.25">
      <c r="AX375" s="139" t="str">
        <f>IF('2'!$B$5="","",IF('2'!$B$61="","",'2'!$B$5))</f>
        <v/>
      </c>
      <c r="AY375" s="137" t="str">
        <f>IF('2'!$B$5="","",IF('2'!$B$61="","","PCF008002"))</f>
        <v/>
      </c>
      <c r="AZ375" s="140" t="str">
        <f>IF('2'!$B$5="","",IF('2'!$B$61="","",2))</f>
        <v/>
      </c>
      <c r="BA375" s="137" t="str">
        <f>IF('2'!$B$5="","",IF('2'!$B$61="","",990))</f>
        <v/>
      </c>
      <c r="BB375" s="137"/>
      <c r="BC375" s="141" t="str">
        <f>IF('2'!$B$5="","",IF('2'!$B$61="","",0))</f>
        <v/>
      </c>
      <c r="BD375" s="137" t="str">
        <f>IF('2'!$B$5="","",IF('2'!$B$61="","",'2'!$B$2))</f>
        <v/>
      </c>
      <c r="BE375" s="138" t="str">
        <f>IF('2'!$B$5="","",IF('2'!$B$61="","",'2'!$B$4))</f>
        <v/>
      </c>
      <c r="BG375" s="77"/>
      <c r="BH375" s="73"/>
      <c r="BI375" s="79"/>
      <c r="BK375" s="75"/>
      <c r="BL375" s="73"/>
      <c r="BO375" s="79"/>
      <c r="BQ375" s="77"/>
      <c r="BR375" s="73"/>
    </row>
    <row r="376" spans="50:70" x14ac:dyDescent="0.25">
      <c r="AX376" s="139" t="str">
        <f>IF('2'!$B$5="","",IF('2'!$B$61="","",'2'!$B$5))</f>
        <v/>
      </c>
      <c r="AY376" s="137" t="str">
        <f>IF('2'!$B$5="","",IF('2'!$B$61="","","PCF008002"))</f>
        <v/>
      </c>
      <c r="AZ376" s="140" t="str">
        <f>IF('2'!$B$5="","",IF('2'!$B$61="","",2))</f>
        <v/>
      </c>
      <c r="BA376" s="137" t="str">
        <f>IF('2'!$B$5="","",IF('2'!$B$61="","",992))</f>
        <v/>
      </c>
      <c r="BB376" s="137"/>
      <c r="BC376" s="141" t="str">
        <f>IF('2'!$B$5="","",IF('2'!$B$61="","",0))</f>
        <v/>
      </c>
      <c r="BD376" s="137" t="str">
        <f>IF('2'!$B$5="","",IF('2'!$B$61="","",'2'!$B$2))</f>
        <v/>
      </c>
      <c r="BE376" s="138" t="str">
        <f>IF('2'!$B$5="","",IF('2'!$B$61="","",'2'!$B$4))</f>
        <v/>
      </c>
      <c r="BG376" s="77"/>
      <c r="BH376" s="73"/>
      <c r="BI376" s="79"/>
      <c r="BK376" s="75"/>
      <c r="BL376" s="73"/>
      <c r="BO376" s="79"/>
      <c r="BQ376" s="77"/>
      <c r="BR376" s="73"/>
    </row>
    <row r="377" spans="50:70" x14ac:dyDescent="0.25">
      <c r="AX377" s="139" t="str">
        <f>IF('2'!$B$5="","",IF('2'!$B$61="","",'2'!$B$5))</f>
        <v/>
      </c>
      <c r="AY377" s="137" t="str">
        <f>IF('2'!$B$5="","",IF('2'!$B$61="","","PCF008002"))</f>
        <v/>
      </c>
      <c r="AZ377" s="140" t="str">
        <f>IF('2'!$B$5="","",IF('2'!$B$61="","",2))</f>
        <v/>
      </c>
      <c r="BA377" s="137" t="str">
        <f>IF('2'!$B$5="","",IF('2'!$B$61="","",993))</f>
        <v/>
      </c>
      <c r="BB377" s="137"/>
      <c r="BC377" s="141" t="str">
        <f>IF('2'!$B$5="","",IF('2'!$B$61="","",0))</f>
        <v/>
      </c>
      <c r="BD377" s="137" t="str">
        <f>IF('2'!$B$5="","",IF('2'!$B$61="","",'2'!$B$2))</f>
        <v/>
      </c>
      <c r="BE377" s="138" t="str">
        <f>IF('2'!$B$5="","",IF('2'!$B$61="","",'2'!$B$4))</f>
        <v/>
      </c>
      <c r="BG377" s="77"/>
      <c r="BH377" s="73"/>
      <c r="BI377" s="79"/>
      <c r="BK377" s="75"/>
      <c r="BL377" s="73"/>
      <c r="BO377" s="79"/>
      <c r="BQ377" s="77"/>
      <c r="BR377" s="73"/>
    </row>
    <row r="378" spans="50:70" x14ac:dyDescent="0.25">
      <c r="AX378" s="139" t="str">
        <f>IF('2'!$B$5="","",IF('2'!$B$61="","",'2'!$B$5))</f>
        <v/>
      </c>
      <c r="AY378" s="137" t="str">
        <f>IF('2'!$B$5="","",IF('2'!$B$61="","","PCF008002"))</f>
        <v/>
      </c>
      <c r="AZ378" s="140" t="str">
        <f>IF('2'!$B$5="","",IF('2'!$B$61="","",2))</f>
        <v/>
      </c>
      <c r="BA378" s="137" t="str">
        <f>IF('2'!$B$5="","",IF('2'!$B$61="","",994))</f>
        <v/>
      </c>
      <c r="BB378" s="137"/>
      <c r="BC378" s="141" t="str">
        <f>IF('2'!$B$5="","",IF('2'!$B$61="","",0))</f>
        <v/>
      </c>
      <c r="BD378" s="137" t="str">
        <f>IF('2'!$B$5="","",IF('2'!$B$61="","",'2'!$B$2))</f>
        <v/>
      </c>
      <c r="BE378" s="138" t="str">
        <f>IF('2'!$B$5="","",IF('2'!$B$61="","",'2'!$B$4))</f>
        <v/>
      </c>
      <c r="BG378" s="77"/>
      <c r="BH378" s="73"/>
      <c r="BI378" s="79"/>
      <c r="BK378" s="75"/>
      <c r="BL378" s="73"/>
      <c r="BO378" s="79"/>
      <c r="BQ378" s="77"/>
      <c r="BR378" s="73"/>
    </row>
    <row r="379" spans="50:70" x14ac:dyDescent="0.25">
      <c r="AX379" s="139" t="str">
        <f>IF('2'!$B$5="","",IF('2'!$B$61="","",'2'!$B$5))</f>
        <v/>
      </c>
      <c r="AY379" s="137" t="str">
        <f>IF('2'!$B$5="","",IF('2'!$B$61="","","PCF008002"))</f>
        <v/>
      </c>
      <c r="AZ379" s="140" t="str">
        <f>IF('2'!$B$5="","",IF('2'!$B$61="","",2))</f>
        <v/>
      </c>
      <c r="BA379" s="137" t="str">
        <f>IF('2'!$B$5="","",IF('2'!$B$61="","",995))</f>
        <v/>
      </c>
      <c r="BB379" s="137"/>
      <c r="BC379" s="141" t="str">
        <f>IF('2'!$B$5="","",IF('2'!$B$61="","",0))</f>
        <v/>
      </c>
      <c r="BD379" s="137" t="str">
        <f>IF('2'!$B$5="","",IF('2'!$B$61="","",'2'!$B$2))</f>
        <v/>
      </c>
      <c r="BE379" s="138" t="str">
        <f>IF('2'!$B$5="","",IF('2'!$B$61="","",'2'!$B$4))</f>
        <v/>
      </c>
      <c r="BG379" s="77"/>
      <c r="BH379" s="73"/>
      <c r="BI379" s="79"/>
      <c r="BK379" s="75"/>
      <c r="BL379" s="73"/>
      <c r="BO379" s="79"/>
      <c r="BQ379" s="77"/>
      <c r="BR379" s="73"/>
    </row>
    <row r="380" spans="50:70" x14ac:dyDescent="0.25">
      <c r="AX380" s="139" t="str">
        <f>IF('2'!$B$5="","",IF('2'!$B$61="","",'2'!$B$5))</f>
        <v/>
      </c>
      <c r="AY380" s="137" t="str">
        <f>IF('2'!$B$5="","",IF('2'!$B$61="","","PCF008002"))</f>
        <v/>
      </c>
      <c r="AZ380" s="140" t="str">
        <f>IF('2'!$B$5="","",IF('2'!$B$61="","",2))</f>
        <v/>
      </c>
      <c r="BA380" s="137" t="str">
        <f>IF('2'!$B$5="","",IF('2'!$B$61="","",996))</f>
        <v/>
      </c>
      <c r="BB380" s="137"/>
      <c r="BC380" s="141" t="str">
        <f>IF('2'!$B$5="","",IF('2'!$B$61="","",0))</f>
        <v/>
      </c>
      <c r="BD380" s="137" t="str">
        <f>IF('2'!$B$5="","",IF('2'!$B$61="","",'2'!$B$2))</f>
        <v/>
      </c>
      <c r="BE380" s="138" t="str">
        <f>IF('2'!$B$5="","",IF('2'!$B$61="","",'2'!$B$4))</f>
        <v/>
      </c>
      <c r="BG380" s="77"/>
      <c r="BH380" s="73"/>
      <c r="BI380" s="79"/>
      <c r="BK380" s="75"/>
      <c r="BL380" s="73"/>
      <c r="BO380" s="79"/>
      <c r="BQ380" s="77"/>
      <c r="BR380" s="73"/>
    </row>
    <row r="381" spans="50:70" x14ac:dyDescent="0.25">
      <c r="AX381" s="139" t="str">
        <f>IF('2'!$B$5="","",IF('2'!$B$61="","",'2'!$B$5))</f>
        <v/>
      </c>
      <c r="AY381" s="137" t="str">
        <f>IF('2'!$B$5="","",IF('2'!$B$61="","","PCF008002"))</f>
        <v/>
      </c>
      <c r="AZ381" s="140" t="str">
        <f>IF('2'!$B$5="","",IF('2'!$B$61="","",2))</f>
        <v/>
      </c>
      <c r="BA381" s="137" t="str">
        <f>IF('2'!$B$5="","",IF('2'!$B$61="","",997))</f>
        <v/>
      </c>
      <c r="BB381" s="137"/>
      <c r="BC381" s="141" t="str">
        <f>IF('2'!$B$5="","",IF('2'!$B$61="","",0))</f>
        <v/>
      </c>
      <c r="BD381" s="137" t="str">
        <f>IF('2'!$B$5="","",IF('2'!$B$61="","",'2'!$B$2))</f>
        <v/>
      </c>
      <c r="BE381" s="138" t="str">
        <f>IF('2'!$B$5="","",IF('2'!$B$61="","",'2'!$B$4))</f>
        <v/>
      </c>
      <c r="BG381" s="77"/>
      <c r="BH381" s="73"/>
      <c r="BI381" s="79"/>
      <c r="BK381" s="75"/>
      <c r="BL381" s="73"/>
      <c r="BO381" s="79"/>
      <c r="BQ381" s="77"/>
      <c r="BR381" s="73"/>
    </row>
    <row r="382" spans="50:70" x14ac:dyDescent="0.25">
      <c r="AX382" s="139" t="str">
        <f>IF('2'!$B$5="","",IF('2'!$B$61="","",'2'!$B$5))</f>
        <v/>
      </c>
      <c r="AY382" s="137" t="str">
        <f>IF('2'!$B$5="","",IF('2'!$B$61="","","PCF008002"))</f>
        <v/>
      </c>
      <c r="AZ382" s="140" t="str">
        <f>IF('2'!$B$5="","",IF('2'!$B$61="","",2))</f>
        <v/>
      </c>
      <c r="BA382" s="137" t="str">
        <f>IF('2'!$B$5="","",IF('2'!$B$61="","",998))</f>
        <v/>
      </c>
      <c r="BB382" s="137"/>
      <c r="BC382" s="141" t="str">
        <f>IF('2'!$B$5="","",IF('2'!$B$61="","",0))</f>
        <v/>
      </c>
      <c r="BD382" s="137" t="str">
        <f>IF('2'!$B$5="","",IF('2'!$B$61="","",'2'!$B$2))</f>
        <v/>
      </c>
      <c r="BE382" s="138" t="str">
        <f>IF('2'!$B$5="","",IF('2'!$B$61="","",'2'!$B$4))</f>
        <v/>
      </c>
      <c r="BG382" s="77"/>
      <c r="BH382" s="73"/>
      <c r="BI382" s="79"/>
      <c r="BK382" s="75"/>
      <c r="BL382" s="73"/>
      <c r="BO382" s="79"/>
      <c r="BQ382" s="77"/>
      <c r="BR382" s="73"/>
    </row>
    <row r="383" spans="50:70" x14ac:dyDescent="0.25">
      <c r="AX383" s="139" t="str">
        <f>IF('2'!$B$5="","",IF('2'!$B$61="","",'2'!$B$5))</f>
        <v/>
      </c>
      <c r="AY383" s="137" t="str">
        <f>IF('2'!$B$5="","",IF('2'!$B$61="","","PCF008002"))</f>
        <v/>
      </c>
      <c r="AZ383" s="140" t="str">
        <f>IF('2'!$B$5="","",IF('2'!$B$61="","",2))</f>
        <v/>
      </c>
      <c r="BA383" s="137" t="str">
        <f>IF('2'!$B$5="","",IF('2'!$B$61="","",999))</f>
        <v/>
      </c>
      <c r="BB383" s="137"/>
      <c r="BC383" s="141" t="str">
        <f>IF('2'!$B$5="","",IF('2'!$B$61="","",0))</f>
        <v/>
      </c>
      <c r="BD383" s="137" t="str">
        <f>IF('2'!$B$5="","",IF('2'!$B$61="","",'2'!$B$2))</f>
        <v/>
      </c>
      <c r="BE383" s="138" t="str">
        <f>IF('2'!$B$5="","",IF('2'!$B$61="","",'2'!$B$4))</f>
        <v/>
      </c>
      <c r="BG383" s="77"/>
      <c r="BH383" s="73"/>
      <c r="BI383" s="79"/>
      <c r="BK383" s="75"/>
      <c r="BL383" s="73"/>
      <c r="BO383" s="79"/>
      <c r="BQ383" s="77"/>
      <c r="BR383" s="73"/>
    </row>
    <row r="384" spans="50:70" x14ac:dyDescent="0.25">
      <c r="AX384" s="139" t="str">
        <f>IF('2'!$B$5="","",IF('2'!$B$62="","",'2'!$B$5))</f>
        <v/>
      </c>
      <c r="AY384" s="137" t="str">
        <f>IF('2'!$B$5="","",IF('2'!$B$62="","","PCF008002"))</f>
        <v/>
      </c>
      <c r="AZ384" s="140" t="str">
        <f>IF('2'!$B$5="","",IF('2'!$B$62="","",3))</f>
        <v/>
      </c>
      <c r="BA384" s="137" t="str">
        <f>IF('2'!$B$5="","",IF('2'!$B$62="","",1))</f>
        <v/>
      </c>
      <c r="BB384" s="137" t="str">
        <f>IF('2'!$B$5="","",IF('2'!$B$62="","",IF('2'!$B$62="","",'2'!$B$62)))</f>
        <v/>
      </c>
      <c r="BC384" s="141" t="str">
        <f>IF('2'!$B$5="","",IF('2'!$B$62="","",0))</f>
        <v/>
      </c>
      <c r="BD384" s="137" t="str">
        <f>IF('2'!$B$5="","",IF('2'!$B$62="","",'2'!$B$2))</f>
        <v/>
      </c>
      <c r="BE384" s="138" t="str">
        <f>IF('2'!$B$5="","",IF('2'!$B$62="","",'2'!$B$4))</f>
        <v/>
      </c>
      <c r="BG384" s="77"/>
      <c r="BH384" s="73"/>
      <c r="BI384" s="79"/>
      <c r="BK384" s="75"/>
      <c r="BL384" s="73"/>
      <c r="BO384" s="79"/>
      <c r="BQ384" s="77"/>
      <c r="BR384" s="73"/>
    </row>
    <row r="385" spans="50:70" x14ac:dyDescent="0.25">
      <c r="AX385" s="139" t="str">
        <f>IF('2'!$B$5="","",IF('2'!$B$62="","",'2'!$B$5))</f>
        <v/>
      </c>
      <c r="AY385" s="137" t="str">
        <f>IF('2'!$B$5="","",IF('2'!$B$62="","","PCF008002"))</f>
        <v/>
      </c>
      <c r="AZ385" s="140" t="str">
        <f>IF('2'!$B$5="","",IF('2'!$B$62="","",3))</f>
        <v/>
      </c>
      <c r="BA385" s="137" t="str">
        <f>IF('2'!$B$5="","",IF('2'!$B$62="","",2))</f>
        <v/>
      </c>
      <c r="BB385" s="137" t="str">
        <f>IF('2'!$B$5="","",IF('2'!$B$62="","",IF('2'!$J$62="","",'2'!$J$62)))</f>
        <v/>
      </c>
      <c r="BC385" s="141" t="str">
        <f>IF('2'!$B$5="","",IF('2'!$B$62="","",0))</f>
        <v/>
      </c>
      <c r="BD385" s="137" t="str">
        <f>IF('2'!$B$5="","",IF('2'!$B$62="","",'2'!$B$2))</f>
        <v/>
      </c>
      <c r="BE385" s="138" t="str">
        <f>IF('2'!$B$5="","",IF('2'!$B$62="","",'2'!$B$4))</f>
        <v/>
      </c>
      <c r="BG385" s="77"/>
      <c r="BH385" s="73"/>
      <c r="BI385" s="79"/>
      <c r="BK385" s="75"/>
      <c r="BL385" s="73"/>
      <c r="BO385" s="79"/>
      <c r="BQ385" s="77"/>
      <c r="BR385" s="73"/>
    </row>
    <row r="386" spans="50:70" x14ac:dyDescent="0.25">
      <c r="AX386" s="139" t="str">
        <f>IF('2'!$B$5="","",IF('2'!$B$62="","",'2'!$B$5))</f>
        <v/>
      </c>
      <c r="AY386" s="137" t="str">
        <f>IF('2'!$B$5="","",IF('2'!$B$62="","","PCF008002"))</f>
        <v/>
      </c>
      <c r="AZ386" s="140" t="str">
        <f>IF('2'!$B$5="","",IF('2'!$B$62="","",3))</f>
        <v/>
      </c>
      <c r="BA386" s="137" t="str">
        <f>IF('2'!$B$5="","",IF('2'!$B$62="","",3))</f>
        <v/>
      </c>
      <c r="BB386" s="137" t="str">
        <f>IF('2'!$B$5="","",IF('2'!$B$62="","",IF('2'!$D$62="","",'2'!$D$62)))</f>
        <v/>
      </c>
      <c r="BC386" s="141" t="str">
        <f>IF('2'!$B$5="","",IF('2'!$B$62="","",0))</f>
        <v/>
      </c>
      <c r="BD386" s="137" t="str">
        <f>IF('2'!$B$5="","",IF('2'!$B$62="","",'2'!$B$2))</f>
        <v/>
      </c>
      <c r="BE386" s="138" t="str">
        <f>IF('2'!$B$5="","",IF('2'!$B$62="","",'2'!$B$4))</f>
        <v/>
      </c>
      <c r="BG386" s="77"/>
      <c r="BH386" s="73"/>
      <c r="BI386" s="79"/>
      <c r="BK386" s="75"/>
      <c r="BL386" s="73"/>
      <c r="BO386" s="79"/>
      <c r="BQ386" s="77"/>
      <c r="BR386" s="73"/>
    </row>
    <row r="387" spans="50:70" x14ac:dyDescent="0.25">
      <c r="AX387" s="139" t="str">
        <f>IF('2'!$B$5="","",IF('2'!$B$62="","",'2'!$B$5))</f>
        <v/>
      </c>
      <c r="AY387" s="137" t="str">
        <f>IF('2'!$B$5="","",IF('2'!$B$62="","","PCF008002"))</f>
        <v/>
      </c>
      <c r="AZ387" s="140" t="str">
        <f>IF('2'!$B$5="","",IF('2'!$B$62="","",3))</f>
        <v/>
      </c>
      <c r="BA387" s="137" t="str">
        <f>IF('2'!$B$5="","",IF('2'!$B$62="","",4))</f>
        <v/>
      </c>
      <c r="BB387" s="137" t="str">
        <f>IF('2'!$B$5="","",IF('2'!$B$62="","",IF('2'!$D$62="","",'2'!$D$62)))</f>
        <v/>
      </c>
      <c r="BC387" s="141" t="str">
        <f>IF('2'!$B$5="","",IF('2'!$B$62="","",0))</f>
        <v/>
      </c>
      <c r="BD387" s="137" t="str">
        <f>IF('2'!$B$5="","",IF('2'!$B$62="","",'2'!$B$2))</f>
        <v/>
      </c>
      <c r="BE387" s="138" t="str">
        <f>IF('2'!$B$5="","",IF('2'!$B$62="","",'2'!$B$4))</f>
        <v/>
      </c>
      <c r="BG387" s="77"/>
      <c r="BH387" s="73"/>
      <c r="BI387" s="79"/>
      <c r="BK387" s="75"/>
      <c r="BL387" s="73"/>
      <c r="BO387" s="79"/>
      <c r="BQ387" s="77"/>
      <c r="BR387" s="73"/>
    </row>
    <row r="388" spans="50:70" x14ac:dyDescent="0.25">
      <c r="AX388" s="139" t="str">
        <f>IF('2'!$B$5="","",IF('2'!$B$62="","",'2'!$B$5))</f>
        <v/>
      </c>
      <c r="AY388" s="137" t="str">
        <f>IF('2'!$B$5="","",IF('2'!$B$62="","","PCF008002"))</f>
        <v/>
      </c>
      <c r="AZ388" s="140" t="str">
        <f>IF('2'!$B$5="","",IF('2'!$B$62="","",3))</f>
        <v/>
      </c>
      <c r="BA388" s="137" t="str">
        <f>IF('2'!$B$5="","",IF('2'!$B$62="","",5))</f>
        <v/>
      </c>
      <c r="BB388" s="137" t="str">
        <f>IF('2'!$B$5="","",IF('2'!$B$62="","",IF('2'!$F$62="","",'2'!$F$62)))</f>
        <v/>
      </c>
      <c r="BC388" s="141" t="str">
        <f>IF('2'!$B$5="","",IF('2'!$B$62="","",0))</f>
        <v/>
      </c>
      <c r="BD388" s="137" t="str">
        <f>IF('2'!$B$5="","",IF('2'!$B$62="","",'2'!$B$2))</f>
        <v/>
      </c>
      <c r="BE388" s="138" t="str">
        <f>IF('2'!$B$5="","",IF('2'!$B$62="","",'2'!$B$4))</f>
        <v/>
      </c>
      <c r="BG388" s="77"/>
      <c r="BH388" s="73"/>
      <c r="BI388" s="79"/>
      <c r="BK388" s="75"/>
      <c r="BL388" s="73"/>
      <c r="BO388" s="79"/>
      <c r="BQ388" s="77"/>
      <c r="BR388" s="73"/>
    </row>
    <row r="389" spans="50:70" x14ac:dyDescent="0.25">
      <c r="AX389" s="139" t="str">
        <f>IF('2'!$B$5="","",IF('2'!$B$62="","",'2'!$B$5))</f>
        <v/>
      </c>
      <c r="AY389" s="137" t="str">
        <f>IF('2'!$B$5="","",IF('2'!$B$62="","","PCF008002"))</f>
        <v/>
      </c>
      <c r="AZ389" s="140" t="str">
        <f>IF('2'!$B$5="","",IF('2'!$B$62="","",3))</f>
        <v/>
      </c>
      <c r="BA389" s="137" t="str">
        <f>IF('2'!$B$5="","",IF('2'!$B$62="","",6))</f>
        <v/>
      </c>
      <c r="BB389" s="137" t="str">
        <f>IF('2'!$B$5="","",IF('2'!$B$62="","",IF('2'!$G$62="","",'2'!$G$62)))</f>
        <v/>
      </c>
      <c r="BC389" s="141" t="str">
        <f>IF('2'!$B$5="","",IF('2'!$B$62="","",0))</f>
        <v/>
      </c>
      <c r="BD389" s="137" t="str">
        <f>IF('2'!$B$5="","",IF('2'!$B$62="","",'2'!$B$2))</f>
        <v/>
      </c>
      <c r="BE389" s="138" t="str">
        <f>IF('2'!$B$5="","",IF('2'!$B$62="","",'2'!$B$4))</f>
        <v/>
      </c>
      <c r="BG389" s="77"/>
      <c r="BH389" s="73"/>
      <c r="BI389" s="79"/>
      <c r="BK389" s="75"/>
      <c r="BL389" s="73"/>
      <c r="BO389" s="79"/>
      <c r="BQ389" s="77"/>
      <c r="BR389" s="73"/>
    </row>
    <row r="390" spans="50:70" x14ac:dyDescent="0.25">
      <c r="AX390" s="139" t="str">
        <f>IF('2'!$B$5="","",IF('2'!$B$62="","",'2'!$B$5))</f>
        <v/>
      </c>
      <c r="AY390" s="137" t="str">
        <f>IF('2'!$B$5="","",IF('2'!$B$62="","","PCF008002"))</f>
        <v/>
      </c>
      <c r="AZ390" s="140" t="str">
        <f>IF('2'!$B$5="","",IF('2'!$B$62="","",3))</f>
        <v/>
      </c>
      <c r="BA390" s="137" t="str">
        <f>IF('2'!$B$5="","",IF('2'!$B$62="","",7))</f>
        <v/>
      </c>
      <c r="BB390" s="137" t="str">
        <f>IF('2'!$B$5="","",IF('2'!$B$62="","",IF('2'!$H$62="","",'2'!$H$62)))</f>
        <v/>
      </c>
      <c r="BC390" s="141" t="str">
        <f>IF('2'!$B$5="","",IF('2'!$B$62="","",0))</f>
        <v/>
      </c>
      <c r="BD390" s="137" t="str">
        <f>IF('2'!$B$5="","",IF('2'!$B$62="","",'2'!$B$2))</f>
        <v/>
      </c>
      <c r="BE390" s="138" t="str">
        <f>IF('2'!$B$5="","",IF('2'!$B$62="","",'2'!$B$4))</f>
        <v/>
      </c>
      <c r="BG390" s="77"/>
      <c r="BH390" s="73"/>
      <c r="BI390" s="79"/>
      <c r="BK390" s="75"/>
      <c r="BL390" s="73"/>
      <c r="BO390" s="79"/>
      <c r="BQ390" s="77"/>
      <c r="BR390" s="73"/>
    </row>
    <row r="391" spans="50:70" x14ac:dyDescent="0.25">
      <c r="AX391" s="139" t="str">
        <f>IF('2'!$B$5="","",IF('2'!$B$62="","",'2'!$B$5))</f>
        <v/>
      </c>
      <c r="AY391" s="137" t="str">
        <f>IF('2'!$B$5="","",IF('2'!$B$62="","","PCF008002"))</f>
        <v/>
      </c>
      <c r="AZ391" s="140" t="str">
        <f>IF('2'!$B$5="","",IF('2'!$B$62="","",3))</f>
        <v/>
      </c>
      <c r="BA391" s="137" t="str">
        <f>IF('2'!$B$5="","",IF('2'!$B$62="","",8))</f>
        <v/>
      </c>
      <c r="BB391" s="137" t="str">
        <f>IF('2'!$B$5="","",IF('2'!$B$62="","",IF('2'!$I$62="","",'2'!$I$62)))</f>
        <v/>
      </c>
      <c r="BC391" s="141" t="str">
        <f>IF('2'!$B$5="","",IF('2'!$B$62="","",0))</f>
        <v/>
      </c>
      <c r="BD391" s="137" t="str">
        <f>IF('2'!$B$5="","",IF('2'!$B$62="","",'2'!$B$2))</f>
        <v/>
      </c>
      <c r="BE391" s="138" t="str">
        <f>IF('2'!$B$5="","",IF('2'!$B$62="","",'2'!$B$4))</f>
        <v/>
      </c>
      <c r="BG391" s="77"/>
      <c r="BH391" s="73"/>
      <c r="BI391" s="79"/>
      <c r="BK391" s="75"/>
      <c r="BL391" s="73"/>
      <c r="BO391" s="79"/>
      <c r="BQ391" s="77"/>
      <c r="BR391" s="73"/>
    </row>
    <row r="392" spans="50:70" x14ac:dyDescent="0.25">
      <c r="AX392" s="139" t="str">
        <f>IF('2'!$B$5="","",IF('2'!$B$62="","",'2'!$B$5))</f>
        <v/>
      </c>
      <c r="AY392" s="137" t="str">
        <f>IF('2'!$B$5="","",IF('2'!$B$62="","","PCF008002"))</f>
        <v/>
      </c>
      <c r="AZ392" s="140" t="str">
        <f>IF('2'!$B$5="","",IF('2'!$B$62="","",3))</f>
        <v/>
      </c>
      <c r="BA392" s="137" t="str">
        <f>IF('2'!$B$5="","",IF('2'!$B$62="","",9))</f>
        <v/>
      </c>
      <c r="BB392" s="137" t="str">
        <f>IF('2'!$B$5="","",IF('2'!$B$62="","","QAQC"))</f>
        <v/>
      </c>
      <c r="BC392" s="141" t="str">
        <f>IF('2'!$B$5="","",IF('2'!$B$62="","",0))</f>
        <v/>
      </c>
      <c r="BD392" s="137" t="str">
        <f>IF('2'!$B$5="","",IF('2'!$B$62="","",'2'!$B$2))</f>
        <v/>
      </c>
      <c r="BE392" s="138" t="str">
        <f>IF('2'!$B$5="","",IF('2'!$B$62="","",'2'!$B$4))</f>
        <v/>
      </c>
      <c r="BG392" s="77"/>
      <c r="BH392" s="73"/>
      <c r="BI392" s="79"/>
      <c r="BK392" s="75"/>
      <c r="BL392" s="73"/>
      <c r="BO392" s="79"/>
      <c r="BQ392" s="77"/>
      <c r="BR392" s="73"/>
    </row>
    <row r="393" spans="50:70" x14ac:dyDescent="0.25">
      <c r="AX393" s="139" t="str">
        <f>IF('2'!$B$5="","",IF('2'!$B$62="","",'2'!$B$5))</f>
        <v/>
      </c>
      <c r="AY393" s="137" t="str">
        <f>IF('2'!$B$5="","",IF('2'!$B$62="","","PCF008002"))</f>
        <v/>
      </c>
      <c r="AZ393" s="140" t="str">
        <f>IF('2'!$B$5="","",IF('2'!$B$62="","",3))</f>
        <v/>
      </c>
      <c r="BA393" s="137" t="str">
        <f>IF('2'!$B$5="","",IF('2'!$B$62="","",10))</f>
        <v/>
      </c>
      <c r="BB393" s="137" t="str">
        <f>IF('2'!$B$5="","",IF('2'!$B$62="","",IF('2'!$R$62="","",'2'!$R$62)))</f>
        <v/>
      </c>
      <c r="BC393" s="141" t="str">
        <f>IF('2'!$B$5="","",IF('2'!$B$62="","",0))</f>
        <v/>
      </c>
      <c r="BD393" s="137" t="str">
        <f>IF('2'!$B$5="","",IF('2'!$B$62="","",'2'!$B$2))</f>
        <v/>
      </c>
      <c r="BE393" s="138" t="str">
        <f>IF('2'!$B$5="","",IF('2'!$B$62="","",'2'!$B$4))</f>
        <v/>
      </c>
      <c r="BG393" s="77"/>
      <c r="BH393" s="73"/>
      <c r="BI393" s="79"/>
      <c r="BK393" s="75"/>
      <c r="BL393" s="73"/>
      <c r="BO393" s="79"/>
      <c r="BQ393" s="77"/>
      <c r="BR393" s="73"/>
    </row>
    <row r="394" spans="50:70" x14ac:dyDescent="0.25">
      <c r="AX394" s="139" t="str">
        <f>IF('2'!$B$5="","",IF('2'!$B$62="","",'2'!$B$5))</f>
        <v/>
      </c>
      <c r="AY394" s="137" t="str">
        <f>IF('2'!$B$5="","",IF('2'!$B$62="","","PCF008002"))</f>
        <v/>
      </c>
      <c r="AZ394" s="140" t="str">
        <f>IF('2'!$B$5="","",IF('2'!$B$62="","",3))</f>
        <v/>
      </c>
      <c r="BA394" s="137" t="str">
        <f>IF('2'!$B$5="","",IF('2'!$B$62="","",11))</f>
        <v/>
      </c>
      <c r="BB394" s="137" t="str">
        <f>IF('2'!$B$5="","",IF('2'!$B$62="","",IF('2'!$K$62="","",'2'!$K$62)))</f>
        <v/>
      </c>
      <c r="BC394" s="141" t="str">
        <f>IF('2'!$B$5="","",IF('2'!$B$62="","",0))</f>
        <v/>
      </c>
      <c r="BD394" s="137" t="str">
        <f>IF('2'!$B$5="","",IF('2'!$B$62="","",'2'!$B$2))</f>
        <v/>
      </c>
      <c r="BE394" s="138" t="str">
        <f>IF('2'!$B$5="","",IF('2'!$B$62="","",'2'!$B$4))</f>
        <v/>
      </c>
      <c r="BG394" s="77"/>
      <c r="BH394" s="73"/>
      <c r="BI394" s="79"/>
      <c r="BK394" s="75"/>
      <c r="BL394" s="73"/>
      <c r="BO394" s="79"/>
      <c r="BQ394" s="77"/>
      <c r="BR394" s="73"/>
    </row>
    <row r="395" spans="50:70" x14ac:dyDescent="0.25">
      <c r="AX395" s="139" t="str">
        <f>IF('2'!$B$5="","",IF('2'!$B$62="","",'2'!$B$5))</f>
        <v/>
      </c>
      <c r="AY395" s="137" t="str">
        <f>IF('2'!$B$5="","",IF('2'!$B$62="","","PCF008002"))</f>
        <v/>
      </c>
      <c r="AZ395" s="140" t="str">
        <f>IF('2'!$B$5="","",IF('2'!$B$62="","",3))</f>
        <v/>
      </c>
      <c r="BA395" s="137" t="str">
        <f>IF('2'!$B$5="","",IF('2'!$B$62="","",12))</f>
        <v/>
      </c>
      <c r="BB395" s="137" t="str">
        <f>IF('2'!$B$5="","",IF('2'!$B$62="","",IF('2'!$E$62="","",'2'!$E$62)))</f>
        <v/>
      </c>
      <c r="BC395" s="141" t="str">
        <f>IF('2'!$B$5="","",IF('2'!$B$62="","",0))</f>
        <v/>
      </c>
      <c r="BD395" s="137" t="str">
        <f>IF('2'!$B$5="","",IF('2'!$B$62="","",'2'!$B$2))</f>
        <v/>
      </c>
      <c r="BE395" s="138" t="str">
        <f>IF('2'!$B$5="","",IF('2'!$B$62="","",'2'!$B$4))</f>
        <v/>
      </c>
      <c r="BG395" s="77"/>
      <c r="BH395" s="73"/>
      <c r="BI395" s="79"/>
      <c r="BK395" s="75"/>
      <c r="BL395" s="73"/>
      <c r="BO395" s="79"/>
      <c r="BQ395" s="77"/>
      <c r="BR395" s="73"/>
    </row>
    <row r="396" spans="50:70" x14ac:dyDescent="0.25">
      <c r="AX396" s="139" t="str">
        <f>IF('2'!$B$5="","",IF('2'!$B$62="","",'2'!$B$5))</f>
        <v/>
      </c>
      <c r="AY396" s="137" t="str">
        <f>IF('2'!$B$5="","",IF('2'!$B$62="","","PCF008002"))</f>
        <v/>
      </c>
      <c r="AZ396" s="140" t="str">
        <f>IF('2'!$B$5="","",IF('2'!$B$62="","",3))</f>
        <v/>
      </c>
      <c r="BA396" s="137" t="str">
        <f>IF('2'!$B$5="","",IF('2'!$B$62="","",990))</f>
        <v/>
      </c>
      <c r="BB396" s="137"/>
      <c r="BC396" s="141" t="str">
        <f>IF('2'!$B$5="","",IF('2'!$B$62="","",0))</f>
        <v/>
      </c>
      <c r="BD396" s="137" t="str">
        <f>IF('2'!$B$5="","",IF('2'!$B$62="","",'2'!$B$2))</f>
        <v/>
      </c>
      <c r="BE396" s="138" t="str">
        <f>IF('2'!$B$5="","",IF('2'!$B$62="","",'2'!$B$4))</f>
        <v/>
      </c>
      <c r="BG396" s="77"/>
      <c r="BH396" s="73"/>
      <c r="BI396" s="79"/>
      <c r="BK396" s="75"/>
      <c r="BL396" s="73"/>
      <c r="BO396" s="79"/>
      <c r="BQ396" s="77"/>
      <c r="BR396" s="73"/>
    </row>
    <row r="397" spans="50:70" x14ac:dyDescent="0.25">
      <c r="AX397" s="139" t="str">
        <f>IF('2'!$B$5="","",IF('2'!$B$62="","",'2'!$B$5))</f>
        <v/>
      </c>
      <c r="AY397" s="137" t="str">
        <f>IF('2'!$B$5="","",IF('2'!$B$62="","","PCF008002"))</f>
        <v/>
      </c>
      <c r="AZ397" s="140" t="str">
        <f>IF('2'!$B$5="","",IF('2'!$B$62="","",3))</f>
        <v/>
      </c>
      <c r="BA397" s="137" t="str">
        <f>IF('2'!$B$5="","",IF('2'!$B$62="","",992))</f>
        <v/>
      </c>
      <c r="BB397" s="137"/>
      <c r="BC397" s="141" t="str">
        <f>IF('2'!$B$5="","",IF('2'!$B$62="","",0))</f>
        <v/>
      </c>
      <c r="BD397" s="137" t="str">
        <f>IF('2'!$B$5="","",IF('2'!$B$62="","",'2'!$B$2))</f>
        <v/>
      </c>
      <c r="BE397" s="138" t="str">
        <f>IF('2'!$B$5="","",IF('2'!$B$62="","",'2'!$B$4))</f>
        <v/>
      </c>
      <c r="BG397" s="77"/>
      <c r="BH397" s="73"/>
      <c r="BI397" s="79"/>
      <c r="BK397" s="75"/>
      <c r="BL397" s="73"/>
      <c r="BO397" s="79"/>
      <c r="BQ397" s="77"/>
      <c r="BR397" s="73"/>
    </row>
    <row r="398" spans="50:70" x14ac:dyDescent="0.25">
      <c r="AX398" s="139" t="str">
        <f>IF('2'!$B$5="","",IF('2'!$B$62="","",'2'!$B$5))</f>
        <v/>
      </c>
      <c r="AY398" s="137" t="str">
        <f>IF('2'!$B$5="","",IF('2'!$B$62="","","PCF008002"))</f>
        <v/>
      </c>
      <c r="AZ398" s="140" t="str">
        <f>IF('2'!$B$5="","",IF('2'!$B$62="","",3))</f>
        <v/>
      </c>
      <c r="BA398" s="137" t="str">
        <f>IF('2'!$B$5="","",IF('2'!$B$62="","",993))</f>
        <v/>
      </c>
      <c r="BB398" s="137"/>
      <c r="BC398" s="141" t="str">
        <f>IF('2'!$B$5="","",IF('2'!$B$62="","",0))</f>
        <v/>
      </c>
      <c r="BD398" s="137" t="str">
        <f>IF('2'!$B$5="","",IF('2'!$B$62="","",'2'!$B$2))</f>
        <v/>
      </c>
      <c r="BE398" s="138" t="str">
        <f>IF('2'!$B$5="","",IF('2'!$B$62="","",'2'!$B$4))</f>
        <v/>
      </c>
      <c r="BG398" s="77"/>
      <c r="BH398" s="73"/>
      <c r="BI398" s="79"/>
      <c r="BK398" s="75"/>
      <c r="BL398" s="73"/>
      <c r="BO398" s="79"/>
      <c r="BQ398" s="77"/>
      <c r="BR398" s="73"/>
    </row>
    <row r="399" spans="50:70" x14ac:dyDescent="0.25">
      <c r="AX399" s="139" t="str">
        <f>IF('2'!$B$5="","",IF('2'!$B$62="","",'2'!$B$5))</f>
        <v/>
      </c>
      <c r="AY399" s="137" t="str">
        <f>IF('2'!$B$5="","",IF('2'!$B$62="","","PCF008002"))</f>
        <v/>
      </c>
      <c r="AZ399" s="140" t="str">
        <f>IF('2'!$B$5="","",IF('2'!$B$62="","",3))</f>
        <v/>
      </c>
      <c r="BA399" s="137" t="str">
        <f>IF('2'!$B$5="","",IF('2'!$B$62="","",994))</f>
        <v/>
      </c>
      <c r="BB399" s="137"/>
      <c r="BC399" s="141" t="str">
        <f>IF('2'!$B$5="","",IF('2'!$B$62="","",0))</f>
        <v/>
      </c>
      <c r="BD399" s="137" t="str">
        <f>IF('2'!$B$5="","",IF('2'!$B$62="","",'2'!$B$2))</f>
        <v/>
      </c>
      <c r="BE399" s="138" t="str">
        <f>IF('2'!$B$5="","",IF('2'!$B$62="","",'2'!$B$4))</f>
        <v/>
      </c>
      <c r="BG399" s="77"/>
      <c r="BH399" s="73"/>
      <c r="BI399" s="79"/>
      <c r="BK399" s="75"/>
      <c r="BL399" s="73"/>
      <c r="BO399" s="79"/>
      <c r="BQ399" s="77"/>
      <c r="BR399" s="73"/>
    </row>
    <row r="400" spans="50:70" x14ac:dyDescent="0.25">
      <c r="AX400" s="139" t="str">
        <f>IF('2'!$B$5="","",IF('2'!$B$62="","",'2'!$B$5))</f>
        <v/>
      </c>
      <c r="AY400" s="137" t="str">
        <f>IF('2'!$B$5="","",IF('2'!$B$62="","","PCF008002"))</f>
        <v/>
      </c>
      <c r="AZ400" s="140" t="str">
        <f>IF('2'!$B$5="","",IF('2'!$B$62="","",3))</f>
        <v/>
      </c>
      <c r="BA400" s="137" t="str">
        <f>IF('2'!$B$5="","",IF('2'!$B$62="","",995))</f>
        <v/>
      </c>
      <c r="BB400" s="137"/>
      <c r="BC400" s="141" t="str">
        <f>IF('2'!$B$5="","",IF('2'!$B$62="","",0))</f>
        <v/>
      </c>
      <c r="BD400" s="137" t="str">
        <f>IF('2'!$B$5="","",IF('2'!$B$62="","",'2'!$B$2))</f>
        <v/>
      </c>
      <c r="BE400" s="138" t="str">
        <f>IF('2'!$B$5="","",IF('2'!$B$62="","",'2'!$B$4))</f>
        <v/>
      </c>
      <c r="BG400" s="77"/>
      <c r="BH400" s="73"/>
      <c r="BI400" s="79"/>
      <c r="BK400" s="75"/>
      <c r="BL400" s="73"/>
      <c r="BO400" s="79"/>
      <c r="BQ400" s="77"/>
      <c r="BR400" s="73"/>
    </row>
    <row r="401" spans="50:70" x14ac:dyDescent="0.25">
      <c r="AX401" s="139" t="str">
        <f>IF('2'!$B$5="","",IF('2'!$B$62="","",'2'!$B$5))</f>
        <v/>
      </c>
      <c r="AY401" s="137" t="str">
        <f>IF('2'!$B$5="","",IF('2'!$B$62="","","PCF008002"))</f>
        <v/>
      </c>
      <c r="AZ401" s="140" t="str">
        <f>IF('2'!$B$5="","",IF('2'!$B$62="","",3))</f>
        <v/>
      </c>
      <c r="BA401" s="137" t="str">
        <f>IF('2'!$B$5="","",IF('2'!$B$62="","",996))</f>
        <v/>
      </c>
      <c r="BB401" s="137"/>
      <c r="BC401" s="141" t="str">
        <f>IF('2'!$B$5="","",IF('2'!$B$62="","",0))</f>
        <v/>
      </c>
      <c r="BD401" s="137" t="str">
        <f>IF('2'!$B$5="","",IF('2'!$B$62="","",'2'!$B$2))</f>
        <v/>
      </c>
      <c r="BE401" s="138" t="str">
        <f>IF('2'!$B$5="","",IF('2'!$B$62="","",'2'!$B$4))</f>
        <v/>
      </c>
      <c r="BG401" s="77"/>
      <c r="BH401" s="73"/>
      <c r="BI401" s="79"/>
      <c r="BK401" s="75"/>
      <c r="BL401" s="73"/>
      <c r="BO401" s="79"/>
      <c r="BQ401" s="77"/>
      <c r="BR401" s="73"/>
    </row>
    <row r="402" spans="50:70" x14ac:dyDescent="0.25">
      <c r="AX402" s="139" t="str">
        <f>IF('2'!$B$5="","",IF('2'!$B$62="","",'2'!$B$5))</f>
        <v/>
      </c>
      <c r="AY402" s="137" t="str">
        <f>IF('2'!$B$5="","",IF('2'!$B$62="","","PCF008002"))</f>
        <v/>
      </c>
      <c r="AZ402" s="140" t="str">
        <f>IF('2'!$B$5="","",IF('2'!$B$62="","",3))</f>
        <v/>
      </c>
      <c r="BA402" s="137" t="str">
        <f>IF('2'!$B$5="","",IF('2'!$B$62="","",997))</f>
        <v/>
      </c>
      <c r="BB402" s="137"/>
      <c r="BC402" s="141" t="str">
        <f>IF('2'!$B$5="","",IF('2'!$B$62="","",0))</f>
        <v/>
      </c>
      <c r="BD402" s="137" t="str">
        <f>IF('2'!$B$5="","",IF('2'!$B$62="","",'2'!$B$2))</f>
        <v/>
      </c>
      <c r="BE402" s="138" t="str">
        <f>IF('2'!$B$5="","",IF('2'!$B$62="","",'2'!$B$4))</f>
        <v/>
      </c>
      <c r="BG402" s="77"/>
      <c r="BH402" s="73"/>
      <c r="BI402" s="79"/>
      <c r="BK402" s="75"/>
      <c r="BL402" s="73"/>
      <c r="BO402" s="79"/>
      <c r="BQ402" s="77"/>
      <c r="BR402" s="73"/>
    </row>
    <row r="403" spans="50:70" x14ac:dyDescent="0.25">
      <c r="AX403" s="139" t="str">
        <f>IF('2'!$B$5="","",IF('2'!$B$62="","",'2'!$B$5))</f>
        <v/>
      </c>
      <c r="AY403" s="137" t="str">
        <f>IF('2'!$B$5="","",IF('2'!$B$62="","","PCF008002"))</f>
        <v/>
      </c>
      <c r="AZ403" s="140" t="str">
        <f>IF('2'!$B$5="","",IF('2'!$B$62="","",3))</f>
        <v/>
      </c>
      <c r="BA403" s="137" t="str">
        <f>IF('2'!$B$5="","",IF('2'!$B$62="","",998))</f>
        <v/>
      </c>
      <c r="BB403" s="137"/>
      <c r="BC403" s="141" t="str">
        <f>IF('2'!$B$5="","",IF('2'!$B$62="","",0))</f>
        <v/>
      </c>
      <c r="BD403" s="137" t="str">
        <f>IF('2'!$B$5="","",IF('2'!$B$62="","",'2'!$B$2))</f>
        <v/>
      </c>
      <c r="BE403" s="138" t="str">
        <f>IF('2'!$B$5="","",IF('2'!$B$62="","",'2'!$B$4))</f>
        <v/>
      </c>
      <c r="BG403" s="77"/>
      <c r="BH403" s="73"/>
      <c r="BI403" s="79"/>
      <c r="BK403" s="75"/>
      <c r="BL403" s="73"/>
      <c r="BO403" s="79"/>
      <c r="BQ403" s="77"/>
      <c r="BR403" s="73"/>
    </row>
    <row r="404" spans="50:70" x14ac:dyDescent="0.25">
      <c r="AX404" s="139" t="str">
        <f>IF('2'!$B$5="","",IF('2'!$B$62="","",'2'!$B$5))</f>
        <v/>
      </c>
      <c r="AY404" s="137" t="str">
        <f>IF('2'!$B$5="","",IF('2'!$B$62="","","PCF008002"))</f>
        <v/>
      </c>
      <c r="AZ404" s="140" t="str">
        <f>IF('2'!$B$5="","",IF('2'!$B$62="","",3))</f>
        <v/>
      </c>
      <c r="BA404" s="137" t="str">
        <f>IF('2'!$B$5="","",IF('2'!$B$62="","",999))</f>
        <v/>
      </c>
      <c r="BB404" s="137"/>
      <c r="BC404" s="141" t="str">
        <f>IF('2'!$B$5="","",IF('2'!$B$62="","",0))</f>
        <v/>
      </c>
      <c r="BD404" s="137" t="str">
        <f>IF('2'!$B$5="","",IF('2'!$B$62="","",'2'!$B$2))</f>
        <v/>
      </c>
      <c r="BE404" s="138" t="str">
        <f>IF('2'!$B$5="","",IF('2'!$B$62="","",'2'!$B$4))</f>
        <v/>
      </c>
      <c r="BG404" s="77"/>
      <c r="BH404" s="73"/>
      <c r="BI404" s="79"/>
      <c r="BK404" s="75"/>
      <c r="BL404" s="73"/>
      <c r="BO404" s="79"/>
      <c r="BQ404" s="77"/>
      <c r="BR404" s="73"/>
    </row>
    <row r="405" spans="50:70" x14ac:dyDescent="0.25">
      <c r="AX405" s="139" t="str">
        <f>IF('2'!$B$5="","",IF('2'!$B$63="","",'2'!$B$5))</f>
        <v/>
      </c>
      <c r="AY405" s="137" t="str">
        <f>IF('2'!$B$5="","",IF('2'!$B$63="","","PCF008002"))</f>
        <v/>
      </c>
      <c r="AZ405" s="140" t="str">
        <f>IF('2'!$B$5="","",IF('2'!$B$63="","",4))</f>
        <v/>
      </c>
      <c r="BA405" s="137" t="str">
        <f>IF('2'!$B$5="","",IF('2'!$B$63="","",1))</f>
        <v/>
      </c>
      <c r="BB405" s="137" t="str">
        <f>IF('2'!$B$5="","",IF('2'!$B$63="","",IF('2'!$B$63="","",'2'!$B$63)))</f>
        <v/>
      </c>
      <c r="BC405" s="141" t="str">
        <f>IF('2'!$B$5="","",IF('2'!$B$63="","",0))</f>
        <v/>
      </c>
      <c r="BD405" s="137" t="str">
        <f>IF('2'!$B$5="","",IF('2'!$B$63="","",'2'!$B$2))</f>
        <v/>
      </c>
      <c r="BE405" s="138" t="str">
        <f>IF('2'!$B$5="","",IF('2'!$B$63="","",'2'!$B$4))</f>
        <v/>
      </c>
      <c r="BG405" s="77"/>
      <c r="BH405" s="73"/>
      <c r="BI405" s="79"/>
      <c r="BK405" s="75"/>
      <c r="BL405" s="73"/>
      <c r="BO405" s="79"/>
      <c r="BQ405" s="77"/>
      <c r="BR405" s="73"/>
    </row>
    <row r="406" spans="50:70" x14ac:dyDescent="0.25">
      <c r="AX406" s="139" t="str">
        <f>IF('2'!$B$5="","",IF('2'!$B$63="","",'2'!$B$5))</f>
        <v/>
      </c>
      <c r="AY406" s="137" t="str">
        <f>IF('2'!$B$5="","",IF('2'!$B$63="","","PCF008002"))</f>
        <v/>
      </c>
      <c r="AZ406" s="140" t="str">
        <f>IF('2'!$B$5="","",IF('2'!$B$63="","",4))</f>
        <v/>
      </c>
      <c r="BA406" s="137" t="str">
        <f>IF('2'!$B$5="","",IF('2'!$B$63="","",2))</f>
        <v/>
      </c>
      <c r="BB406" s="137" t="str">
        <f>IF('2'!$B$5="","",IF('2'!$B$63="","",IF('2'!$J$63="","",'2'!$J$63)))</f>
        <v/>
      </c>
      <c r="BC406" s="141" t="str">
        <f>IF('2'!$B$5="","",IF('2'!$B$63="","",0))</f>
        <v/>
      </c>
      <c r="BD406" s="137" t="str">
        <f>IF('2'!$B$5="","",IF('2'!$B$63="","",'2'!$B$2))</f>
        <v/>
      </c>
      <c r="BE406" s="138" t="str">
        <f>IF('2'!$B$5="","",IF('2'!$B$63="","",'2'!$B$4))</f>
        <v/>
      </c>
      <c r="BG406" s="77"/>
      <c r="BH406" s="73"/>
      <c r="BI406" s="79"/>
      <c r="BK406" s="75"/>
      <c r="BL406" s="73"/>
      <c r="BO406" s="79"/>
      <c r="BQ406" s="77"/>
      <c r="BR406" s="73"/>
    </row>
    <row r="407" spans="50:70" x14ac:dyDescent="0.25">
      <c r="AX407" s="139" t="str">
        <f>IF('2'!$B$5="","",IF('2'!$B$63="","",'2'!$B$5))</f>
        <v/>
      </c>
      <c r="AY407" s="137" t="str">
        <f>IF('2'!$B$5="","",IF('2'!$B$63="","","PCF008002"))</f>
        <v/>
      </c>
      <c r="AZ407" s="140" t="str">
        <f>IF('2'!$B$5="","",IF('2'!$B$63="","",4))</f>
        <v/>
      </c>
      <c r="BA407" s="137" t="str">
        <f>IF('2'!$B$5="","",IF('2'!$B$63="","",3))</f>
        <v/>
      </c>
      <c r="BB407" s="137" t="str">
        <f>IF('2'!$B$5="","",IF('2'!$B$63="","",IF('2'!$D$63="","",'2'!$D$63)))</f>
        <v/>
      </c>
      <c r="BC407" s="141" t="str">
        <f>IF('2'!$B$5="","",IF('2'!$B$63="","",0))</f>
        <v/>
      </c>
      <c r="BD407" s="137" t="str">
        <f>IF('2'!$B$5="","",IF('2'!$B$63="","",'2'!$B$2))</f>
        <v/>
      </c>
      <c r="BE407" s="138" t="str">
        <f>IF('2'!$B$5="","",IF('2'!$B$63="","",'2'!$B$4))</f>
        <v/>
      </c>
      <c r="BG407" s="77"/>
      <c r="BH407" s="73"/>
      <c r="BI407" s="79"/>
      <c r="BK407" s="75"/>
      <c r="BL407" s="73"/>
      <c r="BO407" s="79"/>
      <c r="BQ407" s="77"/>
      <c r="BR407" s="73"/>
    </row>
    <row r="408" spans="50:70" x14ac:dyDescent="0.25">
      <c r="AX408" s="139" t="str">
        <f>IF('2'!$B$5="","",IF('2'!$B$63="","",'2'!$B$5))</f>
        <v/>
      </c>
      <c r="AY408" s="137" t="str">
        <f>IF('2'!$B$5="","",IF('2'!$B$63="","","PCF008002"))</f>
        <v/>
      </c>
      <c r="AZ408" s="140" t="str">
        <f>IF('2'!$B$5="","",IF('2'!$B$63="","",4))</f>
        <v/>
      </c>
      <c r="BA408" s="137" t="str">
        <f>IF('2'!$B$5="","",IF('2'!$B$63="","",4))</f>
        <v/>
      </c>
      <c r="BB408" s="137" t="str">
        <f>IF('2'!$B$5="","",IF('2'!$B$63="","",IF('2'!$D$63="","",'2'!$D$63)))</f>
        <v/>
      </c>
      <c r="BC408" s="141" t="str">
        <f>IF('2'!$B$5="","",IF('2'!$B$63="","",0))</f>
        <v/>
      </c>
      <c r="BD408" s="137" t="str">
        <f>IF('2'!$B$5="","",IF('2'!$B$63="","",'2'!$B$2))</f>
        <v/>
      </c>
      <c r="BE408" s="138" t="str">
        <f>IF('2'!$B$5="","",IF('2'!$B$63="","",'2'!$B$4))</f>
        <v/>
      </c>
      <c r="BG408" s="77"/>
      <c r="BH408" s="73"/>
      <c r="BI408" s="79"/>
      <c r="BK408" s="75"/>
      <c r="BL408" s="73"/>
      <c r="BO408" s="79"/>
      <c r="BQ408" s="77"/>
      <c r="BR408" s="73"/>
    </row>
    <row r="409" spans="50:70" x14ac:dyDescent="0.25">
      <c r="AX409" s="139" t="str">
        <f>IF('2'!$B$5="","",IF('2'!$B$63="","",'2'!$B$5))</f>
        <v/>
      </c>
      <c r="AY409" s="137" t="str">
        <f>IF('2'!$B$5="","",IF('2'!$B$63="","","PCF008002"))</f>
        <v/>
      </c>
      <c r="AZ409" s="140" t="str">
        <f>IF('2'!$B$5="","",IF('2'!$B$63="","",4))</f>
        <v/>
      </c>
      <c r="BA409" s="137" t="str">
        <f>IF('2'!$B$5="","",IF('2'!$B$63="","",5))</f>
        <v/>
      </c>
      <c r="BB409" s="137" t="str">
        <f>IF('2'!$B$5="","",IF('2'!$B$63="","",IF('2'!$F$63="","",'2'!$F$63)))</f>
        <v/>
      </c>
      <c r="BC409" s="141" t="str">
        <f>IF('2'!$B$5="","",IF('2'!$B$63="","",0))</f>
        <v/>
      </c>
      <c r="BD409" s="137" t="str">
        <f>IF('2'!$B$5="","",IF('2'!$B$63="","",'2'!$B$2))</f>
        <v/>
      </c>
      <c r="BE409" s="138" t="str">
        <f>IF('2'!$B$5="","",IF('2'!$B$63="","",'2'!$B$4))</f>
        <v/>
      </c>
      <c r="BG409" s="77"/>
      <c r="BH409" s="73"/>
      <c r="BI409" s="79"/>
      <c r="BK409" s="75"/>
      <c r="BL409" s="73"/>
      <c r="BO409" s="79"/>
      <c r="BQ409" s="77"/>
      <c r="BR409" s="73"/>
    </row>
    <row r="410" spans="50:70" x14ac:dyDescent="0.25">
      <c r="AX410" s="139" t="str">
        <f>IF('2'!$B$5="","",IF('2'!$B$63="","",'2'!$B$5))</f>
        <v/>
      </c>
      <c r="AY410" s="137" t="str">
        <f>IF('2'!$B$5="","",IF('2'!$B$63="","","PCF008002"))</f>
        <v/>
      </c>
      <c r="AZ410" s="140" t="str">
        <f>IF('2'!$B$5="","",IF('2'!$B$63="","",4))</f>
        <v/>
      </c>
      <c r="BA410" s="137" t="str">
        <f>IF('2'!$B$5="","",IF('2'!$B$63="","",6))</f>
        <v/>
      </c>
      <c r="BB410" s="137" t="str">
        <f>IF('2'!$B$5="","",IF('2'!$B$63="","",IF('2'!$G$63="","",'2'!$G$63)))</f>
        <v/>
      </c>
      <c r="BC410" s="141" t="str">
        <f>IF('2'!$B$5="","",IF('2'!$B$63="","",0))</f>
        <v/>
      </c>
      <c r="BD410" s="137" t="str">
        <f>IF('2'!$B$5="","",IF('2'!$B$63="","",'2'!$B$2))</f>
        <v/>
      </c>
      <c r="BE410" s="138" t="str">
        <f>IF('2'!$B$5="","",IF('2'!$B$63="","",'2'!$B$4))</f>
        <v/>
      </c>
      <c r="BG410" s="77"/>
      <c r="BH410" s="73"/>
      <c r="BI410" s="79"/>
      <c r="BK410" s="75"/>
      <c r="BL410" s="73"/>
      <c r="BO410" s="79"/>
      <c r="BQ410" s="77"/>
      <c r="BR410" s="73"/>
    </row>
    <row r="411" spans="50:70" x14ac:dyDescent="0.25">
      <c r="AX411" s="139" t="str">
        <f>IF('2'!$B$5="","",IF('2'!$B$63="","",'2'!$B$5))</f>
        <v/>
      </c>
      <c r="AY411" s="137" t="str">
        <f>IF('2'!$B$5="","",IF('2'!$B$63="","","PCF008002"))</f>
        <v/>
      </c>
      <c r="AZ411" s="140" t="str">
        <f>IF('2'!$B$5="","",IF('2'!$B$63="","",4))</f>
        <v/>
      </c>
      <c r="BA411" s="137" t="str">
        <f>IF('2'!$B$5="","",IF('2'!$B$63="","",7))</f>
        <v/>
      </c>
      <c r="BB411" s="137" t="str">
        <f>IF('2'!$B$5="","",IF('2'!$B$63="","",IF('2'!$H$63="","",'2'!$H$63)))</f>
        <v/>
      </c>
      <c r="BC411" s="141" t="str">
        <f>IF('2'!$B$5="","",IF('2'!$B$63="","",0))</f>
        <v/>
      </c>
      <c r="BD411" s="137" t="str">
        <f>IF('2'!$B$5="","",IF('2'!$B$63="","",'2'!$B$2))</f>
        <v/>
      </c>
      <c r="BE411" s="138" t="str">
        <f>IF('2'!$B$5="","",IF('2'!$B$63="","",'2'!$B$4))</f>
        <v/>
      </c>
      <c r="BG411" s="77"/>
      <c r="BH411" s="73"/>
      <c r="BI411" s="79"/>
      <c r="BK411" s="75"/>
      <c r="BL411" s="73"/>
      <c r="BO411" s="79"/>
      <c r="BQ411" s="77"/>
      <c r="BR411" s="73"/>
    </row>
    <row r="412" spans="50:70" x14ac:dyDescent="0.25">
      <c r="AX412" s="139" t="str">
        <f>IF('2'!$B$5="","",IF('2'!$B$63="","",'2'!$B$5))</f>
        <v/>
      </c>
      <c r="AY412" s="137" t="str">
        <f>IF('2'!$B$5="","",IF('2'!$B$63="","","PCF008002"))</f>
        <v/>
      </c>
      <c r="AZ412" s="140" t="str">
        <f>IF('2'!$B$5="","",IF('2'!$B$63="","",4))</f>
        <v/>
      </c>
      <c r="BA412" s="137" t="str">
        <f>IF('2'!$B$5="","",IF('2'!$B$63="","",8))</f>
        <v/>
      </c>
      <c r="BB412" s="137" t="str">
        <f>IF('2'!$B$5="","",IF('2'!$B$63="","",IF('2'!$I$63="","",'2'!$I$63)))</f>
        <v/>
      </c>
      <c r="BC412" s="141" t="str">
        <f>IF('2'!$B$5="","",IF('2'!$B$63="","",0))</f>
        <v/>
      </c>
      <c r="BD412" s="137" t="str">
        <f>IF('2'!$B$5="","",IF('2'!$B$63="","",'2'!$B$2))</f>
        <v/>
      </c>
      <c r="BE412" s="138" t="str">
        <f>IF('2'!$B$5="","",IF('2'!$B$63="","",'2'!$B$4))</f>
        <v/>
      </c>
      <c r="BG412" s="77"/>
      <c r="BH412" s="73"/>
      <c r="BI412" s="79"/>
      <c r="BK412" s="75"/>
      <c r="BL412" s="73"/>
      <c r="BO412" s="79"/>
      <c r="BQ412" s="77"/>
      <c r="BR412" s="73"/>
    </row>
    <row r="413" spans="50:70" x14ac:dyDescent="0.25">
      <c r="AX413" s="139" t="str">
        <f>IF('2'!$B$5="","",IF('2'!$B$63="","",'2'!$B$5))</f>
        <v/>
      </c>
      <c r="AY413" s="137" t="str">
        <f>IF('2'!$B$5="","",IF('2'!$B$63="","","PCF008002"))</f>
        <v/>
      </c>
      <c r="AZ413" s="140" t="str">
        <f>IF('2'!$B$5="","",IF('2'!$B$63="","",4))</f>
        <v/>
      </c>
      <c r="BA413" s="137" t="str">
        <f>IF('2'!$B$5="","",IF('2'!$B$63="","",9))</f>
        <v/>
      </c>
      <c r="BB413" s="137" t="str">
        <f>IF('2'!$B$5="","",IF('2'!$B$63="","","QAQC"))</f>
        <v/>
      </c>
      <c r="BC413" s="141" t="str">
        <f>IF('2'!$B$5="","",IF('2'!$B$63="","",0))</f>
        <v/>
      </c>
      <c r="BD413" s="137" t="str">
        <f>IF('2'!$B$5="","",IF('2'!$B$63="","",'2'!$B$2))</f>
        <v/>
      </c>
      <c r="BE413" s="138" t="str">
        <f>IF('2'!$B$5="","",IF('2'!$B$63="","",'2'!$B$4))</f>
        <v/>
      </c>
      <c r="BG413" s="77"/>
      <c r="BH413" s="73"/>
      <c r="BI413" s="79"/>
      <c r="BK413" s="75"/>
      <c r="BL413" s="73"/>
      <c r="BO413" s="79"/>
      <c r="BQ413" s="77"/>
      <c r="BR413" s="73"/>
    </row>
    <row r="414" spans="50:70" x14ac:dyDescent="0.25">
      <c r="AX414" s="139" t="str">
        <f>IF('2'!$B$5="","",IF('2'!$B$63="","",'2'!$B$5))</f>
        <v/>
      </c>
      <c r="AY414" s="137" t="str">
        <f>IF('2'!$B$5="","",IF('2'!$B$63="","","PCF008002"))</f>
        <v/>
      </c>
      <c r="AZ414" s="140" t="str">
        <f>IF('2'!$B$5="","",IF('2'!$B$63="","",4))</f>
        <v/>
      </c>
      <c r="BA414" s="137" t="str">
        <f>IF('2'!$B$5="","",IF('2'!$B$63="","",10))</f>
        <v/>
      </c>
      <c r="BB414" s="137" t="str">
        <f>IF('2'!$B$5="","",IF('2'!$B$63="","",IF('2'!$R$63="","",'2'!$R$63)))</f>
        <v/>
      </c>
      <c r="BC414" s="141" t="str">
        <f>IF('2'!$B$5="","",IF('2'!$B$63="","",0))</f>
        <v/>
      </c>
      <c r="BD414" s="137" t="str">
        <f>IF('2'!$B$5="","",IF('2'!$B$63="","",'2'!$B$2))</f>
        <v/>
      </c>
      <c r="BE414" s="138" t="str">
        <f>IF('2'!$B$5="","",IF('2'!$B$63="","",'2'!$B$4))</f>
        <v/>
      </c>
      <c r="BG414" s="77"/>
      <c r="BH414" s="73"/>
      <c r="BI414" s="79"/>
      <c r="BK414" s="75"/>
      <c r="BL414" s="73"/>
      <c r="BO414" s="79"/>
      <c r="BQ414" s="77"/>
      <c r="BR414" s="73"/>
    </row>
    <row r="415" spans="50:70" x14ac:dyDescent="0.25">
      <c r="AX415" s="139" t="str">
        <f>IF('2'!$B$5="","",IF('2'!$B$63="","",'2'!$B$5))</f>
        <v/>
      </c>
      <c r="AY415" s="137" t="str">
        <f>IF('2'!$B$5="","",IF('2'!$B$63="","","PCF008002"))</f>
        <v/>
      </c>
      <c r="AZ415" s="140" t="str">
        <f>IF('2'!$B$5="","",IF('2'!$B$63="","",4))</f>
        <v/>
      </c>
      <c r="BA415" s="137" t="str">
        <f>IF('2'!$B$5="","",IF('2'!$B$63="","",11))</f>
        <v/>
      </c>
      <c r="BB415" s="137" t="str">
        <f>IF('2'!$B$5="","",IF('2'!$B$63="","",IF('2'!$K$63="","",'2'!$K$63)))</f>
        <v/>
      </c>
      <c r="BC415" s="141" t="str">
        <f>IF('2'!$B$5="","",IF('2'!$B$63="","",0))</f>
        <v/>
      </c>
      <c r="BD415" s="137" t="str">
        <f>IF('2'!$B$5="","",IF('2'!$B$63="","",'2'!$B$2))</f>
        <v/>
      </c>
      <c r="BE415" s="138" t="str">
        <f>IF('2'!$B$5="","",IF('2'!$B$63="","",'2'!$B$4))</f>
        <v/>
      </c>
      <c r="BG415" s="77"/>
      <c r="BH415" s="73"/>
      <c r="BI415" s="79"/>
      <c r="BK415" s="75"/>
      <c r="BL415" s="73"/>
      <c r="BO415" s="79"/>
      <c r="BQ415" s="77"/>
      <c r="BR415" s="73"/>
    </row>
    <row r="416" spans="50:70" x14ac:dyDescent="0.25">
      <c r="AX416" s="139" t="str">
        <f>IF('2'!$B$5="","",IF('2'!$B$63="","",'2'!$B$5))</f>
        <v/>
      </c>
      <c r="AY416" s="137" t="str">
        <f>IF('2'!$B$5="","",IF('2'!$B$63="","","PCF008002"))</f>
        <v/>
      </c>
      <c r="AZ416" s="140" t="str">
        <f>IF('2'!$B$5="","",IF('2'!$B$63="","",4))</f>
        <v/>
      </c>
      <c r="BA416" s="137" t="str">
        <f>IF('2'!$B$5="","",IF('2'!$B$63="","",12))</f>
        <v/>
      </c>
      <c r="BB416" s="137" t="str">
        <f>IF('2'!$B$5="","",IF('2'!$B$63="","",IF('2'!$E$63="","",'2'!$E$63)))</f>
        <v/>
      </c>
      <c r="BC416" s="141" t="str">
        <f>IF('2'!$B$5="","",IF('2'!$B$63="","",0))</f>
        <v/>
      </c>
      <c r="BD416" s="137" t="str">
        <f>IF('2'!$B$5="","",IF('2'!$B$63="","",'2'!$B$2))</f>
        <v/>
      </c>
      <c r="BE416" s="138" t="str">
        <f>IF('2'!$B$5="","",IF('2'!$B$63="","",'2'!$B$4))</f>
        <v/>
      </c>
      <c r="BG416" s="77"/>
      <c r="BH416" s="73"/>
      <c r="BI416" s="79"/>
      <c r="BK416" s="75"/>
      <c r="BL416" s="73"/>
      <c r="BO416" s="79"/>
      <c r="BQ416" s="77"/>
      <c r="BR416" s="73"/>
    </row>
    <row r="417" spans="50:70" x14ac:dyDescent="0.25">
      <c r="AX417" s="139" t="str">
        <f>IF('2'!$B$5="","",IF('2'!$B$63="","",'2'!$B$5))</f>
        <v/>
      </c>
      <c r="AY417" s="137" t="str">
        <f>IF('2'!$B$5="","",IF('2'!$B$63="","","PCF008002"))</f>
        <v/>
      </c>
      <c r="AZ417" s="140" t="str">
        <f>IF('2'!$B$5="","",IF('2'!$B$63="","",4))</f>
        <v/>
      </c>
      <c r="BA417" s="137" t="str">
        <f>IF('2'!$B$5="","",IF('2'!$B$63="","",990))</f>
        <v/>
      </c>
      <c r="BB417" s="137"/>
      <c r="BC417" s="141" t="str">
        <f>IF('2'!$B$5="","",IF('2'!$B$63="","",0))</f>
        <v/>
      </c>
      <c r="BD417" s="137" t="str">
        <f>IF('2'!$B$5="","",IF('2'!$B$63="","",'2'!$B$2))</f>
        <v/>
      </c>
      <c r="BE417" s="138" t="str">
        <f>IF('2'!$B$5="","",IF('2'!$B$63="","",'2'!$B$4))</f>
        <v/>
      </c>
      <c r="BG417" s="77"/>
      <c r="BH417" s="73"/>
      <c r="BI417" s="79"/>
      <c r="BK417" s="75"/>
      <c r="BL417" s="73"/>
      <c r="BO417" s="79"/>
      <c r="BQ417" s="77"/>
      <c r="BR417" s="73"/>
    </row>
    <row r="418" spans="50:70" x14ac:dyDescent="0.25">
      <c r="AX418" s="139" t="str">
        <f>IF('2'!$B$5="","",IF('2'!$B$63="","",'2'!$B$5))</f>
        <v/>
      </c>
      <c r="AY418" s="137" t="str">
        <f>IF('2'!$B$5="","",IF('2'!$B$63="","","PCF008002"))</f>
        <v/>
      </c>
      <c r="AZ418" s="140" t="str">
        <f>IF('2'!$B$5="","",IF('2'!$B$63="","",4))</f>
        <v/>
      </c>
      <c r="BA418" s="137" t="str">
        <f>IF('2'!$B$5="","",IF('2'!$B$63="","",992))</f>
        <v/>
      </c>
      <c r="BB418" s="137"/>
      <c r="BC418" s="141" t="str">
        <f>IF('2'!$B$5="","",IF('2'!$B$63="","",0))</f>
        <v/>
      </c>
      <c r="BD418" s="137" t="str">
        <f>IF('2'!$B$5="","",IF('2'!$B$63="","",'2'!$B$2))</f>
        <v/>
      </c>
      <c r="BE418" s="138" t="str">
        <f>IF('2'!$B$5="","",IF('2'!$B$63="","",'2'!$B$4))</f>
        <v/>
      </c>
      <c r="BG418" s="77"/>
      <c r="BH418" s="73"/>
      <c r="BI418" s="79"/>
      <c r="BK418" s="75"/>
      <c r="BL418" s="73"/>
      <c r="BO418" s="79"/>
      <c r="BQ418" s="77"/>
      <c r="BR418" s="73"/>
    </row>
    <row r="419" spans="50:70" x14ac:dyDescent="0.25">
      <c r="AX419" s="139" t="str">
        <f>IF('2'!$B$5="","",IF('2'!$B$63="","",'2'!$B$5))</f>
        <v/>
      </c>
      <c r="AY419" s="137" t="str">
        <f>IF('2'!$B$5="","",IF('2'!$B$63="","","PCF008002"))</f>
        <v/>
      </c>
      <c r="AZ419" s="140" t="str">
        <f>IF('2'!$B$5="","",IF('2'!$B$63="","",4))</f>
        <v/>
      </c>
      <c r="BA419" s="137" t="str">
        <f>IF('2'!$B$5="","",IF('2'!$B$63="","",993))</f>
        <v/>
      </c>
      <c r="BB419" s="137"/>
      <c r="BC419" s="141" t="str">
        <f>IF('2'!$B$5="","",IF('2'!$B$63="","",0))</f>
        <v/>
      </c>
      <c r="BD419" s="137" t="str">
        <f>IF('2'!$B$5="","",IF('2'!$B$63="","",'2'!$B$2))</f>
        <v/>
      </c>
      <c r="BE419" s="138" t="str">
        <f>IF('2'!$B$5="","",IF('2'!$B$63="","",'2'!$B$4))</f>
        <v/>
      </c>
      <c r="BG419" s="77"/>
      <c r="BH419" s="73"/>
      <c r="BI419" s="79"/>
      <c r="BK419" s="75"/>
      <c r="BL419" s="73"/>
      <c r="BO419" s="79"/>
      <c r="BQ419" s="77"/>
      <c r="BR419" s="73"/>
    </row>
    <row r="420" spans="50:70" x14ac:dyDescent="0.25">
      <c r="AX420" s="139" t="str">
        <f>IF('2'!$B$5="","",IF('2'!$B$63="","",'2'!$B$5))</f>
        <v/>
      </c>
      <c r="AY420" s="137" t="str">
        <f>IF('2'!$B$5="","",IF('2'!$B$63="","","PCF008002"))</f>
        <v/>
      </c>
      <c r="AZ420" s="140" t="str">
        <f>IF('2'!$B$5="","",IF('2'!$B$63="","",4))</f>
        <v/>
      </c>
      <c r="BA420" s="137" t="str">
        <f>IF('2'!$B$5="","",IF('2'!$B$63="","",994))</f>
        <v/>
      </c>
      <c r="BB420" s="137"/>
      <c r="BC420" s="141" t="str">
        <f>IF('2'!$B$5="","",IF('2'!$B$63="","",0))</f>
        <v/>
      </c>
      <c r="BD420" s="137" t="str">
        <f>IF('2'!$B$5="","",IF('2'!$B$63="","",'2'!$B$2))</f>
        <v/>
      </c>
      <c r="BE420" s="138" t="str">
        <f>IF('2'!$B$5="","",IF('2'!$B$63="","",'2'!$B$4))</f>
        <v/>
      </c>
      <c r="BG420" s="77"/>
      <c r="BH420" s="73"/>
      <c r="BI420" s="79"/>
      <c r="BK420" s="75"/>
      <c r="BL420" s="73"/>
      <c r="BO420" s="79"/>
      <c r="BQ420" s="77"/>
      <c r="BR420" s="73"/>
    </row>
    <row r="421" spans="50:70" x14ac:dyDescent="0.25">
      <c r="AX421" s="139" t="str">
        <f>IF('2'!$B$5="","",IF('2'!$B$63="","",'2'!$B$5))</f>
        <v/>
      </c>
      <c r="AY421" s="137" t="str">
        <f>IF('2'!$B$5="","",IF('2'!$B$63="","","PCF008002"))</f>
        <v/>
      </c>
      <c r="AZ421" s="140" t="str">
        <f>IF('2'!$B$5="","",IF('2'!$B$63="","",4))</f>
        <v/>
      </c>
      <c r="BA421" s="137" t="str">
        <f>IF('2'!$B$5="","",IF('2'!$B$63="","",995))</f>
        <v/>
      </c>
      <c r="BB421" s="137"/>
      <c r="BC421" s="141" t="str">
        <f>IF('2'!$B$5="","",IF('2'!$B$63="","",0))</f>
        <v/>
      </c>
      <c r="BD421" s="137" t="str">
        <f>IF('2'!$B$5="","",IF('2'!$B$63="","",'2'!$B$2))</f>
        <v/>
      </c>
      <c r="BE421" s="138" t="str">
        <f>IF('2'!$B$5="","",IF('2'!$B$63="","",'2'!$B$4))</f>
        <v/>
      </c>
      <c r="BG421" s="77"/>
      <c r="BH421" s="73"/>
      <c r="BI421" s="79"/>
      <c r="BK421" s="75"/>
      <c r="BL421" s="73"/>
      <c r="BO421" s="79"/>
      <c r="BQ421" s="77"/>
      <c r="BR421" s="73"/>
    </row>
    <row r="422" spans="50:70" x14ac:dyDescent="0.25">
      <c r="AX422" s="139" t="str">
        <f>IF('2'!$B$5="","",IF('2'!$B$63="","",'2'!$B$5))</f>
        <v/>
      </c>
      <c r="AY422" s="137" t="str">
        <f>IF('2'!$B$5="","",IF('2'!$B$63="","","PCF008002"))</f>
        <v/>
      </c>
      <c r="AZ422" s="140" t="str">
        <f>IF('2'!$B$5="","",IF('2'!$B$63="","",4))</f>
        <v/>
      </c>
      <c r="BA422" s="137" t="str">
        <f>IF('2'!$B$5="","",IF('2'!$B$63="","",996))</f>
        <v/>
      </c>
      <c r="BB422" s="137"/>
      <c r="BC422" s="141" t="str">
        <f>IF('2'!$B$5="","",IF('2'!$B$63="","",0))</f>
        <v/>
      </c>
      <c r="BD422" s="137" t="str">
        <f>IF('2'!$B$5="","",IF('2'!$B$63="","",'2'!$B$2))</f>
        <v/>
      </c>
      <c r="BE422" s="138" t="str">
        <f>IF('2'!$B$5="","",IF('2'!$B$63="","",'2'!$B$4))</f>
        <v/>
      </c>
      <c r="BG422" s="77"/>
      <c r="BH422" s="73"/>
      <c r="BI422" s="79"/>
      <c r="BK422" s="75"/>
      <c r="BL422" s="73"/>
      <c r="BO422" s="79"/>
      <c r="BQ422" s="77"/>
      <c r="BR422" s="73"/>
    </row>
    <row r="423" spans="50:70" x14ac:dyDescent="0.25">
      <c r="AX423" s="139" t="str">
        <f>IF('2'!$B$5="","",IF('2'!$B$63="","",'2'!$B$5))</f>
        <v/>
      </c>
      <c r="AY423" s="137" t="str">
        <f>IF('2'!$B$5="","",IF('2'!$B$63="","","PCF008002"))</f>
        <v/>
      </c>
      <c r="AZ423" s="140" t="str">
        <f>IF('2'!$B$5="","",IF('2'!$B$63="","",4))</f>
        <v/>
      </c>
      <c r="BA423" s="137" t="str">
        <f>IF('2'!$B$5="","",IF('2'!$B$63="","",997))</f>
        <v/>
      </c>
      <c r="BB423" s="137"/>
      <c r="BC423" s="141" t="str">
        <f>IF('2'!$B$5="","",IF('2'!$B$63="","",0))</f>
        <v/>
      </c>
      <c r="BD423" s="137" t="str">
        <f>IF('2'!$B$5="","",IF('2'!$B$63="","",'2'!$B$2))</f>
        <v/>
      </c>
      <c r="BE423" s="138" t="str">
        <f>IF('2'!$B$5="","",IF('2'!$B$63="","",'2'!$B$4))</f>
        <v/>
      </c>
      <c r="BG423" s="77"/>
      <c r="BH423" s="73"/>
      <c r="BI423" s="79"/>
      <c r="BK423" s="75"/>
      <c r="BL423" s="73"/>
      <c r="BO423" s="79"/>
      <c r="BQ423" s="77"/>
      <c r="BR423" s="73"/>
    </row>
    <row r="424" spans="50:70" x14ac:dyDescent="0.25">
      <c r="AX424" s="139" t="str">
        <f>IF('2'!$B$5="","",IF('2'!$B$63="","",'2'!$B$5))</f>
        <v/>
      </c>
      <c r="AY424" s="137" t="str">
        <f>IF('2'!$B$5="","",IF('2'!$B$63="","","PCF008002"))</f>
        <v/>
      </c>
      <c r="AZ424" s="140" t="str">
        <f>IF('2'!$B$5="","",IF('2'!$B$63="","",4))</f>
        <v/>
      </c>
      <c r="BA424" s="137" t="str">
        <f>IF('2'!$B$5="","",IF('2'!$B$63="","",998))</f>
        <v/>
      </c>
      <c r="BB424" s="137"/>
      <c r="BC424" s="141" t="str">
        <f>IF('2'!$B$5="","",IF('2'!$B$63="","",0))</f>
        <v/>
      </c>
      <c r="BD424" s="137" t="str">
        <f>IF('2'!$B$5="","",IF('2'!$B$63="","",'2'!$B$2))</f>
        <v/>
      </c>
      <c r="BE424" s="138" t="str">
        <f>IF('2'!$B$5="","",IF('2'!$B$63="","",'2'!$B$4))</f>
        <v/>
      </c>
      <c r="BG424" s="77"/>
      <c r="BH424" s="73"/>
      <c r="BI424" s="79"/>
      <c r="BK424" s="75"/>
      <c r="BL424" s="73"/>
      <c r="BO424" s="79"/>
      <c r="BQ424" s="77"/>
      <c r="BR424" s="73"/>
    </row>
    <row r="425" spans="50:70" x14ac:dyDescent="0.25">
      <c r="AX425" s="139" t="str">
        <f>IF('2'!$B$5="","",IF('2'!$B$63="","",'2'!$B$5))</f>
        <v/>
      </c>
      <c r="AY425" s="137" t="str">
        <f>IF('2'!$B$5="","",IF('2'!$B$63="","","PCF008002"))</f>
        <v/>
      </c>
      <c r="AZ425" s="140" t="str">
        <f>IF('2'!$B$5="","",IF('2'!$B$63="","",4))</f>
        <v/>
      </c>
      <c r="BA425" s="137" t="str">
        <f>IF('2'!$B$5="","",IF('2'!$B$63="","",999))</f>
        <v/>
      </c>
      <c r="BB425" s="137"/>
      <c r="BC425" s="141" t="str">
        <f>IF('2'!$B$5="","",IF('2'!$B$63="","",0))</f>
        <v/>
      </c>
      <c r="BD425" s="137" t="str">
        <f>IF('2'!$B$5="","",IF('2'!$B$63="","",'2'!$B$2))</f>
        <v/>
      </c>
      <c r="BE425" s="138" t="str">
        <f>IF('2'!$B$5="","",IF('2'!$B$63="","",'2'!$B$4))</f>
        <v/>
      </c>
      <c r="BG425" s="77"/>
      <c r="BH425" s="73"/>
      <c r="BI425" s="79"/>
      <c r="BK425" s="75"/>
      <c r="BL425" s="73"/>
      <c r="BO425" s="79"/>
      <c r="BQ425" s="77"/>
      <c r="BR425" s="73"/>
    </row>
    <row r="426" spans="50:70" x14ac:dyDescent="0.25">
      <c r="AX426" s="139" t="str">
        <f>IF('2'!$B$5="","",IF('2'!$B$64="","",'2'!$B$5))</f>
        <v/>
      </c>
      <c r="AY426" s="137" t="str">
        <f>IF('2'!$B$5="","",IF('2'!$B$64="","","PCF008002"))</f>
        <v/>
      </c>
      <c r="AZ426" s="140" t="str">
        <f>IF('2'!$B$5="","",IF('2'!$B$64="","",5))</f>
        <v/>
      </c>
      <c r="BA426" s="137" t="str">
        <f>IF('2'!$B$5="","",IF('2'!$B$64="","",1))</f>
        <v/>
      </c>
      <c r="BB426" s="137" t="str">
        <f>IF('2'!$B$5="","",IF('2'!$B$64="","",IF('2'!$B$64="","",'2'!$B$64)))</f>
        <v/>
      </c>
      <c r="BC426" s="141" t="str">
        <f>IF('2'!$B$5="","",IF('2'!$B$64="","",0))</f>
        <v/>
      </c>
      <c r="BD426" s="137" t="str">
        <f>IF('2'!$B$5="","",IF('2'!$B$64="","",'2'!$B$2))</f>
        <v/>
      </c>
      <c r="BE426" s="138" t="str">
        <f>IF('2'!$B$5="","",IF('2'!$B$64="","",'2'!$B$4))</f>
        <v/>
      </c>
      <c r="BG426" s="77"/>
      <c r="BH426" s="73"/>
      <c r="BI426" s="79"/>
      <c r="BK426" s="75"/>
      <c r="BL426" s="73"/>
      <c r="BO426" s="79"/>
      <c r="BQ426" s="77"/>
      <c r="BR426" s="73"/>
    </row>
    <row r="427" spans="50:70" x14ac:dyDescent="0.25">
      <c r="AX427" s="139" t="str">
        <f>IF('2'!$B$5="","",IF('2'!$B$64="","",'2'!$B$5))</f>
        <v/>
      </c>
      <c r="AY427" s="137" t="str">
        <f>IF('2'!$B$5="","",IF('2'!$B$64="","","PCF008002"))</f>
        <v/>
      </c>
      <c r="AZ427" s="140" t="str">
        <f>IF('2'!$B$5="","",IF('2'!$B$64="","",5))</f>
        <v/>
      </c>
      <c r="BA427" s="137" t="str">
        <f>IF('2'!$B$5="","",IF('2'!$B$64="","",2))</f>
        <v/>
      </c>
      <c r="BB427" s="137" t="str">
        <f>IF('2'!$B$5="","",IF('2'!$B$64="","",IF('2'!$J$64="","",'2'!$J$64)))</f>
        <v/>
      </c>
      <c r="BC427" s="141" t="str">
        <f>IF('2'!$B$5="","",IF('2'!$B$64="","",0))</f>
        <v/>
      </c>
      <c r="BD427" s="137" t="str">
        <f>IF('2'!$B$5="","",IF('2'!$B$64="","",'2'!$B$2))</f>
        <v/>
      </c>
      <c r="BE427" s="138" t="str">
        <f>IF('2'!$B$5="","",IF('2'!$B$64="","",'2'!$B$4))</f>
        <v/>
      </c>
      <c r="BG427" s="77"/>
      <c r="BH427" s="73"/>
      <c r="BI427" s="79"/>
      <c r="BK427" s="75"/>
      <c r="BL427" s="73"/>
      <c r="BO427" s="79"/>
      <c r="BQ427" s="77"/>
      <c r="BR427" s="73"/>
    </row>
    <row r="428" spans="50:70" x14ac:dyDescent="0.25">
      <c r="AX428" s="139" t="str">
        <f>IF('2'!$B$5="","",IF('2'!$B$64="","",'2'!$B$5))</f>
        <v/>
      </c>
      <c r="AY428" s="137" t="str">
        <f>IF('2'!$B$5="","",IF('2'!$B$64="","","PCF008002"))</f>
        <v/>
      </c>
      <c r="AZ428" s="140" t="str">
        <f>IF('2'!$B$5="","",IF('2'!$B$64="","",5))</f>
        <v/>
      </c>
      <c r="BA428" s="137" t="str">
        <f>IF('2'!$B$5="","",IF('2'!$B$64="","",3))</f>
        <v/>
      </c>
      <c r="BB428" s="137" t="str">
        <f>IF('2'!$B$5="","",IF('2'!$B$64="","",IF('2'!$D$64="","",'2'!$D$64)))</f>
        <v/>
      </c>
      <c r="BC428" s="141" t="str">
        <f>IF('2'!$B$5="","",IF('2'!$B$64="","",0))</f>
        <v/>
      </c>
      <c r="BD428" s="137" t="str">
        <f>IF('2'!$B$5="","",IF('2'!$B$64="","",'2'!$B$2))</f>
        <v/>
      </c>
      <c r="BE428" s="138" t="str">
        <f>IF('2'!$B$5="","",IF('2'!$B$64="","",'2'!$B$4))</f>
        <v/>
      </c>
      <c r="BG428" s="77"/>
      <c r="BH428" s="73"/>
      <c r="BI428" s="79"/>
      <c r="BK428" s="75"/>
      <c r="BL428" s="73"/>
      <c r="BO428" s="79"/>
      <c r="BQ428" s="77"/>
      <c r="BR428" s="73"/>
    </row>
    <row r="429" spans="50:70" x14ac:dyDescent="0.25">
      <c r="AX429" s="139" t="str">
        <f>IF('2'!$B$5="","",IF('2'!$B$64="","",'2'!$B$5))</f>
        <v/>
      </c>
      <c r="AY429" s="137" t="str">
        <f>IF('2'!$B$5="","",IF('2'!$B$64="","","PCF008002"))</f>
        <v/>
      </c>
      <c r="AZ429" s="140" t="str">
        <f>IF('2'!$B$5="","",IF('2'!$B$64="","",5))</f>
        <v/>
      </c>
      <c r="BA429" s="137" t="str">
        <f>IF('2'!$B$5="","",IF('2'!$B$64="","",4))</f>
        <v/>
      </c>
      <c r="BB429" s="137" t="str">
        <f>IF('2'!$B$5="","",IF('2'!$B$64="","",IF('2'!$D$64="","",'2'!$D$64)))</f>
        <v/>
      </c>
      <c r="BC429" s="141" t="str">
        <f>IF('2'!$B$5="","",IF('2'!$B$64="","",0))</f>
        <v/>
      </c>
      <c r="BD429" s="137" t="str">
        <f>IF('2'!$B$5="","",IF('2'!$B$64="","",'2'!$B$2))</f>
        <v/>
      </c>
      <c r="BE429" s="138" t="str">
        <f>IF('2'!$B$5="","",IF('2'!$B$64="","",'2'!$B$4))</f>
        <v/>
      </c>
      <c r="BG429" s="77"/>
      <c r="BH429" s="73"/>
      <c r="BI429" s="79"/>
      <c r="BK429" s="75"/>
      <c r="BL429" s="73"/>
      <c r="BO429" s="79"/>
      <c r="BQ429" s="77"/>
      <c r="BR429" s="73"/>
    </row>
    <row r="430" spans="50:70" x14ac:dyDescent="0.25">
      <c r="AX430" s="139" t="str">
        <f>IF('2'!$B$5="","",IF('2'!$B$64="","",'2'!$B$5))</f>
        <v/>
      </c>
      <c r="AY430" s="137" t="str">
        <f>IF('2'!$B$5="","",IF('2'!$B$64="","","PCF008002"))</f>
        <v/>
      </c>
      <c r="AZ430" s="140" t="str">
        <f>IF('2'!$B$5="","",IF('2'!$B$64="","",5))</f>
        <v/>
      </c>
      <c r="BA430" s="137" t="str">
        <f>IF('2'!$B$5="","",IF('2'!$B$64="","",5))</f>
        <v/>
      </c>
      <c r="BB430" s="137" t="str">
        <f>IF('2'!$B$5="","",IF('2'!$B$64="","",IF('2'!$F$64="","",'2'!$F$64)))</f>
        <v/>
      </c>
      <c r="BC430" s="141" t="str">
        <f>IF('2'!$B$5="","",IF('2'!$B$64="","",0))</f>
        <v/>
      </c>
      <c r="BD430" s="137" t="str">
        <f>IF('2'!$B$5="","",IF('2'!$B$64="","",'2'!$B$2))</f>
        <v/>
      </c>
      <c r="BE430" s="138" t="str">
        <f>IF('2'!$B$5="","",IF('2'!$B$64="","",'2'!$B$4))</f>
        <v/>
      </c>
      <c r="BG430" s="77"/>
      <c r="BH430" s="73"/>
      <c r="BI430" s="79"/>
      <c r="BK430" s="75"/>
      <c r="BL430" s="73"/>
      <c r="BO430" s="79"/>
      <c r="BQ430" s="77"/>
      <c r="BR430" s="73"/>
    </row>
    <row r="431" spans="50:70" x14ac:dyDescent="0.25">
      <c r="AX431" s="139" t="str">
        <f>IF('2'!$B$5="","",IF('2'!$B$64="","",'2'!$B$5))</f>
        <v/>
      </c>
      <c r="AY431" s="137" t="str">
        <f>IF('2'!$B$5="","",IF('2'!$B$64="","","PCF008002"))</f>
        <v/>
      </c>
      <c r="AZ431" s="140" t="str">
        <f>IF('2'!$B$5="","",IF('2'!$B$64="","",5))</f>
        <v/>
      </c>
      <c r="BA431" s="137" t="str">
        <f>IF('2'!$B$5="","",IF('2'!$B$64="","",6))</f>
        <v/>
      </c>
      <c r="BB431" s="137" t="str">
        <f>IF('2'!$B$5="","",IF('2'!$B$64="","",IF('2'!$G$64="","",'2'!$G$64)))</f>
        <v/>
      </c>
      <c r="BC431" s="141" t="str">
        <f>IF('2'!$B$5="","",IF('2'!$B$64="","",0))</f>
        <v/>
      </c>
      <c r="BD431" s="137" t="str">
        <f>IF('2'!$B$5="","",IF('2'!$B$64="","",'2'!$B$2))</f>
        <v/>
      </c>
      <c r="BE431" s="138" t="str">
        <f>IF('2'!$B$5="","",IF('2'!$B$64="","",'2'!$B$4))</f>
        <v/>
      </c>
      <c r="BG431" s="77"/>
      <c r="BH431" s="73"/>
      <c r="BI431" s="79"/>
      <c r="BK431" s="75"/>
      <c r="BL431" s="73"/>
      <c r="BO431" s="79"/>
      <c r="BQ431" s="77"/>
      <c r="BR431" s="73"/>
    </row>
    <row r="432" spans="50:70" x14ac:dyDescent="0.25">
      <c r="AX432" s="139" t="str">
        <f>IF('2'!$B$5="","",IF('2'!$B$64="","",'2'!$B$5))</f>
        <v/>
      </c>
      <c r="AY432" s="137" t="str">
        <f>IF('2'!$B$5="","",IF('2'!$B$64="","","PCF008002"))</f>
        <v/>
      </c>
      <c r="AZ432" s="140" t="str">
        <f>IF('2'!$B$5="","",IF('2'!$B$64="","",5))</f>
        <v/>
      </c>
      <c r="BA432" s="137" t="str">
        <f>IF('2'!$B$5="","",IF('2'!$B$64="","",7))</f>
        <v/>
      </c>
      <c r="BB432" s="137" t="str">
        <f>IF('2'!$B$5="","",IF('2'!$B$64="","",IF('2'!$H$64="","",'2'!$H$64)))</f>
        <v/>
      </c>
      <c r="BC432" s="141" t="str">
        <f>IF('2'!$B$5="","",IF('2'!$B$64="","",0))</f>
        <v/>
      </c>
      <c r="BD432" s="137" t="str">
        <f>IF('2'!$B$5="","",IF('2'!$B$64="","",'2'!$B$2))</f>
        <v/>
      </c>
      <c r="BE432" s="138" t="str">
        <f>IF('2'!$B$5="","",IF('2'!$B$64="","",'2'!$B$4))</f>
        <v/>
      </c>
      <c r="BG432" s="77"/>
      <c r="BH432" s="73"/>
      <c r="BI432" s="79"/>
      <c r="BK432" s="75"/>
      <c r="BL432" s="73"/>
      <c r="BO432" s="79"/>
      <c r="BQ432" s="77"/>
      <c r="BR432" s="73"/>
    </row>
    <row r="433" spans="50:70" x14ac:dyDescent="0.25">
      <c r="AX433" s="139" t="str">
        <f>IF('2'!$B$5="","",IF('2'!$B$64="","",'2'!$B$5))</f>
        <v/>
      </c>
      <c r="AY433" s="137" t="str">
        <f>IF('2'!$B$5="","",IF('2'!$B$64="","","PCF008002"))</f>
        <v/>
      </c>
      <c r="AZ433" s="140" t="str">
        <f>IF('2'!$B$5="","",IF('2'!$B$64="","",5))</f>
        <v/>
      </c>
      <c r="BA433" s="137" t="str">
        <f>IF('2'!$B$5="","",IF('2'!$B$64="","",8))</f>
        <v/>
      </c>
      <c r="BB433" s="137" t="str">
        <f>IF('2'!$B$5="","",IF('2'!$B$64="","",IF('2'!$I$64="","",'2'!$I$64)))</f>
        <v/>
      </c>
      <c r="BC433" s="141" t="str">
        <f>IF('2'!$B$5="","",IF('2'!$B$64="","",0))</f>
        <v/>
      </c>
      <c r="BD433" s="137" t="str">
        <f>IF('2'!$B$5="","",IF('2'!$B$64="","",'2'!$B$2))</f>
        <v/>
      </c>
      <c r="BE433" s="138" t="str">
        <f>IF('2'!$B$5="","",IF('2'!$B$64="","",'2'!$B$4))</f>
        <v/>
      </c>
      <c r="BG433" s="77"/>
      <c r="BH433" s="73"/>
      <c r="BI433" s="79"/>
      <c r="BK433" s="75"/>
      <c r="BL433" s="73"/>
      <c r="BO433" s="79"/>
      <c r="BQ433" s="77"/>
      <c r="BR433" s="73"/>
    </row>
    <row r="434" spans="50:70" x14ac:dyDescent="0.25">
      <c r="AX434" s="139" t="str">
        <f>IF('2'!$B$5="","",IF('2'!$B$64="","",'2'!$B$5))</f>
        <v/>
      </c>
      <c r="AY434" s="137" t="str">
        <f>IF('2'!$B$5="","",IF('2'!$B$64="","","PCF008002"))</f>
        <v/>
      </c>
      <c r="AZ434" s="140" t="str">
        <f>IF('2'!$B$5="","",IF('2'!$B$64="","",5))</f>
        <v/>
      </c>
      <c r="BA434" s="137" t="str">
        <f>IF('2'!$B$5="","",IF('2'!$B$64="","",9))</f>
        <v/>
      </c>
      <c r="BB434" s="137" t="str">
        <f>IF('2'!$B$5="","",IF('2'!$B$64="","","QAQC"))</f>
        <v/>
      </c>
      <c r="BC434" s="141" t="str">
        <f>IF('2'!$B$5="","",IF('2'!$B$64="","",0))</f>
        <v/>
      </c>
      <c r="BD434" s="137" t="str">
        <f>IF('2'!$B$5="","",IF('2'!$B$64="","",'2'!$B$2))</f>
        <v/>
      </c>
      <c r="BE434" s="138" t="str">
        <f>IF('2'!$B$5="","",IF('2'!$B$64="","",'2'!$B$4))</f>
        <v/>
      </c>
      <c r="BG434" s="77"/>
      <c r="BH434" s="73"/>
      <c r="BI434" s="79"/>
      <c r="BK434" s="75"/>
      <c r="BL434" s="73"/>
      <c r="BO434" s="79"/>
      <c r="BQ434" s="77"/>
      <c r="BR434" s="73"/>
    </row>
    <row r="435" spans="50:70" x14ac:dyDescent="0.25">
      <c r="AX435" s="139" t="str">
        <f>IF('2'!$B$5="","",IF('2'!$B$64="","",'2'!$B$5))</f>
        <v/>
      </c>
      <c r="AY435" s="137" t="str">
        <f>IF('2'!$B$5="","",IF('2'!$B$64="","","PCF008002"))</f>
        <v/>
      </c>
      <c r="AZ435" s="140" t="str">
        <f>IF('2'!$B$5="","",IF('2'!$B$64="","",5))</f>
        <v/>
      </c>
      <c r="BA435" s="137" t="str">
        <f>IF('2'!$B$5="","",IF('2'!$B$64="","",10))</f>
        <v/>
      </c>
      <c r="BB435" s="137" t="str">
        <f>IF('2'!$B$5="","",IF('2'!$B$64="","",IF('2'!$R$64="","",'2'!$R$64)))</f>
        <v/>
      </c>
      <c r="BC435" s="141" t="str">
        <f>IF('2'!$B$5="","",IF('2'!$B$64="","",0))</f>
        <v/>
      </c>
      <c r="BD435" s="137" t="str">
        <f>IF('2'!$B$5="","",IF('2'!$B$64="","",'2'!$B$2))</f>
        <v/>
      </c>
      <c r="BE435" s="138" t="str">
        <f>IF('2'!$B$5="","",IF('2'!$B$64="","",'2'!$B$4))</f>
        <v/>
      </c>
      <c r="BG435" s="77"/>
      <c r="BH435" s="73"/>
      <c r="BI435" s="79"/>
      <c r="BK435" s="75"/>
      <c r="BL435" s="73"/>
      <c r="BO435" s="79"/>
      <c r="BQ435" s="77"/>
      <c r="BR435" s="73"/>
    </row>
    <row r="436" spans="50:70" x14ac:dyDescent="0.25">
      <c r="AX436" s="139" t="str">
        <f>IF('2'!$B$5="","",IF('2'!$B$64="","",'2'!$B$5))</f>
        <v/>
      </c>
      <c r="AY436" s="137" t="str">
        <f>IF('2'!$B$5="","",IF('2'!$B$64="","","PCF008002"))</f>
        <v/>
      </c>
      <c r="AZ436" s="140" t="str">
        <f>IF('2'!$B$5="","",IF('2'!$B$64="","",5))</f>
        <v/>
      </c>
      <c r="BA436" s="137" t="str">
        <f>IF('2'!$B$5="","",IF('2'!$B$64="","",11))</f>
        <v/>
      </c>
      <c r="BB436" s="137" t="str">
        <f>IF('2'!$B$5="","",IF('2'!$B$64="","",IF('2'!$K$64="","",'2'!$K$64)))</f>
        <v/>
      </c>
      <c r="BC436" s="141" t="str">
        <f>IF('2'!$B$5="","",IF('2'!$B$64="","",0))</f>
        <v/>
      </c>
      <c r="BD436" s="137" t="str">
        <f>IF('2'!$B$5="","",IF('2'!$B$64="","",'2'!$B$2))</f>
        <v/>
      </c>
      <c r="BE436" s="138" t="str">
        <f>IF('2'!$B$5="","",IF('2'!$B$64="","",'2'!$B$4))</f>
        <v/>
      </c>
      <c r="BG436" s="77"/>
      <c r="BH436" s="73"/>
      <c r="BI436" s="79"/>
      <c r="BK436" s="75"/>
      <c r="BL436" s="73"/>
      <c r="BO436" s="79"/>
      <c r="BQ436" s="77"/>
      <c r="BR436" s="73"/>
    </row>
    <row r="437" spans="50:70" x14ac:dyDescent="0.25">
      <c r="AX437" s="139" t="str">
        <f>IF('2'!$B$5="","",IF('2'!$B$64="","",'2'!$B$5))</f>
        <v/>
      </c>
      <c r="AY437" s="137" t="str">
        <f>IF('2'!$B$5="","",IF('2'!$B$64="","","PCF008002"))</f>
        <v/>
      </c>
      <c r="AZ437" s="140" t="str">
        <f>IF('2'!$B$5="","",IF('2'!$B$64="","",5))</f>
        <v/>
      </c>
      <c r="BA437" s="137" t="str">
        <f>IF('2'!$B$5="","",IF('2'!$B$64="","",12))</f>
        <v/>
      </c>
      <c r="BB437" s="137" t="str">
        <f>IF('2'!$B$5="","",IF('2'!$B$64="","",IF('2'!$E$64="","",'2'!$E$64)))</f>
        <v/>
      </c>
      <c r="BC437" s="141" t="str">
        <f>IF('2'!$B$5="","",IF('2'!$B$64="","",0))</f>
        <v/>
      </c>
      <c r="BD437" s="137" t="str">
        <f>IF('2'!$B$5="","",IF('2'!$B$64="","",'2'!$B$2))</f>
        <v/>
      </c>
      <c r="BE437" s="138" t="str">
        <f>IF('2'!$B$5="","",IF('2'!$B$64="","",'2'!$B$4))</f>
        <v/>
      </c>
      <c r="BG437" s="77"/>
      <c r="BH437" s="73"/>
      <c r="BI437" s="79"/>
      <c r="BK437" s="75"/>
      <c r="BL437" s="73"/>
      <c r="BO437" s="79"/>
      <c r="BQ437" s="77"/>
      <c r="BR437" s="73"/>
    </row>
    <row r="438" spans="50:70" x14ac:dyDescent="0.25">
      <c r="AX438" s="139" t="str">
        <f>IF('2'!$B$5="","",IF('2'!$B$64="","",'2'!$B$5))</f>
        <v/>
      </c>
      <c r="AY438" s="137" t="str">
        <f>IF('2'!$B$5="","",IF('2'!$B$64="","","PCF008002"))</f>
        <v/>
      </c>
      <c r="AZ438" s="140" t="str">
        <f>IF('2'!$B$5="","",IF('2'!$B$64="","",5))</f>
        <v/>
      </c>
      <c r="BA438" s="137" t="str">
        <f>IF('2'!$B$5="","",IF('2'!$B$64="","",990))</f>
        <v/>
      </c>
      <c r="BB438" s="137"/>
      <c r="BC438" s="141" t="str">
        <f>IF('2'!$B$5="","",IF('2'!$B$64="","",0))</f>
        <v/>
      </c>
      <c r="BD438" s="137" t="str">
        <f>IF('2'!$B$5="","",IF('2'!$B$64="","",'2'!$B$2))</f>
        <v/>
      </c>
      <c r="BE438" s="138" t="str">
        <f>IF('2'!$B$5="","",IF('2'!$B$64="","",'2'!$B$4))</f>
        <v/>
      </c>
      <c r="BG438" s="77"/>
      <c r="BH438" s="73"/>
      <c r="BI438" s="79"/>
      <c r="BK438" s="75"/>
      <c r="BL438" s="73"/>
      <c r="BO438" s="79"/>
      <c r="BQ438" s="77"/>
      <c r="BR438" s="73"/>
    </row>
    <row r="439" spans="50:70" x14ac:dyDescent="0.25">
      <c r="AX439" s="139" t="str">
        <f>IF('2'!$B$5="","",IF('2'!$B$64="","",'2'!$B$5))</f>
        <v/>
      </c>
      <c r="AY439" s="137" t="str">
        <f>IF('2'!$B$5="","",IF('2'!$B$64="","","PCF008002"))</f>
        <v/>
      </c>
      <c r="AZ439" s="140" t="str">
        <f>IF('2'!$B$5="","",IF('2'!$B$64="","",5))</f>
        <v/>
      </c>
      <c r="BA439" s="137" t="str">
        <f>IF('2'!$B$5="","",IF('2'!$B$64="","",992))</f>
        <v/>
      </c>
      <c r="BB439" s="137"/>
      <c r="BC439" s="141" t="str">
        <f>IF('2'!$B$5="","",IF('2'!$B$64="","",0))</f>
        <v/>
      </c>
      <c r="BD439" s="137" t="str">
        <f>IF('2'!$B$5="","",IF('2'!$B$64="","",'2'!$B$2))</f>
        <v/>
      </c>
      <c r="BE439" s="138" t="str">
        <f>IF('2'!$B$5="","",IF('2'!$B$64="","",'2'!$B$4))</f>
        <v/>
      </c>
      <c r="BG439" s="77"/>
      <c r="BH439" s="73"/>
      <c r="BI439" s="79"/>
      <c r="BK439" s="75"/>
      <c r="BL439" s="73"/>
      <c r="BO439" s="79"/>
      <c r="BQ439" s="77"/>
      <c r="BR439" s="73"/>
    </row>
    <row r="440" spans="50:70" x14ac:dyDescent="0.25">
      <c r="AX440" s="139" t="str">
        <f>IF('2'!$B$5="","",IF('2'!$B$64="","",'2'!$B$5))</f>
        <v/>
      </c>
      <c r="AY440" s="137" t="str">
        <f>IF('2'!$B$5="","",IF('2'!$B$64="","","PCF008002"))</f>
        <v/>
      </c>
      <c r="AZ440" s="140" t="str">
        <f>IF('2'!$B$5="","",IF('2'!$B$64="","",5))</f>
        <v/>
      </c>
      <c r="BA440" s="137" t="str">
        <f>IF('2'!$B$5="","",IF('2'!$B$64="","",993))</f>
        <v/>
      </c>
      <c r="BB440" s="137"/>
      <c r="BC440" s="141" t="str">
        <f>IF('2'!$B$5="","",IF('2'!$B$64="","",0))</f>
        <v/>
      </c>
      <c r="BD440" s="137" t="str">
        <f>IF('2'!$B$5="","",IF('2'!$B$64="","",'2'!$B$2))</f>
        <v/>
      </c>
      <c r="BE440" s="138" t="str">
        <f>IF('2'!$B$5="","",IF('2'!$B$64="","",'2'!$B$4))</f>
        <v/>
      </c>
      <c r="BG440" s="77"/>
      <c r="BH440" s="73"/>
      <c r="BI440" s="79"/>
      <c r="BK440" s="75"/>
      <c r="BL440" s="73"/>
      <c r="BO440" s="79"/>
      <c r="BQ440" s="77"/>
      <c r="BR440" s="73"/>
    </row>
    <row r="441" spans="50:70" x14ac:dyDescent="0.25">
      <c r="AX441" s="139" t="str">
        <f>IF('2'!$B$5="","",IF('2'!$B$64="","",'2'!$B$5))</f>
        <v/>
      </c>
      <c r="AY441" s="137" t="str">
        <f>IF('2'!$B$5="","",IF('2'!$B$64="","","PCF008002"))</f>
        <v/>
      </c>
      <c r="AZ441" s="140" t="str">
        <f>IF('2'!$B$5="","",IF('2'!$B$64="","",5))</f>
        <v/>
      </c>
      <c r="BA441" s="137" t="str">
        <f>IF('2'!$B$5="","",IF('2'!$B$64="","",994))</f>
        <v/>
      </c>
      <c r="BB441" s="137"/>
      <c r="BC441" s="141" t="str">
        <f>IF('2'!$B$5="","",IF('2'!$B$64="","",0))</f>
        <v/>
      </c>
      <c r="BD441" s="137" t="str">
        <f>IF('2'!$B$5="","",IF('2'!$B$64="","",'2'!$B$2))</f>
        <v/>
      </c>
      <c r="BE441" s="138" t="str">
        <f>IF('2'!$B$5="","",IF('2'!$B$64="","",'2'!$B$4))</f>
        <v/>
      </c>
      <c r="BG441" s="77"/>
      <c r="BH441" s="73"/>
      <c r="BI441" s="79"/>
      <c r="BK441" s="75"/>
      <c r="BL441" s="73"/>
      <c r="BO441" s="79"/>
      <c r="BQ441" s="77"/>
      <c r="BR441" s="73"/>
    </row>
    <row r="442" spans="50:70" x14ac:dyDescent="0.25">
      <c r="AX442" s="139" t="str">
        <f>IF('2'!$B$5="","",IF('2'!$B$64="","",'2'!$B$5))</f>
        <v/>
      </c>
      <c r="AY442" s="137" t="str">
        <f>IF('2'!$B$5="","",IF('2'!$B$64="","","PCF008002"))</f>
        <v/>
      </c>
      <c r="AZ442" s="140" t="str">
        <f>IF('2'!$B$5="","",IF('2'!$B$64="","",5))</f>
        <v/>
      </c>
      <c r="BA442" s="137" t="str">
        <f>IF('2'!$B$5="","",IF('2'!$B$64="","",995))</f>
        <v/>
      </c>
      <c r="BB442" s="137"/>
      <c r="BC442" s="141" t="str">
        <f>IF('2'!$B$5="","",IF('2'!$B$64="","",0))</f>
        <v/>
      </c>
      <c r="BD442" s="137" t="str">
        <f>IF('2'!$B$5="","",IF('2'!$B$64="","",'2'!$B$2))</f>
        <v/>
      </c>
      <c r="BE442" s="138" t="str">
        <f>IF('2'!$B$5="","",IF('2'!$B$64="","",'2'!$B$4))</f>
        <v/>
      </c>
      <c r="BG442" s="77"/>
      <c r="BH442" s="73"/>
      <c r="BI442" s="79"/>
      <c r="BK442" s="75"/>
      <c r="BL442" s="73"/>
      <c r="BO442" s="79"/>
      <c r="BQ442" s="77"/>
      <c r="BR442" s="73"/>
    </row>
    <row r="443" spans="50:70" x14ac:dyDescent="0.25">
      <c r="AX443" s="139" t="str">
        <f>IF('2'!$B$5="","",IF('2'!$B$64="","",'2'!$B$5))</f>
        <v/>
      </c>
      <c r="AY443" s="137" t="str">
        <f>IF('2'!$B$5="","",IF('2'!$B$64="","","PCF008002"))</f>
        <v/>
      </c>
      <c r="AZ443" s="140" t="str">
        <f>IF('2'!$B$5="","",IF('2'!$B$64="","",5))</f>
        <v/>
      </c>
      <c r="BA443" s="137" t="str">
        <f>IF('2'!$B$5="","",IF('2'!$B$64="","",996))</f>
        <v/>
      </c>
      <c r="BB443" s="137"/>
      <c r="BC443" s="141" t="str">
        <f>IF('2'!$B$5="","",IF('2'!$B$64="","",0))</f>
        <v/>
      </c>
      <c r="BD443" s="137" t="str">
        <f>IF('2'!$B$5="","",IF('2'!$B$64="","",'2'!$B$2))</f>
        <v/>
      </c>
      <c r="BE443" s="138" t="str">
        <f>IF('2'!$B$5="","",IF('2'!$B$64="","",'2'!$B$4))</f>
        <v/>
      </c>
      <c r="BG443" s="77"/>
      <c r="BH443" s="73"/>
      <c r="BI443" s="79"/>
      <c r="BK443" s="75"/>
      <c r="BL443" s="73"/>
      <c r="BO443" s="79"/>
      <c r="BQ443" s="77"/>
      <c r="BR443" s="73"/>
    </row>
    <row r="444" spans="50:70" x14ac:dyDescent="0.25">
      <c r="AX444" s="139" t="str">
        <f>IF('2'!$B$5="","",IF('2'!$B$64="","",'2'!$B$5))</f>
        <v/>
      </c>
      <c r="AY444" s="137" t="str">
        <f>IF('2'!$B$5="","",IF('2'!$B$64="","","PCF008002"))</f>
        <v/>
      </c>
      <c r="AZ444" s="140" t="str">
        <f>IF('2'!$B$5="","",IF('2'!$B$64="","",5))</f>
        <v/>
      </c>
      <c r="BA444" s="137" t="str">
        <f>IF('2'!$B$5="","",IF('2'!$B$64="","",997))</f>
        <v/>
      </c>
      <c r="BB444" s="137"/>
      <c r="BC444" s="141" t="str">
        <f>IF('2'!$B$5="","",IF('2'!$B$64="","",0))</f>
        <v/>
      </c>
      <c r="BD444" s="137" t="str">
        <f>IF('2'!$B$5="","",IF('2'!$B$64="","",'2'!$B$2))</f>
        <v/>
      </c>
      <c r="BE444" s="138" t="str">
        <f>IF('2'!$B$5="","",IF('2'!$B$64="","",'2'!$B$4))</f>
        <v/>
      </c>
      <c r="BG444" s="77"/>
      <c r="BH444" s="73"/>
      <c r="BI444" s="79"/>
      <c r="BK444" s="75"/>
      <c r="BL444" s="73"/>
      <c r="BO444" s="79"/>
      <c r="BQ444" s="77"/>
      <c r="BR444" s="73"/>
    </row>
    <row r="445" spans="50:70" x14ac:dyDescent="0.25">
      <c r="AX445" s="139" t="str">
        <f>IF('2'!$B$5="","",IF('2'!$B$64="","",'2'!$B$5))</f>
        <v/>
      </c>
      <c r="AY445" s="137" t="str">
        <f>IF('2'!$B$5="","",IF('2'!$B$64="","","PCF008002"))</f>
        <v/>
      </c>
      <c r="AZ445" s="140" t="str">
        <f>IF('2'!$B$5="","",IF('2'!$B$64="","",5))</f>
        <v/>
      </c>
      <c r="BA445" s="137" t="str">
        <f>IF('2'!$B$5="","",IF('2'!$B$64="","",998))</f>
        <v/>
      </c>
      <c r="BB445" s="137"/>
      <c r="BC445" s="141" t="str">
        <f>IF('2'!$B$5="","",IF('2'!$B$64="","",0))</f>
        <v/>
      </c>
      <c r="BD445" s="137" t="str">
        <f>IF('2'!$B$5="","",IF('2'!$B$64="","",'2'!$B$2))</f>
        <v/>
      </c>
      <c r="BE445" s="138" t="str">
        <f>IF('2'!$B$5="","",IF('2'!$B$64="","",'2'!$B$4))</f>
        <v/>
      </c>
      <c r="BG445" s="77"/>
      <c r="BH445" s="73"/>
      <c r="BI445" s="79"/>
      <c r="BK445" s="75"/>
      <c r="BL445" s="73"/>
      <c r="BO445" s="79"/>
      <c r="BQ445" s="77"/>
      <c r="BR445" s="73"/>
    </row>
    <row r="446" spans="50:70" x14ac:dyDescent="0.25">
      <c r="AX446" s="139" t="str">
        <f>IF('2'!$B$5="","",IF('2'!$B$64="","",'2'!$B$5))</f>
        <v/>
      </c>
      <c r="AY446" s="137" t="str">
        <f>IF('2'!$B$5="","",IF('2'!$B$64="","","PCF008002"))</f>
        <v/>
      </c>
      <c r="AZ446" s="140" t="str">
        <f>IF('2'!$B$5="","",IF('2'!$B$64="","",5))</f>
        <v/>
      </c>
      <c r="BA446" s="137" t="str">
        <f>IF('2'!$B$5="","",IF('2'!$B$64="","",999))</f>
        <v/>
      </c>
      <c r="BB446" s="137"/>
      <c r="BC446" s="141" t="str">
        <f>IF('2'!$B$5="","",IF('2'!$B$64="","",0))</f>
        <v/>
      </c>
      <c r="BD446" s="137" t="str">
        <f>IF('2'!$B$5="","",IF('2'!$B$64="","",'2'!$B$2))</f>
        <v/>
      </c>
      <c r="BE446" s="138" t="str">
        <f>IF('2'!$B$5="","",IF('2'!$B$64="","",'2'!$B$4))</f>
        <v/>
      </c>
      <c r="BG446" s="77"/>
      <c r="BH446" s="73"/>
      <c r="BI446" s="79"/>
      <c r="BK446" s="75"/>
      <c r="BL446" s="73"/>
      <c r="BO446" s="79"/>
      <c r="BQ446" s="77"/>
      <c r="BR446" s="73"/>
    </row>
    <row r="447" spans="50:70" x14ac:dyDescent="0.25">
      <c r="AX447" s="139" t="str">
        <f>IF('2'!$B$5="","",IF('2'!$B$65="","",'2'!$B$5))</f>
        <v/>
      </c>
      <c r="AY447" s="137" t="str">
        <f>IF('2'!$B$5="","",IF('2'!$B$65="","","PCF008002"))</f>
        <v/>
      </c>
      <c r="AZ447" s="140" t="str">
        <f>IF('2'!$B$5="","",IF('2'!$B$65="","",6))</f>
        <v/>
      </c>
      <c r="BA447" s="137" t="str">
        <f>IF('2'!$B$5="","",IF('2'!$B$65="","",1))</f>
        <v/>
      </c>
      <c r="BB447" s="137" t="str">
        <f>IF('2'!$B$5="","",IF('2'!$B$65="","",IF('2'!$B$65="","",'2'!$B$65)))</f>
        <v/>
      </c>
      <c r="BC447" s="141" t="str">
        <f>IF('2'!$B$5="","",IF('2'!$B$65="","",0))</f>
        <v/>
      </c>
      <c r="BD447" s="137" t="str">
        <f>IF('2'!$B$5="","",IF('2'!$B$65="","",'2'!$B$2))</f>
        <v/>
      </c>
      <c r="BE447" s="138" t="str">
        <f>IF('2'!$B$5="","",IF('2'!$B$65="","",'2'!$B$4))</f>
        <v/>
      </c>
      <c r="BG447" s="77"/>
      <c r="BH447" s="73"/>
      <c r="BI447" s="79"/>
      <c r="BK447" s="75"/>
      <c r="BL447" s="73"/>
      <c r="BO447" s="79"/>
      <c r="BQ447" s="77"/>
      <c r="BR447" s="73"/>
    </row>
    <row r="448" spans="50:70" x14ac:dyDescent="0.25">
      <c r="AX448" s="139" t="str">
        <f>IF('2'!$B$5="","",IF('2'!$B$65="","",'2'!$B$5))</f>
        <v/>
      </c>
      <c r="AY448" s="137" t="str">
        <f>IF('2'!$B$5="","",IF('2'!$B$65="","","PCF008002"))</f>
        <v/>
      </c>
      <c r="AZ448" s="140" t="str">
        <f>IF('2'!$B$5="","",IF('2'!$B$65="","",6))</f>
        <v/>
      </c>
      <c r="BA448" s="137" t="str">
        <f>IF('2'!$B$5="","",IF('2'!$B$65="","",2))</f>
        <v/>
      </c>
      <c r="BB448" s="137" t="str">
        <f>IF('2'!$B$5="","",IF('2'!$B$65="","",IF('2'!$J$65="","",'2'!$J$65)))</f>
        <v/>
      </c>
      <c r="BC448" s="141" t="str">
        <f>IF('2'!$B$5="","",IF('2'!$B$65="","",0))</f>
        <v/>
      </c>
      <c r="BD448" s="137" t="str">
        <f>IF('2'!$B$5="","",IF('2'!$B$65="","",'2'!$B$2))</f>
        <v/>
      </c>
      <c r="BE448" s="138" t="str">
        <f>IF('2'!$B$5="","",IF('2'!$B$65="","",'2'!$B$4))</f>
        <v/>
      </c>
      <c r="BG448" s="77"/>
      <c r="BH448" s="73"/>
      <c r="BI448" s="79"/>
      <c r="BK448" s="75"/>
      <c r="BL448" s="73"/>
      <c r="BO448" s="79"/>
      <c r="BQ448" s="77"/>
      <c r="BR448" s="73"/>
    </row>
    <row r="449" spans="50:70" x14ac:dyDescent="0.25">
      <c r="AX449" s="139" t="str">
        <f>IF('2'!$B$5="","",IF('2'!$B$65="","",'2'!$B$5))</f>
        <v/>
      </c>
      <c r="AY449" s="137" t="str">
        <f>IF('2'!$B$5="","",IF('2'!$B$65="","","PCF008002"))</f>
        <v/>
      </c>
      <c r="AZ449" s="140" t="str">
        <f>IF('2'!$B$5="","",IF('2'!$B$65="","",6))</f>
        <v/>
      </c>
      <c r="BA449" s="137" t="str">
        <f>IF('2'!$B$5="","",IF('2'!$B$65="","",3))</f>
        <v/>
      </c>
      <c r="BB449" s="137" t="str">
        <f>IF('2'!$B$5="","",IF('2'!$B$65="","",IF('2'!$D$65="","",'2'!$D$65)))</f>
        <v/>
      </c>
      <c r="BC449" s="141" t="str">
        <f>IF('2'!$B$5="","",IF('2'!$B$65="","",0))</f>
        <v/>
      </c>
      <c r="BD449" s="137" t="str">
        <f>IF('2'!$B$5="","",IF('2'!$B$65="","",'2'!$B$2))</f>
        <v/>
      </c>
      <c r="BE449" s="138" t="str">
        <f>IF('2'!$B$5="","",IF('2'!$B$65="","",'2'!$B$4))</f>
        <v/>
      </c>
      <c r="BG449" s="77"/>
      <c r="BH449" s="73"/>
      <c r="BI449" s="79"/>
      <c r="BK449" s="75"/>
      <c r="BL449" s="73"/>
      <c r="BO449" s="79"/>
      <c r="BQ449" s="77"/>
      <c r="BR449" s="73"/>
    </row>
    <row r="450" spans="50:70" x14ac:dyDescent="0.25">
      <c r="AX450" s="139" t="str">
        <f>IF('2'!$B$5="","",IF('2'!$B$65="","",'2'!$B$5))</f>
        <v/>
      </c>
      <c r="AY450" s="137" t="str">
        <f>IF('2'!$B$5="","",IF('2'!$B$65="","","PCF008002"))</f>
        <v/>
      </c>
      <c r="AZ450" s="140" t="str">
        <f>IF('2'!$B$5="","",IF('2'!$B$65="","",6))</f>
        <v/>
      </c>
      <c r="BA450" s="137" t="str">
        <f>IF('2'!$B$5="","",IF('2'!$B$65="","",4))</f>
        <v/>
      </c>
      <c r="BB450" s="137" t="str">
        <f>IF('2'!$B$5="","",IF('2'!$B$65="","",IF('2'!$D$65="","",'2'!$D$65)))</f>
        <v/>
      </c>
      <c r="BC450" s="141" t="str">
        <f>IF('2'!$B$5="","",IF('2'!$B$65="","",0))</f>
        <v/>
      </c>
      <c r="BD450" s="137" t="str">
        <f>IF('2'!$B$5="","",IF('2'!$B$65="","",'2'!$B$2))</f>
        <v/>
      </c>
      <c r="BE450" s="138" t="str">
        <f>IF('2'!$B$5="","",IF('2'!$B$65="","",'2'!$B$4))</f>
        <v/>
      </c>
      <c r="BG450" s="77"/>
      <c r="BH450" s="73"/>
      <c r="BI450" s="79"/>
      <c r="BK450" s="75"/>
      <c r="BL450" s="73"/>
      <c r="BO450" s="79"/>
      <c r="BQ450" s="77"/>
      <c r="BR450" s="73"/>
    </row>
    <row r="451" spans="50:70" x14ac:dyDescent="0.25">
      <c r="AX451" s="139" t="str">
        <f>IF('2'!$B$5="","",IF('2'!$B$65="","",'2'!$B$5))</f>
        <v/>
      </c>
      <c r="AY451" s="137" t="str">
        <f>IF('2'!$B$5="","",IF('2'!$B$65="","","PCF008002"))</f>
        <v/>
      </c>
      <c r="AZ451" s="140" t="str">
        <f>IF('2'!$B$5="","",IF('2'!$B$65="","",6))</f>
        <v/>
      </c>
      <c r="BA451" s="137" t="str">
        <f>IF('2'!$B$5="","",IF('2'!$B$65="","",5))</f>
        <v/>
      </c>
      <c r="BB451" s="137" t="str">
        <f>IF('2'!$B$5="","",IF('2'!$B$65="","",IF('2'!$F$65="","",'2'!$F$65)))</f>
        <v/>
      </c>
      <c r="BC451" s="141" t="str">
        <f>IF('2'!$B$5="","",IF('2'!$B$65="","",0))</f>
        <v/>
      </c>
      <c r="BD451" s="137" t="str">
        <f>IF('2'!$B$5="","",IF('2'!$B$65="","",'2'!$B$2))</f>
        <v/>
      </c>
      <c r="BE451" s="138" t="str">
        <f>IF('2'!$B$5="","",IF('2'!$B$65="","",'2'!$B$4))</f>
        <v/>
      </c>
      <c r="BG451" s="77"/>
      <c r="BH451" s="73"/>
      <c r="BI451" s="79"/>
      <c r="BK451" s="75"/>
      <c r="BL451" s="73"/>
      <c r="BO451" s="79"/>
      <c r="BQ451" s="77"/>
      <c r="BR451" s="73"/>
    </row>
    <row r="452" spans="50:70" x14ac:dyDescent="0.25">
      <c r="AX452" s="139" t="str">
        <f>IF('2'!$B$5="","",IF('2'!$B$65="","",'2'!$B$5))</f>
        <v/>
      </c>
      <c r="AY452" s="137" t="str">
        <f>IF('2'!$B$5="","",IF('2'!$B$65="","","PCF008002"))</f>
        <v/>
      </c>
      <c r="AZ452" s="140" t="str">
        <f>IF('2'!$B$5="","",IF('2'!$B$65="","",6))</f>
        <v/>
      </c>
      <c r="BA452" s="137" t="str">
        <f>IF('2'!$B$5="","",IF('2'!$B$65="","",6))</f>
        <v/>
      </c>
      <c r="BB452" s="137" t="str">
        <f>IF('2'!$B$5="","",IF('2'!$B$65="","",IF('2'!$G$65="","",'2'!$G$65)))</f>
        <v/>
      </c>
      <c r="BC452" s="141" t="str">
        <f>IF('2'!$B$5="","",IF('2'!$B$65="","",0))</f>
        <v/>
      </c>
      <c r="BD452" s="137" t="str">
        <f>IF('2'!$B$5="","",IF('2'!$B$65="","",'2'!$B$2))</f>
        <v/>
      </c>
      <c r="BE452" s="138" t="str">
        <f>IF('2'!$B$5="","",IF('2'!$B$65="","",'2'!$B$4))</f>
        <v/>
      </c>
      <c r="BG452" s="77"/>
      <c r="BH452" s="73"/>
      <c r="BI452" s="79"/>
      <c r="BK452" s="75"/>
      <c r="BL452" s="73"/>
      <c r="BO452" s="79"/>
      <c r="BQ452" s="77"/>
      <c r="BR452" s="73"/>
    </row>
    <row r="453" spans="50:70" x14ac:dyDescent="0.25">
      <c r="AX453" s="139" t="str">
        <f>IF('2'!$B$5="","",IF('2'!$B$65="","",'2'!$B$5))</f>
        <v/>
      </c>
      <c r="AY453" s="137" t="str">
        <f>IF('2'!$B$5="","",IF('2'!$B$65="","","PCF008002"))</f>
        <v/>
      </c>
      <c r="AZ453" s="140" t="str">
        <f>IF('2'!$B$5="","",IF('2'!$B$65="","",6))</f>
        <v/>
      </c>
      <c r="BA453" s="137" t="str">
        <f>IF('2'!$B$5="","",IF('2'!$B$65="","",7))</f>
        <v/>
      </c>
      <c r="BB453" s="137" t="str">
        <f>IF('2'!$B$5="","",IF('2'!$B$65="","",IF('2'!$H$65="","",'2'!$H$65)))</f>
        <v/>
      </c>
      <c r="BC453" s="141" t="str">
        <f>IF('2'!$B$5="","",IF('2'!$B$65="","",0))</f>
        <v/>
      </c>
      <c r="BD453" s="137" t="str">
        <f>IF('2'!$B$5="","",IF('2'!$B$65="","",'2'!$B$2))</f>
        <v/>
      </c>
      <c r="BE453" s="138" t="str">
        <f>IF('2'!$B$5="","",IF('2'!$B$65="","",'2'!$B$4))</f>
        <v/>
      </c>
      <c r="BG453" s="77"/>
      <c r="BH453" s="73"/>
      <c r="BI453" s="79"/>
      <c r="BK453" s="75"/>
      <c r="BL453" s="73"/>
      <c r="BO453" s="79"/>
      <c r="BQ453" s="77"/>
      <c r="BR453" s="73"/>
    </row>
    <row r="454" spans="50:70" x14ac:dyDescent="0.25">
      <c r="AX454" s="139" t="str">
        <f>IF('2'!$B$5="","",IF('2'!$B$65="","",'2'!$B$5))</f>
        <v/>
      </c>
      <c r="AY454" s="137" t="str">
        <f>IF('2'!$B$5="","",IF('2'!$B$65="","","PCF008002"))</f>
        <v/>
      </c>
      <c r="AZ454" s="140" t="str">
        <f>IF('2'!$B$5="","",IF('2'!$B$65="","",6))</f>
        <v/>
      </c>
      <c r="BA454" s="137" t="str">
        <f>IF('2'!$B$5="","",IF('2'!$B$65="","",8))</f>
        <v/>
      </c>
      <c r="BB454" s="137" t="str">
        <f>IF('2'!$B$5="","",IF('2'!$B$65="","",IF('2'!$I$65="","",'2'!$I$65)))</f>
        <v/>
      </c>
      <c r="BC454" s="141" t="str">
        <f>IF('2'!$B$5="","",IF('2'!$B$65="","",0))</f>
        <v/>
      </c>
      <c r="BD454" s="137" t="str">
        <f>IF('2'!$B$5="","",IF('2'!$B$65="","",'2'!$B$2))</f>
        <v/>
      </c>
      <c r="BE454" s="138" t="str">
        <f>IF('2'!$B$5="","",IF('2'!$B$65="","",'2'!$B$4))</f>
        <v/>
      </c>
      <c r="BG454" s="77"/>
      <c r="BH454" s="73"/>
      <c r="BI454" s="79"/>
      <c r="BK454" s="75"/>
      <c r="BL454" s="73"/>
      <c r="BO454" s="79"/>
      <c r="BQ454" s="77"/>
      <c r="BR454" s="73"/>
    </row>
    <row r="455" spans="50:70" x14ac:dyDescent="0.25">
      <c r="AX455" s="139" t="str">
        <f>IF('2'!$B$5="","",IF('2'!$B$65="","",'2'!$B$5))</f>
        <v/>
      </c>
      <c r="AY455" s="137" t="str">
        <f>IF('2'!$B$5="","",IF('2'!$B$65="","","PCF008002"))</f>
        <v/>
      </c>
      <c r="AZ455" s="140" t="str">
        <f>IF('2'!$B$5="","",IF('2'!$B$65="","",6))</f>
        <v/>
      </c>
      <c r="BA455" s="137" t="str">
        <f>IF('2'!$B$5="","",IF('2'!$B$65="","",9))</f>
        <v/>
      </c>
      <c r="BB455" s="137" t="str">
        <f>IF('2'!$B$5="","",IF('2'!$B$65="","","QAQC"))</f>
        <v/>
      </c>
      <c r="BC455" s="141" t="str">
        <f>IF('2'!$B$5="","",IF('2'!$B$65="","",0))</f>
        <v/>
      </c>
      <c r="BD455" s="137" t="str">
        <f>IF('2'!$B$5="","",IF('2'!$B$65="","",'2'!$B$2))</f>
        <v/>
      </c>
      <c r="BE455" s="138" t="str">
        <f>IF('2'!$B$5="","",IF('2'!$B$65="","",'2'!$B$4))</f>
        <v/>
      </c>
      <c r="BG455" s="77"/>
      <c r="BH455" s="73"/>
      <c r="BI455" s="79"/>
      <c r="BK455" s="75"/>
      <c r="BL455" s="73"/>
      <c r="BO455" s="79"/>
      <c r="BQ455" s="77"/>
      <c r="BR455" s="73"/>
    </row>
    <row r="456" spans="50:70" x14ac:dyDescent="0.25">
      <c r="AX456" s="139" t="str">
        <f>IF('2'!$B$5="","",IF('2'!$B$65="","",'2'!$B$5))</f>
        <v/>
      </c>
      <c r="AY456" s="137" t="str">
        <f>IF('2'!$B$5="","",IF('2'!$B$65="","","PCF008002"))</f>
        <v/>
      </c>
      <c r="AZ456" s="140" t="str">
        <f>IF('2'!$B$5="","",IF('2'!$B$65="","",6))</f>
        <v/>
      </c>
      <c r="BA456" s="137" t="str">
        <f>IF('2'!$B$5="","",IF('2'!$B$65="","",10))</f>
        <v/>
      </c>
      <c r="BB456" s="137" t="str">
        <f>IF('2'!$B$5="","",IF('2'!$B$65="","",IF('2'!$R$65="","",'2'!$R$65)))</f>
        <v/>
      </c>
      <c r="BC456" s="141" t="str">
        <f>IF('2'!$B$5="","",IF('2'!$B$65="","",0))</f>
        <v/>
      </c>
      <c r="BD456" s="137" t="str">
        <f>IF('2'!$B$5="","",IF('2'!$B$65="","",'2'!$B$2))</f>
        <v/>
      </c>
      <c r="BE456" s="138" t="str">
        <f>IF('2'!$B$5="","",IF('2'!$B$65="","",'2'!$B$4))</f>
        <v/>
      </c>
      <c r="BG456" s="77"/>
      <c r="BH456" s="73"/>
      <c r="BI456" s="79"/>
      <c r="BK456" s="75"/>
      <c r="BL456" s="73"/>
      <c r="BO456" s="79"/>
      <c r="BQ456" s="77"/>
      <c r="BR456" s="73"/>
    </row>
    <row r="457" spans="50:70" x14ac:dyDescent="0.25">
      <c r="AX457" s="139" t="str">
        <f>IF('2'!$B$5="","",IF('2'!$B$65="","",'2'!$B$5))</f>
        <v/>
      </c>
      <c r="AY457" s="137" t="str">
        <f>IF('2'!$B$5="","",IF('2'!$B$65="","","PCF008002"))</f>
        <v/>
      </c>
      <c r="AZ457" s="140" t="str">
        <f>IF('2'!$B$5="","",IF('2'!$B$65="","",6))</f>
        <v/>
      </c>
      <c r="BA457" s="137" t="str">
        <f>IF('2'!$B$5="","",IF('2'!$B$65="","",11))</f>
        <v/>
      </c>
      <c r="BB457" s="137" t="str">
        <f>IF('2'!$B$5="","",IF('2'!$B$65="","",IF('2'!$K$65="","",'2'!$K$65)))</f>
        <v/>
      </c>
      <c r="BC457" s="141" t="str">
        <f>IF('2'!$B$5="","",IF('2'!$B$65="","",0))</f>
        <v/>
      </c>
      <c r="BD457" s="137" t="str">
        <f>IF('2'!$B$5="","",IF('2'!$B$65="","",'2'!$B$2))</f>
        <v/>
      </c>
      <c r="BE457" s="138" t="str">
        <f>IF('2'!$B$5="","",IF('2'!$B$65="","",'2'!$B$4))</f>
        <v/>
      </c>
      <c r="BG457" s="77"/>
      <c r="BH457" s="73"/>
      <c r="BI457" s="79"/>
      <c r="BK457" s="75"/>
      <c r="BL457" s="73"/>
      <c r="BO457" s="79"/>
      <c r="BQ457" s="77"/>
      <c r="BR457" s="73"/>
    </row>
    <row r="458" spans="50:70" x14ac:dyDescent="0.25">
      <c r="AX458" s="139" t="str">
        <f>IF('2'!$B$5="","",IF('2'!$B$65="","",'2'!$B$5))</f>
        <v/>
      </c>
      <c r="AY458" s="137" t="str">
        <f>IF('2'!$B$5="","",IF('2'!$B$65="","","PCF008002"))</f>
        <v/>
      </c>
      <c r="AZ458" s="140" t="str">
        <f>IF('2'!$B$5="","",IF('2'!$B$65="","",6))</f>
        <v/>
      </c>
      <c r="BA458" s="137" t="str">
        <f>IF('2'!$B$5="","",IF('2'!$B$65="","",12))</f>
        <v/>
      </c>
      <c r="BB458" s="137" t="str">
        <f>IF('2'!$B$5="","",IF('2'!$B$65="","",IF('2'!$E$65="","",'2'!$E$65)))</f>
        <v/>
      </c>
      <c r="BC458" s="141" t="str">
        <f>IF('2'!$B$5="","",IF('2'!$B$65="","",0))</f>
        <v/>
      </c>
      <c r="BD458" s="137" t="str">
        <f>IF('2'!$B$5="","",IF('2'!$B$65="","",'2'!$B$2))</f>
        <v/>
      </c>
      <c r="BE458" s="138" t="str">
        <f>IF('2'!$B$5="","",IF('2'!$B$65="","",'2'!$B$4))</f>
        <v/>
      </c>
      <c r="BG458" s="77"/>
      <c r="BH458" s="73"/>
      <c r="BI458" s="79"/>
      <c r="BK458" s="75"/>
      <c r="BL458" s="73"/>
      <c r="BO458" s="79"/>
      <c r="BQ458" s="77"/>
      <c r="BR458" s="73"/>
    </row>
    <row r="459" spans="50:70" x14ac:dyDescent="0.25">
      <c r="AX459" s="139" t="str">
        <f>IF('2'!$B$5="","",IF('2'!$B$65="","",'2'!$B$5))</f>
        <v/>
      </c>
      <c r="AY459" s="137" t="str">
        <f>IF('2'!$B$5="","",IF('2'!$B$65="","","PCF008002"))</f>
        <v/>
      </c>
      <c r="AZ459" s="140" t="str">
        <f>IF('2'!$B$5="","",IF('2'!$B$65="","",6))</f>
        <v/>
      </c>
      <c r="BA459" s="137" t="str">
        <f>IF('2'!$B$5="","",IF('2'!$B$65="","",990))</f>
        <v/>
      </c>
      <c r="BB459" s="137"/>
      <c r="BC459" s="141" t="str">
        <f>IF('2'!$B$5="","",IF('2'!$B$65="","",0))</f>
        <v/>
      </c>
      <c r="BD459" s="137" t="str">
        <f>IF('2'!$B$5="","",IF('2'!$B$65="","",'2'!$B$2))</f>
        <v/>
      </c>
      <c r="BE459" s="138" t="str">
        <f>IF('2'!$B$5="","",IF('2'!$B$65="","",'2'!$B$4))</f>
        <v/>
      </c>
      <c r="BG459" s="77"/>
      <c r="BH459" s="73"/>
      <c r="BI459" s="79"/>
      <c r="BK459" s="75"/>
      <c r="BL459" s="73"/>
      <c r="BO459" s="79"/>
      <c r="BQ459" s="77"/>
      <c r="BR459" s="73"/>
    </row>
    <row r="460" spans="50:70" x14ac:dyDescent="0.25">
      <c r="AX460" s="139" t="str">
        <f>IF('2'!$B$5="","",IF('2'!$B$65="","",'2'!$B$5))</f>
        <v/>
      </c>
      <c r="AY460" s="137" t="str">
        <f>IF('2'!$B$5="","",IF('2'!$B$65="","","PCF008002"))</f>
        <v/>
      </c>
      <c r="AZ460" s="140" t="str">
        <f>IF('2'!$B$5="","",IF('2'!$B$65="","",6))</f>
        <v/>
      </c>
      <c r="BA460" s="137" t="str">
        <f>IF('2'!$B$5="","",IF('2'!$B$65="","",992))</f>
        <v/>
      </c>
      <c r="BB460" s="137"/>
      <c r="BC460" s="141" t="str">
        <f>IF('2'!$B$5="","",IF('2'!$B$65="","",0))</f>
        <v/>
      </c>
      <c r="BD460" s="137" t="str">
        <f>IF('2'!$B$5="","",IF('2'!$B$65="","",'2'!$B$2))</f>
        <v/>
      </c>
      <c r="BE460" s="138" t="str">
        <f>IF('2'!$B$5="","",IF('2'!$B$65="","",'2'!$B$4))</f>
        <v/>
      </c>
      <c r="BG460" s="77"/>
      <c r="BH460" s="73"/>
      <c r="BI460" s="79"/>
      <c r="BK460" s="75"/>
      <c r="BL460" s="73"/>
      <c r="BO460" s="79"/>
      <c r="BQ460" s="77"/>
      <c r="BR460" s="73"/>
    </row>
    <row r="461" spans="50:70" x14ac:dyDescent="0.25">
      <c r="AX461" s="139" t="str">
        <f>IF('2'!$B$5="","",IF('2'!$B$65="","",'2'!$B$5))</f>
        <v/>
      </c>
      <c r="AY461" s="137" t="str">
        <f>IF('2'!$B$5="","",IF('2'!$B$65="","","PCF008002"))</f>
        <v/>
      </c>
      <c r="AZ461" s="140" t="str">
        <f>IF('2'!$B$5="","",IF('2'!$B$65="","",6))</f>
        <v/>
      </c>
      <c r="BA461" s="137" t="str">
        <f>IF('2'!$B$5="","",IF('2'!$B$65="","",993))</f>
        <v/>
      </c>
      <c r="BB461" s="137"/>
      <c r="BC461" s="141" t="str">
        <f>IF('2'!$B$5="","",IF('2'!$B$65="","",0))</f>
        <v/>
      </c>
      <c r="BD461" s="137" t="str">
        <f>IF('2'!$B$5="","",IF('2'!$B$65="","",'2'!$B$2))</f>
        <v/>
      </c>
      <c r="BE461" s="138" t="str">
        <f>IF('2'!$B$5="","",IF('2'!$B$65="","",'2'!$B$4))</f>
        <v/>
      </c>
      <c r="BG461" s="77"/>
      <c r="BH461" s="73"/>
      <c r="BI461" s="79"/>
      <c r="BK461" s="75"/>
      <c r="BL461" s="73"/>
      <c r="BO461" s="79"/>
      <c r="BQ461" s="77"/>
      <c r="BR461" s="73"/>
    </row>
    <row r="462" spans="50:70" x14ac:dyDescent="0.25">
      <c r="AX462" s="139" t="str">
        <f>IF('2'!$B$5="","",IF('2'!$B$65="","",'2'!$B$5))</f>
        <v/>
      </c>
      <c r="AY462" s="137" t="str">
        <f>IF('2'!$B$5="","",IF('2'!$B$65="","","PCF008002"))</f>
        <v/>
      </c>
      <c r="AZ462" s="140" t="str">
        <f>IF('2'!$B$5="","",IF('2'!$B$65="","",6))</f>
        <v/>
      </c>
      <c r="BA462" s="137" t="str">
        <f>IF('2'!$B$5="","",IF('2'!$B$65="","",994))</f>
        <v/>
      </c>
      <c r="BB462" s="137"/>
      <c r="BC462" s="141" t="str">
        <f>IF('2'!$B$5="","",IF('2'!$B$65="","",0))</f>
        <v/>
      </c>
      <c r="BD462" s="137" t="str">
        <f>IF('2'!$B$5="","",IF('2'!$B$65="","",'2'!$B$2))</f>
        <v/>
      </c>
      <c r="BE462" s="138" t="str">
        <f>IF('2'!$B$5="","",IF('2'!$B$65="","",'2'!$B$4))</f>
        <v/>
      </c>
      <c r="BG462" s="77"/>
      <c r="BH462" s="73"/>
      <c r="BI462" s="79"/>
      <c r="BK462" s="75"/>
      <c r="BL462" s="73"/>
      <c r="BO462" s="79"/>
      <c r="BQ462" s="77"/>
      <c r="BR462" s="73"/>
    </row>
    <row r="463" spans="50:70" x14ac:dyDescent="0.25">
      <c r="AX463" s="139" t="str">
        <f>IF('2'!$B$5="","",IF('2'!$B$65="","",'2'!$B$5))</f>
        <v/>
      </c>
      <c r="AY463" s="137" t="str">
        <f>IF('2'!$B$5="","",IF('2'!$B$65="","","PCF008002"))</f>
        <v/>
      </c>
      <c r="AZ463" s="140" t="str">
        <f>IF('2'!$B$5="","",IF('2'!$B$65="","",6))</f>
        <v/>
      </c>
      <c r="BA463" s="137" t="str">
        <f>IF('2'!$B$5="","",IF('2'!$B$65="","",995))</f>
        <v/>
      </c>
      <c r="BB463" s="137"/>
      <c r="BC463" s="141" t="str">
        <f>IF('2'!$B$5="","",IF('2'!$B$65="","",0))</f>
        <v/>
      </c>
      <c r="BD463" s="137" t="str">
        <f>IF('2'!$B$5="","",IF('2'!$B$65="","",'2'!$B$2))</f>
        <v/>
      </c>
      <c r="BE463" s="138" t="str">
        <f>IF('2'!$B$5="","",IF('2'!$B$65="","",'2'!$B$4))</f>
        <v/>
      </c>
      <c r="BG463" s="77"/>
      <c r="BH463" s="73"/>
      <c r="BI463" s="79"/>
      <c r="BK463" s="75"/>
      <c r="BL463" s="73"/>
      <c r="BO463" s="79"/>
      <c r="BQ463" s="77"/>
      <c r="BR463" s="73"/>
    </row>
    <row r="464" spans="50:70" x14ac:dyDescent="0.25">
      <c r="AX464" s="139" t="str">
        <f>IF('2'!$B$5="","",IF('2'!$B$65="","",'2'!$B$5))</f>
        <v/>
      </c>
      <c r="AY464" s="137" t="str">
        <f>IF('2'!$B$5="","",IF('2'!$B$65="","","PCF008002"))</f>
        <v/>
      </c>
      <c r="AZ464" s="140" t="str">
        <f>IF('2'!$B$5="","",IF('2'!$B$65="","",6))</f>
        <v/>
      </c>
      <c r="BA464" s="137" t="str">
        <f>IF('2'!$B$5="","",IF('2'!$B$65="","",996))</f>
        <v/>
      </c>
      <c r="BB464" s="137"/>
      <c r="BC464" s="141" t="str">
        <f>IF('2'!$B$5="","",IF('2'!$B$65="","",0))</f>
        <v/>
      </c>
      <c r="BD464" s="137" t="str">
        <f>IF('2'!$B$5="","",IF('2'!$B$65="","",'2'!$B$2))</f>
        <v/>
      </c>
      <c r="BE464" s="138" t="str">
        <f>IF('2'!$B$5="","",IF('2'!$B$65="","",'2'!$B$4))</f>
        <v/>
      </c>
      <c r="BG464" s="77"/>
      <c r="BH464" s="73"/>
      <c r="BI464" s="79"/>
      <c r="BK464" s="75"/>
      <c r="BL464" s="73"/>
      <c r="BO464" s="79"/>
      <c r="BQ464" s="77"/>
      <c r="BR464" s="73"/>
    </row>
    <row r="465" spans="50:70" x14ac:dyDescent="0.25">
      <c r="AX465" s="139" t="str">
        <f>IF('2'!$B$5="","",IF('2'!$B$65="","",'2'!$B$5))</f>
        <v/>
      </c>
      <c r="AY465" s="137" t="str">
        <f>IF('2'!$B$5="","",IF('2'!$B$65="","","PCF008002"))</f>
        <v/>
      </c>
      <c r="AZ465" s="140" t="str">
        <f>IF('2'!$B$5="","",IF('2'!$B$65="","",6))</f>
        <v/>
      </c>
      <c r="BA465" s="137" t="str">
        <f>IF('2'!$B$5="","",IF('2'!$B$65="","",997))</f>
        <v/>
      </c>
      <c r="BB465" s="137"/>
      <c r="BC465" s="141" t="str">
        <f>IF('2'!$B$5="","",IF('2'!$B$65="","",0))</f>
        <v/>
      </c>
      <c r="BD465" s="137" t="str">
        <f>IF('2'!$B$5="","",IF('2'!$B$65="","",'2'!$B$2))</f>
        <v/>
      </c>
      <c r="BE465" s="138" t="str">
        <f>IF('2'!$B$5="","",IF('2'!$B$65="","",'2'!$B$4))</f>
        <v/>
      </c>
      <c r="BG465" s="77"/>
      <c r="BH465" s="73"/>
      <c r="BI465" s="79"/>
      <c r="BK465" s="75"/>
      <c r="BL465" s="73"/>
      <c r="BO465" s="79"/>
      <c r="BQ465" s="77"/>
      <c r="BR465" s="73"/>
    </row>
    <row r="466" spans="50:70" x14ac:dyDescent="0.25">
      <c r="AX466" s="139" t="str">
        <f>IF('2'!$B$5="","",IF('2'!$B$65="","",'2'!$B$5))</f>
        <v/>
      </c>
      <c r="AY466" s="137" t="str">
        <f>IF('2'!$B$5="","",IF('2'!$B$65="","","PCF008002"))</f>
        <v/>
      </c>
      <c r="AZ466" s="140" t="str">
        <f>IF('2'!$B$5="","",IF('2'!$B$65="","",6))</f>
        <v/>
      </c>
      <c r="BA466" s="137" t="str">
        <f>IF('2'!$B$5="","",IF('2'!$B$65="","",998))</f>
        <v/>
      </c>
      <c r="BB466" s="137"/>
      <c r="BC466" s="141" t="str">
        <f>IF('2'!$B$5="","",IF('2'!$B$65="","",0))</f>
        <v/>
      </c>
      <c r="BD466" s="137" t="str">
        <f>IF('2'!$B$5="","",IF('2'!$B$65="","",'2'!$B$2))</f>
        <v/>
      </c>
      <c r="BE466" s="138" t="str">
        <f>IF('2'!$B$5="","",IF('2'!$B$65="","",'2'!$B$4))</f>
        <v/>
      </c>
      <c r="BG466" s="77"/>
      <c r="BH466" s="73"/>
      <c r="BI466" s="79"/>
      <c r="BK466" s="75"/>
      <c r="BL466" s="73"/>
      <c r="BO466" s="79"/>
      <c r="BQ466" s="77"/>
      <c r="BR466" s="73"/>
    </row>
    <row r="467" spans="50:70" x14ac:dyDescent="0.25">
      <c r="AX467" s="139" t="str">
        <f>IF('2'!$B$5="","",IF('2'!$B$65="","",'2'!$B$5))</f>
        <v/>
      </c>
      <c r="AY467" s="137" t="str">
        <f>IF('2'!$B$5="","",IF('2'!$B$65="","","PCF008002"))</f>
        <v/>
      </c>
      <c r="AZ467" s="140" t="str">
        <f>IF('2'!$B$5="","",IF('2'!$B$65="","",6))</f>
        <v/>
      </c>
      <c r="BA467" s="137" t="str">
        <f>IF('2'!$B$5="","",IF('2'!$B$65="","",999))</f>
        <v/>
      </c>
      <c r="BB467" s="137"/>
      <c r="BC467" s="141" t="str">
        <f>IF('2'!$B$5="","",IF('2'!$B$65="","",0))</f>
        <v/>
      </c>
      <c r="BD467" s="137" t="str">
        <f>IF('2'!$B$5="","",IF('2'!$B$65="","",'2'!$B$2))</f>
        <v/>
      </c>
      <c r="BE467" s="138" t="str">
        <f>IF('2'!$B$5="","",IF('2'!$B$65="","",'2'!$B$4))</f>
        <v/>
      </c>
      <c r="BG467" s="77"/>
      <c r="BH467" s="73"/>
      <c r="BI467" s="79"/>
      <c r="BK467" s="75"/>
      <c r="BL467" s="73"/>
      <c r="BO467" s="79"/>
      <c r="BQ467" s="77"/>
      <c r="BR467" s="73"/>
    </row>
    <row r="468" spans="50:70" x14ac:dyDescent="0.25">
      <c r="AX468" s="139" t="str">
        <f>IF('2'!$B$5="","",IF('2'!$B$66="","",'2'!$B$5))</f>
        <v/>
      </c>
      <c r="AY468" s="137" t="str">
        <f>IF('2'!$B$5="","",IF('2'!$B$66="","","PCF008002"))</f>
        <v/>
      </c>
      <c r="AZ468" s="140" t="str">
        <f>IF('2'!$B$5="","",IF('2'!$B$66="","",7))</f>
        <v/>
      </c>
      <c r="BA468" s="137" t="str">
        <f>IF('2'!$B$5="","",IF('2'!$B$66="","",1))</f>
        <v/>
      </c>
      <c r="BB468" s="137" t="str">
        <f>IF('2'!$B$5="","",IF('2'!$B$66="","",IF('2'!$B$66="","",'2'!$B$66)))</f>
        <v/>
      </c>
      <c r="BC468" s="141" t="str">
        <f>IF('2'!$B$5="","",IF('2'!$B$66="","",0))</f>
        <v/>
      </c>
      <c r="BD468" s="137" t="str">
        <f>IF('2'!$B$5="","",IF('2'!$B$66="","",'2'!$B$2))</f>
        <v/>
      </c>
      <c r="BE468" s="138" t="str">
        <f>IF('2'!$B$5="","",IF('2'!$B$66="","",'2'!$B$4))</f>
        <v/>
      </c>
      <c r="BG468" s="77"/>
      <c r="BH468" s="73"/>
      <c r="BI468" s="79"/>
      <c r="BK468" s="75"/>
      <c r="BL468" s="73"/>
      <c r="BO468" s="79"/>
      <c r="BQ468" s="77"/>
      <c r="BR468" s="73"/>
    </row>
    <row r="469" spans="50:70" x14ac:dyDescent="0.25">
      <c r="AX469" s="139" t="str">
        <f>IF('2'!$B$5="","",IF('2'!$B$66="","",'2'!$B$5))</f>
        <v/>
      </c>
      <c r="AY469" s="137" t="str">
        <f>IF('2'!$B$5="","",IF('2'!$B$66="","","PCF008002"))</f>
        <v/>
      </c>
      <c r="AZ469" s="140" t="str">
        <f>IF('2'!$B$5="","",IF('2'!$B$66="","",7))</f>
        <v/>
      </c>
      <c r="BA469" s="137" t="str">
        <f>IF('2'!$B$5="","",IF('2'!$B$66="","",2))</f>
        <v/>
      </c>
      <c r="BB469" s="137" t="str">
        <f>IF('2'!$B$5="","",IF('2'!$B$66="","",IF('2'!$J$66="","",'2'!$J$66)))</f>
        <v/>
      </c>
      <c r="BC469" s="141" t="str">
        <f>IF('2'!$B$5="","",IF('2'!$B$66="","",0))</f>
        <v/>
      </c>
      <c r="BD469" s="137" t="str">
        <f>IF('2'!$B$5="","",IF('2'!$B$66="","",'2'!$B$2))</f>
        <v/>
      </c>
      <c r="BE469" s="138" t="str">
        <f>IF('2'!$B$5="","",IF('2'!$B$66="","",'2'!$B$4))</f>
        <v/>
      </c>
      <c r="BG469" s="77"/>
      <c r="BH469" s="73"/>
      <c r="BI469" s="79"/>
      <c r="BK469" s="75"/>
      <c r="BL469" s="73"/>
      <c r="BO469" s="79"/>
      <c r="BQ469" s="77"/>
      <c r="BR469" s="73"/>
    </row>
    <row r="470" spans="50:70" x14ac:dyDescent="0.25">
      <c r="AX470" s="139" t="str">
        <f>IF('2'!$B$5="","",IF('2'!$B$66="","",'2'!$B$5))</f>
        <v/>
      </c>
      <c r="AY470" s="137" t="str">
        <f>IF('2'!$B$5="","",IF('2'!$B$66="","","PCF008002"))</f>
        <v/>
      </c>
      <c r="AZ470" s="140" t="str">
        <f>IF('2'!$B$5="","",IF('2'!$B$66="","",7))</f>
        <v/>
      </c>
      <c r="BA470" s="137" t="str">
        <f>IF('2'!$B$5="","",IF('2'!$B$66="","",3))</f>
        <v/>
      </c>
      <c r="BB470" s="137" t="str">
        <f>IF('2'!$B$5="","",IF('2'!$B$66="","",IF('2'!$D$66="","",'2'!$D$66)))</f>
        <v/>
      </c>
      <c r="BC470" s="141" t="str">
        <f>IF('2'!$B$5="","",IF('2'!$B$66="","",0))</f>
        <v/>
      </c>
      <c r="BD470" s="137" t="str">
        <f>IF('2'!$B$5="","",IF('2'!$B$66="","",'2'!$B$2))</f>
        <v/>
      </c>
      <c r="BE470" s="138" t="str">
        <f>IF('2'!$B$5="","",IF('2'!$B$66="","",'2'!$B$4))</f>
        <v/>
      </c>
      <c r="BG470" s="77"/>
      <c r="BH470" s="73"/>
      <c r="BI470" s="79"/>
      <c r="BK470" s="75"/>
      <c r="BL470" s="73"/>
      <c r="BO470" s="79"/>
      <c r="BQ470" s="77"/>
      <c r="BR470" s="73"/>
    </row>
    <row r="471" spans="50:70" x14ac:dyDescent="0.25">
      <c r="AX471" s="139" t="str">
        <f>IF('2'!$B$5="","",IF('2'!$B$66="","",'2'!$B$5))</f>
        <v/>
      </c>
      <c r="AY471" s="137" t="str">
        <f>IF('2'!$B$5="","",IF('2'!$B$66="","","PCF008002"))</f>
        <v/>
      </c>
      <c r="AZ471" s="140" t="str">
        <f>IF('2'!$B$5="","",IF('2'!$B$66="","",7))</f>
        <v/>
      </c>
      <c r="BA471" s="137" t="str">
        <f>IF('2'!$B$5="","",IF('2'!$B$66="","",4))</f>
        <v/>
      </c>
      <c r="BB471" s="137" t="str">
        <f>IF('2'!$B$5="","",IF('2'!$B$66="","",IF('2'!$D$66="","",'2'!$D$66)))</f>
        <v/>
      </c>
      <c r="BC471" s="141" t="str">
        <f>IF('2'!$B$5="","",IF('2'!$B$66="","",0))</f>
        <v/>
      </c>
      <c r="BD471" s="137" t="str">
        <f>IF('2'!$B$5="","",IF('2'!$B$66="","",'2'!$B$2))</f>
        <v/>
      </c>
      <c r="BE471" s="138" t="str">
        <f>IF('2'!$B$5="","",IF('2'!$B$66="","",'2'!$B$4))</f>
        <v/>
      </c>
      <c r="BG471" s="77"/>
      <c r="BH471" s="73"/>
      <c r="BI471" s="79"/>
      <c r="BK471" s="75"/>
      <c r="BL471" s="73"/>
      <c r="BO471" s="79"/>
      <c r="BQ471" s="77"/>
      <c r="BR471" s="73"/>
    </row>
    <row r="472" spans="50:70" x14ac:dyDescent="0.25">
      <c r="AX472" s="139" t="str">
        <f>IF('2'!$B$5="","",IF('2'!$B$66="","",'2'!$B$5))</f>
        <v/>
      </c>
      <c r="AY472" s="137" t="str">
        <f>IF('2'!$B$5="","",IF('2'!$B$66="","","PCF008002"))</f>
        <v/>
      </c>
      <c r="AZ472" s="140" t="str">
        <f>IF('2'!$B$5="","",IF('2'!$B$66="","",7))</f>
        <v/>
      </c>
      <c r="BA472" s="137" t="str">
        <f>IF('2'!$B$5="","",IF('2'!$B$66="","",5))</f>
        <v/>
      </c>
      <c r="BB472" s="137" t="str">
        <f>IF('2'!$B$5="","",IF('2'!$B$66="","",IF('2'!$F$66="","",'2'!$F$66)))</f>
        <v/>
      </c>
      <c r="BC472" s="141" t="str">
        <f>IF('2'!$B$5="","",IF('2'!$B$66="","",0))</f>
        <v/>
      </c>
      <c r="BD472" s="137" t="str">
        <f>IF('2'!$B$5="","",IF('2'!$B$66="","",'2'!$B$2))</f>
        <v/>
      </c>
      <c r="BE472" s="138" t="str">
        <f>IF('2'!$B$5="","",IF('2'!$B$66="","",'2'!$B$4))</f>
        <v/>
      </c>
      <c r="BG472" s="77"/>
      <c r="BH472" s="73"/>
      <c r="BI472" s="79"/>
      <c r="BK472" s="75"/>
      <c r="BL472" s="73"/>
      <c r="BO472" s="79"/>
      <c r="BQ472" s="77"/>
      <c r="BR472" s="73"/>
    </row>
    <row r="473" spans="50:70" x14ac:dyDescent="0.25">
      <c r="AX473" s="139" t="str">
        <f>IF('2'!$B$5="","",IF('2'!$B$66="","",'2'!$B$5))</f>
        <v/>
      </c>
      <c r="AY473" s="137" t="str">
        <f>IF('2'!$B$5="","",IF('2'!$B$66="","","PCF008002"))</f>
        <v/>
      </c>
      <c r="AZ473" s="140" t="str">
        <f>IF('2'!$B$5="","",IF('2'!$B$66="","",7))</f>
        <v/>
      </c>
      <c r="BA473" s="137" t="str">
        <f>IF('2'!$B$5="","",IF('2'!$B$66="","",6))</f>
        <v/>
      </c>
      <c r="BB473" s="137" t="str">
        <f>IF('2'!$B$5="","",IF('2'!$B$66="","",IF('2'!$G$66="","",'2'!$G$66)))</f>
        <v/>
      </c>
      <c r="BC473" s="141" t="str">
        <f>IF('2'!$B$5="","",IF('2'!$B$66="","",0))</f>
        <v/>
      </c>
      <c r="BD473" s="137" t="str">
        <f>IF('2'!$B$5="","",IF('2'!$B$66="","",'2'!$B$2))</f>
        <v/>
      </c>
      <c r="BE473" s="138" t="str">
        <f>IF('2'!$B$5="","",IF('2'!$B$66="","",'2'!$B$4))</f>
        <v/>
      </c>
      <c r="BG473" s="77"/>
      <c r="BH473" s="73"/>
      <c r="BI473" s="79"/>
      <c r="BK473" s="75"/>
      <c r="BL473" s="73"/>
      <c r="BO473" s="79"/>
      <c r="BQ473" s="77"/>
      <c r="BR473" s="73"/>
    </row>
    <row r="474" spans="50:70" x14ac:dyDescent="0.25">
      <c r="AX474" s="139" t="str">
        <f>IF('2'!$B$5="","",IF('2'!$B$66="","",'2'!$B$5))</f>
        <v/>
      </c>
      <c r="AY474" s="137" t="str">
        <f>IF('2'!$B$5="","",IF('2'!$B$66="","","PCF008002"))</f>
        <v/>
      </c>
      <c r="AZ474" s="140" t="str">
        <f>IF('2'!$B$5="","",IF('2'!$B$66="","",7))</f>
        <v/>
      </c>
      <c r="BA474" s="137" t="str">
        <f>IF('2'!$B$5="","",IF('2'!$B$66="","",7))</f>
        <v/>
      </c>
      <c r="BB474" s="137" t="str">
        <f>IF('2'!$B$5="","",IF('2'!$B$66="","",IF('2'!$H$66="","",'2'!$H$66)))</f>
        <v/>
      </c>
      <c r="BC474" s="141" t="str">
        <f>IF('2'!$B$5="","",IF('2'!$B$66="","",0))</f>
        <v/>
      </c>
      <c r="BD474" s="137" t="str">
        <f>IF('2'!$B$5="","",IF('2'!$B$66="","",'2'!$B$2))</f>
        <v/>
      </c>
      <c r="BE474" s="138" t="str">
        <f>IF('2'!$B$5="","",IF('2'!$B$66="","",'2'!$B$4))</f>
        <v/>
      </c>
      <c r="BG474" s="77"/>
      <c r="BH474" s="73"/>
      <c r="BI474" s="79"/>
      <c r="BK474" s="75"/>
      <c r="BL474" s="73"/>
      <c r="BO474" s="79"/>
      <c r="BQ474" s="77"/>
      <c r="BR474" s="73"/>
    </row>
    <row r="475" spans="50:70" x14ac:dyDescent="0.25">
      <c r="AX475" s="139" t="str">
        <f>IF('2'!$B$5="","",IF('2'!$B$66="","",'2'!$B$5))</f>
        <v/>
      </c>
      <c r="AY475" s="137" t="str">
        <f>IF('2'!$B$5="","",IF('2'!$B$66="","","PCF008002"))</f>
        <v/>
      </c>
      <c r="AZ475" s="140" t="str">
        <f>IF('2'!$B$5="","",IF('2'!$B$66="","",7))</f>
        <v/>
      </c>
      <c r="BA475" s="137" t="str">
        <f>IF('2'!$B$5="","",IF('2'!$B$66="","",8))</f>
        <v/>
      </c>
      <c r="BB475" s="137" t="str">
        <f>IF('2'!$B$5="","",IF('2'!$B$66="","",IF('2'!$I$66="","",'2'!$I$66)))</f>
        <v/>
      </c>
      <c r="BC475" s="141" t="str">
        <f>IF('2'!$B$5="","",IF('2'!$B$66="","",0))</f>
        <v/>
      </c>
      <c r="BD475" s="137" t="str">
        <f>IF('2'!$B$5="","",IF('2'!$B$66="","",'2'!$B$2))</f>
        <v/>
      </c>
      <c r="BE475" s="138" t="str">
        <f>IF('2'!$B$5="","",IF('2'!$B$66="","",'2'!$B$4))</f>
        <v/>
      </c>
      <c r="BG475" s="77"/>
      <c r="BH475" s="73"/>
      <c r="BI475" s="79"/>
      <c r="BK475" s="75"/>
      <c r="BL475" s="73"/>
      <c r="BO475" s="79"/>
      <c r="BQ475" s="77"/>
      <c r="BR475" s="73"/>
    </row>
    <row r="476" spans="50:70" x14ac:dyDescent="0.25">
      <c r="AX476" s="139" t="str">
        <f>IF('2'!$B$5="","",IF('2'!$B$66="","",'2'!$B$5))</f>
        <v/>
      </c>
      <c r="AY476" s="137" t="str">
        <f>IF('2'!$B$5="","",IF('2'!$B$66="","","PCF008002"))</f>
        <v/>
      </c>
      <c r="AZ476" s="140" t="str">
        <f>IF('2'!$B$5="","",IF('2'!$B$66="","",7))</f>
        <v/>
      </c>
      <c r="BA476" s="137" t="str">
        <f>IF('2'!$B$5="","",IF('2'!$B$66="","",9))</f>
        <v/>
      </c>
      <c r="BB476" s="137" t="str">
        <f>IF('2'!$B$5="","",IF('2'!$B$66="","","QAQC"))</f>
        <v/>
      </c>
      <c r="BC476" s="141" t="str">
        <f>IF('2'!$B$5="","",IF('2'!$B$66="","",0))</f>
        <v/>
      </c>
      <c r="BD476" s="137" t="str">
        <f>IF('2'!$B$5="","",IF('2'!$B$66="","",'2'!$B$2))</f>
        <v/>
      </c>
      <c r="BE476" s="138" t="str">
        <f>IF('2'!$B$5="","",IF('2'!$B$66="","",'2'!$B$4))</f>
        <v/>
      </c>
      <c r="BG476" s="77"/>
      <c r="BH476" s="73"/>
      <c r="BI476" s="79"/>
      <c r="BK476" s="75"/>
      <c r="BL476" s="73"/>
      <c r="BO476" s="79"/>
      <c r="BQ476" s="77"/>
      <c r="BR476" s="73"/>
    </row>
    <row r="477" spans="50:70" x14ac:dyDescent="0.25">
      <c r="AX477" s="139" t="str">
        <f>IF('2'!$B$5="","",IF('2'!$B$66="","",'2'!$B$5))</f>
        <v/>
      </c>
      <c r="AY477" s="137" t="str">
        <f>IF('2'!$B$5="","",IF('2'!$B$66="","","PCF008002"))</f>
        <v/>
      </c>
      <c r="AZ477" s="140" t="str">
        <f>IF('2'!$B$5="","",IF('2'!$B$66="","",7))</f>
        <v/>
      </c>
      <c r="BA477" s="137" t="str">
        <f>IF('2'!$B$5="","",IF('2'!$B$66="","",10))</f>
        <v/>
      </c>
      <c r="BB477" s="137" t="str">
        <f>IF('2'!$B$5="","",IF('2'!$B$66="","",IF('2'!$R$66="","",'2'!$R$66)))</f>
        <v/>
      </c>
      <c r="BC477" s="141" t="str">
        <f>IF('2'!$B$5="","",IF('2'!$B$66="","",0))</f>
        <v/>
      </c>
      <c r="BD477" s="137" t="str">
        <f>IF('2'!$B$5="","",IF('2'!$B$66="","",'2'!$B$2))</f>
        <v/>
      </c>
      <c r="BE477" s="138" t="str">
        <f>IF('2'!$B$5="","",IF('2'!$B$66="","",'2'!$B$4))</f>
        <v/>
      </c>
      <c r="BG477" s="77"/>
      <c r="BH477" s="73"/>
      <c r="BI477" s="79"/>
      <c r="BK477" s="75"/>
      <c r="BL477" s="73"/>
      <c r="BO477" s="79"/>
      <c r="BQ477" s="77"/>
      <c r="BR477" s="73"/>
    </row>
    <row r="478" spans="50:70" x14ac:dyDescent="0.25">
      <c r="AX478" s="139" t="str">
        <f>IF('2'!$B$5="","",IF('2'!$B$66="","",'2'!$B$5))</f>
        <v/>
      </c>
      <c r="AY478" s="137" t="str">
        <f>IF('2'!$B$5="","",IF('2'!$B$66="","","PCF008002"))</f>
        <v/>
      </c>
      <c r="AZ478" s="140" t="str">
        <f>IF('2'!$B$5="","",IF('2'!$B$66="","",7))</f>
        <v/>
      </c>
      <c r="BA478" s="137" t="str">
        <f>IF('2'!$B$5="","",IF('2'!$B$66="","",11))</f>
        <v/>
      </c>
      <c r="BB478" s="137" t="str">
        <f>IF('2'!$B$5="","",IF('2'!$B$66="","",IF('2'!$K$66="","",'2'!$K$66)))</f>
        <v/>
      </c>
      <c r="BC478" s="141" t="str">
        <f>IF('2'!$B$5="","",IF('2'!$B$66="","",0))</f>
        <v/>
      </c>
      <c r="BD478" s="137" t="str">
        <f>IF('2'!$B$5="","",IF('2'!$B$66="","",'2'!$B$2))</f>
        <v/>
      </c>
      <c r="BE478" s="138" t="str">
        <f>IF('2'!$B$5="","",IF('2'!$B$66="","",'2'!$B$4))</f>
        <v/>
      </c>
      <c r="BG478" s="77"/>
      <c r="BH478" s="73"/>
      <c r="BI478" s="79"/>
      <c r="BK478" s="75"/>
      <c r="BL478" s="73"/>
      <c r="BO478" s="79"/>
      <c r="BQ478" s="77"/>
      <c r="BR478" s="73"/>
    </row>
    <row r="479" spans="50:70" x14ac:dyDescent="0.25">
      <c r="AX479" s="139" t="str">
        <f>IF('2'!$B$5="","",IF('2'!$B$66="","",'2'!$B$5))</f>
        <v/>
      </c>
      <c r="AY479" s="137" t="str">
        <f>IF('2'!$B$5="","",IF('2'!$B$66="","","PCF008002"))</f>
        <v/>
      </c>
      <c r="AZ479" s="140" t="str">
        <f>IF('2'!$B$5="","",IF('2'!$B$66="","",7))</f>
        <v/>
      </c>
      <c r="BA479" s="137" t="str">
        <f>IF('2'!$B$5="","",IF('2'!$B$66="","",12))</f>
        <v/>
      </c>
      <c r="BB479" s="137" t="str">
        <f>IF('2'!$B$5="","",IF('2'!$B$66="","",IF('2'!$E$66="","",'2'!$E$66)))</f>
        <v/>
      </c>
      <c r="BC479" s="141" t="str">
        <f>IF('2'!$B$5="","",IF('2'!$B$66="","",0))</f>
        <v/>
      </c>
      <c r="BD479" s="137" t="str">
        <f>IF('2'!$B$5="","",IF('2'!$B$66="","",'2'!$B$2))</f>
        <v/>
      </c>
      <c r="BE479" s="138" t="str">
        <f>IF('2'!$B$5="","",IF('2'!$B$66="","",'2'!$B$4))</f>
        <v/>
      </c>
      <c r="BG479" s="77"/>
      <c r="BH479" s="73"/>
      <c r="BI479" s="79"/>
      <c r="BK479" s="75"/>
      <c r="BL479" s="73"/>
      <c r="BO479" s="79"/>
      <c r="BQ479" s="77"/>
      <c r="BR479" s="73"/>
    </row>
    <row r="480" spans="50:70" x14ac:dyDescent="0.25">
      <c r="AX480" s="139" t="str">
        <f>IF('2'!$B$5="","",IF('2'!$B$66="","",'2'!$B$5))</f>
        <v/>
      </c>
      <c r="AY480" s="137" t="str">
        <f>IF('2'!$B$5="","",IF('2'!$B$66="","","PCF008002"))</f>
        <v/>
      </c>
      <c r="AZ480" s="140" t="str">
        <f>IF('2'!$B$5="","",IF('2'!$B$66="","",7))</f>
        <v/>
      </c>
      <c r="BA480" s="137" t="str">
        <f>IF('2'!$B$5="","",IF('2'!$B$66="","",990))</f>
        <v/>
      </c>
      <c r="BB480" s="137"/>
      <c r="BC480" s="141" t="str">
        <f>IF('2'!$B$5="","",IF('2'!$B$66="","",0))</f>
        <v/>
      </c>
      <c r="BD480" s="137" t="str">
        <f>IF('2'!$B$5="","",IF('2'!$B$66="","",'2'!$B$2))</f>
        <v/>
      </c>
      <c r="BE480" s="138" t="str">
        <f>IF('2'!$B$5="","",IF('2'!$B$66="","",'2'!$B$4))</f>
        <v/>
      </c>
      <c r="BG480" s="77"/>
      <c r="BH480" s="73"/>
      <c r="BI480" s="79"/>
      <c r="BK480" s="75"/>
      <c r="BL480" s="73"/>
      <c r="BO480" s="79"/>
      <c r="BQ480" s="77"/>
      <c r="BR480" s="73"/>
    </row>
    <row r="481" spans="50:70" x14ac:dyDescent="0.25">
      <c r="AX481" s="139" t="str">
        <f>IF('2'!$B$5="","",IF('2'!$B$66="","",'2'!$B$5))</f>
        <v/>
      </c>
      <c r="AY481" s="137" t="str">
        <f>IF('2'!$B$5="","",IF('2'!$B$66="","","PCF008002"))</f>
        <v/>
      </c>
      <c r="AZ481" s="140" t="str">
        <f>IF('2'!$B$5="","",IF('2'!$B$66="","",7))</f>
        <v/>
      </c>
      <c r="BA481" s="137" t="str">
        <f>IF('2'!$B$5="","",IF('2'!$B$66="","",992))</f>
        <v/>
      </c>
      <c r="BB481" s="137"/>
      <c r="BC481" s="141" t="str">
        <f>IF('2'!$B$5="","",IF('2'!$B$66="","",0))</f>
        <v/>
      </c>
      <c r="BD481" s="137" t="str">
        <f>IF('2'!$B$5="","",IF('2'!$B$66="","",'2'!$B$2))</f>
        <v/>
      </c>
      <c r="BE481" s="138" t="str">
        <f>IF('2'!$B$5="","",IF('2'!$B$66="","",'2'!$B$4))</f>
        <v/>
      </c>
      <c r="BG481" s="77"/>
      <c r="BH481" s="73"/>
      <c r="BI481" s="79"/>
      <c r="BK481" s="75"/>
      <c r="BL481" s="73"/>
      <c r="BO481" s="79"/>
      <c r="BQ481" s="77"/>
      <c r="BR481" s="73"/>
    </row>
    <row r="482" spans="50:70" x14ac:dyDescent="0.25">
      <c r="AX482" s="139" t="str">
        <f>IF('2'!$B$5="","",IF('2'!$B$66="","",'2'!$B$5))</f>
        <v/>
      </c>
      <c r="AY482" s="137" t="str">
        <f>IF('2'!$B$5="","",IF('2'!$B$66="","","PCF008002"))</f>
        <v/>
      </c>
      <c r="AZ482" s="140" t="str">
        <f>IF('2'!$B$5="","",IF('2'!$B$66="","",7))</f>
        <v/>
      </c>
      <c r="BA482" s="137" t="str">
        <f>IF('2'!$B$5="","",IF('2'!$B$66="","",993))</f>
        <v/>
      </c>
      <c r="BB482" s="137"/>
      <c r="BC482" s="141" t="str">
        <f>IF('2'!$B$5="","",IF('2'!$B$66="","",0))</f>
        <v/>
      </c>
      <c r="BD482" s="137" t="str">
        <f>IF('2'!$B$5="","",IF('2'!$B$66="","",'2'!$B$2))</f>
        <v/>
      </c>
      <c r="BE482" s="138" t="str">
        <f>IF('2'!$B$5="","",IF('2'!$B$66="","",'2'!$B$4))</f>
        <v/>
      </c>
      <c r="BG482" s="77"/>
      <c r="BH482" s="73"/>
      <c r="BI482" s="79"/>
      <c r="BK482" s="75"/>
      <c r="BL482" s="73"/>
      <c r="BO482" s="79"/>
      <c r="BQ482" s="77"/>
      <c r="BR482" s="73"/>
    </row>
    <row r="483" spans="50:70" x14ac:dyDescent="0.25">
      <c r="AX483" s="139" t="str">
        <f>IF('2'!$B$5="","",IF('2'!$B$66="","",'2'!$B$5))</f>
        <v/>
      </c>
      <c r="AY483" s="137" t="str">
        <f>IF('2'!$B$5="","",IF('2'!$B$66="","","PCF008002"))</f>
        <v/>
      </c>
      <c r="AZ483" s="140" t="str">
        <f>IF('2'!$B$5="","",IF('2'!$B$66="","",7))</f>
        <v/>
      </c>
      <c r="BA483" s="137" t="str">
        <f>IF('2'!$B$5="","",IF('2'!$B$66="","",994))</f>
        <v/>
      </c>
      <c r="BB483" s="137"/>
      <c r="BC483" s="141" t="str">
        <f>IF('2'!$B$5="","",IF('2'!$B$66="","",0))</f>
        <v/>
      </c>
      <c r="BD483" s="137" t="str">
        <f>IF('2'!$B$5="","",IF('2'!$B$66="","",'2'!$B$2))</f>
        <v/>
      </c>
      <c r="BE483" s="138" t="str">
        <f>IF('2'!$B$5="","",IF('2'!$B$66="","",'2'!$B$4))</f>
        <v/>
      </c>
      <c r="BG483" s="77"/>
      <c r="BH483" s="73"/>
      <c r="BI483" s="79"/>
      <c r="BK483" s="75"/>
      <c r="BL483" s="73"/>
      <c r="BO483" s="79"/>
      <c r="BQ483" s="77"/>
      <c r="BR483" s="73"/>
    </row>
    <row r="484" spans="50:70" x14ac:dyDescent="0.25">
      <c r="AX484" s="139" t="str">
        <f>IF('2'!$B$5="","",IF('2'!$B$66="","",'2'!$B$5))</f>
        <v/>
      </c>
      <c r="AY484" s="137" t="str">
        <f>IF('2'!$B$5="","",IF('2'!$B$66="","","PCF008002"))</f>
        <v/>
      </c>
      <c r="AZ484" s="140" t="str">
        <f>IF('2'!$B$5="","",IF('2'!$B$66="","",7))</f>
        <v/>
      </c>
      <c r="BA484" s="137" t="str">
        <f>IF('2'!$B$5="","",IF('2'!$B$66="","",995))</f>
        <v/>
      </c>
      <c r="BB484" s="137"/>
      <c r="BC484" s="141" t="str">
        <f>IF('2'!$B$5="","",IF('2'!$B$66="","",0))</f>
        <v/>
      </c>
      <c r="BD484" s="137" t="str">
        <f>IF('2'!$B$5="","",IF('2'!$B$66="","",'2'!$B$2))</f>
        <v/>
      </c>
      <c r="BE484" s="138" t="str">
        <f>IF('2'!$B$5="","",IF('2'!$B$66="","",'2'!$B$4))</f>
        <v/>
      </c>
      <c r="BG484" s="77"/>
      <c r="BH484" s="73"/>
      <c r="BI484" s="79"/>
      <c r="BK484" s="75"/>
      <c r="BL484" s="73"/>
      <c r="BO484" s="79"/>
      <c r="BQ484" s="77"/>
      <c r="BR484" s="73"/>
    </row>
    <row r="485" spans="50:70" x14ac:dyDescent="0.25">
      <c r="AX485" s="139" t="str">
        <f>IF('2'!$B$5="","",IF('2'!$B$66="","",'2'!$B$5))</f>
        <v/>
      </c>
      <c r="AY485" s="137" t="str">
        <f>IF('2'!$B$5="","",IF('2'!$B$66="","","PCF008002"))</f>
        <v/>
      </c>
      <c r="AZ485" s="140" t="str">
        <f>IF('2'!$B$5="","",IF('2'!$B$66="","",7))</f>
        <v/>
      </c>
      <c r="BA485" s="137" t="str">
        <f>IF('2'!$B$5="","",IF('2'!$B$66="","",996))</f>
        <v/>
      </c>
      <c r="BB485" s="137"/>
      <c r="BC485" s="141" t="str">
        <f>IF('2'!$B$5="","",IF('2'!$B$66="","",0))</f>
        <v/>
      </c>
      <c r="BD485" s="137" t="str">
        <f>IF('2'!$B$5="","",IF('2'!$B$66="","",'2'!$B$2))</f>
        <v/>
      </c>
      <c r="BE485" s="138" t="str">
        <f>IF('2'!$B$5="","",IF('2'!$B$66="","",'2'!$B$4))</f>
        <v/>
      </c>
      <c r="BG485" s="77"/>
      <c r="BH485" s="73"/>
      <c r="BI485" s="79"/>
      <c r="BK485" s="75"/>
      <c r="BL485" s="73"/>
      <c r="BO485" s="79"/>
      <c r="BQ485" s="77"/>
      <c r="BR485" s="73"/>
    </row>
    <row r="486" spans="50:70" x14ac:dyDescent="0.25">
      <c r="AX486" s="139" t="str">
        <f>IF('2'!$B$5="","",IF('2'!$B$66="","",'2'!$B$5))</f>
        <v/>
      </c>
      <c r="AY486" s="137" t="str">
        <f>IF('2'!$B$5="","",IF('2'!$B$66="","","PCF008002"))</f>
        <v/>
      </c>
      <c r="AZ486" s="140" t="str">
        <f>IF('2'!$B$5="","",IF('2'!$B$66="","",7))</f>
        <v/>
      </c>
      <c r="BA486" s="137" t="str">
        <f>IF('2'!$B$5="","",IF('2'!$B$66="","",997))</f>
        <v/>
      </c>
      <c r="BB486" s="137"/>
      <c r="BC486" s="141" t="str">
        <f>IF('2'!$B$5="","",IF('2'!$B$66="","",0))</f>
        <v/>
      </c>
      <c r="BD486" s="137" t="str">
        <f>IF('2'!$B$5="","",IF('2'!$B$66="","",'2'!$B$2))</f>
        <v/>
      </c>
      <c r="BE486" s="138" t="str">
        <f>IF('2'!$B$5="","",IF('2'!$B$66="","",'2'!$B$4))</f>
        <v/>
      </c>
      <c r="BG486" s="77"/>
      <c r="BH486" s="73"/>
      <c r="BI486" s="79"/>
      <c r="BK486" s="75"/>
      <c r="BL486" s="73"/>
      <c r="BO486" s="79"/>
      <c r="BQ486" s="77"/>
      <c r="BR486" s="73"/>
    </row>
    <row r="487" spans="50:70" x14ac:dyDescent="0.25">
      <c r="AX487" s="139" t="str">
        <f>IF('2'!$B$5="","",IF('2'!$B$66="","",'2'!$B$5))</f>
        <v/>
      </c>
      <c r="AY487" s="137" t="str">
        <f>IF('2'!$B$5="","",IF('2'!$B$66="","","PCF008002"))</f>
        <v/>
      </c>
      <c r="AZ487" s="140" t="str">
        <f>IF('2'!$B$5="","",IF('2'!$B$66="","",7))</f>
        <v/>
      </c>
      <c r="BA487" s="137" t="str">
        <f>IF('2'!$B$5="","",IF('2'!$B$66="","",998))</f>
        <v/>
      </c>
      <c r="BB487" s="137"/>
      <c r="BC487" s="141" t="str">
        <f>IF('2'!$B$5="","",IF('2'!$B$66="","",0))</f>
        <v/>
      </c>
      <c r="BD487" s="137" t="str">
        <f>IF('2'!$B$5="","",IF('2'!$B$66="","",'2'!$B$2))</f>
        <v/>
      </c>
      <c r="BE487" s="138" t="str">
        <f>IF('2'!$B$5="","",IF('2'!$B$66="","",'2'!$B$4))</f>
        <v/>
      </c>
      <c r="BG487" s="77"/>
      <c r="BH487" s="73"/>
      <c r="BI487" s="79"/>
      <c r="BK487" s="75"/>
      <c r="BL487" s="73"/>
      <c r="BO487" s="79"/>
      <c r="BQ487" s="77"/>
      <c r="BR487" s="73"/>
    </row>
    <row r="488" spans="50:70" x14ac:dyDescent="0.25">
      <c r="AX488" s="139" t="str">
        <f>IF('2'!$B$5="","",IF('2'!$B$66="","",'2'!$B$5))</f>
        <v/>
      </c>
      <c r="AY488" s="137" t="str">
        <f>IF('2'!$B$5="","",IF('2'!$B$66="","","PCF008002"))</f>
        <v/>
      </c>
      <c r="AZ488" s="140" t="str">
        <f>IF('2'!$B$5="","",IF('2'!$B$66="","",7))</f>
        <v/>
      </c>
      <c r="BA488" s="137" t="str">
        <f>IF('2'!$B$5="","",IF('2'!$B$66="","",999))</f>
        <v/>
      </c>
      <c r="BB488" s="137"/>
      <c r="BC488" s="141" t="str">
        <f>IF('2'!$B$5="","",IF('2'!$B$66="","",0))</f>
        <v/>
      </c>
      <c r="BD488" s="137" t="str">
        <f>IF('2'!$B$5="","",IF('2'!$B$66="","",'2'!$B$2))</f>
        <v/>
      </c>
      <c r="BE488" s="138" t="str">
        <f>IF('2'!$B$5="","",IF('2'!$B$66="","",'2'!$B$4))</f>
        <v/>
      </c>
      <c r="BG488" s="77"/>
      <c r="BH488" s="73"/>
      <c r="BI488" s="79"/>
      <c r="BK488" s="75"/>
      <c r="BL488" s="73"/>
      <c r="BO488" s="79"/>
      <c r="BQ488" s="77"/>
      <c r="BR488" s="73"/>
    </row>
    <row r="489" spans="50:70" x14ac:dyDescent="0.25">
      <c r="AX489" s="139" t="str">
        <f>IF('2'!$B$5="","",IF('2'!$B$67="","",'2'!$B$5))</f>
        <v/>
      </c>
      <c r="AY489" s="137" t="str">
        <f>IF('2'!$B$5="","",IF('2'!$B$67="","","PCF008002"))</f>
        <v/>
      </c>
      <c r="AZ489" s="140" t="str">
        <f>IF('2'!$B$5="","",IF('2'!$B$67="","",8))</f>
        <v/>
      </c>
      <c r="BA489" s="137" t="str">
        <f>IF('2'!$B$5="","",IF('2'!$B$67="","",1))</f>
        <v/>
      </c>
      <c r="BB489" s="137" t="str">
        <f>IF('2'!$B$5="","",IF('2'!$B$67="","",IF('2'!$B$67="","",'2'!$B$67)))</f>
        <v/>
      </c>
      <c r="BC489" s="141" t="str">
        <f>IF('2'!$B$5="","",IF('2'!$B$67="","",0))</f>
        <v/>
      </c>
      <c r="BD489" s="137" t="str">
        <f>IF('2'!$B$5="","",IF('2'!$B$67="","",'2'!$B$2))</f>
        <v/>
      </c>
      <c r="BE489" s="138" t="str">
        <f>IF('2'!$B$5="","",IF('2'!$B$67="","",'2'!$B$4))</f>
        <v/>
      </c>
      <c r="BG489" s="77"/>
      <c r="BH489" s="73"/>
      <c r="BI489" s="79"/>
      <c r="BK489" s="75"/>
      <c r="BL489" s="73"/>
      <c r="BO489" s="79"/>
      <c r="BQ489" s="77"/>
      <c r="BR489" s="73"/>
    </row>
    <row r="490" spans="50:70" x14ac:dyDescent="0.25">
      <c r="AX490" s="139" t="str">
        <f>IF('2'!$B$5="","",IF('2'!$B$67="","",'2'!$B$5))</f>
        <v/>
      </c>
      <c r="AY490" s="137" t="str">
        <f>IF('2'!$B$5="","",IF('2'!$B$67="","","PCF008002"))</f>
        <v/>
      </c>
      <c r="AZ490" s="140" t="str">
        <f>IF('2'!$B$5="","",IF('2'!$B$67="","",8))</f>
        <v/>
      </c>
      <c r="BA490" s="137" t="str">
        <f>IF('2'!$B$5="","",IF('2'!$B$67="","",2))</f>
        <v/>
      </c>
      <c r="BB490" s="137" t="str">
        <f>IF('2'!$B$5="","",IF('2'!$B$67="","",IF('2'!$J$67="","",'2'!$J$67)))</f>
        <v/>
      </c>
      <c r="BC490" s="141" t="str">
        <f>IF('2'!$B$5="","",IF('2'!$B$67="","",0))</f>
        <v/>
      </c>
      <c r="BD490" s="137" t="str">
        <f>IF('2'!$B$5="","",IF('2'!$B$67="","",'2'!$B$2))</f>
        <v/>
      </c>
      <c r="BE490" s="138" t="str">
        <f>IF('2'!$B$5="","",IF('2'!$B$67="","",'2'!$B$4))</f>
        <v/>
      </c>
      <c r="BG490" s="77"/>
      <c r="BH490" s="73"/>
      <c r="BI490" s="79"/>
      <c r="BK490" s="75"/>
      <c r="BL490" s="73"/>
      <c r="BO490" s="79"/>
      <c r="BQ490" s="77"/>
      <c r="BR490" s="73"/>
    </row>
    <row r="491" spans="50:70" x14ac:dyDescent="0.25">
      <c r="AX491" s="139" t="str">
        <f>IF('2'!$B$5="","",IF('2'!$B$67="","",'2'!$B$5))</f>
        <v/>
      </c>
      <c r="AY491" s="137" t="str">
        <f>IF('2'!$B$5="","",IF('2'!$B$67="","","PCF008002"))</f>
        <v/>
      </c>
      <c r="AZ491" s="140" t="str">
        <f>IF('2'!$B$5="","",IF('2'!$B$67="","",8))</f>
        <v/>
      </c>
      <c r="BA491" s="137" t="str">
        <f>IF('2'!$B$5="","",IF('2'!$B$67="","",3))</f>
        <v/>
      </c>
      <c r="BB491" s="137" t="str">
        <f>IF('2'!$B$5="","",IF('2'!$B$67="","",IF('2'!$D$67="","",'2'!$D$67)))</f>
        <v/>
      </c>
      <c r="BC491" s="141" t="str">
        <f>IF('2'!$B$5="","",IF('2'!$B$67="","",0))</f>
        <v/>
      </c>
      <c r="BD491" s="137" t="str">
        <f>IF('2'!$B$5="","",IF('2'!$B$67="","",'2'!$B$2))</f>
        <v/>
      </c>
      <c r="BE491" s="138" t="str">
        <f>IF('2'!$B$5="","",IF('2'!$B$67="","",'2'!$B$4))</f>
        <v/>
      </c>
      <c r="BG491" s="77"/>
      <c r="BH491" s="73"/>
      <c r="BI491" s="79"/>
      <c r="BK491" s="75"/>
      <c r="BL491" s="73"/>
      <c r="BO491" s="79"/>
      <c r="BQ491" s="77"/>
      <c r="BR491" s="73"/>
    </row>
    <row r="492" spans="50:70" x14ac:dyDescent="0.25">
      <c r="AX492" s="139" t="str">
        <f>IF('2'!$B$5="","",IF('2'!$B$67="","",'2'!$B$5))</f>
        <v/>
      </c>
      <c r="AY492" s="137" t="str">
        <f>IF('2'!$B$5="","",IF('2'!$B$67="","","PCF008002"))</f>
        <v/>
      </c>
      <c r="AZ492" s="140" t="str">
        <f>IF('2'!$B$5="","",IF('2'!$B$67="","",8))</f>
        <v/>
      </c>
      <c r="BA492" s="137" t="str">
        <f>IF('2'!$B$5="","",IF('2'!$B$67="","",4))</f>
        <v/>
      </c>
      <c r="BB492" s="137" t="str">
        <f>IF('2'!$B$5="","",IF('2'!$B$67="","",IF('2'!$D$67="","",'2'!$D$67)))</f>
        <v/>
      </c>
      <c r="BC492" s="141" t="str">
        <f>IF('2'!$B$5="","",IF('2'!$B$67="","",0))</f>
        <v/>
      </c>
      <c r="BD492" s="137" t="str">
        <f>IF('2'!$B$5="","",IF('2'!$B$67="","",'2'!$B$2))</f>
        <v/>
      </c>
      <c r="BE492" s="138" t="str">
        <f>IF('2'!$B$5="","",IF('2'!$B$67="","",'2'!$B$4))</f>
        <v/>
      </c>
      <c r="BG492" s="77"/>
      <c r="BH492" s="73"/>
      <c r="BI492" s="79"/>
      <c r="BK492" s="75"/>
      <c r="BL492" s="73"/>
      <c r="BO492" s="79"/>
      <c r="BQ492" s="77"/>
      <c r="BR492" s="73"/>
    </row>
    <row r="493" spans="50:70" x14ac:dyDescent="0.25">
      <c r="AX493" s="139" t="str">
        <f>IF('2'!$B$5="","",IF('2'!$B$67="","",'2'!$B$5))</f>
        <v/>
      </c>
      <c r="AY493" s="137" t="str">
        <f>IF('2'!$B$5="","",IF('2'!$B$67="","","PCF008002"))</f>
        <v/>
      </c>
      <c r="AZ493" s="140" t="str">
        <f>IF('2'!$B$5="","",IF('2'!$B$67="","",8))</f>
        <v/>
      </c>
      <c r="BA493" s="137" t="str">
        <f>IF('2'!$B$5="","",IF('2'!$B$67="","",5))</f>
        <v/>
      </c>
      <c r="BB493" s="137" t="str">
        <f>IF('2'!$B$5="","",IF('2'!$B$67="","",IF('2'!$F$67="","",'2'!$F$67)))</f>
        <v/>
      </c>
      <c r="BC493" s="141" t="str">
        <f>IF('2'!$B$5="","",IF('2'!$B$67="","",0))</f>
        <v/>
      </c>
      <c r="BD493" s="137" t="str">
        <f>IF('2'!$B$5="","",IF('2'!$B$67="","",'2'!$B$2))</f>
        <v/>
      </c>
      <c r="BE493" s="138" t="str">
        <f>IF('2'!$B$5="","",IF('2'!$B$67="","",'2'!$B$4))</f>
        <v/>
      </c>
      <c r="BG493" s="77"/>
      <c r="BH493" s="73"/>
      <c r="BI493" s="79"/>
      <c r="BK493" s="75"/>
      <c r="BL493" s="73"/>
      <c r="BO493" s="79"/>
      <c r="BQ493" s="77"/>
      <c r="BR493" s="73"/>
    </row>
    <row r="494" spans="50:70" x14ac:dyDescent="0.25">
      <c r="AX494" s="139" t="str">
        <f>IF('2'!$B$5="","",IF('2'!$B$67="","",'2'!$B$5))</f>
        <v/>
      </c>
      <c r="AY494" s="137" t="str">
        <f>IF('2'!$B$5="","",IF('2'!$B$67="","","PCF008002"))</f>
        <v/>
      </c>
      <c r="AZ494" s="140" t="str">
        <f>IF('2'!$B$5="","",IF('2'!$B$67="","",8))</f>
        <v/>
      </c>
      <c r="BA494" s="137" t="str">
        <f>IF('2'!$B$5="","",IF('2'!$B$67="","",6))</f>
        <v/>
      </c>
      <c r="BB494" s="137" t="str">
        <f>IF('2'!$B$5="","",IF('2'!$B$67="","",IF('2'!$G$67="","",'2'!$G$67)))</f>
        <v/>
      </c>
      <c r="BC494" s="141" t="str">
        <f>IF('2'!$B$5="","",IF('2'!$B$67="","",0))</f>
        <v/>
      </c>
      <c r="BD494" s="137" t="str">
        <f>IF('2'!$B$5="","",IF('2'!$B$67="","",'2'!$B$2))</f>
        <v/>
      </c>
      <c r="BE494" s="138" t="str">
        <f>IF('2'!$B$5="","",IF('2'!$B$67="","",'2'!$B$4))</f>
        <v/>
      </c>
      <c r="BG494" s="77"/>
      <c r="BH494" s="73"/>
      <c r="BI494" s="79"/>
      <c r="BK494" s="75"/>
      <c r="BL494" s="73"/>
      <c r="BO494" s="79"/>
      <c r="BQ494" s="77"/>
      <c r="BR494" s="73"/>
    </row>
    <row r="495" spans="50:70" x14ac:dyDescent="0.25">
      <c r="AX495" s="139" t="str">
        <f>IF('2'!$B$5="","",IF('2'!$B$67="","",'2'!$B$5))</f>
        <v/>
      </c>
      <c r="AY495" s="137" t="str">
        <f>IF('2'!$B$5="","",IF('2'!$B$67="","","PCF008002"))</f>
        <v/>
      </c>
      <c r="AZ495" s="140" t="str">
        <f>IF('2'!$B$5="","",IF('2'!$B$67="","",8))</f>
        <v/>
      </c>
      <c r="BA495" s="137" t="str">
        <f>IF('2'!$B$5="","",IF('2'!$B$67="","",7))</f>
        <v/>
      </c>
      <c r="BB495" s="137" t="str">
        <f>IF('2'!$B$5="","",IF('2'!$B$67="","",IF('2'!$H$67="","",'2'!$H$67)))</f>
        <v/>
      </c>
      <c r="BC495" s="141" t="str">
        <f>IF('2'!$B$5="","",IF('2'!$B$67="","",0))</f>
        <v/>
      </c>
      <c r="BD495" s="137" t="str">
        <f>IF('2'!$B$5="","",IF('2'!$B$67="","",'2'!$B$2))</f>
        <v/>
      </c>
      <c r="BE495" s="138" t="str">
        <f>IF('2'!$B$5="","",IF('2'!$B$67="","",'2'!$B$4))</f>
        <v/>
      </c>
      <c r="BG495" s="77"/>
      <c r="BH495" s="73"/>
      <c r="BI495" s="79"/>
      <c r="BK495" s="75"/>
      <c r="BL495" s="73"/>
      <c r="BO495" s="79"/>
      <c r="BQ495" s="77"/>
      <c r="BR495" s="73"/>
    </row>
    <row r="496" spans="50:70" x14ac:dyDescent="0.25">
      <c r="AX496" s="139" t="str">
        <f>IF('2'!$B$5="","",IF('2'!$B$67="","",'2'!$B$5))</f>
        <v/>
      </c>
      <c r="AY496" s="137" t="str">
        <f>IF('2'!$B$5="","",IF('2'!$B$67="","","PCF008002"))</f>
        <v/>
      </c>
      <c r="AZ496" s="140" t="str">
        <f>IF('2'!$B$5="","",IF('2'!$B$67="","",8))</f>
        <v/>
      </c>
      <c r="BA496" s="137" t="str">
        <f>IF('2'!$B$5="","",IF('2'!$B$67="","",8))</f>
        <v/>
      </c>
      <c r="BB496" s="137" t="str">
        <f>IF('2'!$B$5="","",IF('2'!$B$67="","",IF('2'!$I$67="","",'2'!$I$67)))</f>
        <v/>
      </c>
      <c r="BC496" s="141" t="str">
        <f>IF('2'!$B$5="","",IF('2'!$B$67="","",0))</f>
        <v/>
      </c>
      <c r="BD496" s="137" t="str">
        <f>IF('2'!$B$5="","",IF('2'!$B$67="","",'2'!$B$2))</f>
        <v/>
      </c>
      <c r="BE496" s="138" t="str">
        <f>IF('2'!$B$5="","",IF('2'!$B$67="","",'2'!$B$4))</f>
        <v/>
      </c>
      <c r="BG496" s="77"/>
      <c r="BH496" s="73"/>
      <c r="BI496" s="79"/>
      <c r="BK496" s="75"/>
      <c r="BL496" s="73"/>
      <c r="BO496" s="79"/>
      <c r="BQ496" s="77"/>
      <c r="BR496" s="73"/>
    </row>
    <row r="497" spans="50:70" x14ac:dyDescent="0.25">
      <c r="AX497" s="139" t="str">
        <f>IF('2'!$B$5="","",IF('2'!$B$67="","",'2'!$B$5))</f>
        <v/>
      </c>
      <c r="AY497" s="137" t="str">
        <f>IF('2'!$B$5="","",IF('2'!$B$67="","","PCF008002"))</f>
        <v/>
      </c>
      <c r="AZ497" s="140" t="str">
        <f>IF('2'!$B$5="","",IF('2'!$B$67="","",8))</f>
        <v/>
      </c>
      <c r="BA497" s="137" t="str">
        <f>IF('2'!$B$5="","",IF('2'!$B$67="","",9))</f>
        <v/>
      </c>
      <c r="BB497" s="137" t="str">
        <f>IF('2'!$B$5="","",IF('2'!$B$67="","","QAQC"))</f>
        <v/>
      </c>
      <c r="BC497" s="141" t="str">
        <f>IF('2'!$B$5="","",IF('2'!$B$67="","",0))</f>
        <v/>
      </c>
      <c r="BD497" s="137" t="str">
        <f>IF('2'!$B$5="","",IF('2'!$B$67="","",'2'!$B$2))</f>
        <v/>
      </c>
      <c r="BE497" s="138" t="str">
        <f>IF('2'!$B$5="","",IF('2'!$B$67="","",'2'!$B$4))</f>
        <v/>
      </c>
      <c r="BG497" s="77"/>
      <c r="BH497" s="73"/>
      <c r="BI497" s="79"/>
      <c r="BK497" s="75"/>
      <c r="BL497" s="73"/>
      <c r="BO497" s="79"/>
      <c r="BQ497" s="77"/>
      <c r="BR497" s="73"/>
    </row>
    <row r="498" spans="50:70" x14ac:dyDescent="0.25">
      <c r="AX498" s="139" t="str">
        <f>IF('2'!$B$5="","",IF('2'!$B$67="","",'2'!$B$5))</f>
        <v/>
      </c>
      <c r="AY498" s="137" t="str">
        <f>IF('2'!$B$5="","",IF('2'!$B$67="","","PCF008002"))</f>
        <v/>
      </c>
      <c r="AZ498" s="140" t="str">
        <f>IF('2'!$B$5="","",IF('2'!$B$67="","",8))</f>
        <v/>
      </c>
      <c r="BA498" s="137" t="str">
        <f>IF('2'!$B$5="","",IF('2'!$B$67="","",10))</f>
        <v/>
      </c>
      <c r="BB498" s="137" t="str">
        <f>IF('2'!$B$5="","",IF('2'!$B$67="","",IF('2'!$R$67="","",'2'!$R$67)))</f>
        <v/>
      </c>
      <c r="BC498" s="141" t="str">
        <f>IF('2'!$B$5="","",IF('2'!$B$67="","",0))</f>
        <v/>
      </c>
      <c r="BD498" s="137" t="str">
        <f>IF('2'!$B$5="","",IF('2'!$B$67="","",'2'!$B$2))</f>
        <v/>
      </c>
      <c r="BE498" s="138" t="str">
        <f>IF('2'!$B$5="","",IF('2'!$B$67="","",'2'!$B$4))</f>
        <v/>
      </c>
      <c r="BG498" s="77"/>
      <c r="BH498" s="73"/>
      <c r="BI498" s="79"/>
      <c r="BK498" s="75"/>
      <c r="BL498" s="73"/>
      <c r="BO498" s="79"/>
      <c r="BQ498" s="77"/>
      <c r="BR498" s="73"/>
    </row>
    <row r="499" spans="50:70" x14ac:dyDescent="0.25">
      <c r="AX499" s="139" t="str">
        <f>IF('2'!$B$5="","",IF('2'!$B$67="","",'2'!$B$5))</f>
        <v/>
      </c>
      <c r="AY499" s="137" t="str">
        <f>IF('2'!$B$5="","",IF('2'!$B$67="","","PCF008002"))</f>
        <v/>
      </c>
      <c r="AZ499" s="140" t="str">
        <f>IF('2'!$B$5="","",IF('2'!$B$67="","",8))</f>
        <v/>
      </c>
      <c r="BA499" s="137" t="str">
        <f>IF('2'!$B$5="","",IF('2'!$B$67="","",11))</f>
        <v/>
      </c>
      <c r="BB499" s="137" t="str">
        <f>IF('2'!$B$5="","",IF('2'!$B$67="","",IF('2'!$K$67="","",'2'!$K$67)))</f>
        <v/>
      </c>
      <c r="BC499" s="141" t="str">
        <f>IF('2'!$B$5="","",IF('2'!$B$67="","",0))</f>
        <v/>
      </c>
      <c r="BD499" s="137" t="str">
        <f>IF('2'!$B$5="","",IF('2'!$B$67="","",'2'!$B$2))</f>
        <v/>
      </c>
      <c r="BE499" s="138" t="str">
        <f>IF('2'!$B$5="","",IF('2'!$B$67="","",'2'!$B$4))</f>
        <v/>
      </c>
      <c r="BG499" s="77"/>
      <c r="BH499" s="73"/>
      <c r="BI499" s="79"/>
      <c r="BK499" s="75"/>
      <c r="BL499" s="73"/>
      <c r="BO499" s="79"/>
      <c r="BQ499" s="77"/>
      <c r="BR499" s="73"/>
    </row>
    <row r="500" spans="50:70" x14ac:dyDescent="0.25">
      <c r="AX500" s="139" t="str">
        <f>IF('2'!$B$5="","",IF('2'!$B$67="","",'2'!$B$5))</f>
        <v/>
      </c>
      <c r="AY500" s="137" t="str">
        <f>IF('2'!$B$5="","",IF('2'!$B$67="","","PCF008002"))</f>
        <v/>
      </c>
      <c r="AZ500" s="140" t="str">
        <f>IF('2'!$B$5="","",IF('2'!$B$67="","",8))</f>
        <v/>
      </c>
      <c r="BA500" s="137" t="str">
        <f>IF('2'!$B$5="","",IF('2'!$B$67="","",12))</f>
        <v/>
      </c>
      <c r="BB500" s="137" t="str">
        <f>IF('2'!$B$5="","",IF('2'!$B$67="","",IF('2'!$E$67="","",'2'!$E$67)))</f>
        <v/>
      </c>
      <c r="BC500" s="141" t="str">
        <f>IF('2'!$B$5="","",IF('2'!$B$67="","",0))</f>
        <v/>
      </c>
      <c r="BD500" s="137" t="str">
        <f>IF('2'!$B$5="","",IF('2'!$B$67="","",'2'!$B$2))</f>
        <v/>
      </c>
      <c r="BE500" s="138" t="str">
        <f>IF('2'!$B$5="","",IF('2'!$B$67="","",'2'!$B$4))</f>
        <v/>
      </c>
      <c r="BG500" s="77"/>
      <c r="BH500" s="73"/>
      <c r="BI500" s="79"/>
      <c r="BK500" s="75"/>
      <c r="BL500" s="73"/>
      <c r="BO500" s="79"/>
      <c r="BQ500" s="77"/>
      <c r="BR500" s="73"/>
    </row>
    <row r="501" spans="50:70" x14ac:dyDescent="0.25">
      <c r="AX501" s="139" t="str">
        <f>IF('2'!$B$5="","",IF('2'!$B$67="","",'2'!$B$5))</f>
        <v/>
      </c>
      <c r="AY501" s="137" t="str">
        <f>IF('2'!$B$5="","",IF('2'!$B$67="","","PCF008002"))</f>
        <v/>
      </c>
      <c r="AZ501" s="140" t="str">
        <f>IF('2'!$B$5="","",IF('2'!$B$67="","",8))</f>
        <v/>
      </c>
      <c r="BA501" s="137" t="str">
        <f>IF('2'!$B$5="","",IF('2'!$B$67="","",990))</f>
        <v/>
      </c>
      <c r="BB501" s="137"/>
      <c r="BC501" s="141" t="str">
        <f>IF('2'!$B$5="","",IF('2'!$B$67="","",0))</f>
        <v/>
      </c>
      <c r="BD501" s="137" t="str">
        <f>IF('2'!$B$5="","",IF('2'!$B$67="","",'2'!$B$2))</f>
        <v/>
      </c>
      <c r="BE501" s="138" t="str">
        <f>IF('2'!$B$5="","",IF('2'!$B$67="","",'2'!$B$4))</f>
        <v/>
      </c>
      <c r="BG501" s="77"/>
      <c r="BH501" s="73"/>
      <c r="BI501" s="79"/>
      <c r="BK501" s="75"/>
      <c r="BL501" s="73"/>
      <c r="BO501" s="79"/>
      <c r="BQ501" s="77"/>
      <c r="BR501" s="73"/>
    </row>
    <row r="502" spans="50:70" x14ac:dyDescent="0.25">
      <c r="AX502" s="139" t="str">
        <f>IF('2'!$B$5="","",IF('2'!$B$67="","",'2'!$B$5))</f>
        <v/>
      </c>
      <c r="AY502" s="137" t="str">
        <f>IF('2'!$B$5="","",IF('2'!$B$67="","","PCF008002"))</f>
        <v/>
      </c>
      <c r="AZ502" s="140" t="str">
        <f>IF('2'!$B$5="","",IF('2'!$B$67="","",8))</f>
        <v/>
      </c>
      <c r="BA502" s="137" t="str">
        <f>IF('2'!$B$5="","",IF('2'!$B$67="","",992))</f>
        <v/>
      </c>
      <c r="BB502" s="137"/>
      <c r="BC502" s="141" t="str">
        <f>IF('2'!$B$5="","",IF('2'!$B$67="","",0))</f>
        <v/>
      </c>
      <c r="BD502" s="137" t="str">
        <f>IF('2'!$B$5="","",IF('2'!$B$67="","",'2'!$B$2))</f>
        <v/>
      </c>
      <c r="BE502" s="138" t="str">
        <f>IF('2'!$B$5="","",IF('2'!$B$67="","",'2'!$B$4))</f>
        <v/>
      </c>
      <c r="BG502" s="77"/>
      <c r="BH502" s="73"/>
      <c r="BI502" s="79"/>
      <c r="BK502" s="75"/>
      <c r="BL502" s="73"/>
      <c r="BO502" s="79"/>
      <c r="BQ502" s="77"/>
      <c r="BR502" s="73"/>
    </row>
    <row r="503" spans="50:70" x14ac:dyDescent="0.25">
      <c r="AX503" s="139" t="str">
        <f>IF('2'!$B$5="","",IF('2'!$B$67="","",'2'!$B$5))</f>
        <v/>
      </c>
      <c r="AY503" s="137" t="str">
        <f>IF('2'!$B$5="","",IF('2'!$B$67="","","PCF008002"))</f>
        <v/>
      </c>
      <c r="AZ503" s="140" t="str">
        <f>IF('2'!$B$5="","",IF('2'!$B$67="","",8))</f>
        <v/>
      </c>
      <c r="BA503" s="137" t="str">
        <f>IF('2'!$B$5="","",IF('2'!$B$67="","",993))</f>
        <v/>
      </c>
      <c r="BB503" s="137"/>
      <c r="BC503" s="141" t="str">
        <f>IF('2'!$B$5="","",IF('2'!$B$67="","",0))</f>
        <v/>
      </c>
      <c r="BD503" s="137" t="str">
        <f>IF('2'!$B$5="","",IF('2'!$B$67="","",'2'!$B$2))</f>
        <v/>
      </c>
      <c r="BE503" s="138" t="str">
        <f>IF('2'!$B$5="","",IF('2'!$B$67="","",'2'!$B$4))</f>
        <v/>
      </c>
      <c r="BG503" s="77"/>
      <c r="BH503" s="73"/>
      <c r="BI503" s="79"/>
      <c r="BK503" s="75"/>
      <c r="BL503" s="73"/>
      <c r="BO503" s="79"/>
      <c r="BQ503" s="77"/>
      <c r="BR503" s="73"/>
    </row>
    <row r="504" spans="50:70" x14ac:dyDescent="0.25">
      <c r="AX504" s="139" t="str">
        <f>IF('2'!$B$5="","",IF('2'!$B$67="","",'2'!$B$5))</f>
        <v/>
      </c>
      <c r="AY504" s="137" t="str">
        <f>IF('2'!$B$5="","",IF('2'!$B$67="","","PCF008002"))</f>
        <v/>
      </c>
      <c r="AZ504" s="140" t="str">
        <f>IF('2'!$B$5="","",IF('2'!$B$67="","",8))</f>
        <v/>
      </c>
      <c r="BA504" s="137" t="str">
        <f>IF('2'!$B$5="","",IF('2'!$B$67="","",994))</f>
        <v/>
      </c>
      <c r="BB504" s="137"/>
      <c r="BC504" s="141" t="str">
        <f>IF('2'!$B$5="","",IF('2'!$B$67="","",0))</f>
        <v/>
      </c>
      <c r="BD504" s="137" t="str">
        <f>IF('2'!$B$5="","",IF('2'!$B$67="","",'2'!$B$2))</f>
        <v/>
      </c>
      <c r="BE504" s="138" t="str">
        <f>IF('2'!$B$5="","",IF('2'!$B$67="","",'2'!$B$4))</f>
        <v/>
      </c>
      <c r="BG504" s="77"/>
      <c r="BH504" s="73"/>
      <c r="BI504" s="79"/>
      <c r="BK504" s="75"/>
      <c r="BL504" s="73"/>
      <c r="BO504" s="79"/>
      <c r="BQ504" s="77"/>
      <c r="BR504" s="73"/>
    </row>
    <row r="505" spans="50:70" x14ac:dyDescent="0.25">
      <c r="AX505" s="139" t="str">
        <f>IF('2'!$B$5="","",IF('2'!$B$67="","",'2'!$B$5))</f>
        <v/>
      </c>
      <c r="AY505" s="137" t="str">
        <f>IF('2'!$B$5="","",IF('2'!$B$67="","","PCF008002"))</f>
        <v/>
      </c>
      <c r="AZ505" s="140" t="str">
        <f>IF('2'!$B$5="","",IF('2'!$B$67="","",8))</f>
        <v/>
      </c>
      <c r="BA505" s="137" t="str">
        <f>IF('2'!$B$5="","",IF('2'!$B$67="","",995))</f>
        <v/>
      </c>
      <c r="BB505" s="137"/>
      <c r="BC505" s="141" t="str">
        <f>IF('2'!$B$5="","",IF('2'!$B$67="","",0))</f>
        <v/>
      </c>
      <c r="BD505" s="137" t="str">
        <f>IF('2'!$B$5="","",IF('2'!$B$67="","",'2'!$B$2))</f>
        <v/>
      </c>
      <c r="BE505" s="138" t="str">
        <f>IF('2'!$B$5="","",IF('2'!$B$67="","",'2'!$B$4))</f>
        <v/>
      </c>
      <c r="BG505" s="77"/>
      <c r="BH505" s="73"/>
      <c r="BI505" s="79"/>
      <c r="BK505" s="75"/>
      <c r="BL505" s="73"/>
      <c r="BO505" s="79"/>
      <c r="BQ505" s="77"/>
      <c r="BR505" s="73"/>
    </row>
    <row r="506" spans="50:70" x14ac:dyDescent="0.25">
      <c r="AX506" s="139" t="str">
        <f>IF('2'!$B$5="","",IF('2'!$B$67="","",'2'!$B$5))</f>
        <v/>
      </c>
      <c r="AY506" s="137" t="str">
        <f>IF('2'!$B$5="","",IF('2'!$B$67="","","PCF008002"))</f>
        <v/>
      </c>
      <c r="AZ506" s="140" t="str">
        <f>IF('2'!$B$5="","",IF('2'!$B$67="","",8))</f>
        <v/>
      </c>
      <c r="BA506" s="137" t="str">
        <f>IF('2'!$B$5="","",IF('2'!$B$67="","",996))</f>
        <v/>
      </c>
      <c r="BB506" s="137"/>
      <c r="BC506" s="141" t="str">
        <f>IF('2'!$B$5="","",IF('2'!$B$67="","",0))</f>
        <v/>
      </c>
      <c r="BD506" s="137" t="str">
        <f>IF('2'!$B$5="","",IF('2'!$B$67="","",'2'!$B$2))</f>
        <v/>
      </c>
      <c r="BE506" s="138" t="str">
        <f>IF('2'!$B$5="","",IF('2'!$B$67="","",'2'!$B$4))</f>
        <v/>
      </c>
      <c r="BG506" s="77"/>
      <c r="BH506" s="73"/>
      <c r="BI506" s="79"/>
      <c r="BK506" s="75"/>
      <c r="BL506" s="73"/>
      <c r="BO506" s="79"/>
      <c r="BQ506" s="77"/>
      <c r="BR506" s="73"/>
    </row>
    <row r="507" spans="50:70" x14ac:dyDescent="0.25">
      <c r="AX507" s="139" t="str">
        <f>IF('2'!$B$5="","",IF('2'!$B$67="","",'2'!$B$5))</f>
        <v/>
      </c>
      <c r="AY507" s="137" t="str">
        <f>IF('2'!$B$5="","",IF('2'!$B$67="","","PCF008002"))</f>
        <v/>
      </c>
      <c r="AZ507" s="140" t="str">
        <f>IF('2'!$B$5="","",IF('2'!$B$67="","",8))</f>
        <v/>
      </c>
      <c r="BA507" s="137" t="str">
        <f>IF('2'!$B$5="","",IF('2'!$B$67="","",997))</f>
        <v/>
      </c>
      <c r="BB507" s="137"/>
      <c r="BC507" s="141" t="str">
        <f>IF('2'!$B$5="","",IF('2'!$B$67="","",0))</f>
        <v/>
      </c>
      <c r="BD507" s="137" t="str">
        <f>IF('2'!$B$5="","",IF('2'!$B$67="","",'2'!$B$2))</f>
        <v/>
      </c>
      <c r="BE507" s="138" t="str">
        <f>IF('2'!$B$5="","",IF('2'!$B$67="","",'2'!$B$4))</f>
        <v/>
      </c>
      <c r="BG507" s="77"/>
      <c r="BH507" s="73"/>
      <c r="BI507" s="79"/>
      <c r="BK507" s="75"/>
      <c r="BL507" s="73"/>
      <c r="BO507" s="79"/>
      <c r="BQ507" s="77"/>
      <c r="BR507" s="73"/>
    </row>
    <row r="508" spans="50:70" x14ac:dyDescent="0.25">
      <c r="AX508" s="139" t="str">
        <f>IF('2'!$B$5="","",IF('2'!$B$67="","",'2'!$B$5))</f>
        <v/>
      </c>
      <c r="AY508" s="137" t="str">
        <f>IF('2'!$B$5="","",IF('2'!$B$67="","","PCF008002"))</f>
        <v/>
      </c>
      <c r="AZ508" s="140" t="str">
        <f>IF('2'!$B$5="","",IF('2'!$B$67="","",8))</f>
        <v/>
      </c>
      <c r="BA508" s="137" t="str">
        <f>IF('2'!$B$5="","",IF('2'!$B$67="","",998))</f>
        <v/>
      </c>
      <c r="BB508" s="137"/>
      <c r="BC508" s="141" t="str">
        <f>IF('2'!$B$5="","",IF('2'!$B$67="","",0))</f>
        <v/>
      </c>
      <c r="BD508" s="137" t="str">
        <f>IF('2'!$B$5="","",IF('2'!$B$67="","",'2'!$B$2))</f>
        <v/>
      </c>
      <c r="BE508" s="138" t="str">
        <f>IF('2'!$B$5="","",IF('2'!$B$67="","",'2'!$B$4))</f>
        <v/>
      </c>
      <c r="BG508" s="77"/>
      <c r="BH508" s="73"/>
      <c r="BI508" s="79"/>
      <c r="BK508" s="75"/>
      <c r="BL508" s="73"/>
      <c r="BO508" s="79"/>
      <c r="BQ508" s="77"/>
      <c r="BR508" s="73"/>
    </row>
    <row r="509" spans="50:70" x14ac:dyDescent="0.25">
      <c r="AX509" s="139" t="str">
        <f>IF('2'!$B$5="","",IF('2'!$B$67="","",'2'!$B$5))</f>
        <v/>
      </c>
      <c r="AY509" s="137" t="str">
        <f>IF('2'!$B$5="","",IF('2'!$B$67="","","PCF008002"))</f>
        <v/>
      </c>
      <c r="AZ509" s="140" t="str">
        <f>IF('2'!$B$5="","",IF('2'!$B$67="","",8))</f>
        <v/>
      </c>
      <c r="BA509" s="137" t="str">
        <f>IF('2'!$B$5="","",IF('2'!$B$67="","",999))</f>
        <v/>
      </c>
      <c r="BB509" s="137"/>
      <c r="BC509" s="141" t="str">
        <f>IF('2'!$B$5="","",IF('2'!$B$67="","",0))</f>
        <v/>
      </c>
      <c r="BD509" s="137" t="str">
        <f>IF('2'!$B$5="","",IF('2'!$B$67="","",'2'!$B$2))</f>
        <v/>
      </c>
      <c r="BE509" s="138" t="str">
        <f>IF('2'!$B$5="","",IF('2'!$B$67="","",'2'!$B$4))</f>
        <v/>
      </c>
      <c r="BG509" s="77"/>
      <c r="BH509" s="73"/>
      <c r="BI509" s="79"/>
      <c r="BK509" s="75"/>
      <c r="BL509" s="73"/>
      <c r="BO509" s="79"/>
      <c r="BQ509" s="77"/>
      <c r="BR509" s="73"/>
    </row>
    <row r="510" spans="50:70" x14ac:dyDescent="0.25">
      <c r="AX510" s="139" t="str">
        <f>IF('2'!$B$5="","",IF('2'!$B$68="","",'2'!$B$5))</f>
        <v/>
      </c>
      <c r="AY510" s="137" t="str">
        <f>IF('2'!$B$5="","",IF('2'!$B$68="","","PCF008002"))</f>
        <v/>
      </c>
      <c r="AZ510" s="140" t="str">
        <f>IF('2'!$B$5="","",IF('2'!$B$68="","",9))</f>
        <v/>
      </c>
      <c r="BA510" s="137" t="str">
        <f>IF('2'!$B$5="","",IF('2'!$B$68="","",1))</f>
        <v/>
      </c>
      <c r="BB510" s="137" t="str">
        <f>IF('2'!$B$5="","",IF('2'!$B$68="","",IF('2'!$B$68="","",'2'!$B$68)))</f>
        <v/>
      </c>
      <c r="BC510" s="141" t="str">
        <f>IF('2'!$B$5="","",IF('2'!$B$68="","",0))</f>
        <v/>
      </c>
      <c r="BD510" s="137" t="str">
        <f>IF('2'!$B$5="","",IF('2'!$B$68="","",'2'!$B$2))</f>
        <v/>
      </c>
      <c r="BE510" s="138" t="str">
        <f>IF('2'!$B$5="","",IF('2'!$B$68="","",'2'!$B$4))</f>
        <v/>
      </c>
      <c r="BG510" s="77"/>
      <c r="BH510" s="73"/>
      <c r="BI510" s="79"/>
      <c r="BK510" s="75"/>
      <c r="BL510" s="73"/>
      <c r="BO510" s="79"/>
      <c r="BQ510" s="77"/>
      <c r="BR510" s="73"/>
    </row>
    <row r="511" spans="50:70" x14ac:dyDescent="0.25">
      <c r="AX511" s="139" t="str">
        <f>IF('2'!$B$5="","",IF('2'!$B$68="","",'2'!$B$5))</f>
        <v/>
      </c>
      <c r="AY511" s="137" t="str">
        <f>IF('2'!$B$5="","",IF('2'!$B$68="","","PCF008002"))</f>
        <v/>
      </c>
      <c r="AZ511" s="140" t="str">
        <f>IF('2'!$B$5="","",IF('2'!$B$68="","",9))</f>
        <v/>
      </c>
      <c r="BA511" s="137" t="str">
        <f>IF('2'!$B$5="","",IF('2'!$B$68="","",2))</f>
        <v/>
      </c>
      <c r="BB511" s="137" t="str">
        <f>IF('2'!$B$5="","",IF('2'!$B$68="","",IF('2'!$J$68="","",'2'!$J$68)))</f>
        <v/>
      </c>
      <c r="BC511" s="141" t="str">
        <f>IF('2'!$B$5="","",IF('2'!$B$68="","",0))</f>
        <v/>
      </c>
      <c r="BD511" s="137" t="str">
        <f>IF('2'!$B$5="","",IF('2'!$B$68="","",'2'!$B$2))</f>
        <v/>
      </c>
      <c r="BE511" s="138" t="str">
        <f>IF('2'!$B$5="","",IF('2'!$B$68="","",'2'!$B$4))</f>
        <v/>
      </c>
      <c r="BG511" s="77"/>
      <c r="BH511" s="73"/>
      <c r="BI511" s="79"/>
      <c r="BK511" s="75"/>
      <c r="BL511" s="73"/>
      <c r="BO511" s="79"/>
      <c r="BQ511" s="77"/>
      <c r="BR511" s="73"/>
    </row>
    <row r="512" spans="50:70" x14ac:dyDescent="0.25">
      <c r="AX512" s="139" t="str">
        <f>IF('2'!$B$5="","",IF('2'!$B$68="","",'2'!$B$5))</f>
        <v/>
      </c>
      <c r="AY512" s="137" t="str">
        <f>IF('2'!$B$5="","",IF('2'!$B$68="","","PCF008002"))</f>
        <v/>
      </c>
      <c r="AZ512" s="140" t="str">
        <f>IF('2'!$B$5="","",IF('2'!$B$68="","",9))</f>
        <v/>
      </c>
      <c r="BA512" s="137" t="str">
        <f>IF('2'!$B$5="","",IF('2'!$B$68="","",3))</f>
        <v/>
      </c>
      <c r="BB512" s="137" t="str">
        <f>IF('2'!$B$5="","",IF('2'!$B$68="","",IF('2'!$D$68="","",'2'!$D$68)))</f>
        <v/>
      </c>
      <c r="BC512" s="141" t="str">
        <f>IF('2'!$B$5="","",IF('2'!$B$68="","",0))</f>
        <v/>
      </c>
      <c r="BD512" s="137" t="str">
        <f>IF('2'!$B$5="","",IF('2'!$B$68="","",'2'!$B$2))</f>
        <v/>
      </c>
      <c r="BE512" s="138" t="str">
        <f>IF('2'!$B$5="","",IF('2'!$B$68="","",'2'!$B$4))</f>
        <v/>
      </c>
      <c r="BG512" s="77"/>
      <c r="BH512" s="73"/>
      <c r="BI512" s="79"/>
      <c r="BK512" s="75"/>
      <c r="BL512" s="73"/>
      <c r="BO512" s="79"/>
      <c r="BQ512" s="77"/>
      <c r="BR512" s="73"/>
    </row>
    <row r="513" spans="50:70" x14ac:dyDescent="0.25">
      <c r="AX513" s="139" t="str">
        <f>IF('2'!$B$5="","",IF('2'!$B$68="","",'2'!$B$5))</f>
        <v/>
      </c>
      <c r="AY513" s="137" t="str">
        <f>IF('2'!$B$5="","",IF('2'!$B$68="","","PCF008002"))</f>
        <v/>
      </c>
      <c r="AZ513" s="140" t="str">
        <f>IF('2'!$B$5="","",IF('2'!$B$68="","",9))</f>
        <v/>
      </c>
      <c r="BA513" s="137" t="str">
        <f>IF('2'!$B$5="","",IF('2'!$B$68="","",4))</f>
        <v/>
      </c>
      <c r="BB513" s="137" t="str">
        <f>IF('2'!$B$5="","",IF('2'!$B$68="","",IF('2'!$D$68="","",'2'!$D$68)))</f>
        <v/>
      </c>
      <c r="BC513" s="141" t="str">
        <f>IF('2'!$B$5="","",IF('2'!$B$68="","",0))</f>
        <v/>
      </c>
      <c r="BD513" s="137" t="str">
        <f>IF('2'!$B$5="","",IF('2'!$B$68="","",'2'!$B$2))</f>
        <v/>
      </c>
      <c r="BE513" s="138" t="str">
        <f>IF('2'!$B$5="","",IF('2'!$B$68="","",'2'!$B$4))</f>
        <v/>
      </c>
      <c r="BG513" s="77"/>
      <c r="BH513" s="73"/>
      <c r="BI513" s="79"/>
      <c r="BK513" s="75"/>
      <c r="BL513" s="73"/>
      <c r="BO513" s="79"/>
      <c r="BQ513" s="77"/>
      <c r="BR513" s="73"/>
    </row>
    <row r="514" spans="50:70" x14ac:dyDescent="0.25">
      <c r="AX514" s="139" t="str">
        <f>IF('2'!$B$5="","",IF('2'!$B$68="","",'2'!$B$5))</f>
        <v/>
      </c>
      <c r="AY514" s="137" t="str">
        <f>IF('2'!$B$5="","",IF('2'!$B$68="","","PCF008002"))</f>
        <v/>
      </c>
      <c r="AZ514" s="140" t="str">
        <f>IF('2'!$B$5="","",IF('2'!$B$68="","",9))</f>
        <v/>
      </c>
      <c r="BA514" s="137" t="str">
        <f>IF('2'!$B$5="","",IF('2'!$B$68="","",5))</f>
        <v/>
      </c>
      <c r="BB514" s="137" t="str">
        <f>IF('2'!$B$5="","",IF('2'!$B$68="","",IF('2'!$F$68="","",'2'!$F$68)))</f>
        <v/>
      </c>
      <c r="BC514" s="141" t="str">
        <f>IF('2'!$B$5="","",IF('2'!$B$68="","",0))</f>
        <v/>
      </c>
      <c r="BD514" s="137" t="str">
        <f>IF('2'!$B$5="","",IF('2'!$B$68="","",'2'!$B$2))</f>
        <v/>
      </c>
      <c r="BE514" s="138" t="str">
        <f>IF('2'!$B$5="","",IF('2'!$B$68="","",'2'!$B$4))</f>
        <v/>
      </c>
      <c r="BG514" s="77"/>
      <c r="BH514" s="73"/>
      <c r="BI514" s="79"/>
      <c r="BK514" s="75"/>
      <c r="BL514" s="73"/>
      <c r="BO514" s="79"/>
      <c r="BQ514" s="77"/>
      <c r="BR514" s="73"/>
    </row>
    <row r="515" spans="50:70" x14ac:dyDescent="0.25">
      <c r="AX515" s="139" t="str">
        <f>IF('2'!$B$5="","",IF('2'!$B$68="","",'2'!$B$5))</f>
        <v/>
      </c>
      <c r="AY515" s="137" t="str">
        <f>IF('2'!$B$5="","",IF('2'!$B$68="","","PCF008002"))</f>
        <v/>
      </c>
      <c r="AZ515" s="140" t="str">
        <f>IF('2'!$B$5="","",IF('2'!$B$68="","",9))</f>
        <v/>
      </c>
      <c r="BA515" s="137" t="str">
        <f>IF('2'!$B$5="","",IF('2'!$B$68="","",6))</f>
        <v/>
      </c>
      <c r="BB515" s="137" t="str">
        <f>IF('2'!$B$5="","",IF('2'!$B$68="","",IF('2'!$G$68="","",'2'!$G$68)))</f>
        <v/>
      </c>
      <c r="BC515" s="141" t="str">
        <f>IF('2'!$B$5="","",IF('2'!$B$68="","",0))</f>
        <v/>
      </c>
      <c r="BD515" s="137" t="str">
        <f>IF('2'!$B$5="","",IF('2'!$B$68="","",'2'!$B$2))</f>
        <v/>
      </c>
      <c r="BE515" s="138" t="str">
        <f>IF('2'!$B$5="","",IF('2'!$B$68="","",'2'!$B$4))</f>
        <v/>
      </c>
      <c r="BG515" s="77"/>
      <c r="BH515" s="73"/>
      <c r="BI515" s="79"/>
      <c r="BK515" s="75"/>
      <c r="BL515" s="73"/>
      <c r="BO515" s="79"/>
      <c r="BQ515" s="77"/>
      <c r="BR515" s="73"/>
    </row>
    <row r="516" spans="50:70" x14ac:dyDescent="0.25">
      <c r="AX516" s="139" t="str">
        <f>IF('2'!$B$5="","",IF('2'!$B$68="","",'2'!$B$5))</f>
        <v/>
      </c>
      <c r="AY516" s="137" t="str">
        <f>IF('2'!$B$5="","",IF('2'!$B$68="","","PCF008002"))</f>
        <v/>
      </c>
      <c r="AZ516" s="140" t="str">
        <f>IF('2'!$B$5="","",IF('2'!$B$68="","",9))</f>
        <v/>
      </c>
      <c r="BA516" s="137" t="str">
        <f>IF('2'!$B$5="","",IF('2'!$B$68="","",7))</f>
        <v/>
      </c>
      <c r="BB516" s="137" t="str">
        <f>IF('2'!$B$5="","",IF('2'!$B$68="","",IF('2'!$H$68="","",'2'!$H$68)))</f>
        <v/>
      </c>
      <c r="BC516" s="141" t="str">
        <f>IF('2'!$B$5="","",IF('2'!$B$68="","",0))</f>
        <v/>
      </c>
      <c r="BD516" s="137" t="str">
        <f>IF('2'!$B$5="","",IF('2'!$B$68="","",'2'!$B$2))</f>
        <v/>
      </c>
      <c r="BE516" s="138" t="str">
        <f>IF('2'!$B$5="","",IF('2'!$B$68="","",'2'!$B$4))</f>
        <v/>
      </c>
      <c r="BG516" s="77"/>
      <c r="BH516" s="73"/>
      <c r="BI516" s="79"/>
      <c r="BK516" s="75"/>
      <c r="BL516" s="73"/>
      <c r="BO516" s="79"/>
      <c r="BQ516" s="77"/>
      <c r="BR516" s="73"/>
    </row>
    <row r="517" spans="50:70" x14ac:dyDescent="0.25">
      <c r="AX517" s="139" t="str">
        <f>IF('2'!$B$5="","",IF('2'!$B$68="","",'2'!$B$5))</f>
        <v/>
      </c>
      <c r="AY517" s="137" t="str">
        <f>IF('2'!$B$5="","",IF('2'!$B$68="","","PCF008002"))</f>
        <v/>
      </c>
      <c r="AZ517" s="140" t="str">
        <f>IF('2'!$B$5="","",IF('2'!$B$68="","",9))</f>
        <v/>
      </c>
      <c r="BA517" s="137" t="str">
        <f>IF('2'!$B$5="","",IF('2'!$B$68="","",8))</f>
        <v/>
      </c>
      <c r="BB517" s="137" t="str">
        <f>IF('2'!$B$5="","",IF('2'!$B$68="","",IF('2'!$I$68="","",'2'!$I$68)))</f>
        <v/>
      </c>
      <c r="BC517" s="141" t="str">
        <f>IF('2'!$B$5="","",IF('2'!$B$68="","",0))</f>
        <v/>
      </c>
      <c r="BD517" s="137" t="str">
        <f>IF('2'!$B$5="","",IF('2'!$B$68="","",'2'!$B$2))</f>
        <v/>
      </c>
      <c r="BE517" s="138" t="str">
        <f>IF('2'!$B$5="","",IF('2'!$B$68="","",'2'!$B$4))</f>
        <v/>
      </c>
      <c r="BG517" s="77"/>
      <c r="BH517" s="73"/>
      <c r="BI517" s="79"/>
      <c r="BK517" s="75"/>
      <c r="BL517" s="73"/>
      <c r="BO517" s="79"/>
      <c r="BQ517" s="77"/>
      <c r="BR517" s="73"/>
    </row>
    <row r="518" spans="50:70" x14ac:dyDescent="0.25">
      <c r="AX518" s="139" t="str">
        <f>IF('2'!$B$5="","",IF('2'!$B$68="","",'2'!$B$5))</f>
        <v/>
      </c>
      <c r="AY518" s="137" t="str">
        <f>IF('2'!$B$5="","",IF('2'!$B$68="","","PCF008002"))</f>
        <v/>
      </c>
      <c r="AZ518" s="140" t="str">
        <f>IF('2'!$B$5="","",IF('2'!$B$68="","",9))</f>
        <v/>
      </c>
      <c r="BA518" s="137" t="str">
        <f>IF('2'!$B$5="","",IF('2'!$B$68="","",9))</f>
        <v/>
      </c>
      <c r="BB518" s="137" t="str">
        <f>IF('2'!$B$5="","",IF('2'!$B$68="","","QAQC"))</f>
        <v/>
      </c>
      <c r="BC518" s="141" t="str">
        <f>IF('2'!$B$5="","",IF('2'!$B$68="","",0))</f>
        <v/>
      </c>
      <c r="BD518" s="137" t="str">
        <f>IF('2'!$B$5="","",IF('2'!$B$68="","",'2'!$B$2))</f>
        <v/>
      </c>
      <c r="BE518" s="138" t="str">
        <f>IF('2'!$B$5="","",IF('2'!$B$68="","",'2'!$B$4))</f>
        <v/>
      </c>
      <c r="BG518" s="77"/>
      <c r="BH518" s="73"/>
      <c r="BI518" s="79"/>
      <c r="BK518" s="75"/>
      <c r="BL518" s="73"/>
      <c r="BO518" s="79"/>
      <c r="BQ518" s="77"/>
      <c r="BR518" s="73"/>
    </row>
    <row r="519" spans="50:70" x14ac:dyDescent="0.25">
      <c r="AX519" s="139" t="str">
        <f>IF('2'!$B$5="","",IF('2'!$B$68="","",'2'!$B$5))</f>
        <v/>
      </c>
      <c r="AY519" s="137" t="str">
        <f>IF('2'!$B$5="","",IF('2'!$B$68="","","PCF008002"))</f>
        <v/>
      </c>
      <c r="AZ519" s="140" t="str">
        <f>IF('2'!$B$5="","",IF('2'!$B$68="","",9))</f>
        <v/>
      </c>
      <c r="BA519" s="137" t="str">
        <f>IF('2'!$B$5="","",IF('2'!$B$68="","",10))</f>
        <v/>
      </c>
      <c r="BB519" s="137" t="str">
        <f>IF('2'!$B$5="","",IF('2'!$B$68="","",IF('2'!$R$68="","",'2'!$R$68)))</f>
        <v/>
      </c>
      <c r="BC519" s="141" t="str">
        <f>IF('2'!$B$5="","",IF('2'!$B$68="","",0))</f>
        <v/>
      </c>
      <c r="BD519" s="137" t="str">
        <f>IF('2'!$B$5="","",IF('2'!$B$68="","",'2'!$B$2))</f>
        <v/>
      </c>
      <c r="BE519" s="138" t="str">
        <f>IF('2'!$B$5="","",IF('2'!$B$68="","",'2'!$B$4))</f>
        <v/>
      </c>
      <c r="BG519" s="77"/>
      <c r="BH519" s="73"/>
      <c r="BI519" s="79"/>
      <c r="BK519" s="75"/>
      <c r="BL519" s="73"/>
      <c r="BO519" s="79"/>
      <c r="BQ519" s="77"/>
      <c r="BR519" s="73"/>
    </row>
    <row r="520" spans="50:70" x14ac:dyDescent="0.25">
      <c r="AX520" s="139" t="str">
        <f>IF('2'!$B$5="","",IF('2'!$B$68="","",'2'!$B$5))</f>
        <v/>
      </c>
      <c r="AY520" s="137" t="str">
        <f>IF('2'!$B$5="","",IF('2'!$B$68="","","PCF008002"))</f>
        <v/>
      </c>
      <c r="AZ520" s="140" t="str">
        <f>IF('2'!$B$5="","",IF('2'!$B$68="","",9))</f>
        <v/>
      </c>
      <c r="BA520" s="137" t="str">
        <f>IF('2'!$B$5="","",IF('2'!$B$68="","",11))</f>
        <v/>
      </c>
      <c r="BB520" s="137" t="str">
        <f>IF('2'!$B$5="","",IF('2'!$B$68="","",IF('2'!$K$68="","",'2'!$K$68)))</f>
        <v/>
      </c>
      <c r="BC520" s="141" t="str">
        <f>IF('2'!$B$5="","",IF('2'!$B$68="","",0))</f>
        <v/>
      </c>
      <c r="BD520" s="137" t="str">
        <f>IF('2'!$B$5="","",IF('2'!$B$68="","",'2'!$B$2))</f>
        <v/>
      </c>
      <c r="BE520" s="138" t="str">
        <f>IF('2'!$B$5="","",IF('2'!$B$68="","",'2'!$B$4))</f>
        <v/>
      </c>
      <c r="BG520" s="77"/>
      <c r="BH520" s="73"/>
      <c r="BI520" s="79"/>
      <c r="BK520" s="75"/>
      <c r="BL520" s="73"/>
      <c r="BO520" s="79"/>
      <c r="BQ520" s="77"/>
      <c r="BR520" s="73"/>
    </row>
    <row r="521" spans="50:70" x14ac:dyDescent="0.25">
      <c r="AX521" s="139" t="str">
        <f>IF('2'!$B$5="","",IF('2'!$B$68="","",'2'!$B$5))</f>
        <v/>
      </c>
      <c r="AY521" s="137" t="str">
        <f>IF('2'!$B$5="","",IF('2'!$B$68="","","PCF008002"))</f>
        <v/>
      </c>
      <c r="AZ521" s="140" t="str">
        <f>IF('2'!$B$5="","",IF('2'!$B$68="","",9))</f>
        <v/>
      </c>
      <c r="BA521" s="137" t="str">
        <f>IF('2'!$B$5="","",IF('2'!$B$68="","",12))</f>
        <v/>
      </c>
      <c r="BB521" s="137" t="str">
        <f>IF('2'!$B$5="","",IF('2'!$B$68="","",IF('2'!$E$68="","",'2'!$E$68)))</f>
        <v/>
      </c>
      <c r="BC521" s="141" t="str">
        <f>IF('2'!$B$5="","",IF('2'!$B$68="","",0))</f>
        <v/>
      </c>
      <c r="BD521" s="137" t="str">
        <f>IF('2'!$B$5="","",IF('2'!$B$68="","",'2'!$B$2))</f>
        <v/>
      </c>
      <c r="BE521" s="138" t="str">
        <f>IF('2'!$B$5="","",IF('2'!$B$68="","",'2'!$B$4))</f>
        <v/>
      </c>
      <c r="BG521" s="77"/>
      <c r="BH521" s="73"/>
      <c r="BI521" s="79"/>
      <c r="BK521" s="75"/>
      <c r="BL521" s="73"/>
      <c r="BO521" s="79"/>
      <c r="BQ521" s="77"/>
      <c r="BR521" s="73"/>
    </row>
    <row r="522" spans="50:70" x14ac:dyDescent="0.25">
      <c r="AX522" s="139" t="str">
        <f>IF('2'!$B$5="","",IF('2'!$B$68="","",'2'!$B$5))</f>
        <v/>
      </c>
      <c r="AY522" s="137" t="str">
        <f>IF('2'!$B$5="","",IF('2'!$B$68="","","PCF008002"))</f>
        <v/>
      </c>
      <c r="AZ522" s="140" t="str">
        <f>IF('2'!$B$5="","",IF('2'!$B$68="","",9))</f>
        <v/>
      </c>
      <c r="BA522" s="137" t="str">
        <f>IF('2'!$B$5="","",IF('2'!$B$68="","",990))</f>
        <v/>
      </c>
      <c r="BB522" s="137"/>
      <c r="BC522" s="141" t="str">
        <f>IF('2'!$B$5="","",IF('2'!$B$68="","",0))</f>
        <v/>
      </c>
      <c r="BD522" s="137" t="str">
        <f>IF('2'!$B$5="","",IF('2'!$B$68="","",'2'!$B$2))</f>
        <v/>
      </c>
      <c r="BE522" s="138" t="str">
        <f>IF('2'!$B$5="","",IF('2'!$B$68="","",'2'!$B$4))</f>
        <v/>
      </c>
      <c r="BG522" s="77"/>
      <c r="BH522" s="73"/>
      <c r="BI522" s="79"/>
      <c r="BK522" s="75"/>
      <c r="BL522" s="73"/>
      <c r="BO522" s="79"/>
      <c r="BQ522" s="77"/>
      <c r="BR522" s="73"/>
    </row>
    <row r="523" spans="50:70" x14ac:dyDescent="0.25">
      <c r="AX523" s="139" t="str">
        <f>IF('2'!$B$5="","",IF('2'!$B$68="","",'2'!$B$5))</f>
        <v/>
      </c>
      <c r="AY523" s="137" t="str">
        <f>IF('2'!$B$5="","",IF('2'!$B$68="","","PCF008002"))</f>
        <v/>
      </c>
      <c r="AZ523" s="140" t="str">
        <f>IF('2'!$B$5="","",IF('2'!$B$68="","",9))</f>
        <v/>
      </c>
      <c r="BA523" s="137" t="str">
        <f>IF('2'!$B$5="","",IF('2'!$B$68="","",992))</f>
        <v/>
      </c>
      <c r="BB523" s="137"/>
      <c r="BC523" s="141" t="str">
        <f>IF('2'!$B$5="","",IF('2'!$B$68="","",0))</f>
        <v/>
      </c>
      <c r="BD523" s="137" t="str">
        <f>IF('2'!$B$5="","",IF('2'!$B$68="","",'2'!$B$2))</f>
        <v/>
      </c>
      <c r="BE523" s="138" t="str">
        <f>IF('2'!$B$5="","",IF('2'!$B$68="","",'2'!$B$4))</f>
        <v/>
      </c>
      <c r="BG523" s="77"/>
      <c r="BH523" s="73"/>
      <c r="BI523" s="79"/>
      <c r="BK523" s="75"/>
      <c r="BL523" s="73"/>
      <c r="BO523" s="79"/>
      <c r="BQ523" s="77"/>
      <c r="BR523" s="73"/>
    </row>
    <row r="524" spans="50:70" x14ac:dyDescent="0.25">
      <c r="AX524" s="139" t="str">
        <f>IF('2'!$B$5="","",IF('2'!$B$68="","",'2'!$B$5))</f>
        <v/>
      </c>
      <c r="AY524" s="137" t="str">
        <f>IF('2'!$B$5="","",IF('2'!$B$68="","","PCF008002"))</f>
        <v/>
      </c>
      <c r="AZ524" s="140" t="str">
        <f>IF('2'!$B$5="","",IF('2'!$B$68="","",9))</f>
        <v/>
      </c>
      <c r="BA524" s="137" t="str">
        <f>IF('2'!$B$5="","",IF('2'!$B$68="","",993))</f>
        <v/>
      </c>
      <c r="BB524" s="137"/>
      <c r="BC524" s="141" t="str">
        <f>IF('2'!$B$5="","",IF('2'!$B$68="","",0))</f>
        <v/>
      </c>
      <c r="BD524" s="137" t="str">
        <f>IF('2'!$B$5="","",IF('2'!$B$68="","",'2'!$B$2))</f>
        <v/>
      </c>
      <c r="BE524" s="138" t="str">
        <f>IF('2'!$B$5="","",IF('2'!$B$68="","",'2'!$B$4))</f>
        <v/>
      </c>
      <c r="BG524" s="77"/>
      <c r="BH524" s="73"/>
      <c r="BI524" s="79"/>
      <c r="BK524" s="75"/>
      <c r="BL524" s="73"/>
      <c r="BO524" s="79"/>
      <c r="BQ524" s="77"/>
      <c r="BR524" s="73"/>
    </row>
    <row r="525" spans="50:70" x14ac:dyDescent="0.25">
      <c r="AX525" s="139" t="str">
        <f>IF('2'!$B$5="","",IF('2'!$B$68="","",'2'!$B$5))</f>
        <v/>
      </c>
      <c r="AY525" s="137" t="str">
        <f>IF('2'!$B$5="","",IF('2'!$B$68="","","PCF008002"))</f>
        <v/>
      </c>
      <c r="AZ525" s="140" t="str">
        <f>IF('2'!$B$5="","",IF('2'!$B$68="","",9))</f>
        <v/>
      </c>
      <c r="BA525" s="137" t="str">
        <f>IF('2'!$B$5="","",IF('2'!$B$68="","",994))</f>
        <v/>
      </c>
      <c r="BB525" s="137"/>
      <c r="BC525" s="141" t="str">
        <f>IF('2'!$B$5="","",IF('2'!$B$68="","",0))</f>
        <v/>
      </c>
      <c r="BD525" s="137" t="str">
        <f>IF('2'!$B$5="","",IF('2'!$B$68="","",'2'!$B$2))</f>
        <v/>
      </c>
      <c r="BE525" s="138" t="str">
        <f>IF('2'!$B$5="","",IF('2'!$B$68="","",'2'!$B$4))</f>
        <v/>
      </c>
      <c r="BG525" s="77"/>
      <c r="BH525" s="73"/>
      <c r="BI525" s="79"/>
      <c r="BK525" s="75"/>
      <c r="BL525" s="73"/>
      <c r="BO525" s="79"/>
      <c r="BQ525" s="77"/>
      <c r="BR525" s="73"/>
    </row>
    <row r="526" spans="50:70" x14ac:dyDescent="0.25">
      <c r="AX526" s="139" t="str">
        <f>IF('2'!$B$5="","",IF('2'!$B$68="","",'2'!$B$5))</f>
        <v/>
      </c>
      <c r="AY526" s="137" t="str">
        <f>IF('2'!$B$5="","",IF('2'!$B$68="","","PCF008002"))</f>
        <v/>
      </c>
      <c r="AZ526" s="140" t="str">
        <f>IF('2'!$B$5="","",IF('2'!$B$68="","",9))</f>
        <v/>
      </c>
      <c r="BA526" s="137" t="str">
        <f>IF('2'!$B$5="","",IF('2'!$B$68="","",995))</f>
        <v/>
      </c>
      <c r="BB526" s="137"/>
      <c r="BC526" s="141" t="str">
        <f>IF('2'!$B$5="","",IF('2'!$B$68="","",0))</f>
        <v/>
      </c>
      <c r="BD526" s="137" t="str">
        <f>IF('2'!$B$5="","",IF('2'!$B$68="","",'2'!$B$2))</f>
        <v/>
      </c>
      <c r="BE526" s="138" t="str">
        <f>IF('2'!$B$5="","",IF('2'!$B$68="","",'2'!$B$4))</f>
        <v/>
      </c>
      <c r="BG526" s="77"/>
      <c r="BH526" s="73"/>
      <c r="BI526" s="79"/>
      <c r="BK526" s="75"/>
      <c r="BL526" s="73"/>
      <c r="BO526" s="79"/>
      <c r="BQ526" s="77"/>
      <c r="BR526" s="73"/>
    </row>
    <row r="527" spans="50:70" x14ac:dyDescent="0.25">
      <c r="AX527" s="139" t="str">
        <f>IF('2'!$B$5="","",IF('2'!$B$68="","",'2'!$B$5))</f>
        <v/>
      </c>
      <c r="AY527" s="137" t="str">
        <f>IF('2'!$B$5="","",IF('2'!$B$68="","","PCF008002"))</f>
        <v/>
      </c>
      <c r="AZ527" s="140" t="str">
        <f>IF('2'!$B$5="","",IF('2'!$B$68="","",9))</f>
        <v/>
      </c>
      <c r="BA527" s="137" t="str">
        <f>IF('2'!$B$5="","",IF('2'!$B$68="","",996))</f>
        <v/>
      </c>
      <c r="BB527" s="137"/>
      <c r="BC527" s="141" t="str">
        <f>IF('2'!$B$5="","",IF('2'!$B$68="","",0))</f>
        <v/>
      </c>
      <c r="BD527" s="137" t="str">
        <f>IF('2'!$B$5="","",IF('2'!$B$68="","",'2'!$B$2))</f>
        <v/>
      </c>
      <c r="BE527" s="138" t="str">
        <f>IF('2'!$B$5="","",IF('2'!$B$68="","",'2'!$B$4))</f>
        <v/>
      </c>
      <c r="BG527" s="77"/>
      <c r="BH527" s="73"/>
      <c r="BI527" s="79"/>
      <c r="BK527" s="75"/>
      <c r="BL527" s="73"/>
      <c r="BO527" s="79"/>
      <c r="BQ527" s="77"/>
      <c r="BR527" s="73"/>
    </row>
    <row r="528" spans="50:70" x14ac:dyDescent="0.25">
      <c r="AX528" s="139" t="str">
        <f>IF('2'!$B$5="","",IF('2'!$B$68="","",'2'!$B$5))</f>
        <v/>
      </c>
      <c r="AY528" s="137" t="str">
        <f>IF('2'!$B$5="","",IF('2'!$B$68="","","PCF008002"))</f>
        <v/>
      </c>
      <c r="AZ528" s="140" t="str">
        <f>IF('2'!$B$5="","",IF('2'!$B$68="","",9))</f>
        <v/>
      </c>
      <c r="BA528" s="137" t="str">
        <f>IF('2'!$B$5="","",IF('2'!$B$68="","",997))</f>
        <v/>
      </c>
      <c r="BB528" s="137"/>
      <c r="BC528" s="141" t="str">
        <f>IF('2'!$B$5="","",IF('2'!$B$68="","",0))</f>
        <v/>
      </c>
      <c r="BD528" s="137" t="str">
        <f>IF('2'!$B$5="","",IF('2'!$B$68="","",'2'!$B$2))</f>
        <v/>
      </c>
      <c r="BE528" s="138" t="str">
        <f>IF('2'!$B$5="","",IF('2'!$B$68="","",'2'!$B$4))</f>
        <v/>
      </c>
      <c r="BG528" s="77"/>
      <c r="BH528" s="73"/>
      <c r="BI528" s="79"/>
      <c r="BK528" s="75"/>
      <c r="BL528" s="73"/>
      <c r="BO528" s="79"/>
      <c r="BQ528" s="77"/>
      <c r="BR528" s="73"/>
    </row>
    <row r="529" spans="50:70" x14ac:dyDescent="0.25">
      <c r="AX529" s="139" t="str">
        <f>IF('2'!$B$5="","",IF('2'!$B$68="","",'2'!$B$5))</f>
        <v/>
      </c>
      <c r="AY529" s="137" t="str">
        <f>IF('2'!$B$5="","",IF('2'!$B$68="","","PCF008002"))</f>
        <v/>
      </c>
      <c r="AZ529" s="140" t="str">
        <f>IF('2'!$B$5="","",IF('2'!$B$68="","",9))</f>
        <v/>
      </c>
      <c r="BA529" s="137" t="str">
        <f>IF('2'!$B$5="","",IF('2'!$B$68="","",998))</f>
        <v/>
      </c>
      <c r="BB529" s="137"/>
      <c r="BC529" s="141" t="str">
        <f>IF('2'!$B$5="","",IF('2'!$B$68="","",0))</f>
        <v/>
      </c>
      <c r="BD529" s="137" t="str">
        <f>IF('2'!$B$5="","",IF('2'!$B$68="","",'2'!$B$2))</f>
        <v/>
      </c>
      <c r="BE529" s="138" t="str">
        <f>IF('2'!$B$5="","",IF('2'!$B$68="","",'2'!$B$4))</f>
        <v/>
      </c>
      <c r="BG529" s="77"/>
      <c r="BH529" s="73"/>
      <c r="BI529" s="79"/>
      <c r="BK529" s="75"/>
      <c r="BL529" s="73"/>
      <c r="BO529" s="79"/>
      <c r="BQ529" s="77"/>
      <c r="BR529" s="73"/>
    </row>
    <row r="530" spans="50:70" x14ac:dyDescent="0.25">
      <c r="AX530" s="139" t="str">
        <f>IF('2'!$B$5="","",IF('2'!$B$68="","",'2'!$B$5))</f>
        <v/>
      </c>
      <c r="AY530" s="137" t="str">
        <f>IF('2'!$B$5="","",IF('2'!$B$68="","","PCF008002"))</f>
        <v/>
      </c>
      <c r="AZ530" s="140" t="str">
        <f>IF('2'!$B$5="","",IF('2'!$B$68="","",9))</f>
        <v/>
      </c>
      <c r="BA530" s="137" t="str">
        <f>IF('2'!$B$5="","",IF('2'!$B$68="","",999))</f>
        <v/>
      </c>
      <c r="BB530" s="137"/>
      <c r="BC530" s="141" t="str">
        <f>IF('2'!$B$5="","",IF('2'!$B$68="","",0))</f>
        <v/>
      </c>
      <c r="BD530" s="137" t="str">
        <f>IF('2'!$B$5="","",IF('2'!$B$68="","",'2'!$B$2))</f>
        <v/>
      </c>
      <c r="BE530" s="138" t="str">
        <f>IF('2'!$B$5="","",IF('2'!$B$68="","",'2'!$B$4))</f>
        <v/>
      </c>
      <c r="BG530" s="77"/>
      <c r="BH530" s="73"/>
      <c r="BI530" s="79"/>
      <c r="BK530" s="75"/>
      <c r="BL530" s="73"/>
      <c r="BO530" s="79"/>
      <c r="BQ530" s="77"/>
      <c r="BR530" s="73"/>
    </row>
    <row r="531" spans="50:70" x14ac:dyDescent="0.25">
      <c r="AX531" s="139" t="str">
        <f>IF('2'!$B$5="","",IF('2'!$B$69="","",'2'!$B$5))</f>
        <v/>
      </c>
      <c r="AY531" s="137" t="str">
        <f>IF('2'!$B$5="","",IF('2'!$B$69="","","PCF008002"))</f>
        <v/>
      </c>
      <c r="AZ531" s="140" t="str">
        <f>IF('2'!$B$5="","",IF('2'!$B$69="","",10))</f>
        <v/>
      </c>
      <c r="BA531" s="137" t="str">
        <f>IF('2'!$B$5="","",IF('2'!$B$69="","",1))</f>
        <v/>
      </c>
      <c r="BB531" s="137" t="str">
        <f>IF('2'!$B$5="","",IF('2'!$B$69="","",IF('2'!$B$69="","",'2'!$B$69)))</f>
        <v/>
      </c>
      <c r="BC531" s="141" t="str">
        <f>IF('2'!$B$5="","",IF('2'!$B$69="","",0))</f>
        <v/>
      </c>
      <c r="BD531" s="137" t="str">
        <f>IF('2'!$B$5="","",IF('2'!$B$69="","",'2'!$B$2))</f>
        <v/>
      </c>
      <c r="BE531" s="138" t="str">
        <f>IF('2'!$B$5="","",IF('2'!$B$69="","",'2'!$B$4))</f>
        <v/>
      </c>
      <c r="BG531" s="77"/>
      <c r="BH531" s="73"/>
      <c r="BI531" s="79"/>
      <c r="BK531" s="75"/>
      <c r="BL531" s="73"/>
      <c r="BO531" s="79"/>
      <c r="BQ531" s="77"/>
      <c r="BR531" s="73"/>
    </row>
    <row r="532" spans="50:70" x14ac:dyDescent="0.25">
      <c r="AX532" s="139" t="str">
        <f>IF('2'!$B$5="","",IF('2'!$B$69="","",'2'!$B$5))</f>
        <v/>
      </c>
      <c r="AY532" s="137" t="str">
        <f>IF('2'!$B$5="","",IF('2'!$B$69="","","PCF008002"))</f>
        <v/>
      </c>
      <c r="AZ532" s="140" t="str">
        <f>IF('2'!$B$5="","",IF('2'!$B$69="","",10))</f>
        <v/>
      </c>
      <c r="BA532" s="137" t="str">
        <f>IF('2'!$B$5="","",IF('2'!$B$69="","",2))</f>
        <v/>
      </c>
      <c r="BB532" s="137" t="str">
        <f>IF('2'!$B$5="","",IF('2'!$B$69="","",IF('2'!$J$69="","",'2'!$J$69)))</f>
        <v/>
      </c>
      <c r="BC532" s="141" t="str">
        <f>IF('2'!$B$5="","",IF('2'!$B$69="","",0))</f>
        <v/>
      </c>
      <c r="BD532" s="137" t="str">
        <f>IF('2'!$B$5="","",IF('2'!$B$69="","",'2'!$B$2))</f>
        <v/>
      </c>
      <c r="BE532" s="138" t="str">
        <f>IF('2'!$B$5="","",IF('2'!$B$69="","",'2'!$B$4))</f>
        <v/>
      </c>
      <c r="BG532" s="77"/>
      <c r="BH532" s="73"/>
      <c r="BI532" s="79"/>
      <c r="BK532" s="75"/>
      <c r="BL532" s="73"/>
      <c r="BO532" s="79"/>
      <c r="BQ532" s="77"/>
      <c r="BR532" s="73"/>
    </row>
    <row r="533" spans="50:70" x14ac:dyDescent="0.25">
      <c r="AX533" s="139" t="str">
        <f>IF('2'!$B$5="","",IF('2'!$B$69="","",'2'!$B$5))</f>
        <v/>
      </c>
      <c r="AY533" s="137" t="str">
        <f>IF('2'!$B$5="","",IF('2'!$B$69="","","PCF008002"))</f>
        <v/>
      </c>
      <c r="AZ533" s="140" t="str">
        <f>IF('2'!$B$5="","",IF('2'!$B$69="","",10))</f>
        <v/>
      </c>
      <c r="BA533" s="137" t="str">
        <f>IF('2'!$B$5="","",IF('2'!$B$69="","",3))</f>
        <v/>
      </c>
      <c r="BB533" s="137" t="str">
        <f>IF('2'!$B$5="","",IF('2'!$B$69="","",IF('2'!$D$69="","",'2'!$D$69)))</f>
        <v/>
      </c>
      <c r="BC533" s="141" t="str">
        <f>IF('2'!$B$5="","",IF('2'!$B$69="","",0))</f>
        <v/>
      </c>
      <c r="BD533" s="137" t="str">
        <f>IF('2'!$B$5="","",IF('2'!$B$69="","",'2'!$B$2))</f>
        <v/>
      </c>
      <c r="BE533" s="138" t="str">
        <f>IF('2'!$B$5="","",IF('2'!$B$69="","",'2'!$B$4))</f>
        <v/>
      </c>
      <c r="BG533" s="77"/>
      <c r="BH533" s="73"/>
      <c r="BI533" s="79"/>
      <c r="BK533" s="75"/>
      <c r="BL533" s="73"/>
      <c r="BO533" s="79"/>
      <c r="BQ533" s="77"/>
      <c r="BR533" s="73"/>
    </row>
    <row r="534" spans="50:70" x14ac:dyDescent="0.25">
      <c r="AX534" s="139" t="str">
        <f>IF('2'!$B$5="","",IF('2'!$B$69="","",'2'!$B$5))</f>
        <v/>
      </c>
      <c r="AY534" s="137" t="str">
        <f>IF('2'!$B$5="","",IF('2'!$B$69="","","PCF008002"))</f>
        <v/>
      </c>
      <c r="AZ534" s="140" t="str">
        <f>IF('2'!$B$5="","",IF('2'!$B$69="","",10))</f>
        <v/>
      </c>
      <c r="BA534" s="137" t="str">
        <f>IF('2'!$B$5="","",IF('2'!$B$69="","",4))</f>
        <v/>
      </c>
      <c r="BB534" s="137" t="str">
        <f>IF('2'!$B$5="","",IF('2'!$B$69="","",IF('2'!$D$69="","",'2'!$D$69)))</f>
        <v/>
      </c>
      <c r="BC534" s="141" t="str">
        <f>IF('2'!$B$5="","",IF('2'!$B$69="","",0))</f>
        <v/>
      </c>
      <c r="BD534" s="137" t="str">
        <f>IF('2'!$B$5="","",IF('2'!$B$69="","",'2'!$B$2))</f>
        <v/>
      </c>
      <c r="BE534" s="138" t="str">
        <f>IF('2'!$B$5="","",IF('2'!$B$69="","",'2'!$B$4))</f>
        <v/>
      </c>
      <c r="BG534" s="77"/>
      <c r="BH534" s="73"/>
      <c r="BI534" s="79"/>
      <c r="BK534" s="75"/>
      <c r="BL534" s="73"/>
      <c r="BO534" s="79"/>
      <c r="BQ534" s="77"/>
      <c r="BR534" s="73"/>
    </row>
    <row r="535" spans="50:70" x14ac:dyDescent="0.25">
      <c r="AX535" s="139" t="str">
        <f>IF('2'!$B$5="","",IF('2'!$B$69="","",'2'!$B$5))</f>
        <v/>
      </c>
      <c r="AY535" s="137" t="str">
        <f>IF('2'!$B$5="","",IF('2'!$B$69="","","PCF008002"))</f>
        <v/>
      </c>
      <c r="AZ535" s="140" t="str">
        <f>IF('2'!$B$5="","",IF('2'!$B$69="","",10))</f>
        <v/>
      </c>
      <c r="BA535" s="137" t="str">
        <f>IF('2'!$B$5="","",IF('2'!$B$69="","",5))</f>
        <v/>
      </c>
      <c r="BB535" s="137" t="str">
        <f>IF('2'!$B$5="","",IF('2'!$B$69="","",IF('2'!$F$69="","",'2'!$F$69)))</f>
        <v/>
      </c>
      <c r="BC535" s="141" t="str">
        <f>IF('2'!$B$5="","",IF('2'!$B$69="","",0))</f>
        <v/>
      </c>
      <c r="BD535" s="137" t="str">
        <f>IF('2'!$B$5="","",IF('2'!$B$69="","",'2'!$B$2))</f>
        <v/>
      </c>
      <c r="BE535" s="138" t="str">
        <f>IF('2'!$B$5="","",IF('2'!$B$69="","",'2'!$B$4))</f>
        <v/>
      </c>
      <c r="BG535" s="77"/>
      <c r="BH535" s="73"/>
      <c r="BI535" s="79"/>
      <c r="BK535" s="75"/>
      <c r="BL535" s="73"/>
      <c r="BO535" s="79"/>
      <c r="BQ535" s="77"/>
      <c r="BR535" s="73"/>
    </row>
    <row r="536" spans="50:70" x14ac:dyDescent="0.25">
      <c r="AX536" s="139" t="str">
        <f>IF('2'!$B$5="","",IF('2'!$B$69="","",'2'!$B$5))</f>
        <v/>
      </c>
      <c r="AY536" s="137" t="str">
        <f>IF('2'!$B$5="","",IF('2'!$B$69="","","PCF008002"))</f>
        <v/>
      </c>
      <c r="AZ536" s="140" t="str">
        <f>IF('2'!$B$5="","",IF('2'!$B$69="","",10))</f>
        <v/>
      </c>
      <c r="BA536" s="137" t="str">
        <f>IF('2'!$B$5="","",IF('2'!$B$69="","",6))</f>
        <v/>
      </c>
      <c r="BB536" s="137" t="str">
        <f>IF('2'!$B$5="","",IF('2'!$B$69="","",IF('2'!$G$69="","",'2'!$G$69)))</f>
        <v/>
      </c>
      <c r="BC536" s="141" t="str">
        <f>IF('2'!$B$5="","",IF('2'!$B$69="","",0))</f>
        <v/>
      </c>
      <c r="BD536" s="137" t="str">
        <f>IF('2'!$B$5="","",IF('2'!$B$69="","",'2'!$B$2))</f>
        <v/>
      </c>
      <c r="BE536" s="138" t="str">
        <f>IF('2'!$B$5="","",IF('2'!$B$69="","",'2'!$B$4))</f>
        <v/>
      </c>
      <c r="BG536" s="77"/>
      <c r="BH536" s="73"/>
      <c r="BI536" s="79"/>
      <c r="BK536" s="75"/>
      <c r="BL536" s="73"/>
      <c r="BO536" s="79"/>
      <c r="BQ536" s="77"/>
      <c r="BR536" s="73"/>
    </row>
    <row r="537" spans="50:70" x14ac:dyDescent="0.25">
      <c r="AX537" s="139" t="str">
        <f>IF('2'!$B$5="","",IF('2'!$B$69="","",'2'!$B$5))</f>
        <v/>
      </c>
      <c r="AY537" s="137" t="str">
        <f>IF('2'!$B$5="","",IF('2'!$B$69="","","PCF008002"))</f>
        <v/>
      </c>
      <c r="AZ537" s="140" t="str">
        <f>IF('2'!$B$5="","",IF('2'!$B$69="","",10))</f>
        <v/>
      </c>
      <c r="BA537" s="137" t="str">
        <f>IF('2'!$B$5="","",IF('2'!$B$69="","",7))</f>
        <v/>
      </c>
      <c r="BB537" s="137" t="str">
        <f>IF('2'!$B$5="","",IF('2'!$B$69="","",IF('2'!$H$69="","",'2'!$H$69)))</f>
        <v/>
      </c>
      <c r="BC537" s="141" t="str">
        <f>IF('2'!$B$5="","",IF('2'!$B$69="","",0))</f>
        <v/>
      </c>
      <c r="BD537" s="137" t="str">
        <f>IF('2'!$B$5="","",IF('2'!$B$69="","",'2'!$B$2))</f>
        <v/>
      </c>
      <c r="BE537" s="138" t="str">
        <f>IF('2'!$B$5="","",IF('2'!$B$69="","",'2'!$B$4))</f>
        <v/>
      </c>
      <c r="BG537" s="77"/>
      <c r="BH537" s="73"/>
      <c r="BI537" s="79"/>
      <c r="BK537" s="75"/>
      <c r="BL537" s="73"/>
      <c r="BO537" s="79"/>
      <c r="BQ537" s="77"/>
      <c r="BR537" s="73"/>
    </row>
    <row r="538" spans="50:70" x14ac:dyDescent="0.25">
      <c r="AX538" s="139" t="str">
        <f>IF('2'!$B$5="","",IF('2'!$B$69="","",'2'!$B$5))</f>
        <v/>
      </c>
      <c r="AY538" s="137" t="str">
        <f>IF('2'!$B$5="","",IF('2'!$B$69="","","PCF008002"))</f>
        <v/>
      </c>
      <c r="AZ538" s="140" t="str">
        <f>IF('2'!$B$5="","",IF('2'!$B$69="","",10))</f>
        <v/>
      </c>
      <c r="BA538" s="137" t="str">
        <f>IF('2'!$B$5="","",IF('2'!$B$69="","",8))</f>
        <v/>
      </c>
      <c r="BB538" s="137" t="str">
        <f>IF('2'!$B$5="","",IF('2'!$B$69="","",IF('2'!$I$69="","",'2'!$I$69)))</f>
        <v/>
      </c>
      <c r="BC538" s="141" t="str">
        <f>IF('2'!$B$5="","",IF('2'!$B$69="","",0))</f>
        <v/>
      </c>
      <c r="BD538" s="137" t="str">
        <f>IF('2'!$B$5="","",IF('2'!$B$69="","",'2'!$B$2))</f>
        <v/>
      </c>
      <c r="BE538" s="138" t="str">
        <f>IF('2'!$B$5="","",IF('2'!$B$69="","",'2'!$B$4))</f>
        <v/>
      </c>
      <c r="BG538" s="77"/>
      <c r="BH538" s="73"/>
      <c r="BI538" s="79"/>
      <c r="BK538" s="75"/>
      <c r="BL538" s="73"/>
      <c r="BO538" s="79"/>
      <c r="BQ538" s="77"/>
      <c r="BR538" s="73"/>
    </row>
    <row r="539" spans="50:70" x14ac:dyDescent="0.25">
      <c r="AX539" s="139" t="str">
        <f>IF('2'!$B$5="","",IF('2'!$B$69="","",'2'!$B$5))</f>
        <v/>
      </c>
      <c r="AY539" s="137" t="str">
        <f>IF('2'!$B$5="","",IF('2'!$B$69="","","PCF008002"))</f>
        <v/>
      </c>
      <c r="AZ539" s="140" t="str">
        <f>IF('2'!$B$5="","",IF('2'!$B$69="","",10))</f>
        <v/>
      </c>
      <c r="BA539" s="137" t="str">
        <f>IF('2'!$B$5="","",IF('2'!$B$69="","",9))</f>
        <v/>
      </c>
      <c r="BB539" s="137" t="str">
        <f>IF('2'!$B$5="","",IF('2'!$B$69="","","QAQC"))</f>
        <v/>
      </c>
      <c r="BC539" s="141" t="str">
        <f>IF('2'!$B$5="","",IF('2'!$B$69="","",0))</f>
        <v/>
      </c>
      <c r="BD539" s="137" t="str">
        <f>IF('2'!$B$5="","",IF('2'!$B$69="","",'2'!$B$2))</f>
        <v/>
      </c>
      <c r="BE539" s="138" t="str">
        <f>IF('2'!$B$5="","",IF('2'!$B$69="","",'2'!$B$4))</f>
        <v/>
      </c>
      <c r="BG539" s="77"/>
      <c r="BH539" s="73"/>
      <c r="BI539" s="79"/>
      <c r="BK539" s="75"/>
      <c r="BL539" s="73"/>
      <c r="BO539" s="79"/>
      <c r="BQ539" s="77"/>
      <c r="BR539" s="73"/>
    </row>
    <row r="540" spans="50:70" x14ac:dyDescent="0.25">
      <c r="AX540" s="139" t="str">
        <f>IF('2'!$B$5="","",IF('2'!$B$69="","",'2'!$B$5))</f>
        <v/>
      </c>
      <c r="AY540" s="137" t="str">
        <f>IF('2'!$B$5="","",IF('2'!$B$69="","","PCF008002"))</f>
        <v/>
      </c>
      <c r="AZ540" s="140" t="str">
        <f>IF('2'!$B$5="","",IF('2'!$B$69="","",10))</f>
        <v/>
      </c>
      <c r="BA540" s="137" t="str">
        <f>IF('2'!$B$5="","",IF('2'!$B$69="","",10))</f>
        <v/>
      </c>
      <c r="BB540" s="137" t="str">
        <f>IF('2'!$B$5="","",IF('2'!$B$69="","",IF('2'!$R$69="","",'2'!$R$69)))</f>
        <v/>
      </c>
      <c r="BC540" s="141" t="str">
        <f>IF('2'!$B$5="","",IF('2'!$B$69="","",0))</f>
        <v/>
      </c>
      <c r="BD540" s="137" t="str">
        <f>IF('2'!$B$5="","",IF('2'!$B$69="","",'2'!$B$2))</f>
        <v/>
      </c>
      <c r="BE540" s="138" t="str">
        <f>IF('2'!$B$5="","",IF('2'!$B$69="","",'2'!$B$4))</f>
        <v/>
      </c>
      <c r="BG540" s="77"/>
      <c r="BH540" s="73"/>
      <c r="BI540" s="79"/>
      <c r="BK540" s="75"/>
      <c r="BL540" s="73"/>
      <c r="BO540" s="79"/>
      <c r="BQ540" s="77"/>
      <c r="BR540" s="73"/>
    </row>
    <row r="541" spans="50:70" x14ac:dyDescent="0.25">
      <c r="AX541" s="139" t="str">
        <f>IF('2'!$B$5="","",IF('2'!$B$69="","",'2'!$B$5))</f>
        <v/>
      </c>
      <c r="AY541" s="137" t="str">
        <f>IF('2'!$B$5="","",IF('2'!$B$69="","","PCF008002"))</f>
        <v/>
      </c>
      <c r="AZ541" s="140" t="str">
        <f>IF('2'!$B$5="","",IF('2'!$B$69="","",10))</f>
        <v/>
      </c>
      <c r="BA541" s="137" t="str">
        <f>IF('2'!$B$5="","",IF('2'!$B$69="","",11))</f>
        <v/>
      </c>
      <c r="BB541" s="137" t="str">
        <f>IF('2'!$B$5="","",IF('2'!$B$69="","",IF('2'!$K$69="","",'2'!$K$69)))</f>
        <v/>
      </c>
      <c r="BC541" s="141" t="str">
        <f>IF('2'!$B$5="","",IF('2'!$B$69="","",0))</f>
        <v/>
      </c>
      <c r="BD541" s="137" t="str">
        <f>IF('2'!$B$5="","",IF('2'!$B$69="","",'2'!$B$2))</f>
        <v/>
      </c>
      <c r="BE541" s="138" t="str">
        <f>IF('2'!$B$5="","",IF('2'!$B$69="","",'2'!$B$4))</f>
        <v/>
      </c>
      <c r="BG541" s="77"/>
      <c r="BH541" s="73"/>
      <c r="BI541" s="79"/>
      <c r="BK541" s="75"/>
      <c r="BL541" s="73"/>
      <c r="BO541" s="79"/>
      <c r="BQ541" s="77"/>
      <c r="BR541" s="73"/>
    </row>
    <row r="542" spans="50:70" x14ac:dyDescent="0.25">
      <c r="AX542" s="139" t="str">
        <f>IF('2'!$B$5="","",IF('2'!$B$69="","",'2'!$B$5))</f>
        <v/>
      </c>
      <c r="AY542" s="137" t="str">
        <f>IF('2'!$B$5="","",IF('2'!$B$69="","","PCF008002"))</f>
        <v/>
      </c>
      <c r="AZ542" s="140" t="str">
        <f>IF('2'!$B$5="","",IF('2'!$B$69="","",10))</f>
        <v/>
      </c>
      <c r="BA542" s="137" t="str">
        <f>IF('2'!$B$5="","",IF('2'!$B$69="","",12))</f>
        <v/>
      </c>
      <c r="BB542" s="137" t="str">
        <f>IF('2'!$B$5="","",IF('2'!$B$69="","",IF('2'!$E$69="","",'2'!$E$69)))</f>
        <v/>
      </c>
      <c r="BC542" s="141" t="str">
        <f>IF('2'!$B$5="","",IF('2'!$B$69="","",0))</f>
        <v/>
      </c>
      <c r="BD542" s="137" t="str">
        <f>IF('2'!$B$5="","",IF('2'!$B$69="","",'2'!$B$2))</f>
        <v/>
      </c>
      <c r="BE542" s="138" t="str">
        <f>IF('2'!$B$5="","",IF('2'!$B$69="","",'2'!$B$4))</f>
        <v/>
      </c>
      <c r="BG542" s="77"/>
      <c r="BH542" s="73"/>
      <c r="BI542" s="79"/>
      <c r="BK542" s="75"/>
      <c r="BL542" s="73"/>
      <c r="BO542" s="79"/>
      <c r="BQ542" s="77"/>
      <c r="BR542" s="73"/>
    </row>
    <row r="543" spans="50:70" x14ac:dyDescent="0.25">
      <c r="AX543" s="139" t="str">
        <f>IF('2'!$B$5="","",IF('2'!$B$69="","",'2'!$B$5))</f>
        <v/>
      </c>
      <c r="AY543" s="137" t="str">
        <f>IF('2'!$B$5="","",IF('2'!$B$69="","","PCF008002"))</f>
        <v/>
      </c>
      <c r="AZ543" s="140" t="str">
        <f>IF('2'!$B$5="","",IF('2'!$B$69="","",10))</f>
        <v/>
      </c>
      <c r="BA543" s="137" t="str">
        <f>IF('2'!$B$5="","",IF('2'!$B$69="","",990))</f>
        <v/>
      </c>
      <c r="BB543" s="137"/>
      <c r="BC543" s="141" t="str">
        <f>IF('2'!$B$5="","",IF('2'!$B$69="","",0))</f>
        <v/>
      </c>
      <c r="BD543" s="137" t="str">
        <f>IF('2'!$B$5="","",IF('2'!$B$69="","",'2'!$B$2))</f>
        <v/>
      </c>
      <c r="BE543" s="138" t="str">
        <f>IF('2'!$B$5="","",IF('2'!$B$69="","",'2'!$B$4))</f>
        <v/>
      </c>
      <c r="BG543" s="77"/>
      <c r="BH543" s="73"/>
      <c r="BI543" s="79"/>
      <c r="BK543" s="75"/>
      <c r="BL543" s="73"/>
      <c r="BO543" s="79"/>
      <c r="BQ543" s="77"/>
      <c r="BR543" s="73"/>
    </row>
    <row r="544" spans="50:70" x14ac:dyDescent="0.25">
      <c r="AX544" s="139" t="str">
        <f>IF('2'!$B$5="","",IF('2'!$B$69="","",'2'!$B$5))</f>
        <v/>
      </c>
      <c r="AY544" s="137" t="str">
        <f>IF('2'!$B$5="","",IF('2'!$B$69="","","PCF008002"))</f>
        <v/>
      </c>
      <c r="AZ544" s="140" t="str">
        <f>IF('2'!$B$5="","",IF('2'!$B$69="","",10))</f>
        <v/>
      </c>
      <c r="BA544" s="137" t="str">
        <f>IF('2'!$B$5="","",IF('2'!$B$69="","",992))</f>
        <v/>
      </c>
      <c r="BB544" s="137"/>
      <c r="BC544" s="141" t="str">
        <f>IF('2'!$B$5="","",IF('2'!$B$69="","",0))</f>
        <v/>
      </c>
      <c r="BD544" s="137" t="str">
        <f>IF('2'!$B$5="","",IF('2'!$B$69="","",'2'!$B$2))</f>
        <v/>
      </c>
      <c r="BE544" s="138" t="str">
        <f>IF('2'!$B$5="","",IF('2'!$B$69="","",'2'!$B$4))</f>
        <v/>
      </c>
      <c r="BG544" s="77"/>
      <c r="BH544" s="73"/>
      <c r="BI544" s="79"/>
      <c r="BK544" s="75"/>
      <c r="BL544" s="73"/>
      <c r="BO544" s="79"/>
      <c r="BQ544" s="77"/>
      <c r="BR544" s="73"/>
    </row>
    <row r="545" spans="50:70" x14ac:dyDescent="0.25">
      <c r="AX545" s="139" t="str">
        <f>IF('2'!$B$5="","",IF('2'!$B$69="","",'2'!$B$5))</f>
        <v/>
      </c>
      <c r="AY545" s="137" t="str">
        <f>IF('2'!$B$5="","",IF('2'!$B$69="","","PCF008002"))</f>
        <v/>
      </c>
      <c r="AZ545" s="140" t="str">
        <f>IF('2'!$B$5="","",IF('2'!$B$69="","",10))</f>
        <v/>
      </c>
      <c r="BA545" s="137" t="str">
        <f>IF('2'!$B$5="","",IF('2'!$B$69="","",993))</f>
        <v/>
      </c>
      <c r="BB545" s="137"/>
      <c r="BC545" s="141" t="str">
        <f>IF('2'!$B$5="","",IF('2'!$B$69="","",0))</f>
        <v/>
      </c>
      <c r="BD545" s="137" t="str">
        <f>IF('2'!$B$5="","",IF('2'!$B$69="","",'2'!$B$2))</f>
        <v/>
      </c>
      <c r="BE545" s="138" t="str">
        <f>IF('2'!$B$5="","",IF('2'!$B$69="","",'2'!$B$4))</f>
        <v/>
      </c>
      <c r="BG545" s="77"/>
      <c r="BH545" s="73"/>
      <c r="BI545" s="79"/>
      <c r="BK545" s="75"/>
      <c r="BL545" s="73"/>
      <c r="BO545" s="79"/>
      <c r="BQ545" s="77"/>
      <c r="BR545" s="73"/>
    </row>
    <row r="546" spans="50:70" x14ac:dyDescent="0.25">
      <c r="AX546" s="139" t="str">
        <f>IF('2'!$B$5="","",IF('2'!$B$69="","",'2'!$B$5))</f>
        <v/>
      </c>
      <c r="AY546" s="137" t="str">
        <f>IF('2'!$B$5="","",IF('2'!$B$69="","","PCF008002"))</f>
        <v/>
      </c>
      <c r="AZ546" s="140" t="str">
        <f>IF('2'!$B$5="","",IF('2'!$B$69="","",10))</f>
        <v/>
      </c>
      <c r="BA546" s="137" t="str">
        <f>IF('2'!$B$5="","",IF('2'!$B$69="","",994))</f>
        <v/>
      </c>
      <c r="BB546" s="137"/>
      <c r="BC546" s="141" t="str">
        <f>IF('2'!$B$5="","",IF('2'!$B$69="","",0))</f>
        <v/>
      </c>
      <c r="BD546" s="137" t="str">
        <f>IF('2'!$B$5="","",IF('2'!$B$69="","",'2'!$B$2))</f>
        <v/>
      </c>
      <c r="BE546" s="138" t="str">
        <f>IF('2'!$B$5="","",IF('2'!$B$69="","",'2'!$B$4))</f>
        <v/>
      </c>
      <c r="BG546" s="77"/>
      <c r="BH546" s="73"/>
      <c r="BI546" s="79"/>
      <c r="BK546" s="75"/>
      <c r="BL546" s="73"/>
      <c r="BO546" s="79"/>
      <c r="BQ546" s="77"/>
      <c r="BR546" s="73"/>
    </row>
    <row r="547" spans="50:70" x14ac:dyDescent="0.25">
      <c r="AX547" s="139" t="str">
        <f>IF('2'!$B$5="","",IF('2'!$B$69="","",'2'!$B$5))</f>
        <v/>
      </c>
      <c r="AY547" s="137" t="str">
        <f>IF('2'!$B$5="","",IF('2'!$B$69="","","PCF008002"))</f>
        <v/>
      </c>
      <c r="AZ547" s="140" t="str">
        <f>IF('2'!$B$5="","",IF('2'!$B$69="","",10))</f>
        <v/>
      </c>
      <c r="BA547" s="137" t="str">
        <f>IF('2'!$B$5="","",IF('2'!$B$69="","",995))</f>
        <v/>
      </c>
      <c r="BB547" s="137"/>
      <c r="BC547" s="141" t="str">
        <f>IF('2'!$B$5="","",IF('2'!$B$69="","",0))</f>
        <v/>
      </c>
      <c r="BD547" s="137" t="str">
        <f>IF('2'!$B$5="","",IF('2'!$B$69="","",'2'!$B$2))</f>
        <v/>
      </c>
      <c r="BE547" s="138" t="str">
        <f>IF('2'!$B$5="","",IF('2'!$B$69="","",'2'!$B$4))</f>
        <v/>
      </c>
      <c r="BG547" s="77"/>
      <c r="BH547" s="73"/>
      <c r="BI547" s="79"/>
      <c r="BK547" s="75"/>
      <c r="BL547" s="73"/>
      <c r="BO547" s="79"/>
      <c r="BQ547" s="77"/>
      <c r="BR547" s="73"/>
    </row>
    <row r="548" spans="50:70" x14ac:dyDescent="0.25">
      <c r="AX548" s="139" t="str">
        <f>IF('2'!$B$5="","",IF('2'!$B$69="","",'2'!$B$5))</f>
        <v/>
      </c>
      <c r="AY548" s="137" t="str">
        <f>IF('2'!$B$5="","",IF('2'!$B$69="","","PCF008002"))</f>
        <v/>
      </c>
      <c r="AZ548" s="140" t="str">
        <f>IF('2'!$B$5="","",IF('2'!$B$69="","",10))</f>
        <v/>
      </c>
      <c r="BA548" s="137" t="str">
        <f>IF('2'!$B$5="","",IF('2'!$B$69="","",996))</f>
        <v/>
      </c>
      <c r="BB548" s="137"/>
      <c r="BC548" s="141" t="str">
        <f>IF('2'!$B$5="","",IF('2'!$B$69="","",0))</f>
        <v/>
      </c>
      <c r="BD548" s="137" t="str">
        <f>IF('2'!$B$5="","",IF('2'!$B$69="","",'2'!$B$2))</f>
        <v/>
      </c>
      <c r="BE548" s="138" t="str">
        <f>IF('2'!$B$5="","",IF('2'!$B$69="","",'2'!$B$4))</f>
        <v/>
      </c>
      <c r="BG548" s="77"/>
      <c r="BH548" s="73"/>
      <c r="BI548" s="79"/>
      <c r="BK548" s="75"/>
      <c r="BL548" s="73"/>
      <c r="BO548" s="79"/>
      <c r="BQ548" s="77"/>
      <c r="BR548" s="73"/>
    </row>
    <row r="549" spans="50:70" x14ac:dyDescent="0.25">
      <c r="AX549" s="139" t="str">
        <f>IF('2'!$B$5="","",IF('2'!$B$69="","",'2'!$B$5))</f>
        <v/>
      </c>
      <c r="AY549" s="137" t="str">
        <f>IF('2'!$B$5="","",IF('2'!$B$69="","","PCF008002"))</f>
        <v/>
      </c>
      <c r="AZ549" s="140" t="str">
        <f>IF('2'!$B$5="","",IF('2'!$B$69="","",10))</f>
        <v/>
      </c>
      <c r="BA549" s="137" t="str">
        <f>IF('2'!$B$5="","",IF('2'!$B$69="","",997))</f>
        <v/>
      </c>
      <c r="BB549" s="137"/>
      <c r="BC549" s="141" t="str">
        <f>IF('2'!$B$5="","",IF('2'!$B$69="","",0))</f>
        <v/>
      </c>
      <c r="BD549" s="137" t="str">
        <f>IF('2'!$B$5="","",IF('2'!$B$69="","",'2'!$B$2))</f>
        <v/>
      </c>
      <c r="BE549" s="138" t="str">
        <f>IF('2'!$B$5="","",IF('2'!$B$69="","",'2'!$B$4))</f>
        <v/>
      </c>
      <c r="BG549" s="77"/>
      <c r="BH549" s="73"/>
      <c r="BI549" s="79"/>
      <c r="BK549" s="75"/>
      <c r="BL549" s="73"/>
      <c r="BO549" s="79"/>
      <c r="BQ549" s="77"/>
      <c r="BR549" s="73"/>
    </row>
    <row r="550" spans="50:70" x14ac:dyDescent="0.25">
      <c r="AX550" s="139" t="str">
        <f>IF('2'!$B$5="","",IF('2'!$B$69="","",'2'!$B$5))</f>
        <v/>
      </c>
      <c r="AY550" s="137" t="str">
        <f>IF('2'!$B$5="","",IF('2'!$B$69="","","PCF008002"))</f>
        <v/>
      </c>
      <c r="AZ550" s="140" t="str">
        <f>IF('2'!$B$5="","",IF('2'!$B$69="","",10))</f>
        <v/>
      </c>
      <c r="BA550" s="137" t="str">
        <f>IF('2'!$B$5="","",IF('2'!$B$69="","",998))</f>
        <v/>
      </c>
      <c r="BB550" s="137"/>
      <c r="BC550" s="141" t="str">
        <f>IF('2'!$B$5="","",IF('2'!$B$69="","",0))</f>
        <v/>
      </c>
      <c r="BD550" s="137" t="str">
        <f>IF('2'!$B$5="","",IF('2'!$B$69="","",'2'!$B$2))</f>
        <v/>
      </c>
      <c r="BE550" s="138" t="str">
        <f>IF('2'!$B$5="","",IF('2'!$B$69="","",'2'!$B$4))</f>
        <v/>
      </c>
      <c r="BG550" s="77"/>
      <c r="BH550" s="73"/>
      <c r="BI550" s="79"/>
      <c r="BK550" s="75"/>
      <c r="BL550" s="73"/>
      <c r="BO550" s="79"/>
      <c r="BQ550" s="77"/>
      <c r="BR550" s="73"/>
    </row>
    <row r="551" spans="50:70" x14ac:dyDescent="0.25">
      <c r="AX551" s="139" t="str">
        <f>IF('2'!$B$5="","",IF('2'!$B$69="","",'2'!$B$5))</f>
        <v/>
      </c>
      <c r="AY551" s="137" t="str">
        <f>IF('2'!$B$5="","",IF('2'!$B$69="","","PCF008002"))</f>
        <v/>
      </c>
      <c r="AZ551" s="140" t="str">
        <f>IF('2'!$B$5="","",IF('2'!$B$69="","",10))</f>
        <v/>
      </c>
      <c r="BA551" s="137" t="str">
        <f>IF('2'!$B$5="","",IF('2'!$B$69="","",999))</f>
        <v/>
      </c>
      <c r="BB551" s="137"/>
      <c r="BC551" s="141" t="str">
        <f>IF('2'!$B$5="","",IF('2'!$B$69="","",0))</f>
        <v/>
      </c>
      <c r="BD551" s="137" t="str">
        <f>IF('2'!$B$5="","",IF('2'!$B$69="","",'2'!$B$2))</f>
        <v/>
      </c>
      <c r="BE551" s="138" t="str">
        <f>IF('2'!$B$5="","",IF('2'!$B$69="","",'2'!$B$4))</f>
        <v/>
      </c>
      <c r="BG551" s="77"/>
      <c r="BH551" s="73"/>
      <c r="BI551" s="79"/>
      <c r="BK551" s="75"/>
      <c r="BL551" s="73"/>
      <c r="BO551" s="79"/>
      <c r="BQ551" s="77"/>
      <c r="BR551" s="73"/>
    </row>
    <row r="552" spans="50:70" x14ac:dyDescent="0.25">
      <c r="AX552" s="139" t="str">
        <f>IF('2'!$B$5="","",IF('2'!$B$36="","",'2'!$B$5))</f>
        <v/>
      </c>
      <c r="AY552" s="137" t="str">
        <f>IF('2'!$B$5="","",IF('2'!$B$36="","","PCF011003"))</f>
        <v/>
      </c>
      <c r="AZ552" s="140" t="str">
        <f>IF('2'!$B$5="","",IF('2'!$B$36="","",1))</f>
        <v/>
      </c>
      <c r="BA552" s="137" t="str">
        <f>IF('2'!$B$5="","",IF('2'!$B$36="","",1))</f>
        <v/>
      </c>
      <c r="BB552" s="137" t="str">
        <f>IF('2'!$B$5="","",IF('2'!$B$36="","",IF('2'!$B$12="","",'2'!$B$12)))</f>
        <v/>
      </c>
      <c r="BC552" s="141" t="str">
        <f>IF('2'!$B$5="","",IF('2'!$B$36="","",0))</f>
        <v/>
      </c>
      <c r="BD552" s="137" t="str">
        <f>IF('2'!$B$5="","",IF('2'!$B$36="","",'2'!$B$2))</f>
        <v/>
      </c>
      <c r="BE552" s="138" t="str">
        <f>IF('2'!$B$5="","",IF('2'!$B$36="","",'2'!$B$4))</f>
        <v/>
      </c>
      <c r="BG552" s="77"/>
      <c r="BH552" s="73"/>
      <c r="BI552" s="79"/>
      <c r="BK552" s="75"/>
      <c r="BL552" s="73"/>
      <c r="BO552" s="79"/>
      <c r="BQ552" s="77"/>
      <c r="BR552" s="73"/>
    </row>
    <row r="553" spans="50:70" x14ac:dyDescent="0.25">
      <c r="AX553" s="139" t="str">
        <f>IF('2'!$B$5="","",IF('2'!$B$36="","",'2'!$B$5))</f>
        <v/>
      </c>
      <c r="AY553" s="137" t="str">
        <f>IF('2'!$B$5="","",IF('2'!$B$36="","","PCF011003"))</f>
        <v/>
      </c>
      <c r="AZ553" s="140" t="str">
        <f>IF('2'!$B$5="","",IF('2'!$B$36="","",1))</f>
        <v/>
      </c>
      <c r="BA553" s="137" t="str">
        <f>IF('2'!$B$5="","",IF('2'!$B$36="","",2))</f>
        <v/>
      </c>
      <c r="BB553" s="137" t="str">
        <f>IF('2'!$B$5="","",IF('2'!$B$36="","",IF('2'!$B$13="","",'2'!$B$13)))</f>
        <v/>
      </c>
      <c r="BC553" s="141" t="str">
        <f>IF('2'!$B$5="","",IF('2'!$B$36="","",0))</f>
        <v/>
      </c>
      <c r="BD553" s="137" t="str">
        <f>IF('2'!$B$5="","",IF('2'!$B$36="","",'2'!$B$2))</f>
        <v/>
      </c>
      <c r="BE553" s="138" t="str">
        <f>IF('2'!$B$5="","",IF('2'!$B$36="","",'2'!$B$4))</f>
        <v/>
      </c>
      <c r="BG553" s="77"/>
      <c r="BH553" s="73"/>
      <c r="BI553" s="79"/>
      <c r="BK553" s="75"/>
      <c r="BL553" s="73"/>
      <c r="BO553" s="79"/>
      <c r="BQ553" s="77"/>
      <c r="BR553" s="73"/>
    </row>
    <row r="554" spans="50:70" x14ac:dyDescent="0.25">
      <c r="AX554" s="139" t="str">
        <f>IF('2'!$B$5="","",IF('2'!$B$36="","",'2'!$B$5))</f>
        <v/>
      </c>
      <c r="AY554" s="137" t="str">
        <f>IF('2'!$B$5="","",IF('2'!$B$36="","","PCF011003"))</f>
        <v/>
      </c>
      <c r="AZ554" s="140" t="str">
        <f>IF('2'!$B$5="","",IF('2'!$B$36="","",1))</f>
        <v/>
      </c>
      <c r="BA554" s="137" t="str">
        <f>IF('2'!$B$5="","",IF('2'!$B$36="","",3))</f>
        <v/>
      </c>
      <c r="BB554" s="137" t="str">
        <f>IF('2'!$B$5="","",IF('2'!$B$36="","",IF('2'!$B$14="","",'2'!$B$14)))</f>
        <v/>
      </c>
      <c r="BC554" s="141" t="str">
        <f>IF('2'!$B$5="","",IF('2'!$B$36="","",0))</f>
        <v/>
      </c>
      <c r="BD554" s="137" t="str">
        <f>IF('2'!$B$5="","",IF('2'!$B$36="","",'2'!$B$2))</f>
        <v/>
      </c>
      <c r="BE554" s="138" t="str">
        <f>IF('2'!$B$5="","",IF('2'!$B$36="","",'2'!$B$4))</f>
        <v/>
      </c>
      <c r="BG554" s="77"/>
      <c r="BH554" s="73"/>
      <c r="BI554" s="79"/>
      <c r="BK554" s="75"/>
      <c r="BL554" s="73"/>
      <c r="BO554" s="79"/>
      <c r="BQ554" s="77"/>
      <c r="BR554" s="73"/>
    </row>
    <row r="555" spans="50:70" x14ac:dyDescent="0.25">
      <c r="AX555" s="139" t="str">
        <f>IF('2'!$B$5="","",IF('2'!$B$36="","",'2'!$B$5))</f>
        <v/>
      </c>
      <c r="AY555" s="137" t="str">
        <f>IF('2'!$B$5="","",IF('2'!$B$36="","","PCF011003"))</f>
        <v/>
      </c>
      <c r="AZ555" s="140" t="str">
        <f>IF('2'!$B$5="","",IF('2'!$B$36="","",1))</f>
        <v/>
      </c>
      <c r="BA555" s="137" t="str">
        <f>IF('2'!$B$5="","",IF('2'!$B$36="","",4))</f>
        <v/>
      </c>
      <c r="BB555" s="137" t="str">
        <f>IF('2'!$B$5="","",IF('2'!$B$36="","",IF('2'!$B$36="","",'2'!$B$36)))</f>
        <v/>
      </c>
      <c r="BC555" s="141" t="str">
        <f>IF('2'!$B$5="","",IF('2'!$B$36="","",0))</f>
        <v/>
      </c>
      <c r="BD555" s="137" t="str">
        <f>IF('2'!$B$5="","",IF('2'!$B$36="","",'2'!$B$2))</f>
        <v/>
      </c>
      <c r="BE555" s="138" t="str">
        <f>IF('2'!$B$5="","",IF('2'!$B$36="","",'2'!$B$4))</f>
        <v/>
      </c>
      <c r="BG555" s="77"/>
      <c r="BH555" s="73"/>
      <c r="BI555" s="79"/>
      <c r="BK555" s="75"/>
      <c r="BL555" s="73"/>
      <c r="BO555" s="79"/>
      <c r="BQ555" s="77"/>
      <c r="BR555" s="73"/>
    </row>
    <row r="556" spans="50:70" x14ac:dyDescent="0.25">
      <c r="AX556" s="139" t="str">
        <f>IF('2'!$B$5="","",IF('2'!$B$36="","",'2'!$B$5))</f>
        <v/>
      </c>
      <c r="AY556" s="137" t="str">
        <f>IF('2'!$B$5="","",IF('2'!$B$36="","","PCF011003"))</f>
        <v/>
      </c>
      <c r="AZ556" s="140" t="str">
        <f>IF('2'!$B$5="","",IF('2'!$B$36="","",1))</f>
        <v/>
      </c>
      <c r="BA556" s="137" t="str">
        <f>IF('2'!$B$5="","",IF('2'!$B$36="","",5))</f>
        <v/>
      </c>
      <c r="BB556" s="137" t="str">
        <f>IF('2'!$B$5="","",IF('2'!$B$36="","",IF('2'!$B$37="","",'2'!$B$37)))</f>
        <v/>
      </c>
      <c r="BC556" s="141" t="str">
        <f>IF('2'!$B$5="","",IF('2'!$B$36="","",0))</f>
        <v/>
      </c>
      <c r="BD556" s="137" t="str">
        <f>IF('2'!$B$5="","",IF('2'!$B$36="","",'2'!$B$2))</f>
        <v/>
      </c>
      <c r="BE556" s="138" t="str">
        <f>IF('2'!$B$5="","",IF('2'!$B$36="","",'2'!$B$4))</f>
        <v/>
      </c>
      <c r="BG556" s="77"/>
      <c r="BH556" s="73"/>
      <c r="BI556" s="79"/>
      <c r="BK556" s="75"/>
      <c r="BL556" s="73"/>
      <c r="BO556" s="79"/>
      <c r="BQ556" s="77"/>
      <c r="BR556" s="73"/>
    </row>
    <row r="557" spans="50:70" x14ac:dyDescent="0.25">
      <c r="AX557" s="139" t="str">
        <f>IF('2'!$B$5="","",IF('2'!$B$36="","",'2'!$B$5))</f>
        <v/>
      </c>
      <c r="AY557" s="137" t="str">
        <f>IF('2'!$B$5="","",IF('2'!$B$36="","","PCF011003"))</f>
        <v/>
      </c>
      <c r="AZ557" s="140" t="str">
        <f>IF('2'!$B$5="","",IF('2'!$B$36="","",1))</f>
        <v/>
      </c>
      <c r="BA557" s="137" t="str">
        <f>IF('2'!$B$5="","",IF('2'!$B$36="","",6))</f>
        <v/>
      </c>
      <c r="BB557" s="137" t="str">
        <f>IF('2'!$B$5="","",IF('2'!$B$36="","",IF('2'!$B$38="","",'2'!$B$38)))</f>
        <v/>
      </c>
      <c r="BC557" s="141" t="str">
        <f>IF('2'!$B$5="","",IF('2'!$B$36="","",0))</f>
        <v/>
      </c>
      <c r="BD557" s="137" t="str">
        <f>IF('2'!$B$5="","",IF('2'!$B$36="","",'2'!$B$2))</f>
        <v/>
      </c>
      <c r="BE557" s="138" t="str">
        <f>IF('2'!$B$5="","",IF('2'!$B$36="","",'2'!$B$4))</f>
        <v/>
      </c>
      <c r="BG557" s="77"/>
      <c r="BH557" s="73"/>
      <c r="BI557" s="79"/>
      <c r="BK557" s="75"/>
      <c r="BL557" s="73"/>
      <c r="BO557" s="79"/>
      <c r="BQ557" s="77"/>
      <c r="BR557" s="73"/>
    </row>
    <row r="558" spans="50:70" x14ac:dyDescent="0.25">
      <c r="AX558" s="139" t="str">
        <f>IF('2'!$B$5="","",IF('2'!$B$36="","",'2'!$B$5))</f>
        <v/>
      </c>
      <c r="AY558" s="137" t="str">
        <f>IF('2'!$B$5="","",IF('2'!$B$36="","","PCF011003"))</f>
        <v/>
      </c>
      <c r="AZ558" s="140" t="str">
        <f>IF('2'!$B$5="","",IF('2'!$B$36="","",1))</f>
        <v/>
      </c>
      <c r="BA558" s="137" t="str">
        <f>IF('2'!$B$5="","",IF('2'!$B$36="","",7))</f>
        <v/>
      </c>
      <c r="BB558" s="137" t="str">
        <f>IF('2'!$B$5="","",IF('2'!$B$36="","",IF('2'!$B$39="","",'2'!$B$39)))</f>
        <v/>
      </c>
      <c r="BC558" s="141" t="str">
        <f>IF('2'!$B$5="","",IF('2'!$B$36="","",0))</f>
        <v/>
      </c>
      <c r="BD558" s="137" t="str">
        <f>IF('2'!$B$5="","",IF('2'!$B$36="","",'2'!$B$2))</f>
        <v/>
      </c>
      <c r="BE558" s="138" t="str">
        <f>IF('2'!$B$5="","",IF('2'!$B$36="","",'2'!$B$4))</f>
        <v/>
      </c>
      <c r="BG558" s="77"/>
      <c r="BH558" s="73"/>
      <c r="BI558" s="79"/>
      <c r="BK558" s="75"/>
      <c r="BL558" s="73"/>
      <c r="BO558" s="79"/>
      <c r="BQ558" s="77"/>
      <c r="BR558" s="73"/>
    </row>
    <row r="559" spans="50:70" x14ac:dyDescent="0.25">
      <c r="AX559" s="139" t="str">
        <f>IF('2'!$B$5="","",IF('2'!$B$36="","",'2'!$B$5))</f>
        <v/>
      </c>
      <c r="AY559" s="137" t="str">
        <f>IF('2'!$B$5="","",IF('2'!$B$36="","","PCF011003"))</f>
        <v/>
      </c>
      <c r="AZ559" s="140" t="str">
        <f>IF('2'!$B$5="","",IF('2'!$B$36="","",1))</f>
        <v/>
      </c>
      <c r="BA559" s="137" t="str">
        <f>IF('2'!$B$5="","",IF('2'!$B$36="","",8))</f>
        <v/>
      </c>
      <c r="BB559" s="137" t="str">
        <f>IF('2'!$B$5="","",IF('2'!$B$36="","",IF('2'!$B$40="","",'2'!$B$40)))</f>
        <v/>
      </c>
      <c r="BC559" s="141" t="str">
        <f>IF('2'!$B$5="","",IF('2'!$B$36="","",0))</f>
        <v/>
      </c>
      <c r="BD559" s="137" t="str">
        <f>IF('2'!$B$5="","",IF('2'!$B$36="","",'2'!$B$2))</f>
        <v/>
      </c>
      <c r="BE559" s="138" t="str">
        <f>IF('2'!$B$5="","",IF('2'!$B$36="","",'2'!$B$4))</f>
        <v/>
      </c>
      <c r="BG559" s="77"/>
      <c r="BH559" s="73"/>
      <c r="BI559" s="79"/>
      <c r="BK559" s="75"/>
      <c r="BL559" s="73"/>
      <c r="BO559" s="79"/>
      <c r="BQ559" s="77"/>
      <c r="BR559" s="73"/>
    </row>
    <row r="560" spans="50:70" x14ac:dyDescent="0.25">
      <c r="AX560" s="139" t="str">
        <f>IF('2'!$B$5="","",IF('2'!$B$36="","",'2'!$B$5))</f>
        <v/>
      </c>
      <c r="AY560" s="137" t="str">
        <f>IF('2'!$B$5="","",IF('2'!$B$36="","","PCF011003"))</f>
        <v/>
      </c>
      <c r="AZ560" s="140" t="str">
        <f>IF('2'!$B$5="","",IF('2'!$B$36="","",1))</f>
        <v/>
      </c>
      <c r="BA560" s="137" t="str">
        <f>IF('2'!$B$5="","",IF('2'!$B$36="","",9))</f>
        <v/>
      </c>
      <c r="BB560" s="137"/>
      <c r="BC560" s="141" t="str">
        <f>IF('2'!$B$5="","",IF('2'!$B$36="","",'2'!$C$36))</f>
        <v/>
      </c>
      <c r="BD560" s="137" t="str">
        <f>IF('2'!$B$5="","",IF('2'!$B$36="","",'2'!$B$2))</f>
        <v/>
      </c>
      <c r="BE560" s="138" t="str">
        <f>IF('2'!$B$5="","",IF('2'!$B$36="","",'2'!$B$4))</f>
        <v/>
      </c>
      <c r="BG560" s="77"/>
      <c r="BH560" s="73"/>
      <c r="BI560" s="79"/>
      <c r="BK560" s="75"/>
      <c r="BL560" s="73"/>
      <c r="BO560" s="79"/>
      <c r="BQ560" s="77"/>
      <c r="BR560" s="73"/>
    </row>
    <row r="561" spans="50:70" x14ac:dyDescent="0.25">
      <c r="AX561" s="139" t="str">
        <f>IF('2'!$B$5="","",IF('2'!$B$36="","",'2'!$B$5))</f>
        <v/>
      </c>
      <c r="AY561" s="137" t="str">
        <f>IF('2'!$B$5="","",IF('2'!$B$36="","","PCF011003"))</f>
        <v/>
      </c>
      <c r="AZ561" s="140" t="str">
        <f>IF('2'!$B$5="","",IF('2'!$B$36="","",1))</f>
        <v/>
      </c>
      <c r="BA561" s="137" t="str">
        <f>IF('2'!$B$5="","",IF('2'!$B$36="","",10))</f>
        <v/>
      </c>
      <c r="BB561" s="137"/>
      <c r="BC561" s="141" t="str">
        <f>IF('2'!$B$5="","",IF('2'!$B$36="","",'2'!$C$37))</f>
        <v/>
      </c>
      <c r="BD561" s="137" t="str">
        <f>IF('2'!$B$5="","",IF('2'!$B$36="","",'2'!$B$2))</f>
        <v/>
      </c>
      <c r="BE561" s="138" t="str">
        <f>IF('2'!$B$5="","",IF('2'!$B$36="","",'2'!$B$4))</f>
        <v/>
      </c>
      <c r="BG561" s="77"/>
      <c r="BH561" s="73"/>
      <c r="BI561" s="79"/>
      <c r="BK561" s="75"/>
      <c r="BL561" s="73"/>
      <c r="BO561" s="79"/>
      <c r="BQ561" s="77"/>
      <c r="BR561" s="73"/>
    </row>
    <row r="562" spans="50:70" x14ac:dyDescent="0.25">
      <c r="AX562" s="139" t="str">
        <f>IF('2'!$B$5="","",IF('2'!$B$36="","",'2'!$B$5))</f>
        <v/>
      </c>
      <c r="AY562" s="137" t="str">
        <f>IF('2'!$B$5="","",IF('2'!$B$36="","","PCF011003"))</f>
        <v/>
      </c>
      <c r="AZ562" s="140" t="str">
        <f>IF('2'!$B$5="","",IF('2'!$B$36="","",1))</f>
        <v/>
      </c>
      <c r="BA562" s="137" t="str">
        <f>IF('2'!$B$5="","",IF('2'!$B$36="","",11))</f>
        <v/>
      </c>
      <c r="BB562" s="137"/>
      <c r="BC562" s="141" t="str">
        <f>IF('2'!$B$5="","",IF('2'!$B$36="","",'2'!$C$38))</f>
        <v/>
      </c>
      <c r="BD562" s="137" t="str">
        <f>IF('2'!$B$5="","",IF('2'!$B$36="","",'2'!$B$2))</f>
        <v/>
      </c>
      <c r="BE562" s="138" t="str">
        <f>IF('2'!$B$5="","",IF('2'!$B$36="","",'2'!$B$4))</f>
        <v/>
      </c>
      <c r="BG562" s="77"/>
      <c r="BH562" s="73"/>
      <c r="BI562" s="79"/>
      <c r="BK562" s="75"/>
      <c r="BL562" s="73"/>
      <c r="BO562" s="79"/>
      <c r="BQ562" s="77"/>
      <c r="BR562" s="73"/>
    </row>
    <row r="563" spans="50:70" x14ac:dyDescent="0.25">
      <c r="AX563" s="139" t="str">
        <f>IF('2'!$B$5="","",IF('2'!$B$36="","",'2'!$B$5))</f>
        <v/>
      </c>
      <c r="AY563" s="137" t="str">
        <f>IF('2'!$B$5="","",IF('2'!$B$36="","","PCF011003"))</f>
        <v/>
      </c>
      <c r="AZ563" s="140" t="str">
        <f>IF('2'!$B$5="","",IF('2'!$B$36="","",1))</f>
        <v/>
      </c>
      <c r="BA563" s="137" t="str">
        <f>IF('2'!$B$5="","",IF('2'!$B$36="","",12))</f>
        <v/>
      </c>
      <c r="BB563" s="137" t="str">
        <f>IF('2'!$B$5="","",IF('2'!$B$36="","",IF('2'!$C$39="","",'2'!$C$39)))</f>
        <v/>
      </c>
      <c r="BC563" s="141" t="str">
        <f>IF('2'!$B$5="","",IF('2'!$B$36="","",0))</f>
        <v/>
      </c>
      <c r="BD563" s="137" t="str">
        <f>IF('2'!$B$5="","",IF('2'!$B$36="","",'2'!$B$2))</f>
        <v/>
      </c>
      <c r="BE563" s="138" t="str">
        <f>IF('2'!$B$5="","",IF('2'!$B$36="","",'2'!$B$4))</f>
        <v/>
      </c>
      <c r="BG563" s="77"/>
      <c r="BH563" s="73"/>
      <c r="BI563" s="79"/>
      <c r="BK563" s="75"/>
      <c r="BL563" s="73"/>
      <c r="BO563" s="79"/>
      <c r="BQ563" s="77"/>
      <c r="BR563" s="73"/>
    </row>
    <row r="564" spans="50:70" x14ac:dyDescent="0.25">
      <c r="AX564" s="139" t="str">
        <f>IF('2'!$B$5="","",IF('2'!$B$36="","",'2'!$B$5))</f>
        <v/>
      </c>
      <c r="AY564" s="137" t="str">
        <f>IF('2'!$B$5="","",IF('2'!$B$36="","","PCF011003"))</f>
        <v/>
      </c>
      <c r="AZ564" s="140" t="str">
        <f>IF('2'!$B$5="","",IF('2'!$B$36="","",1))</f>
        <v/>
      </c>
      <c r="BA564" s="137" t="str">
        <f>IF('2'!$B$5="","",IF('2'!$B$36="","",13))</f>
        <v/>
      </c>
      <c r="BB564" s="137"/>
      <c r="BC564" s="141" t="str">
        <f>IF('2'!$B$5="","",IF('2'!$B$36="","",0))</f>
        <v/>
      </c>
      <c r="BD564" s="137" t="str">
        <f>IF('2'!$B$5="","",IF('2'!$B$36="","",'2'!$B$2))</f>
        <v/>
      </c>
      <c r="BE564" s="138" t="str">
        <f>IF('2'!$B$5="","",IF('2'!$B$36="","",'2'!$B$4))</f>
        <v/>
      </c>
      <c r="BG564" s="77"/>
      <c r="BH564" s="73"/>
      <c r="BI564" s="79"/>
      <c r="BK564" s="75"/>
      <c r="BL564" s="73"/>
      <c r="BO564" s="79"/>
      <c r="BQ564" s="77"/>
      <c r="BR564" s="73"/>
    </row>
    <row r="565" spans="50:70" x14ac:dyDescent="0.25">
      <c r="AX565" s="139" t="str">
        <f>IF('2'!$B$5="","",IF('2'!$B$36="","",'2'!$B$5))</f>
        <v/>
      </c>
      <c r="AY565" s="137" t="str">
        <f>IF('2'!$B$5="","",IF('2'!$B$36="","","PCF011003"))</f>
        <v/>
      </c>
      <c r="AZ565" s="140" t="str">
        <f>IF('2'!$B$5="","",IF('2'!$B$36="","",1))</f>
        <v/>
      </c>
      <c r="BA565" s="137" t="str">
        <f>IF('2'!$B$5="","",IF('2'!$B$36="","",14))</f>
        <v/>
      </c>
      <c r="BB565" s="137" t="str">
        <f>IF('2'!$B$5="","",IF('2'!$B$36="","",IF('2'!$H$18="","",'2'!$H$18)))</f>
        <v/>
      </c>
      <c r="BC565" s="141" t="str">
        <f>IF('2'!$B$5="","",IF('2'!$B$36="","",0))</f>
        <v/>
      </c>
      <c r="BD565" s="137" t="str">
        <f>IF('2'!$B$5="","",IF('2'!$B$36="","",'2'!$B$2))</f>
        <v/>
      </c>
      <c r="BE565" s="138" t="str">
        <f>IF('2'!$B$5="","",IF('2'!$B$36="","",'2'!$B$4))</f>
        <v/>
      </c>
      <c r="BG565" s="77"/>
      <c r="BH565" s="73"/>
      <c r="BI565" s="79"/>
      <c r="BK565" s="75"/>
      <c r="BL565" s="73"/>
      <c r="BO565" s="79"/>
      <c r="BQ565" s="77"/>
      <c r="BR565" s="73"/>
    </row>
    <row r="566" spans="50:70" x14ac:dyDescent="0.25">
      <c r="AX566" s="139" t="str">
        <f>IF('2'!$B$5="","",IF('2'!$B$36="","",'2'!$B$5))</f>
        <v/>
      </c>
      <c r="AY566" s="137" t="str">
        <f>IF('2'!$B$5="","",IF('2'!$B$36="","","PCF011003"))</f>
        <v/>
      </c>
      <c r="AZ566" s="140" t="str">
        <f>IF('2'!$B$5="","",IF('2'!$B$36="","",1))</f>
        <v/>
      </c>
      <c r="BA566" s="137" t="str">
        <f>IF('2'!$B$5="","",IF('2'!$B$36="","",15))</f>
        <v/>
      </c>
      <c r="BB566" s="137" t="str">
        <f>IF('2'!$B$5="","",IF('2'!$B$36="","",IF('2'!$I$18="","",'2'!$I$18)))</f>
        <v/>
      </c>
      <c r="BC566" s="141" t="str">
        <f>IF('2'!$B$5="","",IF('2'!$B$36="","",0))</f>
        <v/>
      </c>
      <c r="BD566" s="137" t="str">
        <f>IF('2'!$B$5="","",IF('2'!$B$36="","",'2'!$B$2))</f>
        <v/>
      </c>
      <c r="BE566" s="138" t="str">
        <f>IF('2'!$B$5="","",IF('2'!$B$36="","",'2'!$B$4))</f>
        <v/>
      </c>
      <c r="BG566" s="77"/>
      <c r="BH566" s="73"/>
      <c r="BI566" s="79"/>
      <c r="BK566" s="75"/>
      <c r="BL566" s="73"/>
      <c r="BO566" s="79"/>
      <c r="BQ566" s="77"/>
      <c r="BR566" s="73"/>
    </row>
    <row r="567" spans="50:70" x14ac:dyDescent="0.25">
      <c r="AX567" s="139" t="str">
        <f>IF('2'!$B$5="","",IF('2'!$B$36="","",'2'!$B$5))</f>
        <v/>
      </c>
      <c r="AY567" s="137" t="str">
        <f>IF('2'!$B$5="","",IF('2'!$B$36="","","PCF011003"))</f>
        <v/>
      </c>
      <c r="AZ567" s="140" t="str">
        <f>IF('2'!$B$5="","",IF('2'!$B$36="","",1))</f>
        <v/>
      </c>
      <c r="BA567" s="137" t="str">
        <f>IF('2'!$B$5="","",IF('2'!$B$36="","",16))</f>
        <v/>
      </c>
      <c r="BB567" s="137"/>
      <c r="BC567" s="141" t="str">
        <f>IF('2'!$B$5="","",IF('2'!$B$36="","",'2'!$J$18))</f>
        <v/>
      </c>
      <c r="BD567" s="137" t="str">
        <f>IF('2'!$B$5="","",IF('2'!$B$36="","",'2'!$B$2))</f>
        <v/>
      </c>
      <c r="BE567" s="138" t="str">
        <f>IF('2'!$B$5="","",IF('2'!$B$36="","",'2'!$B$4))</f>
        <v/>
      </c>
      <c r="BG567" s="77"/>
      <c r="BH567" s="73"/>
      <c r="BI567" s="79"/>
      <c r="BK567" s="75"/>
      <c r="BL567" s="73"/>
      <c r="BO567" s="79"/>
      <c r="BQ567" s="77"/>
      <c r="BR567" s="73"/>
    </row>
    <row r="568" spans="50:70" x14ac:dyDescent="0.25">
      <c r="AX568" s="139" t="str">
        <f>IF('2'!$B$5="","",IF('2'!$B$36="","",'2'!$B$5))</f>
        <v/>
      </c>
      <c r="AY568" s="137" t="str">
        <f>IF('2'!$B$5="","",IF('2'!$B$36="","","PCF011003"))</f>
        <v/>
      </c>
      <c r="AZ568" s="140" t="str">
        <f>IF('2'!$B$5="","",IF('2'!$B$36="","",1))</f>
        <v/>
      </c>
      <c r="BA568" s="137" t="str">
        <f>IF('2'!$B$5="","",IF('2'!$B$36="","",17))</f>
        <v/>
      </c>
      <c r="BB568" s="137"/>
      <c r="BC568" s="141" t="str">
        <f>IF('2'!$B$5="","",IF('2'!$B$36="","",0))</f>
        <v/>
      </c>
      <c r="BD568" s="137" t="str">
        <f>IF('2'!$B$5="","",IF('2'!$B$36="","",'2'!$B$2))</f>
        <v/>
      </c>
      <c r="BE568" s="138" t="str">
        <f>IF('2'!$B$5="","",IF('2'!$B$36="","",'2'!$B$4))</f>
        <v/>
      </c>
      <c r="BG568" s="77"/>
      <c r="BH568" s="73"/>
      <c r="BI568" s="79"/>
      <c r="BK568" s="75"/>
      <c r="BL568" s="73"/>
      <c r="BO568" s="79"/>
      <c r="BQ568" s="77"/>
      <c r="BR568" s="73"/>
    </row>
    <row r="569" spans="50:70" x14ac:dyDescent="0.25">
      <c r="AX569" s="139" t="str">
        <f>IF('2'!$B$5="","",IF('2'!$B$36="","",'2'!$B$5))</f>
        <v/>
      </c>
      <c r="AY569" s="137" t="str">
        <f>IF('2'!$B$5="","",IF('2'!$B$36="","","PCF011003"))</f>
        <v/>
      </c>
      <c r="AZ569" s="140" t="str">
        <f>IF('2'!$B$5="","",IF('2'!$B$36="","",1))</f>
        <v/>
      </c>
      <c r="BA569" s="137" t="str">
        <f>IF('2'!$B$5="","",IF('2'!$B$36="","",18))</f>
        <v/>
      </c>
      <c r="BB569" s="137" t="str">
        <f>IF('2'!$B$5="","",IF('2'!$B$36="","",IF('2'!$H$19="","",'2'!$H$19)))</f>
        <v/>
      </c>
      <c r="BC569" s="141" t="str">
        <f>IF('2'!$B$5="","",IF('2'!$B$36="","",0))</f>
        <v/>
      </c>
      <c r="BD569" s="137" t="str">
        <f>IF('2'!$B$5="","",IF('2'!$B$36="","",'2'!$B$2))</f>
        <v/>
      </c>
      <c r="BE569" s="138" t="str">
        <f>IF('2'!$B$5="","",IF('2'!$B$36="","",'2'!$B$4))</f>
        <v/>
      </c>
      <c r="BG569" s="77"/>
      <c r="BH569" s="73"/>
      <c r="BI569" s="79"/>
      <c r="BK569" s="75"/>
      <c r="BL569" s="73"/>
      <c r="BO569" s="79"/>
      <c r="BQ569" s="77"/>
      <c r="BR569" s="73"/>
    </row>
    <row r="570" spans="50:70" x14ac:dyDescent="0.25">
      <c r="AX570" s="139" t="str">
        <f>IF('2'!$B$5="","",IF('2'!$B$36="","",'2'!$B$5))</f>
        <v/>
      </c>
      <c r="AY570" s="137" t="str">
        <f>IF('2'!$B$5="","",IF('2'!$B$36="","","PCF011003"))</f>
        <v/>
      </c>
      <c r="AZ570" s="140" t="str">
        <f>IF('2'!$B$5="","",IF('2'!$B$36="","",1))</f>
        <v/>
      </c>
      <c r="BA570" s="137" t="str">
        <f>IF('2'!$B$5="","",IF('2'!$B$36="","",19))</f>
        <v/>
      </c>
      <c r="BB570" s="137" t="str">
        <f>IF('2'!$B$5="","",IF('2'!$B$36="","",IF('2'!$I$19="","",'2'!$I$19)))</f>
        <v/>
      </c>
      <c r="BC570" s="141" t="str">
        <f>IF('2'!$B$5="","",IF('2'!$B$36="","",0))</f>
        <v/>
      </c>
      <c r="BD570" s="137" t="str">
        <f>IF('2'!$B$5="","",IF('2'!$B$36="","",'2'!$B$2))</f>
        <v/>
      </c>
      <c r="BE570" s="138" t="str">
        <f>IF('2'!$B$5="","",IF('2'!$B$36="","",'2'!$B$4))</f>
        <v/>
      </c>
      <c r="BG570" s="77"/>
      <c r="BH570" s="73"/>
      <c r="BI570" s="79"/>
      <c r="BK570" s="75"/>
      <c r="BL570" s="73"/>
      <c r="BO570" s="79"/>
      <c r="BQ570" s="77"/>
      <c r="BR570" s="73"/>
    </row>
    <row r="571" spans="50:70" x14ac:dyDescent="0.25">
      <c r="AX571" s="139" t="str">
        <f>IF('2'!$B$5="","",IF('2'!$B$36="","",'2'!$B$5))</f>
        <v/>
      </c>
      <c r="AY571" s="137" t="str">
        <f>IF('2'!$B$5="","",IF('2'!$B$36="","","PCF011003"))</f>
        <v/>
      </c>
      <c r="AZ571" s="140" t="str">
        <f>IF('2'!$B$5="","",IF('2'!$B$36="","",1))</f>
        <v/>
      </c>
      <c r="BA571" s="137" t="str">
        <f>IF('2'!$B$5="","",IF('2'!$B$36="","",20))</f>
        <v/>
      </c>
      <c r="BB571" s="137"/>
      <c r="BC571" s="141" t="str">
        <f>IF('2'!$B$5="","",IF('2'!$B$36="","",'2'!$J$19))</f>
        <v/>
      </c>
      <c r="BD571" s="137" t="str">
        <f>IF('2'!$B$5="","",IF('2'!$B$36="","",'2'!$B$2))</f>
        <v/>
      </c>
      <c r="BE571" s="138" t="str">
        <f>IF('2'!$B$5="","",IF('2'!$B$36="","",'2'!$B$4))</f>
        <v/>
      </c>
      <c r="BG571" s="77"/>
      <c r="BH571" s="73"/>
      <c r="BI571" s="79"/>
      <c r="BK571" s="75"/>
      <c r="BL571" s="73"/>
      <c r="BO571" s="79"/>
      <c r="BQ571" s="77"/>
      <c r="BR571" s="73"/>
    </row>
    <row r="572" spans="50:70" x14ac:dyDescent="0.25">
      <c r="AX572" s="139" t="str">
        <f>IF('2'!$B$5="","",IF('2'!$B$36="","",'2'!$B$5))</f>
        <v/>
      </c>
      <c r="AY572" s="137" t="str">
        <f>IF('2'!$B$5="","",IF('2'!$B$36="","","PCF011003"))</f>
        <v/>
      </c>
      <c r="AZ572" s="140" t="str">
        <f>IF('2'!$B$5="","",IF('2'!$B$36="","",1))</f>
        <v/>
      </c>
      <c r="BA572" s="137" t="str">
        <f>IF('2'!$B$5="","",IF('2'!$B$36="","",21))</f>
        <v/>
      </c>
      <c r="BB572" s="137"/>
      <c r="BC572" s="141" t="str">
        <f>IF('2'!$B$5="","",IF('2'!$B$36="","",0))</f>
        <v/>
      </c>
      <c r="BD572" s="137" t="str">
        <f>IF('2'!$B$5="","",IF('2'!$B$36="","",'2'!$B$2))</f>
        <v/>
      </c>
      <c r="BE572" s="138" t="str">
        <f>IF('2'!$B$5="","",IF('2'!$B$36="","",'2'!$B$4))</f>
        <v/>
      </c>
      <c r="BG572" s="77"/>
      <c r="BH572" s="73"/>
      <c r="BI572" s="79"/>
      <c r="BK572" s="75"/>
      <c r="BL572" s="73"/>
      <c r="BO572" s="79"/>
      <c r="BQ572" s="77"/>
      <c r="BR572" s="73"/>
    </row>
    <row r="573" spans="50:70" x14ac:dyDescent="0.25">
      <c r="AX573" s="139" t="str">
        <f>IF('2'!$B$5="","",IF('2'!$B$36="","",'2'!$B$5))</f>
        <v/>
      </c>
      <c r="AY573" s="137" t="str">
        <f>IF('2'!$B$5="","",IF('2'!$B$36="","","PCF011003"))</f>
        <v/>
      </c>
      <c r="AZ573" s="140" t="str">
        <f>IF('2'!$B$5="","",IF('2'!$B$36="","",1))</f>
        <v/>
      </c>
      <c r="BA573" s="137" t="str">
        <f>IF('2'!$B$5="","",IF('2'!$B$36="","",22))</f>
        <v/>
      </c>
      <c r="BB573" s="137" t="str">
        <f>IF('2'!$B$5="","",IF('2'!$B$36="","",IF('2'!$H$20="","",'2'!$H$20)))</f>
        <v/>
      </c>
      <c r="BC573" s="141" t="str">
        <f>IF('2'!$B$5="","",IF('2'!$B$36="","",0))</f>
        <v/>
      </c>
      <c r="BD573" s="137" t="str">
        <f>IF('2'!$B$5="","",IF('2'!$B$36="","",'2'!$B$2))</f>
        <v/>
      </c>
      <c r="BE573" s="138" t="str">
        <f>IF('2'!$B$5="","",IF('2'!$B$36="","",'2'!$B$4))</f>
        <v/>
      </c>
      <c r="BG573" s="77"/>
      <c r="BH573" s="73"/>
      <c r="BI573" s="79"/>
      <c r="BK573" s="75"/>
      <c r="BL573" s="73"/>
      <c r="BO573" s="79"/>
      <c r="BQ573" s="77"/>
      <c r="BR573" s="73"/>
    </row>
    <row r="574" spans="50:70" x14ac:dyDescent="0.25">
      <c r="AX574" s="139" t="str">
        <f>IF('2'!$B$5="","",IF('2'!$B$36="","",'2'!$B$5))</f>
        <v/>
      </c>
      <c r="AY574" s="137" t="str">
        <f>IF('2'!$B$5="","",IF('2'!$B$36="","","PCF011003"))</f>
        <v/>
      </c>
      <c r="AZ574" s="140" t="str">
        <f>IF('2'!$B$5="","",IF('2'!$B$36="","",1))</f>
        <v/>
      </c>
      <c r="BA574" s="137" t="str">
        <f>IF('2'!$B$5="","",IF('2'!$B$36="","",23))</f>
        <v/>
      </c>
      <c r="BB574" s="137" t="str">
        <f>IF('2'!$B$5="","",IF('2'!$B$36="","",IF('2'!$I$20="","",'2'!$I$20)))</f>
        <v/>
      </c>
      <c r="BC574" s="141" t="str">
        <f>IF('2'!$B$5="","",IF('2'!$B$36="","",0))</f>
        <v/>
      </c>
      <c r="BD574" s="137" t="str">
        <f>IF('2'!$B$5="","",IF('2'!$B$36="","",'2'!$B$2))</f>
        <v/>
      </c>
      <c r="BE574" s="138" t="str">
        <f>IF('2'!$B$5="","",IF('2'!$B$36="","",'2'!$B$4))</f>
        <v/>
      </c>
      <c r="BG574" s="77"/>
      <c r="BH574" s="73"/>
      <c r="BI574" s="79"/>
      <c r="BK574" s="75"/>
      <c r="BL574" s="73"/>
      <c r="BO574" s="79"/>
      <c r="BQ574" s="77"/>
      <c r="BR574" s="73"/>
    </row>
    <row r="575" spans="50:70" x14ac:dyDescent="0.25">
      <c r="AX575" s="139" t="str">
        <f>IF('2'!$B$5="","",IF('2'!$B$36="","",'2'!$B$5))</f>
        <v/>
      </c>
      <c r="AY575" s="137" t="str">
        <f>IF('2'!$B$5="","",IF('2'!$B$36="","","PCF011003"))</f>
        <v/>
      </c>
      <c r="AZ575" s="140" t="str">
        <f>IF('2'!$B$5="","",IF('2'!$B$36="","",1))</f>
        <v/>
      </c>
      <c r="BA575" s="137" t="str">
        <f>IF('2'!$B$5="","",IF('2'!$B$36="","",24))</f>
        <v/>
      </c>
      <c r="BB575" s="137"/>
      <c r="BC575" s="141" t="str">
        <f>IF('2'!$B$5="","",IF('2'!$B$36="","",'2'!$J$20))</f>
        <v/>
      </c>
      <c r="BD575" s="137" t="str">
        <f>IF('2'!$B$5="","",IF('2'!$B$36="","",'2'!$B$2))</f>
        <v/>
      </c>
      <c r="BE575" s="138" t="str">
        <f>IF('2'!$B$5="","",IF('2'!$B$36="","",'2'!$B$4))</f>
        <v/>
      </c>
      <c r="BG575" s="77"/>
      <c r="BH575" s="73"/>
      <c r="BI575" s="79"/>
      <c r="BK575" s="75"/>
      <c r="BL575" s="73"/>
      <c r="BO575" s="79"/>
      <c r="BQ575" s="77"/>
      <c r="BR575" s="73"/>
    </row>
    <row r="576" spans="50:70" x14ac:dyDescent="0.25">
      <c r="AX576" s="139" t="str">
        <f>IF('2'!$B$5="","",IF('2'!$B$36="","",'2'!$B$5))</f>
        <v/>
      </c>
      <c r="AY576" s="137" t="str">
        <f>IF('2'!$B$5="","",IF('2'!$B$36="","","PCF011003"))</f>
        <v/>
      </c>
      <c r="AZ576" s="140" t="str">
        <f>IF('2'!$B$5="","",IF('2'!$B$36="","",1))</f>
        <v/>
      </c>
      <c r="BA576" s="137" t="str">
        <f>IF('2'!$B$5="","",IF('2'!$B$36="","",25))</f>
        <v/>
      </c>
      <c r="BB576" s="137"/>
      <c r="BC576" s="141" t="str">
        <f>IF('2'!$B$5="","",IF('2'!$B$36="","",0))</f>
        <v/>
      </c>
      <c r="BD576" s="137" t="str">
        <f>IF('2'!$B$5="","",IF('2'!$B$36="","",'2'!$B$2))</f>
        <v/>
      </c>
      <c r="BE576" s="138" t="str">
        <f>IF('2'!$B$5="","",IF('2'!$B$36="","",'2'!$B$4))</f>
        <v/>
      </c>
      <c r="BG576" s="77"/>
      <c r="BH576" s="73"/>
      <c r="BI576" s="79"/>
      <c r="BK576" s="75"/>
      <c r="BL576" s="73"/>
      <c r="BO576" s="79"/>
      <c r="BQ576" s="77"/>
      <c r="BR576" s="73"/>
    </row>
    <row r="577" spans="50:70" x14ac:dyDescent="0.25">
      <c r="AX577" s="139" t="str">
        <f>IF('2'!$B$5="","",IF('2'!$B$36="","",'2'!$B$5))</f>
        <v/>
      </c>
      <c r="AY577" s="137" t="str">
        <f>IF('2'!$B$5="","",IF('2'!$B$36="","","PCF011003"))</f>
        <v/>
      </c>
      <c r="AZ577" s="140" t="str">
        <f>IF('2'!$B$5="","",IF('2'!$B$36="","",1))</f>
        <v/>
      </c>
      <c r="BA577" s="137" t="str">
        <f>IF('2'!$B$5="","",IF('2'!$B$36="","",26))</f>
        <v/>
      </c>
      <c r="BB577" s="137" t="str">
        <f>IF('2'!$B$5="","",IF('2'!$B$36="","",IF('2'!$H$21="","",'2'!$H$21)))</f>
        <v/>
      </c>
      <c r="BC577" s="141" t="str">
        <f>IF('2'!$B$5="","",IF('2'!$B$36="","",0))</f>
        <v/>
      </c>
      <c r="BD577" s="137" t="str">
        <f>IF('2'!$B$5="","",IF('2'!$B$36="","",'2'!$B$2))</f>
        <v/>
      </c>
      <c r="BE577" s="138" t="str">
        <f>IF('2'!$B$5="","",IF('2'!$B$36="","",'2'!$B$4))</f>
        <v/>
      </c>
      <c r="BG577" s="77"/>
      <c r="BH577" s="73"/>
      <c r="BI577" s="79"/>
      <c r="BK577" s="75"/>
      <c r="BL577" s="73"/>
      <c r="BO577" s="79"/>
      <c r="BQ577" s="77"/>
      <c r="BR577" s="73"/>
    </row>
    <row r="578" spans="50:70" x14ac:dyDescent="0.25">
      <c r="AX578" s="139" t="str">
        <f>IF('2'!$B$5="","",IF('2'!$B$36="","",'2'!$B$5))</f>
        <v/>
      </c>
      <c r="AY578" s="137" t="str">
        <f>IF('2'!$B$5="","",IF('2'!$B$36="","","PCF011003"))</f>
        <v/>
      </c>
      <c r="AZ578" s="140" t="str">
        <f>IF('2'!$B$5="","",IF('2'!$B$36="","",1))</f>
        <v/>
      </c>
      <c r="BA578" s="137" t="str">
        <f>IF('2'!$B$5="","",IF('2'!$B$36="","",27))</f>
        <v/>
      </c>
      <c r="BB578" s="137" t="str">
        <f>IF('2'!$B$5="","",IF('2'!$B$36="","",IF('2'!$I$21="","",'2'!$I$21)))</f>
        <v/>
      </c>
      <c r="BC578" s="141" t="str">
        <f>IF('2'!$B$5="","",IF('2'!$B$36="","",0))</f>
        <v/>
      </c>
      <c r="BD578" s="137" t="str">
        <f>IF('2'!$B$5="","",IF('2'!$B$36="","",'2'!$B$2))</f>
        <v/>
      </c>
      <c r="BE578" s="138" t="str">
        <f>IF('2'!$B$5="","",IF('2'!$B$36="","",'2'!$B$4))</f>
        <v/>
      </c>
      <c r="BG578" s="77"/>
      <c r="BH578" s="73"/>
      <c r="BI578" s="79"/>
      <c r="BK578" s="75"/>
      <c r="BL578" s="73"/>
      <c r="BO578" s="79"/>
      <c r="BQ578" s="77"/>
      <c r="BR578" s="73"/>
    </row>
    <row r="579" spans="50:70" x14ac:dyDescent="0.25">
      <c r="AX579" s="139" t="str">
        <f>IF('2'!$B$5="","",IF('2'!$B$36="","",'2'!$B$5))</f>
        <v/>
      </c>
      <c r="AY579" s="137" t="str">
        <f>IF('2'!$B$5="","",IF('2'!$B$36="","","PCF011003"))</f>
        <v/>
      </c>
      <c r="AZ579" s="140" t="str">
        <f>IF('2'!$B$5="","",IF('2'!$B$36="","",1))</f>
        <v/>
      </c>
      <c r="BA579" s="137" t="str">
        <f>IF('2'!$B$5="","",IF('2'!$B$36="","",28))</f>
        <v/>
      </c>
      <c r="BB579" s="137"/>
      <c r="BC579" s="141" t="str">
        <f>IF('2'!$B$5="","",IF('2'!$B$36="","",'2'!$J$21))</f>
        <v/>
      </c>
      <c r="BD579" s="137" t="str">
        <f>IF('2'!$B$5="","",IF('2'!$B$36="","",'2'!$B$2))</f>
        <v/>
      </c>
      <c r="BE579" s="138" t="str">
        <f>IF('2'!$B$5="","",IF('2'!$B$36="","",'2'!$B$4))</f>
        <v/>
      </c>
      <c r="BG579" s="77"/>
      <c r="BH579" s="73"/>
      <c r="BI579" s="79"/>
      <c r="BK579" s="75"/>
      <c r="BL579" s="73"/>
      <c r="BO579" s="79"/>
      <c r="BQ579" s="77"/>
      <c r="BR579" s="73"/>
    </row>
    <row r="580" spans="50:70" x14ac:dyDescent="0.25">
      <c r="AX580" s="139" t="str">
        <f>IF('2'!$B$5="","",IF('2'!$B$36="","",'2'!$B$5))</f>
        <v/>
      </c>
      <c r="AY580" s="137" t="str">
        <f>IF('2'!$B$5="","",IF('2'!$B$36="","","PCF011003"))</f>
        <v/>
      </c>
      <c r="AZ580" s="140" t="str">
        <f>IF('2'!$B$5="","",IF('2'!$B$36="","",1))</f>
        <v/>
      </c>
      <c r="BA580" s="137" t="str">
        <f>IF('2'!$B$5="","",IF('2'!$B$36="","",29))</f>
        <v/>
      </c>
      <c r="BB580" s="137"/>
      <c r="BC580" s="141" t="str">
        <f>IF('2'!$B$5="","",IF('2'!$B$36="","",'2'!$B$33))</f>
        <v/>
      </c>
      <c r="BD580" s="137" t="str">
        <f>IF('2'!$B$5="","",IF('2'!$B$36="","",'2'!$B$2))</f>
        <v/>
      </c>
      <c r="BE580" s="138" t="str">
        <f>IF('2'!$B$5="","",IF('2'!$B$36="","",'2'!$B$4))</f>
        <v/>
      </c>
      <c r="BG580" s="77"/>
      <c r="BH580" s="73"/>
      <c r="BI580" s="79"/>
      <c r="BK580" s="75"/>
      <c r="BL580" s="73"/>
      <c r="BO580" s="79"/>
      <c r="BQ580" s="77"/>
      <c r="BR580" s="73"/>
    </row>
    <row r="581" spans="50:70" x14ac:dyDescent="0.25">
      <c r="AX581" s="139" t="str">
        <f>IF('2'!$B$5="","",IF('2'!$B$36="","",'2'!$B$5))</f>
        <v/>
      </c>
      <c r="AY581" s="137" t="str">
        <f>IF('2'!$B$5="","",IF('2'!$B$36="","","PCF011003"))</f>
        <v/>
      </c>
      <c r="AZ581" s="140" t="str">
        <f>IF('2'!$B$5="","",IF('2'!$B$36="","",1))</f>
        <v/>
      </c>
      <c r="BA581" s="137" t="str">
        <f>IF('2'!$B$5="","",IF('2'!$B$36="","",30))</f>
        <v/>
      </c>
      <c r="BB581" s="137"/>
      <c r="BC581" s="141" t="str">
        <f>IF('2'!$B$5="","",IF('2'!$B$36="","",'2'!$I$39))</f>
        <v/>
      </c>
      <c r="BD581" s="137" t="str">
        <f>IF('2'!$B$5="","",IF('2'!$B$36="","",'2'!$B$2))</f>
        <v/>
      </c>
      <c r="BE581" s="138" t="str">
        <f>IF('2'!$B$5="","",IF('2'!$B$36="","",'2'!$B$4))</f>
        <v/>
      </c>
      <c r="BG581" s="77"/>
      <c r="BH581" s="73"/>
      <c r="BI581" s="79"/>
      <c r="BK581" s="75"/>
      <c r="BL581" s="73"/>
      <c r="BO581" s="79"/>
      <c r="BQ581" s="77"/>
      <c r="BR581" s="73"/>
    </row>
    <row r="582" spans="50:70" x14ac:dyDescent="0.25">
      <c r="AX582" s="139" t="str">
        <f>IF('2'!$B$5="","",IF('2'!$B$36="","",'2'!$B$5))</f>
        <v/>
      </c>
      <c r="AY582" s="137" t="str">
        <f>IF('2'!$B$5="","",IF('2'!$B$36="","","PCF011003"))</f>
        <v/>
      </c>
      <c r="AZ582" s="140" t="str">
        <f>IF('2'!$B$5="","",IF('2'!$B$36="","",1))</f>
        <v/>
      </c>
      <c r="BA582" s="137" t="str">
        <f>IF('2'!$B$5="","",IF('2'!$B$36="","",31))</f>
        <v/>
      </c>
      <c r="BB582" s="137" t="str">
        <f>IF('2'!$B$5="","",IF('2'!$B$36="","",IF('2'!$B$41="","",'2'!$B$41)))</f>
        <v/>
      </c>
      <c r="BC582" s="141" t="str">
        <f>IF('2'!$B$5="","",IF('2'!$B$36="","",0))</f>
        <v/>
      </c>
      <c r="BD582" s="137" t="str">
        <f>IF('2'!$B$5="","",IF('2'!$B$36="","",'2'!$B$2))</f>
        <v/>
      </c>
      <c r="BE582" s="138" t="str">
        <f>IF('2'!$B$5="","",IF('2'!$B$36="","",'2'!$B$4))</f>
        <v/>
      </c>
      <c r="BG582" s="77"/>
      <c r="BH582" s="73"/>
      <c r="BI582" s="79"/>
      <c r="BK582" s="75"/>
      <c r="BL582" s="73"/>
      <c r="BO582" s="79"/>
      <c r="BQ582" s="77"/>
      <c r="BR582" s="73"/>
    </row>
    <row r="583" spans="50:70" x14ac:dyDescent="0.25">
      <c r="AX583" s="139" t="str">
        <f>IF('2'!$B$5="","",IF('2'!$B$36="","",'2'!$B$5))</f>
        <v/>
      </c>
      <c r="AY583" s="137" t="str">
        <f>IF('2'!$B$5="","",IF('2'!$B$36="","","PCF011003"))</f>
        <v/>
      </c>
      <c r="AZ583" s="140" t="str">
        <f>IF('2'!$B$5="","",IF('2'!$B$36="","",1))</f>
        <v/>
      </c>
      <c r="BA583" s="137" t="str">
        <f>IF('2'!$B$5="","",IF('2'!$B$36="","",32))</f>
        <v/>
      </c>
      <c r="BB583" s="137"/>
      <c r="BC583" s="141" t="str">
        <f>IF('2'!$B$5="","",IF('2'!$B$36="","",'2'!$I$36))</f>
        <v/>
      </c>
      <c r="BD583" s="137" t="str">
        <f>IF('2'!$B$5="","",IF('2'!$B$36="","",'2'!$B$2))</f>
        <v/>
      </c>
      <c r="BE583" s="138" t="str">
        <f>IF('2'!$B$5="","",IF('2'!$B$36="","",'2'!$B$4))</f>
        <v/>
      </c>
      <c r="BG583" s="77"/>
      <c r="BH583" s="73"/>
      <c r="BI583" s="79"/>
      <c r="BK583" s="75"/>
      <c r="BL583" s="73"/>
      <c r="BO583" s="79"/>
      <c r="BQ583" s="77"/>
      <c r="BR583" s="73"/>
    </row>
    <row r="584" spans="50:70" x14ac:dyDescent="0.25">
      <c r="AX584" s="139" t="str">
        <f>IF('2'!$B$5="","",IF('2'!$B$36="","",'2'!$B$5))</f>
        <v/>
      </c>
      <c r="AY584" s="137" t="str">
        <f>IF('2'!$B$5="","",IF('2'!$B$36="","","PCF011003"))</f>
        <v/>
      </c>
      <c r="AZ584" s="140" t="str">
        <f>IF('2'!$B$5="","",IF('2'!$B$36="","",1))</f>
        <v/>
      </c>
      <c r="BA584" s="137" t="str">
        <f>IF('2'!$B$5="","",IF('2'!$B$36="","",33))</f>
        <v/>
      </c>
      <c r="BB584" s="137"/>
      <c r="BC584" s="141" t="str">
        <f>IF('2'!$B$5="","",IF('2'!$B$36="","",'2'!$I$37))</f>
        <v/>
      </c>
      <c r="BD584" s="137" t="str">
        <f>IF('2'!$B$5="","",IF('2'!$B$36="","",'2'!$B$2))</f>
        <v/>
      </c>
      <c r="BE584" s="138" t="str">
        <f>IF('2'!$B$5="","",IF('2'!$B$36="","",'2'!$B$4))</f>
        <v/>
      </c>
      <c r="BG584" s="77"/>
      <c r="BH584" s="73"/>
      <c r="BI584" s="79"/>
      <c r="BK584" s="75"/>
      <c r="BL584" s="73"/>
      <c r="BO584" s="79"/>
      <c r="BQ584" s="77"/>
      <c r="BR584" s="73"/>
    </row>
    <row r="585" spans="50:70" x14ac:dyDescent="0.25">
      <c r="AX585" s="139" t="str">
        <f>IF('2'!$B$5="","",IF('2'!$B$36="","",'2'!$B$5))</f>
        <v/>
      </c>
      <c r="AY585" s="137" t="str">
        <f>IF('2'!$B$5="","",IF('2'!$B$36="","","PCF011003"))</f>
        <v/>
      </c>
      <c r="AZ585" s="140" t="str">
        <f>IF('2'!$B$5="","",IF('2'!$B$36="","",1))</f>
        <v/>
      </c>
      <c r="BA585" s="137" t="str">
        <f>IF('2'!$B$5="","",IF('2'!$B$36="","",34))</f>
        <v/>
      </c>
      <c r="BB585" s="137"/>
      <c r="BC585" s="141" t="str">
        <f>IF('2'!$B$5="","",IF('2'!$B$36="","",'2'!$I$38))</f>
        <v/>
      </c>
      <c r="BD585" s="137" t="str">
        <f>IF('2'!$B$5="","",IF('2'!$B$36="","",'2'!$B$2))</f>
        <v/>
      </c>
      <c r="BE585" s="138" t="str">
        <f>IF('2'!$B$5="","",IF('2'!$B$36="","",'2'!$B$4))</f>
        <v/>
      </c>
      <c r="BG585" s="77"/>
      <c r="BH585" s="73"/>
      <c r="BI585" s="79"/>
      <c r="BK585" s="75"/>
      <c r="BL585" s="73"/>
      <c r="BO585" s="79"/>
      <c r="BQ585" s="77"/>
      <c r="BR585" s="73"/>
    </row>
    <row r="586" spans="50:70" x14ac:dyDescent="0.25">
      <c r="AX586" s="139" t="str">
        <f>IF('2'!$B$5="","",IF('2'!$B$36="","",'2'!$B$5))</f>
        <v/>
      </c>
      <c r="AY586" s="137" t="str">
        <f>IF('2'!$B$5="","",IF('2'!$B$36="","","PCF011003"))</f>
        <v/>
      </c>
      <c r="AZ586" s="140" t="str">
        <f>IF('2'!$B$5="","",IF('2'!$B$36="","",1))</f>
        <v/>
      </c>
      <c r="BA586" s="137" t="str">
        <f>IF('2'!$B$5="","",IF('2'!$B$36="","",35))</f>
        <v/>
      </c>
      <c r="BB586" s="137"/>
      <c r="BC586" s="141" t="str">
        <f>IF('2'!$B$5="","",IF('2'!$B$36="","",'2'!$I$40))</f>
        <v/>
      </c>
      <c r="BD586" s="137" t="str">
        <f>IF('2'!$B$5="","",IF('2'!$B$36="","",'2'!$B$2))</f>
        <v/>
      </c>
      <c r="BE586" s="138" t="str">
        <f>IF('2'!$B$5="","",IF('2'!$B$36="","",'2'!$B$4))</f>
        <v/>
      </c>
      <c r="BG586" s="77"/>
      <c r="BH586" s="73"/>
      <c r="BI586" s="79"/>
      <c r="BK586" s="75"/>
      <c r="BL586" s="73"/>
      <c r="BO586" s="79"/>
      <c r="BQ586" s="77"/>
      <c r="BR586" s="73"/>
    </row>
    <row r="587" spans="50:70" x14ac:dyDescent="0.25">
      <c r="AX587" s="139" t="str">
        <f>IF('2'!$B$5="","",IF('2'!$B$36="","",'2'!$B$5))</f>
        <v/>
      </c>
      <c r="AY587" s="137" t="str">
        <f>IF('2'!$B$5="","",IF('2'!$B$36="","","PCF011003"))</f>
        <v/>
      </c>
      <c r="AZ587" s="140" t="str">
        <f>IF('2'!$B$5="","",IF('2'!$B$36="","",1))</f>
        <v/>
      </c>
      <c r="BA587" s="137" t="str">
        <f>IF('2'!$B$5="","",IF('2'!$B$36="","",36))</f>
        <v/>
      </c>
      <c r="BB587" s="137" t="str">
        <f>IF('2'!$B$5="","",IF('2'!$B$36="","",IF('2'!$C$25="","",'2'!$C$25)))</f>
        <v/>
      </c>
      <c r="BC587" s="141" t="str">
        <f>IF('2'!$B$5="","",IF('2'!$B$36="","",0))</f>
        <v/>
      </c>
      <c r="BD587" s="137" t="str">
        <f>IF('2'!$B$5="","",IF('2'!$B$36="","",'2'!$B$2))</f>
        <v/>
      </c>
      <c r="BE587" s="138" t="str">
        <f>IF('2'!$B$5="","",IF('2'!$B$36="","",'2'!$B$4))</f>
        <v/>
      </c>
      <c r="BG587" s="77"/>
      <c r="BH587" s="73"/>
      <c r="BI587" s="79"/>
      <c r="BK587" s="75"/>
      <c r="BL587" s="73"/>
      <c r="BO587" s="79"/>
      <c r="BQ587" s="77"/>
      <c r="BR587" s="73"/>
    </row>
    <row r="588" spans="50:70" x14ac:dyDescent="0.25">
      <c r="AX588" s="139" t="str">
        <f>IF('2'!$B$5="","",IF('2'!$B$36="","",'2'!$B$5))</f>
        <v/>
      </c>
      <c r="AY588" s="137" t="str">
        <f>IF('2'!$B$5="","",IF('2'!$B$36="","","PCF011003"))</f>
        <v/>
      </c>
      <c r="AZ588" s="140" t="str">
        <f>IF('2'!$B$5="","",IF('2'!$B$36="","",1))</f>
        <v/>
      </c>
      <c r="BA588" s="137" t="str">
        <f>IF('2'!$B$5="","",IF('2'!$B$36="","",37))</f>
        <v/>
      </c>
      <c r="BB588" s="137" t="str">
        <f>IF('2'!$B$5="","",IF('2'!$B$36="","",IF('2'!$D$25="","",'2'!$D$25)))</f>
        <v/>
      </c>
      <c r="BC588" s="141" t="str">
        <f>IF('2'!$B$5="","",IF('2'!$B$36="","",0))</f>
        <v/>
      </c>
      <c r="BD588" s="137" t="str">
        <f>IF('2'!$B$5="","",IF('2'!$B$36="","",'2'!$B$2))</f>
        <v/>
      </c>
      <c r="BE588" s="138" t="str">
        <f>IF('2'!$B$5="","",IF('2'!$B$36="","",'2'!$B$4))</f>
        <v/>
      </c>
      <c r="BG588" s="77"/>
      <c r="BH588" s="73"/>
      <c r="BI588" s="79"/>
      <c r="BK588" s="75"/>
      <c r="BL588" s="73"/>
      <c r="BO588" s="79"/>
      <c r="BQ588" s="77"/>
      <c r="BR588" s="73"/>
    </row>
    <row r="589" spans="50:70" x14ac:dyDescent="0.25">
      <c r="AX589" s="139" t="str">
        <f>IF('2'!$B$5="","",IF('2'!$B$36="","",'2'!$B$5))</f>
        <v/>
      </c>
      <c r="AY589" s="137" t="str">
        <f>IF('2'!$B$5="","",IF('2'!$B$36="","","PCF011003"))</f>
        <v/>
      </c>
      <c r="AZ589" s="140" t="str">
        <f>IF('2'!$B$5="","",IF('2'!$B$36="","",1))</f>
        <v/>
      </c>
      <c r="BA589" s="137" t="str">
        <f>IF('2'!$B$5="","",IF('2'!$B$36="","",38))</f>
        <v/>
      </c>
      <c r="BB589" s="137" t="str">
        <f>IF('2'!$B$5="","",IF('2'!$B$36="","",IF('2'!$C$26="","",'2'!$C$26)))</f>
        <v/>
      </c>
      <c r="BC589" s="141" t="str">
        <f>IF('2'!$B$5="","",IF('2'!$B$36="","",0))</f>
        <v/>
      </c>
      <c r="BD589" s="137" t="str">
        <f>IF('2'!$B$5="","",IF('2'!$B$36="","",'2'!$B$2))</f>
        <v/>
      </c>
      <c r="BE589" s="138" t="str">
        <f>IF('2'!$B$5="","",IF('2'!$B$36="","",'2'!$B$4))</f>
        <v/>
      </c>
      <c r="BG589" s="77"/>
      <c r="BH589" s="73"/>
      <c r="BI589" s="79"/>
      <c r="BK589" s="75"/>
      <c r="BL589" s="73"/>
      <c r="BO589" s="79"/>
      <c r="BQ589" s="77"/>
      <c r="BR589" s="73"/>
    </row>
    <row r="590" spans="50:70" x14ac:dyDescent="0.25">
      <c r="AX590" s="139" t="str">
        <f>IF('2'!$B$5="","",IF('2'!$B$36="","",'2'!$B$5))</f>
        <v/>
      </c>
      <c r="AY590" s="137" t="str">
        <f>IF('2'!$B$5="","",IF('2'!$B$36="","","PCF011003"))</f>
        <v/>
      </c>
      <c r="AZ590" s="140" t="str">
        <f>IF('2'!$B$5="","",IF('2'!$B$36="","",1))</f>
        <v/>
      </c>
      <c r="BA590" s="137" t="str">
        <f>IF('2'!$B$5="","",IF('2'!$B$36="","",39))</f>
        <v/>
      </c>
      <c r="BB590" s="137" t="str">
        <f>IF('2'!$B$5="","",IF('2'!$B$36="","",IF('2'!$D$26="","",'2'!$D$26)))</f>
        <v/>
      </c>
      <c r="BC590" s="141" t="str">
        <f>IF('2'!$B$5="","",IF('2'!$B$36="","",0))</f>
        <v/>
      </c>
      <c r="BD590" s="137" t="str">
        <f>IF('2'!$B$5="","",IF('2'!$B$36="","",'2'!$B$2))</f>
        <v/>
      </c>
      <c r="BE590" s="138" t="str">
        <f>IF('2'!$B$5="","",IF('2'!$B$36="","",'2'!$B$4))</f>
        <v/>
      </c>
      <c r="BG590" s="77"/>
      <c r="BH590" s="73"/>
      <c r="BI590" s="79"/>
      <c r="BK590" s="75"/>
      <c r="BL590" s="73"/>
      <c r="BO590" s="79"/>
      <c r="BQ590" s="77"/>
      <c r="BR590" s="73"/>
    </row>
    <row r="591" spans="50:70" x14ac:dyDescent="0.25">
      <c r="AX591" s="139" t="str">
        <f>IF('2'!$B$5="","",IF('2'!$B$36="","",'2'!$B$5))</f>
        <v/>
      </c>
      <c r="AY591" s="137" t="str">
        <f>IF('2'!$B$5="","",IF('2'!$B$36="","","PCF011003"))</f>
        <v/>
      </c>
      <c r="AZ591" s="140" t="str">
        <f>IF('2'!$B$5="","",IF('2'!$B$36="","",1))</f>
        <v/>
      </c>
      <c r="BA591" s="137" t="str">
        <f>IF('2'!$B$5="","",IF('2'!$B$36="","",40))</f>
        <v/>
      </c>
      <c r="BB591" s="137" t="str">
        <f>IF('2'!$B$5="","",IF('2'!$B$36="","",IF('2'!$C$27="","",'2'!$C$27)))</f>
        <v/>
      </c>
      <c r="BC591" s="141" t="str">
        <f>IF('2'!$B$5="","",IF('2'!$B$36="","",0))</f>
        <v/>
      </c>
      <c r="BD591" s="137" t="str">
        <f>IF('2'!$B$5="","",IF('2'!$B$36="","",'2'!$B$2))</f>
        <v/>
      </c>
      <c r="BE591" s="138" t="str">
        <f>IF('2'!$B$5="","",IF('2'!$B$36="","",'2'!$B$4))</f>
        <v/>
      </c>
      <c r="BG591" s="77"/>
      <c r="BH591" s="73"/>
      <c r="BI591" s="79"/>
      <c r="BK591" s="75"/>
      <c r="BL591" s="73"/>
      <c r="BO591" s="79"/>
      <c r="BQ591" s="77"/>
      <c r="BR591" s="73"/>
    </row>
    <row r="592" spans="50:70" x14ac:dyDescent="0.25">
      <c r="AX592" s="139" t="str">
        <f>IF('2'!$B$5="","",IF('2'!$B$36="","",'2'!$B$5))</f>
        <v/>
      </c>
      <c r="AY592" s="137" t="str">
        <f>IF('2'!$B$5="","",IF('2'!$B$36="","","PCF011003"))</f>
        <v/>
      </c>
      <c r="AZ592" s="140" t="str">
        <f>IF('2'!$B$5="","",IF('2'!$B$36="","",1))</f>
        <v/>
      </c>
      <c r="BA592" s="137" t="str">
        <f>IF('2'!$B$5="","",IF('2'!$B$36="","",41))</f>
        <v/>
      </c>
      <c r="BB592" s="137" t="str">
        <f>IF('2'!$B$5="","",IF('2'!$B$36="","",IF('2'!$D$27="","",'2'!$D$27)))</f>
        <v/>
      </c>
      <c r="BC592" s="141" t="str">
        <f>IF('2'!$B$5="","",IF('2'!$B$36="","",0))</f>
        <v/>
      </c>
      <c r="BD592" s="137" t="str">
        <f>IF('2'!$B$5="","",IF('2'!$B$36="","",'2'!$B$2))</f>
        <v/>
      </c>
      <c r="BE592" s="138" t="str">
        <f>IF('2'!$B$5="","",IF('2'!$B$36="","",'2'!$B$4))</f>
        <v/>
      </c>
      <c r="BG592" s="77"/>
      <c r="BH592" s="73"/>
      <c r="BI592" s="79"/>
      <c r="BK592" s="75"/>
      <c r="BL592" s="73"/>
      <c r="BO592" s="79"/>
      <c r="BQ592" s="77"/>
      <c r="BR592" s="73"/>
    </row>
    <row r="593" spans="50:70" x14ac:dyDescent="0.25">
      <c r="AX593" s="139" t="str">
        <f>IF('2'!$B$5="","",IF('2'!$B$36="","",'2'!$B$5))</f>
        <v/>
      </c>
      <c r="AY593" s="137" t="str">
        <f>IF('2'!$B$5="","",IF('2'!$B$36="","","PCF011003"))</f>
        <v/>
      </c>
      <c r="AZ593" s="140" t="str">
        <f>IF('2'!$B$5="","",IF('2'!$B$36="","",1))</f>
        <v/>
      </c>
      <c r="BA593" s="137" t="str">
        <f>IF('2'!$B$5="","",IF('2'!$B$36="","",42))</f>
        <v/>
      </c>
      <c r="BB593" s="137" t="str">
        <f>IF('2'!$B$5="","",IF('2'!$B$36="","",IF('2'!$C$28="","",'2'!$C$28)))</f>
        <v/>
      </c>
      <c r="BC593" s="141" t="str">
        <f>IF('2'!$B$5="","",IF('2'!$B$36="","",0))</f>
        <v/>
      </c>
      <c r="BD593" s="137" t="str">
        <f>IF('2'!$B$5="","",IF('2'!$B$36="","",'2'!$B$2))</f>
        <v/>
      </c>
      <c r="BE593" s="138" t="str">
        <f>IF('2'!$B$5="","",IF('2'!$B$36="","",'2'!$B$4))</f>
        <v/>
      </c>
      <c r="BG593" s="77"/>
      <c r="BH593" s="73"/>
      <c r="BI593" s="79"/>
      <c r="BK593" s="75"/>
      <c r="BL593" s="73"/>
      <c r="BO593" s="79"/>
      <c r="BQ593" s="77"/>
      <c r="BR593" s="73"/>
    </row>
    <row r="594" spans="50:70" x14ac:dyDescent="0.25">
      <c r="AX594" s="139" t="str">
        <f>IF('2'!$B$5="","",IF('2'!$B$36="","",'2'!$B$5))</f>
        <v/>
      </c>
      <c r="AY594" s="137" t="str">
        <f>IF('2'!$B$5="","",IF('2'!$B$36="","","PCF011003"))</f>
        <v/>
      </c>
      <c r="AZ594" s="140" t="str">
        <f>IF('2'!$B$5="","",IF('2'!$B$36="","",1))</f>
        <v/>
      </c>
      <c r="BA594" s="137" t="str">
        <f>IF('2'!$B$5="","",IF('2'!$B$36="","",43))</f>
        <v/>
      </c>
      <c r="BB594" s="137" t="str">
        <f>IF('2'!$B$5="","",IF('2'!$B$36="","",IF('2'!$D$28="","",'2'!$D$28)))</f>
        <v/>
      </c>
      <c r="BC594" s="141" t="str">
        <f>IF('2'!$B$5="","",IF('2'!$B$36="","",0))</f>
        <v/>
      </c>
      <c r="BD594" s="137" t="str">
        <f>IF('2'!$B$5="","",IF('2'!$B$36="","",'2'!$B$2))</f>
        <v/>
      </c>
      <c r="BE594" s="138" t="str">
        <f>IF('2'!$B$5="","",IF('2'!$B$36="","",'2'!$B$4))</f>
        <v/>
      </c>
      <c r="BG594" s="77"/>
      <c r="BH594" s="73"/>
      <c r="BI594" s="79"/>
      <c r="BK594" s="75"/>
      <c r="BL594" s="73"/>
      <c r="BO594" s="79"/>
      <c r="BQ594" s="77"/>
      <c r="BR594" s="73"/>
    </row>
    <row r="595" spans="50:70" x14ac:dyDescent="0.25">
      <c r="AX595" s="139" t="str">
        <f>IF('2'!$B$5="","",IF('2'!$B$36="","",'2'!$B$5))</f>
        <v/>
      </c>
      <c r="AY595" s="137" t="str">
        <f>IF('2'!$B$5="","",IF('2'!$B$36="","","PCF011003"))</f>
        <v/>
      </c>
      <c r="AZ595" s="140" t="str">
        <f>IF('2'!$B$5="","",IF('2'!$B$36="","",1))</f>
        <v/>
      </c>
      <c r="BA595" s="137" t="str">
        <f>IF('2'!$B$5="","",IF('2'!$B$36="","",44))</f>
        <v/>
      </c>
      <c r="BB595" s="137"/>
      <c r="BC595" s="141" t="str">
        <f>IF('2'!$B$5="","",IF('2'!$B$36="","",0))</f>
        <v/>
      </c>
      <c r="BD595" s="137" t="str">
        <f>IF('2'!$B$5="","",IF('2'!$B$36="","",'2'!$B$2))</f>
        <v/>
      </c>
      <c r="BE595" s="138" t="str">
        <f>IF('2'!$B$5="","",IF('2'!$B$36="","",'2'!$B$4))</f>
        <v/>
      </c>
      <c r="BG595" s="77"/>
      <c r="BH595" s="73"/>
      <c r="BI595" s="79"/>
      <c r="BK595" s="75"/>
      <c r="BL595" s="73"/>
      <c r="BO595" s="79"/>
      <c r="BQ595" s="77"/>
      <c r="BR595" s="73"/>
    </row>
    <row r="596" spans="50:70" x14ac:dyDescent="0.25">
      <c r="AX596" s="139" t="str">
        <f>IF('2'!$B$5="","",IF('2'!$B$36="","",'2'!$B$5))</f>
        <v/>
      </c>
      <c r="AY596" s="137" t="str">
        <f>IF('2'!$B$5="","",IF('2'!$B$36="","","PCF011003"))</f>
        <v/>
      </c>
      <c r="AZ596" s="140" t="str">
        <f>IF('2'!$B$5="","",IF('2'!$B$36="","",1))</f>
        <v/>
      </c>
      <c r="BA596" s="137" t="str">
        <f>IF('2'!$B$5="","",IF('2'!$B$36="","",45))</f>
        <v/>
      </c>
      <c r="BB596" s="137" t="str">
        <f>IF('2'!$B$5="","",IF('2'!$B$36="","",IF('2'!$B$31="","",'2'!$B$31)))</f>
        <v/>
      </c>
      <c r="BC596" s="141" t="str">
        <f>IF('2'!$B$5="","",IF('2'!$B$36="","",0))</f>
        <v/>
      </c>
      <c r="BD596" s="137" t="str">
        <f>IF('2'!$B$5="","",IF('2'!$B$36="","",'2'!$B$2))</f>
        <v/>
      </c>
      <c r="BE596" s="138" t="str">
        <f>IF('2'!$B$5="","",IF('2'!$B$36="","",'2'!$B$4))</f>
        <v/>
      </c>
      <c r="BG596" s="77"/>
      <c r="BH596" s="73"/>
      <c r="BI596" s="79"/>
      <c r="BK596" s="75"/>
      <c r="BL596" s="73"/>
      <c r="BO596" s="79"/>
      <c r="BQ596" s="77"/>
      <c r="BR596" s="73"/>
    </row>
    <row r="597" spans="50:70" x14ac:dyDescent="0.25">
      <c r="AX597" s="139" t="str">
        <f>IF('2'!$B$5="","",IF('2'!$B$36="","",'2'!$B$5))</f>
        <v/>
      </c>
      <c r="AY597" s="137" t="str">
        <f>IF('2'!$B$5="","",IF('2'!$B$36="","","PCF011003"))</f>
        <v/>
      </c>
      <c r="AZ597" s="140" t="str">
        <f>IF('2'!$B$5="","",IF('2'!$B$36="","",1))</f>
        <v/>
      </c>
      <c r="BA597" s="137" t="str">
        <f>IF('2'!$B$5="","",IF('2'!$B$36="","",46))</f>
        <v/>
      </c>
      <c r="BB597" s="137"/>
      <c r="BC597" s="141" t="str">
        <f>IF('2'!$B$5="","",IF('2'!$B$36="","",'2'!$I$35))</f>
        <v/>
      </c>
      <c r="BD597" s="137" t="str">
        <f>IF('2'!$B$5="","",IF('2'!$B$36="","",'2'!$B$2))</f>
        <v/>
      </c>
      <c r="BE597" s="138" t="str">
        <f>IF('2'!$B$5="","",IF('2'!$B$36="","",'2'!$B$4))</f>
        <v/>
      </c>
      <c r="BG597" s="77"/>
      <c r="BH597" s="73"/>
      <c r="BI597" s="79"/>
      <c r="BK597" s="75"/>
      <c r="BL597" s="73"/>
      <c r="BO597" s="79"/>
      <c r="BQ597" s="77"/>
      <c r="BR597" s="73"/>
    </row>
    <row r="598" spans="50:70" x14ac:dyDescent="0.25">
      <c r="AX598" s="139" t="str">
        <f>IF('2'!$B$5="","",IF('2'!$B$36="","",'2'!$B$5))</f>
        <v/>
      </c>
      <c r="AY598" s="137" t="str">
        <f>IF('2'!$B$5="","",IF('2'!$B$36="","","PCF011003"))</f>
        <v/>
      </c>
      <c r="AZ598" s="140" t="str">
        <f>IF('2'!$B$5="","",IF('2'!$B$36="","",1))</f>
        <v/>
      </c>
      <c r="BA598" s="137" t="str">
        <f>IF('2'!$B$5="","",IF('2'!$B$36="","",47))</f>
        <v/>
      </c>
      <c r="BB598" s="137"/>
      <c r="BC598" s="141" t="str">
        <f>IF('2'!$B$5="","",IF('2'!$B$36="","",'2'!$B$32))</f>
        <v/>
      </c>
      <c r="BD598" s="137" t="str">
        <f>IF('2'!$B$5="","",IF('2'!$B$36="","",'2'!$B$2))</f>
        <v/>
      </c>
      <c r="BE598" s="138" t="str">
        <f>IF('2'!$B$5="","",IF('2'!$B$36="","",'2'!$B$4))</f>
        <v/>
      </c>
      <c r="BG598" s="77"/>
      <c r="BH598" s="73"/>
      <c r="BI598" s="79"/>
      <c r="BK598" s="75"/>
      <c r="BL598" s="73"/>
      <c r="BO598" s="79"/>
      <c r="BQ598" s="77"/>
      <c r="BR598" s="73"/>
    </row>
    <row r="599" spans="50:70" x14ac:dyDescent="0.25">
      <c r="AX599" s="139" t="str">
        <f>IF('2'!$B$5="","",IF('2'!$B$36="","",'2'!$B$5))</f>
        <v/>
      </c>
      <c r="AY599" s="137" t="str">
        <f>IF('2'!$B$5="","",IF('2'!$B$36="","","PCF011003"))</f>
        <v/>
      </c>
      <c r="AZ599" s="140" t="str">
        <f>IF('2'!$B$5="","",IF('2'!$B$36="","",1))</f>
        <v/>
      </c>
      <c r="BA599" s="137" t="str">
        <f>IF('2'!$B$5="","",IF('2'!$B$36="","",54))</f>
        <v/>
      </c>
      <c r="BB599" s="137"/>
      <c r="BC599" s="141" t="str">
        <f>IF('2'!$B$5="","",IF('2'!$B$36="","",0))</f>
        <v/>
      </c>
      <c r="BD599" s="137" t="str">
        <f>IF('2'!$B$5="","",IF('2'!$B$36="","",'2'!$B$2))</f>
        <v/>
      </c>
      <c r="BE599" s="138" t="str">
        <f>IF('2'!$B$5="","",IF('2'!$B$36="","",'2'!$B$4))</f>
        <v/>
      </c>
      <c r="BG599" s="77"/>
      <c r="BH599" s="73"/>
      <c r="BI599" s="79"/>
      <c r="BK599" s="75"/>
      <c r="BL599" s="73"/>
      <c r="BO599" s="79"/>
      <c r="BQ599" s="77"/>
      <c r="BR599" s="73"/>
    </row>
    <row r="600" spans="50:70" x14ac:dyDescent="0.25">
      <c r="AX600" s="139" t="str">
        <f>IF('2'!$B$5="","",IF('2'!$B$36="","",'2'!$B$5))</f>
        <v/>
      </c>
      <c r="AY600" s="137" t="str">
        <f>IF('2'!$B$5="","",IF('2'!$B$36="","","PCF011003"))</f>
        <v/>
      </c>
      <c r="AZ600" s="140" t="str">
        <f>IF('2'!$B$5="","",IF('2'!$B$36="","",1))</f>
        <v/>
      </c>
      <c r="BA600" s="137" t="str">
        <f>IF('2'!$B$5="","",IF('2'!$B$36="","",55))</f>
        <v/>
      </c>
      <c r="BB600" s="137"/>
      <c r="BC600" s="141" t="str">
        <f>IF('2'!$B$5="","",IF('2'!$B$36="","",0))</f>
        <v/>
      </c>
      <c r="BD600" s="137" t="str">
        <f>IF('2'!$B$5="","",IF('2'!$B$36="","",'2'!$B$2))</f>
        <v/>
      </c>
      <c r="BE600" s="138" t="str">
        <f>IF('2'!$B$5="","",IF('2'!$B$36="","",'2'!$B$4))</f>
        <v/>
      </c>
      <c r="BG600" s="77"/>
      <c r="BH600" s="73"/>
      <c r="BI600" s="79"/>
      <c r="BK600" s="75"/>
      <c r="BL600" s="73"/>
      <c r="BO600" s="79"/>
      <c r="BQ600" s="77"/>
      <c r="BR600" s="73"/>
    </row>
    <row r="601" spans="50:70" x14ac:dyDescent="0.25">
      <c r="AX601" s="139" t="str">
        <f>IF('2'!$B$5="","",IF('2'!$B$36="","",'2'!$B$5))</f>
        <v/>
      </c>
      <c r="AY601" s="137" t="str">
        <f>IF('2'!$B$5="","",IF('2'!$B$36="","","PCF011003"))</f>
        <v/>
      </c>
      <c r="AZ601" s="140" t="str">
        <f>IF('2'!$B$5="","",IF('2'!$B$36="","",1))</f>
        <v/>
      </c>
      <c r="BA601" s="137" t="str">
        <f>IF('2'!$B$5="","",IF('2'!$B$36="","",56))</f>
        <v/>
      </c>
      <c r="BB601" s="137"/>
      <c r="BC601" s="141" t="str">
        <f>IF('2'!$B$5="","",IF('2'!$B$36="","",0))</f>
        <v/>
      </c>
      <c r="BD601" s="137" t="str">
        <f>IF('2'!$B$5="","",IF('2'!$B$36="","",'2'!$B$2))</f>
        <v/>
      </c>
      <c r="BE601" s="138" t="str">
        <f>IF('2'!$B$5="","",IF('2'!$B$36="","",'2'!$B$4))</f>
        <v/>
      </c>
      <c r="BG601" s="77"/>
      <c r="BH601" s="73"/>
      <c r="BI601" s="79"/>
      <c r="BK601" s="75"/>
      <c r="BL601" s="73"/>
      <c r="BO601" s="79"/>
      <c r="BQ601" s="77"/>
      <c r="BR601" s="73"/>
    </row>
    <row r="602" spans="50:70" x14ac:dyDescent="0.25">
      <c r="AX602" s="139" t="str">
        <f>IF('2'!$B$5="","",IF('2'!$B$36="","",'2'!$B$5))</f>
        <v/>
      </c>
      <c r="AY602" s="137" t="str">
        <f>IF('2'!$B$5="","",IF('2'!$B$36="","","PCF011003"))</f>
        <v/>
      </c>
      <c r="AZ602" s="140" t="str">
        <f>IF('2'!$B$5="","",IF('2'!$B$36="","",1))</f>
        <v/>
      </c>
      <c r="BA602" s="137" t="str">
        <f>IF('2'!$B$5="","",IF('2'!$B$36="","",57))</f>
        <v/>
      </c>
      <c r="BB602" s="137"/>
      <c r="BC602" s="141" t="str">
        <f>IF('2'!$B$5="","",IF('2'!$B$36="","",0))</f>
        <v/>
      </c>
      <c r="BD602" s="137" t="str">
        <f>IF('2'!$B$5="","",IF('2'!$B$36="","",'2'!$B$2))</f>
        <v/>
      </c>
      <c r="BE602" s="138" t="str">
        <f>IF('2'!$B$5="","",IF('2'!$B$36="","",'2'!$B$4))</f>
        <v/>
      </c>
      <c r="BG602" s="77"/>
      <c r="BH602" s="73"/>
      <c r="BI602" s="79"/>
      <c r="BK602" s="75"/>
      <c r="BL602" s="73"/>
      <c r="BO602" s="79"/>
      <c r="BQ602" s="77"/>
      <c r="BR602" s="73"/>
    </row>
    <row r="603" spans="50:70" x14ac:dyDescent="0.25">
      <c r="AX603" s="139" t="str">
        <f>IF('2'!$B$5="","",IF('2'!$B$36="","",'2'!$B$5))</f>
        <v/>
      </c>
      <c r="AY603" s="137" t="str">
        <f>IF('2'!$B$5="","",IF('2'!$B$36="","","PCF011003"))</f>
        <v/>
      </c>
      <c r="AZ603" s="140" t="str">
        <f>IF('2'!$B$5="","",IF('2'!$B$36="","",1))</f>
        <v/>
      </c>
      <c r="BA603" s="137" t="str">
        <f>IF('2'!$B$5="","",IF('2'!$B$36="","",58))</f>
        <v/>
      </c>
      <c r="BB603" s="137"/>
      <c r="BC603" s="141" t="str">
        <f>IF('2'!$B$5="","",IF('2'!$B$36="","",0))</f>
        <v/>
      </c>
      <c r="BD603" s="137" t="str">
        <f>IF('2'!$B$5="","",IF('2'!$B$36="","",'2'!$B$2))</f>
        <v/>
      </c>
      <c r="BE603" s="138" t="str">
        <f>IF('2'!$B$5="","",IF('2'!$B$36="","",'2'!$B$4))</f>
        <v/>
      </c>
      <c r="BG603" s="77"/>
      <c r="BH603" s="73"/>
      <c r="BI603" s="79"/>
      <c r="BK603" s="75"/>
      <c r="BL603" s="73"/>
      <c r="BO603" s="79"/>
      <c r="BQ603" s="77"/>
      <c r="BR603" s="73"/>
    </row>
    <row r="604" spans="50:70" x14ac:dyDescent="0.25">
      <c r="AX604" s="139" t="str">
        <f>IF('2'!$B$5="","",IF('2'!$B$36="","",'2'!$B$5))</f>
        <v/>
      </c>
      <c r="AY604" s="137" t="str">
        <f>IF('2'!$B$5="","",IF('2'!$B$36="","","PCF011003"))</f>
        <v/>
      </c>
      <c r="AZ604" s="140" t="str">
        <f>IF('2'!$B$5="","",IF('2'!$B$36="","",1))</f>
        <v/>
      </c>
      <c r="BA604" s="137" t="str">
        <f>IF('2'!$B$5="","",IF('2'!$B$36="","",59))</f>
        <v/>
      </c>
      <c r="BB604" s="137"/>
      <c r="BC604" s="141" t="str">
        <f>IF('2'!$B$5="","",IF('2'!$B$36="","",0))</f>
        <v/>
      </c>
      <c r="BD604" s="137" t="str">
        <f>IF('2'!$B$5="","",IF('2'!$B$36="","",'2'!$B$2))</f>
        <v/>
      </c>
      <c r="BE604" s="138" t="str">
        <f>IF('2'!$B$5="","",IF('2'!$B$36="","",'2'!$B$4))</f>
        <v/>
      </c>
      <c r="BG604" s="77"/>
      <c r="BH604" s="73"/>
      <c r="BI604" s="79"/>
      <c r="BK604" s="75"/>
      <c r="BL604" s="73"/>
      <c r="BO604" s="79"/>
      <c r="BQ604" s="77"/>
      <c r="BR604" s="73"/>
    </row>
    <row r="605" spans="50:70" x14ac:dyDescent="0.25">
      <c r="AX605" s="139" t="str">
        <f>IF('2'!$B$5="","",IF('2'!$B$36="","",'2'!$B$5))</f>
        <v/>
      </c>
      <c r="AY605" s="137" t="str">
        <f>IF('2'!$B$5="","",IF('2'!$B$36="","","PCF011003"))</f>
        <v/>
      </c>
      <c r="AZ605" s="140" t="str">
        <f>IF('2'!$B$5="","",IF('2'!$B$36="","",1))</f>
        <v/>
      </c>
      <c r="BA605" s="137" t="str">
        <f>IF('2'!$B$5="","",IF('2'!$B$36="","",60))</f>
        <v/>
      </c>
      <c r="BB605" s="137"/>
      <c r="BC605" s="141" t="str">
        <f>IF('2'!$B$5="","",IF('2'!$B$36="","",0))</f>
        <v/>
      </c>
      <c r="BD605" s="137" t="str">
        <f>IF('2'!$B$5="","",IF('2'!$B$36="","",'2'!$B$2))</f>
        <v/>
      </c>
      <c r="BE605" s="138" t="str">
        <f>IF('2'!$B$5="","",IF('2'!$B$36="","",'2'!$B$4))</f>
        <v/>
      </c>
      <c r="BG605" s="77"/>
      <c r="BH605" s="73"/>
      <c r="BI605" s="79"/>
      <c r="BK605" s="75"/>
      <c r="BL605" s="73"/>
      <c r="BO605" s="79"/>
      <c r="BQ605" s="77"/>
      <c r="BR605" s="73"/>
    </row>
    <row r="606" spans="50:70" x14ac:dyDescent="0.25">
      <c r="AX606" s="139" t="str">
        <f>IF('2'!$B$5="","",IF('2'!$B$36="","",'2'!$B$5))</f>
        <v/>
      </c>
      <c r="AY606" s="137" t="str">
        <f>IF('2'!$B$5="","",IF('2'!$B$36="","","PCF011003"))</f>
        <v/>
      </c>
      <c r="AZ606" s="140" t="str">
        <f>IF('2'!$B$5="","",IF('2'!$B$36="","",1))</f>
        <v/>
      </c>
      <c r="BA606" s="137" t="str">
        <f>IF('2'!$B$5="","",IF('2'!$B$36="","",61))</f>
        <v/>
      </c>
      <c r="BB606" s="137"/>
      <c r="BC606" s="141" t="str">
        <f>IF('2'!$B$5="","",IF('2'!$B$36="","",0))</f>
        <v/>
      </c>
      <c r="BD606" s="137" t="str">
        <f>IF('2'!$B$5="","",IF('2'!$B$36="","",'2'!$B$2))</f>
        <v/>
      </c>
      <c r="BE606" s="138" t="str">
        <f>IF('2'!$B$5="","",IF('2'!$B$36="","",'2'!$B$4))</f>
        <v/>
      </c>
      <c r="BG606" s="77"/>
      <c r="BH606" s="73"/>
      <c r="BI606" s="79"/>
      <c r="BK606" s="75"/>
      <c r="BL606" s="73"/>
      <c r="BO606" s="79"/>
      <c r="BQ606" s="77"/>
      <c r="BR606" s="73"/>
    </row>
    <row r="607" spans="50:70" x14ac:dyDescent="0.25">
      <c r="AX607" s="139" t="str">
        <f>IF('2'!$B$5="","",IF('2'!$B$36="","",'2'!$B$5))</f>
        <v/>
      </c>
      <c r="AY607" s="137" t="str">
        <f>IF('2'!$B$5="","",IF('2'!$B$36="","","PCF011003"))</f>
        <v/>
      </c>
      <c r="AZ607" s="140" t="str">
        <f>IF('2'!$B$5="","",IF('2'!$B$36="","",1))</f>
        <v/>
      </c>
      <c r="BA607" s="137" t="str">
        <f>IF('2'!$B$5="","",IF('2'!$B$36="","",70))</f>
        <v/>
      </c>
      <c r="BB607" s="137" t="str">
        <f>IF('2'!$B$5="","",IF('2'!$B$36="","",IF('2'!$A$18="","",'2'!$A$18)))</f>
        <v/>
      </c>
      <c r="BC607" s="141" t="str">
        <f>IF('2'!$B$5="","",IF('2'!$B$36="","",0))</f>
        <v/>
      </c>
      <c r="BD607" s="137" t="str">
        <f>IF('2'!$B$5="","",IF('2'!$B$36="","",'2'!$B$2))</f>
        <v/>
      </c>
      <c r="BE607" s="138" t="str">
        <f>IF('2'!$B$5="","",IF('2'!$B$36="","",'2'!$B$4))</f>
        <v/>
      </c>
      <c r="BG607" s="77"/>
      <c r="BH607" s="73"/>
      <c r="BI607" s="79"/>
      <c r="BK607" s="75"/>
      <c r="BL607" s="73"/>
      <c r="BO607" s="79"/>
      <c r="BQ607" s="77"/>
      <c r="BR607" s="73"/>
    </row>
    <row r="608" spans="50:70" x14ac:dyDescent="0.25">
      <c r="AX608" s="139" t="str">
        <f>IF('2'!$B$5="","",IF('2'!$B$36="","",'2'!$B$5))</f>
        <v/>
      </c>
      <c r="AY608" s="137" t="str">
        <f>IF('2'!$B$5="","",IF('2'!$B$36="","","PCF011003"))</f>
        <v/>
      </c>
      <c r="AZ608" s="140" t="str">
        <f>IF('2'!$B$5="","",IF('2'!$B$36="","",1))</f>
        <v/>
      </c>
      <c r="BA608" s="137" t="str">
        <f>IF('2'!$B$5="","",IF('2'!$B$36="","",71))</f>
        <v/>
      </c>
      <c r="BB608" s="137" t="str">
        <f>IF('2'!$B$5="","",IF('2'!$B$36="","",IF('2'!$A$18="","",'2'!$A$18)))</f>
        <v/>
      </c>
      <c r="BC608" s="141" t="str">
        <f>IF('2'!$B$5="","",IF('2'!$B$36="","",0))</f>
        <v/>
      </c>
      <c r="BD608" s="137" t="str">
        <f>IF('2'!$B$5="","",IF('2'!$B$36="","",'2'!$B$2))</f>
        <v/>
      </c>
      <c r="BE608" s="138" t="str">
        <f>IF('2'!$B$5="","",IF('2'!$B$36="","",'2'!$B$4))</f>
        <v/>
      </c>
      <c r="BG608" s="77"/>
      <c r="BH608" s="73"/>
      <c r="BI608" s="79"/>
      <c r="BK608" s="75"/>
      <c r="BL608" s="73"/>
      <c r="BO608" s="79"/>
      <c r="BQ608" s="77"/>
      <c r="BR608" s="73"/>
    </row>
    <row r="609" spans="50:70" x14ac:dyDescent="0.25">
      <c r="AX609" s="139" t="str">
        <f>IF('2'!$B$5="","",IF('2'!$B$36="","",'2'!$B$5))</f>
        <v/>
      </c>
      <c r="AY609" s="137" t="str">
        <f>IF('2'!$B$5="","",IF('2'!$B$36="","","PCF011003"))</f>
        <v/>
      </c>
      <c r="AZ609" s="140" t="str">
        <f>IF('2'!$B$5="","",IF('2'!$B$36="","",1))</f>
        <v/>
      </c>
      <c r="BA609" s="137" t="str">
        <f>IF('2'!$B$5="","",IF('2'!$B$36="","",72))</f>
        <v/>
      </c>
      <c r="BB609" s="137" t="str">
        <f>IF('2'!$B$5="","",IF('2'!$B$36="","",IF('2'!$A$19="","",'2'!$A$19)))</f>
        <v/>
      </c>
      <c r="BC609" s="141" t="str">
        <f>IF('2'!$B$5="","",IF('2'!$B$36="","",0))</f>
        <v/>
      </c>
      <c r="BD609" s="137" t="str">
        <f>IF('2'!$B$5="","",IF('2'!$B$36="","",'2'!$B$2))</f>
        <v/>
      </c>
      <c r="BE609" s="138" t="str">
        <f>IF('2'!$B$5="","",IF('2'!$B$36="","",'2'!$B$4))</f>
        <v/>
      </c>
      <c r="BG609" s="77"/>
      <c r="BH609" s="73"/>
      <c r="BI609" s="79"/>
      <c r="BK609" s="75"/>
      <c r="BL609" s="73"/>
      <c r="BO609" s="79"/>
      <c r="BQ609" s="77"/>
      <c r="BR609" s="73"/>
    </row>
    <row r="610" spans="50:70" x14ac:dyDescent="0.25">
      <c r="AX610" s="139" t="str">
        <f>IF('2'!$B$5="","",IF('2'!$B$36="","",'2'!$B$5))</f>
        <v/>
      </c>
      <c r="AY610" s="137" t="str">
        <f>IF('2'!$B$5="","",IF('2'!$B$36="","","PCF011003"))</f>
        <v/>
      </c>
      <c r="AZ610" s="140" t="str">
        <f>IF('2'!$B$5="","",IF('2'!$B$36="","",1))</f>
        <v/>
      </c>
      <c r="BA610" s="137" t="str">
        <f>IF('2'!$B$5="","",IF('2'!$B$36="","",73))</f>
        <v/>
      </c>
      <c r="BB610" s="137" t="str">
        <f>IF('2'!$B$5="","",IF('2'!$B$36="","",IF('2'!$A$19="","",'2'!$A$19)))</f>
        <v/>
      </c>
      <c r="BC610" s="141" t="str">
        <f>IF('2'!$B$5="","",IF('2'!$B$36="","",0))</f>
        <v/>
      </c>
      <c r="BD610" s="137" t="str">
        <f>IF('2'!$B$5="","",IF('2'!$B$36="","",'2'!$B$2))</f>
        <v/>
      </c>
      <c r="BE610" s="138" t="str">
        <f>IF('2'!$B$5="","",IF('2'!$B$36="","",'2'!$B$4))</f>
        <v/>
      </c>
      <c r="BG610" s="77"/>
      <c r="BH610" s="73"/>
      <c r="BI610" s="79"/>
      <c r="BK610" s="75"/>
      <c r="BL610" s="73"/>
      <c r="BO610" s="79"/>
      <c r="BQ610" s="77"/>
      <c r="BR610" s="73"/>
    </row>
    <row r="611" spans="50:70" x14ac:dyDescent="0.25">
      <c r="AX611" s="139" t="str">
        <f>IF('2'!$B$5="","",IF('2'!$B$36="","",'2'!$B$5))</f>
        <v/>
      </c>
      <c r="AY611" s="137" t="str">
        <f>IF('2'!$B$5="","",IF('2'!$B$36="","","PCF011003"))</f>
        <v/>
      </c>
      <c r="AZ611" s="140" t="str">
        <f>IF('2'!$B$5="","",IF('2'!$B$36="","",1))</f>
        <v/>
      </c>
      <c r="BA611" s="137" t="str">
        <f>IF('2'!$B$5="","",IF('2'!$B$36="","",74))</f>
        <v/>
      </c>
      <c r="BB611" s="137" t="str">
        <f>IF('2'!$B$5="","",IF('2'!$B$36="","",IF('2'!$A$20="","",'2'!$A$20)))</f>
        <v/>
      </c>
      <c r="BC611" s="141" t="str">
        <f>IF('2'!$B$5="","",IF('2'!$B$36="","",0))</f>
        <v/>
      </c>
      <c r="BD611" s="137" t="str">
        <f>IF('2'!$B$5="","",IF('2'!$B$36="","",'2'!$B$2))</f>
        <v/>
      </c>
      <c r="BE611" s="138" t="str">
        <f>IF('2'!$B$5="","",IF('2'!$B$36="","",'2'!$B$4))</f>
        <v/>
      </c>
      <c r="BG611" s="77"/>
      <c r="BH611" s="73"/>
      <c r="BI611" s="79"/>
      <c r="BK611" s="75"/>
      <c r="BL611" s="73"/>
      <c r="BO611" s="79"/>
      <c r="BQ611" s="77"/>
      <c r="BR611" s="73"/>
    </row>
    <row r="612" spans="50:70" x14ac:dyDescent="0.25">
      <c r="AX612" s="139" t="str">
        <f>IF('2'!$B$5="","",IF('2'!$B$36="","",'2'!$B$5))</f>
        <v/>
      </c>
      <c r="AY612" s="137" t="str">
        <f>IF('2'!$B$5="","",IF('2'!$B$36="","","PCF011003"))</f>
        <v/>
      </c>
      <c r="AZ612" s="140" t="str">
        <f>IF('2'!$B$5="","",IF('2'!$B$36="","",1))</f>
        <v/>
      </c>
      <c r="BA612" s="137" t="str">
        <f>IF('2'!$B$5="","",IF('2'!$B$36="","",75))</f>
        <v/>
      </c>
      <c r="BB612" s="137" t="str">
        <f>IF('2'!$B$5="","",IF('2'!$B$36="","",IF('2'!$A$20="","",'2'!$A$20)))</f>
        <v/>
      </c>
      <c r="BC612" s="141" t="str">
        <f>IF('2'!$B$5="","",IF('2'!$B$36="","",0))</f>
        <v/>
      </c>
      <c r="BD612" s="137" t="str">
        <f>IF('2'!$B$5="","",IF('2'!$B$36="","",'2'!$B$2))</f>
        <v/>
      </c>
      <c r="BE612" s="138" t="str">
        <f>IF('2'!$B$5="","",IF('2'!$B$36="","",'2'!$B$4))</f>
        <v/>
      </c>
      <c r="BG612" s="77"/>
      <c r="BH612" s="73"/>
      <c r="BI612" s="79"/>
      <c r="BK612" s="75"/>
      <c r="BL612" s="73"/>
      <c r="BO612" s="79"/>
      <c r="BQ612" s="77"/>
      <c r="BR612" s="73"/>
    </row>
    <row r="613" spans="50:70" x14ac:dyDescent="0.25">
      <c r="AX613" s="139" t="str">
        <f>IF('2'!$B$5="","",IF('2'!$B$36="","",'2'!$B$5))</f>
        <v/>
      </c>
      <c r="AY613" s="137" t="str">
        <f>IF('2'!$B$5="","",IF('2'!$B$36="","","PCF011003"))</f>
        <v/>
      </c>
      <c r="AZ613" s="140" t="str">
        <f>IF('2'!$B$5="","",IF('2'!$B$36="","",1))</f>
        <v/>
      </c>
      <c r="BA613" s="137" t="str">
        <f>IF('2'!$B$5="","",IF('2'!$B$36="","",76))</f>
        <v/>
      </c>
      <c r="BB613" s="137" t="str">
        <f>IF('2'!$B$5="","",IF('2'!$B$36="","",IF('2'!$A$21="","",'2'!$A$21)))</f>
        <v/>
      </c>
      <c r="BC613" s="141" t="str">
        <f>IF('2'!$B$5="","",IF('2'!$B$36="","",0))</f>
        <v/>
      </c>
      <c r="BD613" s="137" t="str">
        <f>IF('2'!$B$5="","",IF('2'!$B$36="","",'2'!$B$2))</f>
        <v/>
      </c>
      <c r="BE613" s="138" t="str">
        <f>IF('2'!$B$5="","",IF('2'!$B$36="","",'2'!$B$4))</f>
        <v/>
      </c>
      <c r="BG613" s="77"/>
      <c r="BH613" s="73"/>
      <c r="BI613" s="79"/>
      <c r="BK613" s="75"/>
      <c r="BL613" s="73"/>
      <c r="BO613" s="79"/>
      <c r="BQ613" s="77"/>
      <c r="BR613" s="73"/>
    </row>
    <row r="614" spans="50:70" x14ac:dyDescent="0.25">
      <c r="AX614" s="139" t="str">
        <f>IF('2'!$B$5="","",IF('2'!$B$36="","",'2'!$B$5))</f>
        <v/>
      </c>
      <c r="AY614" s="137" t="str">
        <f>IF('2'!$B$5="","",IF('2'!$B$36="","","PCF011003"))</f>
        <v/>
      </c>
      <c r="AZ614" s="140" t="str">
        <f>IF('2'!$B$5="","",IF('2'!$B$36="","",1))</f>
        <v/>
      </c>
      <c r="BA614" s="137" t="str">
        <f>IF('2'!$B$5="","",IF('2'!$B$36="","",77))</f>
        <v/>
      </c>
      <c r="BB614" s="137" t="str">
        <f>IF('2'!$B$5="","",IF('2'!$B$36="","",IF('2'!$A$21="","",'2'!$A$21)))</f>
        <v/>
      </c>
      <c r="BC614" s="141" t="str">
        <f>IF('2'!$B$5="","",IF('2'!$B$36="","",0))</f>
        <v/>
      </c>
      <c r="BD614" s="137" t="str">
        <f>IF('2'!$B$5="","",IF('2'!$B$36="","",'2'!$B$2))</f>
        <v/>
      </c>
      <c r="BE614" s="138" t="str">
        <f>IF('2'!$B$5="","",IF('2'!$B$36="","",'2'!$B$4))</f>
        <v/>
      </c>
      <c r="BG614" s="77"/>
      <c r="BH614" s="73"/>
      <c r="BI614" s="79"/>
      <c r="BK614" s="75"/>
      <c r="BL614" s="73"/>
      <c r="BO614" s="79"/>
      <c r="BQ614" s="77"/>
      <c r="BR614" s="73"/>
    </row>
    <row r="615" spans="50:70" x14ac:dyDescent="0.25">
      <c r="AX615" s="139" t="str">
        <f>IF('2'!$B$5="","",IF('2'!$B$36="","",'2'!$B$5))</f>
        <v/>
      </c>
      <c r="AY615" s="137" t="str">
        <f>IF('2'!$B$5="","",IF('2'!$B$36="","","PCF011003"))</f>
        <v/>
      </c>
      <c r="AZ615" s="140" t="str">
        <f>IF('2'!$B$5="","",IF('2'!$B$36="","",1))</f>
        <v/>
      </c>
      <c r="BA615" s="137" t="str">
        <f>IF('2'!$B$5="","",IF('2'!$B$36="","",78))</f>
        <v/>
      </c>
      <c r="BB615" s="137" t="str">
        <f>IF('2'!$B$5="","",IF('2'!$B$36="","",IF('2'!$J$18="","",'2'!$J$18)))</f>
        <v/>
      </c>
      <c r="BC615" s="141" t="str">
        <f>IF('2'!$B$5="","",IF('2'!$B$36="","",0))</f>
        <v/>
      </c>
      <c r="BD615" s="137" t="str">
        <f>IF('2'!$B$5="","",IF('2'!$B$36="","",'2'!$B$2))</f>
        <v/>
      </c>
      <c r="BE615" s="138" t="str">
        <f>IF('2'!$B$5="","",IF('2'!$B$36="","",'2'!$B$4))</f>
        <v/>
      </c>
      <c r="BG615" s="77"/>
      <c r="BH615" s="73"/>
      <c r="BI615" s="79"/>
      <c r="BK615" s="75"/>
      <c r="BL615" s="73"/>
      <c r="BO615" s="79"/>
      <c r="BQ615" s="77"/>
      <c r="BR615" s="73"/>
    </row>
    <row r="616" spans="50:70" x14ac:dyDescent="0.25">
      <c r="AX616" s="139" t="str">
        <f>IF('2'!$B$5="","",IF('2'!$B$36="","",'2'!$B$5))</f>
        <v/>
      </c>
      <c r="AY616" s="137" t="str">
        <f>IF('2'!$B$5="","",IF('2'!$B$36="","","PCF011003"))</f>
        <v/>
      </c>
      <c r="AZ616" s="140" t="str">
        <f>IF('2'!$B$5="","",IF('2'!$B$36="","",1))</f>
        <v/>
      </c>
      <c r="BA616" s="137" t="str">
        <f>IF('2'!$B$5="","",IF('2'!$B$36="","",79))</f>
        <v/>
      </c>
      <c r="BB616" s="137" t="str">
        <f>IF('2'!$B$5="","",IF('2'!$B$36="","",IF('2'!$J$18="","",'2'!$J$18)))</f>
        <v/>
      </c>
      <c r="BC616" s="141" t="str">
        <f>IF('2'!$B$5="","",IF('2'!$B$36="","",0))</f>
        <v/>
      </c>
      <c r="BD616" s="137" t="str">
        <f>IF('2'!$B$5="","",IF('2'!$B$36="","",'2'!$B$2))</f>
        <v/>
      </c>
      <c r="BE616" s="138" t="str">
        <f>IF('2'!$B$5="","",IF('2'!$B$36="","",'2'!$B$4))</f>
        <v/>
      </c>
      <c r="BG616" s="77"/>
      <c r="BH616" s="73"/>
      <c r="BI616" s="79"/>
      <c r="BK616" s="75"/>
      <c r="BL616" s="73"/>
      <c r="BO616" s="79"/>
      <c r="BQ616" s="77"/>
      <c r="BR616" s="73"/>
    </row>
    <row r="617" spans="50:70" x14ac:dyDescent="0.25">
      <c r="AX617" s="139" t="str">
        <f>IF('2'!$B$5="","",IF('2'!$B$36="","",'2'!$B$5))</f>
        <v/>
      </c>
      <c r="AY617" s="137" t="str">
        <f>IF('2'!$B$5="","",IF('2'!$B$36="","","PCF011003"))</f>
        <v/>
      </c>
      <c r="AZ617" s="140" t="str">
        <f>IF('2'!$B$5="","",IF('2'!$B$36="","",1))</f>
        <v/>
      </c>
      <c r="BA617" s="137" t="str">
        <f>IF('2'!$B$5="","",IF('2'!$B$36="","",80))</f>
        <v/>
      </c>
      <c r="BB617" s="137" t="str">
        <f>IF('2'!$B$5="","",IF('2'!$B$36="","",IF('2'!$J$19="","",'2'!$J$19)))</f>
        <v/>
      </c>
      <c r="BC617" s="141" t="str">
        <f>IF('2'!$B$5="","",IF('2'!$B$36="","",0))</f>
        <v/>
      </c>
      <c r="BD617" s="137" t="str">
        <f>IF('2'!$B$5="","",IF('2'!$B$36="","",'2'!$B$2))</f>
        <v/>
      </c>
      <c r="BE617" s="138" t="str">
        <f>IF('2'!$B$5="","",IF('2'!$B$36="","",'2'!$B$4))</f>
        <v/>
      </c>
      <c r="BG617" s="77"/>
      <c r="BH617" s="73"/>
      <c r="BI617" s="79"/>
      <c r="BK617" s="75"/>
      <c r="BL617" s="73"/>
      <c r="BO617" s="79"/>
      <c r="BQ617" s="77"/>
      <c r="BR617" s="73"/>
    </row>
    <row r="618" spans="50:70" x14ac:dyDescent="0.25">
      <c r="AX618" s="139" t="str">
        <f>IF('2'!$B$5="","",IF('2'!$B$36="","",'2'!$B$5))</f>
        <v/>
      </c>
      <c r="AY618" s="137" t="str">
        <f>IF('2'!$B$5="","",IF('2'!$B$36="","","PCF011003"))</f>
        <v/>
      </c>
      <c r="AZ618" s="140" t="str">
        <f>IF('2'!$B$5="","",IF('2'!$B$36="","",1))</f>
        <v/>
      </c>
      <c r="BA618" s="137" t="str">
        <f>IF('2'!$B$5="","",IF('2'!$B$36="","",81))</f>
        <v/>
      </c>
      <c r="BB618" s="137" t="str">
        <f>IF('2'!$B$5="","",IF('2'!$B$36="","",IF('2'!$J$19="","",'2'!$J$19)))</f>
        <v/>
      </c>
      <c r="BC618" s="141" t="str">
        <f>IF('2'!$B$5="","",IF('2'!$B$36="","",0))</f>
        <v/>
      </c>
      <c r="BD618" s="137" t="str">
        <f>IF('2'!$B$5="","",IF('2'!$B$36="","",'2'!$B$2))</f>
        <v/>
      </c>
      <c r="BE618" s="138" t="str">
        <f>IF('2'!$B$5="","",IF('2'!$B$36="","",'2'!$B$4))</f>
        <v/>
      </c>
      <c r="BG618" s="77"/>
      <c r="BH618" s="73"/>
      <c r="BI618" s="79"/>
      <c r="BK618" s="75"/>
      <c r="BL618" s="73"/>
      <c r="BO618" s="79"/>
      <c r="BQ618" s="77"/>
      <c r="BR618" s="73"/>
    </row>
    <row r="619" spans="50:70" x14ac:dyDescent="0.25">
      <c r="AX619" s="139" t="str">
        <f>IF('2'!$B$5="","",IF('2'!$B$36="","",'2'!$B$5))</f>
        <v/>
      </c>
      <c r="AY619" s="137" t="str">
        <f>IF('2'!$B$5="","",IF('2'!$B$36="","","PCF011003"))</f>
        <v/>
      </c>
      <c r="AZ619" s="140" t="str">
        <f>IF('2'!$B$5="","",IF('2'!$B$36="","",1))</f>
        <v/>
      </c>
      <c r="BA619" s="137" t="str">
        <f>IF('2'!$B$5="","",IF('2'!$B$36="","",82))</f>
        <v/>
      </c>
      <c r="BB619" s="137" t="str">
        <f>IF('2'!$B$5="","",IF('2'!$B$36="","",IF('2'!$J$20="","",'2'!$J$20)))</f>
        <v/>
      </c>
      <c r="BC619" s="141" t="str">
        <f>IF('2'!$B$5="","",IF('2'!$B$36="","",0))</f>
        <v/>
      </c>
      <c r="BD619" s="137" t="str">
        <f>IF('2'!$B$5="","",IF('2'!$B$36="","",'2'!$B$2))</f>
        <v/>
      </c>
      <c r="BE619" s="138" t="str">
        <f>IF('2'!$B$5="","",IF('2'!$B$36="","",'2'!$B$4))</f>
        <v/>
      </c>
      <c r="BG619" s="77"/>
      <c r="BH619" s="73"/>
      <c r="BI619" s="79"/>
      <c r="BK619" s="75"/>
      <c r="BL619" s="73"/>
      <c r="BO619" s="79"/>
      <c r="BQ619" s="77"/>
      <c r="BR619" s="73"/>
    </row>
    <row r="620" spans="50:70" x14ac:dyDescent="0.25">
      <c r="AX620" s="139" t="str">
        <f>IF('2'!$B$5="","",IF('2'!$B$36="","",'2'!$B$5))</f>
        <v/>
      </c>
      <c r="AY620" s="137" t="str">
        <f>IF('2'!$B$5="","",IF('2'!$B$36="","","PCF011003"))</f>
        <v/>
      </c>
      <c r="AZ620" s="140" t="str">
        <f>IF('2'!$B$5="","",IF('2'!$B$36="","",1))</f>
        <v/>
      </c>
      <c r="BA620" s="137" t="str">
        <f>IF('2'!$B$5="","",IF('2'!$B$36="","",83))</f>
        <v/>
      </c>
      <c r="BB620" s="137" t="str">
        <f>IF('2'!$B$5="","",IF('2'!$B$36="","",IF('2'!$J$20="","",'2'!$J$20)))</f>
        <v/>
      </c>
      <c r="BC620" s="141" t="str">
        <f>IF('2'!$B$5="","",IF('2'!$B$36="","",0))</f>
        <v/>
      </c>
      <c r="BD620" s="137" t="str">
        <f>IF('2'!$B$5="","",IF('2'!$B$36="","",'2'!$B$2))</f>
        <v/>
      </c>
      <c r="BE620" s="138" t="str">
        <f>IF('2'!$B$5="","",IF('2'!$B$36="","",'2'!$B$4))</f>
        <v/>
      </c>
      <c r="BG620" s="77"/>
      <c r="BH620" s="73"/>
      <c r="BI620" s="79"/>
      <c r="BK620" s="75"/>
      <c r="BL620" s="73"/>
      <c r="BO620" s="79"/>
      <c r="BQ620" s="77"/>
      <c r="BR620" s="73"/>
    </row>
    <row r="621" spans="50:70" x14ac:dyDescent="0.25">
      <c r="AX621" s="139" t="str">
        <f>IF('2'!$B$5="","",IF('2'!$B$36="","",'2'!$B$5))</f>
        <v/>
      </c>
      <c r="AY621" s="137" t="str">
        <f>IF('2'!$B$5="","",IF('2'!$B$36="","","PCF011003"))</f>
        <v/>
      </c>
      <c r="AZ621" s="140" t="str">
        <f>IF('2'!$B$5="","",IF('2'!$B$36="","",1))</f>
        <v/>
      </c>
      <c r="BA621" s="137" t="str">
        <f>IF('2'!$B$5="","",IF('2'!$B$36="","",84))</f>
        <v/>
      </c>
      <c r="BB621" s="137" t="str">
        <f>IF('2'!$B$5="","",IF('2'!$B$36="","",IF('2'!$J$21="","",'2'!$J$21)))</f>
        <v/>
      </c>
      <c r="BC621" s="141" t="str">
        <f>IF('2'!$B$5="","",IF('2'!$B$36="","",0))</f>
        <v/>
      </c>
      <c r="BD621" s="137" t="str">
        <f>IF('2'!$B$5="","",IF('2'!$B$36="","",'2'!$B$2))</f>
        <v/>
      </c>
      <c r="BE621" s="138" t="str">
        <f>IF('2'!$B$5="","",IF('2'!$B$36="","",'2'!$B$4))</f>
        <v/>
      </c>
      <c r="BG621" s="77"/>
      <c r="BH621" s="73"/>
      <c r="BI621" s="79"/>
      <c r="BK621" s="75"/>
      <c r="BL621" s="73"/>
      <c r="BO621" s="79"/>
      <c r="BQ621" s="77"/>
      <c r="BR621" s="73"/>
    </row>
    <row r="622" spans="50:70" x14ac:dyDescent="0.25">
      <c r="AX622" s="139" t="str">
        <f>IF('2'!$B$5="","",IF('2'!$B$36="","",'2'!$B$5))</f>
        <v/>
      </c>
      <c r="AY622" s="137" t="str">
        <f>IF('2'!$B$5="","",IF('2'!$B$36="","","PCF011003"))</f>
        <v/>
      </c>
      <c r="AZ622" s="140" t="str">
        <f>IF('2'!$B$5="","",IF('2'!$B$36="","",1))</f>
        <v/>
      </c>
      <c r="BA622" s="137" t="str">
        <f>IF('2'!$B$5="","",IF('2'!$B$36="","",85))</f>
        <v/>
      </c>
      <c r="BB622" s="137" t="str">
        <f>IF('2'!$B$5="","",IF('2'!$B$36="","",IF('2'!$J$21="","",'2'!$J$21)))</f>
        <v/>
      </c>
      <c r="BC622" s="141" t="str">
        <f>IF('2'!$B$5="","",IF('2'!$B$36="","",0))</f>
        <v/>
      </c>
      <c r="BD622" s="137" t="str">
        <f>IF('2'!$B$5="","",IF('2'!$B$36="","",'2'!$B$2))</f>
        <v/>
      </c>
      <c r="BE622" s="138" t="str">
        <f>IF('2'!$B$5="","",IF('2'!$B$36="","",'2'!$B$4))</f>
        <v/>
      </c>
      <c r="BG622" s="77"/>
      <c r="BH622" s="73"/>
      <c r="BI622" s="79"/>
      <c r="BK622" s="75"/>
      <c r="BL622" s="73"/>
      <c r="BO622" s="79"/>
      <c r="BQ622" s="77"/>
      <c r="BR622" s="73"/>
    </row>
    <row r="623" spans="50:70" x14ac:dyDescent="0.25">
      <c r="AX623" s="139" t="str">
        <f>IF('2'!$B$5="","",IF('2'!$B$36="","",'2'!$B$5))</f>
        <v/>
      </c>
      <c r="AY623" s="137" t="str">
        <f>IF('2'!$B$5="","",IF('2'!$B$36="","","PCF011003"))</f>
        <v/>
      </c>
      <c r="AZ623" s="140" t="str">
        <f>IF('2'!$B$5="","",IF('2'!$B$36="","",1))</f>
        <v/>
      </c>
      <c r="BA623" s="137" t="str">
        <f>IF('2'!$B$5="","",IF('2'!$B$36="","",86))</f>
        <v/>
      </c>
      <c r="BB623" s="137" t="str">
        <f>IF('2'!$B$5="","",IF('2'!$B$36="","",IF('2'!$C$36="","",'2'!$C$36)))</f>
        <v/>
      </c>
      <c r="BC623" s="141" t="str">
        <f>IF('2'!$B$5="","",IF('2'!$B$36="","",0))</f>
        <v/>
      </c>
      <c r="BD623" s="137" t="str">
        <f>IF('2'!$B$5="","",IF('2'!$B$36="","",'2'!$B$2))</f>
        <v/>
      </c>
      <c r="BE623" s="138" t="str">
        <f>IF('2'!$B$5="","",IF('2'!$B$36="","",'2'!$B$4))</f>
        <v/>
      </c>
      <c r="BG623" s="77"/>
      <c r="BH623" s="73"/>
      <c r="BI623" s="79"/>
      <c r="BK623" s="75"/>
      <c r="BL623" s="73"/>
      <c r="BO623" s="79"/>
      <c r="BQ623" s="77"/>
      <c r="BR623" s="73"/>
    </row>
    <row r="624" spans="50:70" x14ac:dyDescent="0.25">
      <c r="AX624" s="139" t="str">
        <f>IF('2'!$B$5="","",IF('2'!$B$36="","",'2'!$B$5))</f>
        <v/>
      </c>
      <c r="AY624" s="137" t="str">
        <f>IF('2'!$B$5="","",IF('2'!$B$36="","","PCF011003"))</f>
        <v/>
      </c>
      <c r="AZ624" s="140" t="str">
        <f>IF('2'!$B$5="","",IF('2'!$B$36="","",1))</f>
        <v/>
      </c>
      <c r="BA624" s="137" t="str">
        <f>IF('2'!$B$5="","",IF('2'!$B$36="","",87))</f>
        <v/>
      </c>
      <c r="BB624" s="137" t="str">
        <f>IF('2'!$B$5="","",IF('2'!$B$36="","",IF('2'!$C$36="","",'2'!$C$36)))</f>
        <v/>
      </c>
      <c r="BC624" s="141" t="str">
        <f>IF('2'!$B$5="","",IF('2'!$B$36="","",0))</f>
        <v/>
      </c>
      <c r="BD624" s="137" t="str">
        <f>IF('2'!$B$5="","",IF('2'!$B$36="","",'2'!$B$2))</f>
        <v/>
      </c>
      <c r="BE624" s="138" t="str">
        <f>IF('2'!$B$5="","",IF('2'!$B$36="","",'2'!$B$4))</f>
        <v/>
      </c>
      <c r="BG624" s="77"/>
      <c r="BH624" s="73"/>
      <c r="BI624" s="79"/>
      <c r="BK624" s="75"/>
      <c r="BL624" s="73"/>
      <c r="BO624" s="79"/>
      <c r="BQ624" s="77"/>
      <c r="BR624" s="73"/>
    </row>
    <row r="625" spans="50:70" x14ac:dyDescent="0.25">
      <c r="AX625" s="139" t="str">
        <f>IF('2'!$B$5="","",IF('2'!$B$36="","",'2'!$B$5))</f>
        <v/>
      </c>
      <c r="AY625" s="137" t="str">
        <f>IF('2'!$B$5="","",IF('2'!$B$36="","","PCF011003"))</f>
        <v/>
      </c>
      <c r="AZ625" s="140" t="str">
        <f>IF('2'!$B$5="","",IF('2'!$B$36="","",1))</f>
        <v/>
      </c>
      <c r="BA625" s="137" t="str">
        <f>IF('2'!$B$5="","",IF('2'!$B$36="","",88))</f>
        <v/>
      </c>
      <c r="BB625" s="137" t="str">
        <f>IF('2'!$B$5="","",IF('2'!$B$36="","",IF('2'!$C$37="","",'2'!$C$37)))</f>
        <v/>
      </c>
      <c r="BC625" s="141" t="str">
        <f>IF('2'!$B$5="","",IF('2'!$B$36="","",0))</f>
        <v/>
      </c>
      <c r="BD625" s="137" t="str">
        <f>IF('2'!$B$5="","",IF('2'!$B$36="","",'2'!$B$2))</f>
        <v/>
      </c>
      <c r="BE625" s="138" t="str">
        <f>IF('2'!$B$5="","",IF('2'!$B$36="","",'2'!$B$4))</f>
        <v/>
      </c>
      <c r="BG625" s="77"/>
      <c r="BH625" s="73"/>
      <c r="BI625" s="79"/>
      <c r="BK625" s="75"/>
      <c r="BL625" s="73"/>
      <c r="BO625" s="79"/>
      <c r="BQ625" s="77"/>
      <c r="BR625" s="73"/>
    </row>
    <row r="626" spans="50:70" x14ac:dyDescent="0.25">
      <c r="AX626" s="139" t="str">
        <f>IF('2'!$B$5="","",IF('2'!$B$36="","",'2'!$B$5))</f>
        <v/>
      </c>
      <c r="AY626" s="137" t="str">
        <f>IF('2'!$B$5="","",IF('2'!$B$36="","","PCF011003"))</f>
        <v/>
      </c>
      <c r="AZ626" s="140" t="str">
        <f>IF('2'!$B$5="","",IF('2'!$B$36="","",1))</f>
        <v/>
      </c>
      <c r="BA626" s="137" t="str">
        <f>IF('2'!$B$5="","",IF('2'!$B$36="","",89))</f>
        <v/>
      </c>
      <c r="BB626" s="137" t="str">
        <f>IF('2'!$B$5="","",IF('2'!$B$36="","",IF('2'!$C$37="","",'2'!$C$37)))</f>
        <v/>
      </c>
      <c r="BC626" s="141" t="str">
        <f>IF('2'!$B$5="","",IF('2'!$B$36="","",0))</f>
        <v/>
      </c>
      <c r="BD626" s="137" t="str">
        <f>IF('2'!$B$5="","",IF('2'!$B$36="","",'2'!$B$2))</f>
        <v/>
      </c>
      <c r="BE626" s="138" t="str">
        <f>IF('2'!$B$5="","",IF('2'!$B$36="","",'2'!$B$4))</f>
        <v/>
      </c>
      <c r="BG626" s="77"/>
      <c r="BH626" s="73"/>
      <c r="BI626" s="79"/>
      <c r="BK626" s="75"/>
      <c r="BL626" s="73"/>
      <c r="BO626" s="79"/>
      <c r="BQ626" s="77"/>
      <c r="BR626" s="73"/>
    </row>
    <row r="627" spans="50:70" x14ac:dyDescent="0.25">
      <c r="AX627" s="139" t="str">
        <f>IF('2'!$B$5="","",IF('2'!$B$36="","",'2'!$B$5))</f>
        <v/>
      </c>
      <c r="AY627" s="137" t="str">
        <f>IF('2'!$B$5="","",IF('2'!$B$36="","","PCF011003"))</f>
        <v/>
      </c>
      <c r="AZ627" s="140" t="str">
        <f>IF('2'!$B$5="","",IF('2'!$B$36="","",1))</f>
        <v/>
      </c>
      <c r="BA627" s="137" t="str">
        <f>IF('2'!$B$5="","",IF('2'!$B$36="","",90))</f>
        <v/>
      </c>
      <c r="BB627" s="137" t="str">
        <f>IF('2'!$B$5="","",IF('2'!$B$36="","",IF('2'!$C$38="","",'2'!$C$38)))</f>
        <v/>
      </c>
      <c r="BC627" s="141" t="str">
        <f>IF('2'!$B$5="","",IF('2'!$B$36="","",0))</f>
        <v/>
      </c>
      <c r="BD627" s="137" t="str">
        <f>IF('2'!$B$5="","",IF('2'!$B$36="","",'2'!$B$2))</f>
        <v/>
      </c>
      <c r="BE627" s="138" t="str">
        <f>IF('2'!$B$5="","",IF('2'!$B$36="","",'2'!$B$4))</f>
        <v/>
      </c>
      <c r="BG627" s="77"/>
      <c r="BH627" s="73"/>
      <c r="BI627" s="79"/>
      <c r="BK627" s="75"/>
      <c r="BL627" s="73"/>
      <c r="BO627" s="79"/>
      <c r="BQ627" s="77"/>
      <c r="BR627" s="73"/>
    </row>
    <row r="628" spans="50:70" x14ac:dyDescent="0.25">
      <c r="AX628" s="139" t="str">
        <f>IF('2'!$B$5="","",IF('2'!$B$36="","",'2'!$B$5))</f>
        <v/>
      </c>
      <c r="AY628" s="137" t="str">
        <f>IF('2'!$B$5="","",IF('2'!$B$36="","","PCF011003"))</f>
        <v/>
      </c>
      <c r="AZ628" s="140" t="str">
        <f>IF('2'!$B$5="","",IF('2'!$B$36="","",1))</f>
        <v/>
      </c>
      <c r="BA628" s="137" t="str">
        <f>IF('2'!$B$5="","",IF('2'!$B$36="","",91))</f>
        <v/>
      </c>
      <c r="BB628" s="137" t="str">
        <f>IF('2'!$B$5="","",IF('2'!$B$36="","",IF('2'!$C$38="","",'2'!$C$38)))</f>
        <v/>
      </c>
      <c r="BC628" s="141" t="str">
        <f>IF('2'!$B$5="","",IF('2'!$B$36="","",0))</f>
        <v/>
      </c>
      <c r="BD628" s="137" t="str">
        <f>IF('2'!$B$5="","",IF('2'!$B$36="","",'2'!$B$2))</f>
        <v/>
      </c>
      <c r="BE628" s="138" t="str">
        <f>IF('2'!$B$5="","",IF('2'!$B$36="","",'2'!$B$4))</f>
        <v/>
      </c>
      <c r="BG628" s="77"/>
      <c r="BH628" s="73"/>
      <c r="BI628" s="79"/>
      <c r="BK628" s="75"/>
      <c r="BL628" s="73"/>
      <c r="BO628" s="79"/>
      <c r="BQ628" s="77"/>
      <c r="BR628" s="73"/>
    </row>
    <row r="629" spans="50:70" x14ac:dyDescent="0.25">
      <c r="AX629" s="139" t="str">
        <f>IF('2'!$B$5="","",IF('2'!$B$36="","",'2'!$B$5))</f>
        <v/>
      </c>
      <c r="AY629" s="137" t="str">
        <f>IF('2'!$B$5="","",IF('2'!$B$36="","","PCF011003"))</f>
        <v/>
      </c>
      <c r="AZ629" s="140" t="str">
        <f>IF('2'!$B$5="","",IF('2'!$B$36="","",1))</f>
        <v/>
      </c>
      <c r="BA629" s="137" t="str">
        <f>IF('2'!$B$5="","",IF('2'!$B$36="","",92))</f>
        <v/>
      </c>
      <c r="BB629" s="137" t="str">
        <f>IF('2'!$B$5="","",IF('2'!$B$36="","",IF('2'!$J$18="","",'2'!$J$18)))</f>
        <v/>
      </c>
      <c r="BC629" s="141" t="str">
        <f>IF('2'!$B$5="","",IF('2'!$B$36="","",0))</f>
        <v/>
      </c>
      <c r="BD629" s="137" t="str">
        <f>IF('2'!$B$5="","",IF('2'!$B$36="","",'2'!$B$2))</f>
        <v/>
      </c>
      <c r="BE629" s="138" t="str">
        <f>IF('2'!$B$5="","",IF('2'!$B$36="","",'2'!$B$4))</f>
        <v/>
      </c>
      <c r="BG629" s="77"/>
      <c r="BH629" s="73"/>
      <c r="BI629" s="79"/>
      <c r="BK629" s="75"/>
      <c r="BL629" s="73"/>
      <c r="BO629" s="79"/>
      <c r="BQ629" s="77"/>
      <c r="BR629" s="73"/>
    </row>
    <row r="630" spans="50:70" x14ac:dyDescent="0.25">
      <c r="AX630" s="139" t="str">
        <f>IF('2'!$B$5="","",IF('2'!$B$36="","",'2'!$B$5))</f>
        <v/>
      </c>
      <c r="AY630" s="137" t="str">
        <f>IF('2'!$B$5="","",IF('2'!$B$36="","","PCF011003"))</f>
        <v/>
      </c>
      <c r="AZ630" s="140" t="str">
        <f>IF('2'!$B$5="","",IF('2'!$B$36="","",1))</f>
        <v/>
      </c>
      <c r="BA630" s="137" t="str">
        <f>IF('2'!$B$5="","",IF('2'!$B$36="","",93))</f>
        <v/>
      </c>
      <c r="BB630" s="137" t="str">
        <f>IF('2'!$B$5="","",IF('2'!$B$36="","",IF('2'!$J$19="","",'2'!$J$19)))</f>
        <v/>
      </c>
      <c r="BC630" s="141" t="str">
        <f>IF('2'!$B$5="","",IF('2'!$B$36="","",0))</f>
        <v/>
      </c>
      <c r="BD630" s="137" t="str">
        <f>IF('2'!$B$5="","",IF('2'!$B$36="","",'2'!$B$2))</f>
        <v/>
      </c>
      <c r="BE630" s="138" t="str">
        <f>IF('2'!$B$5="","",IF('2'!$B$36="","",'2'!$B$4))</f>
        <v/>
      </c>
      <c r="BG630" s="77"/>
      <c r="BH630" s="73"/>
      <c r="BI630" s="79"/>
      <c r="BK630" s="75"/>
      <c r="BL630" s="73"/>
      <c r="BO630" s="79"/>
      <c r="BQ630" s="77"/>
      <c r="BR630" s="73"/>
    </row>
    <row r="631" spans="50:70" x14ac:dyDescent="0.25">
      <c r="AX631" s="139" t="str">
        <f>IF('2'!$B$5="","",IF('2'!$B$36="","",'2'!$B$5))</f>
        <v/>
      </c>
      <c r="AY631" s="137" t="str">
        <f>IF('2'!$B$5="","",IF('2'!$B$36="","","PCF011003"))</f>
        <v/>
      </c>
      <c r="AZ631" s="140" t="str">
        <f>IF('2'!$B$5="","",IF('2'!$B$36="","",1))</f>
        <v/>
      </c>
      <c r="BA631" s="137" t="str">
        <f>IF('2'!$B$5="","",IF('2'!$B$36="","",94))</f>
        <v/>
      </c>
      <c r="BB631" s="137" t="str">
        <f>IF('2'!$B$5="","",IF('2'!$B$36="","",IF('2'!$J$20="","",'2'!$J$20)))</f>
        <v/>
      </c>
      <c r="BC631" s="141" t="str">
        <f>IF('2'!$B$5="","",IF('2'!$B$36="","",0))</f>
        <v/>
      </c>
      <c r="BD631" s="137" t="str">
        <f>IF('2'!$B$5="","",IF('2'!$B$36="","",'2'!$B$2))</f>
        <v/>
      </c>
      <c r="BE631" s="138" t="str">
        <f>IF('2'!$B$5="","",IF('2'!$B$36="","",'2'!$B$4))</f>
        <v/>
      </c>
      <c r="BG631" s="77"/>
      <c r="BH631" s="73"/>
      <c r="BI631" s="79"/>
      <c r="BK631" s="75"/>
      <c r="BL631" s="73"/>
      <c r="BO631" s="79"/>
      <c r="BQ631" s="77"/>
      <c r="BR631" s="73"/>
    </row>
    <row r="632" spans="50:70" x14ac:dyDescent="0.25">
      <c r="AX632" s="139" t="str">
        <f>IF('2'!$B$5="","",IF('2'!$B$36="","",'2'!$B$5))</f>
        <v/>
      </c>
      <c r="AY632" s="137" t="str">
        <f>IF('2'!$B$5="","",IF('2'!$B$36="","","PCF011003"))</f>
        <v/>
      </c>
      <c r="AZ632" s="140" t="str">
        <f>IF('2'!$B$5="","",IF('2'!$B$36="","",1))</f>
        <v/>
      </c>
      <c r="BA632" s="137" t="str">
        <f>IF('2'!$B$5="","",IF('2'!$B$36="","",95))</f>
        <v/>
      </c>
      <c r="BB632" s="137" t="str">
        <f>IF('2'!$B$5="","",IF('2'!$B$36="","",IF('2'!$J$21="","",'2'!$J$21)))</f>
        <v/>
      </c>
      <c r="BC632" s="141" t="str">
        <f>IF('2'!$B$5="","",IF('2'!$B$36="","",0))</f>
        <v/>
      </c>
      <c r="BD632" s="137" t="str">
        <f>IF('2'!$B$5="","",IF('2'!$B$36="","",'2'!$B$2))</f>
        <v/>
      </c>
      <c r="BE632" s="138" t="str">
        <f>IF('2'!$B$5="","",IF('2'!$B$36="","",'2'!$B$4))</f>
        <v/>
      </c>
      <c r="BG632" s="77"/>
      <c r="BH632" s="73"/>
      <c r="BI632" s="79"/>
      <c r="BK632" s="75"/>
      <c r="BL632" s="73"/>
      <c r="BO632" s="79"/>
      <c r="BQ632" s="77"/>
      <c r="BR632" s="73"/>
    </row>
    <row r="633" spans="50:70" x14ac:dyDescent="0.25">
      <c r="AX633" s="139" t="str">
        <f>IF('2'!$B$5="","",IF('2'!$B$36="","",'2'!$B$5))</f>
        <v/>
      </c>
      <c r="AY633" s="137" t="str">
        <f>IF('2'!$B$5="","",IF('2'!$B$36="","","PCF011003"))</f>
        <v/>
      </c>
      <c r="AZ633" s="140" t="str">
        <f>IF('2'!$B$5="","",IF('2'!$B$36="","",1))</f>
        <v/>
      </c>
      <c r="BA633" s="137" t="str">
        <f>IF('2'!$B$5="","",IF('2'!$B$36="","",96))</f>
        <v/>
      </c>
      <c r="BB633" s="137" t="str">
        <f>IF('2'!$B$5="","",IF('2'!$B$36="","",IF('2'!$C$36="","",'2'!$C$36)))</f>
        <v/>
      </c>
      <c r="BC633" s="141" t="str">
        <f>IF('2'!$B$5="","",IF('2'!$B$36="","",0))</f>
        <v/>
      </c>
      <c r="BD633" s="137" t="str">
        <f>IF('2'!$B$5="","",IF('2'!$B$36="","",'2'!$B$2))</f>
        <v/>
      </c>
      <c r="BE633" s="138" t="str">
        <f>IF('2'!$B$5="","",IF('2'!$B$36="","",'2'!$B$4))</f>
        <v/>
      </c>
      <c r="BG633" s="77"/>
      <c r="BH633" s="73"/>
      <c r="BI633" s="79"/>
      <c r="BK633" s="75"/>
      <c r="BL633" s="73"/>
      <c r="BO633" s="79"/>
      <c r="BQ633" s="77"/>
      <c r="BR633" s="73"/>
    </row>
    <row r="634" spans="50:70" x14ac:dyDescent="0.25">
      <c r="AX634" s="139" t="str">
        <f>IF('2'!$B$5="","",IF('2'!$B$36="","",'2'!$B$5))</f>
        <v/>
      </c>
      <c r="AY634" s="137" t="str">
        <f>IF('2'!$B$5="","",IF('2'!$B$36="","","PCF011003"))</f>
        <v/>
      </c>
      <c r="AZ634" s="140" t="str">
        <f>IF('2'!$B$5="","",IF('2'!$B$36="","",1))</f>
        <v/>
      </c>
      <c r="BA634" s="137" t="str">
        <f>IF('2'!$B$5="","",IF('2'!$B$36="","",97))</f>
        <v/>
      </c>
      <c r="BB634" s="137" t="str">
        <f>IF('2'!$B$5="","",IF('2'!$B$36="","",IF('2'!$C$37="","",'2'!$C$37)))</f>
        <v/>
      </c>
      <c r="BC634" s="141" t="str">
        <f>IF('2'!$B$5="","",IF('2'!$B$36="","",0))</f>
        <v/>
      </c>
      <c r="BD634" s="137" t="str">
        <f>IF('2'!$B$5="","",IF('2'!$B$36="","",'2'!$B$2))</f>
        <v/>
      </c>
      <c r="BE634" s="138" t="str">
        <f>IF('2'!$B$5="","",IF('2'!$B$36="","",'2'!$B$4))</f>
        <v/>
      </c>
      <c r="BG634" s="77"/>
      <c r="BH634" s="73"/>
      <c r="BI634" s="79"/>
      <c r="BK634" s="75"/>
      <c r="BL634" s="73"/>
      <c r="BO634" s="79"/>
      <c r="BQ634" s="77"/>
      <c r="BR634" s="73"/>
    </row>
    <row r="635" spans="50:70" x14ac:dyDescent="0.25">
      <c r="AX635" s="139" t="str">
        <f>IF('2'!$B$5="","",IF('2'!$B$36="","",'2'!$B$5))</f>
        <v/>
      </c>
      <c r="AY635" s="137" t="str">
        <f>IF('2'!$B$5="","",IF('2'!$B$36="","","PCF011003"))</f>
        <v/>
      </c>
      <c r="AZ635" s="140" t="str">
        <f>IF('2'!$B$5="","",IF('2'!$B$36="","",1))</f>
        <v/>
      </c>
      <c r="BA635" s="137" t="str">
        <f>IF('2'!$B$5="","",IF('2'!$B$36="","",98))</f>
        <v/>
      </c>
      <c r="BB635" s="137" t="str">
        <f>IF('2'!$B$5="","",IF('2'!$B$36="","",IF('2'!$C$38="","",'2'!$C$38)))</f>
        <v/>
      </c>
      <c r="BC635" s="141" t="str">
        <f>IF('2'!$B$5="","",IF('2'!$B$36="","",0))</f>
        <v/>
      </c>
      <c r="BD635" s="137" t="str">
        <f>IF('2'!$B$5="","",IF('2'!$B$36="","",'2'!$B$2))</f>
        <v/>
      </c>
      <c r="BE635" s="138" t="str">
        <f>IF('2'!$B$5="","",IF('2'!$B$36="","",'2'!$B$4))</f>
        <v/>
      </c>
      <c r="BG635" s="77"/>
      <c r="BH635" s="73"/>
      <c r="BI635" s="79"/>
      <c r="BK635" s="75"/>
      <c r="BL635" s="73"/>
      <c r="BO635" s="79"/>
      <c r="BQ635" s="77"/>
      <c r="BR635" s="73"/>
    </row>
    <row r="636" spans="50:70" x14ac:dyDescent="0.25">
      <c r="AX636" s="139" t="str">
        <f>IF('2'!$B$5="","",IF('2'!$B$36="","",'2'!$B$5))</f>
        <v/>
      </c>
      <c r="AY636" s="137" t="str">
        <f>IF('2'!$B$5="","",IF('2'!$B$36="","","PCF011003"))</f>
        <v/>
      </c>
      <c r="AZ636" s="140" t="str">
        <f>IF('2'!$B$5="","",IF('2'!$B$36="","",1))</f>
        <v/>
      </c>
      <c r="BA636" s="137" t="str">
        <f>IF('2'!$B$5="","",IF('2'!$B$36="","",99))</f>
        <v/>
      </c>
      <c r="BB636" s="137"/>
      <c r="BC636" s="141" t="str">
        <f>IF('2'!$B$5="","",IF('2'!$B$36="","",0))</f>
        <v/>
      </c>
      <c r="BD636" s="137" t="str">
        <f>IF('2'!$B$5="","",IF('2'!$B$36="","",'2'!$B$2))</f>
        <v/>
      </c>
      <c r="BE636" s="138" t="str">
        <f>IF('2'!$B$5="","",IF('2'!$B$36="","",'2'!$B$4))</f>
        <v/>
      </c>
      <c r="BG636" s="77"/>
      <c r="BH636" s="73"/>
      <c r="BI636" s="79"/>
      <c r="BK636" s="75"/>
      <c r="BL636" s="73"/>
      <c r="BO636" s="79"/>
      <c r="BQ636" s="77"/>
      <c r="BR636" s="73"/>
    </row>
    <row r="637" spans="50:70" x14ac:dyDescent="0.25">
      <c r="AX637" s="139" t="str">
        <f>IF('2'!$B$5="","",IF('2'!$B$36="","",'2'!$B$5))</f>
        <v/>
      </c>
      <c r="AY637" s="137" t="str">
        <f>IF('2'!$B$5="","",IF('2'!$B$36="","","PCF011003"))</f>
        <v/>
      </c>
      <c r="AZ637" s="140" t="str">
        <f>IF('2'!$B$5="","",IF('2'!$B$36="","",1))</f>
        <v/>
      </c>
      <c r="BA637" s="137" t="str">
        <f>IF('2'!$B$5="","",IF('2'!$B$36="","",100))</f>
        <v/>
      </c>
      <c r="BB637" s="137"/>
      <c r="BC637" s="141" t="str">
        <f>IF('2'!$B$5="","",IF('2'!$B$36="","",0))</f>
        <v/>
      </c>
      <c r="BD637" s="137" t="str">
        <f>IF('2'!$B$5="","",IF('2'!$B$36="","",'2'!$B$2))</f>
        <v/>
      </c>
      <c r="BE637" s="138" t="str">
        <f>IF('2'!$B$5="","",IF('2'!$B$36="","",'2'!$B$4))</f>
        <v/>
      </c>
      <c r="BG637" s="77"/>
      <c r="BH637" s="73"/>
      <c r="BI637" s="79"/>
      <c r="BK637" s="75"/>
      <c r="BL637" s="73"/>
      <c r="BO637" s="79"/>
      <c r="BQ637" s="77"/>
      <c r="BR637" s="73"/>
    </row>
    <row r="638" spans="50:70" x14ac:dyDescent="0.25">
      <c r="AX638" s="139" t="str">
        <f>IF('2'!$B$5="","",IF('2'!$B$36="","",'2'!$B$5))</f>
        <v/>
      </c>
      <c r="AY638" s="137" t="str">
        <f>IF('2'!$B$5="","",IF('2'!$B$36="","","PCF011003"))</f>
        <v/>
      </c>
      <c r="AZ638" s="140" t="str">
        <f>IF('2'!$B$5="","",IF('2'!$B$36="","",1))</f>
        <v/>
      </c>
      <c r="BA638" s="137" t="str">
        <f>IF('2'!$B$5="","",IF('2'!$B$36="","",101))</f>
        <v/>
      </c>
      <c r="BB638" s="137" t="str">
        <f>IF('2'!$B$5="","",IF('2'!$B$36="","",IF('2'!$I$35="","",'2'!$I$35)))</f>
        <v/>
      </c>
      <c r="BC638" s="141" t="str">
        <f>IF('2'!$B$5="","",IF('2'!$B$36="","",0))</f>
        <v/>
      </c>
      <c r="BD638" s="137" t="str">
        <f>IF('2'!$B$5="","",IF('2'!$B$36="","",'2'!$B$2))</f>
        <v/>
      </c>
      <c r="BE638" s="138" t="str">
        <f>IF('2'!$B$5="","",IF('2'!$B$36="","",'2'!$B$4))</f>
        <v/>
      </c>
      <c r="BG638" s="77"/>
      <c r="BH638" s="73"/>
      <c r="BI638" s="79"/>
      <c r="BK638" s="75"/>
      <c r="BL638" s="73"/>
      <c r="BO638" s="79"/>
      <c r="BQ638" s="77"/>
      <c r="BR638" s="73"/>
    </row>
    <row r="639" spans="50:70" x14ac:dyDescent="0.25">
      <c r="AX639" s="139" t="str">
        <f>IF('2'!$B$5="","",IF('2'!$B$36="","",'2'!$B$5))</f>
        <v/>
      </c>
      <c r="AY639" s="137" t="str">
        <f>IF('2'!$B$5="","",IF('2'!$B$36="","","PCF011003"))</f>
        <v/>
      </c>
      <c r="AZ639" s="140" t="str">
        <f>IF('2'!$B$5="","",IF('2'!$B$36="","",1))</f>
        <v/>
      </c>
      <c r="BA639" s="137" t="str">
        <f>IF('2'!$B$5="","",IF('2'!$B$36="","",102))</f>
        <v/>
      </c>
      <c r="BB639" s="137" t="str">
        <f>IF('2'!$B$5="","",IF('2'!$B$36="","",IF('2'!$B$5="","",'2'!$B$5)))</f>
        <v/>
      </c>
      <c r="BC639" s="141" t="str">
        <f>IF('2'!$B$5="","",IF('2'!$B$36="","",0))</f>
        <v/>
      </c>
      <c r="BD639" s="137" t="str">
        <f>IF('2'!$B$5="","",IF('2'!$B$36="","",'2'!$B$2))</f>
        <v/>
      </c>
      <c r="BE639" s="138" t="str">
        <f>IF('2'!$B$5="","",IF('2'!$B$36="","",'2'!$B$4))</f>
        <v/>
      </c>
      <c r="BG639" s="77"/>
      <c r="BH639" s="73"/>
      <c r="BI639" s="79"/>
      <c r="BK639" s="75"/>
      <c r="BL639" s="73"/>
      <c r="BO639" s="79"/>
      <c r="BQ639" s="77"/>
      <c r="BR639" s="73"/>
    </row>
    <row r="640" spans="50:70" x14ac:dyDescent="0.25">
      <c r="AX640" s="139" t="str">
        <f>IF('2'!$B$5="","",IF('2'!$B$36="","",'2'!$B$5))</f>
        <v/>
      </c>
      <c r="AY640" s="137" t="str">
        <f>IF('2'!$B$5="","",IF('2'!$B$36="","","PCF011003"))</f>
        <v/>
      </c>
      <c r="AZ640" s="140" t="str">
        <f>IF('2'!$B$5="","",IF('2'!$B$36="","",1))</f>
        <v/>
      </c>
      <c r="BA640" s="137" t="str">
        <f>IF('2'!$B$5="","",IF('2'!$B$36="","",103))</f>
        <v/>
      </c>
      <c r="BB640" s="137"/>
      <c r="BC640" s="141" t="str">
        <f>IF('2'!$B$5="","",IF('2'!$B$36="","",'2'!$B$32))</f>
        <v/>
      </c>
      <c r="BD640" s="137" t="str">
        <f>IF('2'!$B$5="","",IF('2'!$B$36="","",'2'!$B$2))</f>
        <v/>
      </c>
      <c r="BE640" s="138" t="str">
        <f>IF('2'!$B$5="","",IF('2'!$B$36="","",'2'!$B$4))</f>
        <v/>
      </c>
      <c r="BG640" s="77"/>
      <c r="BH640" s="73"/>
      <c r="BI640" s="79"/>
      <c r="BK640" s="75"/>
      <c r="BL640" s="73"/>
      <c r="BO640" s="79"/>
      <c r="BQ640" s="77"/>
      <c r="BR640" s="73"/>
    </row>
    <row r="641" spans="50:70" x14ac:dyDescent="0.25">
      <c r="AX641" s="139" t="str">
        <f>IF('2'!$B$5="","",IF('2'!$B$36="","",'2'!$B$5))</f>
        <v/>
      </c>
      <c r="AY641" s="137" t="str">
        <f>IF('2'!$B$5="","",IF('2'!$B$36="","","PCF011003"))</f>
        <v/>
      </c>
      <c r="AZ641" s="140" t="str">
        <f>IF('2'!$B$5="","",IF('2'!$B$36="","",1))</f>
        <v/>
      </c>
      <c r="BA641" s="137" t="str">
        <f>IF('2'!$B$5="","",IF('2'!$B$36="","",104))</f>
        <v/>
      </c>
      <c r="BB641" s="137" t="str">
        <f>IF('2'!$B$5="","",IF('2'!$B$36="","",IF('2'!$A$18="","",'2'!$A$18)))</f>
        <v/>
      </c>
      <c r="BC641" s="141" t="str">
        <f>IF('2'!$B$5="","",IF('2'!$B$36="","",0))</f>
        <v/>
      </c>
      <c r="BD641" s="137" t="str">
        <f>IF('2'!$B$5="","",IF('2'!$B$36="","",'2'!$B$2))</f>
        <v/>
      </c>
      <c r="BE641" s="138" t="str">
        <f>IF('2'!$B$5="","",IF('2'!$B$36="","",'2'!$B$4))</f>
        <v/>
      </c>
      <c r="BG641" s="77"/>
      <c r="BH641" s="73"/>
      <c r="BI641" s="79"/>
      <c r="BK641" s="75"/>
      <c r="BL641" s="73"/>
      <c r="BO641" s="79"/>
      <c r="BQ641" s="77"/>
      <c r="BR641" s="73"/>
    </row>
    <row r="642" spans="50:70" x14ac:dyDescent="0.25">
      <c r="AX642" s="139" t="str">
        <f>IF('2'!$B$5="","",IF('2'!$B$36="","",'2'!$B$5))</f>
        <v/>
      </c>
      <c r="AY642" s="137" t="str">
        <f>IF('2'!$B$5="","",IF('2'!$B$36="","","PCF011003"))</f>
        <v/>
      </c>
      <c r="AZ642" s="140" t="str">
        <f>IF('2'!$B$5="","",IF('2'!$B$36="","",1))</f>
        <v/>
      </c>
      <c r="BA642" s="137" t="str">
        <f>IF('2'!$B$5="","",IF('2'!$B$36="","",105))</f>
        <v/>
      </c>
      <c r="BB642" s="137" t="str">
        <f>IF('2'!$B$5="","",IF('2'!$B$36="","",IF('2'!$A$19="","",'2'!$A$19)))</f>
        <v/>
      </c>
      <c r="BC642" s="141" t="str">
        <f>IF('2'!$B$5="","",IF('2'!$B$36="","",0))</f>
        <v/>
      </c>
      <c r="BD642" s="137" t="str">
        <f>IF('2'!$B$5="","",IF('2'!$B$36="","",'2'!$B$2))</f>
        <v/>
      </c>
      <c r="BE642" s="138" t="str">
        <f>IF('2'!$B$5="","",IF('2'!$B$36="","",'2'!$B$4))</f>
        <v/>
      </c>
      <c r="BG642" s="77"/>
      <c r="BH642" s="73"/>
      <c r="BI642" s="79"/>
      <c r="BK642" s="75"/>
      <c r="BL642" s="73"/>
      <c r="BO642" s="79"/>
      <c r="BQ642" s="77"/>
      <c r="BR642" s="73"/>
    </row>
    <row r="643" spans="50:70" x14ac:dyDescent="0.25">
      <c r="AX643" s="139" t="str">
        <f>IF('2'!$B$5="","",IF('2'!$B$36="","",'2'!$B$5))</f>
        <v/>
      </c>
      <c r="AY643" s="137" t="str">
        <f>IF('2'!$B$5="","",IF('2'!$B$36="","","PCF011003"))</f>
        <v/>
      </c>
      <c r="AZ643" s="140" t="str">
        <f>IF('2'!$B$5="","",IF('2'!$B$36="","",1))</f>
        <v/>
      </c>
      <c r="BA643" s="137" t="str">
        <f>IF('2'!$B$5="","",IF('2'!$B$36="","",106))</f>
        <v/>
      </c>
      <c r="BB643" s="137" t="str">
        <f>IF('2'!$B$5="","",IF('2'!$B$36="","",IF('2'!$A$20="","",'2'!$A$20)))</f>
        <v/>
      </c>
      <c r="BC643" s="141" t="str">
        <f>IF('2'!$B$5="","",IF('2'!$B$36="","",0))</f>
        <v/>
      </c>
      <c r="BD643" s="137" t="str">
        <f>IF('2'!$B$5="","",IF('2'!$B$36="","",'2'!$B$2))</f>
        <v/>
      </c>
      <c r="BE643" s="138" t="str">
        <f>IF('2'!$B$5="","",IF('2'!$B$36="","",'2'!$B$4))</f>
        <v/>
      </c>
      <c r="BG643" s="77"/>
      <c r="BH643" s="73"/>
      <c r="BI643" s="79"/>
      <c r="BK643" s="75"/>
      <c r="BL643" s="73"/>
      <c r="BO643" s="79"/>
      <c r="BQ643" s="77"/>
      <c r="BR643" s="73"/>
    </row>
    <row r="644" spans="50:70" x14ac:dyDescent="0.25">
      <c r="AX644" s="139" t="str">
        <f>IF('2'!$B$5="","",IF('2'!$B$36="","",'2'!$B$5))</f>
        <v/>
      </c>
      <c r="AY644" s="137" t="str">
        <f>IF('2'!$B$5="","",IF('2'!$B$36="","","PCF011003"))</f>
        <v/>
      </c>
      <c r="AZ644" s="140" t="str">
        <f>IF('2'!$B$5="","",IF('2'!$B$36="","",1))</f>
        <v/>
      </c>
      <c r="BA644" s="137" t="str">
        <f>IF('2'!$B$5="","",IF('2'!$B$36="","",107))</f>
        <v/>
      </c>
      <c r="BB644" s="137" t="str">
        <f>IF('2'!$B$5="","",IF('2'!$B$36="","",IF('2'!$A$21="","",'2'!$A$21)))</f>
        <v/>
      </c>
      <c r="BC644" s="141" t="str">
        <f>IF('2'!$B$5="","",IF('2'!$B$36="","",0))</f>
        <v/>
      </c>
      <c r="BD644" s="137" t="str">
        <f>IF('2'!$B$5="","",IF('2'!$B$36="","",'2'!$B$2))</f>
        <v/>
      </c>
      <c r="BE644" s="138" t="str">
        <f>IF('2'!$B$5="","",IF('2'!$B$36="","",'2'!$B$4))</f>
        <v/>
      </c>
      <c r="BG644" s="77"/>
      <c r="BH644" s="73"/>
      <c r="BI644" s="79"/>
      <c r="BK644" s="75"/>
      <c r="BL644" s="73"/>
      <c r="BO644" s="79"/>
      <c r="BQ644" s="77"/>
      <c r="BR644" s="73"/>
    </row>
    <row r="645" spans="50:70" x14ac:dyDescent="0.25">
      <c r="AX645" s="139" t="str">
        <f>IF('2'!$B$5="","",IF('2'!$B$36="","",'2'!$B$5))</f>
        <v/>
      </c>
      <c r="AY645" s="137" t="str">
        <f>IF('2'!$B$5="","",IF('2'!$B$36="","","PCF011003"))</f>
        <v/>
      </c>
      <c r="AZ645" s="140" t="str">
        <f>IF('2'!$B$5="","",IF('2'!$B$36="","",1))</f>
        <v/>
      </c>
      <c r="BA645" s="137" t="str">
        <f>IF('2'!$B$5="","",IF('2'!$B$36="","",108))</f>
        <v/>
      </c>
      <c r="BB645" s="137"/>
      <c r="BC645" s="141" t="str">
        <f>IF('2'!$B$5="","",IF('2'!$B$36="","",'2'!$B$32))</f>
        <v/>
      </c>
      <c r="BD645" s="137" t="str">
        <f>IF('2'!$B$5="","",IF('2'!$B$36="","",'2'!$B$2))</f>
        <v/>
      </c>
      <c r="BE645" s="138" t="str">
        <f>IF('2'!$B$5="","",IF('2'!$B$36="","",'2'!$B$4))</f>
        <v/>
      </c>
      <c r="BG645" s="77"/>
      <c r="BH645" s="73"/>
      <c r="BI645" s="79"/>
      <c r="BK645" s="75"/>
      <c r="BL645" s="73"/>
      <c r="BO645" s="79"/>
      <c r="BQ645" s="77"/>
      <c r="BR645" s="73"/>
    </row>
    <row r="646" spans="50:70" x14ac:dyDescent="0.25">
      <c r="AX646" s="139" t="str">
        <f>IF('2'!$B$5="","",IF('2'!$B$36="","",'2'!$B$5))</f>
        <v/>
      </c>
      <c r="AY646" s="137" t="str">
        <f>IF('2'!$B$5="","",IF('2'!$B$36="","","PCF011003"))</f>
        <v/>
      </c>
      <c r="AZ646" s="140" t="str">
        <f>IF('2'!$B$5="","",IF('2'!$B$36="","",1))</f>
        <v/>
      </c>
      <c r="BA646" s="137" t="str">
        <f>IF('2'!$B$5="","",IF('2'!$B$36="","",109))</f>
        <v/>
      </c>
      <c r="BB646" s="137"/>
      <c r="BC646" s="141" t="str">
        <f>IF('2'!$B$5="","",IF('2'!$B$36="","",'2'!$B$33))</f>
        <v/>
      </c>
      <c r="BD646" s="137" t="str">
        <f>IF('2'!$B$5="","",IF('2'!$B$36="","",'2'!$B$2))</f>
        <v/>
      </c>
      <c r="BE646" s="138" t="str">
        <f>IF('2'!$B$5="","",IF('2'!$B$36="","",'2'!$B$4))</f>
        <v/>
      </c>
      <c r="BG646" s="77"/>
      <c r="BH646" s="73"/>
      <c r="BI646" s="79"/>
      <c r="BK646" s="75"/>
      <c r="BL646" s="73"/>
      <c r="BO646" s="79"/>
      <c r="BQ646" s="77"/>
      <c r="BR646" s="73"/>
    </row>
    <row r="647" spans="50:70" x14ac:dyDescent="0.25">
      <c r="AX647" s="139" t="str">
        <f>IF('2'!$B$5="","",IF('2'!$B$36="","",'2'!$B$5))</f>
        <v/>
      </c>
      <c r="AY647" s="137" t="str">
        <f>IF('2'!$B$5="","",IF('2'!$B$36="","","PCF011003"))</f>
        <v/>
      </c>
      <c r="AZ647" s="140" t="str">
        <f>IF('2'!$B$5="","",IF('2'!$B$36="","",1))</f>
        <v/>
      </c>
      <c r="BA647" s="137" t="str">
        <f>IF('2'!$B$5="","",IF('2'!$B$36="","",110))</f>
        <v/>
      </c>
      <c r="BB647" s="137"/>
      <c r="BC647" s="141" t="str">
        <f>IF('2'!$B$5="","",IF('2'!$B$36="","",'2'!$B$33))</f>
        <v/>
      </c>
      <c r="BD647" s="137" t="str">
        <f>IF('2'!$B$5="","",IF('2'!$B$36="","",'2'!$B$2))</f>
        <v/>
      </c>
      <c r="BE647" s="138" t="str">
        <f>IF('2'!$B$5="","",IF('2'!$B$36="","",'2'!$B$4))</f>
        <v/>
      </c>
      <c r="BG647" s="77"/>
      <c r="BH647" s="73"/>
      <c r="BI647" s="79"/>
      <c r="BK647" s="75"/>
      <c r="BL647" s="73"/>
      <c r="BO647" s="79"/>
      <c r="BQ647" s="77"/>
      <c r="BR647" s="73"/>
    </row>
    <row r="648" spans="50:70" x14ac:dyDescent="0.25">
      <c r="AX648" s="139" t="str">
        <f>IF('2'!$B$5="","",IF('2'!$B$36="","",'2'!$B$5))</f>
        <v/>
      </c>
      <c r="AY648" s="137" t="str">
        <f>IF('2'!$B$5="","",IF('2'!$B$36="","","PCF011003"))</f>
        <v/>
      </c>
      <c r="AZ648" s="140" t="str">
        <f>IF('2'!$B$5="","",IF('2'!$B$36="","",1))</f>
        <v/>
      </c>
      <c r="BA648" s="137" t="str">
        <f>IF('2'!$B$5="","",IF('2'!$B$36="","",111))</f>
        <v/>
      </c>
      <c r="BB648" s="137"/>
      <c r="BC648" s="141" t="str">
        <f>IF('2'!$B$5="","",IF('2'!$B$36="","",'2'!$I$35))</f>
        <v/>
      </c>
      <c r="BD648" s="137" t="str">
        <f>IF('2'!$B$5="","",IF('2'!$B$36="","",'2'!$B$2))</f>
        <v/>
      </c>
      <c r="BE648" s="138" t="str">
        <f>IF('2'!$B$5="","",IF('2'!$B$36="","",'2'!$B$4))</f>
        <v/>
      </c>
      <c r="BG648" s="77"/>
      <c r="BH648" s="73"/>
      <c r="BI648" s="79"/>
      <c r="BK648" s="75"/>
      <c r="BL648" s="73"/>
      <c r="BO648" s="79"/>
      <c r="BQ648" s="77"/>
      <c r="BR648" s="73"/>
    </row>
    <row r="649" spans="50:70" x14ac:dyDescent="0.25">
      <c r="AX649" s="139" t="str">
        <f>IF('2'!$B$5="","",IF('2'!$B$36="","",'2'!$B$5))</f>
        <v/>
      </c>
      <c r="AY649" s="137" t="str">
        <f>IF('2'!$B$5="","",IF('2'!$B$36="","","PCF011003"))</f>
        <v/>
      </c>
      <c r="AZ649" s="140" t="str">
        <f>IF('2'!$B$5="","",IF('2'!$B$36="","",1))</f>
        <v/>
      </c>
      <c r="BA649" s="137" t="str">
        <f>IF('2'!$B$5="","",IF('2'!$B$36="","",112))</f>
        <v/>
      </c>
      <c r="BB649" s="137" t="str">
        <f>IF('2'!$B$5="","",IF('2'!$B$36="","",IF('2'!$C$25="","",'2'!$C$25)))</f>
        <v/>
      </c>
      <c r="BC649" s="141" t="str">
        <f>IF('2'!$B$5="","",IF('2'!$B$36="","",0))</f>
        <v/>
      </c>
      <c r="BD649" s="137" t="str">
        <f>IF('2'!$B$5="","",IF('2'!$B$36="","",'2'!$B$2))</f>
        <v/>
      </c>
      <c r="BE649" s="138" t="str">
        <f>IF('2'!$B$5="","",IF('2'!$B$36="","",'2'!$B$4))</f>
        <v/>
      </c>
      <c r="BG649" s="77"/>
      <c r="BH649" s="73"/>
      <c r="BI649" s="79"/>
      <c r="BK649" s="75"/>
      <c r="BL649" s="73"/>
      <c r="BO649" s="79"/>
      <c r="BQ649" s="77"/>
      <c r="BR649" s="73"/>
    </row>
    <row r="650" spans="50:70" x14ac:dyDescent="0.25">
      <c r="AX650" s="139" t="str">
        <f>IF('2'!$B$5="","",IF('2'!$B$36="","",'2'!$B$5))</f>
        <v/>
      </c>
      <c r="AY650" s="137" t="str">
        <f>IF('2'!$B$5="","",IF('2'!$B$36="","","PCF011003"))</f>
        <v/>
      </c>
      <c r="AZ650" s="140" t="str">
        <f>IF('2'!$B$5="","",IF('2'!$B$36="","",1))</f>
        <v/>
      </c>
      <c r="BA650" s="137" t="str">
        <f>IF('2'!$B$5="","",IF('2'!$B$36="","",113))</f>
        <v/>
      </c>
      <c r="BB650" s="137" t="str">
        <f>IF('2'!$B$5="","",IF('2'!$B$36="","",IF('2'!$C$26="","",'2'!$C$26)))</f>
        <v/>
      </c>
      <c r="BC650" s="141" t="str">
        <f>IF('2'!$B$5="","",IF('2'!$B$36="","",0))</f>
        <v/>
      </c>
      <c r="BD650" s="137" t="str">
        <f>IF('2'!$B$5="","",IF('2'!$B$36="","",'2'!$B$2))</f>
        <v/>
      </c>
      <c r="BE650" s="138" t="str">
        <f>IF('2'!$B$5="","",IF('2'!$B$36="","",'2'!$B$4))</f>
        <v/>
      </c>
      <c r="BG650" s="77"/>
      <c r="BH650" s="73"/>
      <c r="BI650" s="79"/>
      <c r="BK650" s="75"/>
      <c r="BL650" s="73"/>
      <c r="BO650" s="79"/>
      <c r="BQ650" s="77"/>
      <c r="BR650" s="73"/>
    </row>
    <row r="651" spans="50:70" x14ac:dyDescent="0.25">
      <c r="AX651" s="139" t="str">
        <f>IF('2'!$B$5="","",IF('2'!$B$36="","",'2'!$B$5))</f>
        <v/>
      </c>
      <c r="AY651" s="137" t="str">
        <f>IF('2'!$B$5="","",IF('2'!$B$36="","","PCF011003"))</f>
        <v/>
      </c>
      <c r="AZ651" s="140" t="str">
        <f>IF('2'!$B$5="","",IF('2'!$B$36="","",1))</f>
        <v/>
      </c>
      <c r="BA651" s="137" t="str">
        <f>IF('2'!$B$5="","",IF('2'!$B$36="","",114))</f>
        <v/>
      </c>
      <c r="BB651" s="137" t="str">
        <f>IF('2'!$B$5="","",IF('2'!$B$36="","",IF('2'!$C$27="","",'2'!$C$27)))</f>
        <v/>
      </c>
      <c r="BC651" s="141" t="str">
        <f>IF('2'!$B$5="","",IF('2'!$B$36="","",0))</f>
        <v/>
      </c>
      <c r="BD651" s="137" t="str">
        <f>IF('2'!$B$5="","",IF('2'!$B$36="","",'2'!$B$2))</f>
        <v/>
      </c>
      <c r="BE651" s="138" t="str">
        <f>IF('2'!$B$5="","",IF('2'!$B$36="","",'2'!$B$4))</f>
        <v/>
      </c>
      <c r="BG651" s="77"/>
      <c r="BH651" s="73"/>
      <c r="BI651" s="79"/>
      <c r="BK651" s="75"/>
      <c r="BL651" s="73"/>
      <c r="BO651" s="79"/>
      <c r="BQ651" s="77"/>
      <c r="BR651" s="73"/>
    </row>
    <row r="652" spans="50:70" x14ac:dyDescent="0.25">
      <c r="AX652" s="139" t="str">
        <f>IF('2'!$B$5="","",IF('2'!$B$36="","",'2'!$B$5))</f>
        <v/>
      </c>
      <c r="AY652" s="137" t="str">
        <f>IF('2'!$B$5="","",IF('2'!$B$36="","","PCF011003"))</f>
        <v/>
      </c>
      <c r="AZ652" s="140" t="str">
        <f>IF('2'!$B$5="","",IF('2'!$B$36="","",1))</f>
        <v/>
      </c>
      <c r="BA652" s="137" t="str">
        <f>IF('2'!$B$5="","",IF('2'!$B$36="","",115))</f>
        <v/>
      </c>
      <c r="BB652" s="137" t="str">
        <f>IF('2'!$B$5="","",IF('2'!$B$36="","",IF('2'!$C$28="","",'2'!$C$28)))</f>
        <v/>
      </c>
      <c r="BC652" s="141" t="str">
        <f>IF('2'!$B$5="","",IF('2'!$B$36="","",0))</f>
        <v/>
      </c>
      <c r="BD652" s="137" t="str">
        <f>IF('2'!$B$5="","",IF('2'!$B$36="","",'2'!$B$2))</f>
        <v/>
      </c>
      <c r="BE652" s="138" t="str">
        <f>IF('2'!$B$5="","",IF('2'!$B$36="","",'2'!$B$4))</f>
        <v/>
      </c>
      <c r="BG652" s="77"/>
      <c r="BH652" s="73"/>
      <c r="BI652" s="79"/>
      <c r="BK652" s="75"/>
      <c r="BL652" s="73"/>
      <c r="BO652" s="79"/>
      <c r="BQ652" s="77"/>
      <c r="BR652" s="73"/>
    </row>
    <row r="653" spans="50:70" x14ac:dyDescent="0.25">
      <c r="AX653" s="139" t="str">
        <f>IF('2'!$B$5="","",IF('2'!$B$36="","",'2'!$B$5))</f>
        <v/>
      </c>
      <c r="AY653" s="137" t="str">
        <f>IF('2'!$B$5="","",IF('2'!$B$36="","","PCF011003"))</f>
        <v/>
      </c>
      <c r="AZ653" s="140" t="str">
        <f>IF('2'!$B$5="","",IF('2'!$B$36="","",1))</f>
        <v/>
      </c>
      <c r="BA653" s="137" t="str">
        <f>IF('2'!$B$5="","",IF('2'!$B$36="","",116))</f>
        <v/>
      </c>
      <c r="BB653" s="137" t="str">
        <f>IF('2'!$B$5="","",IF('2'!$B$36="","",IF('2'!$C$25="","",'2'!$C$25)))</f>
        <v/>
      </c>
      <c r="BC653" s="141" t="str">
        <f>IF('2'!$B$5="","",IF('2'!$B$36="","",0))</f>
        <v/>
      </c>
      <c r="BD653" s="137" t="str">
        <f>IF('2'!$B$5="","",IF('2'!$B$36="","",'2'!$B$2))</f>
        <v/>
      </c>
      <c r="BE653" s="138" t="str">
        <f>IF('2'!$B$5="","",IF('2'!$B$36="","",'2'!$B$4))</f>
        <v/>
      </c>
      <c r="BG653" s="77"/>
      <c r="BH653" s="73"/>
      <c r="BI653" s="79"/>
      <c r="BK653" s="75"/>
      <c r="BL653" s="73"/>
      <c r="BO653" s="79"/>
      <c r="BQ653" s="77"/>
      <c r="BR653" s="73"/>
    </row>
    <row r="654" spans="50:70" x14ac:dyDescent="0.25">
      <c r="AX654" s="139" t="str">
        <f>IF('2'!$B$5="","",IF('2'!$B$36="","",'2'!$B$5))</f>
        <v/>
      </c>
      <c r="AY654" s="137" t="str">
        <f>IF('2'!$B$5="","",IF('2'!$B$36="","","PCF011003"))</f>
        <v/>
      </c>
      <c r="AZ654" s="140" t="str">
        <f>IF('2'!$B$5="","",IF('2'!$B$36="","",1))</f>
        <v/>
      </c>
      <c r="BA654" s="137" t="str">
        <f>IF('2'!$B$5="","",IF('2'!$B$36="","",117))</f>
        <v/>
      </c>
      <c r="BB654" s="137" t="str">
        <f>IF('2'!$B$5="","",IF('2'!$B$36="","",IF('2'!$C$26="","",'2'!$C$26)))</f>
        <v/>
      </c>
      <c r="BC654" s="141" t="str">
        <f>IF('2'!$B$5="","",IF('2'!$B$36="","",0))</f>
        <v/>
      </c>
      <c r="BD654" s="137" t="str">
        <f>IF('2'!$B$5="","",IF('2'!$B$36="","",'2'!$B$2))</f>
        <v/>
      </c>
      <c r="BE654" s="138" t="str">
        <f>IF('2'!$B$5="","",IF('2'!$B$36="","",'2'!$B$4))</f>
        <v/>
      </c>
      <c r="BG654" s="77"/>
      <c r="BH654" s="73"/>
      <c r="BI654" s="79"/>
      <c r="BK654" s="75"/>
      <c r="BL654" s="73"/>
      <c r="BO654" s="79"/>
      <c r="BQ654" s="77"/>
      <c r="BR654" s="73"/>
    </row>
    <row r="655" spans="50:70" x14ac:dyDescent="0.25">
      <c r="AX655" s="139" t="str">
        <f>IF('2'!$B$5="","",IF('2'!$B$36="","",'2'!$B$5))</f>
        <v/>
      </c>
      <c r="AY655" s="137" t="str">
        <f>IF('2'!$B$5="","",IF('2'!$B$36="","","PCF011003"))</f>
        <v/>
      </c>
      <c r="AZ655" s="140" t="str">
        <f>IF('2'!$B$5="","",IF('2'!$B$36="","",1))</f>
        <v/>
      </c>
      <c r="BA655" s="137" t="str">
        <f>IF('2'!$B$5="","",IF('2'!$B$36="","",118))</f>
        <v/>
      </c>
      <c r="BB655" s="137" t="str">
        <f>IF('2'!$B$5="","",IF('2'!$B$36="","",IF('2'!$C$27="","",'2'!$C$27)))</f>
        <v/>
      </c>
      <c r="BC655" s="141" t="str">
        <f>IF('2'!$B$5="","",IF('2'!$B$36="","",0))</f>
        <v/>
      </c>
      <c r="BD655" s="137" t="str">
        <f>IF('2'!$B$5="","",IF('2'!$B$36="","",'2'!$B$2))</f>
        <v/>
      </c>
      <c r="BE655" s="138" t="str">
        <f>IF('2'!$B$5="","",IF('2'!$B$36="","",'2'!$B$4))</f>
        <v/>
      </c>
      <c r="BG655" s="77"/>
      <c r="BH655" s="73"/>
      <c r="BI655" s="79"/>
      <c r="BK655" s="75"/>
      <c r="BL655" s="73"/>
      <c r="BO655" s="79"/>
      <c r="BQ655" s="77"/>
      <c r="BR655" s="73"/>
    </row>
    <row r="656" spans="50:70" x14ac:dyDescent="0.25">
      <c r="AX656" s="139" t="str">
        <f>IF('2'!$B$5="","",IF('2'!$B$36="","",'2'!$B$5))</f>
        <v/>
      </c>
      <c r="AY656" s="137" t="str">
        <f>IF('2'!$B$5="","",IF('2'!$B$36="","","PCF011003"))</f>
        <v/>
      </c>
      <c r="AZ656" s="140" t="str">
        <f>IF('2'!$B$5="","",IF('2'!$B$36="","",1))</f>
        <v/>
      </c>
      <c r="BA656" s="137" t="str">
        <f>IF('2'!$B$5="","",IF('2'!$B$36="","",119))</f>
        <v/>
      </c>
      <c r="BB656" s="137" t="str">
        <f>IF('2'!$B$5="","",IF('2'!$B$36="","",IF('2'!$C$28="","",'2'!$C$28)))</f>
        <v/>
      </c>
      <c r="BC656" s="141" t="str">
        <f>IF('2'!$B$5="","",IF('2'!$B$36="","",0))</f>
        <v/>
      </c>
      <c r="BD656" s="137" t="str">
        <f>IF('2'!$B$5="","",IF('2'!$B$36="","",'2'!$B$2))</f>
        <v/>
      </c>
      <c r="BE656" s="138" t="str">
        <f>IF('2'!$B$5="","",IF('2'!$B$36="","",'2'!$B$4))</f>
        <v/>
      </c>
      <c r="BG656" s="77"/>
      <c r="BH656" s="73"/>
      <c r="BI656" s="79"/>
      <c r="BK656" s="75"/>
      <c r="BL656" s="73"/>
      <c r="BO656" s="79"/>
      <c r="BQ656" s="77"/>
      <c r="BR656" s="73"/>
    </row>
    <row r="657" spans="50:70" x14ac:dyDescent="0.25">
      <c r="AX657" s="139" t="str">
        <f>IF('2'!$B$5="","",IF('2'!$B$36="","",'2'!$B$5))</f>
        <v/>
      </c>
      <c r="AY657" s="137" t="str">
        <f>IF('2'!$B$5="","",IF('2'!$B$36="","","PCF011003"))</f>
        <v/>
      </c>
      <c r="AZ657" s="140" t="str">
        <f>IF('2'!$B$5="","",IF('2'!$B$36="","",1))</f>
        <v/>
      </c>
      <c r="BA657" s="137" t="str">
        <f>IF('2'!$B$5="","",IF('2'!$B$36="","",120))</f>
        <v/>
      </c>
      <c r="BB657" s="137" t="str">
        <f>IF('2'!$B$5="","",IF('2'!$B$36="","",IF('2'!$B$8="","",'2'!$B$8)))</f>
        <v/>
      </c>
      <c r="BC657" s="141" t="str">
        <f>IF('2'!$B$5="","",IF('2'!$B$36="","",0))</f>
        <v/>
      </c>
      <c r="BD657" s="137" t="str">
        <f>IF('2'!$B$5="","",IF('2'!$B$36="","",'2'!$B$2))</f>
        <v/>
      </c>
      <c r="BE657" s="138" t="str">
        <f>IF('2'!$B$5="","",IF('2'!$B$36="","",'2'!$B$4))</f>
        <v/>
      </c>
      <c r="BG657" s="77"/>
      <c r="BH657" s="73"/>
      <c r="BI657" s="79"/>
      <c r="BK657" s="75"/>
      <c r="BL657" s="73"/>
      <c r="BO657" s="79"/>
      <c r="BQ657" s="77"/>
      <c r="BR657" s="73"/>
    </row>
    <row r="658" spans="50:70" x14ac:dyDescent="0.25">
      <c r="AX658" s="139" t="str">
        <f>IF('2'!$B$5="","",IF('2'!$B$36="","",'2'!$B$5))</f>
        <v/>
      </c>
      <c r="AY658" s="137" t="str">
        <f>IF('2'!$B$5="","",IF('2'!$B$36="","","PCF011003"))</f>
        <v/>
      </c>
      <c r="AZ658" s="140" t="str">
        <f>IF('2'!$B$5="","",IF('2'!$B$36="","",1))</f>
        <v/>
      </c>
      <c r="BA658" s="137" t="str">
        <f>IF('2'!$B$5="","",IF('2'!$B$36="","",121))</f>
        <v/>
      </c>
      <c r="BB658" s="137"/>
      <c r="BC658" s="141" t="str">
        <f>IF('2'!$B$5="","",IF('2'!$B$36="","",0))</f>
        <v/>
      </c>
      <c r="BD658" s="137" t="str">
        <f>IF('2'!$B$5="","",IF('2'!$B$36="","",'2'!$B$2))</f>
        <v/>
      </c>
      <c r="BE658" s="138" t="str">
        <f>IF('2'!$B$5="","",IF('2'!$B$36="","",'2'!$B$4))</f>
        <v/>
      </c>
      <c r="BG658" s="77"/>
      <c r="BH658" s="73"/>
      <c r="BI658" s="79"/>
      <c r="BK658" s="75"/>
      <c r="BL658" s="73"/>
      <c r="BO658" s="79"/>
      <c r="BQ658" s="77"/>
      <c r="BR658" s="73"/>
    </row>
    <row r="659" spans="50:70" x14ac:dyDescent="0.25">
      <c r="AX659" s="139" t="str">
        <f>IF('2'!$B$5="","",IF('2'!$B$36="","",'2'!$B$5))</f>
        <v/>
      </c>
      <c r="AY659" s="137" t="str">
        <f>IF('2'!$B$5="","",IF('2'!$B$36="","","PCF011003"))</f>
        <v/>
      </c>
      <c r="AZ659" s="140" t="str">
        <f>IF('2'!$B$5="","",IF('2'!$B$36="","",1))</f>
        <v/>
      </c>
      <c r="BA659" s="137" t="str">
        <f>IF('2'!$B$5="","",IF('2'!$B$36="","",122))</f>
        <v/>
      </c>
      <c r="BB659" s="137"/>
      <c r="BC659" s="141" t="str">
        <f>IF('2'!$B$5="","",IF('2'!$B$36="","",0))</f>
        <v/>
      </c>
      <c r="BD659" s="137" t="str">
        <f>IF('2'!$B$5="","",IF('2'!$B$36="","",'2'!$B$2))</f>
        <v/>
      </c>
      <c r="BE659" s="138" t="str">
        <f>IF('2'!$B$5="","",IF('2'!$B$36="","",'2'!$B$4))</f>
        <v/>
      </c>
      <c r="BG659" s="77"/>
      <c r="BH659" s="73"/>
      <c r="BI659" s="79"/>
      <c r="BK659" s="75"/>
      <c r="BL659" s="73"/>
      <c r="BO659" s="79"/>
      <c r="BQ659" s="77"/>
      <c r="BR659" s="73"/>
    </row>
    <row r="660" spans="50:70" x14ac:dyDescent="0.25">
      <c r="AX660" s="139" t="str">
        <f>IF('2'!$B$5="","",IF('2'!$B$36="","",'2'!$B$5))</f>
        <v/>
      </c>
      <c r="AY660" s="137" t="str">
        <f>IF('2'!$B$5="","",IF('2'!$B$36="","","PCF011003"))</f>
        <v/>
      </c>
      <c r="AZ660" s="140" t="str">
        <f>IF('2'!$B$5="","",IF('2'!$B$36="","",1))</f>
        <v/>
      </c>
      <c r="BA660" s="137" t="str">
        <f>IF('2'!$B$5="","",IF('2'!$B$36="","",123))</f>
        <v/>
      </c>
      <c r="BB660" s="137"/>
      <c r="BC660" s="141" t="str">
        <f>IF('2'!$B$5="","",IF('2'!$B$36="","",'2'!$C$44))</f>
        <v/>
      </c>
      <c r="BD660" s="137" t="str">
        <f>IF('2'!$B$5="","",IF('2'!$B$36="","",'2'!$B$2))</f>
        <v/>
      </c>
      <c r="BE660" s="138" t="str">
        <f>IF('2'!$B$5="","",IF('2'!$B$36="","",'2'!$B$4))</f>
        <v/>
      </c>
      <c r="BG660" s="77"/>
      <c r="BH660" s="73"/>
      <c r="BI660" s="79"/>
      <c r="BK660" s="75"/>
      <c r="BL660" s="73"/>
      <c r="BO660" s="79"/>
      <c r="BQ660" s="77"/>
      <c r="BR660" s="73"/>
    </row>
    <row r="661" spans="50:70" x14ac:dyDescent="0.25">
      <c r="AX661" s="139" t="str">
        <f>IF('2'!$B$5="","",IF('2'!$B$36="","",'2'!$B$5))</f>
        <v/>
      </c>
      <c r="AY661" s="137" t="str">
        <f>IF('2'!$B$5="","",IF('2'!$B$36="","","PCF011003"))</f>
        <v/>
      </c>
      <c r="AZ661" s="140" t="str">
        <f>IF('2'!$B$5="","",IF('2'!$B$36="","",1))</f>
        <v/>
      </c>
      <c r="BA661" s="137" t="str">
        <f>IF('2'!$B$5="","",IF('2'!$B$36="","",124))</f>
        <v/>
      </c>
      <c r="BB661" s="137"/>
      <c r="BC661" s="141" t="str">
        <f>IF('2'!$B$5="","",IF('2'!$B$36="","",'2'!$C$45))</f>
        <v/>
      </c>
      <c r="BD661" s="137" t="str">
        <f>IF('2'!$B$5="","",IF('2'!$B$36="","",'2'!$B$2))</f>
        <v/>
      </c>
      <c r="BE661" s="138" t="str">
        <f>IF('2'!$B$5="","",IF('2'!$B$36="","",'2'!$B$4))</f>
        <v/>
      </c>
      <c r="BG661" s="77"/>
      <c r="BH661" s="73"/>
      <c r="BI661" s="79"/>
      <c r="BK661" s="75"/>
      <c r="BL661" s="73"/>
      <c r="BO661" s="79"/>
      <c r="BQ661" s="77"/>
      <c r="BR661" s="73"/>
    </row>
    <row r="662" spans="50:70" x14ac:dyDescent="0.25">
      <c r="AX662" s="139" t="str">
        <f>IF('2'!$B$5="","",IF('2'!$B$36="","",'2'!$B$5))</f>
        <v/>
      </c>
      <c r="AY662" s="137" t="str">
        <f>IF('2'!$B$5="","",IF('2'!$B$36="","","PCF011003"))</f>
        <v/>
      </c>
      <c r="AZ662" s="140" t="str">
        <f>IF('2'!$B$5="","",IF('2'!$B$36="","",1))</f>
        <v/>
      </c>
      <c r="BA662" s="137" t="str">
        <f>IF('2'!$B$5="","",IF('2'!$B$36="","",125))</f>
        <v/>
      </c>
      <c r="BB662" s="137"/>
      <c r="BC662" s="141" t="str">
        <f>IF('2'!$B$5="","",IF('2'!$B$36="","",'2'!$C$46))</f>
        <v/>
      </c>
      <c r="BD662" s="137" t="str">
        <f>IF('2'!$B$5="","",IF('2'!$B$36="","",'2'!$B$2))</f>
        <v/>
      </c>
      <c r="BE662" s="138" t="str">
        <f>IF('2'!$B$5="","",IF('2'!$B$36="","",'2'!$B$4))</f>
        <v/>
      </c>
      <c r="BG662" s="77"/>
      <c r="BH662" s="73"/>
      <c r="BI662" s="79"/>
      <c r="BK662" s="75"/>
      <c r="BL662" s="73"/>
      <c r="BO662" s="79"/>
      <c r="BQ662" s="77"/>
      <c r="BR662" s="73"/>
    </row>
    <row r="663" spans="50:70" x14ac:dyDescent="0.25">
      <c r="AX663" s="139" t="str">
        <f>IF('2'!$B$5="","",IF('2'!$B$36="","",'2'!$B$5))</f>
        <v/>
      </c>
      <c r="AY663" s="137" t="str">
        <f>IF('2'!$B$5="","",IF('2'!$B$36="","","PCF011003"))</f>
        <v/>
      </c>
      <c r="AZ663" s="140" t="str">
        <f>IF('2'!$B$5="","",IF('2'!$B$36="","",1))</f>
        <v/>
      </c>
      <c r="BA663" s="137" t="str">
        <f>IF('2'!$B$5="","",IF('2'!$B$36="","",126))</f>
        <v/>
      </c>
      <c r="BB663" s="137"/>
      <c r="BC663" s="141" t="str">
        <f>IF('2'!$B$5="","",IF('2'!$B$36="","",'2'!$C$47))</f>
        <v/>
      </c>
      <c r="BD663" s="137" t="str">
        <f>IF('2'!$B$5="","",IF('2'!$B$36="","",'2'!$B$2))</f>
        <v/>
      </c>
      <c r="BE663" s="138" t="str">
        <f>IF('2'!$B$5="","",IF('2'!$B$36="","",'2'!$B$4))</f>
        <v/>
      </c>
      <c r="BG663" s="77"/>
      <c r="BH663" s="73"/>
      <c r="BI663" s="79"/>
      <c r="BK663" s="75"/>
      <c r="BL663" s="73"/>
      <c r="BO663" s="79"/>
      <c r="BQ663" s="77"/>
      <c r="BR663" s="73"/>
    </row>
    <row r="664" spans="50:70" x14ac:dyDescent="0.25">
      <c r="AX664" s="139" t="str">
        <f>IF('2'!$B$5="","",IF('2'!$B$36="","",'2'!$B$5))</f>
        <v/>
      </c>
      <c r="AY664" s="137" t="str">
        <f>IF('2'!$B$5="","",IF('2'!$B$36="","","PCF011003"))</f>
        <v/>
      </c>
      <c r="AZ664" s="140" t="str">
        <f>IF('2'!$B$5="","",IF('2'!$B$36="","",1))</f>
        <v/>
      </c>
      <c r="BA664" s="137" t="str">
        <f>IF('2'!$B$5="","",IF('2'!$B$36="","",127))</f>
        <v/>
      </c>
      <c r="BB664" s="137"/>
      <c r="BC664" s="141" t="str">
        <f>IF('2'!$B$5="","",IF('2'!$B$36="","",'2'!$C$48))</f>
        <v/>
      </c>
      <c r="BD664" s="137" t="str">
        <f>IF('2'!$B$5="","",IF('2'!$B$36="","",'2'!$B$2))</f>
        <v/>
      </c>
      <c r="BE664" s="138" t="str">
        <f>IF('2'!$B$5="","",IF('2'!$B$36="","",'2'!$B$4))</f>
        <v/>
      </c>
      <c r="BG664" s="77"/>
      <c r="BH664" s="73"/>
      <c r="BI664" s="79"/>
      <c r="BK664" s="75"/>
      <c r="BL664" s="73"/>
      <c r="BO664" s="79"/>
      <c r="BQ664" s="77"/>
      <c r="BR664" s="73"/>
    </row>
    <row r="665" spans="50:70" x14ac:dyDescent="0.25">
      <c r="AX665" s="139" t="str">
        <f>IF('2'!$B$5="","",IF('2'!$B$36="","",'2'!$B$5))</f>
        <v/>
      </c>
      <c r="AY665" s="137" t="str">
        <f>IF('2'!$B$5="","",IF('2'!$B$36="","","PCF011003"))</f>
        <v/>
      </c>
      <c r="AZ665" s="140" t="str">
        <f>IF('2'!$B$5="","",IF('2'!$B$36="","",1))</f>
        <v/>
      </c>
      <c r="BA665" s="137" t="str">
        <f>IF('2'!$B$5="","",IF('2'!$B$36="","",128))</f>
        <v/>
      </c>
      <c r="BB665" s="137"/>
      <c r="BC665" s="141" t="str">
        <f>IF('2'!$B$5="","",IF('2'!$B$36="","",'2'!$C$49))</f>
        <v/>
      </c>
      <c r="BD665" s="137" t="str">
        <f>IF('2'!$B$5="","",IF('2'!$B$36="","",'2'!$B$2))</f>
        <v/>
      </c>
      <c r="BE665" s="138" t="str">
        <f>IF('2'!$B$5="","",IF('2'!$B$36="","",'2'!$B$4))</f>
        <v/>
      </c>
      <c r="BG665" s="77"/>
      <c r="BH665" s="73"/>
      <c r="BI665" s="79"/>
      <c r="BK665" s="75"/>
      <c r="BL665" s="73"/>
      <c r="BO665" s="79"/>
      <c r="BQ665" s="77"/>
      <c r="BR665" s="73"/>
    </row>
    <row r="666" spans="50:70" x14ac:dyDescent="0.25">
      <c r="AX666" s="139" t="str">
        <f>IF('2'!$B$5="","",IF('2'!$B$36="","",'2'!$B$5))</f>
        <v/>
      </c>
      <c r="AY666" s="137" t="str">
        <f>IF('2'!$B$5="","",IF('2'!$B$36="","","PCF011003"))</f>
        <v/>
      </c>
      <c r="AZ666" s="140" t="str">
        <f>IF('2'!$B$5="","",IF('2'!$B$36="","",1))</f>
        <v/>
      </c>
      <c r="BA666" s="137" t="str">
        <f>IF('2'!$B$5="","",IF('2'!$B$36="","",129))</f>
        <v/>
      </c>
      <c r="BB666" s="137"/>
      <c r="BC666" s="141" t="str">
        <f>IF('2'!$B$5="","",IF('2'!$B$36="","",'2'!$C$50))</f>
        <v/>
      </c>
      <c r="BD666" s="137" t="str">
        <f>IF('2'!$B$5="","",IF('2'!$B$36="","",'2'!$B$2))</f>
        <v/>
      </c>
      <c r="BE666" s="138" t="str">
        <f>IF('2'!$B$5="","",IF('2'!$B$36="","",'2'!$B$4))</f>
        <v/>
      </c>
      <c r="BG666" s="77"/>
      <c r="BH666" s="73"/>
      <c r="BI666" s="79"/>
      <c r="BK666" s="75"/>
      <c r="BL666" s="73"/>
      <c r="BO666" s="79"/>
      <c r="BQ666" s="77"/>
      <c r="BR666" s="73"/>
    </row>
    <row r="667" spans="50:70" x14ac:dyDescent="0.25">
      <c r="AX667" s="139" t="str">
        <f>IF('2'!$B$5="","",IF('2'!$B$36="","",'2'!$B$5))</f>
        <v/>
      </c>
      <c r="AY667" s="137" t="str">
        <f>IF('2'!$B$5="","",IF('2'!$B$36="","","PCF011003"))</f>
        <v/>
      </c>
      <c r="AZ667" s="140" t="str">
        <f>IF('2'!$B$5="","",IF('2'!$B$36="","",1))</f>
        <v/>
      </c>
      <c r="BA667" s="137" t="str">
        <f>IF('2'!$B$5="","",IF('2'!$B$36="","",130))</f>
        <v/>
      </c>
      <c r="BB667" s="137"/>
      <c r="BC667" s="141" t="str">
        <f>IF('2'!$B$5="","",IF('2'!$B$36="","",'2'!$C$51))</f>
        <v/>
      </c>
      <c r="BD667" s="137" t="str">
        <f>IF('2'!$B$5="","",IF('2'!$B$36="","",'2'!$B$2))</f>
        <v/>
      </c>
      <c r="BE667" s="138" t="str">
        <f>IF('2'!$B$5="","",IF('2'!$B$36="","",'2'!$B$4))</f>
        <v/>
      </c>
      <c r="BG667" s="77"/>
      <c r="BH667" s="73"/>
      <c r="BI667" s="79"/>
      <c r="BK667" s="75"/>
      <c r="BL667" s="73"/>
      <c r="BO667" s="79"/>
      <c r="BQ667" s="77"/>
      <c r="BR667" s="73"/>
    </row>
    <row r="668" spans="50:70" x14ac:dyDescent="0.25">
      <c r="AX668" s="139" t="str">
        <f>IF('2'!$B$5="","",IF('2'!$B$36="","",'2'!$B$5))</f>
        <v/>
      </c>
      <c r="AY668" s="137" t="str">
        <f>IF('2'!$B$5="","",IF('2'!$B$36="","","PCF011003"))</f>
        <v/>
      </c>
      <c r="AZ668" s="140" t="str">
        <f>IF('2'!$B$5="","",IF('2'!$B$36="","",1))</f>
        <v/>
      </c>
      <c r="BA668" s="137" t="str">
        <f>IF('2'!$B$5="","",IF('2'!$B$36="","",131))</f>
        <v/>
      </c>
      <c r="BB668" s="137"/>
      <c r="BC668" s="141" t="str">
        <f>IF('2'!$B$5="","",IF('2'!$B$36="","",'2'!$C$52))</f>
        <v/>
      </c>
      <c r="BD668" s="137" t="str">
        <f>IF('2'!$B$5="","",IF('2'!$B$36="","",'2'!$B$2))</f>
        <v/>
      </c>
      <c r="BE668" s="138" t="str">
        <f>IF('2'!$B$5="","",IF('2'!$B$36="","",'2'!$B$4))</f>
        <v/>
      </c>
      <c r="BG668" s="77"/>
      <c r="BH668" s="73"/>
      <c r="BI668" s="79"/>
      <c r="BK668" s="75"/>
      <c r="BL668" s="73"/>
      <c r="BO668" s="79"/>
      <c r="BQ668" s="77"/>
      <c r="BR668" s="73"/>
    </row>
    <row r="669" spans="50:70" x14ac:dyDescent="0.25">
      <c r="AX669" s="139" t="str">
        <f>IF('2'!$B$5="","",IF('2'!$B$36="","",'2'!$B$5))</f>
        <v/>
      </c>
      <c r="AY669" s="137" t="str">
        <f>IF('2'!$B$5="","",IF('2'!$B$36="","","PCF011003"))</f>
        <v/>
      </c>
      <c r="AZ669" s="140" t="str">
        <f>IF('2'!$B$5="","",IF('2'!$B$36="","",1))</f>
        <v/>
      </c>
      <c r="BA669" s="137" t="str">
        <f>IF('2'!$B$5="","",IF('2'!$B$36="","",132))</f>
        <v/>
      </c>
      <c r="BB669" s="137"/>
      <c r="BC669" s="141" t="str">
        <f>IF('2'!$B$5="","",IF('2'!$B$36="","",'2'!$C$53))</f>
        <v/>
      </c>
      <c r="BD669" s="137" t="str">
        <f>IF('2'!$B$5="","",IF('2'!$B$36="","",'2'!$B$2))</f>
        <v/>
      </c>
      <c r="BE669" s="138" t="str">
        <f>IF('2'!$B$5="","",IF('2'!$B$36="","",'2'!$B$4))</f>
        <v/>
      </c>
      <c r="BG669" s="77"/>
      <c r="BH669" s="73"/>
      <c r="BI669" s="79"/>
      <c r="BK669" s="75"/>
      <c r="BL669" s="73"/>
      <c r="BO669" s="79"/>
      <c r="BQ669" s="77"/>
      <c r="BR669" s="73"/>
    </row>
    <row r="670" spans="50:70" x14ac:dyDescent="0.25">
      <c r="AX670" s="139" t="str">
        <f>IF('2'!$B$5="","",IF('2'!$B$36="","",'2'!$B$5))</f>
        <v/>
      </c>
      <c r="AY670" s="137" t="str">
        <f>IF('2'!$B$5="","",IF('2'!$B$36="","","PCF011003"))</f>
        <v/>
      </c>
      <c r="AZ670" s="140" t="str">
        <f>IF('2'!$B$5="","",IF('2'!$B$36="","",1))</f>
        <v/>
      </c>
      <c r="BA670" s="137" t="str">
        <f>IF('2'!$B$5="","",IF('2'!$B$36="","",133))</f>
        <v/>
      </c>
      <c r="BB670" s="137"/>
      <c r="BC670" s="141" t="str">
        <f>IF('2'!$B$5="","",IF('2'!$B$36="","",'2'!$C$54))</f>
        <v/>
      </c>
      <c r="BD670" s="137" t="str">
        <f>IF('2'!$B$5="","",IF('2'!$B$36="","",'2'!$B$2))</f>
        <v/>
      </c>
      <c r="BE670" s="138" t="str">
        <f>IF('2'!$B$5="","",IF('2'!$B$36="","",'2'!$B$4))</f>
        <v/>
      </c>
      <c r="BG670" s="77"/>
      <c r="BH670" s="73"/>
      <c r="BI670" s="79"/>
      <c r="BK670" s="75"/>
      <c r="BL670" s="73"/>
      <c r="BO670" s="79"/>
      <c r="BQ670" s="77"/>
      <c r="BR670" s="73"/>
    </row>
    <row r="671" spans="50:70" x14ac:dyDescent="0.25">
      <c r="AX671" s="139" t="str">
        <f>IF('2'!$B$5="","",IF('2'!$B$36="","",'2'!$B$5))</f>
        <v/>
      </c>
      <c r="AY671" s="137" t="str">
        <f>IF('2'!$B$5="","",IF('2'!$B$36="","","PCF011003"))</f>
        <v/>
      </c>
      <c r="AZ671" s="140" t="str">
        <f>IF('2'!$B$5="","",IF('2'!$B$36="","",1))</f>
        <v/>
      </c>
      <c r="BA671" s="137" t="str">
        <f>IF('2'!$B$5="","",IF('2'!$B$36="","",134))</f>
        <v/>
      </c>
      <c r="BB671" s="137"/>
      <c r="BC671" s="141" t="str">
        <f>IF('2'!$B$5="","",IF('2'!$B$36="","",'2'!$C$55))</f>
        <v/>
      </c>
      <c r="BD671" s="137" t="str">
        <f>IF('2'!$B$5="","",IF('2'!$B$36="","",'2'!$B$2))</f>
        <v/>
      </c>
      <c r="BE671" s="138" t="str">
        <f>IF('2'!$B$5="","",IF('2'!$B$36="","",'2'!$B$4))</f>
        <v/>
      </c>
      <c r="BG671" s="77"/>
      <c r="BH671" s="73"/>
      <c r="BI671" s="79"/>
      <c r="BK671" s="75"/>
      <c r="BL671" s="73"/>
      <c r="BO671" s="79"/>
      <c r="BQ671" s="77"/>
      <c r="BR671" s="73"/>
    </row>
    <row r="672" spans="50:70" x14ac:dyDescent="0.25">
      <c r="AX672" s="139" t="str">
        <f>IF('2'!$B$5="","",IF('2'!$B$36="","",'2'!$B$5))</f>
        <v/>
      </c>
      <c r="AY672" s="137" t="str">
        <f>IF('2'!$B$5="","",IF('2'!$B$36="","","PCF011003"))</f>
        <v/>
      </c>
      <c r="AZ672" s="140" t="str">
        <f>IF('2'!$B$5="","",IF('2'!$B$36="","",1))</f>
        <v/>
      </c>
      <c r="BA672" s="137" t="str">
        <f>IF('2'!$B$5="","",IF('2'!$B$36="","",990))</f>
        <v/>
      </c>
      <c r="BB672" s="137"/>
      <c r="BC672" s="141" t="str">
        <f>IF('2'!$B$5="","",IF('2'!$B$36="","",0))</f>
        <v/>
      </c>
      <c r="BD672" s="137" t="str">
        <f>IF('2'!$B$5="","",IF('2'!$B$36="","",'2'!$B$2))</f>
        <v/>
      </c>
      <c r="BE672" s="138" t="str">
        <f>IF('2'!$B$5="","",IF('2'!$B$36="","",'2'!$B$4))</f>
        <v/>
      </c>
      <c r="BG672" s="77"/>
      <c r="BH672" s="73"/>
      <c r="BI672" s="79"/>
      <c r="BK672" s="75"/>
      <c r="BL672" s="73"/>
      <c r="BO672" s="79"/>
      <c r="BQ672" s="77"/>
      <c r="BR672" s="73"/>
    </row>
    <row r="673" spans="50:70" x14ac:dyDescent="0.25">
      <c r="AX673" s="139" t="str">
        <f>IF('2'!$B$5="","",IF('2'!$B$36="","",'2'!$B$5))</f>
        <v/>
      </c>
      <c r="AY673" s="137" t="str">
        <f>IF('2'!$B$5="","",IF('2'!$B$36="","","PCF011003"))</f>
        <v/>
      </c>
      <c r="AZ673" s="140" t="str">
        <f>IF('2'!$B$5="","",IF('2'!$B$36="","",1))</f>
        <v/>
      </c>
      <c r="BA673" s="137" t="str">
        <f>IF('2'!$B$5="","",IF('2'!$B$36="","",992))</f>
        <v/>
      </c>
      <c r="BB673" s="137"/>
      <c r="BC673" s="141" t="str">
        <f>IF('2'!$B$5="","",IF('2'!$B$36="","",0))</f>
        <v/>
      </c>
      <c r="BD673" s="137" t="str">
        <f>IF('2'!$B$5="","",IF('2'!$B$36="","",'2'!$B$2))</f>
        <v/>
      </c>
      <c r="BE673" s="138" t="str">
        <f>IF('2'!$B$5="","",IF('2'!$B$36="","",'2'!$B$4))</f>
        <v/>
      </c>
      <c r="BG673" s="77"/>
      <c r="BH673" s="73"/>
      <c r="BI673" s="79"/>
      <c r="BK673" s="75"/>
      <c r="BL673" s="73"/>
      <c r="BO673" s="79"/>
      <c r="BQ673" s="77"/>
      <c r="BR673" s="73"/>
    </row>
    <row r="674" spans="50:70" x14ac:dyDescent="0.25">
      <c r="AX674" s="139" t="str">
        <f>IF('2'!$B$5="","",IF('2'!$B$36="","",'2'!$B$5))</f>
        <v/>
      </c>
      <c r="AY674" s="137" t="str">
        <f>IF('2'!$B$5="","",IF('2'!$B$36="","","PCF011003"))</f>
        <v/>
      </c>
      <c r="AZ674" s="140" t="str">
        <f>IF('2'!$B$5="","",IF('2'!$B$36="","",1))</f>
        <v/>
      </c>
      <c r="BA674" s="137" t="str">
        <f>IF('2'!$B$5="","",IF('2'!$B$36="","",993))</f>
        <v/>
      </c>
      <c r="BB674" s="137"/>
      <c r="BC674" s="141" t="str">
        <f>IF('2'!$B$5="","",IF('2'!$B$36="","",0))</f>
        <v/>
      </c>
      <c r="BD674" s="137" t="str">
        <f>IF('2'!$B$5="","",IF('2'!$B$36="","",'2'!$B$2))</f>
        <v/>
      </c>
      <c r="BE674" s="138" t="str">
        <f>IF('2'!$B$5="","",IF('2'!$B$36="","",'2'!$B$4))</f>
        <v/>
      </c>
      <c r="BG674" s="77"/>
      <c r="BH674" s="73"/>
      <c r="BI674" s="79"/>
      <c r="BK674" s="75"/>
      <c r="BL674" s="73"/>
      <c r="BO674" s="79"/>
      <c r="BQ674" s="77"/>
      <c r="BR674" s="73"/>
    </row>
    <row r="675" spans="50:70" x14ac:dyDescent="0.25">
      <c r="AX675" s="139" t="str">
        <f>IF('2'!$B$5="","",IF('2'!$B$36="","",'2'!$B$5))</f>
        <v/>
      </c>
      <c r="AY675" s="137" t="str">
        <f>IF('2'!$B$5="","",IF('2'!$B$36="","","PCF011003"))</f>
        <v/>
      </c>
      <c r="AZ675" s="140" t="str">
        <f>IF('2'!$B$5="","",IF('2'!$B$36="","",1))</f>
        <v/>
      </c>
      <c r="BA675" s="137" t="str">
        <f>IF('2'!$B$5="","",IF('2'!$B$36="","",994))</f>
        <v/>
      </c>
      <c r="BB675" s="137"/>
      <c r="BC675" s="141" t="str">
        <f>IF('2'!$B$5="","",IF('2'!$B$36="","",0))</f>
        <v/>
      </c>
      <c r="BD675" s="137" t="str">
        <f>IF('2'!$B$5="","",IF('2'!$B$36="","",'2'!$B$2))</f>
        <v/>
      </c>
      <c r="BE675" s="138" t="str">
        <f>IF('2'!$B$5="","",IF('2'!$B$36="","",'2'!$B$4))</f>
        <v/>
      </c>
      <c r="BG675" s="77"/>
      <c r="BH675" s="73"/>
      <c r="BI675" s="79"/>
      <c r="BK675" s="75"/>
      <c r="BL675" s="73"/>
      <c r="BO675" s="79"/>
      <c r="BQ675" s="77"/>
      <c r="BR675" s="73"/>
    </row>
    <row r="676" spans="50:70" x14ac:dyDescent="0.25">
      <c r="AX676" s="139" t="str">
        <f>IF('2'!$B$5="","",IF('2'!$B$36="","",'2'!$B$5))</f>
        <v/>
      </c>
      <c r="AY676" s="137" t="str">
        <f>IF('2'!$B$5="","",IF('2'!$B$36="","","PCF011003"))</f>
        <v/>
      </c>
      <c r="AZ676" s="140" t="str">
        <f>IF('2'!$B$5="","",IF('2'!$B$36="","",1))</f>
        <v/>
      </c>
      <c r="BA676" s="137" t="str">
        <f>IF('2'!$B$5="","",IF('2'!$B$36="","",995))</f>
        <v/>
      </c>
      <c r="BB676" s="137"/>
      <c r="BC676" s="141" t="str">
        <f>IF('2'!$B$5="","",IF('2'!$B$36="","",0))</f>
        <v/>
      </c>
      <c r="BD676" s="137" t="str">
        <f>IF('2'!$B$5="","",IF('2'!$B$36="","",'2'!$B$2))</f>
        <v/>
      </c>
      <c r="BE676" s="138" t="str">
        <f>IF('2'!$B$5="","",IF('2'!$B$36="","",'2'!$B$4))</f>
        <v/>
      </c>
      <c r="BG676" s="77"/>
      <c r="BH676" s="73"/>
      <c r="BI676" s="79"/>
      <c r="BK676" s="75"/>
      <c r="BL676" s="73"/>
      <c r="BO676" s="79"/>
      <c r="BQ676" s="77"/>
      <c r="BR676" s="73"/>
    </row>
    <row r="677" spans="50:70" x14ac:dyDescent="0.25">
      <c r="AX677" s="139" t="str">
        <f>IF('2'!$B$5="","",IF('2'!$B$36="","",'2'!$B$5))</f>
        <v/>
      </c>
      <c r="AY677" s="137" t="str">
        <f>IF('2'!$B$5="","",IF('2'!$B$36="","","PCF011003"))</f>
        <v/>
      </c>
      <c r="AZ677" s="140" t="str">
        <f>IF('2'!$B$5="","",IF('2'!$B$36="","",1))</f>
        <v/>
      </c>
      <c r="BA677" s="137" t="str">
        <f>IF('2'!$B$5="","",IF('2'!$B$36="","",996))</f>
        <v/>
      </c>
      <c r="BB677" s="137"/>
      <c r="BC677" s="141" t="str">
        <f>IF('2'!$B$5="","",IF('2'!$B$36="","",0))</f>
        <v/>
      </c>
      <c r="BD677" s="137" t="str">
        <f>IF('2'!$B$5="","",IF('2'!$B$36="","",'2'!$B$2))</f>
        <v/>
      </c>
      <c r="BE677" s="138" t="str">
        <f>IF('2'!$B$5="","",IF('2'!$B$36="","",'2'!$B$4))</f>
        <v/>
      </c>
      <c r="BG677" s="77"/>
      <c r="BH677" s="73"/>
      <c r="BI677" s="79"/>
      <c r="BK677" s="75"/>
      <c r="BL677" s="73"/>
      <c r="BO677" s="79"/>
      <c r="BQ677" s="77"/>
      <c r="BR677" s="73"/>
    </row>
    <row r="678" spans="50:70" x14ac:dyDescent="0.25">
      <c r="AX678" s="139" t="str">
        <f>IF('2'!$B$5="","",IF('2'!$B$36="","",'2'!$B$5))</f>
        <v/>
      </c>
      <c r="AY678" s="137" t="str">
        <f>IF('2'!$B$5="","",IF('2'!$B$36="","","PCF011003"))</f>
        <v/>
      </c>
      <c r="AZ678" s="140" t="str">
        <f>IF('2'!$B$5="","",IF('2'!$B$36="","",1))</f>
        <v/>
      </c>
      <c r="BA678" s="137" t="str">
        <f>IF('2'!$B$5="","",IF('2'!$B$36="","",997))</f>
        <v/>
      </c>
      <c r="BB678" s="137"/>
      <c r="BC678" s="141" t="str">
        <f>IF('2'!$B$5="","",IF('2'!$B$36="","",0))</f>
        <v/>
      </c>
      <c r="BD678" s="137" t="str">
        <f>IF('2'!$B$5="","",IF('2'!$B$36="","",'2'!$B$2))</f>
        <v/>
      </c>
      <c r="BE678" s="138" t="str">
        <f>IF('2'!$B$5="","",IF('2'!$B$36="","",'2'!$B$4))</f>
        <v/>
      </c>
      <c r="BG678" s="77"/>
      <c r="BH678" s="73"/>
      <c r="BI678" s="79"/>
      <c r="BK678" s="75"/>
      <c r="BL678" s="73"/>
      <c r="BO678" s="79"/>
      <c r="BQ678" s="77"/>
      <c r="BR678" s="73"/>
    </row>
    <row r="679" spans="50:70" x14ac:dyDescent="0.25">
      <c r="AX679" s="139" t="str">
        <f>IF('2'!$B$5="","",IF('2'!$B$36="","",'2'!$B$5))</f>
        <v/>
      </c>
      <c r="AY679" s="137" t="str">
        <f>IF('2'!$B$5="","",IF('2'!$B$36="","","PCF011003"))</f>
        <v/>
      </c>
      <c r="AZ679" s="140" t="str">
        <f>IF('2'!$B$5="","",IF('2'!$B$36="","",1))</f>
        <v/>
      </c>
      <c r="BA679" s="137" t="str">
        <f>IF('2'!$B$5="","",IF('2'!$B$36="","",998))</f>
        <v/>
      </c>
      <c r="BB679" s="137"/>
      <c r="BC679" s="141" t="str">
        <f>IF('2'!$B$5="","",IF('2'!$B$36="","",0))</f>
        <v/>
      </c>
      <c r="BD679" s="137" t="str">
        <f>IF('2'!$B$5="","",IF('2'!$B$36="","",'2'!$B$2))</f>
        <v/>
      </c>
      <c r="BE679" s="138" t="str">
        <f>IF('2'!$B$5="","",IF('2'!$B$36="","",'2'!$B$4))</f>
        <v/>
      </c>
      <c r="BG679" s="77"/>
      <c r="BH679" s="73"/>
      <c r="BI679" s="79"/>
      <c r="BK679" s="75"/>
      <c r="BL679" s="73"/>
      <c r="BO679" s="79"/>
      <c r="BQ679" s="77"/>
      <c r="BR679" s="73"/>
    </row>
    <row r="680" spans="50:70" x14ac:dyDescent="0.25">
      <c r="AX680" s="139" t="str">
        <f>IF('2'!$B$5="","",IF('2'!$B$36="","",'2'!$B$5))</f>
        <v/>
      </c>
      <c r="AY680" s="137" t="str">
        <f>IF('2'!$B$5="","",IF('2'!$B$36="","","PCF011003"))</f>
        <v/>
      </c>
      <c r="AZ680" s="140" t="str">
        <f>IF('2'!$B$5="","",IF('2'!$B$36="","",1))</f>
        <v/>
      </c>
      <c r="BA680" s="137" t="str">
        <f>IF('2'!$B$5="","",IF('2'!$B$36="","",999))</f>
        <v/>
      </c>
      <c r="BB680" s="137"/>
      <c r="BC680" s="141" t="str">
        <f>IF('2'!$B$5="","",IF('2'!$B$36="","",0))</f>
        <v/>
      </c>
      <c r="BD680" s="137" t="str">
        <f>IF('2'!$B$5="","",IF('2'!$B$36="","",'2'!$B$2))</f>
        <v/>
      </c>
      <c r="BE680" s="138" t="str">
        <f>IF('2'!$B$5="","",IF('2'!$B$36="","",'2'!$B$4))</f>
        <v/>
      </c>
      <c r="BG680" s="77"/>
      <c r="BH680" s="73"/>
      <c r="BI680" s="79"/>
      <c r="BK680" s="75"/>
      <c r="BL680" s="73"/>
      <c r="BO680" s="79"/>
      <c r="BQ680" s="77"/>
      <c r="BR680" s="73"/>
    </row>
    <row r="681" spans="50:70" x14ac:dyDescent="0.25">
      <c r="AX681" s="139" t="str">
        <f>IF('3'!$B$5="","",IF('3'!$B$60="","",'3'!$B$5))</f>
        <v/>
      </c>
      <c r="AY681" s="137" t="str">
        <f>IF('3'!$B$5="","",IF('3'!$B$60="","","PCF008002"))</f>
        <v/>
      </c>
      <c r="AZ681" s="140" t="str">
        <f>IF('3'!$B$5="","",IF('3'!$B$60="","",1))</f>
        <v/>
      </c>
      <c r="BA681" s="137" t="str">
        <f>IF('3'!$B$5="","",IF('3'!$B$60="","",1))</f>
        <v/>
      </c>
      <c r="BB681" s="137" t="str">
        <f>IF('3'!$B$5="","",IF('3'!$B$60="","",IF('3'!$B$60="","",'3'!$B$60)))</f>
        <v/>
      </c>
      <c r="BC681" s="141" t="str">
        <f>IF('3'!$B$5="","",IF('3'!$B$60="","",0))</f>
        <v/>
      </c>
      <c r="BD681" s="137" t="str">
        <f>IF('3'!$B$5="","",IF('3'!$B$60="","",'3'!$B$2))</f>
        <v/>
      </c>
      <c r="BE681" s="138" t="str">
        <f>IF('3'!$B$5="","",IF('3'!$B$60="","",'3'!$B$4))</f>
        <v/>
      </c>
      <c r="BG681" s="77"/>
      <c r="BH681" s="73"/>
      <c r="BI681" s="79"/>
      <c r="BK681" s="75"/>
      <c r="BL681" s="73"/>
      <c r="BO681" s="79"/>
      <c r="BQ681" s="77"/>
      <c r="BR681" s="73"/>
    </row>
    <row r="682" spans="50:70" x14ac:dyDescent="0.25">
      <c r="AX682" s="139" t="str">
        <f>IF('3'!$B$5="","",IF('3'!$B$60="","",'3'!$B$5))</f>
        <v/>
      </c>
      <c r="AY682" s="137" t="str">
        <f>IF('3'!$B$5="","",IF('3'!$B$60="","","PCF008002"))</f>
        <v/>
      </c>
      <c r="AZ682" s="140" t="str">
        <f>IF('3'!$B$5="","",IF('3'!$B$60="","",1))</f>
        <v/>
      </c>
      <c r="BA682" s="137" t="str">
        <f>IF('3'!$B$5="","",IF('3'!$B$60="","",2))</f>
        <v/>
      </c>
      <c r="BB682" s="137" t="str">
        <f>IF('3'!$B$5="","",IF('3'!$B$60="","",IF('3'!$J$60="","",'3'!$J$60)))</f>
        <v/>
      </c>
      <c r="BC682" s="141" t="str">
        <f>IF('3'!$B$5="","",IF('3'!$B$60="","",0))</f>
        <v/>
      </c>
      <c r="BD682" s="137" t="str">
        <f>IF('3'!$B$5="","",IF('3'!$B$60="","",'3'!$B$2))</f>
        <v/>
      </c>
      <c r="BE682" s="138" t="str">
        <f>IF('3'!$B$5="","",IF('3'!$B$60="","",'3'!$B$4))</f>
        <v/>
      </c>
      <c r="BG682" s="77"/>
      <c r="BH682" s="73"/>
      <c r="BI682" s="79"/>
      <c r="BK682" s="75"/>
      <c r="BL682" s="73"/>
      <c r="BO682" s="79"/>
      <c r="BQ682" s="77"/>
      <c r="BR682" s="73"/>
    </row>
    <row r="683" spans="50:70" x14ac:dyDescent="0.25">
      <c r="AX683" s="139" t="str">
        <f>IF('3'!$B$5="","",IF('3'!$B$60="","",'3'!$B$5))</f>
        <v/>
      </c>
      <c r="AY683" s="137" t="str">
        <f>IF('3'!$B$5="","",IF('3'!$B$60="","","PCF008002"))</f>
        <v/>
      </c>
      <c r="AZ683" s="140" t="str">
        <f>IF('3'!$B$5="","",IF('3'!$B$60="","",1))</f>
        <v/>
      </c>
      <c r="BA683" s="137" t="str">
        <f>IF('3'!$B$5="","",IF('3'!$B$60="","",3))</f>
        <v/>
      </c>
      <c r="BB683" s="137" t="str">
        <f>IF('3'!$B$5="","",IF('3'!$B$60="","",IF('3'!$D$60="","",'3'!$D$60)))</f>
        <v/>
      </c>
      <c r="BC683" s="141" t="str">
        <f>IF('3'!$B$5="","",IF('3'!$B$60="","",0))</f>
        <v/>
      </c>
      <c r="BD683" s="137" t="str">
        <f>IF('3'!$B$5="","",IF('3'!$B$60="","",'3'!$B$2))</f>
        <v/>
      </c>
      <c r="BE683" s="138" t="str">
        <f>IF('3'!$B$5="","",IF('3'!$B$60="","",'3'!$B$4))</f>
        <v/>
      </c>
      <c r="BG683" s="77"/>
      <c r="BH683" s="73"/>
      <c r="BI683" s="79"/>
      <c r="BK683" s="75"/>
      <c r="BL683" s="73"/>
      <c r="BO683" s="79"/>
      <c r="BQ683" s="77"/>
      <c r="BR683" s="73"/>
    </row>
    <row r="684" spans="50:70" x14ac:dyDescent="0.25">
      <c r="AX684" s="139" t="str">
        <f>IF('3'!$B$5="","",IF('3'!$B$60="","",'3'!$B$5))</f>
        <v/>
      </c>
      <c r="AY684" s="137" t="str">
        <f>IF('3'!$B$5="","",IF('3'!$B$60="","","PCF008002"))</f>
        <v/>
      </c>
      <c r="AZ684" s="140" t="str">
        <f>IF('3'!$B$5="","",IF('3'!$B$60="","",1))</f>
        <v/>
      </c>
      <c r="BA684" s="137" t="str">
        <f>IF('3'!$B$5="","",IF('3'!$B$60="","",4))</f>
        <v/>
      </c>
      <c r="BB684" s="137" t="str">
        <f>IF('3'!$B$5="","",IF('3'!$B$60="","",IF('3'!$D$60="","",'3'!$D$60)))</f>
        <v/>
      </c>
      <c r="BC684" s="141" t="str">
        <f>IF('3'!$B$5="","",IF('3'!$B$60="","",0))</f>
        <v/>
      </c>
      <c r="BD684" s="137" t="str">
        <f>IF('3'!$B$5="","",IF('3'!$B$60="","",'3'!$B$2))</f>
        <v/>
      </c>
      <c r="BE684" s="138" t="str">
        <f>IF('3'!$B$5="","",IF('3'!$B$60="","",'3'!$B$4))</f>
        <v/>
      </c>
      <c r="BG684" s="77"/>
      <c r="BH684" s="73"/>
      <c r="BI684" s="79"/>
      <c r="BK684" s="75"/>
      <c r="BL684" s="73"/>
      <c r="BO684" s="79"/>
      <c r="BQ684" s="77"/>
      <c r="BR684" s="73"/>
    </row>
    <row r="685" spans="50:70" x14ac:dyDescent="0.25">
      <c r="AX685" s="139" t="str">
        <f>IF('3'!$B$5="","",IF('3'!$B$60="","",'3'!$B$5))</f>
        <v/>
      </c>
      <c r="AY685" s="137" t="str">
        <f>IF('3'!$B$5="","",IF('3'!$B$60="","","PCF008002"))</f>
        <v/>
      </c>
      <c r="AZ685" s="140" t="str">
        <f>IF('3'!$B$5="","",IF('3'!$B$60="","",1))</f>
        <v/>
      </c>
      <c r="BA685" s="137" t="str">
        <f>IF('3'!$B$5="","",IF('3'!$B$60="","",5))</f>
        <v/>
      </c>
      <c r="BB685" s="137" t="str">
        <f>IF('3'!$B$5="","",IF('3'!$B$60="","",IF('3'!$F$60="","",'3'!$F$60)))</f>
        <v/>
      </c>
      <c r="BC685" s="141" t="str">
        <f>IF('3'!$B$5="","",IF('3'!$B$60="","",0))</f>
        <v/>
      </c>
      <c r="BD685" s="137" t="str">
        <f>IF('3'!$B$5="","",IF('3'!$B$60="","",'3'!$B$2))</f>
        <v/>
      </c>
      <c r="BE685" s="138" t="str">
        <f>IF('3'!$B$5="","",IF('3'!$B$60="","",'3'!$B$4))</f>
        <v/>
      </c>
      <c r="BG685" s="77"/>
      <c r="BH685" s="73"/>
      <c r="BI685" s="79"/>
      <c r="BK685" s="75"/>
      <c r="BL685" s="73"/>
      <c r="BO685" s="79"/>
      <c r="BQ685" s="77"/>
      <c r="BR685" s="73"/>
    </row>
    <row r="686" spans="50:70" x14ac:dyDescent="0.25">
      <c r="AX686" s="139" t="str">
        <f>IF('3'!$B$5="","",IF('3'!$B$60="","",'3'!$B$5))</f>
        <v/>
      </c>
      <c r="AY686" s="137" t="str">
        <f>IF('3'!$B$5="","",IF('3'!$B$60="","","PCF008002"))</f>
        <v/>
      </c>
      <c r="AZ686" s="140" t="str">
        <f>IF('3'!$B$5="","",IF('3'!$B$60="","",1))</f>
        <v/>
      </c>
      <c r="BA686" s="137" t="str">
        <f>IF('3'!$B$5="","",IF('3'!$B$60="","",6))</f>
        <v/>
      </c>
      <c r="BB686" s="137" t="str">
        <f>IF('3'!$B$5="","",IF('3'!$B$60="","",IF('3'!$G$60="","",'3'!$G$60)))</f>
        <v/>
      </c>
      <c r="BC686" s="141" t="str">
        <f>IF('3'!$B$5="","",IF('3'!$B$60="","",0))</f>
        <v/>
      </c>
      <c r="BD686" s="137" t="str">
        <f>IF('3'!$B$5="","",IF('3'!$B$60="","",'3'!$B$2))</f>
        <v/>
      </c>
      <c r="BE686" s="138" t="str">
        <f>IF('3'!$B$5="","",IF('3'!$B$60="","",'3'!$B$4))</f>
        <v/>
      </c>
      <c r="BG686" s="77"/>
      <c r="BH686" s="73"/>
      <c r="BI686" s="79"/>
      <c r="BK686" s="75"/>
      <c r="BL686" s="73"/>
      <c r="BO686" s="79"/>
      <c r="BQ686" s="77"/>
      <c r="BR686" s="73"/>
    </row>
    <row r="687" spans="50:70" x14ac:dyDescent="0.25">
      <c r="AX687" s="139" t="str">
        <f>IF('3'!$B$5="","",IF('3'!$B$60="","",'3'!$B$5))</f>
        <v/>
      </c>
      <c r="AY687" s="137" t="str">
        <f>IF('3'!$B$5="","",IF('3'!$B$60="","","PCF008002"))</f>
        <v/>
      </c>
      <c r="AZ687" s="140" t="str">
        <f>IF('3'!$B$5="","",IF('3'!$B$60="","",1))</f>
        <v/>
      </c>
      <c r="BA687" s="137" t="str">
        <f>IF('3'!$B$5="","",IF('3'!$B$60="","",7))</f>
        <v/>
      </c>
      <c r="BB687" s="137" t="str">
        <f>IF('3'!$B$5="","",IF('3'!$B$60="","",IF('3'!$H$60="","",'3'!$H$60)))</f>
        <v/>
      </c>
      <c r="BC687" s="141" t="str">
        <f>IF('3'!$B$5="","",IF('3'!$B$60="","",0))</f>
        <v/>
      </c>
      <c r="BD687" s="137" t="str">
        <f>IF('3'!$B$5="","",IF('3'!$B$60="","",'3'!$B$2))</f>
        <v/>
      </c>
      <c r="BE687" s="138" t="str">
        <f>IF('3'!$B$5="","",IF('3'!$B$60="","",'3'!$B$4))</f>
        <v/>
      </c>
      <c r="BG687" s="77"/>
      <c r="BH687" s="73"/>
      <c r="BI687" s="79"/>
      <c r="BK687" s="75"/>
      <c r="BL687" s="73"/>
      <c r="BO687" s="79"/>
      <c r="BQ687" s="77"/>
      <c r="BR687" s="73"/>
    </row>
    <row r="688" spans="50:70" x14ac:dyDescent="0.25">
      <c r="AX688" s="139" t="str">
        <f>IF('3'!$B$5="","",IF('3'!$B$60="","",'3'!$B$5))</f>
        <v/>
      </c>
      <c r="AY688" s="137" t="str">
        <f>IF('3'!$B$5="","",IF('3'!$B$60="","","PCF008002"))</f>
        <v/>
      </c>
      <c r="AZ688" s="140" t="str">
        <f>IF('3'!$B$5="","",IF('3'!$B$60="","",1))</f>
        <v/>
      </c>
      <c r="BA688" s="137" t="str">
        <f>IF('3'!$B$5="","",IF('3'!$B$60="","",8))</f>
        <v/>
      </c>
      <c r="BB688" s="137" t="str">
        <f>IF('3'!$B$5="","",IF('3'!$B$60="","",IF('3'!$I$60="","",'3'!$I$60)))</f>
        <v/>
      </c>
      <c r="BC688" s="141" t="str">
        <f>IF('3'!$B$5="","",IF('3'!$B$60="","",0))</f>
        <v/>
      </c>
      <c r="BD688" s="137" t="str">
        <f>IF('3'!$B$5="","",IF('3'!$B$60="","",'3'!$B$2))</f>
        <v/>
      </c>
      <c r="BE688" s="138" t="str">
        <f>IF('3'!$B$5="","",IF('3'!$B$60="","",'3'!$B$4))</f>
        <v/>
      </c>
      <c r="BG688" s="77"/>
      <c r="BH688" s="73"/>
      <c r="BI688" s="79"/>
      <c r="BK688" s="75"/>
      <c r="BL688" s="73"/>
      <c r="BO688" s="79"/>
      <c r="BQ688" s="77"/>
      <c r="BR688" s="73"/>
    </row>
    <row r="689" spans="50:70" x14ac:dyDescent="0.25">
      <c r="AX689" s="139" t="str">
        <f>IF('3'!$B$5="","",IF('3'!$B$60="","",'3'!$B$5))</f>
        <v/>
      </c>
      <c r="AY689" s="137" t="str">
        <f>IF('3'!$B$5="","",IF('3'!$B$60="","","PCF008002"))</f>
        <v/>
      </c>
      <c r="AZ689" s="140" t="str">
        <f>IF('3'!$B$5="","",IF('3'!$B$60="","",1))</f>
        <v/>
      </c>
      <c r="BA689" s="137" t="str">
        <f>IF('3'!$B$5="","",IF('3'!$B$60="","",9))</f>
        <v/>
      </c>
      <c r="BB689" s="137" t="str">
        <f>IF('3'!$B$5="","",IF('3'!$B$60="","","QAQC"))</f>
        <v/>
      </c>
      <c r="BC689" s="141" t="str">
        <f>IF('3'!$B$5="","",IF('3'!$B$60="","",0))</f>
        <v/>
      </c>
      <c r="BD689" s="137" t="str">
        <f>IF('3'!$B$5="","",IF('3'!$B$60="","",'3'!$B$2))</f>
        <v/>
      </c>
      <c r="BE689" s="138" t="str">
        <f>IF('3'!$B$5="","",IF('3'!$B$60="","",'3'!$B$4))</f>
        <v/>
      </c>
      <c r="BG689" s="77"/>
      <c r="BH689" s="73"/>
      <c r="BI689" s="79"/>
      <c r="BK689" s="75"/>
      <c r="BL689" s="73"/>
      <c r="BO689" s="79"/>
      <c r="BQ689" s="77"/>
      <c r="BR689" s="73"/>
    </row>
    <row r="690" spans="50:70" x14ac:dyDescent="0.25">
      <c r="AX690" s="139" t="str">
        <f>IF('3'!$B$5="","",IF('3'!$B$60="","",'3'!$B$5))</f>
        <v/>
      </c>
      <c r="AY690" s="137" t="str">
        <f>IF('3'!$B$5="","",IF('3'!$B$60="","","PCF008002"))</f>
        <v/>
      </c>
      <c r="AZ690" s="140" t="str">
        <f>IF('3'!$B$5="","",IF('3'!$B$60="","",1))</f>
        <v/>
      </c>
      <c r="BA690" s="137" t="str">
        <f>IF('3'!$B$5="","",IF('3'!$B$60="","",10))</f>
        <v/>
      </c>
      <c r="BB690" s="137" t="str">
        <f>IF('3'!$B$5="","",IF('3'!$B$60="","",IF('3'!$R$60="","",'3'!$R$60)))</f>
        <v/>
      </c>
      <c r="BC690" s="141" t="str">
        <f>IF('3'!$B$5="","",IF('3'!$B$60="","",0))</f>
        <v/>
      </c>
      <c r="BD690" s="137" t="str">
        <f>IF('3'!$B$5="","",IF('3'!$B$60="","",'3'!$B$2))</f>
        <v/>
      </c>
      <c r="BE690" s="138" t="str">
        <f>IF('3'!$B$5="","",IF('3'!$B$60="","",'3'!$B$4))</f>
        <v/>
      </c>
      <c r="BG690" s="77"/>
      <c r="BH690" s="73"/>
      <c r="BI690" s="79"/>
      <c r="BK690" s="75"/>
      <c r="BL690" s="73"/>
      <c r="BO690" s="79"/>
      <c r="BQ690" s="77"/>
      <c r="BR690" s="73"/>
    </row>
    <row r="691" spans="50:70" x14ac:dyDescent="0.25">
      <c r="AX691" s="139" t="str">
        <f>IF('3'!$B$5="","",IF('3'!$B$60="","",'3'!$B$5))</f>
        <v/>
      </c>
      <c r="AY691" s="137" t="str">
        <f>IF('3'!$B$5="","",IF('3'!$B$60="","","PCF008002"))</f>
        <v/>
      </c>
      <c r="AZ691" s="140" t="str">
        <f>IF('3'!$B$5="","",IF('3'!$B$60="","",1))</f>
        <v/>
      </c>
      <c r="BA691" s="137" t="str">
        <f>IF('3'!$B$5="","",IF('3'!$B$60="","",11))</f>
        <v/>
      </c>
      <c r="BB691" s="137" t="str">
        <f>IF('3'!$B$5="","",IF('3'!$B$60="","",IF('3'!$K$60="","",'3'!$K$60)))</f>
        <v/>
      </c>
      <c r="BC691" s="141" t="str">
        <f>IF('3'!$B$5="","",IF('3'!$B$60="","",0))</f>
        <v/>
      </c>
      <c r="BD691" s="137" t="str">
        <f>IF('3'!$B$5="","",IF('3'!$B$60="","",'3'!$B$2))</f>
        <v/>
      </c>
      <c r="BE691" s="138" t="str">
        <f>IF('3'!$B$5="","",IF('3'!$B$60="","",'3'!$B$4))</f>
        <v/>
      </c>
      <c r="BG691" s="77"/>
      <c r="BH691" s="73"/>
      <c r="BI691" s="79"/>
      <c r="BK691" s="75"/>
      <c r="BL691" s="73"/>
      <c r="BO691" s="79"/>
      <c r="BQ691" s="77"/>
      <c r="BR691" s="73"/>
    </row>
    <row r="692" spans="50:70" x14ac:dyDescent="0.25">
      <c r="AX692" s="139" t="str">
        <f>IF('3'!$B$5="","",IF('3'!$B$60="","",'3'!$B$5))</f>
        <v/>
      </c>
      <c r="AY692" s="137" t="str">
        <f>IF('3'!$B$5="","",IF('3'!$B$60="","","PCF008002"))</f>
        <v/>
      </c>
      <c r="AZ692" s="140" t="str">
        <f>IF('3'!$B$5="","",IF('3'!$B$60="","",1))</f>
        <v/>
      </c>
      <c r="BA692" s="137" t="str">
        <f>IF('3'!$B$5="","",IF('3'!$B$60="","",12))</f>
        <v/>
      </c>
      <c r="BB692" s="137" t="str">
        <f>IF('3'!$B$5="","",IF('3'!$B$60="","",IF('3'!$E$60="","",'3'!$E$60)))</f>
        <v/>
      </c>
      <c r="BC692" s="141" t="str">
        <f>IF('3'!$B$5="","",IF('3'!$B$60="","",0))</f>
        <v/>
      </c>
      <c r="BD692" s="137" t="str">
        <f>IF('3'!$B$5="","",IF('3'!$B$60="","",'3'!$B$2))</f>
        <v/>
      </c>
      <c r="BE692" s="138" t="str">
        <f>IF('3'!$B$5="","",IF('3'!$B$60="","",'3'!$B$4))</f>
        <v/>
      </c>
      <c r="BG692" s="77"/>
      <c r="BH692" s="73"/>
      <c r="BI692" s="79"/>
      <c r="BK692" s="75"/>
      <c r="BL692" s="73"/>
      <c r="BO692" s="79"/>
      <c r="BQ692" s="77"/>
      <c r="BR692" s="73"/>
    </row>
    <row r="693" spans="50:70" x14ac:dyDescent="0.25">
      <c r="AX693" s="139" t="str">
        <f>IF('3'!$B$5="","",IF('3'!$B$60="","",'3'!$B$5))</f>
        <v/>
      </c>
      <c r="AY693" s="137" t="str">
        <f>IF('3'!$B$5="","",IF('3'!$B$60="","","PCF008002"))</f>
        <v/>
      </c>
      <c r="AZ693" s="140" t="str">
        <f>IF('3'!$B$5="","",IF('3'!$B$60="","",1))</f>
        <v/>
      </c>
      <c r="BA693" s="137" t="str">
        <f>IF('3'!$B$5="","",IF('3'!$B$60="","",990))</f>
        <v/>
      </c>
      <c r="BB693" s="137"/>
      <c r="BC693" s="141" t="str">
        <f>IF('3'!$B$5="","",IF('3'!$B$60="","",0))</f>
        <v/>
      </c>
      <c r="BD693" s="137" t="str">
        <f>IF('3'!$B$5="","",IF('3'!$B$60="","",'3'!$B$2))</f>
        <v/>
      </c>
      <c r="BE693" s="138" t="str">
        <f>IF('3'!$B$5="","",IF('3'!$B$60="","",'3'!$B$4))</f>
        <v/>
      </c>
      <c r="BG693" s="77"/>
      <c r="BH693" s="73"/>
      <c r="BI693" s="79"/>
      <c r="BK693" s="75"/>
      <c r="BL693" s="73"/>
      <c r="BO693" s="79"/>
      <c r="BQ693" s="77"/>
      <c r="BR693" s="73"/>
    </row>
    <row r="694" spans="50:70" x14ac:dyDescent="0.25">
      <c r="AX694" s="139" t="str">
        <f>IF('3'!$B$5="","",IF('3'!$B$60="","",'3'!$B$5))</f>
        <v/>
      </c>
      <c r="AY694" s="137" t="str">
        <f>IF('3'!$B$5="","",IF('3'!$B$60="","","PCF008002"))</f>
        <v/>
      </c>
      <c r="AZ694" s="140" t="str">
        <f>IF('3'!$B$5="","",IF('3'!$B$60="","",1))</f>
        <v/>
      </c>
      <c r="BA694" s="137" t="str">
        <f>IF('3'!$B$5="","",IF('3'!$B$60="","",992))</f>
        <v/>
      </c>
      <c r="BB694" s="137"/>
      <c r="BC694" s="141" t="str">
        <f>IF('3'!$B$5="","",IF('3'!$B$60="","",0))</f>
        <v/>
      </c>
      <c r="BD694" s="137" t="str">
        <f>IF('3'!$B$5="","",IF('3'!$B$60="","",'3'!$B$2))</f>
        <v/>
      </c>
      <c r="BE694" s="138" t="str">
        <f>IF('3'!$B$5="","",IF('3'!$B$60="","",'3'!$B$4))</f>
        <v/>
      </c>
      <c r="BG694" s="77"/>
      <c r="BH694" s="73"/>
      <c r="BI694" s="79"/>
      <c r="BK694" s="75"/>
      <c r="BL694" s="73"/>
      <c r="BO694" s="79"/>
      <c r="BQ694" s="77"/>
      <c r="BR694" s="73"/>
    </row>
    <row r="695" spans="50:70" x14ac:dyDescent="0.25">
      <c r="AX695" s="139" t="str">
        <f>IF('3'!$B$5="","",IF('3'!$B$60="","",'3'!$B$5))</f>
        <v/>
      </c>
      <c r="AY695" s="137" t="str">
        <f>IF('3'!$B$5="","",IF('3'!$B$60="","","PCF008002"))</f>
        <v/>
      </c>
      <c r="AZ695" s="140" t="str">
        <f>IF('3'!$B$5="","",IF('3'!$B$60="","",1))</f>
        <v/>
      </c>
      <c r="BA695" s="137" t="str">
        <f>IF('3'!$B$5="","",IF('3'!$B$60="","",993))</f>
        <v/>
      </c>
      <c r="BB695" s="137"/>
      <c r="BC695" s="141" t="str">
        <f>IF('3'!$B$5="","",IF('3'!$B$60="","",0))</f>
        <v/>
      </c>
      <c r="BD695" s="137" t="str">
        <f>IF('3'!$B$5="","",IF('3'!$B$60="","",'3'!$B$2))</f>
        <v/>
      </c>
      <c r="BE695" s="138" t="str">
        <f>IF('3'!$B$5="","",IF('3'!$B$60="","",'3'!$B$4))</f>
        <v/>
      </c>
      <c r="BG695" s="77"/>
      <c r="BH695" s="73"/>
      <c r="BI695" s="79"/>
      <c r="BK695" s="75"/>
      <c r="BL695" s="73"/>
      <c r="BO695" s="79"/>
      <c r="BQ695" s="77"/>
      <c r="BR695" s="73"/>
    </row>
    <row r="696" spans="50:70" x14ac:dyDescent="0.25">
      <c r="AX696" s="139" t="str">
        <f>IF('3'!$B$5="","",IF('3'!$B$60="","",'3'!$B$5))</f>
        <v/>
      </c>
      <c r="AY696" s="137" t="str">
        <f>IF('3'!$B$5="","",IF('3'!$B$60="","","PCF008002"))</f>
        <v/>
      </c>
      <c r="AZ696" s="140" t="str">
        <f>IF('3'!$B$5="","",IF('3'!$B$60="","",1))</f>
        <v/>
      </c>
      <c r="BA696" s="137" t="str">
        <f>IF('3'!$B$5="","",IF('3'!$B$60="","",994))</f>
        <v/>
      </c>
      <c r="BB696" s="137"/>
      <c r="BC696" s="141" t="str">
        <f>IF('3'!$B$5="","",IF('3'!$B$60="","",0))</f>
        <v/>
      </c>
      <c r="BD696" s="137" t="str">
        <f>IF('3'!$B$5="","",IF('3'!$B$60="","",'3'!$B$2))</f>
        <v/>
      </c>
      <c r="BE696" s="138" t="str">
        <f>IF('3'!$B$5="","",IF('3'!$B$60="","",'3'!$B$4))</f>
        <v/>
      </c>
      <c r="BG696" s="77"/>
      <c r="BH696" s="73"/>
      <c r="BI696" s="79"/>
      <c r="BK696" s="75"/>
      <c r="BL696" s="73"/>
      <c r="BO696" s="79"/>
      <c r="BQ696" s="77"/>
      <c r="BR696" s="73"/>
    </row>
    <row r="697" spans="50:70" x14ac:dyDescent="0.25">
      <c r="AX697" s="139" t="str">
        <f>IF('3'!$B$5="","",IF('3'!$B$60="","",'3'!$B$5))</f>
        <v/>
      </c>
      <c r="AY697" s="137" t="str">
        <f>IF('3'!$B$5="","",IF('3'!$B$60="","","PCF008002"))</f>
        <v/>
      </c>
      <c r="AZ697" s="140" t="str">
        <f>IF('3'!$B$5="","",IF('3'!$B$60="","",1))</f>
        <v/>
      </c>
      <c r="BA697" s="137" t="str">
        <f>IF('3'!$B$5="","",IF('3'!$B$60="","",995))</f>
        <v/>
      </c>
      <c r="BB697" s="137"/>
      <c r="BC697" s="141" t="str">
        <f>IF('3'!$B$5="","",IF('3'!$B$60="","",0))</f>
        <v/>
      </c>
      <c r="BD697" s="137" t="str">
        <f>IF('3'!$B$5="","",IF('3'!$B$60="","",'3'!$B$2))</f>
        <v/>
      </c>
      <c r="BE697" s="138" t="str">
        <f>IF('3'!$B$5="","",IF('3'!$B$60="","",'3'!$B$4))</f>
        <v/>
      </c>
      <c r="BG697" s="77"/>
      <c r="BH697" s="73"/>
      <c r="BI697" s="79"/>
      <c r="BK697" s="75"/>
      <c r="BL697" s="73"/>
      <c r="BO697" s="79"/>
      <c r="BQ697" s="77"/>
      <c r="BR697" s="73"/>
    </row>
    <row r="698" spans="50:70" x14ac:dyDescent="0.25">
      <c r="AX698" s="139" t="str">
        <f>IF('3'!$B$5="","",IF('3'!$B$60="","",'3'!$B$5))</f>
        <v/>
      </c>
      <c r="AY698" s="137" t="str">
        <f>IF('3'!$B$5="","",IF('3'!$B$60="","","PCF008002"))</f>
        <v/>
      </c>
      <c r="AZ698" s="140" t="str">
        <f>IF('3'!$B$5="","",IF('3'!$B$60="","",1))</f>
        <v/>
      </c>
      <c r="BA698" s="137" t="str">
        <f>IF('3'!$B$5="","",IF('3'!$B$60="","",996))</f>
        <v/>
      </c>
      <c r="BB698" s="137"/>
      <c r="BC698" s="141" t="str">
        <f>IF('3'!$B$5="","",IF('3'!$B$60="","",0))</f>
        <v/>
      </c>
      <c r="BD698" s="137" t="str">
        <f>IF('3'!$B$5="","",IF('3'!$B$60="","",'3'!$B$2))</f>
        <v/>
      </c>
      <c r="BE698" s="138" t="str">
        <f>IF('3'!$B$5="","",IF('3'!$B$60="","",'3'!$B$4))</f>
        <v/>
      </c>
      <c r="BG698" s="77"/>
      <c r="BH698" s="73"/>
      <c r="BI698" s="79"/>
      <c r="BK698" s="75"/>
      <c r="BL698" s="73"/>
      <c r="BO698" s="79"/>
      <c r="BQ698" s="77"/>
      <c r="BR698" s="73"/>
    </row>
    <row r="699" spans="50:70" x14ac:dyDescent="0.25">
      <c r="AX699" s="139" t="str">
        <f>IF('3'!$B$5="","",IF('3'!$B$60="","",'3'!$B$5))</f>
        <v/>
      </c>
      <c r="AY699" s="137" t="str">
        <f>IF('3'!$B$5="","",IF('3'!$B$60="","","PCF008002"))</f>
        <v/>
      </c>
      <c r="AZ699" s="140" t="str">
        <f>IF('3'!$B$5="","",IF('3'!$B$60="","",1))</f>
        <v/>
      </c>
      <c r="BA699" s="137" t="str">
        <f>IF('3'!$B$5="","",IF('3'!$B$60="","",997))</f>
        <v/>
      </c>
      <c r="BB699" s="137"/>
      <c r="BC699" s="141" t="str">
        <f>IF('3'!$B$5="","",IF('3'!$B$60="","",0))</f>
        <v/>
      </c>
      <c r="BD699" s="137" t="str">
        <f>IF('3'!$B$5="","",IF('3'!$B$60="","",'3'!$B$2))</f>
        <v/>
      </c>
      <c r="BE699" s="138" t="str">
        <f>IF('3'!$B$5="","",IF('3'!$B$60="","",'3'!$B$4))</f>
        <v/>
      </c>
      <c r="BG699" s="77"/>
      <c r="BH699" s="73"/>
      <c r="BI699" s="79"/>
      <c r="BK699" s="75"/>
      <c r="BL699" s="73"/>
      <c r="BO699" s="79"/>
      <c r="BQ699" s="77"/>
      <c r="BR699" s="73"/>
    </row>
    <row r="700" spans="50:70" x14ac:dyDescent="0.25">
      <c r="AX700" s="139" t="str">
        <f>IF('3'!$B$5="","",IF('3'!$B$60="","",'3'!$B$5))</f>
        <v/>
      </c>
      <c r="AY700" s="137" t="str">
        <f>IF('3'!$B$5="","",IF('3'!$B$60="","","PCF008002"))</f>
        <v/>
      </c>
      <c r="AZ700" s="140" t="str">
        <f>IF('3'!$B$5="","",IF('3'!$B$60="","",1))</f>
        <v/>
      </c>
      <c r="BA700" s="137" t="str">
        <f>IF('3'!$B$5="","",IF('3'!$B$60="","",998))</f>
        <v/>
      </c>
      <c r="BB700" s="137"/>
      <c r="BC700" s="141" t="str">
        <f>IF('3'!$B$5="","",IF('3'!$B$60="","",0))</f>
        <v/>
      </c>
      <c r="BD700" s="137" t="str">
        <f>IF('3'!$B$5="","",IF('3'!$B$60="","",'3'!$B$2))</f>
        <v/>
      </c>
      <c r="BE700" s="138" t="str">
        <f>IF('3'!$B$5="","",IF('3'!$B$60="","",'3'!$B$4))</f>
        <v/>
      </c>
      <c r="BG700" s="77"/>
      <c r="BH700" s="73"/>
      <c r="BI700" s="79"/>
      <c r="BK700" s="75"/>
      <c r="BL700" s="73"/>
      <c r="BO700" s="79"/>
      <c r="BQ700" s="77"/>
      <c r="BR700" s="73"/>
    </row>
    <row r="701" spans="50:70" x14ac:dyDescent="0.25">
      <c r="AX701" s="139" t="str">
        <f>IF('3'!$B$5="","",IF('3'!$B$60="","",'3'!$B$5))</f>
        <v/>
      </c>
      <c r="AY701" s="137" t="str">
        <f>IF('3'!$B$5="","",IF('3'!$B$60="","","PCF008002"))</f>
        <v/>
      </c>
      <c r="AZ701" s="140" t="str">
        <f>IF('3'!$B$5="","",IF('3'!$B$60="","",1))</f>
        <v/>
      </c>
      <c r="BA701" s="137" t="str">
        <f>IF('3'!$B$5="","",IF('3'!$B$60="","",999))</f>
        <v/>
      </c>
      <c r="BB701" s="137"/>
      <c r="BC701" s="141" t="str">
        <f>IF('3'!$B$5="","",IF('3'!$B$60="","",0))</f>
        <v/>
      </c>
      <c r="BD701" s="137" t="str">
        <f>IF('3'!$B$5="","",IF('3'!$B$60="","",'3'!$B$2))</f>
        <v/>
      </c>
      <c r="BE701" s="138" t="str">
        <f>IF('3'!$B$5="","",IF('3'!$B$60="","",'3'!$B$4))</f>
        <v/>
      </c>
      <c r="BG701" s="77"/>
      <c r="BH701" s="73"/>
      <c r="BI701" s="79"/>
      <c r="BK701" s="75"/>
      <c r="BL701" s="73"/>
      <c r="BO701" s="79"/>
      <c r="BQ701" s="77"/>
      <c r="BR701" s="73"/>
    </row>
    <row r="702" spans="50:70" x14ac:dyDescent="0.25">
      <c r="AX702" s="139" t="str">
        <f>IF('3'!$B$5="","",IF('3'!$B$61="","",'3'!$B$5))</f>
        <v/>
      </c>
      <c r="AY702" s="137" t="str">
        <f>IF('3'!$B$5="","",IF('3'!$B$61="","","PCF008002"))</f>
        <v/>
      </c>
      <c r="AZ702" s="140" t="str">
        <f>IF('3'!$B$5="","",IF('3'!$B$61="","",2))</f>
        <v/>
      </c>
      <c r="BA702" s="137" t="str">
        <f>IF('3'!$B$5="","",IF('3'!$B$61="","",1))</f>
        <v/>
      </c>
      <c r="BB702" s="137" t="str">
        <f>IF('3'!$B$5="","",IF('3'!$B$61="","",IF('3'!$B$61="","",'3'!$B$61)))</f>
        <v/>
      </c>
      <c r="BC702" s="141" t="str">
        <f>IF('3'!$B$5="","",IF('3'!$B$61="","",0))</f>
        <v/>
      </c>
      <c r="BD702" s="137" t="str">
        <f>IF('3'!$B$5="","",IF('3'!$B$61="","",'3'!$B$2))</f>
        <v/>
      </c>
      <c r="BE702" s="138" t="str">
        <f>IF('3'!$B$5="","",IF('3'!$B$61="","",'3'!$B$4))</f>
        <v/>
      </c>
      <c r="BG702" s="77"/>
      <c r="BH702" s="73"/>
      <c r="BI702" s="79"/>
      <c r="BK702" s="75"/>
      <c r="BL702" s="73"/>
      <c r="BO702" s="79"/>
      <c r="BQ702" s="77"/>
      <c r="BR702" s="73"/>
    </row>
    <row r="703" spans="50:70" x14ac:dyDescent="0.25">
      <c r="AX703" s="139" t="str">
        <f>IF('3'!$B$5="","",IF('3'!$B$61="","",'3'!$B$5))</f>
        <v/>
      </c>
      <c r="AY703" s="137" t="str">
        <f>IF('3'!$B$5="","",IF('3'!$B$61="","","PCF008002"))</f>
        <v/>
      </c>
      <c r="AZ703" s="140" t="str">
        <f>IF('3'!$B$5="","",IF('3'!$B$61="","",2))</f>
        <v/>
      </c>
      <c r="BA703" s="137" t="str">
        <f>IF('3'!$B$5="","",IF('3'!$B$61="","",2))</f>
        <v/>
      </c>
      <c r="BB703" s="137" t="str">
        <f>IF('3'!$B$5="","",IF('3'!$B$61="","",IF('3'!$J$61="","",'3'!$J$61)))</f>
        <v/>
      </c>
      <c r="BC703" s="141" t="str">
        <f>IF('3'!$B$5="","",IF('3'!$B$61="","",0))</f>
        <v/>
      </c>
      <c r="BD703" s="137" t="str">
        <f>IF('3'!$B$5="","",IF('3'!$B$61="","",'3'!$B$2))</f>
        <v/>
      </c>
      <c r="BE703" s="138" t="str">
        <f>IF('3'!$B$5="","",IF('3'!$B$61="","",'3'!$B$4))</f>
        <v/>
      </c>
      <c r="BG703" s="77"/>
      <c r="BH703" s="73"/>
      <c r="BI703" s="79"/>
      <c r="BK703" s="75"/>
      <c r="BL703" s="73"/>
      <c r="BO703" s="79"/>
      <c r="BQ703" s="77"/>
      <c r="BR703" s="73"/>
    </row>
    <row r="704" spans="50:70" x14ac:dyDescent="0.25">
      <c r="AX704" s="139" t="str">
        <f>IF('3'!$B$5="","",IF('3'!$B$61="","",'3'!$B$5))</f>
        <v/>
      </c>
      <c r="AY704" s="137" t="str">
        <f>IF('3'!$B$5="","",IF('3'!$B$61="","","PCF008002"))</f>
        <v/>
      </c>
      <c r="AZ704" s="140" t="str">
        <f>IF('3'!$B$5="","",IF('3'!$B$61="","",2))</f>
        <v/>
      </c>
      <c r="BA704" s="137" t="str">
        <f>IF('3'!$B$5="","",IF('3'!$B$61="","",3))</f>
        <v/>
      </c>
      <c r="BB704" s="137" t="str">
        <f>IF('3'!$B$5="","",IF('3'!$B$61="","",IF('3'!$D$61="","",'3'!$D$61)))</f>
        <v/>
      </c>
      <c r="BC704" s="141" t="str">
        <f>IF('3'!$B$5="","",IF('3'!$B$61="","",0))</f>
        <v/>
      </c>
      <c r="BD704" s="137" t="str">
        <f>IF('3'!$B$5="","",IF('3'!$B$61="","",'3'!$B$2))</f>
        <v/>
      </c>
      <c r="BE704" s="138" t="str">
        <f>IF('3'!$B$5="","",IF('3'!$B$61="","",'3'!$B$4))</f>
        <v/>
      </c>
      <c r="BG704" s="77"/>
      <c r="BH704" s="73"/>
      <c r="BI704" s="79"/>
      <c r="BK704" s="75"/>
      <c r="BL704" s="73"/>
      <c r="BO704" s="79"/>
      <c r="BQ704" s="77"/>
      <c r="BR704" s="73"/>
    </row>
    <row r="705" spans="50:70" x14ac:dyDescent="0.25">
      <c r="AX705" s="139" t="str">
        <f>IF('3'!$B$5="","",IF('3'!$B$61="","",'3'!$B$5))</f>
        <v/>
      </c>
      <c r="AY705" s="137" t="str">
        <f>IF('3'!$B$5="","",IF('3'!$B$61="","","PCF008002"))</f>
        <v/>
      </c>
      <c r="AZ705" s="140" t="str">
        <f>IF('3'!$B$5="","",IF('3'!$B$61="","",2))</f>
        <v/>
      </c>
      <c r="BA705" s="137" t="str">
        <f>IF('3'!$B$5="","",IF('3'!$B$61="","",4))</f>
        <v/>
      </c>
      <c r="BB705" s="137" t="str">
        <f>IF('3'!$B$5="","",IF('3'!$B$61="","",IF('3'!$D$61="","",'3'!$D$61)))</f>
        <v/>
      </c>
      <c r="BC705" s="141" t="str">
        <f>IF('3'!$B$5="","",IF('3'!$B$61="","",0))</f>
        <v/>
      </c>
      <c r="BD705" s="137" t="str">
        <f>IF('3'!$B$5="","",IF('3'!$B$61="","",'3'!$B$2))</f>
        <v/>
      </c>
      <c r="BE705" s="138" t="str">
        <f>IF('3'!$B$5="","",IF('3'!$B$61="","",'3'!$B$4))</f>
        <v/>
      </c>
      <c r="BG705" s="77"/>
      <c r="BH705" s="73"/>
      <c r="BI705" s="79"/>
      <c r="BK705" s="75"/>
      <c r="BL705" s="73"/>
      <c r="BO705" s="79"/>
      <c r="BQ705" s="77"/>
      <c r="BR705" s="73"/>
    </row>
    <row r="706" spans="50:70" x14ac:dyDescent="0.25">
      <c r="AX706" s="139" t="str">
        <f>IF('3'!$B$5="","",IF('3'!$B$61="","",'3'!$B$5))</f>
        <v/>
      </c>
      <c r="AY706" s="137" t="str">
        <f>IF('3'!$B$5="","",IF('3'!$B$61="","","PCF008002"))</f>
        <v/>
      </c>
      <c r="AZ706" s="140" t="str">
        <f>IF('3'!$B$5="","",IF('3'!$B$61="","",2))</f>
        <v/>
      </c>
      <c r="BA706" s="137" t="str">
        <f>IF('3'!$B$5="","",IF('3'!$B$61="","",5))</f>
        <v/>
      </c>
      <c r="BB706" s="137" t="str">
        <f>IF('3'!$B$5="","",IF('3'!$B$61="","",IF('3'!$F$61="","",'3'!$F$61)))</f>
        <v/>
      </c>
      <c r="BC706" s="141" t="str">
        <f>IF('3'!$B$5="","",IF('3'!$B$61="","",0))</f>
        <v/>
      </c>
      <c r="BD706" s="137" t="str">
        <f>IF('3'!$B$5="","",IF('3'!$B$61="","",'3'!$B$2))</f>
        <v/>
      </c>
      <c r="BE706" s="138" t="str">
        <f>IF('3'!$B$5="","",IF('3'!$B$61="","",'3'!$B$4))</f>
        <v/>
      </c>
      <c r="BG706" s="77"/>
      <c r="BH706" s="73"/>
      <c r="BI706" s="79"/>
      <c r="BK706" s="75"/>
      <c r="BL706" s="73"/>
      <c r="BO706" s="79"/>
      <c r="BQ706" s="77"/>
      <c r="BR706" s="73"/>
    </row>
    <row r="707" spans="50:70" x14ac:dyDescent="0.25">
      <c r="AX707" s="139" t="str">
        <f>IF('3'!$B$5="","",IF('3'!$B$61="","",'3'!$B$5))</f>
        <v/>
      </c>
      <c r="AY707" s="137" t="str">
        <f>IF('3'!$B$5="","",IF('3'!$B$61="","","PCF008002"))</f>
        <v/>
      </c>
      <c r="AZ707" s="140" t="str">
        <f>IF('3'!$B$5="","",IF('3'!$B$61="","",2))</f>
        <v/>
      </c>
      <c r="BA707" s="137" t="str">
        <f>IF('3'!$B$5="","",IF('3'!$B$61="","",6))</f>
        <v/>
      </c>
      <c r="BB707" s="137" t="str">
        <f>IF('3'!$B$5="","",IF('3'!$B$61="","",IF('3'!$G$61="","",'3'!$G$61)))</f>
        <v/>
      </c>
      <c r="BC707" s="141" t="str">
        <f>IF('3'!$B$5="","",IF('3'!$B$61="","",0))</f>
        <v/>
      </c>
      <c r="BD707" s="137" t="str">
        <f>IF('3'!$B$5="","",IF('3'!$B$61="","",'3'!$B$2))</f>
        <v/>
      </c>
      <c r="BE707" s="138" t="str">
        <f>IF('3'!$B$5="","",IF('3'!$B$61="","",'3'!$B$4))</f>
        <v/>
      </c>
      <c r="BG707" s="77"/>
      <c r="BH707" s="73"/>
      <c r="BI707" s="79"/>
      <c r="BK707" s="75"/>
      <c r="BL707" s="73"/>
      <c r="BO707" s="79"/>
      <c r="BQ707" s="77"/>
      <c r="BR707" s="73"/>
    </row>
    <row r="708" spans="50:70" x14ac:dyDescent="0.25">
      <c r="AX708" s="139" t="str">
        <f>IF('3'!$B$5="","",IF('3'!$B$61="","",'3'!$B$5))</f>
        <v/>
      </c>
      <c r="AY708" s="137" t="str">
        <f>IF('3'!$B$5="","",IF('3'!$B$61="","","PCF008002"))</f>
        <v/>
      </c>
      <c r="AZ708" s="140" t="str">
        <f>IF('3'!$B$5="","",IF('3'!$B$61="","",2))</f>
        <v/>
      </c>
      <c r="BA708" s="137" t="str">
        <f>IF('3'!$B$5="","",IF('3'!$B$61="","",7))</f>
        <v/>
      </c>
      <c r="BB708" s="137" t="str">
        <f>IF('3'!$B$5="","",IF('3'!$B$61="","",IF('3'!$H$61="","",'3'!$H$61)))</f>
        <v/>
      </c>
      <c r="BC708" s="141" t="str">
        <f>IF('3'!$B$5="","",IF('3'!$B$61="","",0))</f>
        <v/>
      </c>
      <c r="BD708" s="137" t="str">
        <f>IF('3'!$B$5="","",IF('3'!$B$61="","",'3'!$B$2))</f>
        <v/>
      </c>
      <c r="BE708" s="138" t="str">
        <f>IF('3'!$B$5="","",IF('3'!$B$61="","",'3'!$B$4))</f>
        <v/>
      </c>
      <c r="BG708" s="77"/>
      <c r="BH708" s="73"/>
      <c r="BI708" s="79"/>
      <c r="BK708" s="75"/>
      <c r="BL708" s="73"/>
      <c r="BO708" s="79"/>
      <c r="BQ708" s="77"/>
      <c r="BR708" s="73"/>
    </row>
    <row r="709" spans="50:70" x14ac:dyDescent="0.25">
      <c r="AX709" s="139" t="str">
        <f>IF('3'!$B$5="","",IF('3'!$B$61="","",'3'!$B$5))</f>
        <v/>
      </c>
      <c r="AY709" s="137" t="str">
        <f>IF('3'!$B$5="","",IF('3'!$B$61="","","PCF008002"))</f>
        <v/>
      </c>
      <c r="AZ709" s="140" t="str">
        <f>IF('3'!$B$5="","",IF('3'!$B$61="","",2))</f>
        <v/>
      </c>
      <c r="BA709" s="137" t="str">
        <f>IF('3'!$B$5="","",IF('3'!$B$61="","",8))</f>
        <v/>
      </c>
      <c r="BB709" s="137" t="str">
        <f>IF('3'!$B$5="","",IF('3'!$B$61="","",IF('3'!$I$61="","",'3'!$I$61)))</f>
        <v/>
      </c>
      <c r="BC709" s="141" t="str">
        <f>IF('3'!$B$5="","",IF('3'!$B$61="","",0))</f>
        <v/>
      </c>
      <c r="BD709" s="137" t="str">
        <f>IF('3'!$B$5="","",IF('3'!$B$61="","",'3'!$B$2))</f>
        <v/>
      </c>
      <c r="BE709" s="138" t="str">
        <f>IF('3'!$B$5="","",IF('3'!$B$61="","",'3'!$B$4))</f>
        <v/>
      </c>
      <c r="BG709" s="77"/>
      <c r="BH709" s="73"/>
      <c r="BI709" s="79"/>
      <c r="BK709" s="75"/>
      <c r="BL709" s="73"/>
      <c r="BO709" s="79"/>
      <c r="BQ709" s="77"/>
      <c r="BR709" s="73"/>
    </row>
    <row r="710" spans="50:70" x14ac:dyDescent="0.25">
      <c r="AX710" s="139" t="str">
        <f>IF('3'!$B$5="","",IF('3'!$B$61="","",'3'!$B$5))</f>
        <v/>
      </c>
      <c r="AY710" s="137" t="str">
        <f>IF('3'!$B$5="","",IF('3'!$B$61="","","PCF008002"))</f>
        <v/>
      </c>
      <c r="AZ710" s="140" t="str">
        <f>IF('3'!$B$5="","",IF('3'!$B$61="","",2))</f>
        <v/>
      </c>
      <c r="BA710" s="137" t="str">
        <f>IF('3'!$B$5="","",IF('3'!$B$61="","",9))</f>
        <v/>
      </c>
      <c r="BB710" s="137" t="str">
        <f>IF('3'!$B$5="","",IF('3'!$B$61="","","QAQC"))</f>
        <v/>
      </c>
      <c r="BC710" s="141" t="str">
        <f>IF('3'!$B$5="","",IF('3'!$B$61="","",0))</f>
        <v/>
      </c>
      <c r="BD710" s="137" t="str">
        <f>IF('3'!$B$5="","",IF('3'!$B$61="","",'3'!$B$2))</f>
        <v/>
      </c>
      <c r="BE710" s="138" t="str">
        <f>IF('3'!$B$5="","",IF('3'!$B$61="","",'3'!$B$4))</f>
        <v/>
      </c>
      <c r="BG710" s="77"/>
      <c r="BH710" s="73"/>
      <c r="BI710" s="79"/>
      <c r="BK710" s="75"/>
      <c r="BL710" s="73"/>
      <c r="BO710" s="79"/>
      <c r="BQ710" s="77"/>
      <c r="BR710" s="73"/>
    </row>
    <row r="711" spans="50:70" x14ac:dyDescent="0.25">
      <c r="AX711" s="139" t="str">
        <f>IF('3'!$B$5="","",IF('3'!$B$61="","",'3'!$B$5))</f>
        <v/>
      </c>
      <c r="AY711" s="137" t="str">
        <f>IF('3'!$B$5="","",IF('3'!$B$61="","","PCF008002"))</f>
        <v/>
      </c>
      <c r="AZ711" s="140" t="str">
        <f>IF('3'!$B$5="","",IF('3'!$B$61="","",2))</f>
        <v/>
      </c>
      <c r="BA711" s="137" t="str">
        <f>IF('3'!$B$5="","",IF('3'!$B$61="","",10))</f>
        <v/>
      </c>
      <c r="BB711" s="137" t="str">
        <f>IF('3'!$B$5="","",IF('3'!$B$61="","",IF('3'!$R$61="","",'3'!$R$61)))</f>
        <v/>
      </c>
      <c r="BC711" s="141" t="str">
        <f>IF('3'!$B$5="","",IF('3'!$B$61="","",0))</f>
        <v/>
      </c>
      <c r="BD711" s="137" t="str">
        <f>IF('3'!$B$5="","",IF('3'!$B$61="","",'3'!$B$2))</f>
        <v/>
      </c>
      <c r="BE711" s="138" t="str">
        <f>IF('3'!$B$5="","",IF('3'!$B$61="","",'3'!$B$4))</f>
        <v/>
      </c>
      <c r="BG711" s="77"/>
      <c r="BH711" s="73"/>
      <c r="BI711" s="79"/>
      <c r="BK711" s="75"/>
      <c r="BL711" s="73"/>
      <c r="BO711" s="79"/>
      <c r="BQ711" s="77"/>
      <c r="BR711" s="73"/>
    </row>
    <row r="712" spans="50:70" x14ac:dyDescent="0.25">
      <c r="AX712" s="139" t="str">
        <f>IF('3'!$B$5="","",IF('3'!$B$61="","",'3'!$B$5))</f>
        <v/>
      </c>
      <c r="AY712" s="137" t="str">
        <f>IF('3'!$B$5="","",IF('3'!$B$61="","","PCF008002"))</f>
        <v/>
      </c>
      <c r="AZ712" s="140" t="str">
        <f>IF('3'!$B$5="","",IF('3'!$B$61="","",2))</f>
        <v/>
      </c>
      <c r="BA712" s="137" t="str">
        <f>IF('3'!$B$5="","",IF('3'!$B$61="","",11))</f>
        <v/>
      </c>
      <c r="BB712" s="137" t="str">
        <f>IF('3'!$B$5="","",IF('3'!$B$61="","",IF('3'!$K$61="","",'3'!$K$61)))</f>
        <v/>
      </c>
      <c r="BC712" s="141" t="str">
        <f>IF('3'!$B$5="","",IF('3'!$B$61="","",0))</f>
        <v/>
      </c>
      <c r="BD712" s="137" t="str">
        <f>IF('3'!$B$5="","",IF('3'!$B$61="","",'3'!$B$2))</f>
        <v/>
      </c>
      <c r="BE712" s="138" t="str">
        <f>IF('3'!$B$5="","",IF('3'!$B$61="","",'3'!$B$4))</f>
        <v/>
      </c>
      <c r="BG712" s="77"/>
      <c r="BH712" s="73"/>
      <c r="BI712" s="79"/>
      <c r="BK712" s="75"/>
      <c r="BL712" s="73"/>
      <c r="BO712" s="79"/>
      <c r="BQ712" s="77"/>
      <c r="BR712" s="73"/>
    </row>
    <row r="713" spans="50:70" x14ac:dyDescent="0.25">
      <c r="AX713" s="139" t="str">
        <f>IF('3'!$B$5="","",IF('3'!$B$61="","",'3'!$B$5))</f>
        <v/>
      </c>
      <c r="AY713" s="137" t="str">
        <f>IF('3'!$B$5="","",IF('3'!$B$61="","","PCF008002"))</f>
        <v/>
      </c>
      <c r="AZ713" s="140" t="str">
        <f>IF('3'!$B$5="","",IF('3'!$B$61="","",2))</f>
        <v/>
      </c>
      <c r="BA713" s="137" t="str">
        <f>IF('3'!$B$5="","",IF('3'!$B$61="","",12))</f>
        <v/>
      </c>
      <c r="BB713" s="137" t="str">
        <f>IF('3'!$B$5="","",IF('3'!$B$61="","",IF('3'!$E$61="","",'3'!$E$61)))</f>
        <v/>
      </c>
      <c r="BC713" s="141" t="str">
        <f>IF('3'!$B$5="","",IF('3'!$B$61="","",0))</f>
        <v/>
      </c>
      <c r="BD713" s="137" t="str">
        <f>IF('3'!$B$5="","",IF('3'!$B$61="","",'3'!$B$2))</f>
        <v/>
      </c>
      <c r="BE713" s="138" t="str">
        <f>IF('3'!$B$5="","",IF('3'!$B$61="","",'3'!$B$4))</f>
        <v/>
      </c>
      <c r="BG713" s="77"/>
      <c r="BH713" s="73"/>
      <c r="BI713" s="79"/>
      <c r="BK713" s="75"/>
      <c r="BL713" s="73"/>
      <c r="BO713" s="79"/>
      <c r="BQ713" s="77"/>
      <c r="BR713" s="73"/>
    </row>
    <row r="714" spans="50:70" x14ac:dyDescent="0.25">
      <c r="AX714" s="139" t="str">
        <f>IF('3'!$B$5="","",IF('3'!$B$61="","",'3'!$B$5))</f>
        <v/>
      </c>
      <c r="AY714" s="137" t="str">
        <f>IF('3'!$B$5="","",IF('3'!$B$61="","","PCF008002"))</f>
        <v/>
      </c>
      <c r="AZ714" s="140" t="str">
        <f>IF('3'!$B$5="","",IF('3'!$B$61="","",2))</f>
        <v/>
      </c>
      <c r="BA714" s="137" t="str">
        <f>IF('3'!$B$5="","",IF('3'!$B$61="","",990))</f>
        <v/>
      </c>
      <c r="BB714" s="137"/>
      <c r="BC714" s="141" t="str">
        <f>IF('3'!$B$5="","",IF('3'!$B$61="","",0))</f>
        <v/>
      </c>
      <c r="BD714" s="137" t="str">
        <f>IF('3'!$B$5="","",IF('3'!$B$61="","",'3'!$B$2))</f>
        <v/>
      </c>
      <c r="BE714" s="138" t="str">
        <f>IF('3'!$B$5="","",IF('3'!$B$61="","",'3'!$B$4))</f>
        <v/>
      </c>
      <c r="BG714" s="77"/>
      <c r="BH714" s="73"/>
      <c r="BI714" s="79"/>
      <c r="BK714" s="75"/>
      <c r="BL714" s="73"/>
      <c r="BO714" s="79"/>
      <c r="BQ714" s="77"/>
      <c r="BR714" s="73"/>
    </row>
    <row r="715" spans="50:70" x14ac:dyDescent="0.25">
      <c r="AX715" s="139" t="str">
        <f>IF('3'!$B$5="","",IF('3'!$B$61="","",'3'!$B$5))</f>
        <v/>
      </c>
      <c r="AY715" s="137" t="str">
        <f>IF('3'!$B$5="","",IF('3'!$B$61="","","PCF008002"))</f>
        <v/>
      </c>
      <c r="AZ715" s="140" t="str">
        <f>IF('3'!$B$5="","",IF('3'!$B$61="","",2))</f>
        <v/>
      </c>
      <c r="BA715" s="137" t="str">
        <f>IF('3'!$B$5="","",IF('3'!$B$61="","",992))</f>
        <v/>
      </c>
      <c r="BB715" s="137"/>
      <c r="BC715" s="141" t="str">
        <f>IF('3'!$B$5="","",IF('3'!$B$61="","",0))</f>
        <v/>
      </c>
      <c r="BD715" s="137" t="str">
        <f>IF('3'!$B$5="","",IF('3'!$B$61="","",'3'!$B$2))</f>
        <v/>
      </c>
      <c r="BE715" s="138" t="str">
        <f>IF('3'!$B$5="","",IF('3'!$B$61="","",'3'!$B$4))</f>
        <v/>
      </c>
      <c r="BG715" s="77"/>
      <c r="BH715" s="73"/>
      <c r="BI715" s="79"/>
      <c r="BK715" s="75"/>
      <c r="BL715" s="73"/>
      <c r="BO715" s="79"/>
      <c r="BQ715" s="77"/>
      <c r="BR715" s="73"/>
    </row>
    <row r="716" spans="50:70" x14ac:dyDescent="0.25">
      <c r="AX716" s="139" t="str">
        <f>IF('3'!$B$5="","",IF('3'!$B$61="","",'3'!$B$5))</f>
        <v/>
      </c>
      <c r="AY716" s="137" t="str">
        <f>IF('3'!$B$5="","",IF('3'!$B$61="","","PCF008002"))</f>
        <v/>
      </c>
      <c r="AZ716" s="140" t="str">
        <f>IF('3'!$B$5="","",IF('3'!$B$61="","",2))</f>
        <v/>
      </c>
      <c r="BA716" s="137" t="str">
        <f>IF('3'!$B$5="","",IF('3'!$B$61="","",993))</f>
        <v/>
      </c>
      <c r="BB716" s="137"/>
      <c r="BC716" s="141" t="str">
        <f>IF('3'!$B$5="","",IF('3'!$B$61="","",0))</f>
        <v/>
      </c>
      <c r="BD716" s="137" t="str">
        <f>IF('3'!$B$5="","",IF('3'!$B$61="","",'3'!$B$2))</f>
        <v/>
      </c>
      <c r="BE716" s="138" t="str">
        <f>IF('3'!$B$5="","",IF('3'!$B$61="","",'3'!$B$4))</f>
        <v/>
      </c>
      <c r="BG716" s="77"/>
      <c r="BH716" s="73"/>
      <c r="BI716" s="79"/>
      <c r="BK716" s="75"/>
      <c r="BL716" s="73"/>
      <c r="BO716" s="79"/>
      <c r="BQ716" s="77"/>
      <c r="BR716" s="73"/>
    </row>
    <row r="717" spans="50:70" x14ac:dyDescent="0.25">
      <c r="AX717" s="139" t="str">
        <f>IF('3'!$B$5="","",IF('3'!$B$61="","",'3'!$B$5))</f>
        <v/>
      </c>
      <c r="AY717" s="137" t="str">
        <f>IF('3'!$B$5="","",IF('3'!$B$61="","","PCF008002"))</f>
        <v/>
      </c>
      <c r="AZ717" s="140" t="str">
        <f>IF('3'!$B$5="","",IF('3'!$B$61="","",2))</f>
        <v/>
      </c>
      <c r="BA717" s="137" t="str">
        <f>IF('3'!$B$5="","",IF('3'!$B$61="","",994))</f>
        <v/>
      </c>
      <c r="BB717" s="137"/>
      <c r="BC717" s="141" t="str">
        <f>IF('3'!$B$5="","",IF('3'!$B$61="","",0))</f>
        <v/>
      </c>
      <c r="BD717" s="137" t="str">
        <f>IF('3'!$B$5="","",IF('3'!$B$61="","",'3'!$B$2))</f>
        <v/>
      </c>
      <c r="BE717" s="138" t="str">
        <f>IF('3'!$B$5="","",IF('3'!$B$61="","",'3'!$B$4))</f>
        <v/>
      </c>
      <c r="BG717" s="77"/>
      <c r="BH717" s="73"/>
      <c r="BI717" s="79"/>
      <c r="BK717" s="75"/>
      <c r="BL717" s="73"/>
      <c r="BO717" s="79"/>
      <c r="BQ717" s="77"/>
      <c r="BR717" s="73"/>
    </row>
    <row r="718" spans="50:70" x14ac:dyDescent="0.25">
      <c r="AX718" s="139" t="str">
        <f>IF('3'!$B$5="","",IF('3'!$B$61="","",'3'!$B$5))</f>
        <v/>
      </c>
      <c r="AY718" s="137" t="str">
        <f>IF('3'!$B$5="","",IF('3'!$B$61="","","PCF008002"))</f>
        <v/>
      </c>
      <c r="AZ718" s="140" t="str">
        <f>IF('3'!$B$5="","",IF('3'!$B$61="","",2))</f>
        <v/>
      </c>
      <c r="BA718" s="137" t="str">
        <f>IF('3'!$B$5="","",IF('3'!$B$61="","",995))</f>
        <v/>
      </c>
      <c r="BB718" s="137"/>
      <c r="BC718" s="141" t="str">
        <f>IF('3'!$B$5="","",IF('3'!$B$61="","",0))</f>
        <v/>
      </c>
      <c r="BD718" s="137" t="str">
        <f>IF('3'!$B$5="","",IF('3'!$B$61="","",'3'!$B$2))</f>
        <v/>
      </c>
      <c r="BE718" s="138" t="str">
        <f>IF('3'!$B$5="","",IF('3'!$B$61="","",'3'!$B$4))</f>
        <v/>
      </c>
      <c r="BG718" s="77"/>
      <c r="BH718" s="73"/>
      <c r="BI718" s="79"/>
      <c r="BK718" s="75"/>
      <c r="BL718" s="73"/>
      <c r="BO718" s="79"/>
      <c r="BQ718" s="77"/>
      <c r="BR718" s="73"/>
    </row>
    <row r="719" spans="50:70" x14ac:dyDescent="0.25">
      <c r="AX719" s="139" t="str">
        <f>IF('3'!$B$5="","",IF('3'!$B$61="","",'3'!$B$5))</f>
        <v/>
      </c>
      <c r="AY719" s="137" t="str">
        <f>IF('3'!$B$5="","",IF('3'!$B$61="","","PCF008002"))</f>
        <v/>
      </c>
      <c r="AZ719" s="140" t="str">
        <f>IF('3'!$B$5="","",IF('3'!$B$61="","",2))</f>
        <v/>
      </c>
      <c r="BA719" s="137" t="str">
        <f>IF('3'!$B$5="","",IF('3'!$B$61="","",996))</f>
        <v/>
      </c>
      <c r="BB719" s="137"/>
      <c r="BC719" s="141" t="str">
        <f>IF('3'!$B$5="","",IF('3'!$B$61="","",0))</f>
        <v/>
      </c>
      <c r="BD719" s="137" t="str">
        <f>IF('3'!$B$5="","",IF('3'!$B$61="","",'3'!$B$2))</f>
        <v/>
      </c>
      <c r="BE719" s="138" t="str">
        <f>IF('3'!$B$5="","",IF('3'!$B$61="","",'3'!$B$4))</f>
        <v/>
      </c>
      <c r="BG719" s="77"/>
      <c r="BH719" s="73"/>
      <c r="BI719" s="79"/>
      <c r="BK719" s="75"/>
      <c r="BL719" s="73"/>
      <c r="BO719" s="79"/>
      <c r="BQ719" s="77"/>
      <c r="BR719" s="73"/>
    </row>
    <row r="720" spans="50:70" x14ac:dyDescent="0.25">
      <c r="AX720" s="139" t="str">
        <f>IF('3'!$B$5="","",IF('3'!$B$61="","",'3'!$B$5))</f>
        <v/>
      </c>
      <c r="AY720" s="137" t="str">
        <f>IF('3'!$B$5="","",IF('3'!$B$61="","","PCF008002"))</f>
        <v/>
      </c>
      <c r="AZ720" s="140" t="str">
        <f>IF('3'!$B$5="","",IF('3'!$B$61="","",2))</f>
        <v/>
      </c>
      <c r="BA720" s="137" t="str">
        <f>IF('3'!$B$5="","",IF('3'!$B$61="","",997))</f>
        <v/>
      </c>
      <c r="BB720" s="137"/>
      <c r="BC720" s="141" t="str">
        <f>IF('3'!$B$5="","",IF('3'!$B$61="","",0))</f>
        <v/>
      </c>
      <c r="BD720" s="137" t="str">
        <f>IF('3'!$B$5="","",IF('3'!$B$61="","",'3'!$B$2))</f>
        <v/>
      </c>
      <c r="BE720" s="138" t="str">
        <f>IF('3'!$B$5="","",IF('3'!$B$61="","",'3'!$B$4))</f>
        <v/>
      </c>
      <c r="BG720" s="77"/>
      <c r="BH720" s="73"/>
      <c r="BI720" s="79"/>
      <c r="BK720" s="75"/>
      <c r="BL720" s="73"/>
      <c r="BO720" s="79"/>
      <c r="BQ720" s="77"/>
      <c r="BR720" s="73"/>
    </row>
    <row r="721" spans="50:70" x14ac:dyDescent="0.25">
      <c r="AX721" s="139" t="str">
        <f>IF('3'!$B$5="","",IF('3'!$B$61="","",'3'!$B$5))</f>
        <v/>
      </c>
      <c r="AY721" s="137" t="str">
        <f>IF('3'!$B$5="","",IF('3'!$B$61="","","PCF008002"))</f>
        <v/>
      </c>
      <c r="AZ721" s="140" t="str">
        <f>IF('3'!$B$5="","",IF('3'!$B$61="","",2))</f>
        <v/>
      </c>
      <c r="BA721" s="137" t="str">
        <f>IF('3'!$B$5="","",IF('3'!$B$61="","",998))</f>
        <v/>
      </c>
      <c r="BB721" s="137"/>
      <c r="BC721" s="141" t="str">
        <f>IF('3'!$B$5="","",IF('3'!$B$61="","",0))</f>
        <v/>
      </c>
      <c r="BD721" s="137" t="str">
        <f>IF('3'!$B$5="","",IF('3'!$B$61="","",'3'!$B$2))</f>
        <v/>
      </c>
      <c r="BE721" s="138" t="str">
        <f>IF('3'!$B$5="","",IF('3'!$B$61="","",'3'!$B$4))</f>
        <v/>
      </c>
      <c r="BG721" s="77"/>
      <c r="BH721" s="73"/>
      <c r="BI721" s="79"/>
      <c r="BK721" s="75"/>
      <c r="BL721" s="73"/>
      <c r="BO721" s="79"/>
      <c r="BQ721" s="77"/>
      <c r="BR721" s="73"/>
    </row>
    <row r="722" spans="50:70" x14ac:dyDescent="0.25">
      <c r="AX722" s="139" t="str">
        <f>IF('3'!$B$5="","",IF('3'!$B$61="","",'3'!$B$5))</f>
        <v/>
      </c>
      <c r="AY722" s="137" t="str">
        <f>IF('3'!$B$5="","",IF('3'!$B$61="","","PCF008002"))</f>
        <v/>
      </c>
      <c r="AZ722" s="140" t="str">
        <f>IF('3'!$B$5="","",IF('3'!$B$61="","",2))</f>
        <v/>
      </c>
      <c r="BA722" s="137" t="str">
        <f>IF('3'!$B$5="","",IF('3'!$B$61="","",999))</f>
        <v/>
      </c>
      <c r="BB722" s="137"/>
      <c r="BC722" s="141" t="str">
        <f>IF('3'!$B$5="","",IF('3'!$B$61="","",0))</f>
        <v/>
      </c>
      <c r="BD722" s="137" t="str">
        <f>IF('3'!$B$5="","",IF('3'!$B$61="","",'3'!$B$2))</f>
        <v/>
      </c>
      <c r="BE722" s="138" t="str">
        <f>IF('3'!$B$5="","",IF('3'!$B$61="","",'3'!$B$4))</f>
        <v/>
      </c>
      <c r="BG722" s="77"/>
      <c r="BH722" s="73"/>
      <c r="BI722" s="79"/>
      <c r="BK722" s="75"/>
      <c r="BL722" s="73"/>
      <c r="BO722" s="79"/>
      <c r="BQ722" s="77"/>
      <c r="BR722" s="73"/>
    </row>
    <row r="723" spans="50:70" x14ac:dyDescent="0.25">
      <c r="AX723" s="139" t="str">
        <f>IF('3'!$B$5="","",IF('3'!$B$62="","",'3'!$B$5))</f>
        <v/>
      </c>
      <c r="AY723" s="137" t="str">
        <f>IF('3'!$B$5="","",IF('3'!$B$62="","","PCF008002"))</f>
        <v/>
      </c>
      <c r="AZ723" s="140" t="str">
        <f>IF('3'!$B$5="","",IF('3'!$B$62="","",3))</f>
        <v/>
      </c>
      <c r="BA723" s="137" t="str">
        <f>IF('3'!$B$5="","",IF('3'!$B$62="","",1))</f>
        <v/>
      </c>
      <c r="BB723" s="137" t="str">
        <f>IF('3'!$B$5="","",IF('3'!$B$62="","",IF('3'!$B$62="","",'3'!$B$62)))</f>
        <v/>
      </c>
      <c r="BC723" s="141" t="str">
        <f>IF('3'!$B$5="","",IF('3'!$B$62="","",0))</f>
        <v/>
      </c>
      <c r="BD723" s="137" t="str">
        <f>IF('3'!$B$5="","",IF('3'!$B$62="","",'3'!$B$2))</f>
        <v/>
      </c>
      <c r="BE723" s="138" t="str">
        <f>IF('3'!$B$5="","",IF('3'!$B$62="","",'3'!$B$4))</f>
        <v/>
      </c>
      <c r="BG723" s="77"/>
      <c r="BH723" s="73"/>
      <c r="BI723" s="79"/>
      <c r="BK723" s="75"/>
      <c r="BL723" s="73"/>
      <c r="BO723" s="79"/>
      <c r="BQ723" s="77"/>
      <c r="BR723" s="73"/>
    </row>
    <row r="724" spans="50:70" x14ac:dyDescent="0.25">
      <c r="AX724" s="139" t="str">
        <f>IF('3'!$B$5="","",IF('3'!$B$62="","",'3'!$B$5))</f>
        <v/>
      </c>
      <c r="AY724" s="137" t="str">
        <f>IF('3'!$B$5="","",IF('3'!$B$62="","","PCF008002"))</f>
        <v/>
      </c>
      <c r="AZ724" s="140" t="str">
        <f>IF('3'!$B$5="","",IF('3'!$B$62="","",3))</f>
        <v/>
      </c>
      <c r="BA724" s="137" t="str">
        <f>IF('3'!$B$5="","",IF('3'!$B$62="","",2))</f>
        <v/>
      </c>
      <c r="BB724" s="137" t="str">
        <f>IF('3'!$B$5="","",IF('3'!$B$62="","",IF('3'!$J$62="","",'3'!$J$62)))</f>
        <v/>
      </c>
      <c r="BC724" s="141" t="str">
        <f>IF('3'!$B$5="","",IF('3'!$B$62="","",0))</f>
        <v/>
      </c>
      <c r="BD724" s="137" t="str">
        <f>IF('3'!$B$5="","",IF('3'!$B$62="","",'3'!$B$2))</f>
        <v/>
      </c>
      <c r="BE724" s="138" t="str">
        <f>IF('3'!$B$5="","",IF('3'!$B$62="","",'3'!$B$4))</f>
        <v/>
      </c>
      <c r="BG724" s="77"/>
      <c r="BH724" s="73"/>
      <c r="BI724" s="79"/>
      <c r="BK724" s="75"/>
      <c r="BL724" s="73"/>
      <c r="BO724" s="79"/>
      <c r="BQ724" s="77"/>
      <c r="BR724" s="73"/>
    </row>
    <row r="725" spans="50:70" x14ac:dyDescent="0.25">
      <c r="AX725" s="139" t="str">
        <f>IF('3'!$B$5="","",IF('3'!$B$62="","",'3'!$B$5))</f>
        <v/>
      </c>
      <c r="AY725" s="137" t="str">
        <f>IF('3'!$B$5="","",IF('3'!$B$62="","","PCF008002"))</f>
        <v/>
      </c>
      <c r="AZ725" s="140" t="str">
        <f>IF('3'!$B$5="","",IF('3'!$B$62="","",3))</f>
        <v/>
      </c>
      <c r="BA725" s="137" t="str">
        <f>IF('3'!$B$5="","",IF('3'!$B$62="","",3))</f>
        <v/>
      </c>
      <c r="BB725" s="137" t="str">
        <f>IF('3'!$B$5="","",IF('3'!$B$62="","",IF('3'!$D$62="","",'3'!$D$62)))</f>
        <v/>
      </c>
      <c r="BC725" s="141" t="str">
        <f>IF('3'!$B$5="","",IF('3'!$B$62="","",0))</f>
        <v/>
      </c>
      <c r="BD725" s="137" t="str">
        <f>IF('3'!$B$5="","",IF('3'!$B$62="","",'3'!$B$2))</f>
        <v/>
      </c>
      <c r="BE725" s="138" t="str">
        <f>IF('3'!$B$5="","",IF('3'!$B$62="","",'3'!$B$4))</f>
        <v/>
      </c>
      <c r="BG725" s="77"/>
      <c r="BH725" s="73"/>
      <c r="BI725" s="79"/>
      <c r="BK725" s="75"/>
      <c r="BL725" s="73"/>
      <c r="BO725" s="79"/>
      <c r="BQ725" s="77"/>
      <c r="BR725" s="73"/>
    </row>
    <row r="726" spans="50:70" x14ac:dyDescent="0.25">
      <c r="AX726" s="139" t="str">
        <f>IF('3'!$B$5="","",IF('3'!$B$62="","",'3'!$B$5))</f>
        <v/>
      </c>
      <c r="AY726" s="137" t="str">
        <f>IF('3'!$B$5="","",IF('3'!$B$62="","","PCF008002"))</f>
        <v/>
      </c>
      <c r="AZ726" s="140" t="str">
        <f>IF('3'!$B$5="","",IF('3'!$B$62="","",3))</f>
        <v/>
      </c>
      <c r="BA726" s="137" t="str">
        <f>IF('3'!$B$5="","",IF('3'!$B$62="","",4))</f>
        <v/>
      </c>
      <c r="BB726" s="137" t="str">
        <f>IF('3'!$B$5="","",IF('3'!$B$62="","",IF('3'!$D$62="","",'3'!$D$62)))</f>
        <v/>
      </c>
      <c r="BC726" s="141" t="str">
        <f>IF('3'!$B$5="","",IF('3'!$B$62="","",0))</f>
        <v/>
      </c>
      <c r="BD726" s="137" t="str">
        <f>IF('3'!$B$5="","",IF('3'!$B$62="","",'3'!$B$2))</f>
        <v/>
      </c>
      <c r="BE726" s="138" t="str">
        <f>IF('3'!$B$5="","",IF('3'!$B$62="","",'3'!$B$4))</f>
        <v/>
      </c>
      <c r="BG726" s="77"/>
      <c r="BH726" s="73"/>
      <c r="BI726" s="79"/>
      <c r="BK726" s="75"/>
      <c r="BL726" s="73"/>
      <c r="BO726" s="79"/>
      <c r="BQ726" s="77"/>
      <c r="BR726" s="73"/>
    </row>
    <row r="727" spans="50:70" x14ac:dyDescent="0.25">
      <c r="AX727" s="139" t="str">
        <f>IF('3'!$B$5="","",IF('3'!$B$62="","",'3'!$B$5))</f>
        <v/>
      </c>
      <c r="AY727" s="137" t="str">
        <f>IF('3'!$B$5="","",IF('3'!$B$62="","","PCF008002"))</f>
        <v/>
      </c>
      <c r="AZ727" s="140" t="str">
        <f>IF('3'!$B$5="","",IF('3'!$B$62="","",3))</f>
        <v/>
      </c>
      <c r="BA727" s="137" t="str">
        <f>IF('3'!$B$5="","",IF('3'!$B$62="","",5))</f>
        <v/>
      </c>
      <c r="BB727" s="137" t="str">
        <f>IF('3'!$B$5="","",IF('3'!$B$62="","",IF('3'!$F$62="","",'3'!$F$62)))</f>
        <v/>
      </c>
      <c r="BC727" s="141" t="str">
        <f>IF('3'!$B$5="","",IF('3'!$B$62="","",0))</f>
        <v/>
      </c>
      <c r="BD727" s="137" t="str">
        <f>IF('3'!$B$5="","",IF('3'!$B$62="","",'3'!$B$2))</f>
        <v/>
      </c>
      <c r="BE727" s="138" t="str">
        <f>IF('3'!$B$5="","",IF('3'!$B$62="","",'3'!$B$4))</f>
        <v/>
      </c>
      <c r="BG727" s="77"/>
      <c r="BH727" s="73"/>
      <c r="BI727" s="79"/>
      <c r="BK727" s="75"/>
      <c r="BL727" s="73"/>
      <c r="BO727" s="79"/>
      <c r="BQ727" s="77"/>
      <c r="BR727" s="73"/>
    </row>
    <row r="728" spans="50:70" x14ac:dyDescent="0.25">
      <c r="AX728" s="139" t="str">
        <f>IF('3'!$B$5="","",IF('3'!$B$62="","",'3'!$B$5))</f>
        <v/>
      </c>
      <c r="AY728" s="137" t="str">
        <f>IF('3'!$B$5="","",IF('3'!$B$62="","","PCF008002"))</f>
        <v/>
      </c>
      <c r="AZ728" s="140" t="str">
        <f>IF('3'!$B$5="","",IF('3'!$B$62="","",3))</f>
        <v/>
      </c>
      <c r="BA728" s="137" t="str">
        <f>IF('3'!$B$5="","",IF('3'!$B$62="","",6))</f>
        <v/>
      </c>
      <c r="BB728" s="137" t="str">
        <f>IF('3'!$B$5="","",IF('3'!$B$62="","",IF('3'!$G$62="","",'3'!$G$62)))</f>
        <v/>
      </c>
      <c r="BC728" s="141" t="str">
        <f>IF('3'!$B$5="","",IF('3'!$B$62="","",0))</f>
        <v/>
      </c>
      <c r="BD728" s="137" t="str">
        <f>IF('3'!$B$5="","",IF('3'!$B$62="","",'3'!$B$2))</f>
        <v/>
      </c>
      <c r="BE728" s="138" t="str">
        <f>IF('3'!$B$5="","",IF('3'!$B$62="","",'3'!$B$4))</f>
        <v/>
      </c>
      <c r="BG728" s="77"/>
      <c r="BH728" s="73"/>
      <c r="BI728" s="79"/>
      <c r="BK728" s="75"/>
      <c r="BL728" s="73"/>
      <c r="BO728" s="79"/>
      <c r="BQ728" s="77"/>
      <c r="BR728" s="73"/>
    </row>
    <row r="729" spans="50:70" x14ac:dyDescent="0.25">
      <c r="AX729" s="139" t="str">
        <f>IF('3'!$B$5="","",IF('3'!$B$62="","",'3'!$B$5))</f>
        <v/>
      </c>
      <c r="AY729" s="137" t="str">
        <f>IF('3'!$B$5="","",IF('3'!$B$62="","","PCF008002"))</f>
        <v/>
      </c>
      <c r="AZ729" s="140" t="str">
        <f>IF('3'!$B$5="","",IF('3'!$B$62="","",3))</f>
        <v/>
      </c>
      <c r="BA729" s="137" t="str">
        <f>IF('3'!$B$5="","",IF('3'!$B$62="","",7))</f>
        <v/>
      </c>
      <c r="BB729" s="137" t="str">
        <f>IF('3'!$B$5="","",IF('3'!$B$62="","",IF('3'!$H$62="","",'3'!$H$62)))</f>
        <v/>
      </c>
      <c r="BC729" s="141" t="str">
        <f>IF('3'!$B$5="","",IF('3'!$B$62="","",0))</f>
        <v/>
      </c>
      <c r="BD729" s="137" t="str">
        <f>IF('3'!$B$5="","",IF('3'!$B$62="","",'3'!$B$2))</f>
        <v/>
      </c>
      <c r="BE729" s="138" t="str">
        <f>IF('3'!$B$5="","",IF('3'!$B$62="","",'3'!$B$4))</f>
        <v/>
      </c>
      <c r="BG729" s="77"/>
      <c r="BH729" s="73"/>
      <c r="BI729" s="79"/>
      <c r="BK729" s="75"/>
      <c r="BL729" s="73"/>
      <c r="BO729" s="79"/>
      <c r="BQ729" s="77"/>
      <c r="BR729" s="73"/>
    </row>
    <row r="730" spans="50:70" x14ac:dyDescent="0.25">
      <c r="AX730" s="139" t="str">
        <f>IF('3'!$B$5="","",IF('3'!$B$62="","",'3'!$B$5))</f>
        <v/>
      </c>
      <c r="AY730" s="137" t="str">
        <f>IF('3'!$B$5="","",IF('3'!$B$62="","","PCF008002"))</f>
        <v/>
      </c>
      <c r="AZ730" s="140" t="str">
        <f>IF('3'!$B$5="","",IF('3'!$B$62="","",3))</f>
        <v/>
      </c>
      <c r="BA730" s="137" t="str">
        <f>IF('3'!$B$5="","",IF('3'!$B$62="","",8))</f>
        <v/>
      </c>
      <c r="BB730" s="137" t="str">
        <f>IF('3'!$B$5="","",IF('3'!$B$62="","",IF('3'!$I$62="","",'3'!$I$62)))</f>
        <v/>
      </c>
      <c r="BC730" s="141" t="str">
        <f>IF('3'!$B$5="","",IF('3'!$B$62="","",0))</f>
        <v/>
      </c>
      <c r="BD730" s="137" t="str">
        <f>IF('3'!$B$5="","",IF('3'!$B$62="","",'3'!$B$2))</f>
        <v/>
      </c>
      <c r="BE730" s="138" t="str">
        <f>IF('3'!$B$5="","",IF('3'!$B$62="","",'3'!$B$4))</f>
        <v/>
      </c>
      <c r="BG730" s="77"/>
      <c r="BH730" s="73"/>
      <c r="BI730" s="79"/>
      <c r="BK730" s="75"/>
      <c r="BL730" s="73"/>
      <c r="BO730" s="79"/>
      <c r="BQ730" s="77"/>
      <c r="BR730" s="73"/>
    </row>
    <row r="731" spans="50:70" x14ac:dyDescent="0.25">
      <c r="AX731" s="139" t="str">
        <f>IF('3'!$B$5="","",IF('3'!$B$62="","",'3'!$B$5))</f>
        <v/>
      </c>
      <c r="AY731" s="137" t="str">
        <f>IF('3'!$B$5="","",IF('3'!$B$62="","","PCF008002"))</f>
        <v/>
      </c>
      <c r="AZ731" s="140" t="str">
        <f>IF('3'!$B$5="","",IF('3'!$B$62="","",3))</f>
        <v/>
      </c>
      <c r="BA731" s="137" t="str">
        <f>IF('3'!$B$5="","",IF('3'!$B$62="","",9))</f>
        <v/>
      </c>
      <c r="BB731" s="137" t="str">
        <f>IF('3'!$B$5="","",IF('3'!$B$62="","","QAQC"))</f>
        <v/>
      </c>
      <c r="BC731" s="141" t="str">
        <f>IF('3'!$B$5="","",IF('3'!$B$62="","",0))</f>
        <v/>
      </c>
      <c r="BD731" s="137" t="str">
        <f>IF('3'!$B$5="","",IF('3'!$B$62="","",'3'!$B$2))</f>
        <v/>
      </c>
      <c r="BE731" s="138" t="str">
        <f>IF('3'!$B$5="","",IF('3'!$B$62="","",'3'!$B$4))</f>
        <v/>
      </c>
      <c r="BG731" s="77"/>
      <c r="BH731" s="73"/>
      <c r="BI731" s="79"/>
      <c r="BK731" s="75"/>
      <c r="BL731" s="73"/>
      <c r="BO731" s="79"/>
      <c r="BQ731" s="77"/>
      <c r="BR731" s="73"/>
    </row>
    <row r="732" spans="50:70" x14ac:dyDescent="0.25">
      <c r="AX732" s="139" t="str">
        <f>IF('3'!$B$5="","",IF('3'!$B$62="","",'3'!$B$5))</f>
        <v/>
      </c>
      <c r="AY732" s="137" t="str">
        <f>IF('3'!$B$5="","",IF('3'!$B$62="","","PCF008002"))</f>
        <v/>
      </c>
      <c r="AZ732" s="140" t="str">
        <f>IF('3'!$B$5="","",IF('3'!$B$62="","",3))</f>
        <v/>
      </c>
      <c r="BA732" s="137" t="str">
        <f>IF('3'!$B$5="","",IF('3'!$B$62="","",10))</f>
        <v/>
      </c>
      <c r="BB732" s="137" t="str">
        <f>IF('3'!$B$5="","",IF('3'!$B$62="","",IF('3'!$R$62="","",'3'!$R$62)))</f>
        <v/>
      </c>
      <c r="BC732" s="141" t="str">
        <f>IF('3'!$B$5="","",IF('3'!$B$62="","",0))</f>
        <v/>
      </c>
      <c r="BD732" s="137" t="str">
        <f>IF('3'!$B$5="","",IF('3'!$B$62="","",'3'!$B$2))</f>
        <v/>
      </c>
      <c r="BE732" s="138" t="str">
        <f>IF('3'!$B$5="","",IF('3'!$B$62="","",'3'!$B$4))</f>
        <v/>
      </c>
      <c r="BG732" s="77"/>
      <c r="BH732" s="73"/>
      <c r="BI732" s="79"/>
      <c r="BK732" s="75"/>
      <c r="BL732" s="73"/>
      <c r="BO732" s="79"/>
      <c r="BQ732" s="77"/>
      <c r="BR732" s="73"/>
    </row>
    <row r="733" spans="50:70" x14ac:dyDescent="0.25">
      <c r="AX733" s="139" t="str">
        <f>IF('3'!$B$5="","",IF('3'!$B$62="","",'3'!$B$5))</f>
        <v/>
      </c>
      <c r="AY733" s="137" t="str">
        <f>IF('3'!$B$5="","",IF('3'!$B$62="","","PCF008002"))</f>
        <v/>
      </c>
      <c r="AZ733" s="140" t="str">
        <f>IF('3'!$B$5="","",IF('3'!$B$62="","",3))</f>
        <v/>
      </c>
      <c r="BA733" s="137" t="str">
        <f>IF('3'!$B$5="","",IF('3'!$B$62="","",11))</f>
        <v/>
      </c>
      <c r="BB733" s="137" t="str">
        <f>IF('3'!$B$5="","",IF('3'!$B$62="","",IF('3'!$K$62="","",'3'!$K$62)))</f>
        <v/>
      </c>
      <c r="BC733" s="141" t="str">
        <f>IF('3'!$B$5="","",IF('3'!$B$62="","",0))</f>
        <v/>
      </c>
      <c r="BD733" s="137" t="str">
        <f>IF('3'!$B$5="","",IF('3'!$B$62="","",'3'!$B$2))</f>
        <v/>
      </c>
      <c r="BE733" s="138" t="str">
        <f>IF('3'!$B$5="","",IF('3'!$B$62="","",'3'!$B$4))</f>
        <v/>
      </c>
      <c r="BG733" s="77"/>
      <c r="BH733" s="73"/>
      <c r="BI733" s="79"/>
      <c r="BK733" s="75"/>
      <c r="BL733" s="73"/>
      <c r="BO733" s="79"/>
      <c r="BQ733" s="77"/>
      <c r="BR733" s="73"/>
    </row>
    <row r="734" spans="50:70" x14ac:dyDescent="0.25">
      <c r="AX734" s="139" t="str">
        <f>IF('3'!$B$5="","",IF('3'!$B$62="","",'3'!$B$5))</f>
        <v/>
      </c>
      <c r="AY734" s="137" t="str">
        <f>IF('3'!$B$5="","",IF('3'!$B$62="","","PCF008002"))</f>
        <v/>
      </c>
      <c r="AZ734" s="140" t="str">
        <f>IF('3'!$B$5="","",IF('3'!$B$62="","",3))</f>
        <v/>
      </c>
      <c r="BA734" s="137" t="str">
        <f>IF('3'!$B$5="","",IF('3'!$B$62="","",12))</f>
        <v/>
      </c>
      <c r="BB734" s="137" t="str">
        <f>IF('3'!$B$5="","",IF('3'!$B$62="","",IF('3'!$E$62="","",'3'!$E$62)))</f>
        <v/>
      </c>
      <c r="BC734" s="141" t="str">
        <f>IF('3'!$B$5="","",IF('3'!$B$62="","",0))</f>
        <v/>
      </c>
      <c r="BD734" s="137" t="str">
        <f>IF('3'!$B$5="","",IF('3'!$B$62="","",'3'!$B$2))</f>
        <v/>
      </c>
      <c r="BE734" s="138" t="str">
        <f>IF('3'!$B$5="","",IF('3'!$B$62="","",'3'!$B$4))</f>
        <v/>
      </c>
      <c r="BG734" s="77"/>
      <c r="BH734" s="73"/>
      <c r="BI734" s="79"/>
      <c r="BK734" s="75"/>
      <c r="BL734" s="73"/>
      <c r="BO734" s="79"/>
      <c r="BQ734" s="77"/>
      <c r="BR734" s="73"/>
    </row>
    <row r="735" spans="50:70" x14ac:dyDescent="0.25">
      <c r="AX735" s="139" t="str">
        <f>IF('3'!$B$5="","",IF('3'!$B$62="","",'3'!$B$5))</f>
        <v/>
      </c>
      <c r="AY735" s="137" t="str">
        <f>IF('3'!$B$5="","",IF('3'!$B$62="","","PCF008002"))</f>
        <v/>
      </c>
      <c r="AZ735" s="140" t="str">
        <f>IF('3'!$B$5="","",IF('3'!$B$62="","",3))</f>
        <v/>
      </c>
      <c r="BA735" s="137" t="str">
        <f>IF('3'!$B$5="","",IF('3'!$B$62="","",990))</f>
        <v/>
      </c>
      <c r="BB735" s="137"/>
      <c r="BC735" s="141" t="str">
        <f>IF('3'!$B$5="","",IF('3'!$B$62="","",0))</f>
        <v/>
      </c>
      <c r="BD735" s="137" t="str">
        <f>IF('3'!$B$5="","",IF('3'!$B$62="","",'3'!$B$2))</f>
        <v/>
      </c>
      <c r="BE735" s="138" t="str">
        <f>IF('3'!$B$5="","",IF('3'!$B$62="","",'3'!$B$4))</f>
        <v/>
      </c>
      <c r="BG735" s="77"/>
      <c r="BH735" s="73"/>
      <c r="BI735" s="79"/>
      <c r="BK735" s="75"/>
      <c r="BL735" s="73"/>
      <c r="BO735" s="79"/>
      <c r="BQ735" s="77"/>
      <c r="BR735" s="73"/>
    </row>
    <row r="736" spans="50:70" x14ac:dyDescent="0.25">
      <c r="AX736" s="139" t="str">
        <f>IF('3'!$B$5="","",IF('3'!$B$62="","",'3'!$B$5))</f>
        <v/>
      </c>
      <c r="AY736" s="137" t="str">
        <f>IF('3'!$B$5="","",IF('3'!$B$62="","","PCF008002"))</f>
        <v/>
      </c>
      <c r="AZ736" s="140" t="str">
        <f>IF('3'!$B$5="","",IF('3'!$B$62="","",3))</f>
        <v/>
      </c>
      <c r="BA736" s="137" t="str">
        <f>IF('3'!$B$5="","",IF('3'!$B$62="","",992))</f>
        <v/>
      </c>
      <c r="BB736" s="137"/>
      <c r="BC736" s="141" t="str">
        <f>IF('3'!$B$5="","",IF('3'!$B$62="","",0))</f>
        <v/>
      </c>
      <c r="BD736" s="137" t="str">
        <f>IF('3'!$B$5="","",IF('3'!$B$62="","",'3'!$B$2))</f>
        <v/>
      </c>
      <c r="BE736" s="138" t="str">
        <f>IF('3'!$B$5="","",IF('3'!$B$62="","",'3'!$B$4))</f>
        <v/>
      </c>
      <c r="BG736" s="77"/>
      <c r="BH736" s="73"/>
      <c r="BI736" s="79"/>
      <c r="BK736" s="75"/>
      <c r="BL736" s="73"/>
      <c r="BO736" s="79"/>
      <c r="BQ736" s="77"/>
      <c r="BR736" s="73"/>
    </row>
    <row r="737" spans="50:70" x14ac:dyDescent="0.25">
      <c r="AX737" s="139" t="str">
        <f>IF('3'!$B$5="","",IF('3'!$B$62="","",'3'!$B$5))</f>
        <v/>
      </c>
      <c r="AY737" s="137" t="str">
        <f>IF('3'!$B$5="","",IF('3'!$B$62="","","PCF008002"))</f>
        <v/>
      </c>
      <c r="AZ737" s="140" t="str">
        <f>IF('3'!$B$5="","",IF('3'!$B$62="","",3))</f>
        <v/>
      </c>
      <c r="BA737" s="137" t="str">
        <f>IF('3'!$B$5="","",IF('3'!$B$62="","",993))</f>
        <v/>
      </c>
      <c r="BB737" s="137"/>
      <c r="BC737" s="141" t="str">
        <f>IF('3'!$B$5="","",IF('3'!$B$62="","",0))</f>
        <v/>
      </c>
      <c r="BD737" s="137" t="str">
        <f>IF('3'!$B$5="","",IF('3'!$B$62="","",'3'!$B$2))</f>
        <v/>
      </c>
      <c r="BE737" s="138" t="str">
        <f>IF('3'!$B$5="","",IF('3'!$B$62="","",'3'!$B$4))</f>
        <v/>
      </c>
      <c r="BG737" s="77"/>
      <c r="BH737" s="73"/>
      <c r="BI737" s="79"/>
      <c r="BK737" s="75"/>
      <c r="BL737" s="73"/>
      <c r="BO737" s="79"/>
      <c r="BQ737" s="77"/>
      <c r="BR737" s="73"/>
    </row>
    <row r="738" spans="50:70" x14ac:dyDescent="0.25">
      <c r="AX738" s="139" t="str">
        <f>IF('3'!$B$5="","",IF('3'!$B$62="","",'3'!$B$5))</f>
        <v/>
      </c>
      <c r="AY738" s="137" t="str">
        <f>IF('3'!$B$5="","",IF('3'!$B$62="","","PCF008002"))</f>
        <v/>
      </c>
      <c r="AZ738" s="140" t="str">
        <f>IF('3'!$B$5="","",IF('3'!$B$62="","",3))</f>
        <v/>
      </c>
      <c r="BA738" s="137" t="str">
        <f>IF('3'!$B$5="","",IF('3'!$B$62="","",994))</f>
        <v/>
      </c>
      <c r="BB738" s="137"/>
      <c r="BC738" s="141" t="str">
        <f>IF('3'!$B$5="","",IF('3'!$B$62="","",0))</f>
        <v/>
      </c>
      <c r="BD738" s="137" t="str">
        <f>IF('3'!$B$5="","",IF('3'!$B$62="","",'3'!$B$2))</f>
        <v/>
      </c>
      <c r="BE738" s="138" t="str">
        <f>IF('3'!$B$5="","",IF('3'!$B$62="","",'3'!$B$4))</f>
        <v/>
      </c>
      <c r="BG738" s="77"/>
      <c r="BH738" s="73"/>
      <c r="BI738" s="79"/>
      <c r="BK738" s="75"/>
      <c r="BL738" s="73"/>
      <c r="BO738" s="79"/>
      <c r="BQ738" s="77"/>
      <c r="BR738" s="73"/>
    </row>
    <row r="739" spans="50:70" x14ac:dyDescent="0.25">
      <c r="AX739" s="139" t="str">
        <f>IF('3'!$B$5="","",IF('3'!$B$62="","",'3'!$B$5))</f>
        <v/>
      </c>
      <c r="AY739" s="137" t="str">
        <f>IF('3'!$B$5="","",IF('3'!$B$62="","","PCF008002"))</f>
        <v/>
      </c>
      <c r="AZ739" s="140" t="str">
        <f>IF('3'!$B$5="","",IF('3'!$B$62="","",3))</f>
        <v/>
      </c>
      <c r="BA739" s="137" t="str">
        <f>IF('3'!$B$5="","",IF('3'!$B$62="","",995))</f>
        <v/>
      </c>
      <c r="BB739" s="137"/>
      <c r="BC739" s="141" t="str">
        <f>IF('3'!$B$5="","",IF('3'!$B$62="","",0))</f>
        <v/>
      </c>
      <c r="BD739" s="137" t="str">
        <f>IF('3'!$B$5="","",IF('3'!$B$62="","",'3'!$B$2))</f>
        <v/>
      </c>
      <c r="BE739" s="138" t="str">
        <f>IF('3'!$B$5="","",IF('3'!$B$62="","",'3'!$B$4))</f>
        <v/>
      </c>
      <c r="BG739" s="77"/>
      <c r="BH739" s="73"/>
      <c r="BI739" s="79"/>
      <c r="BK739" s="75"/>
      <c r="BL739" s="73"/>
      <c r="BO739" s="79"/>
      <c r="BQ739" s="77"/>
      <c r="BR739" s="73"/>
    </row>
    <row r="740" spans="50:70" x14ac:dyDescent="0.25">
      <c r="AX740" s="139" t="str">
        <f>IF('3'!$B$5="","",IF('3'!$B$62="","",'3'!$B$5))</f>
        <v/>
      </c>
      <c r="AY740" s="137" t="str">
        <f>IF('3'!$B$5="","",IF('3'!$B$62="","","PCF008002"))</f>
        <v/>
      </c>
      <c r="AZ740" s="140" t="str">
        <f>IF('3'!$B$5="","",IF('3'!$B$62="","",3))</f>
        <v/>
      </c>
      <c r="BA740" s="137" t="str">
        <f>IF('3'!$B$5="","",IF('3'!$B$62="","",996))</f>
        <v/>
      </c>
      <c r="BB740" s="137"/>
      <c r="BC740" s="141" t="str">
        <f>IF('3'!$B$5="","",IF('3'!$B$62="","",0))</f>
        <v/>
      </c>
      <c r="BD740" s="137" t="str">
        <f>IF('3'!$B$5="","",IF('3'!$B$62="","",'3'!$B$2))</f>
        <v/>
      </c>
      <c r="BE740" s="138" t="str">
        <f>IF('3'!$B$5="","",IF('3'!$B$62="","",'3'!$B$4))</f>
        <v/>
      </c>
      <c r="BG740" s="77"/>
      <c r="BH740" s="73"/>
      <c r="BI740" s="79"/>
      <c r="BK740" s="75"/>
      <c r="BL740" s="73"/>
      <c r="BO740" s="79"/>
      <c r="BQ740" s="77"/>
      <c r="BR740" s="73"/>
    </row>
    <row r="741" spans="50:70" x14ac:dyDescent="0.25">
      <c r="AX741" s="139" t="str">
        <f>IF('3'!$B$5="","",IF('3'!$B$62="","",'3'!$B$5))</f>
        <v/>
      </c>
      <c r="AY741" s="137" t="str">
        <f>IF('3'!$B$5="","",IF('3'!$B$62="","","PCF008002"))</f>
        <v/>
      </c>
      <c r="AZ741" s="140" t="str">
        <f>IF('3'!$B$5="","",IF('3'!$B$62="","",3))</f>
        <v/>
      </c>
      <c r="BA741" s="137" t="str">
        <f>IF('3'!$B$5="","",IF('3'!$B$62="","",997))</f>
        <v/>
      </c>
      <c r="BB741" s="137"/>
      <c r="BC741" s="141" t="str">
        <f>IF('3'!$B$5="","",IF('3'!$B$62="","",0))</f>
        <v/>
      </c>
      <c r="BD741" s="137" t="str">
        <f>IF('3'!$B$5="","",IF('3'!$B$62="","",'3'!$B$2))</f>
        <v/>
      </c>
      <c r="BE741" s="138" t="str">
        <f>IF('3'!$B$5="","",IF('3'!$B$62="","",'3'!$B$4))</f>
        <v/>
      </c>
      <c r="BG741" s="77"/>
      <c r="BH741" s="73"/>
      <c r="BI741" s="79"/>
      <c r="BK741" s="75"/>
      <c r="BL741" s="73"/>
      <c r="BO741" s="79"/>
      <c r="BQ741" s="77"/>
      <c r="BR741" s="73"/>
    </row>
    <row r="742" spans="50:70" x14ac:dyDescent="0.25">
      <c r="AX742" s="139" t="str">
        <f>IF('3'!$B$5="","",IF('3'!$B$62="","",'3'!$B$5))</f>
        <v/>
      </c>
      <c r="AY742" s="137" t="str">
        <f>IF('3'!$B$5="","",IF('3'!$B$62="","","PCF008002"))</f>
        <v/>
      </c>
      <c r="AZ742" s="140" t="str">
        <f>IF('3'!$B$5="","",IF('3'!$B$62="","",3))</f>
        <v/>
      </c>
      <c r="BA742" s="137" t="str">
        <f>IF('3'!$B$5="","",IF('3'!$B$62="","",998))</f>
        <v/>
      </c>
      <c r="BB742" s="137"/>
      <c r="BC742" s="141" t="str">
        <f>IF('3'!$B$5="","",IF('3'!$B$62="","",0))</f>
        <v/>
      </c>
      <c r="BD742" s="137" t="str">
        <f>IF('3'!$B$5="","",IF('3'!$B$62="","",'3'!$B$2))</f>
        <v/>
      </c>
      <c r="BE742" s="138" t="str">
        <f>IF('3'!$B$5="","",IF('3'!$B$62="","",'3'!$B$4))</f>
        <v/>
      </c>
      <c r="BG742" s="77"/>
      <c r="BH742" s="73"/>
      <c r="BI742" s="79"/>
      <c r="BK742" s="75"/>
      <c r="BL742" s="73"/>
      <c r="BO742" s="79"/>
      <c r="BQ742" s="77"/>
      <c r="BR742" s="73"/>
    </row>
    <row r="743" spans="50:70" x14ac:dyDescent="0.25">
      <c r="AX743" s="139" t="str">
        <f>IF('3'!$B$5="","",IF('3'!$B$62="","",'3'!$B$5))</f>
        <v/>
      </c>
      <c r="AY743" s="137" t="str">
        <f>IF('3'!$B$5="","",IF('3'!$B$62="","","PCF008002"))</f>
        <v/>
      </c>
      <c r="AZ743" s="140" t="str">
        <f>IF('3'!$B$5="","",IF('3'!$B$62="","",3))</f>
        <v/>
      </c>
      <c r="BA743" s="137" t="str">
        <f>IF('3'!$B$5="","",IF('3'!$B$62="","",999))</f>
        <v/>
      </c>
      <c r="BB743" s="137"/>
      <c r="BC743" s="141" t="str">
        <f>IF('3'!$B$5="","",IF('3'!$B$62="","",0))</f>
        <v/>
      </c>
      <c r="BD743" s="137" t="str">
        <f>IF('3'!$B$5="","",IF('3'!$B$62="","",'3'!$B$2))</f>
        <v/>
      </c>
      <c r="BE743" s="138" t="str">
        <f>IF('3'!$B$5="","",IF('3'!$B$62="","",'3'!$B$4))</f>
        <v/>
      </c>
      <c r="BG743" s="77"/>
      <c r="BH743" s="73"/>
      <c r="BI743" s="79"/>
      <c r="BK743" s="75"/>
      <c r="BL743" s="73"/>
      <c r="BO743" s="79"/>
      <c r="BQ743" s="77"/>
      <c r="BR743" s="73"/>
    </row>
    <row r="744" spans="50:70" x14ac:dyDescent="0.25">
      <c r="AX744" s="139" t="str">
        <f>IF('3'!$B$5="","",IF('3'!$B$63="","",'3'!$B$5))</f>
        <v/>
      </c>
      <c r="AY744" s="137" t="str">
        <f>IF('3'!$B$5="","",IF('3'!$B$63="","","PCF008002"))</f>
        <v/>
      </c>
      <c r="AZ744" s="140" t="str">
        <f>IF('3'!$B$5="","",IF('3'!$B$63="","",4))</f>
        <v/>
      </c>
      <c r="BA744" s="137" t="str">
        <f>IF('3'!$B$5="","",IF('3'!$B$63="","",1))</f>
        <v/>
      </c>
      <c r="BB744" s="137" t="str">
        <f>IF('3'!$B$5="","",IF('3'!$B$63="","",IF('3'!$B$63="","",'3'!$B$63)))</f>
        <v/>
      </c>
      <c r="BC744" s="141" t="str">
        <f>IF('3'!$B$5="","",IF('3'!$B$63="","",0))</f>
        <v/>
      </c>
      <c r="BD744" s="137" t="str">
        <f>IF('3'!$B$5="","",IF('3'!$B$63="","",'3'!$B$2))</f>
        <v/>
      </c>
      <c r="BE744" s="138" t="str">
        <f>IF('3'!$B$5="","",IF('3'!$B$63="","",'3'!$B$4))</f>
        <v/>
      </c>
      <c r="BG744" s="77"/>
      <c r="BH744" s="73"/>
      <c r="BI744" s="79"/>
      <c r="BK744" s="75"/>
      <c r="BL744" s="73"/>
      <c r="BO744" s="79"/>
      <c r="BQ744" s="77"/>
      <c r="BR744" s="73"/>
    </row>
    <row r="745" spans="50:70" x14ac:dyDescent="0.25">
      <c r="AX745" s="139" t="str">
        <f>IF('3'!$B$5="","",IF('3'!$B$63="","",'3'!$B$5))</f>
        <v/>
      </c>
      <c r="AY745" s="137" t="str">
        <f>IF('3'!$B$5="","",IF('3'!$B$63="","","PCF008002"))</f>
        <v/>
      </c>
      <c r="AZ745" s="140" t="str">
        <f>IF('3'!$B$5="","",IF('3'!$B$63="","",4))</f>
        <v/>
      </c>
      <c r="BA745" s="137" t="str">
        <f>IF('3'!$B$5="","",IF('3'!$B$63="","",2))</f>
        <v/>
      </c>
      <c r="BB745" s="137" t="str">
        <f>IF('3'!$B$5="","",IF('3'!$B$63="","",IF('3'!$J$63="","",'3'!$J$63)))</f>
        <v/>
      </c>
      <c r="BC745" s="141" t="str">
        <f>IF('3'!$B$5="","",IF('3'!$B$63="","",0))</f>
        <v/>
      </c>
      <c r="BD745" s="137" t="str">
        <f>IF('3'!$B$5="","",IF('3'!$B$63="","",'3'!$B$2))</f>
        <v/>
      </c>
      <c r="BE745" s="138" t="str">
        <f>IF('3'!$B$5="","",IF('3'!$B$63="","",'3'!$B$4))</f>
        <v/>
      </c>
      <c r="BG745" s="77"/>
      <c r="BH745" s="73"/>
      <c r="BI745" s="79"/>
      <c r="BK745" s="75"/>
      <c r="BL745" s="73"/>
      <c r="BO745" s="79"/>
      <c r="BQ745" s="77"/>
      <c r="BR745" s="73"/>
    </row>
    <row r="746" spans="50:70" x14ac:dyDescent="0.25">
      <c r="AX746" s="139" t="str">
        <f>IF('3'!$B$5="","",IF('3'!$B$63="","",'3'!$B$5))</f>
        <v/>
      </c>
      <c r="AY746" s="137" t="str">
        <f>IF('3'!$B$5="","",IF('3'!$B$63="","","PCF008002"))</f>
        <v/>
      </c>
      <c r="AZ746" s="140" t="str">
        <f>IF('3'!$B$5="","",IF('3'!$B$63="","",4))</f>
        <v/>
      </c>
      <c r="BA746" s="137" t="str">
        <f>IF('3'!$B$5="","",IF('3'!$B$63="","",3))</f>
        <v/>
      </c>
      <c r="BB746" s="137" t="str">
        <f>IF('3'!$B$5="","",IF('3'!$B$63="","",IF('3'!$D$63="","",'3'!$D$63)))</f>
        <v/>
      </c>
      <c r="BC746" s="141" t="str">
        <f>IF('3'!$B$5="","",IF('3'!$B$63="","",0))</f>
        <v/>
      </c>
      <c r="BD746" s="137" t="str">
        <f>IF('3'!$B$5="","",IF('3'!$B$63="","",'3'!$B$2))</f>
        <v/>
      </c>
      <c r="BE746" s="138" t="str">
        <f>IF('3'!$B$5="","",IF('3'!$B$63="","",'3'!$B$4))</f>
        <v/>
      </c>
      <c r="BG746" s="77"/>
      <c r="BH746" s="73"/>
      <c r="BI746" s="79"/>
      <c r="BK746" s="75"/>
      <c r="BL746" s="73"/>
      <c r="BO746" s="79"/>
      <c r="BQ746" s="77"/>
      <c r="BR746" s="73"/>
    </row>
    <row r="747" spans="50:70" x14ac:dyDescent="0.25">
      <c r="AX747" s="139" t="str">
        <f>IF('3'!$B$5="","",IF('3'!$B$63="","",'3'!$B$5))</f>
        <v/>
      </c>
      <c r="AY747" s="137" t="str">
        <f>IF('3'!$B$5="","",IF('3'!$B$63="","","PCF008002"))</f>
        <v/>
      </c>
      <c r="AZ747" s="140" t="str">
        <f>IF('3'!$B$5="","",IF('3'!$B$63="","",4))</f>
        <v/>
      </c>
      <c r="BA747" s="137" t="str">
        <f>IF('3'!$B$5="","",IF('3'!$B$63="","",4))</f>
        <v/>
      </c>
      <c r="BB747" s="137" t="str">
        <f>IF('3'!$B$5="","",IF('3'!$B$63="","",IF('3'!$D$63="","",'3'!$D$63)))</f>
        <v/>
      </c>
      <c r="BC747" s="141" t="str">
        <f>IF('3'!$B$5="","",IF('3'!$B$63="","",0))</f>
        <v/>
      </c>
      <c r="BD747" s="137" t="str">
        <f>IF('3'!$B$5="","",IF('3'!$B$63="","",'3'!$B$2))</f>
        <v/>
      </c>
      <c r="BE747" s="138" t="str">
        <f>IF('3'!$B$5="","",IF('3'!$B$63="","",'3'!$B$4))</f>
        <v/>
      </c>
      <c r="BG747" s="77"/>
      <c r="BH747" s="73"/>
      <c r="BI747" s="79"/>
      <c r="BK747" s="75"/>
      <c r="BL747" s="73"/>
      <c r="BO747" s="79"/>
      <c r="BQ747" s="77"/>
      <c r="BR747" s="73"/>
    </row>
    <row r="748" spans="50:70" x14ac:dyDescent="0.25">
      <c r="AX748" s="139" t="str">
        <f>IF('3'!$B$5="","",IF('3'!$B$63="","",'3'!$B$5))</f>
        <v/>
      </c>
      <c r="AY748" s="137" t="str">
        <f>IF('3'!$B$5="","",IF('3'!$B$63="","","PCF008002"))</f>
        <v/>
      </c>
      <c r="AZ748" s="140" t="str">
        <f>IF('3'!$B$5="","",IF('3'!$B$63="","",4))</f>
        <v/>
      </c>
      <c r="BA748" s="137" t="str">
        <f>IF('3'!$B$5="","",IF('3'!$B$63="","",5))</f>
        <v/>
      </c>
      <c r="BB748" s="137" t="str">
        <f>IF('3'!$B$5="","",IF('3'!$B$63="","",IF('3'!$F$63="","",'3'!$F$63)))</f>
        <v/>
      </c>
      <c r="BC748" s="141" t="str">
        <f>IF('3'!$B$5="","",IF('3'!$B$63="","",0))</f>
        <v/>
      </c>
      <c r="BD748" s="137" t="str">
        <f>IF('3'!$B$5="","",IF('3'!$B$63="","",'3'!$B$2))</f>
        <v/>
      </c>
      <c r="BE748" s="138" t="str">
        <f>IF('3'!$B$5="","",IF('3'!$B$63="","",'3'!$B$4))</f>
        <v/>
      </c>
      <c r="BG748" s="77"/>
      <c r="BH748" s="73"/>
      <c r="BI748" s="79"/>
      <c r="BK748" s="75"/>
      <c r="BL748" s="73"/>
      <c r="BO748" s="79"/>
      <c r="BQ748" s="77"/>
      <c r="BR748" s="73"/>
    </row>
    <row r="749" spans="50:70" x14ac:dyDescent="0.25">
      <c r="AX749" s="139" t="str">
        <f>IF('3'!$B$5="","",IF('3'!$B$63="","",'3'!$B$5))</f>
        <v/>
      </c>
      <c r="AY749" s="137" t="str">
        <f>IF('3'!$B$5="","",IF('3'!$B$63="","","PCF008002"))</f>
        <v/>
      </c>
      <c r="AZ749" s="140" t="str">
        <f>IF('3'!$B$5="","",IF('3'!$B$63="","",4))</f>
        <v/>
      </c>
      <c r="BA749" s="137" t="str">
        <f>IF('3'!$B$5="","",IF('3'!$B$63="","",6))</f>
        <v/>
      </c>
      <c r="BB749" s="137" t="str">
        <f>IF('3'!$B$5="","",IF('3'!$B$63="","",IF('3'!$G$63="","",'3'!$G$63)))</f>
        <v/>
      </c>
      <c r="BC749" s="141" t="str">
        <f>IF('3'!$B$5="","",IF('3'!$B$63="","",0))</f>
        <v/>
      </c>
      <c r="BD749" s="137" t="str">
        <f>IF('3'!$B$5="","",IF('3'!$B$63="","",'3'!$B$2))</f>
        <v/>
      </c>
      <c r="BE749" s="138" t="str">
        <f>IF('3'!$B$5="","",IF('3'!$B$63="","",'3'!$B$4))</f>
        <v/>
      </c>
      <c r="BG749" s="77"/>
      <c r="BH749" s="73"/>
      <c r="BI749" s="79"/>
      <c r="BK749" s="75"/>
      <c r="BL749" s="73"/>
      <c r="BO749" s="79"/>
      <c r="BQ749" s="77"/>
      <c r="BR749" s="73"/>
    </row>
    <row r="750" spans="50:70" x14ac:dyDescent="0.25">
      <c r="AX750" s="139" t="str">
        <f>IF('3'!$B$5="","",IF('3'!$B$63="","",'3'!$B$5))</f>
        <v/>
      </c>
      <c r="AY750" s="137" t="str">
        <f>IF('3'!$B$5="","",IF('3'!$B$63="","","PCF008002"))</f>
        <v/>
      </c>
      <c r="AZ750" s="140" t="str">
        <f>IF('3'!$B$5="","",IF('3'!$B$63="","",4))</f>
        <v/>
      </c>
      <c r="BA750" s="137" t="str">
        <f>IF('3'!$B$5="","",IF('3'!$B$63="","",7))</f>
        <v/>
      </c>
      <c r="BB750" s="137" t="str">
        <f>IF('3'!$B$5="","",IF('3'!$B$63="","",IF('3'!$H$63="","",'3'!$H$63)))</f>
        <v/>
      </c>
      <c r="BC750" s="141" t="str">
        <f>IF('3'!$B$5="","",IF('3'!$B$63="","",0))</f>
        <v/>
      </c>
      <c r="BD750" s="137" t="str">
        <f>IF('3'!$B$5="","",IF('3'!$B$63="","",'3'!$B$2))</f>
        <v/>
      </c>
      <c r="BE750" s="138" t="str">
        <f>IF('3'!$B$5="","",IF('3'!$B$63="","",'3'!$B$4))</f>
        <v/>
      </c>
      <c r="BG750" s="77"/>
      <c r="BH750" s="73"/>
      <c r="BI750" s="79"/>
      <c r="BK750" s="75"/>
      <c r="BL750" s="73"/>
      <c r="BO750" s="79"/>
      <c r="BQ750" s="77"/>
      <c r="BR750" s="73"/>
    </row>
    <row r="751" spans="50:70" x14ac:dyDescent="0.25">
      <c r="AX751" s="139" t="str">
        <f>IF('3'!$B$5="","",IF('3'!$B$63="","",'3'!$B$5))</f>
        <v/>
      </c>
      <c r="AY751" s="137" t="str">
        <f>IF('3'!$B$5="","",IF('3'!$B$63="","","PCF008002"))</f>
        <v/>
      </c>
      <c r="AZ751" s="140" t="str">
        <f>IF('3'!$B$5="","",IF('3'!$B$63="","",4))</f>
        <v/>
      </c>
      <c r="BA751" s="137" t="str">
        <f>IF('3'!$B$5="","",IF('3'!$B$63="","",8))</f>
        <v/>
      </c>
      <c r="BB751" s="137" t="str">
        <f>IF('3'!$B$5="","",IF('3'!$B$63="","",IF('3'!$I$63="","",'3'!$I$63)))</f>
        <v/>
      </c>
      <c r="BC751" s="141" t="str">
        <f>IF('3'!$B$5="","",IF('3'!$B$63="","",0))</f>
        <v/>
      </c>
      <c r="BD751" s="137" t="str">
        <f>IF('3'!$B$5="","",IF('3'!$B$63="","",'3'!$B$2))</f>
        <v/>
      </c>
      <c r="BE751" s="138" t="str">
        <f>IF('3'!$B$5="","",IF('3'!$B$63="","",'3'!$B$4))</f>
        <v/>
      </c>
      <c r="BG751" s="77"/>
      <c r="BH751" s="73"/>
      <c r="BI751" s="79"/>
      <c r="BK751" s="75"/>
      <c r="BL751" s="73"/>
      <c r="BO751" s="79"/>
      <c r="BQ751" s="77"/>
      <c r="BR751" s="73"/>
    </row>
    <row r="752" spans="50:70" x14ac:dyDescent="0.25">
      <c r="AX752" s="139" t="str">
        <f>IF('3'!$B$5="","",IF('3'!$B$63="","",'3'!$B$5))</f>
        <v/>
      </c>
      <c r="AY752" s="137" t="str">
        <f>IF('3'!$B$5="","",IF('3'!$B$63="","","PCF008002"))</f>
        <v/>
      </c>
      <c r="AZ752" s="140" t="str">
        <f>IF('3'!$B$5="","",IF('3'!$B$63="","",4))</f>
        <v/>
      </c>
      <c r="BA752" s="137" t="str">
        <f>IF('3'!$B$5="","",IF('3'!$B$63="","",9))</f>
        <v/>
      </c>
      <c r="BB752" s="137" t="str">
        <f>IF('3'!$B$5="","",IF('3'!$B$63="","","QAQC"))</f>
        <v/>
      </c>
      <c r="BC752" s="141" t="str">
        <f>IF('3'!$B$5="","",IF('3'!$B$63="","",0))</f>
        <v/>
      </c>
      <c r="BD752" s="137" t="str">
        <f>IF('3'!$B$5="","",IF('3'!$B$63="","",'3'!$B$2))</f>
        <v/>
      </c>
      <c r="BE752" s="138" t="str">
        <f>IF('3'!$B$5="","",IF('3'!$B$63="","",'3'!$B$4))</f>
        <v/>
      </c>
      <c r="BG752" s="77"/>
      <c r="BH752" s="73"/>
      <c r="BI752" s="79"/>
      <c r="BK752" s="75"/>
      <c r="BL752" s="73"/>
      <c r="BO752" s="79"/>
      <c r="BQ752" s="77"/>
      <c r="BR752" s="73"/>
    </row>
    <row r="753" spans="50:70" x14ac:dyDescent="0.25">
      <c r="AX753" s="139" t="str">
        <f>IF('3'!$B$5="","",IF('3'!$B$63="","",'3'!$B$5))</f>
        <v/>
      </c>
      <c r="AY753" s="137" t="str">
        <f>IF('3'!$B$5="","",IF('3'!$B$63="","","PCF008002"))</f>
        <v/>
      </c>
      <c r="AZ753" s="140" t="str">
        <f>IF('3'!$B$5="","",IF('3'!$B$63="","",4))</f>
        <v/>
      </c>
      <c r="BA753" s="137" t="str">
        <f>IF('3'!$B$5="","",IF('3'!$B$63="","",10))</f>
        <v/>
      </c>
      <c r="BB753" s="137" t="str">
        <f>IF('3'!$B$5="","",IF('3'!$B$63="","",IF('3'!$R$63="","",'3'!$R$63)))</f>
        <v/>
      </c>
      <c r="BC753" s="141" t="str">
        <f>IF('3'!$B$5="","",IF('3'!$B$63="","",0))</f>
        <v/>
      </c>
      <c r="BD753" s="137" t="str">
        <f>IF('3'!$B$5="","",IF('3'!$B$63="","",'3'!$B$2))</f>
        <v/>
      </c>
      <c r="BE753" s="138" t="str">
        <f>IF('3'!$B$5="","",IF('3'!$B$63="","",'3'!$B$4))</f>
        <v/>
      </c>
      <c r="BG753" s="77"/>
      <c r="BH753" s="73"/>
      <c r="BI753" s="79"/>
      <c r="BK753" s="75"/>
      <c r="BL753" s="73"/>
      <c r="BO753" s="79"/>
      <c r="BQ753" s="77"/>
      <c r="BR753" s="73"/>
    </row>
    <row r="754" spans="50:70" x14ac:dyDescent="0.25">
      <c r="AX754" s="139" t="str">
        <f>IF('3'!$B$5="","",IF('3'!$B$63="","",'3'!$B$5))</f>
        <v/>
      </c>
      <c r="AY754" s="137" t="str">
        <f>IF('3'!$B$5="","",IF('3'!$B$63="","","PCF008002"))</f>
        <v/>
      </c>
      <c r="AZ754" s="140" t="str">
        <f>IF('3'!$B$5="","",IF('3'!$B$63="","",4))</f>
        <v/>
      </c>
      <c r="BA754" s="137" t="str">
        <f>IF('3'!$B$5="","",IF('3'!$B$63="","",11))</f>
        <v/>
      </c>
      <c r="BB754" s="137" t="str">
        <f>IF('3'!$B$5="","",IF('3'!$B$63="","",IF('3'!$K$63="","",'3'!$K$63)))</f>
        <v/>
      </c>
      <c r="BC754" s="141" t="str">
        <f>IF('3'!$B$5="","",IF('3'!$B$63="","",0))</f>
        <v/>
      </c>
      <c r="BD754" s="137" t="str">
        <f>IF('3'!$B$5="","",IF('3'!$B$63="","",'3'!$B$2))</f>
        <v/>
      </c>
      <c r="BE754" s="138" t="str">
        <f>IF('3'!$B$5="","",IF('3'!$B$63="","",'3'!$B$4))</f>
        <v/>
      </c>
      <c r="BG754" s="77"/>
      <c r="BH754" s="73"/>
      <c r="BI754" s="79"/>
      <c r="BK754" s="75"/>
      <c r="BL754" s="73"/>
      <c r="BO754" s="79"/>
      <c r="BQ754" s="77"/>
      <c r="BR754" s="73"/>
    </row>
    <row r="755" spans="50:70" x14ac:dyDescent="0.25">
      <c r="AX755" s="139" t="str">
        <f>IF('3'!$B$5="","",IF('3'!$B$63="","",'3'!$B$5))</f>
        <v/>
      </c>
      <c r="AY755" s="137" t="str">
        <f>IF('3'!$B$5="","",IF('3'!$B$63="","","PCF008002"))</f>
        <v/>
      </c>
      <c r="AZ755" s="140" t="str">
        <f>IF('3'!$B$5="","",IF('3'!$B$63="","",4))</f>
        <v/>
      </c>
      <c r="BA755" s="137" t="str">
        <f>IF('3'!$B$5="","",IF('3'!$B$63="","",12))</f>
        <v/>
      </c>
      <c r="BB755" s="137" t="str">
        <f>IF('3'!$B$5="","",IF('3'!$B$63="","",IF('3'!$E$63="","",'3'!$E$63)))</f>
        <v/>
      </c>
      <c r="BC755" s="141" t="str">
        <f>IF('3'!$B$5="","",IF('3'!$B$63="","",0))</f>
        <v/>
      </c>
      <c r="BD755" s="137" t="str">
        <f>IF('3'!$B$5="","",IF('3'!$B$63="","",'3'!$B$2))</f>
        <v/>
      </c>
      <c r="BE755" s="138" t="str">
        <f>IF('3'!$B$5="","",IF('3'!$B$63="","",'3'!$B$4))</f>
        <v/>
      </c>
      <c r="BG755" s="77"/>
      <c r="BH755" s="73"/>
      <c r="BI755" s="79"/>
      <c r="BK755" s="75"/>
      <c r="BL755" s="73"/>
      <c r="BO755" s="79"/>
      <c r="BQ755" s="77"/>
      <c r="BR755" s="73"/>
    </row>
    <row r="756" spans="50:70" x14ac:dyDescent="0.25">
      <c r="AX756" s="139" t="str">
        <f>IF('3'!$B$5="","",IF('3'!$B$63="","",'3'!$B$5))</f>
        <v/>
      </c>
      <c r="AY756" s="137" t="str">
        <f>IF('3'!$B$5="","",IF('3'!$B$63="","","PCF008002"))</f>
        <v/>
      </c>
      <c r="AZ756" s="140" t="str">
        <f>IF('3'!$B$5="","",IF('3'!$B$63="","",4))</f>
        <v/>
      </c>
      <c r="BA756" s="137" t="str">
        <f>IF('3'!$B$5="","",IF('3'!$B$63="","",990))</f>
        <v/>
      </c>
      <c r="BB756" s="137"/>
      <c r="BC756" s="141" t="str">
        <f>IF('3'!$B$5="","",IF('3'!$B$63="","",0))</f>
        <v/>
      </c>
      <c r="BD756" s="137" t="str">
        <f>IF('3'!$B$5="","",IF('3'!$B$63="","",'3'!$B$2))</f>
        <v/>
      </c>
      <c r="BE756" s="138" t="str">
        <f>IF('3'!$B$5="","",IF('3'!$B$63="","",'3'!$B$4))</f>
        <v/>
      </c>
      <c r="BG756" s="77"/>
      <c r="BH756" s="73"/>
      <c r="BI756" s="79"/>
      <c r="BK756" s="75"/>
      <c r="BL756" s="73"/>
      <c r="BO756" s="79"/>
      <c r="BQ756" s="77"/>
      <c r="BR756" s="73"/>
    </row>
    <row r="757" spans="50:70" x14ac:dyDescent="0.25">
      <c r="AX757" s="139" t="str">
        <f>IF('3'!$B$5="","",IF('3'!$B$63="","",'3'!$B$5))</f>
        <v/>
      </c>
      <c r="AY757" s="137" t="str">
        <f>IF('3'!$B$5="","",IF('3'!$B$63="","","PCF008002"))</f>
        <v/>
      </c>
      <c r="AZ757" s="140" t="str">
        <f>IF('3'!$B$5="","",IF('3'!$B$63="","",4))</f>
        <v/>
      </c>
      <c r="BA757" s="137" t="str">
        <f>IF('3'!$B$5="","",IF('3'!$B$63="","",992))</f>
        <v/>
      </c>
      <c r="BB757" s="137"/>
      <c r="BC757" s="141" t="str">
        <f>IF('3'!$B$5="","",IF('3'!$B$63="","",0))</f>
        <v/>
      </c>
      <c r="BD757" s="137" t="str">
        <f>IF('3'!$B$5="","",IF('3'!$B$63="","",'3'!$B$2))</f>
        <v/>
      </c>
      <c r="BE757" s="138" t="str">
        <f>IF('3'!$B$5="","",IF('3'!$B$63="","",'3'!$B$4))</f>
        <v/>
      </c>
      <c r="BG757" s="77"/>
      <c r="BH757" s="73"/>
      <c r="BI757" s="79"/>
      <c r="BK757" s="75"/>
      <c r="BL757" s="73"/>
      <c r="BO757" s="79"/>
      <c r="BQ757" s="77"/>
      <c r="BR757" s="73"/>
    </row>
    <row r="758" spans="50:70" x14ac:dyDescent="0.25">
      <c r="AX758" s="139" t="str">
        <f>IF('3'!$B$5="","",IF('3'!$B$63="","",'3'!$B$5))</f>
        <v/>
      </c>
      <c r="AY758" s="137" t="str">
        <f>IF('3'!$B$5="","",IF('3'!$B$63="","","PCF008002"))</f>
        <v/>
      </c>
      <c r="AZ758" s="140" t="str">
        <f>IF('3'!$B$5="","",IF('3'!$B$63="","",4))</f>
        <v/>
      </c>
      <c r="BA758" s="137" t="str">
        <f>IF('3'!$B$5="","",IF('3'!$B$63="","",993))</f>
        <v/>
      </c>
      <c r="BB758" s="137"/>
      <c r="BC758" s="141" t="str">
        <f>IF('3'!$B$5="","",IF('3'!$B$63="","",0))</f>
        <v/>
      </c>
      <c r="BD758" s="137" t="str">
        <f>IF('3'!$B$5="","",IF('3'!$B$63="","",'3'!$B$2))</f>
        <v/>
      </c>
      <c r="BE758" s="138" t="str">
        <f>IF('3'!$B$5="","",IF('3'!$B$63="","",'3'!$B$4))</f>
        <v/>
      </c>
      <c r="BG758" s="77"/>
      <c r="BH758" s="73"/>
      <c r="BI758" s="79"/>
      <c r="BK758" s="75"/>
      <c r="BL758" s="73"/>
      <c r="BO758" s="79"/>
      <c r="BQ758" s="77"/>
      <c r="BR758" s="73"/>
    </row>
    <row r="759" spans="50:70" x14ac:dyDescent="0.25">
      <c r="AX759" s="139" t="str">
        <f>IF('3'!$B$5="","",IF('3'!$B$63="","",'3'!$B$5))</f>
        <v/>
      </c>
      <c r="AY759" s="137" t="str">
        <f>IF('3'!$B$5="","",IF('3'!$B$63="","","PCF008002"))</f>
        <v/>
      </c>
      <c r="AZ759" s="140" t="str">
        <f>IF('3'!$B$5="","",IF('3'!$B$63="","",4))</f>
        <v/>
      </c>
      <c r="BA759" s="137" t="str">
        <f>IF('3'!$B$5="","",IF('3'!$B$63="","",994))</f>
        <v/>
      </c>
      <c r="BB759" s="137"/>
      <c r="BC759" s="141" t="str">
        <f>IF('3'!$B$5="","",IF('3'!$B$63="","",0))</f>
        <v/>
      </c>
      <c r="BD759" s="137" t="str">
        <f>IF('3'!$B$5="","",IF('3'!$B$63="","",'3'!$B$2))</f>
        <v/>
      </c>
      <c r="BE759" s="138" t="str">
        <f>IF('3'!$B$5="","",IF('3'!$B$63="","",'3'!$B$4))</f>
        <v/>
      </c>
      <c r="BG759" s="77"/>
      <c r="BH759" s="73"/>
      <c r="BI759" s="79"/>
      <c r="BK759" s="75"/>
      <c r="BL759" s="73"/>
      <c r="BO759" s="79"/>
      <c r="BQ759" s="77"/>
      <c r="BR759" s="73"/>
    </row>
    <row r="760" spans="50:70" x14ac:dyDescent="0.25">
      <c r="AX760" s="139" t="str">
        <f>IF('3'!$B$5="","",IF('3'!$B$63="","",'3'!$B$5))</f>
        <v/>
      </c>
      <c r="AY760" s="137" t="str">
        <f>IF('3'!$B$5="","",IF('3'!$B$63="","","PCF008002"))</f>
        <v/>
      </c>
      <c r="AZ760" s="140" t="str">
        <f>IF('3'!$B$5="","",IF('3'!$B$63="","",4))</f>
        <v/>
      </c>
      <c r="BA760" s="137" t="str">
        <f>IF('3'!$B$5="","",IF('3'!$B$63="","",995))</f>
        <v/>
      </c>
      <c r="BB760" s="137"/>
      <c r="BC760" s="141" t="str">
        <f>IF('3'!$B$5="","",IF('3'!$B$63="","",0))</f>
        <v/>
      </c>
      <c r="BD760" s="137" t="str">
        <f>IF('3'!$B$5="","",IF('3'!$B$63="","",'3'!$B$2))</f>
        <v/>
      </c>
      <c r="BE760" s="138" t="str">
        <f>IF('3'!$B$5="","",IF('3'!$B$63="","",'3'!$B$4))</f>
        <v/>
      </c>
      <c r="BG760" s="77"/>
      <c r="BH760" s="73"/>
      <c r="BI760" s="79"/>
      <c r="BK760" s="75"/>
      <c r="BL760" s="73"/>
      <c r="BO760" s="79"/>
      <c r="BQ760" s="77"/>
      <c r="BR760" s="73"/>
    </row>
    <row r="761" spans="50:70" x14ac:dyDescent="0.25">
      <c r="AX761" s="139" t="str">
        <f>IF('3'!$B$5="","",IF('3'!$B$63="","",'3'!$B$5))</f>
        <v/>
      </c>
      <c r="AY761" s="137" t="str">
        <f>IF('3'!$B$5="","",IF('3'!$B$63="","","PCF008002"))</f>
        <v/>
      </c>
      <c r="AZ761" s="140" t="str">
        <f>IF('3'!$B$5="","",IF('3'!$B$63="","",4))</f>
        <v/>
      </c>
      <c r="BA761" s="137" t="str">
        <f>IF('3'!$B$5="","",IF('3'!$B$63="","",996))</f>
        <v/>
      </c>
      <c r="BB761" s="137"/>
      <c r="BC761" s="141" t="str">
        <f>IF('3'!$B$5="","",IF('3'!$B$63="","",0))</f>
        <v/>
      </c>
      <c r="BD761" s="137" t="str">
        <f>IF('3'!$B$5="","",IF('3'!$B$63="","",'3'!$B$2))</f>
        <v/>
      </c>
      <c r="BE761" s="138" t="str">
        <f>IF('3'!$B$5="","",IF('3'!$B$63="","",'3'!$B$4))</f>
        <v/>
      </c>
      <c r="BG761" s="77"/>
      <c r="BH761" s="73"/>
      <c r="BI761" s="79"/>
      <c r="BK761" s="75"/>
      <c r="BL761" s="73"/>
      <c r="BO761" s="79"/>
      <c r="BQ761" s="77"/>
      <c r="BR761" s="73"/>
    </row>
    <row r="762" spans="50:70" x14ac:dyDescent="0.25">
      <c r="AX762" s="139" t="str">
        <f>IF('3'!$B$5="","",IF('3'!$B$63="","",'3'!$B$5))</f>
        <v/>
      </c>
      <c r="AY762" s="137" t="str">
        <f>IF('3'!$B$5="","",IF('3'!$B$63="","","PCF008002"))</f>
        <v/>
      </c>
      <c r="AZ762" s="140" t="str">
        <f>IF('3'!$B$5="","",IF('3'!$B$63="","",4))</f>
        <v/>
      </c>
      <c r="BA762" s="137" t="str">
        <f>IF('3'!$B$5="","",IF('3'!$B$63="","",997))</f>
        <v/>
      </c>
      <c r="BB762" s="137"/>
      <c r="BC762" s="141" t="str">
        <f>IF('3'!$B$5="","",IF('3'!$B$63="","",0))</f>
        <v/>
      </c>
      <c r="BD762" s="137" t="str">
        <f>IF('3'!$B$5="","",IF('3'!$B$63="","",'3'!$B$2))</f>
        <v/>
      </c>
      <c r="BE762" s="138" t="str">
        <f>IF('3'!$B$5="","",IF('3'!$B$63="","",'3'!$B$4))</f>
        <v/>
      </c>
      <c r="BG762" s="77"/>
      <c r="BH762" s="73"/>
      <c r="BI762" s="79"/>
      <c r="BK762" s="75"/>
      <c r="BL762" s="73"/>
      <c r="BO762" s="79"/>
      <c r="BQ762" s="77"/>
      <c r="BR762" s="73"/>
    </row>
    <row r="763" spans="50:70" x14ac:dyDescent="0.25">
      <c r="AX763" s="139" t="str">
        <f>IF('3'!$B$5="","",IF('3'!$B$63="","",'3'!$B$5))</f>
        <v/>
      </c>
      <c r="AY763" s="137" t="str">
        <f>IF('3'!$B$5="","",IF('3'!$B$63="","","PCF008002"))</f>
        <v/>
      </c>
      <c r="AZ763" s="140" t="str">
        <f>IF('3'!$B$5="","",IF('3'!$B$63="","",4))</f>
        <v/>
      </c>
      <c r="BA763" s="137" t="str">
        <f>IF('3'!$B$5="","",IF('3'!$B$63="","",998))</f>
        <v/>
      </c>
      <c r="BB763" s="137"/>
      <c r="BC763" s="141" t="str">
        <f>IF('3'!$B$5="","",IF('3'!$B$63="","",0))</f>
        <v/>
      </c>
      <c r="BD763" s="137" t="str">
        <f>IF('3'!$B$5="","",IF('3'!$B$63="","",'3'!$B$2))</f>
        <v/>
      </c>
      <c r="BE763" s="138" t="str">
        <f>IF('3'!$B$5="","",IF('3'!$B$63="","",'3'!$B$4))</f>
        <v/>
      </c>
      <c r="BG763" s="77"/>
      <c r="BH763" s="73"/>
      <c r="BI763" s="79"/>
      <c r="BK763" s="75"/>
      <c r="BL763" s="73"/>
      <c r="BO763" s="79"/>
      <c r="BQ763" s="77"/>
      <c r="BR763" s="73"/>
    </row>
    <row r="764" spans="50:70" x14ac:dyDescent="0.25">
      <c r="AX764" s="139" t="str">
        <f>IF('3'!$B$5="","",IF('3'!$B$63="","",'3'!$B$5))</f>
        <v/>
      </c>
      <c r="AY764" s="137" t="str">
        <f>IF('3'!$B$5="","",IF('3'!$B$63="","","PCF008002"))</f>
        <v/>
      </c>
      <c r="AZ764" s="140" t="str">
        <f>IF('3'!$B$5="","",IF('3'!$B$63="","",4))</f>
        <v/>
      </c>
      <c r="BA764" s="137" t="str">
        <f>IF('3'!$B$5="","",IF('3'!$B$63="","",999))</f>
        <v/>
      </c>
      <c r="BB764" s="137"/>
      <c r="BC764" s="141" t="str">
        <f>IF('3'!$B$5="","",IF('3'!$B$63="","",0))</f>
        <v/>
      </c>
      <c r="BD764" s="137" t="str">
        <f>IF('3'!$B$5="","",IF('3'!$B$63="","",'3'!$B$2))</f>
        <v/>
      </c>
      <c r="BE764" s="138" t="str">
        <f>IF('3'!$B$5="","",IF('3'!$B$63="","",'3'!$B$4))</f>
        <v/>
      </c>
      <c r="BG764" s="77"/>
      <c r="BH764" s="73"/>
      <c r="BI764" s="79"/>
      <c r="BK764" s="75"/>
      <c r="BL764" s="73"/>
      <c r="BO764" s="79"/>
      <c r="BQ764" s="77"/>
      <c r="BR764" s="73"/>
    </row>
    <row r="765" spans="50:70" x14ac:dyDescent="0.25">
      <c r="AX765" s="139" t="str">
        <f>IF('3'!$B$5="","",IF('3'!$B$64="","",'3'!$B$5))</f>
        <v/>
      </c>
      <c r="AY765" s="137" t="str">
        <f>IF('3'!$B$5="","",IF('3'!$B$64="","","PCF008002"))</f>
        <v/>
      </c>
      <c r="AZ765" s="140" t="str">
        <f>IF('3'!$B$5="","",IF('3'!$B$64="","",5))</f>
        <v/>
      </c>
      <c r="BA765" s="137" t="str">
        <f>IF('3'!$B$5="","",IF('3'!$B$64="","",1))</f>
        <v/>
      </c>
      <c r="BB765" s="137" t="str">
        <f>IF('3'!$B$5="","",IF('3'!$B$64="","",IF('3'!$B$64="","",'3'!$B$64)))</f>
        <v/>
      </c>
      <c r="BC765" s="141" t="str">
        <f>IF('3'!$B$5="","",IF('3'!$B$64="","",0))</f>
        <v/>
      </c>
      <c r="BD765" s="137" t="str">
        <f>IF('3'!$B$5="","",IF('3'!$B$64="","",'3'!$B$2))</f>
        <v/>
      </c>
      <c r="BE765" s="138" t="str">
        <f>IF('3'!$B$5="","",IF('3'!$B$64="","",'3'!$B$4))</f>
        <v/>
      </c>
      <c r="BG765" s="77"/>
      <c r="BH765" s="73"/>
      <c r="BI765" s="79"/>
      <c r="BK765" s="75"/>
      <c r="BL765" s="73"/>
      <c r="BO765" s="79"/>
      <c r="BQ765" s="77"/>
      <c r="BR765" s="73"/>
    </row>
    <row r="766" spans="50:70" x14ac:dyDescent="0.25">
      <c r="AX766" s="139" t="str">
        <f>IF('3'!$B$5="","",IF('3'!$B$64="","",'3'!$B$5))</f>
        <v/>
      </c>
      <c r="AY766" s="137" t="str">
        <f>IF('3'!$B$5="","",IF('3'!$B$64="","","PCF008002"))</f>
        <v/>
      </c>
      <c r="AZ766" s="140" t="str">
        <f>IF('3'!$B$5="","",IF('3'!$B$64="","",5))</f>
        <v/>
      </c>
      <c r="BA766" s="137" t="str">
        <f>IF('3'!$B$5="","",IF('3'!$B$64="","",2))</f>
        <v/>
      </c>
      <c r="BB766" s="137" t="str">
        <f>IF('3'!$B$5="","",IF('3'!$B$64="","",IF('3'!$J$64="","",'3'!$J$64)))</f>
        <v/>
      </c>
      <c r="BC766" s="141" t="str">
        <f>IF('3'!$B$5="","",IF('3'!$B$64="","",0))</f>
        <v/>
      </c>
      <c r="BD766" s="137" t="str">
        <f>IF('3'!$B$5="","",IF('3'!$B$64="","",'3'!$B$2))</f>
        <v/>
      </c>
      <c r="BE766" s="138" t="str">
        <f>IF('3'!$B$5="","",IF('3'!$B$64="","",'3'!$B$4))</f>
        <v/>
      </c>
      <c r="BG766" s="77"/>
      <c r="BH766" s="73"/>
      <c r="BI766" s="79"/>
      <c r="BK766" s="75"/>
      <c r="BL766" s="73"/>
      <c r="BO766" s="79"/>
      <c r="BQ766" s="77"/>
      <c r="BR766" s="73"/>
    </row>
    <row r="767" spans="50:70" x14ac:dyDescent="0.25">
      <c r="AX767" s="139" t="str">
        <f>IF('3'!$B$5="","",IF('3'!$B$64="","",'3'!$B$5))</f>
        <v/>
      </c>
      <c r="AY767" s="137" t="str">
        <f>IF('3'!$B$5="","",IF('3'!$B$64="","","PCF008002"))</f>
        <v/>
      </c>
      <c r="AZ767" s="140" t="str">
        <f>IF('3'!$B$5="","",IF('3'!$B$64="","",5))</f>
        <v/>
      </c>
      <c r="BA767" s="137" t="str">
        <f>IF('3'!$B$5="","",IF('3'!$B$64="","",3))</f>
        <v/>
      </c>
      <c r="BB767" s="137" t="str">
        <f>IF('3'!$B$5="","",IF('3'!$B$64="","",IF('3'!$D$64="","",'3'!$D$64)))</f>
        <v/>
      </c>
      <c r="BC767" s="141" t="str">
        <f>IF('3'!$B$5="","",IF('3'!$B$64="","",0))</f>
        <v/>
      </c>
      <c r="BD767" s="137" t="str">
        <f>IF('3'!$B$5="","",IF('3'!$B$64="","",'3'!$B$2))</f>
        <v/>
      </c>
      <c r="BE767" s="138" t="str">
        <f>IF('3'!$B$5="","",IF('3'!$B$64="","",'3'!$B$4))</f>
        <v/>
      </c>
      <c r="BG767" s="77"/>
      <c r="BH767" s="73"/>
      <c r="BI767" s="79"/>
      <c r="BK767" s="75"/>
      <c r="BL767" s="73"/>
      <c r="BO767" s="79"/>
      <c r="BQ767" s="77"/>
      <c r="BR767" s="73"/>
    </row>
    <row r="768" spans="50:70" x14ac:dyDescent="0.25">
      <c r="AX768" s="139" t="str">
        <f>IF('3'!$B$5="","",IF('3'!$B$64="","",'3'!$B$5))</f>
        <v/>
      </c>
      <c r="AY768" s="137" t="str">
        <f>IF('3'!$B$5="","",IF('3'!$B$64="","","PCF008002"))</f>
        <v/>
      </c>
      <c r="AZ768" s="140" t="str">
        <f>IF('3'!$B$5="","",IF('3'!$B$64="","",5))</f>
        <v/>
      </c>
      <c r="BA768" s="137" t="str">
        <f>IF('3'!$B$5="","",IF('3'!$B$64="","",4))</f>
        <v/>
      </c>
      <c r="BB768" s="137" t="str">
        <f>IF('3'!$B$5="","",IF('3'!$B$64="","",IF('3'!$D$64="","",'3'!$D$64)))</f>
        <v/>
      </c>
      <c r="BC768" s="141" t="str">
        <f>IF('3'!$B$5="","",IF('3'!$B$64="","",0))</f>
        <v/>
      </c>
      <c r="BD768" s="137" t="str">
        <f>IF('3'!$B$5="","",IF('3'!$B$64="","",'3'!$B$2))</f>
        <v/>
      </c>
      <c r="BE768" s="138" t="str">
        <f>IF('3'!$B$5="","",IF('3'!$B$64="","",'3'!$B$4))</f>
        <v/>
      </c>
      <c r="BG768" s="77"/>
      <c r="BH768" s="73"/>
      <c r="BI768" s="79"/>
      <c r="BK768" s="75"/>
      <c r="BL768" s="73"/>
      <c r="BO768" s="79"/>
      <c r="BQ768" s="77"/>
      <c r="BR768" s="73"/>
    </row>
    <row r="769" spans="50:70" x14ac:dyDescent="0.25">
      <c r="AX769" s="139" t="str">
        <f>IF('3'!$B$5="","",IF('3'!$B$64="","",'3'!$B$5))</f>
        <v/>
      </c>
      <c r="AY769" s="137" t="str">
        <f>IF('3'!$B$5="","",IF('3'!$B$64="","","PCF008002"))</f>
        <v/>
      </c>
      <c r="AZ769" s="140" t="str">
        <f>IF('3'!$B$5="","",IF('3'!$B$64="","",5))</f>
        <v/>
      </c>
      <c r="BA769" s="137" t="str">
        <f>IF('3'!$B$5="","",IF('3'!$B$64="","",5))</f>
        <v/>
      </c>
      <c r="BB769" s="137" t="str">
        <f>IF('3'!$B$5="","",IF('3'!$B$64="","",IF('3'!$F$64="","",'3'!$F$64)))</f>
        <v/>
      </c>
      <c r="BC769" s="141" t="str">
        <f>IF('3'!$B$5="","",IF('3'!$B$64="","",0))</f>
        <v/>
      </c>
      <c r="BD769" s="137" t="str">
        <f>IF('3'!$B$5="","",IF('3'!$B$64="","",'3'!$B$2))</f>
        <v/>
      </c>
      <c r="BE769" s="138" t="str">
        <f>IF('3'!$B$5="","",IF('3'!$B$64="","",'3'!$B$4))</f>
        <v/>
      </c>
      <c r="BG769" s="77"/>
      <c r="BH769" s="73"/>
      <c r="BI769" s="79"/>
      <c r="BK769" s="75"/>
      <c r="BL769" s="73"/>
      <c r="BO769" s="79"/>
      <c r="BQ769" s="77"/>
      <c r="BR769" s="73"/>
    </row>
    <row r="770" spans="50:70" x14ac:dyDescent="0.25">
      <c r="AX770" s="139" t="str">
        <f>IF('3'!$B$5="","",IF('3'!$B$64="","",'3'!$B$5))</f>
        <v/>
      </c>
      <c r="AY770" s="137" t="str">
        <f>IF('3'!$B$5="","",IF('3'!$B$64="","","PCF008002"))</f>
        <v/>
      </c>
      <c r="AZ770" s="140" t="str">
        <f>IF('3'!$B$5="","",IF('3'!$B$64="","",5))</f>
        <v/>
      </c>
      <c r="BA770" s="137" t="str">
        <f>IF('3'!$B$5="","",IF('3'!$B$64="","",6))</f>
        <v/>
      </c>
      <c r="BB770" s="137" t="str">
        <f>IF('3'!$B$5="","",IF('3'!$B$64="","",IF('3'!$G$64="","",'3'!$G$64)))</f>
        <v/>
      </c>
      <c r="BC770" s="141" t="str">
        <f>IF('3'!$B$5="","",IF('3'!$B$64="","",0))</f>
        <v/>
      </c>
      <c r="BD770" s="137" t="str">
        <f>IF('3'!$B$5="","",IF('3'!$B$64="","",'3'!$B$2))</f>
        <v/>
      </c>
      <c r="BE770" s="138" t="str">
        <f>IF('3'!$B$5="","",IF('3'!$B$64="","",'3'!$B$4))</f>
        <v/>
      </c>
      <c r="BG770" s="77"/>
      <c r="BH770" s="73"/>
      <c r="BI770" s="79"/>
      <c r="BK770" s="75"/>
      <c r="BL770" s="73"/>
      <c r="BO770" s="79"/>
      <c r="BQ770" s="77"/>
      <c r="BR770" s="73"/>
    </row>
    <row r="771" spans="50:70" x14ac:dyDescent="0.25">
      <c r="AX771" s="139" t="str">
        <f>IF('3'!$B$5="","",IF('3'!$B$64="","",'3'!$B$5))</f>
        <v/>
      </c>
      <c r="AY771" s="137" t="str">
        <f>IF('3'!$B$5="","",IF('3'!$B$64="","","PCF008002"))</f>
        <v/>
      </c>
      <c r="AZ771" s="140" t="str">
        <f>IF('3'!$B$5="","",IF('3'!$B$64="","",5))</f>
        <v/>
      </c>
      <c r="BA771" s="137" t="str">
        <f>IF('3'!$B$5="","",IF('3'!$B$64="","",7))</f>
        <v/>
      </c>
      <c r="BB771" s="137" t="str">
        <f>IF('3'!$B$5="","",IF('3'!$B$64="","",IF('3'!$H$64="","",'3'!$H$64)))</f>
        <v/>
      </c>
      <c r="BC771" s="141" t="str">
        <f>IF('3'!$B$5="","",IF('3'!$B$64="","",0))</f>
        <v/>
      </c>
      <c r="BD771" s="137" t="str">
        <f>IF('3'!$B$5="","",IF('3'!$B$64="","",'3'!$B$2))</f>
        <v/>
      </c>
      <c r="BE771" s="138" t="str">
        <f>IF('3'!$B$5="","",IF('3'!$B$64="","",'3'!$B$4))</f>
        <v/>
      </c>
      <c r="BG771" s="77"/>
      <c r="BH771" s="73"/>
      <c r="BI771" s="79"/>
      <c r="BK771" s="75"/>
      <c r="BL771" s="73"/>
      <c r="BO771" s="79"/>
      <c r="BQ771" s="77"/>
      <c r="BR771" s="73"/>
    </row>
    <row r="772" spans="50:70" x14ac:dyDescent="0.25">
      <c r="AX772" s="139" t="str">
        <f>IF('3'!$B$5="","",IF('3'!$B$64="","",'3'!$B$5))</f>
        <v/>
      </c>
      <c r="AY772" s="137" t="str">
        <f>IF('3'!$B$5="","",IF('3'!$B$64="","","PCF008002"))</f>
        <v/>
      </c>
      <c r="AZ772" s="140" t="str">
        <f>IF('3'!$B$5="","",IF('3'!$B$64="","",5))</f>
        <v/>
      </c>
      <c r="BA772" s="137" t="str">
        <f>IF('3'!$B$5="","",IF('3'!$B$64="","",8))</f>
        <v/>
      </c>
      <c r="BB772" s="137" t="str">
        <f>IF('3'!$B$5="","",IF('3'!$B$64="","",IF('3'!$I$64="","",'3'!$I$64)))</f>
        <v/>
      </c>
      <c r="BC772" s="141" t="str">
        <f>IF('3'!$B$5="","",IF('3'!$B$64="","",0))</f>
        <v/>
      </c>
      <c r="BD772" s="137" t="str">
        <f>IF('3'!$B$5="","",IF('3'!$B$64="","",'3'!$B$2))</f>
        <v/>
      </c>
      <c r="BE772" s="138" t="str">
        <f>IF('3'!$B$5="","",IF('3'!$B$64="","",'3'!$B$4))</f>
        <v/>
      </c>
      <c r="BG772" s="77"/>
      <c r="BH772" s="73"/>
      <c r="BI772" s="79"/>
      <c r="BK772" s="75"/>
      <c r="BL772" s="73"/>
      <c r="BO772" s="79"/>
      <c r="BQ772" s="77"/>
      <c r="BR772" s="73"/>
    </row>
    <row r="773" spans="50:70" x14ac:dyDescent="0.25">
      <c r="AX773" s="139" t="str">
        <f>IF('3'!$B$5="","",IF('3'!$B$64="","",'3'!$B$5))</f>
        <v/>
      </c>
      <c r="AY773" s="137" t="str">
        <f>IF('3'!$B$5="","",IF('3'!$B$64="","","PCF008002"))</f>
        <v/>
      </c>
      <c r="AZ773" s="140" t="str">
        <f>IF('3'!$B$5="","",IF('3'!$B$64="","",5))</f>
        <v/>
      </c>
      <c r="BA773" s="137" t="str">
        <f>IF('3'!$B$5="","",IF('3'!$B$64="","",9))</f>
        <v/>
      </c>
      <c r="BB773" s="137" t="str">
        <f>IF('3'!$B$5="","",IF('3'!$B$64="","","QAQC"))</f>
        <v/>
      </c>
      <c r="BC773" s="141" t="str">
        <f>IF('3'!$B$5="","",IF('3'!$B$64="","",0))</f>
        <v/>
      </c>
      <c r="BD773" s="137" t="str">
        <f>IF('3'!$B$5="","",IF('3'!$B$64="","",'3'!$B$2))</f>
        <v/>
      </c>
      <c r="BE773" s="138" t="str">
        <f>IF('3'!$B$5="","",IF('3'!$B$64="","",'3'!$B$4))</f>
        <v/>
      </c>
      <c r="BG773" s="77"/>
      <c r="BH773" s="73"/>
      <c r="BI773" s="79"/>
      <c r="BK773" s="75"/>
      <c r="BL773" s="73"/>
      <c r="BO773" s="79"/>
      <c r="BQ773" s="77"/>
      <c r="BR773" s="73"/>
    </row>
    <row r="774" spans="50:70" x14ac:dyDescent="0.25">
      <c r="AX774" s="139" t="str">
        <f>IF('3'!$B$5="","",IF('3'!$B$64="","",'3'!$B$5))</f>
        <v/>
      </c>
      <c r="AY774" s="137" t="str">
        <f>IF('3'!$B$5="","",IF('3'!$B$64="","","PCF008002"))</f>
        <v/>
      </c>
      <c r="AZ774" s="140" t="str">
        <f>IF('3'!$B$5="","",IF('3'!$B$64="","",5))</f>
        <v/>
      </c>
      <c r="BA774" s="137" t="str">
        <f>IF('3'!$B$5="","",IF('3'!$B$64="","",10))</f>
        <v/>
      </c>
      <c r="BB774" s="137" t="str">
        <f>IF('3'!$B$5="","",IF('3'!$B$64="","",IF('3'!$R$64="","",'3'!$R$64)))</f>
        <v/>
      </c>
      <c r="BC774" s="141" t="str">
        <f>IF('3'!$B$5="","",IF('3'!$B$64="","",0))</f>
        <v/>
      </c>
      <c r="BD774" s="137" t="str">
        <f>IF('3'!$B$5="","",IF('3'!$B$64="","",'3'!$B$2))</f>
        <v/>
      </c>
      <c r="BE774" s="138" t="str">
        <f>IF('3'!$B$5="","",IF('3'!$B$64="","",'3'!$B$4))</f>
        <v/>
      </c>
      <c r="BG774" s="77"/>
      <c r="BH774" s="73"/>
      <c r="BI774" s="79"/>
      <c r="BK774" s="75"/>
      <c r="BL774" s="73"/>
      <c r="BO774" s="79"/>
      <c r="BQ774" s="77"/>
      <c r="BR774" s="73"/>
    </row>
    <row r="775" spans="50:70" x14ac:dyDescent="0.25">
      <c r="AX775" s="139" t="str">
        <f>IF('3'!$B$5="","",IF('3'!$B$64="","",'3'!$B$5))</f>
        <v/>
      </c>
      <c r="AY775" s="137" t="str">
        <f>IF('3'!$B$5="","",IF('3'!$B$64="","","PCF008002"))</f>
        <v/>
      </c>
      <c r="AZ775" s="140" t="str">
        <f>IF('3'!$B$5="","",IF('3'!$B$64="","",5))</f>
        <v/>
      </c>
      <c r="BA775" s="137" t="str">
        <f>IF('3'!$B$5="","",IF('3'!$B$64="","",11))</f>
        <v/>
      </c>
      <c r="BB775" s="137" t="str">
        <f>IF('3'!$B$5="","",IF('3'!$B$64="","",IF('3'!$K$64="","",'3'!$K$64)))</f>
        <v/>
      </c>
      <c r="BC775" s="141" t="str">
        <f>IF('3'!$B$5="","",IF('3'!$B$64="","",0))</f>
        <v/>
      </c>
      <c r="BD775" s="137" t="str">
        <f>IF('3'!$B$5="","",IF('3'!$B$64="","",'3'!$B$2))</f>
        <v/>
      </c>
      <c r="BE775" s="138" t="str">
        <f>IF('3'!$B$5="","",IF('3'!$B$64="","",'3'!$B$4))</f>
        <v/>
      </c>
      <c r="BG775" s="77"/>
      <c r="BH775" s="73"/>
      <c r="BI775" s="79"/>
      <c r="BK775" s="75"/>
      <c r="BL775" s="73"/>
      <c r="BO775" s="79"/>
      <c r="BQ775" s="77"/>
      <c r="BR775" s="73"/>
    </row>
    <row r="776" spans="50:70" x14ac:dyDescent="0.25">
      <c r="AX776" s="139" t="str">
        <f>IF('3'!$B$5="","",IF('3'!$B$64="","",'3'!$B$5))</f>
        <v/>
      </c>
      <c r="AY776" s="137" t="str">
        <f>IF('3'!$B$5="","",IF('3'!$B$64="","","PCF008002"))</f>
        <v/>
      </c>
      <c r="AZ776" s="140" t="str">
        <f>IF('3'!$B$5="","",IF('3'!$B$64="","",5))</f>
        <v/>
      </c>
      <c r="BA776" s="137" t="str">
        <f>IF('3'!$B$5="","",IF('3'!$B$64="","",12))</f>
        <v/>
      </c>
      <c r="BB776" s="137" t="str">
        <f>IF('3'!$B$5="","",IF('3'!$B$64="","",IF('3'!$E$64="","",'3'!$E$64)))</f>
        <v/>
      </c>
      <c r="BC776" s="141" t="str">
        <f>IF('3'!$B$5="","",IF('3'!$B$64="","",0))</f>
        <v/>
      </c>
      <c r="BD776" s="137" t="str">
        <f>IF('3'!$B$5="","",IF('3'!$B$64="","",'3'!$B$2))</f>
        <v/>
      </c>
      <c r="BE776" s="138" t="str">
        <f>IF('3'!$B$5="","",IF('3'!$B$64="","",'3'!$B$4))</f>
        <v/>
      </c>
      <c r="BG776" s="77"/>
      <c r="BH776" s="73"/>
      <c r="BI776" s="79"/>
      <c r="BK776" s="75"/>
      <c r="BL776" s="73"/>
      <c r="BO776" s="79"/>
      <c r="BQ776" s="77"/>
      <c r="BR776" s="73"/>
    </row>
    <row r="777" spans="50:70" x14ac:dyDescent="0.25">
      <c r="AX777" s="139" t="str">
        <f>IF('3'!$B$5="","",IF('3'!$B$64="","",'3'!$B$5))</f>
        <v/>
      </c>
      <c r="AY777" s="137" t="str">
        <f>IF('3'!$B$5="","",IF('3'!$B$64="","","PCF008002"))</f>
        <v/>
      </c>
      <c r="AZ777" s="140" t="str">
        <f>IF('3'!$B$5="","",IF('3'!$B$64="","",5))</f>
        <v/>
      </c>
      <c r="BA777" s="137" t="str">
        <f>IF('3'!$B$5="","",IF('3'!$B$64="","",990))</f>
        <v/>
      </c>
      <c r="BB777" s="137"/>
      <c r="BC777" s="141" t="str">
        <f>IF('3'!$B$5="","",IF('3'!$B$64="","",0))</f>
        <v/>
      </c>
      <c r="BD777" s="137" t="str">
        <f>IF('3'!$B$5="","",IF('3'!$B$64="","",'3'!$B$2))</f>
        <v/>
      </c>
      <c r="BE777" s="138" t="str">
        <f>IF('3'!$B$5="","",IF('3'!$B$64="","",'3'!$B$4))</f>
        <v/>
      </c>
      <c r="BG777" s="77"/>
      <c r="BH777" s="73"/>
      <c r="BI777" s="79"/>
      <c r="BK777" s="75"/>
      <c r="BL777" s="73"/>
      <c r="BO777" s="79"/>
      <c r="BQ777" s="77"/>
      <c r="BR777" s="73"/>
    </row>
    <row r="778" spans="50:70" x14ac:dyDescent="0.25">
      <c r="AX778" s="139" t="str">
        <f>IF('3'!$B$5="","",IF('3'!$B$64="","",'3'!$B$5))</f>
        <v/>
      </c>
      <c r="AY778" s="137" t="str">
        <f>IF('3'!$B$5="","",IF('3'!$B$64="","","PCF008002"))</f>
        <v/>
      </c>
      <c r="AZ778" s="140" t="str">
        <f>IF('3'!$B$5="","",IF('3'!$B$64="","",5))</f>
        <v/>
      </c>
      <c r="BA778" s="137" t="str">
        <f>IF('3'!$B$5="","",IF('3'!$B$64="","",992))</f>
        <v/>
      </c>
      <c r="BB778" s="137"/>
      <c r="BC778" s="141" t="str">
        <f>IF('3'!$B$5="","",IF('3'!$B$64="","",0))</f>
        <v/>
      </c>
      <c r="BD778" s="137" t="str">
        <f>IF('3'!$B$5="","",IF('3'!$B$64="","",'3'!$B$2))</f>
        <v/>
      </c>
      <c r="BE778" s="138" t="str">
        <f>IF('3'!$B$5="","",IF('3'!$B$64="","",'3'!$B$4))</f>
        <v/>
      </c>
      <c r="BG778" s="77"/>
      <c r="BH778" s="73"/>
      <c r="BI778" s="79"/>
      <c r="BK778" s="75"/>
      <c r="BL778" s="73"/>
      <c r="BO778" s="79"/>
      <c r="BQ778" s="77"/>
      <c r="BR778" s="73"/>
    </row>
    <row r="779" spans="50:70" x14ac:dyDescent="0.25">
      <c r="AX779" s="139" t="str">
        <f>IF('3'!$B$5="","",IF('3'!$B$64="","",'3'!$B$5))</f>
        <v/>
      </c>
      <c r="AY779" s="137" t="str">
        <f>IF('3'!$B$5="","",IF('3'!$B$64="","","PCF008002"))</f>
        <v/>
      </c>
      <c r="AZ779" s="140" t="str">
        <f>IF('3'!$B$5="","",IF('3'!$B$64="","",5))</f>
        <v/>
      </c>
      <c r="BA779" s="137" t="str">
        <f>IF('3'!$B$5="","",IF('3'!$B$64="","",993))</f>
        <v/>
      </c>
      <c r="BB779" s="137"/>
      <c r="BC779" s="141" t="str">
        <f>IF('3'!$B$5="","",IF('3'!$B$64="","",0))</f>
        <v/>
      </c>
      <c r="BD779" s="137" t="str">
        <f>IF('3'!$B$5="","",IF('3'!$B$64="","",'3'!$B$2))</f>
        <v/>
      </c>
      <c r="BE779" s="138" t="str">
        <f>IF('3'!$B$5="","",IF('3'!$B$64="","",'3'!$B$4))</f>
        <v/>
      </c>
      <c r="BG779" s="77"/>
      <c r="BH779" s="73"/>
      <c r="BI779" s="79"/>
      <c r="BK779" s="75"/>
      <c r="BL779" s="73"/>
      <c r="BO779" s="79"/>
      <c r="BQ779" s="77"/>
      <c r="BR779" s="73"/>
    </row>
    <row r="780" spans="50:70" x14ac:dyDescent="0.25">
      <c r="AX780" s="139" t="str">
        <f>IF('3'!$B$5="","",IF('3'!$B$64="","",'3'!$B$5))</f>
        <v/>
      </c>
      <c r="AY780" s="137" t="str">
        <f>IF('3'!$B$5="","",IF('3'!$B$64="","","PCF008002"))</f>
        <v/>
      </c>
      <c r="AZ780" s="140" t="str">
        <f>IF('3'!$B$5="","",IF('3'!$B$64="","",5))</f>
        <v/>
      </c>
      <c r="BA780" s="137" t="str">
        <f>IF('3'!$B$5="","",IF('3'!$B$64="","",994))</f>
        <v/>
      </c>
      <c r="BB780" s="137"/>
      <c r="BC780" s="141" t="str">
        <f>IF('3'!$B$5="","",IF('3'!$B$64="","",0))</f>
        <v/>
      </c>
      <c r="BD780" s="137" t="str">
        <f>IF('3'!$B$5="","",IF('3'!$B$64="","",'3'!$B$2))</f>
        <v/>
      </c>
      <c r="BE780" s="138" t="str">
        <f>IF('3'!$B$5="","",IF('3'!$B$64="","",'3'!$B$4))</f>
        <v/>
      </c>
      <c r="BG780" s="77"/>
      <c r="BH780" s="73"/>
      <c r="BI780" s="79"/>
      <c r="BK780" s="75"/>
      <c r="BL780" s="73"/>
      <c r="BO780" s="79"/>
      <c r="BQ780" s="77"/>
      <c r="BR780" s="73"/>
    </row>
    <row r="781" spans="50:70" x14ac:dyDescent="0.25">
      <c r="AX781" s="139" t="str">
        <f>IF('3'!$B$5="","",IF('3'!$B$64="","",'3'!$B$5))</f>
        <v/>
      </c>
      <c r="AY781" s="137" t="str">
        <f>IF('3'!$B$5="","",IF('3'!$B$64="","","PCF008002"))</f>
        <v/>
      </c>
      <c r="AZ781" s="140" t="str">
        <f>IF('3'!$B$5="","",IF('3'!$B$64="","",5))</f>
        <v/>
      </c>
      <c r="BA781" s="137" t="str">
        <f>IF('3'!$B$5="","",IF('3'!$B$64="","",995))</f>
        <v/>
      </c>
      <c r="BB781" s="137"/>
      <c r="BC781" s="141" t="str">
        <f>IF('3'!$B$5="","",IF('3'!$B$64="","",0))</f>
        <v/>
      </c>
      <c r="BD781" s="137" t="str">
        <f>IF('3'!$B$5="","",IF('3'!$B$64="","",'3'!$B$2))</f>
        <v/>
      </c>
      <c r="BE781" s="138" t="str">
        <f>IF('3'!$B$5="","",IF('3'!$B$64="","",'3'!$B$4))</f>
        <v/>
      </c>
      <c r="BG781" s="77"/>
      <c r="BH781" s="73"/>
      <c r="BI781" s="79"/>
      <c r="BK781" s="75"/>
      <c r="BL781" s="73"/>
      <c r="BO781" s="79"/>
      <c r="BQ781" s="77"/>
      <c r="BR781" s="73"/>
    </row>
    <row r="782" spans="50:70" x14ac:dyDescent="0.25">
      <c r="AX782" s="139" t="str">
        <f>IF('3'!$B$5="","",IF('3'!$B$64="","",'3'!$B$5))</f>
        <v/>
      </c>
      <c r="AY782" s="137" t="str">
        <f>IF('3'!$B$5="","",IF('3'!$B$64="","","PCF008002"))</f>
        <v/>
      </c>
      <c r="AZ782" s="140" t="str">
        <f>IF('3'!$B$5="","",IF('3'!$B$64="","",5))</f>
        <v/>
      </c>
      <c r="BA782" s="137" t="str">
        <f>IF('3'!$B$5="","",IF('3'!$B$64="","",996))</f>
        <v/>
      </c>
      <c r="BB782" s="137"/>
      <c r="BC782" s="141" t="str">
        <f>IF('3'!$B$5="","",IF('3'!$B$64="","",0))</f>
        <v/>
      </c>
      <c r="BD782" s="137" t="str">
        <f>IF('3'!$B$5="","",IF('3'!$B$64="","",'3'!$B$2))</f>
        <v/>
      </c>
      <c r="BE782" s="138" t="str">
        <f>IF('3'!$B$5="","",IF('3'!$B$64="","",'3'!$B$4))</f>
        <v/>
      </c>
      <c r="BG782" s="77"/>
      <c r="BH782" s="73"/>
      <c r="BI782" s="79"/>
      <c r="BK782" s="75"/>
      <c r="BL782" s="73"/>
      <c r="BO782" s="79"/>
      <c r="BQ782" s="77"/>
      <c r="BR782" s="73"/>
    </row>
    <row r="783" spans="50:70" x14ac:dyDescent="0.25">
      <c r="AX783" s="139" t="str">
        <f>IF('3'!$B$5="","",IF('3'!$B$64="","",'3'!$B$5))</f>
        <v/>
      </c>
      <c r="AY783" s="137" t="str">
        <f>IF('3'!$B$5="","",IF('3'!$B$64="","","PCF008002"))</f>
        <v/>
      </c>
      <c r="AZ783" s="140" t="str">
        <f>IF('3'!$B$5="","",IF('3'!$B$64="","",5))</f>
        <v/>
      </c>
      <c r="BA783" s="137" t="str">
        <f>IF('3'!$B$5="","",IF('3'!$B$64="","",997))</f>
        <v/>
      </c>
      <c r="BB783" s="137"/>
      <c r="BC783" s="141" t="str">
        <f>IF('3'!$B$5="","",IF('3'!$B$64="","",0))</f>
        <v/>
      </c>
      <c r="BD783" s="137" t="str">
        <f>IF('3'!$B$5="","",IF('3'!$B$64="","",'3'!$B$2))</f>
        <v/>
      </c>
      <c r="BE783" s="138" t="str">
        <f>IF('3'!$B$5="","",IF('3'!$B$64="","",'3'!$B$4))</f>
        <v/>
      </c>
      <c r="BG783" s="77"/>
      <c r="BH783" s="73"/>
      <c r="BI783" s="79"/>
      <c r="BK783" s="75"/>
      <c r="BL783" s="73"/>
      <c r="BO783" s="79"/>
      <c r="BQ783" s="77"/>
      <c r="BR783" s="73"/>
    </row>
    <row r="784" spans="50:70" x14ac:dyDescent="0.25">
      <c r="AX784" s="139" t="str">
        <f>IF('3'!$B$5="","",IF('3'!$B$64="","",'3'!$B$5))</f>
        <v/>
      </c>
      <c r="AY784" s="137" t="str">
        <f>IF('3'!$B$5="","",IF('3'!$B$64="","","PCF008002"))</f>
        <v/>
      </c>
      <c r="AZ784" s="140" t="str">
        <f>IF('3'!$B$5="","",IF('3'!$B$64="","",5))</f>
        <v/>
      </c>
      <c r="BA784" s="137" t="str">
        <f>IF('3'!$B$5="","",IF('3'!$B$64="","",998))</f>
        <v/>
      </c>
      <c r="BB784" s="137"/>
      <c r="BC784" s="141" t="str">
        <f>IF('3'!$B$5="","",IF('3'!$B$64="","",0))</f>
        <v/>
      </c>
      <c r="BD784" s="137" t="str">
        <f>IF('3'!$B$5="","",IF('3'!$B$64="","",'3'!$B$2))</f>
        <v/>
      </c>
      <c r="BE784" s="138" t="str">
        <f>IF('3'!$B$5="","",IF('3'!$B$64="","",'3'!$B$4))</f>
        <v/>
      </c>
      <c r="BG784" s="77"/>
      <c r="BH784" s="73"/>
      <c r="BI784" s="79"/>
      <c r="BK784" s="75"/>
      <c r="BL784" s="73"/>
      <c r="BO784" s="79"/>
      <c r="BQ784" s="77"/>
      <c r="BR784" s="73"/>
    </row>
    <row r="785" spans="50:70" x14ac:dyDescent="0.25">
      <c r="AX785" s="139" t="str">
        <f>IF('3'!$B$5="","",IF('3'!$B$64="","",'3'!$B$5))</f>
        <v/>
      </c>
      <c r="AY785" s="137" t="str">
        <f>IF('3'!$B$5="","",IF('3'!$B$64="","","PCF008002"))</f>
        <v/>
      </c>
      <c r="AZ785" s="140" t="str">
        <f>IF('3'!$B$5="","",IF('3'!$B$64="","",5))</f>
        <v/>
      </c>
      <c r="BA785" s="137" t="str">
        <f>IF('3'!$B$5="","",IF('3'!$B$64="","",999))</f>
        <v/>
      </c>
      <c r="BB785" s="137"/>
      <c r="BC785" s="141" t="str">
        <f>IF('3'!$B$5="","",IF('3'!$B$64="","",0))</f>
        <v/>
      </c>
      <c r="BD785" s="137" t="str">
        <f>IF('3'!$B$5="","",IF('3'!$B$64="","",'3'!$B$2))</f>
        <v/>
      </c>
      <c r="BE785" s="138" t="str">
        <f>IF('3'!$B$5="","",IF('3'!$B$64="","",'3'!$B$4))</f>
        <v/>
      </c>
      <c r="BG785" s="77"/>
      <c r="BH785" s="73"/>
      <c r="BI785" s="79"/>
      <c r="BK785" s="75"/>
      <c r="BL785" s="73"/>
      <c r="BO785" s="79"/>
      <c r="BQ785" s="77"/>
      <c r="BR785" s="73"/>
    </row>
    <row r="786" spans="50:70" x14ac:dyDescent="0.25">
      <c r="AX786" s="139" t="str">
        <f>IF('3'!$B$5="","",IF('3'!$B$65="","",'3'!$B$5))</f>
        <v/>
      </c>
      <c r="AY786" s="137" t="str">
        <f>IF('3'!$B$5="","",IF('3'!$B$65="","","PCF008002"))</f>
        <v/>
      </c>
      <c r="AZ786" s="140" t="str">
        <f>IF('3'!$B$5="","",IF('3'!$B$65="","",6))</f>
        <v/>
      </c>
      <c r="BA786" s="137" t="str">
        <f>IF('3'!$B$5="","",IF('3'!$B$65="","",1))</f>
        <v/>
      </c>
      <c r="BB786" s="137" t="str">
        <f>IF('3'!$B$5="","",IF('3'!$B$65="","",IF('3'!$B$65="","",'3'!$B$65)))</f>
        <v/>
      </c>
      <c r="BC786" s="141" t="str">
        <f>IF('3'!$B$5="","",IF('3'!$B$65="","",0))</f>
        <v/>
      </c>
      <c r="BD786" s="137" t="str">
        <f>IF('3'!$B$5="","",IF('3'!$B$65="","",'3'!$B$2))</f>
        <v/>
      </c>
      <c r="BE786" s="138" t="str">
        <f>IF('3'!$B$5="","",IF('3'!$B$65="","",'3'!$B$4))</f>
        <v/>
      </c>
      <c r="BG786" s="77"/>
      <c r="BH786" s="73"/>
      <c r="BI786" s="79"/>
      <c r="BK786" s="75"/>
      <c r="BL786" s="73"/>
      <c r="BO786" s="79"/>
      <c r="BQ786" s="77"/>
      <c r="BR786" s="73"/>
    </row>
    <row r="787" spans="50:70" x14ac:dyDescent="0.25">
      <c r="AX787" s="139" t="str">
        <f>IF('3'!$B$5="","",IF('3'!$B$65="","",'3'!$B$5))</f>
        <v/>
      </c>
      <c r="AY787" s="137" t="str">
        <f>IF('3'!$B$5="","",IF('3'!$B$65="","","PCF008002"))</f>
        <v/>
      </c>
      <c r="AZ787" s="140" t="str">
        <f>IF('3'!$B$5="","",IF('3'!$B$65="","",6))</f>
        <v/>
      </c>
      <c r="BA787" s="137" t="str">
        <f>IF('3'!$B$5="","",IF('3'!$B$65="","",2))</f>
        <v/>
      </c>
      <c r="BB787" s="137" t="str">
        <f>IF('3'!$B$5="","",IF('3'!$B$65="","",IF('3'!$J$65="","",'3'!$J$65)))</f>
        <v/>
      </c>
      <c r="BC787" s="141" t="str">
        <f>IF('3'!$B$5="","",IF('3'!$B$65="","",0))</f>
        <v/>
      </c>
      <c r="BD787" s="137" t="str">
        <f>IF('3'!$B$5="","",IF('3'!$B$65="","",'3'!$B$2))</f>
        <v/>
      </c>
      <c r="BE787" s="138" t="str">
        <f>IF('3'!$B$5="","",IF('3'!$B$65="","",'3'!$B$4))</f>
        <v/>
      </c>
      <c r="BG787" s="77"/>
      <c r="BH787" s="73"/>
      <c r="BI787" s="79"/>
      <c r="BK787" s="75"/>
      <c r="BL787" s="73"/>
      <c r="BO787" s="79"/>
      <c r="BQ787" s="77"/>
      <c r="BR787" s="73"/>
    </row>
    <row r="788" spans="50:70" x14ac:dyDescent="0.25">
      <c r="AX788" s="139" t="str">
        <f>IF('3'!$B$5="","",IF('3'!$B$65="","",'3'!$B$5))</f>
        <v/>
      </c>
      <c r="AY788" s="137" t="str">
        <f>IF('3'!$B$5="","",IF('3'!$B$65="","","PCF008002"))</f>
        <v/>
      </c>
      <c r="AZ788" s="140" t="str">
        <f>IF('3'!$B$5="","",IF('3'!$B$65="","",6))</f>
        <v/>
      </c>
      <c r="BA788" s="137" t="str">
        <f>IF('3'!$B$5="","",IF('3'!$B$65="","",3))</f>
        <v/>
      </c>
      <c r="BB788" s="137" t="str">
        <f>IF('3'!$B$5="","",IF('3'!$B$65="","",IF('3'!$D$65="","",'3'!$D$65)))</f>
        <v/>
      </c>
      <c r="BC788" s="141" t="str">
        <f>IF('3'!$B$5="","",IF('3'!$B$65="","",0))</f>
        <v/>
      </c>
      <c r="BD788" s="137" t="str">
        <f>IF('3'!$B$5="","",IF('3'!$B$65="","",'3'!$B$2))</f>
        <v/>
      </c>
      <c r="BE788" s="138" t="str">
        <f>IF('3'!$B$5="","",IF('3'!$B$65="","",'3'!$B$4))</f>
        <v/>
      </c>
      <c r="BG788" s="77"/>
      <c r="BH788" s="73"/>
      <c r="BI788" s="79"/>
      <c r="BK788" s="75"/>
      <c r="BL788" s="73"/>
      <c r="BO788" s="79"/>
      <c r="BQ788" s="77"/>
      <c r="BR788" s="73"/>
    </row>
    <row r="789" spans="50:70" x14ac:dyDescent="0.25">
      <c r="AX789" s="139" t="str">
        <f>IF('3'!$B$5="","",IF('3'!$B$65="","",'3'!$B$5))</f>
        <v/>
      </c>
      <c r="AY789" s="137" t="str">
        <f>IF('3'!$B$5="","",IF('3'!$B$65="","","PCF008002"))</f>
        <v/>
      </c>
      <c r="AZ789" s="140" t="str">
        <f>IF('3'!$B$5="","",IF('3'!$B$65="","",6))</f>
        <v/>
      </c>
      <c r="BA789" s="137" t="str">
        <f>IF('3'!$B$5="","",IF('3'!$B$65="","",4))</f>
        <v/>
      </c>
      <c r="BB789" s="137" t="str">
        <f>IF('3'!$B$5="","",IF('3'!$B$65="","",IF('3'!$D$65="","",'3'!$D$65)))</f>
        <v/>
      </c>
      <c r="BC789" s="141" t="str">
        <f>IF('3'!$B$5="","",IF('3'!$B$65="","",0))</f>
        <v/>
      </c>
      <c r="BD789" s="137" t="str">
        <f>IF('3'!$B$5="","",IF('3'!$B$65="","",'3'!$B$2))</f>
        <v/>
      </c>
      <c r="BE789" s="138" t="str">
        <f>IF('3'!$B$5="","",IF('3'!$B$65="","",'3'!$B$4))</f>
        <v/>
      </c>
      <c r="BG789" s="77"/>
      <c r="BH789" s="73"/>
      <c r="BI789" s="79"/>
      <c r="BK789" s="75"/>
      <c r="BL789" s="73"/>
      <c r="BO789" s="79"/>
      <c r="BQ789" s="77"/>
      <c r="BR789" s="73"/>
    </row>
    <row r="790" spans="50:70" x14ac:dyDescent="0.25">
      <c r="AX790" s="139" t="str">
        <f>IF('3'!$B$5="","",IF('3'!$B$65="","",'3'!$B$5))</f>
        <v/>
      </c>
      <c r="AY790" s="137" t="str">
        <f>IF('3'!$B$5="","",IF('3'!$B$65="","","PCF008002"))</f>
        <v/>
      </c>
      <c r="AZ790" s="140" t="str">
        <f>IF('3'!$B$5="","",IF('3'!$B$65="","",6))</f>
        <v/>
      </c>
      <c r="BA790" s="137" t="str">
        <f>IF('3'!$B$5="","",IF('3'!$B$65="","",5))</f>
        <v/>
      </c>
      <c r="BB790" s="137" t="str">
        <f>IF('3'!$B$5="","",IF('3'!$B$65="","",IF('3'!$F$65="","",'3'!$F$65)))</f>
        <v/>
      </c>
      <c r="BC790" s="141" t="str">
        <f>IF('3'!$B$5="","",IF('3'!$B$65="","",0))</f>
        <v/>
      </c>
      <c r="BD790" s="137" t="str">
        <f>IF('3'!$B$5="","",IF('3'!$B$65="","",'3'!$B$2))</f>
        <v/>
      </c>
      <c r="BE790" s="138" t="str">
        <f>IF('3'!$B$5="","",IF('3'!$B$65="","",'3'!$B$4))</f>
        <v/>
      </c>
      <c r="BG790" s="77"/>
      <c r="BH790" s="73"/>
      <c r="BI790" s="79"/>
      <c r="BK790" s="75"/>
      <c r="BL790" s="73"/>
      <c r="BO790" s="79"/>
      <c r="BQ790" s="77"/>
      <c r="BR790" s="73"/>
    </row>
    <row r="791" spans="50:70" x14ac:dyDescent="0.25">
      <c r="AX791" s="139" t="str">
        <f>IF('3'!$B$5="","",IF('3'!$B$65="","",'3'!$B$5))</f>
        <v/>
      </c>
      <c r="AY791" s="137" t="str">
        <f>IF('3'!$B$5="","",IF('3'!$B$65="","","PCF008002"))</f>
        <v/>
      </c>
      <c r="AZ791" s="140" t="str">
        <f>IF('3'!$B$5="","",IF('3'!$B$65="","",6))</f>
        <v/>
      </c>
      <c r="BA791" s="137" t="str">
        <f>IF('3'!$B$5="","",IF('3'!$B$65="","",6))</f>
        <v/>
      </c>
      <c r="BB791" s="137" t="str">
        <f>IF('3'!$B$5="","",IF('3'!$B$65="","",IF('3'!$G$65="","",'3'!$G$65)))</f>
        <v/>
      </c>
      <c r="BC791" s="141" t="str">
        <f>IF('3'!$B$5="","",IF('3'!$B$65="","",0))</f>
        <v/>
      </c>
      <c r="BD791" s="137" t="str">
        <f>IF('3'!$B$5="","",IF('3'!$B$65="","",'3'!$B$2))</f>
        <v/>
      </c>
      <c r="BE791" s="138" t="str">
        <f>IF('3'!$B$5="","",IF('3'!$B$65="","",'3'!$B$4))</f>
        <v/>
      </c>
      <c r="BG791" s="77"/>
      <c r="BH791" s="73"/>
      <c r="BI791" s="79"/>
      <c r="BK791" s="75"/>
      <c r="BL791" s="73"/>
      <c r="BO791" s="79"/>
      <c r="BQ791" s="77"/>
      <c r="BR791" s="73"/>
    </row>
    <row r="792" spans="50:70" x14ac:dyDescent="0.25">
      <c r="AX792" s="139" t="str">
        <f>IF('3'!$B$5="","",IF('3'!$B$65="","",'3'!$B$5))</f>
        <v/>
      </c>
      <c r="AY792" s="137" t="str">
        <f>IF('3'!$B$5="","",IF('3'!$B$65="","","PCF008002"))</f>
        <v/>
      </c>
      <c r="AZ792" s="140" t="str">
        <f>IF('3'!$B$5="","",IF('3'!$B$65="","",6))</f>
        <v/>
      </c>
      <c r="BA792" s="137" t="str">
        <f>IF('3'!$B$5="","",IF('3'!$B$65="","",7))</f>
        <v/>
      </c>
      <c r="BB792" s="137" t="str">
        <f>IF('3'!$B$5="","",IF('3'!$B$65="","",IF('3'!$H$65="","",'3'!$H$65)))</f>
        <v/>
      </c>
      <c r="BC792" s="141" t="str">
        <f>IF('3'!$B$5="","",IF('3'!$B$65="","",0))</f>
        <v/>
      </c>
      <c r="BD792" s="137" t="str">
        <f>IF('3'!$B$5="","",IF('3'!$B$65="","",'3'!$B$2))</f>
        <v/>
      </c>
      <c r="BE792" s="138" t="str">
        <f>IF('3'!$B$5="","",IF('3'!$B$65="","",'3'!$B$4))</f>
        <v/>
      </c>
      <c r="BG792" s="77"/>
      <c r="BH792" s="73"/>
      <c r="BI792" s="79"/>
      <c r="BK792" s="75"/>
      <c r="BL792" s="73"/>
      <c r="BO792" s="79"/>
      <c r="BQ792" s="77"/>
      <c r="BR792" s="73"/>
    </row>
    <row r="793" spans="50:70" x14ac:dyDescent="0.25">
      <c r="AX793" s="139" t="str">
        <f>IF('3'!$B$5="","",IF('3'!$B$65="","",'3'!$B$5))</f>
        <v/>
      </c>
      <c r="AY793" s="137" t="str">
        <f>IF('3'!$B$5="","",IF('3'!$B$65="","","PCF008002"))</f>
        <v/>
      </c>
      <c r="AZ793" s="140" t="str">
        <f>IF('3'!$B$5="","",IF('3'!$B$65="","",6))</f>
        <v/>
      </c>
      <c r="BA793" s="137" t="str">
        <f>IF('3'!$B$5="","",IF('3'!$B$65="","",8))</f>
        <v/>
      </c>
      <c r="BB793" s="137" t="str">
        <f>IF('3'!$B$5="","",IF('3'!$B$65="","",IF('3'!$I$65="","",'3'!$I$65)))</f>
        <v/>
      </c>
      <c r="BC793" s="141" t="str">
        <f>IF('3'!$B$5="","",IF('3'!$B$65="","",0))</f>
        <v/>
      </c>
      <c r="BD793" s="137" t="str">
        <f>IF('3'!$B$5="","",IF('3'!$B$65="","",'3'!$B$2))</f>
        <v/>
      </c>
      <c r="BE793" s="138" t="str">
        <f>IF('3'!$B$5="","",IF('3'!$B$65="","",'3'!$B$4))</f>
        <v/>
      </c>
      <c r="BG793" s="77"/>
      <c r="BH793" s="73"/>
      <c r="BI793" s="79"/>
      <c r="BK793" s="75"/>
      <c r="BL793" s="73"/>
      <c r="BO793" s="79"/>
      <c r="BQ793" s="77"/>
      <c r="BR793" s="73"/>
    </row>
    <row r="794" spans="50:70" x14ac:dyDescent="0.25">
      <c r="AX794" s="139" t="str">
        <f>IF('3'!$B$5="","",IF('3'!$B$65="","",'3'!$B$5))</f>
        <v/>
      </c>
      <c r="AY794" s="137" t="str">
        <f>IF('3'!$B$5="","",IF('3'!$B$65="","","PCF008002"))</f>
        <v/>
      </c>
      <c r="AZ794" s="140" t="str">
        <f>IF('3'!$B$5="","",IF('3'!$B$65="","",6))</f>
        <v/>
      </c>
      <c r="BA794" s="137" t="str">
        <f>IF('3'!$B$5="","",IF('3'!$B$65="","",9))</f>
        <v/>
      </c>
      <c r="BB794" s="137" t="str">
        <f>IF('3'!$B$5="","",IF('3'!$B$65="","","QAQC"))</f>
        <v/>
      </c>
      <c r="BC794" s="141" t="str">
        <f>IF('3'!$B$5="","",IF('3'!$B$65="","",0))</f>
        <v/>
      </c>
      <c r="BD794" s="137" t="str">
        <f>IF('3'!$B$5="","",IF('3'!$B$65="","",'3'!$B$2))</f>
        <v/>
      </c>
      <c r="BE794" s="138" t="str">
        <f>IF('3'!$B$5="","",IF('3'!$B$65="","",'3'!$B$4))</f>
        <v/>
      </c>
      <c r="BG794" s="77"/>
      <c r="BH794" s="73"/>
      <c r="BI794" s="79"/>
      <c r="BK794" s="75"/>
      <c r="BL794" s="73"/>
      <c r="BO794" s="79"/>
      <c r="BQ794" s="77"/>
      <c r="BR794" s="73"/>
    </row>
    <row r="795" spans="50:70" x14ac:dyDescent="0.25">
      <c r="AX795" s="139" t="str">
        <f>IF('3'!$B$5="","",IF('3'!$B$65="","",'3'!$B$5))</f>
        <v/>
      </c>
      <c r="AY795" s="137" t="str">
        <f>IF('3'!$B$5="","",IF('3'!$B$65="","","PCF008002"))</f>
        <v/>
      </c>
      <c r="AZ795" s="140" t="str">
        <f>IF('3'!$B$5="","",IF('3'!$B$65="","",6))</f>
        <v/>
      </c>
      <c r="BA795" s="137" t="str">
        <f>IF('3'!$B$5="","",IF('3'!$B$65="","",10))</f>
        <v/>
      </c>
      <c r="BB795" s="137" t="str">
        <f>IF('3'!$B$5="","",IF('3'!$B$65="","",IF('3'!$R$65="","",'3'!$R$65)))</f>
        <v/>
      </c>
      <c r="BC795" s="141" t="str">
        <f>IF('3'!$B$5="","",IF('3'!$B$65="","",0))</f>
        <v/>
      </c>
      <c r="BD795" s="137" t="str">
        <f>IF('3'!$B$5="","",IF('3'!$B$65="","",'3'!$B$2))</f>
        <v/>
      </c>
      <c r="BE795" s="138" t="str">
        <f>IF('3'!$B$5="","",IF('3'!$B$65="","",'3'!$B$4))</f>
        <v/>
      </c>
      <c r="BG795" s="77"/>
      <c r="BH795" s="73"/>
      <c r="BI795" s="79"/>
      <c r="BK795" s="75"/>
      <c r="BL795" s="73"/>
      <c r="BO795" s="79"/>
      <c r="BQ795" s="77"/>
      <c r="BR795" s="73"/>
    </row>
    <row r="796" spans="50:70" x14ac:dyDescent="0.25">
      <c r="AX796" s="139" t="str">
        <f>IF('3'!$B$5="","",IF('3'!$B$65="","",'3'!$B$5))</f>
        <v/>
      </c>
      <c r="AY796" s="137" t="str">
        <f>IF('3'!$B$5="","",IF('3'!$B$65="","","PCF008002"))</f>
        <v/>
      </c>
      <c r="AZ796" s="140" t="str">
        <f>IF('3'!$B$5="","",IF('3'!$B$65="","",6))</f>
        <v/>
      </c>
      <c r="BA796" s="137" t="str">
        <f>IF('3'!$B$5="","",IF('3'!$B$65="","",11))</f>
        <v/>
      </c>
      <c r="BB796" s="137" t="str">
        <f>IF('3'!$B$5="","",IF('3'!$B$65="","",IF('3'!$K$65="","",'3'!$K$65)))</f>
        <v/>
      </c>
      <c r="BC796" s="141" t="str">
        <f>IF('3'!$B$5="","",IF('3'!$B$65="","",0))</f>
        <v/>
      </c>
      <c r="BD796" s="137" t="str">
        <f>IF('3'!$B$5="","",IF('3'!$B$65="","",'3'!$B$2))</f>
        <v/>
      </c>
      <c r="BE796" s="138" t="str">
        <f>IF('3'!$B$5="","",IF('3'!$B$65="","",'3'!$B$4))</f>
        <v/>
      </c>
      <c r="BG796" s="77"/>
      <c r="BH796" s="73"/>
      <c r="BI796" s="79"/>
      <c r="BK796" s="75"/>
      <c r="BL796" s="73"/>
      <c r="BO796" s="79"/>
      <c r="BQ796" s="77"/>
      <c r="BR796" s="73"/>
    </row>
    <row r="797" spans="50:70" x14ac:dyDescent="0.25">
      <c r="AX797" s="139" t="str">
        <f>IF('3'!$B$5="","",IF('3'!$B$65="","",'3'!$B$5))</f>
        <v/>
      </c>
      <c r="AY797" s="137" t="str">
        <f>IF('3'!$B$5="","",IF('3'!$B$65="","","PCF008002"))</f>
        <v/>
      </c>
      <c r="AZ797" s="140" t="str">
        <f>IF('3'!$B$5="","",IF('3'!$B$65="","",6))</f>
        <v/>
      </c>
      <c r="BA797" s="137" t="str">
        <f>IF('3'!$B$5="","",IF('3'!$B$65="","",12))</f>
        <v/>
      </c>
      <c r="BB797" s="137" t="str">
        <f>IF('3'!$B$5="","",IF('3'!$B$65="","",IF('3'!$E$65="","",'3'!$E$65)))</f>
        <v/>
      </c>
      <c r="BC797" s="141" t="str">
        <f>IF('3'!$B$5="","",IF('3'!$B$65="","",0))</f>
        <v/>
      </c>
      <c r="BD797" s="137" t="str">
        <f>IF('3'!$B$5="","",IF('3'!$B$65="","",'3'!$B$2))</f>
        <v/>
      </c>
      <c r="BE797" s="138" t="str">
        <f>IF('3'!$B$5="","",IF('3'!$B$65="","",'3'!$B$4))</f>
        <v/>
      </c>
      <c r="BG797" s="77"/>
      <c r="BH797" s="73"/>
      <c r="BI797" s="79"/>
      <c r="BK797" s="75"/>
      <c r="BL797" s="73"/>
      <c r="BO797" s="79"/>
      <c r="BQ797" s="77"/>
      <c r="BR797" s="73"/>
    </row>
    <row r="798" spans="50:70" x14ac:dyDescent="0.25">
      <c r="AX798" s="139" t="str">
        <f>IF('3'!$B$5="","",IF('3'!$B$65="","",'3'!$B$5))</f>
        <v/>
      </c>
      <c r="AY798" s="137" t="str">
        <f>IF('3'!$B$5="","",IF('3'!$B$65="","","PCF008002"))</f>
        <v/>
      </c>
      <c r="AZ798" s="140" t="str">
        <f>IF('3'!$B$5="","",IF('3'!$B$65="","",6))</f>
        <v/>
      </c>
      <c r="BA798" s="137" t="str">
        <f>IF('3'!$B$5="","",IF('3'!$B$65="","",990))</f>
        <v/>
      </c>
      <c r="BB798" s="137"/>
      <c r="BC798" s="141" t="str">
        <f>IF('3'!$B$5="","",IF('3'!$B$65="","",0))</f>
        <v/>
      </c>
      <c r="BD798" s="137" t="str">
        <f>IF('3'!$B$5="","",IF('3'!$B$65="","",'3'!$B$2))</f>
        <v/>
      </c>
      <c r="BE798" s="138" t="str">
        <f>IF('3'!$B$5="","",IF('3'!$B$65="","",'3'!$B$4))</f>
        <v/>
      </c>
      <c r="BG798" s="77"/>
      <c r="BH798" s="73"/>
      <c r="BI798" s="79"/>
      <c r="BK798" s="75"/>
      <c r="BL798" s="73"/>
      <c r="BO798" s="79"/>
      <c r="BQ798" s="77"/>
      <c r="BR798" s="73"/>
    </row>
    <row r="799" spans="50:70" x14ac:dyDescent="0.25">
      <c r="AX799" s="139" t="str">
        <f>IF('3'!$B$5="","",IF('3'!$B$65="","",'3'!$B$5))</f>
        <v/>
      </c>
      <c r="AY799" s="137" t="str">
        <f>IF('3'!$B$5="","",IF('3'!$B$65="","","PCF008002"))</f>
        <v/>
      </c>
      <c r="AZ799" s="140" t="str">
        <f>IF('3'!$B$5="","",IF('3'!$B$65="","",6))</f>
        <v/>
      </c>
      <c r="BA799" s="137" t="str">
        <f>IF('3'!$B$5="","",IF('3'!$B$65="","",992))</f>
        <v/>
      </c>
      <c r="BB799" s="137"/>
      <c r="BC799" s="141" t="str">
        <f>IF('3'!$B$5="","",IF('3'!$B$65="","",0))</f>
        <v/>
      </c>
      <c r="BD799" s="137" t="str">
        <f>IF('3'!$B$5="","",IF('3'!$B$65="","",'3'!$B$2))</f>
        <v/>
      </c>
      <c r="BE799" s="138" t="str">
        <f>IF('3'!$B$5="","",IF('3'!$B$65="","",'3'!$B$4))</f>
        <v/>
      </c>
      <c r="BG799" s="77"/>
      <c r="BH799" s="73"/>
      <c r="BI799" s="79"/>
      <c r="BK799" s="75"/>
      <c r="BL799" s="73"/>
      <c r="BO799" s="79"/>
      <c r="BQ799" s="77"/>
      <c r="BR799" s="73"/>
    </row>
    <row r="800" spans="50:70" x14ac:dyDescent="0.25">
      <c r="AX800" s="139" t="str">
        <f>IF('3'!$B$5="","",IF('3'!$B$65="","",'3'!$B$5))</f>
        <v/>
      </c>
      <c r="AY800" s="137" t="str">
        <f>IF('3'!$B$5="","",IF('3'!$B$65="","","PCF008002"))</f>
        <v/>
      </c>
      <c r="AZ800" s="140" t="str">
        <f>IF('3'!$B$5="","",IF('3'!$B$65="","",6))</f>
        <v/>
      </c>
      <c r="BA800" s="137" t="str">
        <f>IF('3'!$B$5="","",IF('3'!$B$65="","",993))</f>
        <v/>
      </c>
      <c r="BB800" s="137"/>
      <c r="BC800" s="141" t="str">
        <f>IF('3'!$B$5="","",IF('3'!$B$65="","",0))</f>
        <v/>
      </c>
      <c r="BD800" s="137" t="str">
        <f>IF('3'!$B$5="","",IF('3'!$B$65="","",'3'!$B$2))</f>
        <v/>
      </c>
      <c r="BE800" s="138" t="str">
        <f>IF('3'!$B$5="","",IF('3'!$B$65="","",'3'!$B$4))</f>
        <v/>
      </c>
      <c r="BG800" s="77"/>
      <c r="BH800" s="73"/>
      <c r="BI800" s="79"/>
      <c r="BK800" s="75"/>
      <c r="BL800" s="73"/>
      <c r="BO800" s="79"/>
      <c r="BQ800" s="77"/>
      <c r="BR800" s="73"/>
    </row>
    <row r="801" spans="50:70" x14ac:dyDescent="0.25">
      <c r="AX801" s="139" t="str">
        <f>IF('3'!$B$5="","",IF('3'!$B$65="","",'3'!$B$5))</f>
        <v/>
      </c>
      <c r="AY801" s="137" t="str">
        <f>IF('3'!$B$5="","",IF('3'!$B$65="","","PCF008002"))</f>
        <v/>
      </c>
      <c r="AZ801" s="140" t="str">
        <f>IF('3'!$B$5="","",IF('3'!$B$65="","",6))</f>
        <v/>
      </c>
      <c r="BA801" s="137" t="str">
        <f>IF('3'!$B$5="","",IF('3'!$B$65="","",994))</f>
        <v/>
      </c>
      <c r="BB801" s="137"/>
      <c r="BC801" s="141" t="str">
        <f>IF('3'!$B$5="","",IF('3'!$B$65="","",0))</f>
        <v/>
      </c>
      <c r="BD801" s="137" t="str">
        <f>IF('3'!$B$5="","",IF('3'!$B$65="","",'3'!$B$2))</f>
        <v/>
      </c>
      <c r="BE801" s="138" t="str">
        <f>IF('3'!$B$5="","",IF('3'!$B$65="","",'3'!$B$4))</f>
        <v/>
      </c>
      <c r="BG801" s="77"/>
      <c r="BH801" s="73"/>
      <c r="BI801" s="79"/>
      <c r="BK801" s="75"/>
      <c r="BL801" s="73"/>
      <c r="BO801" s="79"/>
      <c r="BQ801" s="77"/>
      <c r="BR801" s="73"/>
    </row>
    <row r="802" spans="50:70" x14ac:dyDescent="0.25">
      <c r="AX802" s="139" t="str">
        <f>IF('3'!$B$5="","",IF('3'!$B$65="","",'3'!$B$5))</f>
        <v/>
      </c>
      <c r="AY802" s="137" t="str">
        <f>IF('3'!$B$5="","",IF('3'!$B$65="","","PCF008002"))</f>
        <v/>
      </c>
      <c r="AZ802" s="140" t="str">
        <f>IF('3'!$B$5="","",IF('3'!$B$65="","",6))</f>
        <v/>
      </c>
      <c r="BA802" s="137" t="str">
        <f>IF('3'!$B$5="","",IF('3'!$B$65="","",995))</f>
        <v/>
      </c>
      <c r="BB802" s="137"/>
      <c r="BC802" s="141" t="str">
        <f>IF('3'!$B$5="","",IF('3'!$B$65="","",0))</f>
        <v/>
      </c>
      <c r="BD802" s="137" t="str">
        <f>IF('3'!$B$5="","",IF('3'!$B$65="","",'3'!$B$2))</f>
        <v/>
      </c>
      <c r="BE802" s="138" t="str">
        <f>IF('3'!$B$5="","",IF('3'!$B$65="","",'3'!$B$4))</f>
        <v/>
      </c>
      <c r="BG802" s="77"/>
      <c r="BH802" s="73"/>
      <c r="BI802" s="79"/>
      <c r="BK802" s="75"/>
      <c r="BL802" s="73"/>
      <c r="BO802" s="79"/>
      <c r="BQ802" s="77"/>
      <c r="BR802" s="73"/>
    </row>
    <row r="803" spans="50:70" x14ac:dyDescent="0.25">
      <c r="AX803" s="139" t="str">
        <f>IF('3'!$B$5="","",IF('3'!$B$65="","",'3'!$B$5))</f>
        <v/>
      </c>
      <c r="AY803" s="137" t="str">
        <f>IF('3'!$B$5="","",IF('3'!$B$65="","","PCF008002"))</f>
        <v/>
      </c>
      <c r="AZ803" s="140" t="str">
        <f>IF('3'!$B$5="","",IF('3'!$B$65="","",6))</f>
        <v/>
      </c>
      <c r="BA803" s="137" t="str">
        <f>IF('3'!$B$5="","",IF('3'!$B$65="","",996))</f>
        <v/>
      </c>
      <c r="BB803" s="137"/>
      <c r="BC803" s="141" t="str">
        <f>IF('3'!$B$5="","",IF('3'!$B$65="","",0))</f>
        <v/>
      </c>
      <c r="BD803" s="137" t="str">
        <f>IF('3'!$B$5="","",IF('3'!$B$65="","",'3'!$B$2))</f>
        <v/>
      </c>
      <c r="BE803" s="138" t="str">
        <f>IF('3'!$B$5="","",IF('3'!$B$65="","",'3'!$B$4))</f>
        <v/>
      </c>
      <c r="BG803" s="77"/>
      <c r="BH803" s="73"/>
      <c r="BI803" s="79"/>
      <c r="BK803" s="75"/>
      <c r="BL803" s="73"/>
      <c r="BO803" s="79"/>
      <c r="BQ803" s="77"/>
      <c r="BR803" s="73"/>
    </row>
    <row r="804" spans="50:70" x14ac:dyDescent="0.25">
      <c r="AX804" s="139" t="str">
        <f>IF('3'!$B$5="","",IF('3'!$B$65="","",'3'!$B$5))</f>
        <v/>
      </c>
      <c r="AY804" s="137" t="str">
        <f>IF('3'!$B$5="","",IF('3'!$B$65="","","PCF008002"))</f>
        <v/>
      </c>
      <c r="AZ804" s="140" t="str">
        <f>IF('3'!$B$5="","",IF('3'!$B$65="","",6))</f>
        <v/>
      </c>
      <c r="BA804" s="137" t="str">
        <f>IF('3'!$B$5="","",IF('3'!$B$65="","",997))</f>
        <v/>
      </c>
      <c r="BB804" s="137"/>
      <c r="BC804" s="141" t="str">
        <f>IF('3'!$B$5="","",IF('3'!$B$65="","",0))</f>
        <v/>
      </c>
      <c r="BD804" s="137" t="str">
        <f>IF('3'!$B$5="","",IF('3'!$B$65="","",'3'!$B$2))</f>
        <v/>
      </c>
      <c r="BE804" s="138" t="str">
        <f>IF('3'!$B$5="","",IF('3'!$B$65="","",'3'!$B$4))</f>
        <v/>
      </c>
      <c r="BG804" s="77"/>
      <c r="BH804" s="73"/>
      <c r="BI804" s="79"/>
      <c r="BK804" s="75"/>
      <c r="BL804" s="73"/>
      <c r="BO804" s="79"/>
      <c r="BQ804" s="77"/>
      <c r="BR804" s="73"/>
    </row>
    <row r="805" spans="50:70" x14ac:dyDescent="0.25">
      <c r="AX805" s="139" t="str">
        <f>IF('3'!$B$5="","",IF('3'!$B$65="","",'3'!$B$5))</f>
        <v/>
      </c>
      <c r="AY805" s="137" t="str">
        <f>IF('3'!$B$5="","",IF('3'!$B$65="","","PCF008002"))</f>
        <v/>
      </c>
      <c r="AZ805" s="140" t="str">
        <f>IF('3'!$B$5="","",IF('3'!$B$65="","",6))</f>
        <v/>
      </c>
      <c r="BA805" s="137" t="str">
        <f>IF('3'!$B$5="","",IF('3'!$B$65="","",998))</f>
        <v/>
      </c>
      <c r="BB805" s="137"/>
      <c r="BC805" s="141" t="str">
        <f>IF('3'!$B$5="","",IF('3'!$B$65="","",0))</f>
        <v/>
      </c>
      <c r="BD805" s="137" t="str">
        <f>IF('3'!$B$5="","",IF('3'!$B$65="","",'3'!$B$2))</f>
        <v/>
      </c>
      <c r="BE805" s="138" t="str">
        <f>IF('3'!$B$5="","",IF('3'!$B$65="","",'3'!$B$4))</f>
        <v/>
      </c>
      <c r="BG805" s="77"/>
      <c r="BH805" s="73"/>
      <c r="BI805" s="79"/>
      <c r="BK805" s="75"/>
      <c r="BL805" s="73"/>
      <c r="BO805" s="79"/>
      <c r="BQ805" s="77"/>
      <c r="BR805" s="73"/>
    </row>
    <row r="806" spans="50:70" x14ac:dyDescent="0.25">
      <c r="AX806" s="139" t="str">
        <f>IF('3'!$B$5="","",IF('3'!$B$65="","",'3'!$B$5))</f>
        <v/>
      </c>
      <c r="AY806" s="137" t="str">
        <f>IF('3'!$B$5="","",IF('3'!$B$65="","","PCF008002"))</f>
        <v/>
      </c>
      <c r="AZ806" s="140" t="str">
        <f>IF('3'!$B$5="","",IF('3'!$B$65="","",6))</f>
        <v/>
      </c>
      <c r="BA806" s="137" t="str">
        <f>IF('3'!$B$5="","",IF('3'!$B$65="","",999))</f>
        <v/>
      </c>
      <c r="BB806" s="137"/>
      <c r="BC806" s="141" t="str">
        <f>IF('3'!$B$5="","",IF('3'!$B$65="","",0))</f>
        <v/>
      </c>
      <c r="BD806" s="137" t="str">
        <f>IF('3'!$B$5="","",IF('3'!$B$65="","",'3'!$B$2))</f>
        <v/>
      </c>
      <c r="BE806" s="138" t="str">
        <f>IF('3'!$B$5="","",IF('3'!$B$65="","",'3'!$B$4))</f>
        <v/>
      </c>
      <c r="BG806" s="77"/>
      <c r="BH806" s="73"/>
      <c r="BI806" s="79"/>
      <c r="BK806" s="75"/>
      <c r="BL806" s="73"/>
      <c r="BO806" s="79"/>
      <c r="BQ806" s="77"/>
      <c r="BR806" s="73"/>
    </row>
    <row r="807" spans="50:70" x14ac:dyDescent="0.25">
      <c r="AX807" s="139" t="str">
        <f>IF('3'!$B$5="","",IF('3'!$B$66="","",'3'!$B$5))</f>
        <v/>
      </c>
      <c r="AY807" s="137" t="str">
        <f>IF('3'!$B$5="","",IF('3'!$B$66="","","PCF008002"))</f>
        <v/>
      </c>
      <c r="AZ807" s="140" t="str">
        <f>IF('3'!$B$5="","",IF('3'!$B$66="","",7))</f>
        <v/>
      </c>
      <c r="BA807" s="137" t="str">
        <f>IF('3'!$B$5="","",IF('3'!$B$66="","",1))</f>
        <v/>
      </c>
      <c r="BB807" s="137" t="str">
        <f>IF('3'!$B$5="","",IF('3'!$B$66="","",IF('3'!$B$66="","",'3'!$B$66)))</f>
        <v/>
      </c>
      <c r="BC807" s="141" t="str">
        <f>IF('3'!$B$5="","",IF('3'!$B$66="","",0))</f>
        <v/>
      </c>
      <c r="BD807" s="137" t="str">
        <f>IF('3'!$B$5="","",IF('3'!$B$66="","",'3'!$B$2))</f>
        <v/>
      </c>
      <c r="BE807" s="138" t="str">
        <f>IF('3'!$B$5="","",IF('3'!$B$66="","",'3'!$B$4))</f>
        <v/>
      </c>
      <c r="BG807" s="77"/>
      <c r="BH807" s="73"/>
      <c r="BI807" s="79"/>
      <c r="BK807" s="75"/>
      <c r="BL807" s="73"/>
      <c r="BO807" s="79"/>
      <c r="BQ807" s="77"/>
      <c r="BR807" s="73"/>
    </row>
    <row r="808" spans="50:70" x14ac:dyDescent="0.25">
      <c r="AX808" s="139" t="str">
        <f>IF('3'!$B$5="","",IF('3'!$B$66="","",'3'!$B$5))</f>
        <v/>
      </c>
      <c r="AY808" s="137" t="str">
        <f>IF('3'!$B$5="","",IF('3'!$B$66="","","PCF008002"))</f>
        <v/>
      </c>
      <c r="AZ808" s="140" t="str">
        <f>IF('3'!$B$5="","",IF('3'!$B$66="","",7))</f>
        <v/>
      </c>
      <c r="BA808" s="137" t="str">
        <f>IF('3'!$B$5="","",IF('3'!$B$66="","",2))</f>
        <v/>
      </c>
      <c r="BB808" s="137" t="str">
        <f>IF('3'!$B$5="","",IF('3'!$B$66="","",IF('3'!$J$66="","",'3'!$J$66)))</f>
        <v/>
      </c>
      <c r="BC808" s="141" t="str">
        <f>IF('3'!$B$5="","",IF('3'!$B$66="","",0))</f>
        <v/>
      </c>
      <c r="BD808" s="137" t="str">
        <f>IF('3'!$B$5="","",IF('3'!$B$66="","",'3'!$B$2))</f>
        <v/>
      </c>
      <c r="BE808" s="138" t="str">
        <f>IF('3'!$B$5="","",IF('3'!$B$66="","",'3'!$B$4))</f>
        <v/>
      </c>
      <c r="BG808" s="77"/>
      <c r="BH808" s="73"/>
      <c r="BI808" s="79"/>
      <c r="BK808" s="75"/>
      <c r="BL808" s="73"/>
      <c r="BO808" s="79"/>
      <c r="BQ808" s="77"/>
      <c r="BR808" s="73"/>
    </row>
    <row r="809" spans="50:70" x14ac:dyDescent="0.25">
      <c r="AX809" s="139" t="str">
        <f>IF('3'!$B$5="","",IF('3'!$B$66="","",'3'!$B$5))</f>
        <v/>
      </c>
      <c r="AY809" s="137" t="str">
        <f>IF('3'!$B$5="","",IF('3'!$B$66="","","PCF008002"))</f>
        <v/>
      </c>
      <c r="AZ809" s="140" t="str">
        <f>IF('3'!$B$5="","",IF('3'!$B$66="","",7))</f>
        <v/>
      </c>
      <c r="BA809" s="137" t="str">
        <f>IF('3'!$B$5="","",IF('3'!$B$66="","",3))</f>
        <v/>
      </c>
      <c r="BB809" s="137" t="str">
        <f>IF('3'!$B$5="","",IF('3'!$B$66="","",IF('3'!$D$66="","",'3'!$D$66)))</f>
        <v/>
      </c>
      <c r="BC809" s="141" t="str">
        <f>IF('3'!$B$5="","",IF('3'!$B$66="","",0))</f>
        <v/>
      </c>
      <c r="BD809" s="137" t="str">
        <f>IF('3'!$B$5="","",IF('3'!$B$66="","",'3'!$B$2))</f>
        <v/>
      </c>
      <c r="BE809" s="138" t="str">
        <f>IF('3'!$B$5="","",IF('3'!$B$66="","",'3'!$B$4))</f>
        <v/>
      </c>
      <c r="BG809" s="77"/>
      <c r="BH809" s="73"/>
      <c r="BI809" s="79"/>
      <c r="BK809" s="75"/>
      <c r="BL809" s="73"/>
      <c r="BO809" s="79"/>
      <c r="BQ809" s="77"/>
      <c r="BR809" s="73"/>
    </row>
    <row r="810" spans="50:70" x14ac:dyDescent="0.25">
      <c r="AX810" s="139" t="str">
        <f>IF('3'!$B$5="","",IF('3'!$B$66="","",'3'!$B$5))</f>
        <v/>
      </c>
      <c r="AY810" s="137" t="str">
        <f>IF('3'!$B$5="","",IF('3'!$B$66="","","PCF008002"))</f>
        <v/>
      </c>
      <c r="AZ810" s="140" t="str">
        <f>IF('3'!$B$5="","",IF('3'!$B$66="","",7))</f>
        <v/>
      </c>
      <c r="BA810" s="137" t="str">
        <f>IF('3'!$B$5="","",IF('3'!$B$66="","",4))</f>
        <v/>
      </c>
      <c r="BB810" s="137" t="str">
        <f>IF('3'!$B$5="","",IF('3'!$B$66="","",IF('3'!$D$66="","",'3'!$D$66)))</f>
        <v/>
      </c>
      <c r="BC810" s="141" t="str">
        <f>IF('3'!$B$5="","",IF('3'!$B$66="","",0))</f>
        <v/>
      </c>
      <c r="BD810" s="137" t="str">
        <f>IF('3'!$B$5="","",IF('3'!$B$66="","",'3'!$B$2))</f>
        <v/>
      </c>
      <c r="BE810" s="138" t="str">
        <f>IF('3'!$B$5="","",IF('3'!$B$66="","",'3'!$B$4))</f>
        <v/>
      </c>
      <c r="BG810" s="77"/>
      <c r="BH810" s="73"/>
      <c r="BI810" s="79"/>
      <c r="BK810" s="75"/>
      <c r="BL810" s="73"/>
      <c r="BO810" s="79"/>
      <c r="BQ810" s="77"/>
      <c r="BR810" s="73"/>
    </row>
    <row r="811" spans="50:70" x14ac:dyDescent="0.25">
      <c r="AX811" s="139" t="str">
        <f>IF('3'!$B$5="","",IF('3'!$B$66="","",'3'!$B$5))</f>
        <v/>
      </c>
      <c r="AY811" s="137" t="str">
        <f>IF('3'!$B$5="","",IF('3'!$B$66="","","PCF008002"))</f>
        <v/>
      </c>
      <c r="AZ811" s="140" t="str">
        <f>IF('3'!$B$5="","",IF('3'!$B$66="","",7))</f>
        <v/>
      </c>
      <c r="BA811" s="137" t="str">
        <f>IF('3'!$B$5="","",IF('3'!$B$66="","",5))</f>
        <v/>
      </c>
      <c r="BB811" s="137" t="str">
        <f>IF('3'!$B$5="","",IF('3'!$B$66="","",IF('3'!$F$66="","",'3'!$F$66)))</f>
        <v/>
      </c>
      <c r="BC811" s="141" t="str">
        <f>IF('3'!$B$5="","",IF('3'!$B$66="","",0))</f>
        <v/>
      </c>
      <c r="BD811" s="137" t="str">
        <f>IF('3'!$B$5="","",IF('3'!$B$66="","",'3'!$B$2))</f>
        <v/>
      </c>
      <c r="BE811" s="138" t="str">
        <f>IF('3'!$B$5="","",IF('3'!$B$66="","",'3'!$B$4))</f>
        <v/>
      </c>
      <c r="BG811" s="77"/>
      <c r="BH811" s="73"/>
      <c r="BI811" s="79"/>
      <c r="BK811" s="75"/>
      <c r="BL811" s="73"/>
      <c r="BO811" s="79"/>
      <c r="BQ811" s="77"/>
      <c r="BR811" s="73"/>
    </row>
    <row r="812" spans="50:70" x14ac:dyDescent="0.25">
      <c r="AX812" s="139" t="str">
        <f>IF('3'!$B$5="","",IF('3'!$B$66="","",'3'!$B$5))</f>
        <v/>
      </c>
      <c r="AY812" s="137" t="str">
        <f>IF('3'!$B$5="","",IF('3'!$B$66="","","PCF008002"))</f>
        <v/>
      </c>
      <c r="AZ812" s="140" t="str">
        <f>IF('3'!$B$5="","",IF('3'!$B$66="","",7))</f>
        <v/>
      </c>
      <c r="BA812" s="137" t="str">
        <f>IF('3'!$B$5="","",IF('3'!$B$66="","",6))</f>
        <v/>
      </c>
      <c r="BB812" s="137" t="str">
        <f>IF('3'!$B$5="","",IF('3'!$B$66="","",IF('3'!$G$66="","",'3'!$G$66)))</f>
        <v/>
      </c>
      <c r="BC812" s="141" t="str">
        <f>IF('3'!$B$5="","",IF('3'!$B$66="","",0))</f>
        <v/>
      </c>
      <c r="BD812" s="137" t="str">
        <f>IF('3'!$B$5="","",IF('3'!$B$66="","",'3'!$B$2))</f>
        <v/>
      </c>
      <c r="BE812" s="138" t="str">
        <f>IF('3'!$B$5="","",IF('3'!$B$66="","",'3'!$B$4))</f>
        <v/>
      </c>
      <c r="BG812" s="77"/>
      <c r="BH812" s="73"/>
      <c r="BI812" s="79"/>
      <c r="BK812" s="75"/>
      <c r="BL812" s="73"/>
      <c r="BO812" s="79"/>
      <c r="BQ812" s="77"/>
      <c r="BR812" s="73"/>
    </row>
    <row r="813" spans="50:70" x14ac:dyDescent="0.25">
      <c r="AX813" s="139" t="str">
        <f>IF('3'!$B$5="","",IF('3'!$B$66="","",'3'!$B$5))</f>
        <v/>
      </c>
      <c r="AY813" s="137" t="str">
        <f>IF('3'!$B$5="","",IF('3'!$B$66="","","PCF008002"))</f>
        <v/>
      </c>
      <c r="AZ813" s="140" t="str">
        <f>IF('3'!$B$5="","",IF('3'!$B$66="","",7))</f>
        <v/>
      </c>
      <c r="BA813" s="137" t="str">
        <f>IF('3'!$B$5="","",IF('3'!$B$66="","",7))</f>
        <v/>
      </c>
      <c r="BB813" s="137" t="str">
        <f>IF('3'!$B$5="","",IF('3'!$B$66="","",IF('3'!$H$66="","",'3'!$H$66)))</f>
        <v/>
      </c>
      <c r="BC813" s="141" t="str">
        <f>IF('3'!$B$5="","",IF('3'!$B$66="","",0))</f>
        <v/>
      </c>
      <c r="BD813" s="137" t="str">
        <f>IF('3'!$B$5="","",IF('3'!$B$66="","",'3'!$B$2))</f>
        <v/>
      </c>
      <c r="BE813" s="138" t="str">
        <f>IF('3'!$B$5="","",IF('3'!$B$66="","",'3'!$B$4))</f>
        <v/>
      </c>
      <c r="BG813" s="77"/>
      <c r="BH813" s="73"/>
      <c r="BI813" s="79"/>
      <c r="BK813" s="75"/>
      <c r="BL813" s="73"/>
      <c r="BO813" s="79"/>
      <c r="BQ813" s="77"/>
      <c r="BR813" s="73"/>
    </row>
    <row r="814" spans="50:70" x14ac:dyDescent="0.25">
      <c r="AX814" s="139" t="str">
        <f>IF('3'!$B$5="","",IF('3'!$B$66="","",'3'!$B$5))</f>
        <v/>
      </c>
      <c r="AY814" s="137" t="str">
        <f>IF('3'!$B$5="","",IF('3'!$B$66="","","PCF008002"))</f>
        <v/>
      </c>
      <c r="AZ814" s="140" t="str">
        <f>IF('3'!$B$5="","",IF('3'!$B$66="","",7))</f>
        <v/>
      </c>
      <c r="BA814" s="137" t="str">
        <f>IF('3'!$B$5="","",IF('3'!$B$66="","",8))</f>
        <v/>
      </c>
      <c r="BB814" s="137" t="str">
        <f>IF('3'!$B$5="","",IF('3'!$B$66="","",IF('3'!$I$66="","",'3'!$I$66)))</f>
        <v/>
      </c>
      <c r="BC814" s="141" t="str">
        <f>IF('3'!$B$5="","",IF('3'!$B$66="","",0))</f>
        <v/>
      </c>
      <c r="BD814" s="137" t="str">
        <f>IF('3'!$B$5="","",IF('3'!$B$66="","",'3'!$B$2))</f>
        <v/>
      </c>
      <c r="BE814" s="138" t="str">
        <f>IF('3'!$B$5="","",IF('3'!$B$66="","",'3'!$B$4))</f>
        <v/>
      </c>
      <c r="BG814" s="77"/>
      <c r="BH814" s="73"/>
      <c r="BI814" s="79"/>
      <c r="BK814" s="75"/>
      <c r="BL814" s="73"/>
      <c r="BO814" s="79"/>
      <c r="BQ814" s="77"/>
      <c r="BR814" s="73"/>
    </row>
    <row r="815" spans="50:70" x14ac:dyDescent="0.25">
      <c r="AX815" s="139" t="str">
        <f>IF('3'!$B$5="","",IF('3'!$B$66="","",'3'!$B$5))</f>
        <v/>
      </c>
      <c r="AY815" s="137" t="str">
        <f>IF('3'!$B$5="","",IF('3'!$B$66="","","PCF008002"))</f>
        <v/>
      </c>
      <c r="AZ815" s="140" t="str">
        <f>IF('3'!$B$5="","",IF('3'!$B$66="","",7))</f>
        <v/>
      </c>
      <c r="BA815" s="137" t="str">
        <f>IF('3'!$B$5="","",IF('3'!$B$66="","",9))</f>
        <v/>
      </c>
      <c r="BB815" s="137" t="str">
        <f>IF('3'!$B$5="","",IF('3'!$B$66="","","QAQC"))</f>
        <v/>
      </c>
      <c r="BC815" s="141" t="str">
        <f>IF('3'!$B$5="","",IF('3'!$B$66="","",0))</f>
        <v/>
      </c>
      <c r="BD815" s="137" t="str">
        <f>IF('3'!$B$5="","",IF('3'!$B$66="","",'3'!$B$2))</f>
        <v/>
      </c>
      <c r="BE815" s="138" t="str">
        <f>IF('3'!$B$5="","",IF('3'!$B$66="","",'3'!$B$4))</f>
        <v/>
      </c>
      <c r="BG815" s="77"/>
      <c r="BH815" s="73"/>
      <c r="BI815" s="79"/>
      <c r="BK815" s="75"/>
      <c r="BL815" s="73"/>
      <c r="BO815" s="79"/>
      <c r="BQ815" s="77"/>
      <c r="BR815" s="73"/>
    </row>
    <row r="816" spans="50:70" x14ac:dyDescent="0.25">
      <c r="AX816" s="139" t="str">
        <f>IF('3'!$B$5="","",IF('3'!$B$66="","",'3'!$B$5))</f>
        <v/>
      </c>
      <c r="AY816" s="137" t="str">
        <f>IF('3'!$B$5="","",IF('3'!$B$66="","","PCF008002"))</f>
        <v/>
      </c>
      <c r="AZ816" s="140" t="str">
        <f>IF('3'!$B$5="","",IF('3'!$B$66="","",7))</f>
        <v/>
      </c>
      <c r="BA816" s="137" t="str">
        <f>IF('3'!$B$5="","",IF('3'!$B$66="","",10))</f>
        <v/>
      </c>
      <c r="BB816" s="137" t="str">
        <f>IF('3'!$B$5="","",IF('3'!$B$66="","",IF('3'!$R$66="","",'3'!$R$66)))</f>
        <v/>
      </c>
      <c r="BC816" s="141" t="str">
        <f>IF('3'!$B$5="","",IF('3'!$B$66="","",0))</f>
        <v/>
      </c>
      <c r="BD816" s="137" t="str">
        <f>IF('3'!$B$5="","",IF('3'!$B$66="","",'3'!$B$2))</f>
        <v/>
      </c>
      <c r="BE816" s="138" t="str">
        <f>IF('3'!$B$5="","",IF('3'!$B$66="","",'3'!$B$4))</f>
        <v/>
      </c>
      <c r="BG816" s="77"/>
      <c r="BH816" s="73"/>
      <c r="BI816" s="79"/>
      <c r="BK816" s="75"/>
      <c r="BL816" s="73"/>
      <c r="BO816" s="79"/>
      <c r="BQ816" s="77"/>
      <c r="BR816" s="73"/>
    </row>
    <row r="817" spans="50:70" x14ac:dyDescent="0.25">
      <c r="AX817" s="139" t="str">
        <f>IF('3'!$B$5="","",IF('3'!$B$66="","",'3'!$B$5))</f>
        <v/>
      </c>
      <c r="AY817" s="137" t="str">
        <f>IF('3'!$B$5="","",IF('3'!$B$66="","","PCF008002"))</f>
        <v/>
      </c>
      <c r="AZ817" s="140" t="str">
        <f>IF('3'!$B$5="","",IF('3'!$B$66="","",7))</f>
        <v/>
      </c>
      <c r="BA817" s="137" t="str">
        <f>IF('3'!$B$5="","",IF('3'!$B$66="","",11))</f>
        <v/>
      </c>
      <c r="BB817" s="137" t="str">
        <f>IF('3'!$B$5="","",IF('3'!$B$66="","",IF('3'!$K$66="","",'3'!$K$66)))</f>
        <v/>
      </c>
      <c r="BC817" s="141" t="str">
        <f>IF('3'!$B$5="","",IF('3'!$B$66="","",0))</f>
        <v/>
      </c>
      <c r="BD817" s="137" t="str">
        <f>IF('3'!$B$5="","",IF('3'!$B$66="","",'3'!$B$2))</f>
        <v/>
      </c>
      <c r="BE817" s="138" t="str">
        <f>IF('3'!$B$5="","",IF('3'!$B$66="","",'3'!$B$4))</f>
        <v/>
      </c>
      <c r="BG817" s="77"/>
      <c r="BH817" s="73"/>
      <c r="BI817" s="79"/>
      <c r="BK817" s="75"/>
      <c r="BL817" s="73"/>
      <c r="BO817" s="79"/>
      <c r="BQ817" s="77"/>
      <c r="BR817" s="73"/>
    </row>
    <row r="818" spans="50:70" x14ac:dyDescent="0.25">
      <c r="AX818" s="139" t="str">
        <f>IF('3'!$B$5="","",IF('3'!$B$66="","",'3'!$B$5))</f>
        <v/>
      </c>
      <c r="AY818" s="137" t="str">
        <f>IF('3'!$B$5="","",IF('3'!$B$66="","","PCF008002"))</f>
        <v/>
      </c>
      <c r="AZ818" s="140" t="str">
        <f>IF('3'!$B$5="","",IF('3'!$B$66="","",7))</f>
        <v/>
      </c>
      <c r="BA818" s="137" t="str">
        <f>IF('3'!$B$5="","",IF('3'!$B$66="","",12))</f>
        <v/>
      </c>
      <c r="BB818" s="137" t="str">
        <f>IF('3'!$B$5="","",IF('3'!$B$66="","",IF('3'!$E$66="","",'3'!$E$66)))</f>
        <v/>
      </c>
      <c r="BC818" s="141" t="str">
        <f>IF('3'!$B$5="","",IF('3'!$B$66="","",0))</f>
        <v/>
      </c>
      <c r="BD818" s="137" t="str">
        <f>IF('3'!$B$5="","",IF('3'!$B$66="","",'3'!$B$2))</f>
        <v/>
      </c>
      <c r="BE818" s="138" t="str">
        <f>IF('3'!$B$5="","",IF('3'!$B$66="","",'3'!$B$4))</f>
        <v/>
      </c>
      <c r="BG818" s="77"/>
      <c r="BH818" s="73"/>
      <c r="BI818" s="79"/>
      <c r="BK818" s="75"/>
      <c r="BL818" s="73"/>
      <c r="BO818" s="79"/>
      <c r="BQ818" s="77"/>
      <c r="BR818" s="73"/>
    </row>
    <row r="819" spans="50:70" x14ac:dyDescent="0.25">
      <c r="AX819" s="139" t="str">
        <f>IF('3'!$B$5="","",IF('3'!$B$66="","",'3'!$B$5))</f>
        <v/>
      </c>
      <c r="AY819" s="137" t="str">
        <f>IF('3'!$B$5="","",IF('3'!$B$66="","","PCF008002"))</f>
        <v/>
      </c>
      <c r="AZ819" s="140" t="str">
        <f>IF('3'!$B$5="","",IF('3'!$B$66="","",7))</f>
        <v/>
      </c>
      <c r="BA819" s="137" t="str">
        <f>IF('3'!$B$5="","",IF('3'!$B$66="","",990))</f>
        <v/>
      </c>
      <c r="BB819" s="137"/>
      <c r="BC819" s="141" t="str">
        <f>IF('3'!$B$5="","",IF('3'!$B$66="","",0))</f>
        <v/>
      </c>
      <c r="BD819" s="137" t="str">
        <f>IF('3'!$B$5="","",IF('3'!$B$66="","",'3'!$B$2))</f>
        <v/>
      </c>
      <c r="BE819" s="138" t="str">
        <f>IF('3'!$B$5="","",IF('3'!$B$66="","",'3'!$B$4))</f>
        <v/>
      </c>
      <c r="BG819" s="77"/>
      <c r="BH819" s="73"/>
      <c r="BI819" s="79"/>
      <c r="BK819" s="75"/>
      <c r="BL819" s="73"/>
      <c r="BO819" s="79"/>
      <c r="BQ819" s="77"/>
      <c r="BR819" s="73"/>
    </row>
    <row r="820" spans="50:70" x14ac:dyDescent="0.25">
      <c r="AX820" s="139" t="str">
        <f>IF('3'!$B$5="","",IF('3'!$B$66="","",'3'!$B$5))</f>
        <v/>
      </c>
      <c r="AY820" s="137" t="str">
        <f>IF('3'!$B$5="","",IF('3'!$B$66="","","PCF008002"))</f>
        <v/>
      </c>
      <c r="AZ820" s="140" t="str">
        <f>IF('3'!$B$5="","",IF('3'!$B$66="","",7))</f>
        <v/>
      </c>
      <c r="BA820" s="137" t="str">
        <f>IF('3'!$B$5="","",IF('3'!$B$66="","",992))</f>
        <v/>
      </c>
      <c r="BB820" s="137"/>
      <c r="BC820" s="141" t="str">
        <f>IF('3'!$B$5="","",IF('3'!$B$66="","",0))</f>
        <v/>
      </c>
      <c r="BD820" s="137" t="str">
        <f>IF('3'!$B$5="","",IF('3'!$B$66="","",'3'!$B$2))</f>
        <v/>
      </c>
      <c r="BE820" s="138" t="str">
        <f>IF('3'!$B$5="","",IF('3'!$B$66="","",'3'!$B$4))</f>
        <v/>
      </c>
      <c r="BG820" s="77"/>
      <c r="BH820" s="73"/>
      <c r="BI820" s="79"/>
      <c r="BK820" s="75"/>
      <c r="BL820" s="73"/>
      <c r="BO820" s="79"/>
      <c r="BQ820" s="77"/>
      <c r="BR820" s="73"/>
    </row>
    <row r="821" spans="50:70" x14ac:dyDescent="0.25">
      <c r="AX821" s="139" t="str">
        <f>IF('3'!$B$5="","",IF('3'!$B$66="","",'3'!$B$5))</f>
        <v/>
      </c>
      <c r="AY821" s="137" t="str">
        <f>IF('3'!$B$5="","",IF('3'!$B$66="","","PCF008002"))</f>
        <v/>
      </c>
      <c r="AZ821" s="140" t="str">
        <f>IF('3'!$B$5="","",IF('3'!$B$66="","",7))</f>
        <v/>
      </c>
      <c r="BA821" s="137" t="str">
        <f>IF('3'!$B$5="","",IF('3'!$B$66="","",993))</f>
        <v/>
      </c>
      <c r="BB821" s="137"/>
      <c r="BC821" s="141" t="str">
        <f>IF('3'!$B$5="","",IF('3'!$B$66="","",0))</f>
        <v/>
      </c>
      <c r="BD821" s="137" t="str">
        <f>IF('3'!$B$5="","",IF('3'!$B$66="","",'3'!$B$2))</f>
        <v/>
      </c>
      <c r="BE821" s="138" t="str">
        <f>IF('3'!$B$5="","",IF('3'!$B$66="","",'3'!$B$4))</f>
        <v/>
      </c>
      <c r="BG821" s="77"/>
      <c r="BH821" s="73"/>
      <c r="BI821" s="79"/>
      <c r="BK821" s="75"/>
      <c r="BL821" s="73"/>
      <c r="BO821" s="79"/>
      <c r="BQ821" s="77"/>
      <c r="BR821" s="73"/>
    </row>
    <row r="822" spans="50:70" x14ac:dyDescent="0.25">
      <c r="AX822" s="139" t="str">
        <f>IF('3'!$B$5="","",IF('3'!$B$66="","",'3'!$B$5))</f>
        <v/>
      </c>
      <c r="AY822" s="137" t="str">
        <f>IF('3'!$B$5="","",IF('3'!$B$66="","","PCF008002"))</f>
        <v/>
      </c>
      <c r="AZ822" s="140" t="str">
        <f>IF('3'!$B$5="","",IF('3'!$B$66="","",7))</f>
        <v/>
      </c>
      <c r="BA822" s="137" t="str">
        <f>IF('3'!$B$5="","",IF('3'!$B$66="","",994))</f>
        <v/>
      </c>
      <c r="BB822" s="137"/>
      <c r="BC822" s="141" t="str">
        <f>IF('3'!$B$5="","",IF('3'!$B$66="","",0))</f>
        <v/>
      </c>
      <c r="BD822" s="137" t="str">
        <f>IF('3'!$B$5="","",IF('3'!$B$66="","",'3'!$B$2))</f>
        <v/>
      </c>
      <c r="BE822" s="138" t="str">
        <f>IF('3'!$B$5="","",IF('3'!$B$66="","",'3'!$B$4))</f>
        <v/>
      </c>
      <c r="BG822" s="77"/>
      <c r="BH822" s="73"/>
      <c r="BI822" s="79"/>
      <c r="BK822" s="75"/>
      <c r="BL822" s="73"/>
      <c r="BO822" s="79"/>
      <c r="BQ822" s="77"/>
      <c r="BR822" s="73"/>
    </row>
    <row r="823" spans="50:70" x14ac:dyDescent="0.25">
      <c r="AX823" s="139" t="str">
        <f>IF('3'!$B$5="","",IF('3'!$B$66="","",'3'!$B$5))</f>
        <v/>
      </c>
      <c r="AY823" s="137" t="str">
        <f>IF('3'!$B$5="","",IF('3'!$B$66="","","PCF008002"))</f>
        <v/>
      </c>
      <c r="AZ823" s="140" t="str">
        <f>IF('3'!$B$5="","",IF('3'!$B$66="","",7))</f>
        <v/>
      </c>
      <c r="BA823" s="137" t="str">
        <f>IF('3'!$B$5="","",IF('3'!$B$66="","",995))</f>
        <v/>
      </c>
      <c r="BB823" s="137"/>
      <c r="BC823" s="141" t="str">
        <f>IF('3'!$B$5="","",IF('3'!$B$66="","",0))</f>
        <v/>
      </c>
      <c r="BD823" s="137" t="str">
        <f>IF('3'!$B$5="","",IF('3'!$B$66="","",'3'!$B$2))</f>
        <v/>
      </c>
      <c r="BE823" s="138" t="str">
        <f>IF('3'!$B$5="","",IF('3'!$B$66="","",'3'!$B$4))</f>
        <v/>
      </c>
      <c r="BG823" s="77"/>
      <c r="BH823" s="73"/>
      <c r="BI823" s="79"/>
      <c r="BK823" s="75"/>
      <c r="BL823" s="73"/>
      <c r="BO823" s="79"/>
      <c r="BQ823" s="77"/>
      <c r="BR823" s="73"/>
    </row>
    <row r="824" spans="50:70" x14ac:dyDescent="0.25">
      <c r="AX824" s="139" t="str">
        <f>IF('3'!$B$5="","",IF('3'!$B$66="","",'3'!$B$5))</f>
        <v/>
      </c>
      <c r="AY824" s="137" t="str">
        <f>IF('3'!$B$5="","",IF('3'!$B$66="","","PCF008002"))</f>
        <v/>
      </c>
      <c r="AZ824" s="140" t="str">
        <f>IF('3'!$B$5="","",IF('3'!$B$66="","",7))</f>
        <v/>
      </c>
      <c r="BA824" s="137" t="str">
        <f>IF('3'!$B$5="","",IF('3'!$B$66="","",996))</f>
        <v/>
      </c>
      <c r="BB824" s="137"/>
      <c r="BC824" s="141" t="str">
        <f>IF('3'!$B$5="","",IF('3'!$B$66="","",0))</f>
        <v/>
      </c>
      <c r="BD824" s="137" t="str">
        <f>IF('3'!$B$5="","",IF('3'!$B$66="","",'3'!$B$2))</f>
        <v/>
      </c>
      <c r="BE824" s="138" t="str">
        <f>IF('3'!$B$5="","",IF('3'!$B$66="","",'3'!$B$4))</f>
        <v/>
      </c>
      <c r="BG824" s="77"/>
      <c r="BH824" s="73"/>
      <c r="BI824" s="79"/>
      <c r="BK824" s="75"/>
      <c r="BL824" s="73"/>
      <c r="BO824" s="79"/>
      <c r="BQ824" s="77"/>
      <c r="BR824" s="73"/>
    </row>
    <row r="825" spans="50:70" x14ac:dyDescent="0.25">
      <c r="AX825" s="139" t="str">
        <f>IF('3'!$B$5="","",IF('3'!$B$66="","",'3'!$B$5))</f>
        <v/>
      </c>
      <c r="AY825" s="137" t="str">
        <f>IF('3'!$B$5="","",IF('3'!$B$66="","","PCF008002"))</f>
        <v/>
      </c>
      <c r="AZ825" s="140" t="str">
        <f>IF('3'!$B$5="","",IF('3'!$B$66="","",7))</f>
        <v/>
      </c>
      <c r="BA825" s="137" t="str">
        <f>IF('3'!$B$5="","",IF('3'!$B$66="","",997))</f>
        <v/>
      </c>
      <c r="BB825" s="137"/>
      <c r="BC825" s="141" t="str">
        <f>IF('3'!$B$5="","",IF('3'!$B$66="","",0))</f>
        <v/>
      </c>
      <c r="BD825" s="137" t="str">
        <f>IF('3'!$B$5="","",IF('3'!$B$66="","",'3'!$B$2))</f>
        <v/>
      </c>
      <c r="BE825" s="138" t="str">
        <f>IF('3'!$B$5="","",IF('3'!$B$66="","",'3'!$B$4))</f>
        <v/>
      </c>
      <c r="BG825" s="77"/>
      <c r="BH825" s="73"/>
      <c r="BI825" s="79"/>
      <c r="BK825" s="75"/>
      <c r="BL825" s="73"/>
      <c r="BO825" s="79"/>
      <c r="BQ825" s="77"/>
      <c r="BR825" s="73"/>
    </row>
    <row r="826" spans="50:70" x14ac:dyDescent="0.25">
      <c r="AX826" s="139" t="str">
        <f>IF('3'!$B$5="","",IF('3'!$B$66="","",'3'!$B$5))</f>
        <v/>
      </c>
      <c r="AY826" s="137" t="str">
        <f>IF('3'!$B$5="","",IF('3'!$B$66="","","PCF008002"))</f>
        <v/>
      </c>
      <c r="AZ826" s="140" t="str">
        <f>IF('3'!$B$5="","",IF('3'!$B$66="","",7))</f>
        <v/>
      </c>
      <c r="BA826" s="137" t="str">
        <f>IF('3'!$B$5="","",IF('3'!$B$66="","",998))</f>
        <v/>
      </c>
      <c r="BB826" s="137"/>
      <c r="BC826" s="141" t="str">
        <f>IF('3'!$B$5="","",IF('3'!$B$66="","",0))</f>
        <v/>
      </c>
      <c r="BD826" s="137" t="str">
        <f>IF('3'!$B$5="","",IF('3'!$B$66="","",'3'!$B$2))</f>
        <v/>
      </c>
      <c r="BE826" s="138" t="str">
        <f>IF('3'!$B$5="","",IF('3'!$B$66="","",'3'!$B$4))</f>
        <v/>
      </c>
      <c r="BG826" s="77"/>
      <c r="BH826" s="73"/>
      <c r="BI826" s="79"/>
      <c r="BK826" s="75"/>
      <c r="BL826" s="73"/>
      <c r="BO826" s="79"/>
      <c r="BQ826" s="77"/>
      <c r="BR826" s="73"/>
    </row>
    <row r="827" spans="50:70" x14ac:dyDescent="0.25">
      <c r="AX827" s="139" t="str">
        <f>IF('3'!$B$5="","",IF('3'!$B$66="","",'3'!$B$5))</f>
        <v/>
      </c>
      <c r="AY827" s="137" t="str">
        <f>IF('3'!$B$5="","",IF('3'!$B$66="","","PCF008002"))</f>
        <v/>
      </c>
      <c r="AZ827" s="140" t="str">
        <f>IF('3'!$B$5="","",IF('3'!$B$66="","",7))</f>
        <v/>
      </c>
      <c r="BA827" s="137" t="str">
        <f>IF('3'!$B$5="","",IF('3'!$B$66="","",999))</f>
        <v/>
      </c>
      <c r="BB827" s="137"/>
      <c r="BC827" s="141" t="str">
        <f>IF('3'!$B$5="","",IF('3'!$B$66="","",0))</f>
        <v/>
      </c>
      <c r="BD827" s="137" t="str">
        <f>IF('3'!$B$5="","",IF('3'!$B$66="","",'3'!$B$2))</f>
        <v/>
      </c>
      <c r="BE827" s="138" t="str">
        <f>IF('3'!$B$5="","",IF('3'!$B$66="","",'3'!$B$4))</f>
        <v/>
      </c>
      <c r="BG827" s="77"/>
      <c r="BH827" s="73"/>
      <c r="BI827" s="79"/>
      <c r="BK827" s="75"/>
      <c r="BL827" s="73"/>
      <c r="BO827" s="79"/>
      <c r="BQ827" s="77"/>
      <c r="BR827" s="73"/>
    </row>
    <row r="828" spans="50:70" x14ac:dyDescent="0.25">
      <c r="AX828" s="139" t="str">
        <f>IF('3'!$B$5="","",IF('3'!$B$67="","",'3'!$B$5))</f>
        <v/>
      </c>
      <c r="AY828" s="137" t="str">
        <f>IF('3'!$B$5="","",IF('3'!$B$67="","","PCF008002"))</f>
        <v/>
      </c>
      <c r="AZ828" s="140" t="str">
        <f>IF('3'!$B$5="","",IF('3'!$B$67="","",8))</f>
        <v/>
      </c>
      <c r="BA828" s="137" t="str">
        <f>IF('3'!$B$5="","",IF('3'!$B$67="","",1))</f>
        <v/>
      </c>
      <c r="BB828" s="137" t="str">
        <f>IF('3'!$B$5="","",IF('3'!$B$67="","",IF('3'!$B$67="","",'3'!$B$67)))</f>
        <v/>
      </c>
      <c r="BC828" s="141" t="str">
        <f>IF('3'!$B$5="","",IF('3'!$B$67="","",0))</f>
        <v/>
      </c>
      <c r="BD828" s="137" t="str">
        <f>IF('3'!$B$5="","",IF('3'!$B$67="","",'3'!$B$2))</f>
        <v/>
      </c>
      <c r="BE828" s="138" t="str">
        <f>IF('3'!$B$5="","",IF('3'!$B$67="","",'3'!$B$4))</f>
        <v/>
      </c>
      <c r="BG828" s="77"/>
      <c r="BH828" s="73"/>
      <c r="BI828" s="79"/>
      <c r="BK828" s="75"/>
      <c r="BL828" s="73"/>
      <c r="BO828" s="79"/>
      <c r="BQ828" s="77"/>
      <c r="BR828" s="73"/>
    </row>
    <row r="829" spans="50:70" x14ac:dyDescent="0.25">
      <c r="AX829" s="139" t="str">
        <f>IF('3'!$B$5="","",IF('3'!$B$67="","",'3'!$B$5))</f>
        <v/>
      </c>
      <c r="AY829" s="137" t="str">
        <f>IF('3'!$B$5="","",IF('3'!$B$67="","","PCF008002"))</f>
        <v/>
      </c>
      <c r="AZ829" s="140" t="str">
        <f>IF('3'!$B$5="","",IF('3'!$B$67="","",8))</f>
        <v/>
      </c>
      <c r="BA829" s="137" t="str">
        <f>IF('3'!$B$5="","",IF('3'!$B$67="","",2))</f>
        <v/>
      </c>
      <c r="BB829" s="137" t="str">
        <f>IF('3'!$B$5="","",IF('3'!$B$67="","",IF('3'!$J$67="","",'3'!$J$67)))</f>
        <v/>
      </c>
      <c r="BC829" s="141" t="str">
        <f>IF('3'!$B$5="","",IF('3'!$B$67="","",0))</f>
        <v/>
      </c>
      <c r="BD829" s="137" t="str">
        <f>IF('3'!$B$5="","",IF('3'!$B$67="","",'3'!$B$2))</f>
        <v/>
      </c>
      <c r="BE829" s="138" t="str">
        <f>IF('3'!$B$5="","",IF('3'!$B$67="","",'3'!$B$4))</f>
        <v/>
      </c>
      <c r="BG829" s="77"/>
      <c r="BH829" s="73"/>
      <c r="BI829" s="79"/>
      <c r="BK829" s="75"/>
      <c r="BL829" s="73"/>
      <c r="BO829" s="79"/>
      <c r="BQ829" s="77"/>
      <c r="BR829" s="73"/>
    </row>
    <row r="830" spans="50:70" x14ac:dyDescent="0.25">
      <c r="AX830" s="139" t="str">
        <f>IF('3'!$B$5="","",IF('3'!$B$67="","",'3'!$B$5))</f>
        <v/>
      </c>
      <c r="AY830" s="137" t="str">
        <f>IF('3'!$B$5="","",IF('3'!$B$67="","","PCF008002"))</f>
        <v/>
      </c>
      <c r="AZ830" s="140" t="str">
        <f>IF('3'!$B$5="","",IF('3'!$B$67="","",8))</f>
        <v/>
      </c>
      <c r="BA830" s="137" t="str">
        <f>IF('3'!$B$5="","",IF('3'!$B$67="","",3))</f>
        <v/>
      </c>
      <c r="BB830" s="137" t="str">
        <f>IF('3'!$B$5="","",IF('3'!$B$67="","",IF('3'!$D$67="","",'3'!$D$67)))</f>
        <v/>
      </c>
      <c r="BC830" s="141" t="str">
        <f>IF('3'!$B$5="","",IF('3'!$B$67="","",0))</f>
        <v/>
      </c>
      <c r="BD830" s="137" t="str">
        <f>IF('3'!$B$5="","",IF('3'!$B$67="","",'3'!$B$2))</f>
        <v/>
      </c>
      <c r="BE830" s="138" t="str">
        <f>IF('3'!$B$5="","",IF('3'!$B$67="","",'3'!$B$4))</f>
        <v/>
      </c>
      <c r="BG830" s="77"/>
      <c r="BH830" s="73"/>
      <c r="BI830" s="79"/>
      <c r="BK830" s="75"/>
      <c r="BL830" s="73"/>
      <c r="BO830" s="79"/>
      <c r="BQ830" s="77"/>
      <c r="BR830" s="73"/>
    </row>
    <row r="831" spans="50:70" x14ac:dyDescent="0.25">
      <c r="AX831" s="139" t="str">
        <f>IF('3'!$B$5="","",IF('3'!$B$67="","",'3'!$B$5))</f>
        <v/>
      </c>
      <c r="AY831" s="137" t="str">
        <f>IF('3'!$B$5="","",IF('3'!$B$67="","","PCF008002"))</f>
        <v/>
      </c>
      <c r="AZ831" s="140" t="str">
        <f>IF('3'!$B$5="","",IF('3'!$B$67="","",8))</f>
        <v/>
      </c>
      <c r="BA831" s="137" t="str">
        <f>IF('3'!$B$5="","",IF('3'!$B$67="","",4))</f>
        <v/>
      </c>
      <c r="BB831" s="137" t="str">
        <f>IF('3'!$B$5="","",IF('3'!$B$67="","",IF('3'!$D$67="","",'3'!$D$67)))</f>
        <v/>
      </c>
      <c r="BC831" s="141" t="str">
        <f>IF('3'!$B$5="","",IF('3'!$B$67="","",0))</f>
        <v/>
      </c>
      <c r="BD831" s="137" t="str">
        <f>IF('3'!$B$5="","",IF('3'!$B$67="","",'3'!$B$2))</f>
        <v/>
      </c>
      <c r="BE831" s="138" t="str">
        <f>IF('3'!$B$5="","",IF('3'!$B$67="","",'3'!$B$4))</f>
        <v/>
      </c>
      <c r="BG831" s="77"/>
      <c r="BH831" s="73"/>
      <c r="BI831" s="79"/>
      <c r="BK831" s="75"/>
      <c r="BL831" s="73"/>
      <c r="BO831" s="79"/>
      <c r="BQ831" s="77"/>
      <c r="BR831" s="73"/>
    </row>
    <row r="832" spans="50:70" x14ac:dyDescent="0.25">
      <c r="AX832" s="139" t="str">
        <f>IF('3'!$B$5="","",IF('3'!$B$67="","",'3'!$B$5))</f>
        <v/>
      </c>
      <c r="AY832" s="137" t="str">
        <f>IF('3'!$B$5="","",IF('3'!$B$67="","","PCF008002"))</f>
        <v/>
      </c>
      <c r="AZ832" s="140" t="str">
        <f>IF('3'!$B$5="","",IF('3'!$B$67="","",8))</f>
        <v/>
      </c>
      <c r="BA832" s="137" t="str">
        <f>IF('3'!$B$5="","",IF('3'!$B$67="","",5))</f>
        <v/>
      </c>
      <c r="BB832" s="137" t="str">
        <f>IF('3'!$B$5="","",IF('3'!$B$67="","",IF('3'!$F$67="","",'3'!$F$67)))</f>
        <v/>
      </c>
      <c r="BC832" s="141" t="str">
        <f>IF('3'!$B$5="","",IF('3'!$B$67="","",0))</f>
        <v/>
      </c>
      <c r="BD832" s="137" t="str">
        <f>IF('3'!$B$5="","",IF('3'!$B$67="","",'3'!$B$2))</f>
        <v/>
      </c>
      <c r="BE832" s="138" t="str">
        <f>IF('3'!$B$5="","",IF('3'!$B$67="","",'3'!$B$4))</f>
        <v/>
      </c>
      <c r="BG832" s="77"/>
      <c r="BH832" s="73"/>
      <c r="BI832" s="79"/>
      <c r="BK832" s="75"/>
      <c r="BL832" s="73"/>
      <c r="BO832" s="79"/>
      <c r="BQ832" s="77"/>
      <c r="BR832" s="73"/>
    </row>
    <row r="833" spans="50:70" x14ac:dyDescent="0.25">
      <c r="AX833" s="139" t="str">
        <f>IF('3'!$B$5="","",IF('3'!$B$67="","",'3'!$B$5))</f>
        <v/>
      </c>
      <c r="AY833" s="137" t="str">
        <f>IF('3'!$B$5="","",IF('3'!$B$67="","","PCF008002"))</f>
        <v/>
      </c>
      <c r="AZ833" s="140" t="str">
        <f>IF('3'!$B$5="","",IF('3'!$B$67="","",8))</f>
        <v/>
      </c>
      <c r="BA833" s="137" t="str">
        <f>IF('3'!$B$5="","",IF('3'!$B$67="","",6))</f>
        <v/>
      </c>
      <c r="BB833" s="137" t="str">
        <f>IF('3'!$B$5="","",IF('3'!$B$67="","",IF('3'!$G$67="","",'3'!$G$67)))</f>
        <v/>
      </c>
      <c r="BC833" s="141" t="str">
        <f>IF('3'!$B$5="","",IF('3'!$B$67="","",0))</f>
        <v/>
      </c>
      <c r="BD833" s="137" t="str">
        <f>IF('3'!$B$5="","",IF('3'!$B$67="","",'3'!$B$2))</f>
        <v/>
      </c>
      <c r="BE833" s="138" t="str">
        <f>IF('3'!$B$5="","",IF('3'!$B$67="","",'3'!$B$4))</f>
        <v/>
      </c>
      <c r="BG833" s="77"/>
      <c r="BH833" s="73"/>
      <c r="BI833" s="79"/>
      <c r="BK833" s="75"/>
      <c r="BL833" s="73"/>
      <c r="BO833" s="79"/>
      <c r="BQ833" s="77"/>
      <c r="BR833" s="73"/>
    </row>
    <row r="834" spans="50:70" x14ac:dyDescent="0.25">
      <c r="AX834" s="139" t="str">
        <f>IF('3'!$B$5="","",IF('3'!$B$67="","",'3'!$B$5))</f>
        <v/>
      </c>
      <c r="AY834" s="137" t="str">
        <f>IF('3'!$B$5="","",IF('3'!$B$67="","","PCF008002"))</f>
        <v/>
      </c>
      <c r="AZ834" s="140" t="str">
        <f>IF('3'!$B$5="","",IF('3'!$B$67="","",8))</f>
        <v/>
      </c>
      <c r="BA834" s="137" t="str">
        <f>IF('3'!$B$5="","",IF('3'!$B$67="","",7))</f>
        <v/>
      </c>
      <c r="BB834" s="137" t="str">
        <f>IF('3'!$B$5="","",IF('3'!$B$67="","",IF('3'!$H$67="","",'3'!$H$67)))</f>
        <v/>
      </c>
      <c r="BC834" s="141" t="str">
        <f>IF('3'!$B$5="","",IF('3'!$B$67="","",0))</f>
        <v/>
      </c>
      <c r="BD834" s="137" t="str">
        <f>IF('3'!$B$5="","",IF('3'!$B$67="","",'3'!$B$2))</f>
        <v/>
      </c>
      <c r="BE834" s="138" t="str">
        <f>IF('3'!$B$5="","",IF('3'!$B$67="","",'3'!$B$4))</f>
        <v/>
      </c>
      <c r="BG834" s="77"/>
      <c r="BH834" s="73"/>
      <c r="BI834" s="79"/>
      <c r="BK834" s="75"/>
      <c r="BL834" s="73"/>
      <c r="BO834" s="79"/>
      <c r="BQ834" s="77"/>
      <c r="BR834" s="73"/>
    </row>
    <row r="835" spans="50:70" x14ac:dyDescent="0.25">
      <c r="AX835" s="139" t="str">
        <f>IF('3'!$B$5="","",IF('3'!$B$67="","",'3'!$B$5))</f>
        <v/>
      </c>
      <c r="AY835" s="137" t="str">
        <f>IF('3'!$B$5="","",IF('3'!$B$67="","","PCF008002"))</f>
        <v/>
      </c>
      <c r="AZ835" s="140" t="str">
        <f>IF('3'!$B$5="","",IF('3'!$B$67="","",8))</f>
        <v/>
      </c>
      <c r="BA835" s="137" t="str">
        <f>IF('3'!$B$5="","",IF('3'!$B$67="","",8))</f>
        <v/>
      </c>
      <c r="BB835" s="137" t="str">
        <f>IF('3'!$B$5="","",IF('3'!$B$67="","",IF('3'!$I$67="","",'3'!$I$67)))</f>
        <v/>
      </c>
      <c r="BC835" s="141" t="str">
        <f>IF('3'!$B$5="","",IF('3'!$B$67="","",0))</f>
        <v/>
      </c>
      <c r="BD835" s="137" t="str">
        <f>IF('3'!$B$5="","",IF('3'!$B$67="","",'3'!$B$2))</f>
        <v/>
      </c>
      <c r="BE835" s="138" t="str">
        <f>IF('3'!$B$5="","",IF('3'!$B$67="","",'3'!$B$4))</f>
        <v/>
      </c>
      <c r="BG835" s="77"/>
      <c r="BH835" s="73"/>
      <c r="BI835" s="79"/>
      <c r="BK835" s="75"/>
      <c r="BL835" s="73"/>
      <c r="BO835" s="79"/>
      <c r="BQ835" s="77"/>
      <c r="BR835" s="73"/>
    </row>
    <row r="836" spans="50:70" x14ac:dyDescent="0.25">
      <c r="AX836" s="139" t="str">
        <f>IF('3'!$B$5="","",IF('3'!$B$67="","",'3'!$B$5))</f>
        <v/>
      </c>
      <c r="AY836" s="137" t="str">
        <f>IF('3'!$B$5="","",IF('3'!$B$67="","","PCF008002"))</f>
        <v/>
      </c>
      <c r="AZ836" s="140" t="str">
        <f>IF('3'!$B$5="","",IF('3'!$B$67="","",8))</f>
        <v/>
      </c>
      <c r="BA836" s="137" t="str">
        <f>IF('3'!$B$5="","",IF('3'!$B$67="","",9))</f>
        <v/>
      </c>
      <c r="BB836" s="137" t="str">
        <f>IF('3'!$B$5="","",IF('3'!$B$67="","","QAQC"))</f>
        <v/>
      </c>
      <c r="BC836" s="141" t="str">
        <f>IF('3'!$B$5="","",IF('3'!$B$67="","",0))</f>
        <v/>
      </c>
      <c r="BD836" s="137" t="str">
        <f>IF('3'!$B$5="","",IF('3'!$B$67="","",'3'!$B$2))</f>
        <v/>
      </c>
      <c r="BE836" s="138" t="str">
        <f>IF('3'!$B$5="","",IF('3'!$B$67="","",'3'!$B$4))</f>
        <v/>
      </c>
      <c r="BG836" s="77"/>
      <c r="BH836" s="73"/>
      <c r="BI836" s="79"/>
      <c r="BK836" s="75"/>
      <c r="BL836" s="73"/>
      <c r="BO836" s="79"/>
      <c r="BQ836" s="77"/>
      <c r="BR836" s="73"/>
    </row>
    <row r="837" spans="50:70" x14ac:dyDescent="0.25">
      <c r="AX837" s="139" t="str">
        <f>IF('3'!$B$5="","",IF('3'!$B$67="","",'3'!$B$5))</f>
        <v/>
      </c>
      <c r="AY837" s="137" t="str">
        <f>IF('3'!$B$5="","",IF('3'!$B$67="","","PCF008002"))</f>
        <v/>
      </c>
      <c r="AZ837" s="140" t="str">
        <f>IF('3'!$B$5="","",IF('3'!$B$67="","",8))</f>
        <v/>
      </c>
      <c r="BA837" s="137" t="str">
        <f>IF('3'!$B$5="","",IF('3'!$B$67="","",10))</f>
        <v/>
      </c>
      <c r="BB837" s="137" t="str">
        <f>IF('3'!$B$5="","",IF('3'!$B$67="","",IF('3'!$R$67="","",'3'!$R$67)))</f>
        <v/>
      </c>
      <c r="BC837" s="141" t="str">
        <f>IF('3'!$B$5="","",IF('3'!$B$67="","",0))</f>
        <v/>
      </c>
      <c r="BD837" s="137" t="str">
        <f>IF('3'!$B$5="","",IF('3'!$B$67="","",'3'!$B$2))</f>
        <v/>
      </c>
      <c r="BE837" s="138" t="str">
        <f>IF('3'!$B$5="","",IF('3'!$B$67="","",'3'!$B$4))</f>
        <v/>
      </c>
      <c r="BG837" s="77"/>
      <c r="BH837" s="73"/>
      <c r="BI837" s="79"/>
      <c r="BK837" s="75"/>
      <c r="BL837" s="73"/>
      <c r="BO837" s="79"/>
      <c r="BQ837" s="77"/>
      <c r="BR837" s="73"/>
    </row>
    <row r="838" spans="50:70" x14ac:dyDescent="0.25">
      <c r="AX838" s="139" t="str">
        <f>IF('3'!$B$5="","",IF('3'!$B$67="","",'3'!$B$5))</f>
        <v/>
      </c>
      <c r="AY838" s="137" t="str">
        <f>IF('3'!$B$5="","",IF('3'!$B$67="","","PCF008002"))</f>
        <v/>
      </c>
      <c r="AZ838" s="140" t="str">
        <f>IF('3'!$B$5="","",IF('3'!$B$67="","",8))</f>
        <v/>
      </c>
      <c r="BA838" s="137" t="str">
        <f>IF('3'!$B$5="","",IF('3'!$B$67="","",11))</f>
        <v/>
      </c>
      <c r="BB838" s="137" t="str">
        <f>IF('3'!$B$5="","",IF('3'!$B$67="","",IF('3'!$K$67="","",'3'!$K$67)))</f>
        <v/>
      </c>
      <c r="BC838" s="141" t="str">
        <f>IF('3'!$B$5="","",IF('3'!$B$67="","",0))</f>
        <v/>
      </c>
      <c r="BD838" s="137" t="str">
        <f>IF('3'!$B$5="","",IF('3'!$B$67="","",'3'!$B$2))</f>
        <v/>
      </c>
      <c r="BE838" s="138" t="str">
        <f>IF('3'!$B$5="","",IF('3'!$B$67="","",'3'!$B$4))</f>
        <v/>
      </c>
      <c r="BG838" s="77"/>
      <c r="BH838" s="73"/>
      <c r="BI838" s="79"/>
      <c r="BK838" s="75"/>
      <c r="BL838" s="73"/>
      <c r="BO838" s="79"/>
      <c r="BQ838" s="77"/>
      <c r="BR838" s="73"/>
    </row>
    <row r="839" spans="50:70" x14ac:dyDescent="0.25">
      <c r="AX839" s="139" t="str">
        <f>IF('3'!$B$5="","",IF('3'!$B$67="","",'3'!$B$5))</f>
        <v/>
      </c>
      <c r="AY839" s="137" t="str">
        <f>IF('3'!$B$5="","",IF('3'!$B$67="","","PCF008002"))</f>
        <v/>
      </c>
      <c r="AZ839" s="140" t="str">
        <f>IF('3'!$B$5="","",IF('3'!$B$67="","",8))</f>
        <v/>
      </c>
      <c r="BA839" s="137" t="str">
        <f>IF('3'!$B$5="","",IF('3'!$B$67="","",12))</f>
        <v/>
      </c>
      <c r="BB839" s="137" t="str">
        <f>IF('3'!$B$5="","",IF('3'!$B$67="","",IF('3'!$E$67="","",'3'!$E$67)))</f>
        <v/>
      </c>
      <c r="BC839" s="141" t="str">
        <f>IF('3'!$B$5="","",IF('3'!$B$67="","",0))</f>
        <v/>
      </c>
      <c r="BD839" s="137" t="str">
        <f>IF('3'!$B$5="","",IF('3'!$B$67="","",'3'!$B$2))</f>
        <v/>
      </c>
      <c r="BE839" s="138" t="str">
        <f>IF('3'!$B$5="","",IF('3'!$B$67="","",'3'!$B$4))</f>
        <v/>
      </c>
      <c r="BG839" s="77"/>
      <c r="BH839" s="73"/>
      <c r="BI839" s="79"/>
      <c r="BK839" s="75"/>
      <c r="BL839" s="73"/>
      <c r="BO839" s="79"/>
      <c r="BQ839" s="77"/>
      <c r="BR839" s="73"/>
    </row>
    <row r="840" spans="50:70" x14ac:dyDescent="0.25">
      <c r="AX840" s="139" t="str">
        <f>IF('3'!$B$5="","",IF('3'!$B$67="","",'3'!$B$5))</f>
        <v/>
      </c>
      <c r="AY840" s="137" t="str">
        <f>IF('3'!$B$5="","",IF('3'!$B$67="","","PCF008002"))</f>
        <v/>
      </c>
      <c r="AZ840" s="140" t="str">
        <f>IF('3'!$B$5="","",IF('3'!$B$67="","",8))</f>
        <v/>
      </c>
      <c r="BA840" s="137" t="str">
        <f>IF('3'!$B$5="","",IF('3'!$B$67="","",990))</f>
        <v/>
      </c>
      <c r="BB840" s="137"/>
      <c r="BC840" s="141" t="str">
        <f>IF('3'!$B$5="","",IF('3'!$B$67="","",0))</f>
        <v/>
      </c>
      <c r="BD840" s="137" t="str">
        <f>IF('3'!$B$5="","",IF('3'!$B$67="","",'3'!$B$2))</f>
        <v/>
      </c>
      <c r="BE840" s="138" t="str">
        <f>IF('3'!$B$5="","",IF('3'!$B$67="","",'3'!$B$4))</f>
        <v/>
      </c>
      <c r="BG840" s="77"/>
      <c r="BH840" s="73"/>
      <c r="BI840" s="79"/>
      <c r="BK840" s="75"/>
      <c r="BL840" s="73"/>
      <c r="BO840" s="79"/>
      <c r="BQ840" s="77"/>
      <c r="BR840" s="73"/>
    </row>
    <row r="841" spans="50:70" x14ac:dyDescent="0.25">
      <c r="AX841" s="139" t="str">
        <f>IF('3'!$B$5="","",IF('3'!$B$67="","",'3'!$B$5))</f>
        <v/>
      </c>
      <c r="AY841" s="137" t="str">
        <f>IF('3'!$B$5="","",IF('3'!$B$67="","","PCF008002"))</f>
        <v/>
      </c>
      <c r="AZ841" s="140" t="str">
        <f>IF('3'!$B$5="","",IF('3'!$B$67="","",8))</f>
        <v/>
      </c>
      <c r="BA841" s="137" t="str">
        <f>IF('3'!$B$5="","",IF('3'!$B$67="","",992))</f>
        <v/>
      </c>
      <c r="BB841" s="137"/>
      <c r="BC841" s="141" t="str">
        <f>IF('3'!$B$5="","",IF('3'!$B$67="","",0))</f>
        <v/>
      </c>
      <c r="BD841" s="137" t="str">
        <f>IF('3'!$B$5="","",IF('3'!$B$67="","",'3'!$B$2))</f>
        <v/>
      </c>
      <c r="BE841" s="138" t="str">
        <f>IF('3'!$B$5="","",IF('3'!$B$67="","",'3'!$B$4))</f>
        <v/>
      </c>
      <c r="BG841" s="77"/>
      <c r="BH841" s="73"/>
      <c r="BI841" s="79"/>
      <c r="BK841" s="75"/>
      <c r="BL841" s="73"/>
      <c r="BO841" s="79"/>
      <c r="BQ841" s="77"/>
      <c r="BR841" s="73"/>
    </row>
    <row r="842" spans="50:70" x14ac:dyDescent="0.25">
      <c r="AX842" s="139" t="str">
        <f>IF('3'!$B$5="","",IF('3'!$B$67="","",'3'!$B$5))</f>
        <v/>
      </c>
      <c r="AY842" s="137" t="str">
        <f>IF('3'!$B$5="","",IF('3'!$B$67="","","PCF008002"))</f>
        <v/>
      </c>
      <c r="AZ842" s="140" t="str">
        <f>IF('3'!$B$5="","",IF('3'!$B$67="","",8))</f>
        <v/>
      </c>
      <c r="BA842" s="137" t="str">
        <f>IF('3'!$B$5="","",IF('3'!$B$67="","",993))</f>
        <v/>
      </c>
      <c r="BB842" s="137"/>
      <c r="BC842" s="141" t="str">
        <f>IF('3'!$B$5="","",IF('3'!$B$67="","",0))</f>
        <v/>
      </c>
      <c r="BD842" s="137" t="str">
        <f>IF('3'!$B$5="","",IF('3'!$B$67="","",'3'!$B$2))</f>
        <v/>
      </c>
      <c r="BE842" s="138" t="str">
        <f>IF('3'!$B$5="","",IF('3'!$B$67="","",'3'!$B$4))</f>
        <v/>
      </c>
      <c r="BG842" s="77"/>
      <c r="BH842" s="73"/>
      <c r="BI842" s="79"/>
      <c r="BK842" s="75"/>
      <c r="BL842" s="73"/>
      <c r="BO842" s="79"/>
      <c r="BQ842" s="77"/>
      <c r="BR842" s="73"/>
    </row>
    <row r="843" spans="50:70" x14ac:dyDescent="0.25">
      <c r="AX843" s="139" t="str">
        <f>IF('3'!$B$5="","",IF('3'!$B$67="","",'3'!$B$5))</f>
        <v/>
      </c>
      <c r="AY843" s="137" t="str">
        <f>IF('3'!$B$5="","",IF('3'!$B$67="","","PCF008002"))</f>
        <v/>
      </c>
      <c r="AZ843" s="140" t="str">
        <f>IF('3'!$B$5="","",IF('3'!$B$67="","",8))</f>
        <v/>
      </c>
      <c r="BA843" s="137" t="str">
        <f>IF('3'!$B$5="","",IF('3'!$B$67="","",994))</f>
        <v/>
      </c>
      <c r="BB843" s="137"/>
      <c r="BC843" s="141" t="str">
        <f>IF('3'!$B$5="","",IF('3'!$B$67="","",0))</f>
        <v/>
      </c>
      <c r="BD843" s="137" t="str">
        <f>IF('3'!$B$5="","",IF('3'!$B$67="","",'3'!$B$2))</f>
        <v/>
      </c>
      <c r="BE843" s="138" t="str">
        <f>IF('3'!$B$5="","",IF('3'!$B$67="","",'3'!$B$4))</f>
        <v/>
      </c>
      <c r="BG843" s="77"/>
      <c r="BH843" s="73"/>
      <c r="BI843" s="79"/>
      <c r="BK843" s="75"/>
      <c r="BL843" s="73"/>
      <c r="BO843" s="79"/>
      <c r="BQ843" s="77"/>
      <c r="BR843" s="73"/>
    </row>
    <row r="844" spans="50:70" x14ac:dyDescent="0.25">
      <c r="AX844" s="139" t="str">
        <f>IF('3'!$B$5="","",IF('3'!$B$67="","",'3'!$B$5))</f>
        <v/>
      </c>
      <c r="AY844" s="137" t="str">
        <f>IF('3'!$B$5="","",IF('3'!$B$67="","","PCF008002"))</f>
        <v/>
      </c>
      <c r="AZ844" s="140" t="str">
        <f>IF('3'!$B$5="","",IF('3'!$B$67="","",8))</f>
        <v/>
      </c>
      <c r="BA844" s="137" t="str">
        <f>IF('3'!$B$5="","",IF('3'!$B$67="","",995))</f>
        <v/>
      </c>
      <c r="BB844" s="137"/>
      <c r="BC844" s="141" t="str">
        <f>IF('3'!$B$5="","",IF('3'!$B$67="","",0))</f>
        <v/>
      </c>
      <c r="BD844" s="137" t="str">
        <f>IF('3'!$B$5="","",IF('3'!$B$67="","",'3'!$B$2))</f>
        <v/>
      </c>
      <c r="BE844" s="138" t="str">
        <f>IF('3'!$B$5="","",IF('3'!$B$67="","",'3'!$B$4))</f>
        <v/>
      </c>
      <c r="BG844" s="77"/>
      <c r="BH844" s="73"/>
      <c r="BI844" s="79"/>
      <c r="BK844" s="75"/>
      <c r="BL844" s="73"/>
      <c r="BO844" s="79"/>
      <c r="BQ844" s="77"/>
      <c r="BR844" s="73"/>
    </row>
    <row r="845" spans="50:70" x14ac:dyDescent="0.25">
      <c r="AX845" s="139" t="str">
        <f>IF('3'!$B$5="","",IF('3'!$B$67="","",'3'!$B$5))</f>
        <v/>
      </c>
      <c r="AY845" s="137" t="str">
        <f>IF('3'!$B$5="","",IF('3'!$B$67="","","PCF008002"))</f>
        <v/>
      </c>
      <c r="AZ845" s="140" t="str">
        <f>IF('3'!$B$5="","",IF('3'!$B$67="","",8))</f>
        <v/>
      </c>
      <c r="BA845" s="137" t="str">
        <f>IF('3'!$B$5="","",IF('3'!$B$67="","",996))</f>
        <v/>
      </c>
      <c r="BB845" s="137"/>
      <c r="BC845" s="141" t="str">
        <f>IF('3'!$B$5="","",IF('3'!$B$67="","",0))</f>
        <v/>
      </c>
      <c r="BD845" s="137" t="str">
        <f>IF('3'!$B$5="","",IF('3'!$B$67="","",'3'!$B$2))</f>
        <v/>
      </c>
      <c r="BE845" s="138" t="str">
        <f>IF('3'!$B$5="","",IF('3'!$B$67="","",'3'!$B$4))</f>
        <v/>
      </c>
      <c r="BG845" s="77"/>
      <c r="BH845" s="73"/>
      <c r="BI845" s="79"/>
      <c r="BK845" s="75"/>
      <c r="BL845" s="73"/>
      <c r="BO845" s="79"/>
      <c r="BQ845" s="77"/>
      <c r="BR845" s="73"/>
    </row>
    <row r="846" spans="50:70" x14ac:dyDescent="0.25">
      <c r="AX846" s="139" t="str">
        <f>IF('3'!$B$5="","",IF('3'!$B$67="","",'3'!$B$5))</f>
        <v/>
      </c>
      <c r="AY846" s="137" t="str">
        <f>IF('3'!$B$5="","",IF('3'!$B$67="","","PCF008002"))</f>
        <v/>
      </c>
      <c r="AZ846" s="140" t="str">
        <f>IF('3'!$B$5="","",IF('3'!$B$67="","",8))</f>
        <v/>
      </c>
      <c r="BA846" s="137" t="str">
        <f>IF('3'!$B$5="","",IF('3'!$B$67="","",997))</f>
        <v/>
      </c>
      <c r="BB846" s="137"/>
      <c r="BC846" s="141" t="str">
        <f>IF('3'!$B$5="","",IF('3'!$B$67="","",0))</f>
        <v/>
      </c>
      <c r="BD846" s="137" t="str">
        <f>IF('3'!$B$5="","",IF('3'!$B$67="","",'3'!$B$2))</f>
        <v/>
      </c>
      <c r="BE846" s="138" t="str">
        <f>IF('3'!$B$5="","",IF('3'!$B$67="","",'3'!$B$4))</f>
        <v/>
      </c>
      <c r="BG846" s="77"/>
      <c r="BH846" s="73"/>
      <c r="BI846" s="79"/>
      <c r="BK846" s="75"/>
      <c r="BL846" s="73"/>
      <c r="BO846" s="79"/>
      <c r="BQ846" s="77"/>
      <c r="BR846" s="73"/>
    </row>
    <row r="847" spans="50:70" x14ac:dyDescent="0.25">
      <c r="AX847" s="139" t="str">
        <f>IF('3'!$B$5="","",IF('3'!$B$67="","",'3'!$B$5))</f>
        <v/>
      </c>
      <c r="AY847" s="137" t="str">
        <f>IF('3'!$B$5="","",IF('3'!$B$67="","","PCF008002"))</f>
        <v/>
      </c>
      <c r="AZ847" s="140" t="str">
        <f>IF('3'!$B$5="","",IF('3'!$B$67="","",8))</f>
        <v/>
      </c>
      <c r="BA847" s="137" t="str">
        <f>IF('3'!$B$5="","",IF('3'!$B$67="","",998))</f>
        <v/>
      </c>
      <c r="BB847" s="137"/>
      <c r="BC847" s="141" t="str">
        <f>IF('3'!$B$5="","",IF('3'!$B$67="","",0))</f>
        <v/>
      </c>
      <c r="BD847" s="137" t="str">
        <f>IF('3'!$B$5="","",IF('3'!$B$67="","",'3'!$B$2))</f>
        <v/>
      </c>
      <c r="BE847" s="138" t="str">
        <f>IF('3'!$B$5="","",IF('3'!$B$67="","",'3'!$B$4))</f>
        <v/>
      </c>
      <c r="BG847" s="77"/>
      <c r="BH847" s="73"/>
      <c r="BI847" s="79"/>
      <c r="BK847" s="75"/>
      <c r="BL847" s="73"/>
      <c r="BO847" s="79"/>
      <c r="BQ847" s="77"/>
      <c r="BR847" s="73"/>
    </row>
    <row r="848" spans="50:70" x14ac:dyDescent="0.25">
      <c r="AX848" s="139" t="str">
        <f>IF('3'!$B$5="","",IF('3'!$B$67="","",'3'!$B$5))</f>
        <v/>
      </c>
      <c r="AY848" s="137" t="str">
        <f>IF('3'!$B$5="","",IF('3'!$B$67="","","PCF008002"))</f>
        <v/>
      </c>
      <c r="AZ848" s="140" t="str">
        <f>IF('3'!$B$5="","",IF('3'!$B$67="","",8))</f>
        <v/>
      </c>
      <c r="BA848" s="137" t="str">
        <f>IF('3'!$B$5="","",IF('3'!$B$67="","",999))</f>
        <v/>
      </c>
      <c r="BB848" s="137"/>
      <c r="BC848" s="141" t="str">
        <f>IF('3'!$B$5="","",IF('3'!$B$67="","",0))</f>
        <v/>
      </c>
      <c r="BD848" s="137" t="str">
        <f>IF('3'!$B$5="","",IF('3'!$B$67="","",'3'!$B$2))</f>
        <v/>
      </c>
      <c r="BE848" s="138" t="str">
        <f>IF('3'!$B$5="","",IF('3'!$B$67="","",'3'!$B$4))</f>
        <v/>
      </c>
      <c r="BG848" s="77"/>
      <c r="BH848" s="73"/>
      <c r="BI848" s="79"/>
      <c r="BK848" s="75"/>
      <c r="BL848" s="73"/>
      <c r="BO848" s="79"/>
      <c r="BQ848" s="77"/>
      <c r="BR848" s="73"/>
    </row>
    <row r="849" spans="50:70" x14ac:dyDescent="0.25">
      <c r="AX849" s="139" t="str">
        <f>IF('3'!$B$5="","",IF('3'!$B$68="","",'3'!$B$5))</f>
        <v/>
      </c>
      <c r="AY849" s="137" t="str">
        <f>IF('3'!$B$5="","",IF('3'!$B$68="","","PCF008002"))</f>
        <v/>
      </c>
      <c r="AZ849" s="140" t="str">
        <f>IF('3'!$B$5="","",IF('3'!$B$68="","",9))</f>
        <v/>
      </c>
      <c r="BA849" s="137" t="str">
        <f>IF('3'!$B$5="","",IF('3'!$B$68="","",1))</f>
        <v/>
      </c>
      <c r="BB849" s="137" t="str">
        <f>IF('3'!$B$5="","",IF('3'!$B$68="","",IF('3'!$B$68="","",'3'!$B$68)))</f>
        <v/>
      </c>
      <c r="BC849" s="141" t="str">
        <f>IF('3'!$B$5="","",IF('3'!$B$68="","",0))</f>
        <v/>
      </c>
      <c r="BD849" s="137" t="str">
        <f>IF('3'!$B$5="","",IF('3'!$B$68="","",'3'!$B$2))</f>
        <v/>
      </c>
      <c r="BE849" s="138" t="str">
        <f>IF('3'!$B$5="","",IF('3'!$B$68="","",'3'!$B$4))</f>
        <v/>
      </c>
      <c r="BG849" s="77"/>
      <c r="BH849" s="73"/>
      <c r="BI849" s="79"/>
      <c r="BK849" s="75"/>
      <c r="BL849" s="73"/>
      <c r="BO849" s="79"/>
      <c r="BQ849" s="77"/>
      <c r="BR849" s="73"/>
    </row>
    <row r="850" spans="50:70" x14ac:dyDescent="0.25">
      <c r="AX850" s="139" t="str">
        <f>IF('3'!$B$5="","",IF('3'!$B$68="","",'3'!$B$5))</f>
        <v/>
      </c>
      <c r="AY850" s="137" t="str">
        <f>IF('3'!$B$5="","",IF('3'!$B$68="","","PCF008002"))</f>
        <v/>
      </c>
      <c r="AZ850" s="140" t="str">
        <f>IF('3'!$B$5="","",IF('3'!$B$68="","",9))</f>
        <v/>
      </c>
      <c r="BA850" s="137" t="str">
        <f>IF('3'!$B$5="","",IF('3'!$B$68="","",2))</f>
        <v/>
      </c>
      <c r="BB850" s="137" t="str">
        <f>IF('3'!$B$5="","",IF('3'!$B$68="","",IF('3'!$J$68="","",'3'!$J$68)))</f>
        <v/>
      </c>
      <c r="BC850" s="141" t="str">
        <f>IF('3'!$B$5="","",IF('3'!$B$68="","",0))</f>
        <v/>
      </c>
      <c r="BD850" s="137" t="str">
        <f>IF('3'!$B$5="","",IF('3'!$B$68="","",'3'!$B$2))</f>
        <v/>
      </c>
      <c r="BE850" s="138" t="str">
        <f>IF('3'!$B$5="","",IF('3'!$B$68="","",'3'!$B$4))</f>
        <v/>
      </c>
      <c r="BG850" s="77"/>
      <c r="BH850" s="73"/>
      <c r="BI850" s="79"/>
      <c r="BK850" s="75"/>
      <c r="BL850" s="73"/>
      <c r="BO850" s="79"/>
      <c r="BQ850" s="77"/>
      <c r="BR850" s="73"/>
    </row>
    <row r="851" spans="50:70" x14ac:dyDescent="0.25">
      <c r="AX851" s="139" t="str">
        <f>IF('3'!$B$5="","",IF('3'!$B$68="","",'3'!$B$5))</f>
        <v/>
      </c>
      <c r="AY851" s="137" t="str">
        <f>IF('3'!$B$5="","",IF('3'!$B$68="","","PCF008002"))</f>
        <v/>
      </c>
      <c r="AZ851" s="140" t="str">
        <f>IF('3'!$B$5="","",IF('3'!$B$68="","",9))</f>
        <v/>
      </c>
      <c r="BA851" s="137" t="str">
        <f>IF('3'!$B$5="","",IF('3'!$B$68="","",3))</f>
        <v/>
      </c>
      <c r="BB851" s="137" t="str">
        <f>IF('3'!$B$5="","",IF('3'!$B$68="","",IF('3'!$D$68="","",'3'!$D$68)))</f>
        <v/>
      </c>
      <c r="BC851" s="141" t="str">
        <f>IF('3'!$B$5="","",IF('3'!$B$68="","",0))</f>
        <v/>
      </c>
      <c r="BD851" s="137" t="str">
        <f>IF('3'!$B$5="","",IF('3'!$B$68="","",'3'!$B$2))</f>
        <v/>
      </c>
      <c r="BE851" s="138" t="str">
        <f>IF('3'!$B$5="","",IF('3'!$B$68="","",'3'!$B$4))</f>
        <v/>
      </c>
      <c r="BG851" s="77"/>
      <c r="BH851" s="73"/>
      <c r="BI851" s="79"/>
      <c r="BK851" s="75"/>
      <c r="BL851" s="73"/>
      <c r="BO851" s="79"/>
      <c r="BQ851" s="77"/>
      <c r="BR851" s="73"/>
    </row>
    <row r="852" spans="50:70" x14ac:dyDescent="0.25">
      <c r="AX852" s="139" t="str">
        <f>IF('3'!$B$5="","",IF('3'!$B$68="","",'3'!$B$5))</f>
        <v/>
      </c>
      <c r="AY852" s="137" t="str">
        <f>IF('3'!$B$5="","",IF('3'!$B$68="","","PCF008002"))</f>
        <v/>
      </c>
      <c r="AZ852" s="140" t="str">
        <f>IF('3'!$B$5="","",IF('3'!$B$68="","",9))</f>
        <v/>
      </c>
      <c r="BA852" s="137" t="str">
        <f>IF('3'!$B$5="","",IF('3'!$B$68="","",4))</f>
        <v/>
      </c>
      <c r="BB852" s="137" t="str">
        <f>IF('3'!$B$5="","",IF('3'!$B$68="","",IF('3'!$D$68="","",'3'!$D$68)))</f>
        <v/>
      </c>
      <c r="BC852" s="141" t="str">
        <f>IF('3'!$B$5="","",IF('3'!$B$68="","",0))</f>
        <v/>
      </c>
      <c r="BD852" s="137" t="str">
        <f>IF('3'!$B$5="","",IF('3'!$B$68="","",'3'!$B$2))</f>
        <v/>
      </c>
      <c r="BE852" s="138" t="str">
        <f>IF('3'!$B$5="","",IF('3'!$B$68="","",'3'!$B$4))</f>
        <v/>
      </c>
      <c r="BG852" s="77"/>
      <c r="BH852" s="73"/>
      <c r="BI852" s="79"/>
      <c r="BK852" s="75"/>
      <c r="BL852" s="73"/>
      <c r="BO852" s="79"/>
      <c r="BQ852" s="77"/>
      <c r="BR852" s="73"/>
    </row>
    <row r="853" spans="50:70" x14ac:dyDescent="0.25">
      <c r="AX853" s="139" t="str">
        <f>IF('3'!$B$5="","",IF('3'!$B$68="","",'3'!$B$5))</f>
        <v/>
      </c>
      <c r="AY853" s="137" t="str">
        <f>IF('3'!$B$5="","",IF('3'!$B$68="","","PCF008002"))</f>
        <v/>
      </c>
      <c r="AZ853" s="140" t="str">
        <f>IF('3'!$B$5="","",IF('3'!$B$68="","",9))</f>
        <v/>
      </c>
      <c r="BA853" s="137" t="str">
        <f>IF('3'!$B$5="","",IF('3'!$B$68="","",5))</f>
        <v/>
      </c>
      <c r="BB853" s="137" t="str">
        <f>IF('3'!$B$5="","",IF('3'!$B$68="","",IF('3'!$F$68="","",'3'!$F$68)))</f>
        <v/>
      </c>
      <c r="BC853" s="141" t="str">
        <f>IF('3'!$B$5="","",IF('3'!$B$68="","",0))</f>
        <v/>
      </c>
      <c r="BD853" s="137" t="str">
        <f>IF('3'!$B$5="","",IF('3'!$B$68="","",'3'!$B$2))</f>
        <v/>
      </c>
      <c r="BE853" s="138" t="str">
        <f>IF('3'!$B$5="","",IF('3'!$B$68="","",'3'!$B$4))</f>
        <v/>
      </c>
      <c r="BG853" s="77"/>
      <c r="BH853" s="73"/>
      <c r="BI853" s="79"/>
      <c r="BK853" s="75"/>
      <c r="BL853" s="73"/>
      <c r="BO853" s="79"/>
      <c r="BQ853" s="77"/>
      <c r="BR853" s="73"/>
    </row>
    <row r="854" spans="50:70" x14ac:dyDescent="0.25">
      <c r="AX854" s="139" t="str">
        <f>IF('3'!$B$5="","",IF('3'!$B$68="","",'3'!$B$5))</f>
        <v/>
      </c>
      <c r="AY854" s="137" t="str">
        <f>IF('3'!$B$5="","",IF('3'!$B$68="","","PCF008002"))</f>
        <v/>
      </c>
      <c r="AZ854" s="140" t="str">
        <f>IF('3'!$B$5="","",IF('3'!$B$68="","",9))</f>
        <v/>
      </c>
      <c r="BA854" s="137" t="str">
        <f>IF('3'!$B$5="","",IF('3'!$B$68="","",6))</f>
        <v/>
      </c>
      <c r="BB854" s="137" t="str">
        <f>IF('3'!$B$5="","",IF('3'!$B$68="","",IF('3'!$G$68="","",'3'!$G$68)))</f>
        <v/>
      </c>
      <c r="BC854" s="141" t="str">
        <f>IF('3'!$B$5="","",IF('3'!$B$68="","",0))</f>
        <v/>
      </c>
      <c r="BD854" s="137" t="str">
        <f>IF('3'!$B$5="","",IF('3'!$B$68="","",'3'!$B$2))</f>
        <v/>
      </c>
      <c r="BE854" s="138" t="str">
        <f>IF('3'!$B$5="","",IF('3'!$B$68="","",'3'!$B$4))</f>
        <v/>
      </c>
      <c r="BG854" s="77"/>
      <c r="BH854" s="73"/>
      <c r="BI854" s="79"/>
      <c r="BK854" s="75"/>
      <c r="BL854" s="73"/>
      <c r="BO854" s="79"/>
      <c r="BQ854" s="77"/>
      <c r="BR854" s="73"/>
    </row>
    <row r="855" spans="50:70" x14ac:dyDescent="0.25">
      <c r="AX855" s="139" t="str">
        <f>IF('3'!$B$5="","",IF('3'!$B$68="","",'3'!$B$5))</f>
        <v/>
      </c>
      <c r="AY855" s="137" t="str">
        <f>IF('3'!$B$5="","",IF('3'!$B$68="","","PCF008002"))</f>
        <v/>
      </c>
      <c r="AZ855" s="140" t="str">
        <f>IF('3'!$B$5="","",IF('3'!$B$68="","",9))</f>
        <v/>
      </c>
      <c r="BA855" s="137" t="str">
        <f>IF('3'!$B$5="","",IF('3'!$B$68="","",7))</f>
        <v/>
      </c>
      <c r="BB855" s="137" t="str">
        <f>IF('3'!$B$5="","",IF('3'!$B$68="","",IF('3'!$H$68="","",'3'!$H$68)))</f>
        <v/>
      </c>
      <c r="BC855" s="141" t="str">
        <f>IF('3'!$B$5="","",IF('3'!$B$68="","",0))</f>
        <v/>
      </c>
      <c r="BD855" s="137" t="str">
        <f>IF('3'!$B$5="","",IF('3'!$B$68="","",'3'!$B$2))</f>
        <v/>
      </c>
      <c r="BE855" s="138" t="str">
        <f>IF('3'!$B$5="","",IF('3'!$B$68="","",'3'!$B$4))</f>
        <v/>
      </c>
      <c r="BG855" s="77"/>
      <c r="BH855" s="73"/>
      <c r="BI855" s="79"/>
      <c r="BK855" s="75"/>
      <c r="BL855" s="73"/>
      <c r="BO855" s="79"/>
      <c r="BQ855" s="77"/>
      <c r="BR855" s="73"/>
    </row>
    <row r="856" spans="50:70" x14ac:dyDescent="0.25">
      <c r="AX856" s="139" t="str">
        <f>IF('3'!$B$5="","",IF('3'!$B$68="","",'3'!$B$5))</f>
        <v/>
      </c>
      <c r="AY856" s="137" t="str">
        <f>IF('3'!$B$5="","",IF('3'!$B$68="","","PCF008002"))</f>
        <v/>
      </c>
      <c r="AZ856" s="140" t="str">
        <f>IF('3'!$B$5="","",IF('3'!$B$68="","",9))</f>
        <v/>
      </c>
      <c r="BA856" s="137" t="str">
        <f>IF('3'!$B$5="","",IF('3'!$B$68="","",8))</f>
        <v/>
      </c>
      <c r="BB856" s="137" t="str">
        <f>IF('3'!$B$5="","",IF('3'!$B$68="","",IF('3'!$I$68="","",'3'!$I$68)))</f>
        <v/>
      </c>
      <c r="BC856" s="141" t="str">
        <f>IF('3'!$B$5="","",IF('3'!$B$68="","",0))</f>
        <v/>
      </c>
      <c r="BD856" s="137" t="str">
        <f>IF('3'!$B$5="","",IF('3'!$B$68="","",'3'!$B$2))</f>
        <v/>
      </c>
      <c r="BE856" s="138" t="str">
        <f>IF('3'!$B$5="","",IF('3'!$B$68="","",'3'!$B$4))</f>
        <v/>
      </c>
      <c r="BG856" s="77"/>
      <c r="BH856" s="73"/>
      <c r="BI856" s="79"/>
      <c r="BK856" s="75"/>
      <c r="BL856" s="73"/>
      <c r="BO856" s="79"/>
      <c r="BQ856" s="77"/>
      <c r="BR856" s="73"/>
    </row>
    <row r="857" spans="50:70" x14ac:dyDescent="0.25">
      <c r="AX857" s="139" t="str">
        <f>IF('3'!$B$5="","",IF('3'!$B$68="","",'3'!$B$5))</f>
        <v/>
      </c>
      <c r="AY857" s="137" t="str">
        <f>IF('3'!$B$5="","",IF('3'!$B$68="","","PCF008002"))</f>
        <v/>
      </c>
      <c r="AZ857" s="140" t="str">
        <f>IF('3'!$B$5="","",IF('3'!$B$68="","",9))</f>
        <v/>
      </c>
      <c r="BA857" s="137" t="str">
        <f>IF('3'!$B$5="","",IF('3'!$B$68="","",9))</f>
        <v/>
      </c>
      <c r="BB857" s="137" t="str">
        <f>IF('3'!$B$5="","",IF('3'!$B$68="","","QAQC"))</f>
        <v/>
      </c>
      <c r="BC857" s="141" t="str">
        <f>IF('3'!$B$5="","",IF('3'!$B$68="","",0))</f>
        <v/>
      </c>
      <c r="BD857" s="137" t="str">
        <f>IF('3'!$B$5="","",IF('3'!$B$68="","",'3'!$B$2))</f>
        <v/>
      </c>
      <c r="BE857" s="138" t="str">
        <f>IF('3'!$B$5="","",IF('3'!$B$68="","",'3'!$B$4))</f>
        <v/>
      </c>
      <c r="BG857" s="77"/>
      <c r="BH857" s="73"/>
      <c r="BI857" s="79"/>
      <c r="BK857" s="75"/>
      <c r="BL857" s="73"/>
      <c r="BO857" s="79"/>
      <c r="BQ857" s="77"/>
      <c r="BR857" s="73"/>
    </row>
    <row r="858" spans="50:70" x14ac:dyDescent="0.25">
      <c r="AX858" s="139" t="str">
        <f>IF('3'!$B$5="","",IF('3'!$B$68="","",'3'!$B$5))</f>
        <v/>
      </c>
      <c r="AY858" s="137" t="str">
        <f>IF('3'!$B$5="","",IF('3'!$B$68="","","PCF008002"))</f>
        <v/>
      </c>
      <c r="AZ858" s="140" t="str">
        <f>IF('3'!$B$5="","",IF('3'!$B$68="","",9))</f>
        <v/>
      </c>
      <c r="BA858" s="137" t="str">
        <f>IF('3'!$B$5="","",IF('3'!$B$68="","",10))</f>
        <v/>
      </c>
      <c r="BB858" s="137" t="str">
        <f>IF('3'!$B$5="","",IF('3'!$B$68="","",IF('3'!$R$68="","",'3'!$R$68)))</f>
        <v/>
      </c>
      <c r="BC858" s="141" t="str">
        <f>IF('3'!$B$5="","",IF('3'!$B$68="","",0))</f>
        <v/>
      </c>
      <c r="BD858" s="137" t="str">
        <f>IF('3'!$B$5="","",IF('3'!$B$68="","",'3'!$B$2))</f>
        <v/>
      </c>
      <c r="BE858" s="138" t="str">
        <f>IF('3'!$B$5="","",IF('3'!$B$68="","",'3'!$B$4))</f>
        <v/>
      </c>
      <c r="BG858" s="77"/>
      <c r="BH858" s="73"/>
      <c r="BI858" s="79"/>
      <c r="BK858" s="75"/>
      <c r="BL858" s="73"/>
      <c r="BO858" s="79"/>
      <c r="BQ858" s="77"/>
      <c r="BR858" s="73"/>
    </row>
    <row r="859" spans="50:70" x14ac:dyDescent="0.25">
      <c r="AX859" s="139" t="str">
        <f>IF('3'!$B$5="","",IF('3'!$B$68="","",'3'!$B$5))</f>
        <v/>
      </c>
      <c r="AY859" s="137" t="str">
        <f>IF('3'!$B$5="","",IF('3'!$B$68="","","PCF008002"))</f>
        <v/>
      </c>
      <c r="AZ859" s="140" t="str">
        <f>IF('3'!$B$5="","",IF('3'!$B$68="","",9))</f>
        <v/>
      </c>
      <c r="BA859" s="137" t="str">
        <f>IF('3'!$B$5="","",IF('3'!$B$68="","",11))</f>
        <v/>
      </c>
      <c r="BB859" s="137" t="str">
        <f>IF('3'!$B$5="","",IF('3'!$B$68="","",IF('3'!$K$68="","",'3'!$K$68)))</f>
        <v/>
      </c>
      <c r="BC859" s="141" t="str">
        <f>IF('3'!$B$5="","",IF('3'!$B$68="","",0))</f>
        <v/>
      </c>
      <c r="BD859" s="137" t="str">
        <f>IF('3'!$B$5="","",IF('3'!$B$68="","",'3'!$B$2))</f>
        <v/>
      </c>
      <c r="BE859" s="138" t="str">
        <f>IF('3'!$B$5="","",IF('3'!$B$68="","",'3'!$B$4))</f>
        <v/>
      </c>
      <c r="BG859" s="77"/>
      <c r="BH859" s="73"/>
      <c r="BI859" s="79"/>
      <c r="BK859" s="75"/>
      <c r="BL859" s="73"/>
      <c r="BO859" s="79"/>
      <c r="BQ859" s="77"/>
      <c r="BR859" s="73"/>
    </row>
    <row r="860" spans="50:70" x14ac:dyDescent="0.25">
      <c r="AX860" s="139" t="str">
        <f>IF('3'!$B$5="","",IF('3'!$B$68="","",'3'!$B$5))</f>
        <v/>
      </c>
      <c r="AY860" s="137" t="str">
        <f>IF('3'!$B$5="","",IF('3'!$B$68="","","PCF008002"))</f>
        <v/>
      </c>
      <c r="AZ860" s="140" t="str">
        <f>IF('3'!$B$5="","",IF('3'!$B$68="","",9))</f>
        <v/>
      </c>
      <c r="BA860" s="137" t="str">
        <f>IF('3'!$B$5="","",IF('3'!$B$68="","",12))</f>
        <v/>
      </c>
      <c r="BB860" s="137" t="str">
        <f>IF('3'!$B$5="","",IF('3'!$B$68="","",IF('3'!$E$68="","",'3'!$E$68)))</f>
        <v/>
      </c>
      <c r="BC860" s="141" t="str">
        <f>IF('3'!$B$5="","",IF('3'!$B$68="","",0))</f>
        <v/>
      </c>
      <c r="BD860" s="137" t="str">
        <f>IF('3'!$B$5="","",IF('3'!$B$68="","",'3'!$B$2))</f>
        <v/>
      </c>
      <c r="BE860" s="138" t="str">
        <f>IF('3'!$B$5="","",IF('3'!$B$68="","",'3'!$B$4))</f>
        <v/>
      </c>
      <c r="BG860" s="77"/>
      <c r="BH860" s="73"/>
      <c r="BI860" s="79"/>
      <c r="BK860" s="75"/>
      <c r="BL860" s="73"/>
      <c r="BO860" s="79"/>
      <c r="BQ860" s="77"/>
      <c r="BR860" s="73"/>
    </row>
    <row r="861" spans="50:70" x14ac:dyDescent="0.25">
      <c r="AX861" s="139" t="str">
        <f>IF('3'!$B$5="","",IF('3'!$B$68="","",'3'!$B$5))</f>
        <v/>
      </c>
      <c r="AY861" s="137" t="str">
        <f>IF('3'!$B$5="","",IF('3'!$B$68="","","PCF008002"))</f>
        <v/>
      </c>
      <c r="AZ861" s="140" t="str">
        <f>IF('3'!$B$5="","",IF('3'!$B$68="","",9))</f>
        <v/>
      </c>
      <c r="BA861" s="137" t="str">
        <f>IF('3'!$B$5="","",IF('3'!$B$68="","",990))</f>
        <v/>
      </c>
      <c r="BB861" s="137"/>
      <c r="BC861" s="141" t="str">
        <f>IF('3'!$B$5="","",IF('3'!$B$68="","",0))</f>
        <v/>
      </c>
      <c r="BD861" s="137" t="str">
        <f>IF('3'!$B$5="","",IF('3'!$B$68="","",'3'!$B$2))</f>
        <v/>
      </c>
      <c r="BE861" s="138" t="str">
        <f>IF('3'!$B$5="","",IF('3'!$B$68="","",'3'!$B$4))</f>
        <v/>
      </c>
      <c r="BG861" s="77"/>
      <c r="BH861" s="73"/>
      <c r="BI861" s="79"/>
      <c r="BK861" s="75"/>
      <c r="BL861" s="73"/>
      <c r="BO861" s="79"/>
      <c r="BQ861" s="77"/>
      <c r="BR861" s="73"/>
    </row>
    <row r="862" spans="50:70" x14ac:dyDescent="0.25">
      <c r="AX862" s="139" t="str">
        <f>IF('3'!$B$5="","",IF('3'!$B$68="","",'3'!$B$5))</f>
        <v/>
      </c>
      <c r="AY862" s="137" t="str">
        <f>IF('3'!$B$5="","",IF('3'!$B$68="","","PCF008002"))</f>
        <v/>
      </c>
      <c r="AZ862" s="140" t="str">
        <f>IF('3'!$B$5="","",IF('3'!$B$68="","",9))</f>
        <v/>
      </c>
      <c r="BA862" s="137" t="str">
        <f>IF('3'!$B$5="","",IF('3'!$B$68="","",992))</f>
        <v/>
      </c>
      <c r="BB862" s="137"/>
      <c r="BC862" s="141" t="str">
        <f>IF('3'!$B$5="","",IF('3'!$B$68="","",0))</f>
        <v/>
      </c>
      <c r="BD862" s="137" t="str">
        <f>IF('3'!$B$5="","",IF('3'!$B$68="","",'3'!$B$2))</f>
        <v/>
      </c>
      <c r="BE862" s="138" t="str">
        <f>IF('3'!$B$5="","",IF('3'!$B$68="","",'3'!$B$4))</f>
        <v/>
      </c>
      <c r="BG862" s="77"/>
      <c r="BH862" s="73"/>
      <c r="BI862" s="79"/>
      <c r="BK862" s="75"/>
      <c r="BL862" s="73"/>
      <c r="BO862" s="79"/>
      <c r="BQ862" s="77"/>
      <c r="BR862" s="73"/>
    </row>
    <row r="863" spans="50:70" x14ac:dyDescent="0.25">
      <c r="AX863" s="139" t="str">
        <f>IF('3'!$B$5="","",IF('3'!$B$68="","",'3'!$B$5))</f>
        <v/>
      </c>
      <c r="AY863" s="137" t="str">
        <f>IF('3'!$B$5="","",IF('3'!$B$68="","","PCF008002"))</f>
        <v/>
      </c>
      <c r="AZ863" s="140" t="str">
        <f>IF('3'!$B$5="","",IF('3'!$B$68="","",9))</f>
        <v/>
      </c>
      <c r="BA863" s="137" t="str">
        <f>IF('3'!$B$5="","",IF('3'!$B$68="","",993))</f>
        <v/>
      </c>
      <c r="BB863" s="137"/>
      <c r="BC863" s="141" t="str">
        <f>IF('3'!$B$5="","",IF('3'!$B$68="","",0))</f>
        <v/>
      </c>
      <c r="BD863" s="137" t="str">
        <f>IF('3'!$B$5="","",IF('3'!$B$68="","",'3'!$B$2))</f>
        <v/>
      </c>
      <c r="BE863" s="138" t="str">
        <f>IF('3'!$B$5="","",IF('3'!$B$68="","",'3'!$B$4))</f>
        <v/>
      </c>
      <c r="BG863" s="77"/>
      <c r="BH863" s="73"/>
      <c r="BI863" s="79"/>
      <c r="BK863" s="75"/>
      <c r="BL863" s="73"/>
      <c r="BO863" s="79"/>
      <c r="BQ863" s="77"/>
      <c r="BR863" s="73"/>
    </row>
    <row r="864" spans="50:70" x14ac:dyDescent="0.25">
      <c r="AX864" s="139" t="str">
        <f>IF('3'!$B$5="","",IF('3'!$B$68="","",'3'!$B$5))</f>
        <v/>
      </c>
      <c r="AY864" s="137" t="str">
        <f>IF('3'!$B$5="","",IF('3'!$B$68="","","PCF008002"))</f>
        <v/>
      </c>
      <c r="AZ864" s="140" t="str">
        <f>IF('3'!$B$5="","",IF('3'!$B$68="","",9))</f>
        <v/>
      </c>
      <c r="BA864" s="137" t="str">
        <f>IF('3'!$B$5="","",IF('3'!$B$68="","",994))</f>
        <v/>
      </c>
      <c r="BB864" s="137"/>
      <c r="BC864" s="141" t="str">
        <f>IF('3'!$B$5="","",IF('3'!$B$68="","",0))</f>
        <v/>
      </c>
      <c r="BD864" s="137" t="str">
        <f>IF('3'!$B$5="","",IF('3'!$B$68="","",'3'!$B$2))</f>
        <v/>
      </c>
      <c r="BE864" s="138" t="str">
        <f>IF('3'!$B$5="","",IF('3'!$B$68="","",'3'!$B$4))</f>
        <v/>
      </c>
      <c r="BG864" s="77"/>
      <c r="BH864" s="73"/>
      <c r="BI864" s="79"/>
      <c r="BK864" s="75"/>
      <c r="BL864" s="73"/>
      <c r="BO864" s="79"/>
      <c r="BQ864" s="77"/>
      <c r="BR864" s="73"/>
    </row>
    <row r="865" spans="50:70" x14ac:dyDescent="0.25">
      <c r="AX865" s="139" t="str">
        <f>IF('3'!$B$5="","",IF('3'!$B$68="","",'3'!$B$5))</f>
        <v/>
      </c>
      <c r="AY865" s="137" t="str">
        <f>IF('3'!$B$5="","",IF('3'!$B$68="","","PCF008002"))</f>
        <v/>
      </c>
      <c r="AZ865" s="140" t="str">
        <f>IF('3'!$B$5="","",IF('3'!$B$68="","",9))</f>
        <v/>
      </c>
      <c r="BA865" s="137" t="str">
        <f>IF('3'!$B$5="","",IF('3'!$B$68="","",995))</f>
        <v/>
      </c>
      <c r="BB865" s="137"/>
      <c r="BC865" s="141" t="str">
        <f>IF('3'!$B$5="","",IF('3'!$B$68="","",0))</f>
        <v/>
      </c>
      <c r="BD865" s="137" t="str">
        <f>IF('3'!$B$5="","",IF('3'!$B$68="","",'3'!$B$2))</f>
        <v/>
      </c>
      <c r="BE865" s="138" t="str">
        <f>IF('3'!$B$5="","",IF('3'!$B$68="","",'3'!$B$4))</f>
        <v/>
      </c>
      <c r="BG865" s="77"/>
      <c r="BH865" s="73"/>
      <c r="BI865" s="79"/>
      <c r="BK865" s="75"/>
      <c r="BL865" s="73"/>
      <c r="BO865" s="79"/>
      <c r="BQ865" s="77"/>
      <c r="BR865" s="73"/>
    </row>
    <row r="866" spans="50:70" x14ac:dyDescent="0.25">
      <c r="AX866" s="139" t="str">
        <f>IF('3'!$B$5="","",IF('3'!$B$68="","",'3'!$B$5))</f>
        <v/>
      </c>
      <c r="AY866" s="137" t="str">
        <f>IF('3'!$B$5="","",IF('3'!$B$68="","","PCF008002"))</f>
        <v/>
      </c>
      <c r="AZ866" s="140" t="str">
        <f>IF('3'!$B$5="","",IF('3'!$B$68="","",9))</f>
        <v/>
      </c>
      <c r="BA866" s="137" t="str">
        <f>IF('3'!$B$5="","",IF('3'!$B$68="","",996))</f>
        <v/>
      </c>
      <c r="BB866" s="137"/>
      <c r="BC866" s="141" t="str">
        <f>IF('3'!$B$5="","",IF('3'!$B$68="","",0))</f>
        <v/>
      </c>
      <c r="BD866" s="137" t="str">
        <f>IF('3'!$B$5="","",IF('3'!$B$68="","",'3'!$B$2))</f>
        <v/>
      </c>
      <c r="BE866" s="138" t="str">
        <f>IF('3'!$B$5="","",IF('3'!$B$68="","",'3'!$B$4))</f>
        <v/>
      </c>
      <c r="BG866" s="77"/>
      <c r="BH866" s="73"/>
      <c r="BI866" s="79"/>
      <c r="BK866" s="75"/>
      <c r="BL866" s="73"/>
      <c r="BO866" s="79"/>
      <c r="BQ866" s="77"/>
      <c r="BR866" s="73"/>
    </row>
    <row r="867" spans="50:70" x14ac:dyDescent="0.25">
      <c r="AX867" s="139" t="str">
        <f>IF('3'!$B$5="","",IF('3'!$B$68="","",'3'!$B$5))</f>
        <v/>
      </c>
      <c r="AY867" s="137" t="str">
        <f>IF('3'!$B$5="","",IF('3'!$B$68="","","PCF008002"))</f>
        <v/>
      </c>
      <c r="AZ867" s="140" t="str">
        <f>IF('3'!$B$5="","",IF('3'!$B$68="","",9))</f>
        <v/>
      </c>
      <c r="BA867" s="137" t="str">
        <f>IF('3'!$B$5="","",IF('3'!$B$68="","",997))</f>
        <v/>
      </c>
      <c r="BB867" s="137"/>
      <c r="BC867" s="141" t="str">
        <f>IF('3'!$B$5="","",IF('3'!$B$68="","",0))</f>
        <v/>
      </c>
      <c r="BD867" s="137" t="str">
        <f>IF('3'!$B$5="","",IF('3'!$B$68="","",'3'!$B$2))</f>
        <v/>
      </c>
      <c r="BE867" s="138" t="str">
        <f>IF('3'!$B$5="","",IF('3'!$B$68="","",'3'!$B$4))</f>
        <v/>
      </c>
      <c r="BG867" s="77"/>
      <c r="BH867" s="73"/>
      <c r="BI867" s="79"/>
      <c r="BK867" s="75"/>
      <c r="BL867" s="73"/>
      <c r="BO867" s="79"/>
      <c r="BQ867" s="77"/>
      <c r="BR867" s="73"/>
    </row>
    <row r="868" spans="50:70" x14ac:dyDescent="0.25">
      <c r="AX868" s="139" t="str">
        <f>IF('3'!$B$5="","",IF('3'!$B$68="","",'3'!$B$5))</f>
        <v/>
      </c>
      <c r="AY868" s="137" t="str">
        <f>IF('3'!$B$5="","",IF('3'!$B$68="","","PCF008002"))</f>
        <v/>
      </c>
      <c r="AZ868" s="140" t="str">
        <f>IF('3'!$B$5="","",IF('3'!$B$68="","",9))</f>
        <v/>
      </c>
      <c r="BA868" s="137" t="str">
        <f>IF('3'!$B$5="","",IF('3'!$B$68="","",998))</f>
        <v/>
      </c>
      <c r="BB868" s="137"/>
      <c r="BC868" s="141" t="str">
        <f>IF('3'!$B$5="","",IF('3'!$B$68="","",0))</f>
        <v/>
      </c>
      <c r="BD868" s="137" t="str">
        <f>IF('3'!$B$5="","",IF('3'!$B$68="","",'3'!$B$2))</f>
        <v/>
      </c>
      <c r="BE868" s="138" t="str">
        <f>IF('3'!$B$5="","",IF('3'!$B$68="","",'3'!$B$4))</f>
        <v/>
      </c>
      <c r="BG868" s="77"/>
      <c r="BH868" s="73"/>
      <c r="BI868" s="79"/>
      <c r="BK868" s="75"/>
      <c r="BL868" s="73"/>
      <c r="BO868" s="79"/>
      <c r="BQ868" s="77"/>
      <c r="BR868" s="73"/>
    </row>
    <row r="869" spans="50:70" x14ac:dyDescent="0.25">
      <c r="AX869" s="139" t="str">
        <f>IF('3'!$B$5="","",IF('3'!$B$68="","",'3'!$B$5))</f>
        <v/>
      </c>
      <c r="AY869" s="137" t="str">
        <f>IF('3'!$B$5="","",IF('3'!$B$68="","","PCF008002"))</f>
        <v/>
      </c>
      <c r="AZ869" s="140" t="str">
        <f>IF('3'!$B$5="","",IF('3'!$B$68="","",9))</f>
        <v/>
      </c>
      <c r="BA869" s="137" t="str">
        <f>IF('3'!$B$5="","",IF('3'!$B$68="","",999))</f>
        <v/>
      </c>
      <c r="BB869" s="137"/>
      <c r="BC869" s="141" t="str">
        <f>IF('3'!$B$5="","",IF('3'!$B$68="","",0))</f>
        <v/>
      </c>
      <c r="BD869" s="137" t="str">
        <f>IF('3'!$B$5="","",IF('3'!$B$68="","",'3'!$B$2))</f>
        <v/>
      </c>
      <c r="BE869" s="138" t="str">
        <f>IF('3'!$B$5="","",IF('3'!$B$68="","",'3'!$B$4))</f>
        <v/>
      </c>
      <c r="BG869" s="77"/>
      <c r="BH869" s="73"/>
      <c r="BI869" s="79"/>
      <c r="BK869" s="75"/>
      <c r="BL869" s="73"/>
      <c r="BO869" s="79"/>
      <c r="BQ869" s="77"/>
      <c r="BR869" s="73"/>
    </row>
    <row r="870" spans="50:70" x14ac:dyDescent="0.25">
      <c r="AX870" s="139" t="str">
        <f>IF('3'!$B$5="","",IF('3'!$B$69="","",'3'!$B$5))</f>
        <v/>
      </c>
      <c r="AY870" s="137" t="str">
        <f>IF('3'!$B$5="","",IF('3'!$B$69="","","PCF008002"))</f>
        <v/>
      </c>
      <c r="AZ870" s="140" t="str">
        <f>IF('3'!$B$5="","",IF('3'!$B$69="","",10))</f>
        <v/>
      </c>
      <c r="BA870" s="137" t="str">
        <f>IF('3'!$B$5="","",IF('3'!$B$69="","",1))</f>
        <v/>
      </c>
      <c r="BB870" s="137" t="str">
        <f>IF('3'!$B$5="","",IF('3'!$B$69="","",IF('3'!$B$69="","",'3'!$B$69)))</f>
        <v/>
      </c>
      <c r="BC870" s="141" t="str">
        <f>IF('3'!$B$5="","",IF('3'!$B$69="","",0))</f>
        <v/>
      </c>
      <c r="BD870" s="137" t="str">
        <f>IF('3'!$B$5="","",IF('3'!$B$69="","",'3'!$B$2))</f>
        <v/>
      </c>
      <c r="BE870" s="138" t="str">
        <f>IF('3'!$B$5="","",IF('3'!$B$69="","",'3'!$B$4))</f>
        <v/>
      </c>
      <c r="BG870" s="77"/>
      <c r="BH870" s="73"/>
      <c r="BI870" s="79"/>
      <c r="BK870" s="75"/>
      <c r="BL870" s="73"/>
      <c r="BO870" s="79"/>
      <c r="BQ870" s="77"/>
      <c r="BR870" s="73"/>
    </row>
    <row r="871" spans="50:70" x14ac:dyDescent="0.25">
      <c r="AX871" s="139" t="str">
        <f>IF('3'!$B$5="","",IF('3'!$B$69="","",'3'!$B$5))</f>
        <v/>
      </c>
      <c r="AY871" s="137" t="str">
        <f>IF('3'!$B$5="","",IF('3'!$B$69="","","PCF008002"))</f>
        <v/>
      </c>
      <c r="AZ871" s="140" t="str">
        <f>IF('3'!$B$5="","",IF('3'!$B$69="","",10))</f>
        <v/>
      </c>
      <c r="BA871" s="137" t="str">
        <f>IF('3'!$B$5="","",IF('3'!$B$69="","",2))</f>
        <v/>
      </c>
      <c r="BB871" s="137" t="str">
        <f>IF('3'!$B$5="","",IF('3'!$B$69="","",IF('3'!$J$69="","",'3'!$J$69)))</f>
        <v/>
      </c>
      <c r="BC871" s="141" t="str">
        <f>IF('3'!$B$5="","",IF('3'!$B$69="","",0))</f>
        <v/>
      </c>
      <c r="BD871" s="137" t="str">
        <f>IF('3'!$B$5="","",IF('3'!$B$69="","",'3'!$B$2))</f>
        <v/>
      </c>
      <c r="BE871" s="138" t="str">
        <f>IF('3'!$B$5="","",IF('3'!$B$69="","",'3'!$B$4))</f>
        <v/>
      </c>
      <c r="BG871" s="77"/>
      <c r="BH871" s="73"/>
      <c r="BI871" s="79"/>
      <c r="BK871" s="75"/>
      <c r="BL871" s="73"/>
      <c r="BO871" s="79"/>
      <c r="BQ871" s="77"/>
      <c r="BR871" s="73"/>
    </row>
    <row r="872" spans="50:70" x14ac:dyDescent="0.25">
      <c r="AX872" s="139" t="str">
        <f>IF('3'!$B$5="","",IF('3'!$B$69="","",'3'!$B$5))</f>
        <v/>
      </c>
      <c r="AY872" s="137" t="str">
        <f>IF('3'!$B$5="","",IF('3'!$B$69="","","PCF008002"))</f>
        <v/>
      </c>
      <c r="AZ872" s="140" t="str">
        <f>IF('3'!$B$5="","",IF('3'!$B$69="","",10))</f>
        <v/>
      </c>
      <c r="BA872" s="137" t="str">
        <f>IF('3'!$B$5="","",IF('3'!$B$69="","",3))</f>
        <v/>
      </c>
      <c r="BB872" s="137" t="str">
        <f>IF('3'!$B$5="","",IF('3'!$B$69="","",IF('3'!$D$69="","",'3'!$D$69)))</f>
        <v/>
      </c>
      <c r="BC872" s="141" t="str">
        <f>IF('3'!$B$5="","",IF('3'!$B$69="","",0))</f>
        <v/>
      </c>
      <c r="BD872" s="137" t="str">
        <f>IF('3'!$B$5="","",IF('3'!$B$69="","",'3'!$B$2))</f>
        <v/>
      </c>
      <c r="BE872" s="138" t="str">
        <f>IF('3'!$B$5="","",IF('3'!$B$69="","",'3'!$B$4))</f>
        <v/>
      </c>
      <c r="BG872" s="77"/>
      <c r="BH872" s="73"/>
      <c r="BI872" s="79"/>
      <c r="BK872" s="75"/>
      <c r="BL872" s="73"/>
      <c r="BO872" s="79"/>
      <c r="BQ872" s="77"/>
      <c r="BR872" s="73"/>
    </row>
    <row r="873" spans="50:70" x14ac:dyDescent="0.25">
      <c r="AX873" s="139" t="str">
        <f>IF('3'!$B$5="","",IF('3'!$B$69="","",'3'!$B$5))</f>
        <v/>
      </c>
      <c r="AY873" s="137" t="str">
        <f>IF('3'!$B$5="","",IF('3'!$B$69="","","PCF008002"))</f>
        <v/>
      </c>
      <c r="AZ873" s="140" t="str">
        <f>IF('3'!$B$5="","",IF('3'!$B$69="","",10))</f>
        <v/>
      </c>
      <c r="BA873" s="137" t="str">
        <f>IF('3'!$B$5="","",IF('3'!$B$69="","",4))</f>
        <v/>
      </c>
      <c r="BB873" s="137" t="str">
        <f>IF('3'!$B$5="","",IF('3'!$B$69="","",IF('3'!$D$69="","",'3'!$D$69)))</f>
        <v/>
      </c>
      <c r="BC873" s="141" t="str">
        <f>IF('3'!$B$5="","",IF('3'!$B$69="","",0))</f>
        <v/>
      </c>
      <c r="BD873" s="137" t="str">
        <f>IF('3'!$B$5="","",IF('3'!$B$69="","",'3'!$B$2))</f>
        <v/>
      </c>
      <c r="BE873" s="138" t="str">
        <f>IF('3'!$B$5="","",IF('3'!$B$69="","",'3'!$B$4))</f>
        <v/>
      </c>
      <c r="BG873" s="77"/>
      <c r="BH873" s="73"/>
      <c r="BI873" s="79"/>
      <c r="BK873" s="75"/>
      <c r="BL873" s="73"/>
      <c r="BO873" s="79"/>
      <c r="BQ873" s="77"/>
      <c r="BR873" s="73"/>
    </row>
    <row r="874" spans="50:70" x14ac:dyDescent="0.25">
      <c r="AX874" s="139" t="str">
        <f>IF('3'!$B$5="","",IF('3'!$B$69="","",'3'!$B$5))</f>
        <v/>
      </c>
      <c r="AY874" s="137" t="str">
        <f>IF('3'!$B$5="","",IF('3'!$B$69="","","PCF008002"))</f>
        <v/>
      </c>
      <c r="AZ874" s="140" t="str">
        <f>IF('3'!$B$5="","",IF('3'!$B$69="","",10))</f>
        <v/>
      </c>
      <c r="BA874" s="137" t="str">
        <f>IF('3'!$B$5="","",IF('3'!$B$69="","",5))</f>
        <v/>
      </c>
      <c r="BB874" s="137" t="str">
        <f>IF('3'!$B$5="","",IF('3'!$B$69="","",IF('3'!$F$69="","",'3'!$F$69)))</f>
        <v/>
      </c>
      <c r="BC874" s="141" t="str">
        <f>IF('3'!$B$5="","",IF('3'!$B$69="","",0))</f>
        <v/>
      </c>
      <c r="BD874" s="137" t="str">
        <f>IF('3'!$B$5="","",IF('3'!$B$69="","",'3'!$B$2))</f>
        <v/>
      </c>
      <c r="BE874" s="138" t="str">
        <f>IF('3'!$B$5="","",IF('3'!$B$69="","",'3'!$B$4))</f>
        <v/>
      </c>
      <c r="BG874" s="77"/>
      <c r="BH874" s="73"/>
      <c r="BI874" s="79"/>
      <c r="BK874" s="75"/>
      <c r="BL874" s="73"/>
      <c r="BO874" s="79"/>
      <c r="BQ874" s="77"/>
      <c r="BR874" s="73"/>
    </row>
    <row r="875" spans="50:70" x14ac:dyDescent="0.25">
      <c r="AX875" s="139" t="str">
        <f>IF('3'!$B$5="","",IF('3'!$B$69="","",'3'!$B$5))</f>
        <v/>
      </c>
      <c r="AY875" s="137" t="str">
        <f>IF('3'!$B$5="","",IF('3'!$B$69="","","PCF008002"))</f>
        <v/>
      </c>
      <c r="AZ875" s="140" t="str">
        <f>IF('3'!$B$5="","",IF('3'!$B$69="","",10))</f>
        <v/>
      </c>
      <c r="BA875" s="137" t="str">
        <f>IF('3'!$B$5="","",IF('3'!$B$69="","",6))</f>
        <v/>
      </c>
      <c r="BB875" s="137" t="str">
        <f>IF('3'!$B$5="","",IF('3'!$B$69="","",IF('3'!$G$69="","",'3'!$G$69)))</f>
        <v/>
      </c>
      <c r="BC875" s="141" t="str">
        <f>IF('3'!$B$5="","",IF('3'!$B$69="","",0))</f>
        <v/>
      </c>
      <c r="BD875" s="137" t="str">
        <f>IF('3'!$B$5="","",IF('3'!$B$69="","",'3'!$B$2))</f>
        <v/>
      </c>
      <c r="BE875" s="138" t="str">
        <f>IF('3'!$B$5="","",IF('3'!$B$69="","",'3'!$B$4))</f>
        <v/>
      </c>
      <c r="BG875" s="77"/>
      <c r="BH875" s="73"/>
      <c r="BI875" s="79"/>
      <c r="BK875" s="75"/>
      <c r="BL875" s="73"/>
      <c r="BO875" s="79"/>
      <c r="BQ875" s="77"/>
      <c r="BR875" s="73"/>
    </row>
    <row r="876" spans="50:70" x14ac:dyDescent="0.25">
      <c r="AX876" s="139" t="str">
        <f>IF('3'!$B$5="","",IF('3'!$B$69="","",'3'!$B$5))</f>
        <v/>
      </c>
      <c r="AY876" s="137" t="str">
        <f>IF('3'!$B$5="","",IF('3'!$B$69="","","PCF008002"))</f>
        <v/>
      </c>
      <c r="AZ876" s="140" t="str">
        <f>IF('3'!$B$5="","",IF('3'!$B$69="","",10))</f>
        <v/>
      </c>
      <c r="BA876" s="137" t="str">
        <f>IF('3'!$B$5="","",IF('3'!$B$69="","",7))</f>
        <v/>
      </c>
      <c r="BB876" s="137" t="str">
        <f>IF('3'!$B$5="","",IF('3'!$B$69="","",IF('3'!$H$69="","",'3'!$H$69)))</f>
        <v/>
      </c>
      <c r="BC876" s="141" t="str">
        <f>IF('3'!$B$5="","",IF('3'!$B$69="","",0))</f>
        <v/>
      </c>
      <c r="BD876" s="137" t="str">
        <f>IF('3'!$B$5="","",IF('3'!$B$69="","",'3'!$B$2))</f>
        <v/>
      </c>
      <c r="BE876" s="138" t="str">
        <f>IF('3'!$B$5="","",IF('3'!$B$69="","",'3'!$B$4))</f>
        <v/>
      </c>
      <c r="BG876" s="77"/>
      <c r="BH876" s="73"/>
      <c r="BI876" s="79"/>
      <c r="BK876" s="75"/>
      <c r="BL876" s="73"/>
      <c r="BO876" s="79"/>
      <c r="BQ876" s="77"/>
      <c r="BR876" s="73"/>
    </row>
    <row r="877" spans="50:70" x14ac:dyDescent="0.25">
      <c r="AX877" s="139" t="str">
        <f>IF('3'!$B$5="","",IF('3'!$B$69="","",'3'!$B$5))</f>
        <v/>
      </c>
      <c r="AY877" s="137" t="str">
        <f>IF('3'!$B$5="","",IF('3'!$B$69="","","PCF008002"))</f>
        <v/>
      </c>
      <c r="AZ877" s="140" t="str">
        <f>IF('3'!$B$5="","",IF('3'!$B$69="","",10))</f>
        <v/>
      </c>
      <c r="BA877" s="137" t="str">
        <f>IF('3'!$B$5="","",IF('3'!$B$69="","",8))</f>
        <v/>
      </c>
      <c r="BB877" s="137" t="str">
        <f>IF('3'!$B$5="","",IF('3'!$B$69="","",IF('3'!$I$69="","",'3'!$I$69)))</f>
        <v/>
      </c>
      <c r="BC877" s="141" t="str">
        <f>IF('3'!$B$5="","",IF('3'!$B$69="","",0))</f>
        <v/>
      </c>
      <c r="BD877" s="137" t="str">
        <f>IF('3'!$B$5="","",IF('3'!$B$69="","",'3'!$B$2))</f>
        <v/>
      </c>
      <c r="BE877" s="138" t="str">
        <f>IF('3'!$B$5="","",IF('3'!$B$69="","",'3'!$B$4))</f>
        <v/>
      </c>
      <c r="BG877" s="77"/>
      <c r="BH877" s="73"/>
      <c r="BI877" s="79"/>
      <c r="BK877" s="75"/>
      <c r="BL877" s="73"/>
      <c r="BO877" s="79"/>
      <c r="BQ877" s="77"/>
      <c r="BR877" s="73"/>
    </row>
    <row r="878" spans="50:70" x14ac:dyDescent="0.25">
      <c r="AX878" s="139" t="str">
        <f>IF('3'!$B$5="","",IF('3'!$B$69="","",'3'!$B$5))</f>
        <v/>
      </c>
      <c r="AY878" s="137" t="str">
        <f>IF('3'!$B$5="","",IF('3'!$B$69="","","PCF008002"))</f>
        <v/>
      </c>
      <c r="AZ878" s="140" t="str">
        <f>IF('3'!$B$5="","",IF('3'!$B$69="","",10))</f>
        <v/>
      </c>
      <c r="BA878" s="137" t="str">
        <f>IF('3'!$B$5="","",IF('3'!$B$69="","",9))</f>
        <v/>
      </c>
      <c r="BB878" s="137" t="str">
        <f>IF('3'!$B$5="","",IF('3'!$B$69="","","QAQC"))</f>
        <v/>
      </c>
      <c r="BC878" s="141" t="str">
        <f>IF('3'!$B$5="","",IF('3'!$B$69="","",0))</f>
        <v/>
      </c>
      <c r="BD878" s="137" t="str">
        <f>IF('3'!$B$5="","",IF('3'!$B$69="","",'3'!$B$2))</f>
        <v/>
      </c>
      <c r="BE878" s="138" t="str">
        <f>IF('3'!$B$5="","",IF('3'!$B$69="","",'3'!$B$4))</f>
        <v/>
      </c>
      <c r="BG878" s="77"/>
      <c r="BH878" s="73"/>
      <c r="BI878" s="79"/>
      <c r="BK878" s="75"/>
      <c r="BL878" s="73"/>
      <c r="BO878" s="79"/>
      <c r="BQ878" s="77"/>
      <c r="BR878" s="73"/>
    </row>
    <row r="879" spans="50:70" x14ac:dyDescent="0.25">
      <c r="AX879" s="139" t="str">
        <f>IF('3'!$B$5="","",IF('3'!$B$69="","",'3'!$B$5))</f>
        <v/>
      </c>
      <c r="AY879" s="137" t="str">
        <f>IF('3'!$B$5="","",IF('3'!$B$69="","","PCF008002"))</f>
        <v/>
      </c>
      <c r="AZ879" s="140" t="str">
        <f>IF('3'!$B$5="","",IF('3'!$B$69="","",10))</f>
        <v/>
      </c>
      <c r="BA879" s="137" t="str">
        <f>IF('3'!$B$5="","",IF('3'!$B$69="","",10))</f>
        <v/>
      </c>
      <c r="BB879" s="137" t="str">
        <f>IF('3'!$B$5="","",IF('3'!$B$69="","",IF('3'!$R$69="","",'3'!$R$69)))</f>
        <v/>
      </c>
      <c r="BC879" s="141" t="str">
        <f>IF('3'!$B$5="","",IF('3'!$B$69="","",0))</f>
        <v/>
      </c>
      <c r="BD879" s="137" t="str">
        <f>IF('3'!$B$5="","",IF('3'!$B$69="","",'3'!$B$2))</f>
        <v/>
      </c>
      <c r="BE879" s="138" t="str">
        <f>IF('3'!$B$5="","",IF('3'!$B$69="","",'3'!$B$4))</f>
        <v/>
      </c>
      <c r="BG879" s="77"/>
      <c r="BH879" s="73"/>
      <c r="BI879" s="79"/>
      <c r="BK879" s="75"/>
      <c r="BL879" s="73"/>
      <c r="BO879" s="79"/>
      <c r="BQ879" s="77"/>
      <c r="BR879" s="73"/>
    </row>
    <row r="880" spans="50:70" x14ac:dyDescent="0.25">
      <c r="AX880" s="139" t="str">
        <f>IF('3'!$B$5="","",IF('3'!$B$69="","",'3'!$B$5))</f>
        <v/>
      </c>
      <c r="AY880" s="137" t="str">
        <f>IF('3'!$B$5="","",IF('3'!$B$69="","","PCF008002"))</f>
        <v/>
      </c>
      <c r="AZ880" s="140" t="str">
        <f>IF('3'!$B$5="","",IF('3'!$B$69="","",10))</f>
        <v/>
      </c>
      <c r="BA880" s="137" t="str">
        <f>IF('3'!$B$5="","",IF('3'!$B$69="","",11))</f>
        <v/>
      </c>
      <c r="BB880" s="137" t="str">
        <f>IF('3'!$B$5="","",IF('3'!$B$69="","",IF('3'!$K$69="","",'3'!$K$69)))</f>
        <v/>
      </c>
      <c r="BC880" s="141" t="str">
        <f>IF('3'!$B$5="","",IF('3'!$B$69="","",0))</f>
        <v/>
      </c>
      <c r="BD880" s="137" t="str">
        <f>IF('3'!$B$5="","",IF('3'!$B$69="","",'3'!$B$2))</f>
        <v/>
      </c>
      <c r="BE880" s="138" t="str">
        <f>IF('3'!$B$5="","",IF('3'!$B$69="","",'3'!$B$4))</f>
        <v/>
      </c>
      <c r="BG880" s="77"/>
      <c r="BH880" s="73"/>
      <c r="BI880" s="79"/>
      <c r="BK880" s="75"/>
      <c r="BL880" s="73"/>
      <c r="BO880" s="79"/>
      <c r="BQ880" s="77"/>
      <c r="BR880" s="73"/>
    </row>
    <row r="881" spans="50:70" x14ac:dyDescent="0.25">
      <c r="AX881" s="139" t="str">
        <f>IF('3'!$B$5="","",IF('3'!$B$69="","",'3'!$B$5))</f>
        <v/>
      </c>
      <c r="AY881" s="137" t="str">
        <f>IF('3'!$B$5="","",IF('3'!$B$69="","","PCF008002"))</f>
        <v/>
      </c>
      <c r="AZ881" s="140" t="str">
        <f>IF('3'!$B$5="","",IF('3'!$B$69="","",10))</f>
        <v/>
      </c>
      <c r="BA881" s="137" t="str">
        <f>IF('3'!$B$5="","",IF('3'!$B$69="","",12))</f>
        <v/>
      </c>
      <c r="BB881" s="137" t="str">
        <f>IF('3'!$B$5="","",IF('3'!$B$69="","",IF('3'!$E$69="","",'3'!$E$69)))</f>
        <v/>
      </c>
      <c r="BC881" s="141" t="str">
        <f>IF('3'!$B$5="","",IF('3'!$B$69="","",0))</f>
        <v/>
      </c>
      <c r="BD881" s="137" t="str">
        <f>IF('3'!$B$5="","",IF('3'!$B$69="","",'3'!$B$2))</f>
        <v/>
      </c>
      <c r="BE881" s="138" t="str">
        <f>IF('3'!$B$5="","",IF('3'!$B$69="","",'3'!$B$4))</f>
        <v/>
      </c>
      <c r="BG881" s="77"/>
      <c r="BH881" s="73"/>
      <c r="BI881" s="79"/>
      <c r="BK881" s="75"/>
      <c r="BL881" s="73"/>
      <c r="BO881" s="79"/>
      <c r="BQ881" s="77"/>
      <c r="BR881" s="73"/>
    </row>
    <row r="882" spans="50:70" x14ac:dyDescent="0.25">
      <c r="AX882" s="139" t="str">
        <f>IF('3'!$B$5="","",IF('3'!$B$69="","",'3'!$B$5))</f>
        <v/>
      </c>
      <c r="AY882" s="137" t="str">
        <f>IF('3'!$B$5="","",IF('3'!$B$69="","","PCF008002"))</f>
        <v/>
      </c>
      <c r="AZ882" s="140" t="str">
        <f>IF('3'!$B$5="","",IF('3'!$B$69="","",10))</f>
        <v/>
      </c>
      <c r="BA882" s="137" t="str">
        <f>IF('3'!$B$5="","",IF('3'!$B$69="","",990))</f>
        <v/>
      </c>
      <c r="BB882" s="137"/>
      <c r="BC882" s="141" t="str">
        <f>IF('3'!$B$5="","",IF('3'!$B$69="","",0))</f>
        <v/>
      </c>
      <c r="BD882" s="137" t="str">
        <f>IF('3'!$B$5="","",IF('3'!$B$69="","",'3'!$B$2))</f>
        <v/>
      </c>
      <c r="BE882" s="138" t="str">
        <f>IF('3'!$B$5="","",IF('3'!$B$69="","",'3'!$B$4))</f>
        <v/>
      </c>
      <c r="BG882" s="77"/>
      <c r="BH882" s="73"/>
      <c r="BI882" s="79"/>
      <c r="BK882" s="75"/>
      <c r="BL882" s="73"/>
      <c r="BO882" s="79"/>
      <c r="BQ882" s="77"/>
      <c r="BR882" s="73"/>
    </row>
    <row r="883" spans="50:70" x14ac:dyDescent="0.25">
      <c r="AX883" s="139" t="str">
        <f>IF('3'!$B$5="","",IF('3'!$B$69="","",'3'!$B$5))</f>
        <v/>
      </c>
      <c r="AY883" s="137" t="str">
        <f>IF('3'!$B$5="","",IF('3'!$B$69="","","PCF008002"))</f>
        <v/>
      </c>
      <c r="AZ883" s="140" t="str">
        <f>IF('3'!$B$5="","",IF('3'!$B$69="","",10))</f>
        <v/>
      </c>
      <c r="BA883" s="137" t="str">
        <f>IF('3'!$B$5="","",IF('3'!$B$69="","",992))</f>
        <v/>
      </c>
      <c r="BB883" s="137"/>
      <c r="BC883" s="141" t="str">
        <f>IF('3'!$B$5="","",IF('3'!$B$69="","",0))</f>
        <v/>
      </c>
      <c r="BD883" s="137" t="str">
        <f>IF('3'!$B$5="","",IF('3'!$B$69="","",'3'!$B$2))</f>
        <v/>
      </c>
      <c r="BE883" s="138" t="str">
        <f>IF('3'!$B$5="","",IF('3'!$B$69="","",'3'!$B$4))</f>
        <v/>
      </c>
      <c r="BG883" s="77"/>
      <c r="BH883" s="73"/>
      <c r="BI883" s="79"/>
      <c r="BK883" s="75"/>
      <c r="BL883" s="73"/>
      <c r="BO883" s="79"/>
      <c r="BQ883" s="77"/>
      <c r="BR883" s="73"/>
    </row>
    <row r="884" spans="50:70" x14ac:dyDescent="0.25">
      <c r="AX884" s="139" t="str">
        <f>IF('3'!$B$5="","",IF('3'!$B$69="","",'3'!$B$5))</f>
        <v/>
      </c>
      <c r="AY884" s="137" t="str">
        <f>IF('3'!$B$5="","",IF('3'!$B$69="","","PCF008002"))</f>
        <v/>
      </c>
      <c r="AZ884" s="140" t="str">
        <f>IF('3'!$B$5="","",IF('3'!$B$69="","",10))</f>
        <v/>
      </c>
      <c r="BA884" s="137" t="str">
        <f>IF('3'!$B$5="","",IF('3'!$B$69="","",993))</f>
        <v/>
      </c>
      <c r="BB884" s="137"/>
      <c r="BC884" s="141" t="str">
        <f>IF('3'!$B$5="","",IF('3'!$B$69="","",0))</f>
        <v/>
      </c>
      <c r="BD884" s="137" t="str">
        <f>IF('3'!$B$5="","",IF('3'!$B$69="","",'3'!$B$2))</f>
        <v/>
      </c>
      <c r="BE884" s="138" t="str">
        <f>IF('3'!$B$5="","",IF('3'!$B$69="","",'3'!$B$4))</f>
        <v/>
      </c>
      <c r="BG884" s="77"/>
      <c r="BH884" s="73"/>
      <c r="BI884" s="79"/>
      <c r="BK884" s="75"/>
      <c r="BL884" s="73"/>
      <c r="BO884" s="79"/>
      <c r="BQ884" s="77"/>
      <c r="BR884" s="73"/>
    </row>
    <row r="885" spans="50:70" x14ac:dyDescent="0.25">
      <c r="AX885" s="139" t="str">
        <f>IF('3'!$B$5="","",IF('3'!$B$69="","",'3'!$B$5))</f>
        <v/>
      </c>
      <c r="AY885" s="137" t="str">
        <f>IF('3'!$B$5="","",IF('3'!$B$69="","","PCF008002"))</f>
        <v/>
      </c>
      <c r="AZ885" s="140" t="str">
        <f>IF('3'!$B$5="","",IF('3'!$B$69="","",10))</f>
        <v/>
      </c>
      <c r="BA885" s="137" t="str">
        <f>IF('3'!$B$5="","",IF('3'!$B$69="","",994))</f>
        <v/>
      </c>
      <c r="BB885" s="137"/>
      <c r="BC885" s="141" t="str">
        <f>IF('3'!$B$5="","",IF('3'!$B$69="","",0))</f>
        <v/>
      </c>
      <c r="BD885" s="137" t="str">
        <f>IF('3'!$B$5="","",IF('3'!$B$69="","",'3'!$B$2))</f>
        <v/>
      </c>
      <c r="BE885" s="138" t="str">
        <f>IF('3'!$B$5="","",IF('3'!$B$69="","",'3'!$B$4))</f>
        <v/>
      </c>
      <c r="BG885" s="77"/>
      <c r="BH885" s="73"/>
      <c r="BI885" s="79"/>
      <c r="BK885" s="75"/>
      <c r="BL885" s="73"/>
      <c r="BO885" s="79"/>
      <c r="BQ885" s="77"/>
      <c r="BR885" s="73"/>
    </row>
    <row r="886" spans="50:70" x14ac:dyDescent="0.25">
      <c r="AX886" s="139" t="str">
        <f>IF('3'!$B$5="","",IF('3'!$B$69="","",'3'!$B$5))</f>
        <v/>
      </c>
      <c r="AY886" s="137" t="str">
        <f>IF('3'!$B$5="","",IF('3'!$B$69="","","PCF008002"))</f>
        <v/>
      </c>
      <c r="AZ886" s="140" t="str">
        <f>IF('3'!$B$5="","",IF('3'!$B$69="","",10))</f>
        <v/>
      </c>
      <c r="BA886" s="137" t="str">
        <f>IF('3'!$B$5="","",IF('3'!$B$69="","",995))</f>
        <v/>
      </c>
      <c r="BB886" s="137"/>
      <c r="BC886" s="141" t="str">
        <f>IF('3'!$B$5="","",IF('3'!$B$69="","",0))</f>
        <v/>
      </c>
      <c r="BD886" s="137" t="str">
        <f>IF('3'!$B$5="","",IF('3'!$B$69="","",'3'!$B$2))</f>
        <v/>
      </c>
      <c r="BE886" s="138" t="str">
        <f>IF('3'!$B$5="","",IF('3'!$B$69="","",'3'!$B$4))</f>
        <v/>
      </c>
      <c r="BG886" s="77"/>
      <c r="BH886" s="73"/>
      <c r="BI886" s="79"/>
      <c r="BK886" s="75"/>
      <c r="BL886" s="73"/>
      <c r="BO886" s="79"/>
      <c r="BQ886" s="77"/>
      <c r="BR886" s="73"/>
    </row>
    <row r="887" spans="50:70" x14ac:dyDescent="0.25">
      <c r="AX887" s="139" t="str">
        <f>IF('3'!$B$5="","",IF('3'!$B$69="","",'3'!$B$5))</f>
        <v/>
      </c>
      <c r="AY887" s="137" t="str">
        <f>IF('3'!$B$5="","",IF('3'!$B$69="","","PCF008002"))</f>
        <v/>
      </c>
      <c r="AZ887" s="140" t="str">
        <f>IF('3'!$B$5="","",IF('3'!$B$69="","",10))</f>
        <v/>
      </c>
      <c r="BA887" s="137" t="str">
        <f>IF('3'!$B$5="","",IF('3'!$B$69="","",996))</f>
        <v/>
      </c>
      <c r="BB887" s="137"/>
      <c r="BC887" s="141" t="str">
        <f>IF('3'!$B$5="","",IF('3'!$B$69="","",0))</f>
        <v/>
      </c>
      <c r="BD887" s="137" t="str">
        <f>IF('3'!$B$5="","",IF('3'!$B$69="","",'3'!$B$2))</f>
        <v/>
      </c>
      <c r="BE887" s="138" t="str">
        <f>IF('3'!$B$5="","",IF('3'!$B$69="","",'3'!$B$4))</f>
        <v/>
      </c>
      <c r="BG887" s="77"/>
      <c r="BH887" s="73"/>
      <c r="BI887" s="79"/>
      <c r="BK887" s="75"/>
      <c r="BL887" s="73"/>
      <c r="BO887" s="79"/>
      <c r="BQ887" s="77"/>
      <c r="BR887" s="73"/>
    </row>
    <row r="888" spans="50:70" x14ac:dyDescent="0.25">
      <c r="AX888" s="139" t="str">
        <f>IF('3'!$B$5="","",IF('3'!$B$69="","",'3'!$B$5))</f>
        <v/>
      </c>
      <c r="AY888" s="137" t="str">
        <f>IF('3'!$B$5="","",IF('3'!$B$69="","","PCF008002"))</f>
        <v/>
      </c>
      <c r="AZ888" s="140" t="str">
        <f>IF('3'!$B$5="","",IF('3'!$B$69="","",10))</f>
        <v/>
      </c>
      <c r="BA888" s="137" t="str">
        <f>IF('3'!$B$5="","",IF('3'!$B$69="","",997))</f>
        <v/>
      </c>
      <c r="BB888" s="137"/>
      <c r="BC888" s="141" t="str">
        <f>IF('3'!$B$5="","",IF('3'!$B$69="","",0))</f>
        <v/>
      </c>
      <c r="BD888" s="137" t="str">
        <f>IF('3'!$B$5="","",IF('3'!$B$69="","",'3'!$B$2))</f>
        <v/>
      </c>
      <c r="BE888" s="138" t="str">
        <f>IF('3'!$B$5="","",IF('3'!$B$69="","",'3'!$B$4))</f>
        <v/>
      </c>
      <c r="BG888" s="77"/>
      <c r="BH888" s="73"/>
      <c r="BI888" s="79"/>
      <c r="BK888" s="75"/>
      <c r="BL888" s="73"/>
      <c r="BO888" s="79"/>
      <c r="BQ888" s="77"/>
      <c r="BR888" s="73"/>
    </row>
    <row r="889" spans="50:70" x14ac:dyDescent="0.25">
      <c r="AX889" s="139" t="str">
        <f>IF('3'!$B$5="","",IF('3'!$B$69="","",'3'!$B$5))</f>
        <v/>
      </c>
      <c r="AY889" s="137" t="str">
        <f>IF('3'!$B$5="","",IF('3'!$B$69="","","PCF008002"))</f>
        <v/>
      </c>
      <c r="AZ889" s="140" t="str">
        <f>IF('3'!$B$5="","",IF('3'!$B$69="","",10))</f>
        <v/>
      </c>
      <c r="BA889" s="137" t="str">
        <f>IF('3'!$B$5="","",IF('3'!$B$69="","",998))</f>
        <v/>
      </c>
      <c r="BB889" s="137"/>
      <c r="BC889" s="141" t="str">
        <f>IF('3'!$B$5="","",IF('3'!$B$69="","",0))</f>
        <v/>
      </c>
      <c r="BD889" s="137" t="str">
        <f>IF('3'!$B$5="","",IF('3'!$B$69="","",'3'!$B$2))</f>
        <v/>
      </c>
      <c r="BE889" s="138" t="str">
        <f>IF('3'!$B$5="","",IF('3'!$B$69="","",'3'!$B$4))</f>
        <v/>
      </c>
      <c r="BG889" s="77"/>
      <c r="BH889" s="73"/>
      <c r="BI889" s="79"/>
      <c r="BK889" s="75"/>
      <c r="BL889" s="73"/>
      <c r="BO889" s="79"/>
      <c r="BQ889" s="77"/>
      <c r="BR889" s="73"/>
    </row>
    <row r="890" spans="50:70" x14ac:dyDescent="0.25">
      <c r="AX890" s="139" t="str">
        <f>IF('3'!$B$5="","",IF('3'!$B$69="","",'3'!$B$5))</f>
        <v/>
      </c>
      <c r="AY890" s="137" t="str">
        <f>IF('3'!$B$5="","",IF('3'!$B$69="","","PCF008002"))</f>
        <v/>
      </c>
      <c r="AZ890" s="140" t="str">
        <f>IF('3'!$B$5="","",IF('3'!$B$69="","",10))</f>
        <v/>
      </c>
      <c r="BA890" s="137" t="str">
        <f>IF('3'!$B$5="","",IF('3'!$B$69="","",999))</f>
        <v/>
      </c>
      <c r="BB890" s="137"/>
      <c r="BC890" s="141" t="str">
        <f>IF('3'!$B$5="","",IF('3'!$B$69="","",0))</f>
        <v/>
      </c>
      <c r="BD890" s="137" t="str">
        <f>IF('3'!$B$5="","",IF('3'!$B$69="","",'3'!$B$2))</f>
        <v/>
      </c>
      <c r="BE890" s="138" t="str">
        <f>IF('3'!$B$5="","",IF('3'!$B$69="","",'3'!$B$4))</f>
        <v/>
      </c>
      <c r="BG890" s="77"/>
      <c r="BH890" s="73"/>
      <c r="BI890" s="79"/>
      <c r="BK890" s="75"/>
      <c r="BL890" s="73"/>
      <c r="BO890" s="79"/>
      <c r="BQ890" s="77"/>
      <c r="BR890" s="73"/>
    </row>
    <row r="891" spans="50:70" x14ac:dyDescent="0.25">
      <c r="AX891" s="139" t="str">
        <f>IF('3'!$B$5="","",IF('3'!$B$36="","",'3'!$B$5))</f>
        <v/>
      </c>
      <c r="AY891" s="137" t="str">
        <f>IF('3'!$B$5="","",IF('3'!$B$36="","","PCF011003"))</f>
        <v/>
      </c>
      <c r="AZ891" s="140" t="str">
        <f>IF('3'!$B$5="","",IF('3'!$B$36="","",1))</f>
        <v/>
      </c>
      <c r="BA891" s="137" t="str">
        <f>IF('3'!$B$5="","",IF('3'!$B$36="","",1))</f>
        <v/>
      </c>
      <c r="BB891" s="137" t="str">
        <f>IF('3'!$B$5="","",IF('3'!$B$36="","",IF('3'!$B$12="","",'3'!$B$12)))</f>
        <v/>
      </c>
      <c r="BC891" s="141" t="str">
        <f>IF('3'!$B$5="","",IF('3'!$B$36="","",0))</f>
        <v/>
      </c>
      <c r="BD891" s="137" t="str">
        <f>IF('3'!$B$5="","",IF('3'!$B$36="","",'3'!$B$2))</f>
        <v/>
      </c>
      <c r="BE891" s="138" t="str">
        <f>IF('3'!$B$5="","",IF('3'!$B$36="","",'3'!$B$4))</f>
        <v/>
      </c>
      <c r="BG891" s="77"/>
      <c r="BH891" s="73"/>
      <c r="BI891" s="79"/>
      <c r="BK891" s="75"/>
      <c r="BL891" s="73"/>
      <c r="BO891" s="79"/>
      <c r="BQ891" s="77"/>
      <c r="BR891" s="73"/>
    </row>
    <row r="892" spans="50:70" x14ac:dyDescent="0.25">
      <c r="AX892" s="139" t="str">
        <f>IF('3'!$B$5="","",IF('3'!$B$36="","",'3'!$B$5))</f>
        <v/>
      </c>
      <c r="AY892" s="137" t="str">
        <f>IF('3'!$B$5="","",IF('3'!$B$36="","","PCF011003"))</f>
        <v/>
      </c>
      <c r="AZ892" s="140" t="str">
        <f>IF('3'!$B$5="","",IF('3'!$B$36="","",1))</f>
        <v/>
      </c>
      <c r="BA892" s="137" t="str">
        <f>IF('3'!$B$5="","",IF('3'!$B$36="","",2))</f>
        <v/>
      </c>
      <c r="BB892" s="137" t="str">
        <f>IF('3'!$B$5="","",IF('3'!$B$36="","",IF('3'!$B$13="","",'3'!$B$13)))</f>
        <v/>
      </c>
      <c r="BC892" s="141" t="str">
        <f>IF('3'!$B$5="","",IF('3'!$B$36="","",0))</f>
        <v/>
      </c>
      <c r="BD892" s="137" t="str">
        <f>IF('3'!$B$5="","",IF('3'!$B$36="","",'3'!$B$2))</f>
        <v/>
      </c>
      <c r="BE892" s="138" t="str">
        <f>IF('3'!$B$5="","",IF('3'!$B$36="","",'3'!$B$4))</f>
        <v/>
      </c>
      <c r="BG892" s="77"/>
      <c r="BH892" s="73"/>
      <c r="BI892" s="79"/>
      <c r="BK892" s="75"/>
      <c r="BL892" s="73"/>
      <c r="BO892" s="79"/>
      <c r="BQ892" s="77"/>
      <c r="BR892" s="73"/>
    </row>
    <row r="893" spans="50:70" x14ac:dyDescent="0.25">
      <c r="AX893" s="139" t="str">
        <f>IF('3'!$B$5="","",IF('3'!$B$36="","",'3'!$B$5))</f>
        <v/>
      </c>
      <c r="AY893" s="137" t="str">
        <f>IF('3'!$B$5="","",IF('3'!$B$36="","","PCF011003"))</f>
        <v/>
      </c>
      <c r="AZ893" s="140" t="str">
        <f>IF('3'!$B$5="","",IF('3'!$B$36="","",1))</f>
        <v/>
      </c>
      <c r="BA893" s="137" t="str">
        <f>IF('3'!$B$5="","",IF('3'!$B$36="","",3))</f>
        <v/>
      </c>
      <c r="BB893" s="137" t="str">
        <f>IF('3'!$B$5="","",IF('3'!$B$36="","",IF('3'!$B$14="","",'3'!$B$14)))</f>
        <v/>
      </c>
      <c r="BC893" s="141" t="str">
        <f>IF('3'!$B$5="","",IF('3'!$B$36="","",0))</f>
        <v/>
      </c>
      <c r="BD893" s="137" t="str">
        <f>IF('3'!$B$5="","",IF('3'!$B$36="","",'3'!$B$2))</f>
        <v/>
      </c>
      <c r="BE893" s="138" t="str">
        <f>IF('3'!$B$5="","",IF('3'!$B$36="","",'3'!$B$4))</f>
        <v/>
      </c>
      <c r="BG893" s="77"/>
      <c r="BH893" s="73"/>
      <c r="BI893" s="79"/>
      <c r="BK893" s="75"/>
      <c r="BL893" s="73"/>
      <c r="BO893" s="79"/>
      <c r="BQ893" s="77"/>
      <c r="BR893" s="73"/>
    </row>
    <row r="894" spans="50:70" x14ac:dyDescent="0.25">
      <c r="AX894" s="139" t="str">
        <f>IF('3'!$B$5="","",IF('3'!$B$36="","",'3'!$B$5))</f>
        <v/>
      </c>
      <c r="AY894" s="137" t="str">
        <f>IF('3'!$B$5="","",IF('3'!$B$36="","","PCF011003"))</f>
        <v/>
      </c>
      <c r="AZ894" s="140" t="str">
        <f>IF('3'!$B$5="","",IF('3'!$B$36="","",1))</f>
        <v/>
      </c>
      <c r="BA894" s="137" t="str">
        <f>IF('3'!$B$5="","",IF('3'!$B$36="","",4))</f>
        <v/>
      </c>
      <c r="BB894" s="137" t="str">
        <f>IF('3'!$B$5="","",IF('3'!$B$36="","",IF('3'!$B$36="","",'3'!$B$36)))</f>
        <v/>
      </c>
      <c r="BC894" s="141" t="str">
        <f>IF('3'!$B$5="","",IF('3'!$B$36="","",0))</f>
        <v/>
      </c>
      <c r="BD894" s="137" t="str">
        <f>IF('3'!$B$5="","",IF('3'!$B$36="","",'3'!$B$2))</f>
        <v/>
      </c>
      <c r="BE894" s="138" t="str">
        <f>IF('3'!$B$5="","",IF('3'!$B$36="","",'3'!$B$4))</f>
        <v/>
      </c>
      <c r="BG894" s="77"/>
      <c r="BH894" s="73"/>
      <c r="BI894" s="79"/>
      <c r="BK894" s="75"/>
      <c r="BL894" s="73"/>
      <c r="BO894" s="79"/>
      <c r="BQ894" s="77"/>
      <c r="BR894" s="73"/>
    </row>
    <row r="895" spans="50:70" x14ac:dyDescent="0.25">
      <c r="AX895" s="139" t="str">
        <f>IF('3'!$B$5="","",IF('3'!$B$36="","",'3'!$B$5))</f>
        <v/>
      </c>
      <c r="AY895" s="137" t="str">
        <f>IF('3'!$B$5="","",IF('3'!$B$36="","","PCF011003"))</f>
        <v/>
      </c>
      <c r="AZ895" s="140" t="str">
        <f>IF('3'!$B$5="","",IF('3'!$B$36="","",1))</f>
        <v/>
      </c>
      <c r="BA895" s="137" t="str">
        <f>IF('3'!$B$5="","",IF('3'!$B$36="","",5))</f>
        <v/>
      </c>
      <c r="BB895" s="137" t="str">
        <f>IF('3'!$B$5="","",IF('3'!$B$36="","",IF('3'!$B$37="","",'3'!$B$37)))</f>
        <v/>
      </c>
      <c r="BC895" s="141" t="str">
        <f>IF('3'!$B$5="","",IF('3'!$B$36="","",0))</f>
        <v/>
      </c>
      <c r="BD895" s="137" t="str">
        <f>IF('3'!$B$5="","",IF('3'!$B$36="","",'3'!$B$2))</f>
        <v/>
      </c>
      <c r="BE895" s="138" t="str">
        <f>IF('3'!$B$5="","",IF('3'!$B$36="","",'3'!$B$4))</f>
        <v/>
      </c>
      <c r="BG895" s="77"/>
      <c r="BH895" s="73"/>
      <c r="BI895" s="79"/>
      <c r="BK895" s="75"/>
      <c r="BL895" s="73"/>
      <c r="BO895" s="79"/>
      <c r="BQ895" s="77"/>
      <c r="BR895" s="73"/>
    </row>
    <row r="896" spans="50:70" x14ac:dyDescent="0.25">
      <c r="AX896" s="139" t="str">
        <f>IF('3'!$B$5="","",IF('3'!$B$36="","",'3'!$B$5))</f>
        <v/>
      </c>
      <c r="AY896" s="137" t="str">
        <f>IF('3'!$B$5="","",IF('3'!$B$36="","","PCF011003"))</f>
        <v/>
      </c>
      <c r="AZ896" s="140" t="str">
        <f>IF('3'!$B$5="","",IF('3'!$B$36="","",1))</f>
        <v/>
      </c>
      <c r="BA896" s="137" t="str">
        <f>IF('3'!$B$5="","",IF('3'!$B$36="","",6))</f>
        <v/>
      </c>
      <c r="BB896" s="137" t="str">
        <f>IF('3'!$B$5="","",IF('3'!$B$36="","",IF('3'!$B$38="","",'3'!$B$38)))</f>
        <v/>
      </c>
      <c r="BC896" s="141" t="str">
        <f>IF('3'!$B$5="","",IF('3'!$B$36="","",0))</f>
        <v/>
      </c>
      <c r="BD896" s="137" t="str">
        <f>IF('3'!$B$5="","",IF('3'!$B$36="","",'3'!$B$2))</f>
        <v/>
      </c>
      <c r="BE896" s="138" t="str">
        <f>IF('3'!$B$5="","",IF('3'!$B$36="","",'3'!$B$4))</f>
        <v/>
      </c>
      <c r="BG896" s="77"/>
      <c r="BH896" s="73"/>
      <c r="BI896" s="79"/>
      <c r="BK896" s="75"/>
      <c r="BL896" s="73"/>
      <c r="BO896" s="79"/>
      <c r="BQ896" s="77"/>
      <c r="BR896" s="73"/>
    </row>
    <row r="897" spans="50:70" x14ac:dyDescent="0.25">
      <c r="AX897" s="139" t="str">
        <f>IF('3'!$B$5="","",IF('3'!$B$36="","",'3'!$B$5))</f>
        <v/>
      </c>
      <c r="AY897" s="137" t="str">
        <f>IF('3'!$B$5="","",IF('3'!$B$36="","","PCF011003"))</f>
        <v/>
      </c>
      <c r="AZ897" s="140" t="str">
        <f>IF('3'!$B$5="","",IF('3'!$B$36="","",1))</f>
        <v/>
      </c>
      <c r="BA897" s="137" t="str">
        <f>IF('3'!$B$5="","",IF('3'!$B$36="","",7))</f>
        <v/>
      </c>
      <c r="BB897" s="137" t="str">
        <f>IF('3'!$B$5="","",IF('3'!$B$36="","",IF('3'!$B$39="","",'3'!$B$39)))</f>
        <v/>
      </c>
      <c r="BC897" s="141" t="str">
        <f>IF('3'!$B$5="","",IF('3'!$B$36="","",0))</f>
        <v/>
      </c>
      <c r="BD897" s="137" t="str">
        <f>IF('3'!$B$5="","",IF('3'!$B$36="","",'3'!$B$2))</f>
        <v/>
      </c>
      <c r="BE897" s="138" t="str">
        <f>IF('3'!$B$5="","",IF('3'!$B$36="","",'3'!$B$4))</f>
        <v/>
      </c>
      <c r="BG897" s="77"/>
      <c r="BH897" s="73"/>
      <c r="BI897" s="79"/>
      <c r="BK897" s="75"/>
      <c r="BL897" s="73"/>
      <c r="BO897" s="79"/>
      <c r="BQ897" s="77"/>
      <c r="BR897" s="73"/>
    </row>
    <row r="898" spans="50:70" x14ac:dyDescent="0.25">
      <c r="AX898" s="139" t="str">
        <f>IF('3'!$B$5="","",IF('3'!$B$36="","",'3'!$B$5))</f>
        <v/>
      </c>
      <c r="AY898" s="137" t="str">
        <f>IF('3'!$B$5="","",IF('3'!$B$36="","","PCF011003"))</f>
        <v/>
      </c>
      <c r="AZ898" s="140" t="str">
        <f>IF('3'!$B$5="","",IF('3'!$B$36="","",1))</f>
        <v/>
      </c>
      <c r="BA898" s="137" t="str">
        <f>IF('3'!$B$5="","",IF('3'!$B$36="","",8))</f>
        <v/>
      </c>
      <c r="BB898" s="137" t="str">
        <f>IF('3'!$B$5="","",IF('3'!$B$36="","",IF('3'!$B$40="","",'3'!$B$40)))</f>
        <v/>
      </c>
      <c r="BC898" s="141" t="str">
        <f>IF('3'!$B$5="","",IF('3'!$B$36="","",0))</f>
        <v/>
      </c>
      <c r="BD898" s="137" t="str">
        <f>IF('3'!$B$5="","",IF('3'!$B$36="","",'3'!$B$2))</f>
        <v/>
      </c>
      <c r="BE898" s="138" t="str">
        <f>IF('3'!$B$5="","",IF('3'!$B$36="","",'3'!$B$4))</f>
        <v/>
      </c>
      <c r="BG898" s="77"/>
      <c r="BH898" s="73"/>
      <c r="BI898" s="79"/>
      <c r="BK898" s="75"/>
      <c r="BL898" s="73"/>
      <c r="BO898" s="79"/>
      <c r="BQ898" s="77"/>
      <c r="BR898" s="73"/>
    </row>
    <row r="899" spans="50:70" x14ac:dyDescent="0.25">
      <c r="AX899" s="139" t="str">
        <f>IF('3'!$B$5="","",IF('3'!$B$36="","",'3'!$B$5))</f>
        <v/>
      </c>
      <c r="AY899" s="137" t="str">
        <f>IF('3'!$B$5="","",IF('3'!$B$36="","","PCF011003"))</f>
        <v/>
      </c>
      <c r="AZ899" s="140" t="str">
        <f>IF('3'!$B$5="","",IF('3'!$B$36="","",1))</f>
        <v/>
      </c>
      <c r="BA899" s="137" t="str">
        <f>IF('3'!$B$5="","",IF('3'!$B$36="","",9))</f>
        <v/>
      </c>
      <c r="BB899" s="137"/>
      <c r="BC899" s="141" t="str">
        <f>IF('3'!$B$5="","",IF('3'!$B$36="","",'3'!$C$36))</f>
        <v/>
      </c>
      <c r="BD899" s="137" t="str">
        <f>IF('3'!$B$5="","",IF('3'!$B$36="","",'3'!$B$2))</f>
        <v/>
      </c>
      <c r="BE899" s="138" t="str">
        <f>IF('3'!$B$5="","",IF('3'!$B$36="","",'3'!$B$4))</f>
        <v/>
      </c>
      <c r="BG899" s="77"/>
      <c r="BH899" s="73"/>
      <c r="BI899" s="79"/>
      <c r="BK899" s="75"/>
      <c r="BL899" s="73"/>
      <c r="BO899" s="79"/>
      <c r="BQ899" s="77"/>
      <c r="BR899" s="73"/>
    </row>
    <row r="900" spans="50:70" x14ac:dyDescent="0.25">
      <c r="AX900" s="139" t="str">
        <f>IF('3'!$B$5="","",IF('3'!$B$36="","",'3'!$B$5))</f>
        <v/>
      </c>
      <c r="AY900" s="137" t="str">
        <f>IF('3'!$B$5="","",IF('3'!$B$36="","","PCF011003"))</f>
        <v/>
      </c>
      <c r="AZ900" s="140" t="str">
        <f>IF('3'!$B$5="","",IF('3'!$B$36="","",1))</f>
        <v/>
      </c>
      <c r="BA900" s="137" t="str">
        <f>IF('3'!$B$5="","",IF('3'!$B$36="","",10))</f>
        <v/>
      </c>
      <c r="BB900" s="137"/>
      <c r="BC900" s="141" t="str">
        <f>IF('3'!$B$5="","",IF('3'!$B$36="","",'3'!$C$37))</f>
        <v/>
      </c>
      <c r="BD900" s="137" t="str">
        <f>IF('3'!$B$5="","",IF('3'!$B$36="","",'3'!$B$2))</f>
        <v/>
      </c>
      <c r="BE900" s="138" t="str">
        <f>IF('3'!$B$5="","",IF('3'!$B$36="","",'3'!$B$4))</f>
        <v/>
      </c>
      <c r="BG900" s="77"/>
      <c r="BH900" s="73"/>
      <c r="BI900" s="79"/>
      <c r="BK900" s="75"/>
      <c r="BL900" s="73"/>
      <c r="BO900" s="79"/>
      <c r="BQ900" s="77"/>
      <c r="BR900" s="73"/>
    </row>
    <row r="901" spans="50:70" x14ac:dyDescent="0.25">
      <c r="AX901" s="139" t="str">
        <f>IF('3'!$B$5="","",IF('3'!$B$36="","",'3'!$B$5))</f>
        <v/>
      </c>
      <c r="AY901" s="137" t="str">
        <f>IF('3'!$B$5="","",IF('3'!$B$36="","","PCF011003"))</f>
        <v/>
      </c>
      <c r="AZ901" s="140" t="str">
        <f>IF('3'!$B$5="","",IF('3'!$B$36="","",1))</f>
        <v/>
      </c>
      <c r="BA901" s="137" t="str">
        <f>IF('3'!$B$5="","",IF('3'!$B$36="","",11))</f>
        <v/>
      </c>
      <c r="BB901" s="137"/>
      <c r="BC901" s="141" t="str">
        <f>IF('3'!$B$5="","",IF('3'!$B$36="","",'3'!$C$38))</f>
        <v/>
      </c>
      <c r="BD901" s="137" t="str">
        <f>IF('3'!$B$5="","",IF('3'!$B$36="","",'3'!$B$2))</f>
        <v/>
      </c>
      <c r="BE901" s="138" t="str">
        <f>IF('3'!$B$5="","",IF('3'!$B$36="","",'3'!$B$4))</f>
        <v/>
      </c>
      <c r="BG901" s="77"/>
      <c r="BH901" s="73"/>
      <c r="BI901" s="79"/>
      <c r="BK901" s="75"/>
      <c r="BL901" s="73"/>
      <c r="BO901" s="79"/>
      <c r="BQ901" s="77"/>
      <c r="BR901" s="73"/>
    </row>
    <row r="902" spans="50:70" x14ac:dyDescent="0.25">
      <c r="AX902" s="139" t="str">
        <f>IF('3'!$B$5="","",IF('3'!$B$36="","",'3'!$B$5))</f>
        <v/>
      </c>
      <c r="AY902" s="137" t="str">
        <f>IF('3'!$B$5="","",IF('3'!$B$36="","","PCF011003"))</f>
        <v/>
      </c>
      <c r="AZ902" s="140" t="str">
        <f>IF('3'!$B$5="","",IF('3'!$B$36="","",1))</f>
        <v/>
      </c>
      <c r="BA902" s="137" t="str">
        <f>IF('3'!$B$5="","",IF('3'!$B$36="","",12))</f>
        <v/>
      </c>
      <c r="BB902" s="137" t="str">
        <f>IF('3'!$B$5="","",IF('3'!$B$36="","",IF('3'!$C$39="","",'3'!$C$39)))</f>
        <v/>
      </c>
      <c r="BC902" s="141" t="str">
        <f>IF('3'!$B$5="","",IF('3'!$B$36="","",0))</f>
        <v/>
      </c>
      <c r="BD902" s="137" t="str">
        <f>IF('3'!$B$5="","",IF('3'!$B$36="","",'3'!$B$2))</f>
        <v/>
      </c>
      <c r="BE902" s="138" t="str">
        <f>IF('3'!$B$5="","",IF('3'!$B$36="","",'3'!$B$4))</f>
        <v/>
      </c>
      <c r="BG902" s="77"/>
      <c r="BH902" s="73"/>
      <c r="BI902" s="79"/>
      <c r="BK902" s="75"/>
      <c r="BL902" s="73"/>
      <c r="BO902" s="79"/>
      <c r="BQ902" s="77"/>
      <c r="BR902" s="73"/>
    </row>
    <row r="903" spans="50:70" x14ac:dyDescent="0.25">
      <c r="AX903" s="139" t="str">
        <f>IF('3'!$B$5="","",IF('3'!$B$36="","",'3'!$B$5))</f>
        <v/>
      </c>
      <c r="AY903" s="137" t="str">
        <f>IF('3'!$B$5="","",IF('3'!$B$36="","","PCF011003"))</f>
        <v/>
      </c>
      <c r="AZ903" s="140" t="str">
        <f>IF('3'!$B$5="","",IF('3'!$B$36="","",1))</f>
        <v/>
      </c>
      <c r="BA903" s="137" t="str">
        <f>IF('3'!$B$5="","",IF('3'!$B$36="","",13))</f>
        <v/>
      </c>
      <c r="BB903" s="137"/>
      <c r="BC903" s="141" t="str">
        <f>IF('3'!$B$5="","",IF('3'!$B$36="","",0))</f>
        <v/>
      </c>
      <c r="BD903" s="137" t="str">
        <f>IF('3'!$B$5="","",IF('3'!$B$36="","",'3'!$B$2))</f>
        <v/>
      </c>
      <c r="BE903" s="138" t="str">
        <f>IF('3'!$B$5="","",IF('3'!$B$36="","",'3'!$B$4))</f>
        <v/>
      </c>
      <c r="BG903" s="77"/>
      <c r="BH903" s="73"/>
      <c r="BI903" s="79"/>
      <c r="BK903" s="75"/>
      <c r="BL903" s="73"/>
      <c r="BO903" s="79"/>
      <c r="BQ903" s="77"/>
      <c r="BR903" s="73"/>
    </row>
    <row r="904" spans="50:70" x14ac:dyDescent="0.25">
      <c r="AX904" s="139" t="str">
        <f>IF('3'!$B$5="","",IF('3'!$B$36="","",'3'!$B$5))</f>
        <v/>
      </c>
      <c r="AY904" s="137" t="str">
        <f>IF('3'!$B$5="","",IF('3'!$B$36="","","PCF011003"))</f>
        <v/>
      </c>
      <c r="AZ904" s="140" t="str">
        <f>IF('3'!$B$5="","",IF('3'!$B$36="","",1))</f>
        <v/>
      </c>
      <c r="BA904" s="137" t="str">
        <f>IF('3'!$B$5="","",IF('3'!$B$36="","",14))</f>
        <v/>
      </c>
      <c r="BB904" s="137" t="str">
        <f>IF('3'!$B$5="","",IF('3'!$B$36="","",IF('3'!$H$18="","",'3'!$H$18)))</f>
        <v/>
      </c>
      <c r="BC904" s="141" t="str">
        <f>IF('3'!$B$5="","",IF('3'!$B$36="","",0))</f>
        <v/>
      </c>
      <c r="BD904" s="137" t="str">
        <f>IF('3'!$B$5="","",IF('3'!$B$36="","",'3'!$B$2))</f>
        <v/>
      </c>
      <c r="BE904" s="138" t="str">
        <f>IF('3'!$B$5="","",IF('3'!$B$36="","",'3'!$B$4))</f>
        <v/>
      </c>
      <c r="BG904" s="77"/>
      <c r="BH904" s="73"/>
      <c r="BI904" s="79"/>
      <c r="BK904" s="75"/>
      <c r="BL904" s="73"/>
      <c r="BO904" s="79"/>
      <c r="BQ904" s="77"/>
      <c r="BR904" s="73"/>
    </row>
    <row r="905" spans="50:70" x14ac:dyDescent="0.25">
      <c r="AX905" s="139" t="str">
        <f>IF('3'!$B$5="","",IF('3'!$B$36="","",'3'!$B$5))</f>
        <v/>
      </c>
      <c r="AY905" s="137" t="str">
        <f>IF('3'!$B$5="","",IF('3'!$B$36="","","PCF011003"))</f>
        <v/>
      </c>
      <c r="AZ905" s="140" t="str">
        <f>IF('3'!$B$5="","",IF('3'!$B$36="","",1))</f>
        <v/>
      </c>
      <c r="BA905" s="137" t="str">
        <f>IF('3'!$B$5="","",IF('3'!$B$36="","",15))</f>
        <v/>
      </c>
      <c r="BB905" s="137" t="str">
        <f>IF('3'!$B$5="","",IF('3'!$B$36="","",IF('3'!$I$18="","",'3'!$I$18)))</f>
        <v/>
      </c>
      <c r="BC905" s="141" t="str">
        <f>IF('3'!$B$5="","",IF('3'!$B$36="","",0))</f>
        <v/>
      </c>
      <c r="BD905" s="137" t="str">
        <f>IF('3'!$B$5="","",IF('3'!$B$36="","",'3'!$B$2))</f>
        <v/>
      </c>
      <c r="BE905" s="138" t="str">
        <f>IF('3'!$B$5="","",IF('3'!$B$36="","",'3'!$B$4))</f>
        <v/>
      </c>
      <c r="BG905" s="77"/>
      <c r="BH905" s="73"/>
      <c r="BI905" s="79"/>
      <c r="BK905" s="75"/>
      <c r="BL905" s="73"/>
      <c r="BO905" s="79"/>
      <c r="BQ905" s="77"/>
      <c r="BR905" s="73"/>
    </row>
    <row r="906" spans="50:70" x14ac:dyDescent="0.25">
      <c r="AX906" s="139" t="str">
        <f>IF('3'!$B$5="","",IF('3'!$B$36="","",'3'!$B$5))</f>
        <v/>
      </c>
      <c r="AY906" s="137" t="str">
        <f>IF('3'!$B$5="","",IF('3'!$B$36="","","PCF011003"))</f>
        <v/>
      </c>
      <c r="AZ906" s="140" t="str">
        <f>IF('3'!$B$5="","",IF('3'!$B$36="","",1))</f>
        <v/>
      </c>
      <c r="BA906" s="137" t="str">
        <f>IF('3'!$B$5="","",IF('3'!$B$36="","",16))</f>
        <v/>
      </c>
      <c r="BB906" s="137"/>
      <c r="BC906" s="141" t="str">
        <f>IF('3'!$B$5="","",IF('3'!$B$36="","",'3'!$J$18))</f>
        <v/>
      </c>
      <c r="BD906" s="137" t="str">
        <f>IF('3'!$B$5="","",IF('3'!$B$36="","",'3'!$B$2))</f>
        <v/>
      </c>
      <c r="BE906" s="138" t="str">
        <f>IF('3'!$B$5="","",IF('3'!$B$36="","",'3'!$B$4))</f>
        <v/>
      </c>
      <c r="BG906" s="77"/>
      <c r="BH906" s="73"/>
      <c r="BI906" s="79"/>
      <c r="BK906" s="75"/>
      <c r="BL906" s="73"/>
      <c r="BO906" s="79"/>
      <c r="BQ906" s="77"/>
      <c r="BR906" s="73"/>
    </row>
    <row r="907" spans="50:70" x14ac:dyDescent="0.25">
      <c r="AX907" s="139" t="str">
        <f>IF('3'!$B$5="","",IF('3'!$B$36="","",'3'!$B$5))</f>
        <v/>
      </c>
      <c r="AY907" s="137" t="str">
        <f>IF('3'!$B$5="","",IF('3'!$B$36="","","PCF011003"))</f>
        <v/>
      </c>
      <c r="AZ907" s="140" t="str">
        <f>IF('3'!$B$5="","",IF('3'!$B$36="","",1))</f>
        <v/>
      </c>
      <c r="BA907" s="137" t="str">
        <f>IF('3'!$B$5="","",IF('3'!$B$36="","",17))</f>
        <v/>
      </c>
      <c r="BB907" s="137"/>
      <c r="BC907" s="141" t="str">
        <f>IF('3'!$B$5="","",IF('3'!$B$36="","",0))</f>
        <v/>
      </c>
      <c r="BD907" s="137" t="str">
        <f>IF('3'!$B$5="","",IF('3'!$B$36="","",'3'!$B$2))</f>
        <v/>
      </c>
      <c r="BE907" s="138" t="str">
        <f>IF('3'!$B$5="","",IF('3'!$B$36="","",'3'!$B$4))</f>
        <v/>
      </c>
      <c r="BG907" s="77"/>
      <c r="BH907" s="73"/>
      <c r="BI907" s="79"/>
      <c r="BK907" s="75"/>
      <c r="BL907" s="73"/>
      <c r="BO907" s="79"/>
      <c r="BQ907" s="77"/>
      <c r="BR907" s="73"/>
    </row>
    <row r="908" spans="50:70" x14ac:dyDescent="0.25">
      <c r="AX908" s="139" t="str">
        <f>IF('3'!$B$5="","",IF('3'!$B$36="","",'3'!$B$5))</f>
        <v/>
      </c>
      <c r="AY908" s="137" t="str">
        <f>IF('3'!$B$5="","",IF('3'!$B$36="","","PCF011003"))</f>
        <v/>
      </c>
      <c r="AZ908" s="140" t="str">
        <f>IF('3'!$B$5="","",IF('3'!$B$36="","",1))</f>
        <v/>
      </c>
      <c r="BA908" s="137" t="str">
        <f>IF('3'!$B$5="","",IF('3'!$B$36="","",18))</f>
        <v/>
      </c>
      <c r="BB908" s="137" t="str">
        <f>IF('3'!$B$5="","",IF('3'!$B$36="","",IF('3'!$H$19="","",'3'!$H$19)))</f>
        <v/>
      </c>
      <c r="BC908" s="141" t="str">
        <f>IF('3'!$B$5="","",IF('3'!$B$36="","",0))</f>
        <v/>
      </c>
      <c r="BD908" s="137" t="str">
        <f>IF('3'!$B$5="","",IF('3'!$B$36="","",'3'!$B$2))</f>
        <v/>
      </c>
      <c r="BE908" s="138" t="str">
        <f>IF('3'!$B$5="","",IF('3'!$B$36="","",'3'!$B$4))</f>
        <v/>
      </c>
      <c r="BG908" s="77"/>
      <c r="BH908" s="73"/>
      <c r="BI908" s="79"/>
      <c r="BK908" s="75"/>
      <c r="BL908" s="73"/>
      <c r="BO908" s="79"/>
      <c r="BQ908" s="77"/>
      <c r="BR908" s="73"/>
    </row>
    <row r="909" spans="50:70" x14ac:dyDescent="0.25">
      <c r="AX909" s="139" t="str">
        <f>IF('3'!$B$5="","",IF('3'!$B$36="","",'3'!$B$5))</f>
        <v/>
      </c>
      <c r="AY909" s="137" t="str">
        <f>IF('3'!$B$5="","",IF('3'!$B$36="","","PCF011003"))</f>
        <v/>
      </c>
      <c r="AZ909" s="140" t="str">
        <f>IF('3'!$B$5="","",IF('3'!$B$36="","",1))</f>
        <v/>
      </c>
      <c r="BA909" s="137" t="str">
        <f>IF('3'!$B$5="","",IF('3'!$B$36="","",19))</f>
        <v/>
      </c>
      <c r="BB909" s="137" t="str">
        <f>IF('3'!$B$5="","",IF('3'!$B$36="","",IF('3'!$I$19="","",'3'!$I$19)))</f>
        <v/>
      </c>
      <c r="BC909" s="141" t="str">
        <f>IF('3'!$B$5="","",IF('3'!$B$36="","",0))</f>
        <v/>
      </c>
      <c r="BD909" s="137" t="str">
        <f>IF('3'!$B$5="","",IF('3'!$B$36="","",'3'!$B$2))</f>
        <v/>
      </c>
      <c r="BE909" s="138" t="str">
        <f>IF('3'!$B$5="","",IF('3'!$B$36="","",'3'!$B$4))</f>
        <v/>
      </c>
      <c r="BG909" s="77"/>
      <c r="BH909" s="73"/>
      <c r="BI909" s="79"/>
      <c r="BK909" s="75"/>
      <c r="BL909" s="73"/>
      <c r="BO909" s="79"/>
      <c r="BQ909" s="77"/>
      <c r="BR909" s="73"/>
    </row>
    <row r="910" spans="50:70" x14ac:dyDescent="0.25">
      <c r="AX910" s="139" t="str">
        <f>IF('3'!$B$5="","",IF('3'!$B$36="","",'3'!$B$5))</f>
        <v/>
      </c>
      <c r="AY910" s="137" t="str">
        <f>IF('3'!$B$5="","",IF('3'!$B$36="","","PCF011003"))</f>
        <v/>
      </c>
      <c r="AZ910" s="140" t="str">
        <f>IF('3'!$B$5="","",IF('3'!$B$36="","",1))</f>
        <v/>
      </c>
      <c r="BA910" s="137" t="str">
        <f>IF('3'!$B$5="","",IF('3'!$B$36="","",20))</f>
        <v/>
      </c>
      <c r="BB910" s="137"/>
      <c r="BC910" s="141" t="str">
        <f>IF('3'!$B$5="","",IF('3'!$B$36="","",'3'!$J$19))</f>
        <v/>
      </c>
      <c r="BD910" s="137" t="str">
        <f>IF('3'!$B$5="","",IF('3'!$B$36="","",'3'!$B$2))</f>
        <v/>
      </c>
      <c r="BE910" s="138" t="str">
        <f>IF('3'!$B$5="","",IF('3'!$B$36="","",'3'!$B$4))</f>
        <v/>
      </c>
      <c r="BG910" s="77"/>
      <c r="BH910" s="73"/>
      <c r="BI910" s="79"/>
      <c r="BK910" s="75"/>
      <c r="BL910" s="73"/>
      <c r="BO910" s="79"/>
      <c r="BQ910" s="77"/>
      <c r="BR910" s="73"/>
    </row>
    <row r="911" spans="50:70" x14ac:dyDescent="0.25">
      <c r="AX911" s="139" t="str">
        <f>IF('3'!$B$5="","",IF('3'!$B$36="","",'3'!$B$5))</f>
        <v/>
      </c>
      <c r="AY911" s="137" t="str">
        <f>IF('3'!$B$5="","",IF('3'!$B$36="","","PCF011003"))</f>
        <v/>
      </c>
      <c r="AZ911" s="140" t="str">
        <f>IF('3'!$B$5="","",IF('3'!$B$36="","",1))</f>
        <v/>
      </c>
      <c r="BA911" s="137" t="str">
        <f>IF('3'!$B$5="","",IF('3'!$B$36="","",21))</f>
        <v/>
      </c>
      <c r="BB911" s="137"/>
      <c r="BC911" s="141" t="str">
        <f>IF('3'!$B$5="","",IF('3'!$B$36="","",0))</f>
        <v/>
      </c>
      <c r="BD911" s="137" t="str">
        <f>IF('3'!$B$5="","",IF('3'!$B$36="","",'3'!$B$2))</f>
        <v/>
      </c>
      <c r="BE911" s="138" t="str">
        <f>IF('3'!$B$5="","",IF('3'!$B$36="","",'3'!$B$4))</f>
        <v/>
      </c>
      <c r="BG911" s="77"/>
      <c r="BH911" s="73"/>
      <c r="BI911" s="79"/>
      <c r="BK911" s="75"/>
      <c r="BL911" s="73"/>
      <c r="BO911" s="79"/>
      <c r="BQ911" s="77"/>
      <c r="BR911" s="73"/>
    </row>
    <row r="912" spans="50:70" x14ac:dyDescent="0.25">
      <c r="AX912" s="139" t="str">
        <f>IF('3'!$B$5="","",IF('3'!$B$36="","",'3'!$B$5))</f>
        <v/>
      </c>
      <c r="AY912" s="137" t="str">
        <f>IF('3'!$B$5="","",IF('3'!$B$36="","","PCF011003"))</f>
        <v/>
      </c>
      <c r="AZ912" s="140" t="str">
        <f>IF('3'!$B$5="","",IF('3'!$B$36="","",1))</f>
        <v/>
      </c>
      <c r="BA912" s="137" t="str">
        <f>IF('3'!$B$5="","",IF('3'!$B$36="","",22))</f>
        <v/>
      </c>
      <c r="BB912" s="137" t="str">
        <f>IF('3'!$B$5="","",IF('3'!$B$36="","",IF('3'!$H$20="","",'3'!$H$20)))</f>
        <v/>
      </c>
      <c r="BC912" s="141" t="str">
        <f>IF('3'!$B$5="","",IF('3'!$B$36="","",0))</f>
        <v/>
      </c>
      <c r="BD912" s="137" t="str">
        <f>IF('3'!$B$5="","",IF('3'!$B$36="","",'3'!$B$2))</f>
        <v/>
      </c>
      <c r="BE912" s="138" t="str">
        <f>IF('3'!$B$5="","",IF('3'!$B$36="","",'3'!$B$4))</f>
        <v/>
      </c>
      <c r="BG912" s="77"/>
      <c r="BH912" s="73"/>
      <c r="BI912" s="79"/>
      <c r="BK912" s="75"/>
      <c r="BL912" s="73"/>
      <c r="BO912" s="79"/>
      <c r="BQ912" s="77"/>
      <c r="BR912" s="73"/>
    </row>
    <row r="913" spans="50:70" x14ac:dyDescent="0.25">
      <c r="AX913" s="139" t="str">
        <f>IF('3'!$B$5="","",IF('3'!$B$36="","",'3'!$B$5))</f>
        <v/>
      </c>
      <c r="AY913" s="137" t="str">
        <f>IF('3'!$B$5="","",IF('3'!$B$36="","","PCF011003"))</f>
        <v/>
      </c>
      <c r="AZ913" s="140" t="str">
        <f>IF('3'!$B$5="","",IF('3'!$B$36="","",1))</f>
        <v/>
      </c>
      <c r="BA913" s="137" t="str">
        <f>IF('3'!$B$5="","",IF('3'!$B$36="","",23))</f>
        <v/>
      </c>
      <c r="BB913" s="137" t="str">
        <f>IF('3'!$B$5="","",IF('3'!$B$36="","",IF('3'!$I$20="","",'3'!$I$20)))</f>
        <v/>
      </c>
      <c r="BC913" s="141" t="str">
        <f>IF('3'!$B$5="","",IF('3'!$B$36="","",0))</f>
        <v/>
      </c>
      <c r="BD913" s="137" t="str">
        <f>IF('3'!$B$5="","",IF('3'!$B$36="","",'3'!$B$2))</f>
        <v/>
      </c>
      <c r="BE913" s="138" t="str">
        <f>IF('3'!$B$5="","",IF('3'!$B$36="","",'3'!$B$4))</f>
        <v/>
      </c>
      <c r="BG913" s="77"/>
      <c r="BH913" s="73"/>
      <c r="BI913" s="79"/>
      <c r="BK913" s="75"/>
      <c r="BL913" s="73"/>
      <c r="BO913" s="79"/>
      <c r="BQ913" s="77"/>
      <c r="BR913" s="73"/>
    </row>
    <row r="914" spans="50:70" x14ac:dyDescent="0.25">
      <c r="AX914" s="139" t="str">
        <f>IF('3'!$B$5="","",IF('3'!$B$36="","",'3'!$B$5))</f>
        <v/>
      </c>
      <c r="AY914" s="137" t="str">
        <f>IF('3'!$B$5="","",IF('3'!$B$36="","","PCF011003"))</f>
        <v/>
      </c>
      <c r="AZ914" s="140" t="str">
        <f>IF('3'!$B$5="","",IF('3'!$B$36="","",1))</f>
        <v/>
      </c>
      <c r="BA914" s="137" t="str">
        <f>IF('3'!$B$5="","",IF('3'!$B$36="","",24))</f>
        <v/>
      </c>
      <c r="BB914" s="137"/>
      <c r="BC914" s="141" t="str">
        <f>IF('3'!$B$5="","",IF('3'!$B$36="","",'3'!$J$20))</f>
        <v/>
      </c>
      <c r="BD914" s="137" t="str">
        <f>IF('3'!$B$5="","",IF('3'!$B$36="","",'3'!$B$2))</f>
        <v/>
      </c>
      <c r="BE914" s="138" t="str">
        <f>IF('3'!$B$5="","",IF('3'!$B$36="","",'3'!$B$4))</f>
        <v/>
      </c>
      <c r="BG914" s="77"/>
      <c r="BH914" s="73"/>
      <c r="BI914" s="79"/>
      <c r="BK914" s="75"/>
      <c r="BL914" s="73"/>
      <c r="BO914" s="79"/>
      <c r="BQ914" s="77"/>
      <c r="BR914" s="73"/>
    </row>
    <row r="915" spans="50:70" x14ac:dyDescent="0.25">
      <c r="AX915" s="139" t="str">
        <f>IF('3'!$B$5="","",IF('3'!$B$36="","",'3'!$B$5))</f>
        <v/>
      </c>
      <c r="AY915" s="137" t="str">
        <f>IF('3'!$B$5="","",IF('3'!$B$36="","","PCF011003"))</f>
        <v/>
      </c>
      <c r="AZ915" s="140" t="str">
        <f>IF('3'!$B$5="","",IF('3'!$B$36="","",1))</f>
        <v/>
      </c>
      <c r="BA915" s="137" t="str">
        <f>IF('3'!$B$5="","",IF('3'!$B$36="","",25))</f>
        <v/>
      </c>
      <c r="BB915" s="137"/>
      <c r="BC915" s="141" t="str">
        <f>IF('3'!$B$5="","",IF('3'!$B$36="","",0))</f>
        <v/>
      </c>
      <c r="BD915" s="137" t="str">
        <f>IF('3'!$B$5="","",IF('3'!$B$36="","",'3'!$B$2))</f>
        <v/>
      </c>
      <c r="BE915" s="138" t="str">
        <f>IF('3'!$B$5="","",IF('3'!$B$36="","",'3'!$B$4))</f>
        <v/>
      </c>
      <c r="BG915" s="77"/>
      <c r="BH915" s="73"/>
      <c r="BI915" s="79"/>
      <c r="BK915" s="75"/>
      <c r="BL915" s="73"/>
      <c r="BO915" s="79"/>
      <c r="BQ915" s="77"/>
      <c r="BR915" s="73"/>
    </row>
    <row r="916" spans="50:70" x14ac:dyDescent="0.25">
      <c r="AX916" s="139" t="str">
        <f>IF('3'!$B$5="","",IF('3'!$B$36="","",'3'!$B$5))</f>
        <v/>
      </c>
      <c r="AY916" s="137" t="str">
        <f>IF('3'!$B$5="","",IF('3'!$B$36="","","PCF011003"))</f>
        <v/>
      </c>
      <c r="AZ916" s="140" t="str">
        <f>IF('3'!$B$5="","",IF('3'!$B$36="","",1))</f>
        <v/>
      </c>
      <c r="BA916" s="137" t="str">
        <f>IF('3'!$B$5="","",IF('3'!$B$36="","",26))</f>
        <v/>
      </c>
      <c r="BB916" s="137" t="str">
        <f>IF('3'!$B$5="","",IF('3'!$B$36="","",IF('3'!$H$21="","",'3'!$H$21)))</f>
        <v/>
      </c>
      <c r="BC916" s="141" t="str">
        <f>IF('3'!$B$5="","",IF('3'!$B$36="","",0))</f>
        <v/>
      </c>
      <c r="BD916" s="137" t="str">
        <f>IF('3'!$B$5="","",IF('3'!$B$36="","",'3'!$B$2))</f>
        <v/>
      </c>
      <c r="BE916" s="138" t="str">
        <f>IF('3'!$B$5="","",IF('3'!$B$36="","",'3'!$B$4))</f>
        <v/>
      </c>
      <c r="BG916" s="77"/>
      <c r="BH916" s="73"/>
      <c r="BI916" s="79"/>
      <c r="BK916" s="75"/>
      <c r="BL916" s="73"/>
      <c r="BO916" s="79"/>
      <c r="BQ916" s="77"/>
      <c r="BR916" s="73"/>
    </row>
    <row r="917" spans="50:70" x14ac:dyDescent="0.25">
      <c r="AX917" s="139" t="str">
        <f>IF('3'!$B$5="","",IF('3'!$B$36="","",'3'!$B$5))</f>
        <v/>
      </c>
      <c r="AY917" s="137" t="str">
        <f>IF('3'!$B$5="","",IF('3'!$B$36="","","PCF011003"))</f>
        <v/>
      </c>
      <c r="AZ917" s="140" t="str">
        <f>IF('3'!$B$5="","",IF('3'!$B$36="","",1))</f>
        <v/>
      </c>
      <c r="BA917" s="137" t="str">
        <f>IF('3'!$B$5="","",IF('3'!$B$36="","",27))</f>
        <v/>
      </c>
      <c r="BB917" s="137" t="str">
        <f>IF('3'!$B$5="","",IF('3'!$B$36="","",IF('3'!$I$21="","",'3'!$I$21)))</f>
        <v/>
      </c>
      <c r="BC917" s="141" t="str">
        <f>IF('3'!$B$5="","",IF('3'!$B$36="","",0))</f>
        <v/>
      </c>
      <c r="BD917" s="137" t="str">
        <f>IF('3'!$B$5="","",IF('3'!$B$36="","",'3'!$B$2))</f>
        <v/>
      </c>
      <c r="BE917" s="138" t="str">
        <f>IF('3'!$B$5="","",IF('3'!$B$36="","",'3'!$B$4))</f>
        <v/>
      </c>
      <c r="BG917" s="77"/>
      <c r="BH917" s="73"/>
      <c r="BI917" s="79"/>
      <c r="BK917" s="75"/>
      <c r="BL917" s="73"/>
      <c r="BO917" s="79"/>
      <c r="BQ917" s="77"/>
      <c r="BR917" s="73"/>
    </row>
    <row r="918" spans="50:70" x14ac:dyDescent="0.25">
      <c r="AX918" s="139" t="str">
        <f>IF('3'!$B$5="","",IF('3'!$B$36="","",'3'!$B$5))</f>
        <v/>
      </c>
      <c r="AY918" s="137" t="str">
        <f>IF('3'!$B$5="","",IF('3'!$B$36="","","PCF011003"))</f>
        <v/>
      </c>
      <c r="AZ918" s="140" t="str">
        <f>IF('3'!$B$5="","",IF('3'!$B$36="","",1))</f>
        <v/>
      </c>
      <c r="BA918" s="137" t="str">
        <f>IF('3'!$B$5="","",IF('3'!$B$36="","",28))</f>
        <v/>
      </c>
      <c r="BB918" s="137"/>
      <c r="BC918" s="141" t="str">
        <f>IF('3'!$B$5="","",IF('3'!$B$36="","",'3'!$J$21))</f>
        <v/>
      </c>
      <c r="BD918" s="137" t="str">
        <f>IF('3'!$B$5="","",IF('3'!$B$36="","",'3'!$B$2))</f>
        <v/>
      </c>
      <c r="BE918" s="138" t="str">
        <f>IF('3'!$B$5="","",IF('3'!$B$36="","",'3'!$B$4))</f>
        <v/>
      </c>
      <c r="BG918" s="77"/>
      <c r="BH918" s="73"/>
      <c r="BI918" s="79"/>
      <c r="BK918" s="75"/>
      <c r="BL918" s="73"/>
      <c r="BO918" s="79"/>
      <c r="BQ918" s="77"/>
      <c r="BR918" s="73"/>
    </row>
    <row r="919" spans="50:70" x14ac:dyDescent="0.25">
      <c r="AX919" s="139" t="str">
        <f>IF('3'!$B$5="","",IF('3'!$B$36="","",'3'!$B$5))</f>
        <v/>
      </c>
      <c r="AY919" s="137" t="str">
        <f>IF('3'!$B$5="","",IF('3'!$B$36="","","PCF011003"))</f>
        <v/>
      </c>
      <c r="AZ919" s="140" t="str">
        <f>IF('3'!$B$5="","",IF('3'!$B$36="","",1))</f>
        <v/>
      </c>
      <c r="BA919" s="137" t="str">
        <f>IF('3'!$B$5="","",IF('3'!$B$36="","",29))</f>
        <v/>
      </c>
      <c r="BB919" s="137"/>
      <c r="BC919" s="141" t="str">
        <f>IF('3'!$B$5="","",IF('3'!$B$36="","",'3'!$B$33))</f>
        <v/>
      </c>
      <c r="BD919" s="137" t="str">
        <f>IF('3'!$B$5="","",IF('3'!$B$36="","",'3'!$B$2))</f>
        <v/>
      </c>
      <c r="BE919" s="138" t="str">
        <f>IF('3'!$B$5="","",IF('3'!$B$36="","",'3'!$B$4))</f>
        <v/>
      </c>
      <c r="BG919" s="77"/>
      <c r="BH919" s="73"/>
      <c r="BI919" s="79"/>
      <c r="BK919" s="75"/>
      <c r="BL919" s="73"/>
      <c r="BO919" s="79"/>
      <c r="BQ919" s="77"/>
      <c r="BR919" s="73"/>
    </row>
    <row r="920" spans="50:70" x14ac:dyDescent="0.25">
      <c r="AX920" s="139" t="str">
        <f>IF('3'!$B$5="","",IF('3'!$B$36="","",'3'!$B$5))</f>
        <v/>
      </c>
      <c r="AY920" s="137" t="str">
        <f>IF('3'!$B$5="","",IF('3'!$B$36="","","PCF011003"))</f>
        <v/>
      </c>
      <c r="AZ920" s="140" t="str">
        <f>IF('3'!$B$5="","",IF('3'!$B$36="","",1))</f>
        <v/>
      </c>
      <c r="BA920" s="137" t="str">
        <f>IF('3'!$B$5="","",IF('3'!$B$36="","",30))</f>
        <v/>
      </c>
      <c r="BB920" s="137"/>
      <c r="BC920" s="141" t="str">
        <f>IF('3'!$B$5="","",IF('3'!$B$36="","",'3'!$I$39))</f>
        <v/>
      </c>
      <c r="BD920" s="137" t="str">
        <f>IF('3'!$B$5="","",IF('3'!$B$36="","",'3'!$B$2))</f>
        <v/>
      </c>
      <c r="BE920" s="138" t="str">
        <f>IF('3'!$B$5="","",IF('3'!$B$36="","",'3'!$B$4))</f>
        <v/>
      </c>
      <c r="BG920" s="77"/>
      <c r="BH920" s="73"/>
      <c r="BI920" s="79"/>
      <c r="BK920" s="75"/>
      <c r="BL920" s="73"/>
      <c r="BO920" s="79"/>
      <c r="BQ920" s="77"/>
      <c r="BR920" s="73"/>
    </row>
    <row r="921" spans="50:70" x14ac:dyDescent="0.25">
      <c r="AX921" s="139" t="str">
        <f>IF('3'!$B$5="","",IF('3'!$B$36="","",'3'!$B$5))</f>
        <v/>
      </c>
      <c r="AY921" s="137" t="str">
        <f>IF('3'!$B$5="","",IF('3'!$B$36="","","PCF011003"))</f>
        <v/>
      </c>
      <c r="AZ921" s="140" t="str">
        <f>IF('3'!$B$5="","",IF('3'!$B$36="","",1))</f>
        <v/>
      </c>
      <c r="BA921" s="137" t="str">
        <f>IF('3'!$B$5="","",IF('3'!$B$36="","",31))</f>
        <v/>
      </c>
      <c r="BB921" s="137" t="str">
        <f>IF('3'!$B$5="","",IF('3'!$B$36="","",IF('3'!$B$41="","",'3'!$B$41)))</f>
        <v/>
      </c>
      <c r="BC921" s="141" t="str">
        <f>IF('3'!$B$5="","",IF('3'!$B$36="","",0))</f>
        <v/>
      </c>
      <c r="BD921" s="137" t="str">
        <f>IF('3'!$B$5="","",IF('3'!$B$36="","",'3'!$B$2))</f>
        <v/>
      </c>
      <c r="BE921" s="138" t="str">
        <f>IF('3'!$B$5="","",IF('3'!$B$36="","",'3'!$B$4))</f>
        <v/>
      </c>
      <c r="BG921" s="77"/>
      <c r="BH921" s="73"/>
      <c r="BI921" s="79"/>
      <c r="BK921" s="75"/>
      <c r="BL921" s="73"/>
      <c r="BO921" s="79"/>
      <c r="BQ921" s="77"/>
      <c r="BR921" s="73"/>
    </row>
    <row r="922" spans="50:70" x14ac:dyDescent="0.25">
      <c r="AX922" s="139" t="str">
        <f>IF('3'!$B$5="","",IF('3'!$B$36="","",'3'!$B$5))</f>
        <v/>
      </c>
      <c r="AY922" s="137" t="str">
        <f>IF('3'!$B$5="","",IF('3'!$B$36="","","PCF011003"))</f>
        <v/>
      </c>
      <c r="AZ922" s="140" t="str">
        <f>IF('3'!$B$5="","",IF('3'!$B$36="","",1))</f>
        <v/>
      </c>
      <c r="BA922" s="137" t="str">
        <f>IF('3'!$B$5="","",IF('3'!$B$36="","",32))</f>
        <v/>
      </c>
      <c r="BB922" s="137"/>
      <c r="BC922" s="141" t="str">
        <f>IF('3'!$B$5="","",IF('3'!$B$36="","",'3'!$I$36))</f>
        <v/>
      </c>
      <c r="BD922" s="137" t="str">
        <f>IF('3'!$B$5="","",IF('3'!$B$36="","",'3'!$B$2))</f>
        <v/>
      </c>
      <c r="BE922" s="138" t="str">
        <f>IF('3'!$B$5="","",IF('3'!$B$36="","",'3'!$B$4))</f>
        <v/>
      </c>
      <c r="BG922" s="77"/>
      <c r="BH922" s="73"/>
      <c r="BI922" s="79"/>
      <c r="BK922" s="75"/>
      <c r="BL922" s="73"/>
      <c r="BO922" s="79"/>
      <c r="BQ922" s="77"/>
      <c r="BR922" s="73"/>
    </row>
    <row r="923" spans="50:70" x14ac:dyDescent="0.25">
      <c r="AX923" s="139" t="str">
        <f>IF('3'!$B$5="","",IF('3'!$B$36="","",'3'!$B$5))</f>
        <v/>
      </c>
      <c r="AY923" s="137" t="str">
        <f>IF('3'!$B$5="","",IF('3'!$B$36="","","PCF011003"))</f>
        <v/>
      </c>
      <c r="AZ923" s="140" t="str">
        <f>IF('3'!$B$5="","",IF('3'!$B$36="","",1))</f>
        <v/>
      </c>
      <c r="BA923" s="137" t="str">
        <f>IF('3'!$B$5="","",IF('3'!$B$36="","",33))</f>
        <v/>
      </c>
      <c r="BB923" s="137"/>
      <c r="BC923" s="141" t="str">
        <f>IF('3'!$B$5="","",IF('3'!$B$36="","",'3'!$I$37))</f>
        <v/>
      </c>
      <c r="BD923" s="137" t="str">
        <f>IF('3'!$B$5="","",IF('3'!$B$36="","",'3'!$B$2))</f>
        <v/>
      </c>
      <c r="BE923" s="138" t="str">
        <f>IF('3'!$B$5="","",IF('3'!$B$36="","",'3'!$B$4))</f>
        <v/>
      </c>
      <c r="BG923" s="77"/>
      <c r="BH923" s="73"/>
      <c r="BI923" s="79"/>
      <c r="BK923" s="75"/>
      <c r="BL923" s="73"/>
      <c r="BO923" s="79"/>
      <c r="BQ923" s="77"/>
      <c r="BR923" s="73"/>
    </row>
    <row r="924" spans="50:70" x14ac:dyDescent="0.25">
      <c r="AX924" s="139" t="str">
        <f>IF('3'!$B$5="","",IF('3'!$B$36="","",'3'!$B$5))</f>
        <v/>
      </c>
      <c r="AY924" s="137" t="str">
        <f>IF('3'!$B$5="","",IF('3'!$B$36="","","PCF011003"))</f>
        <v/>
      </c>
      <c r="AZ924" s="140" t="str">
        <f>IF('3'!$B$5="","",IF('3'!$B$36="","",1))</f>
        <v/>
      </c>
      <c r="BA924" s="137" t="str">
        <f>IF('3'!$B$5="","",IF('3'!$B$36="","",34))</f>
        <v/>
      </c>
      <c r="BB924" s="137"/>
      <c r="BC924" s="141" t="str">
        <f>IF('3'!$B$5="","",IF('3'!$B$36="","",'3'!$I$38))</f>
        <v/>
      </c>
      <c r="BD924" s="137" t="str">
        <f>IF('3'!$B$5="","",IF('3'!$B$36="","",'3'!$B$2))</f>
        <v/>
      </c>
      <c r="BE924" s="138" t="str">
        <f>IF('3'!$B$5="","",IF('3'!$B$36="","",'3'!$B$4))</f>
        <v/>
      </c>
      <c r="BG924" s="77"/>
      <c r="BH924" s="73"/>
      <c r="BI924" s="79"/>
      <c r="BK924" s="75"/>
      <c r="BL924" s="73"/>
      <c r="BO924" s="79"/>
      <c r="BQ924" s="77"/>
      <c r="BR924" s="73"/>
    </row>
    <row r="925" spans="50:70" x14ac:dyDescent="0.25">
      <c r="AX925" s="139" t="str">
        <f>IF('3'!$B$5="","",IF('3'!$B$36="","",'3'!$B$5))</f>
        <v/>
      </c>
      <c r="AY925" s="137" t="str">
        <f>IF('3'!$B$5="","",IF('3'!$B$36="","","PCF011003"))</f>
        <v/>
      </c>
      <c r="AZ925" s="140" t="str">
        <f>IF('3'!$B$5="","",IF('3'!$B$36="","",1))</f>
        <v/>
      </c>
      <c r="BA925" s="137" t="str">
        <f>IF('3'!$B$5="","",IF('3'!$B$36="","",35))</f>
        <v/>
      </c>
      <c r="BB925" s="137"/>
      <c r="BC925" s="141" t="str">
        <f>IF('3'!$B$5="","",IF('3'!$B$36="","",'3'!$I$40))</f>
        <v/>
      </c>
      <c r="BD925" s="137" t="str">
        <f>IF('3'!$B$5="","",IF('3'!$B$36="","",'3'!$B$2))</f>
        <v/>
      </c>
      <c r="BE925" s="138" t="str">
        <f>IF('3'!$B$5="","",IF('3'!$B$36="","",'3'!$B$4))</f>
        <v/>
      </c>
      <c r="BG925" s="77"/>
      <c r="BH925" s="73"/>
      <c r="BI925" s="79"/>
      <c r="BK925" s="75"/>
      <c r="BL925" s="73"/>
      <c r="BO925" s="79"/>
      <c r="BQ925" s="77"/>
      <c r="BR925" s="73"/>
    </row>
    <row r="926" spans="50:70" x14ac:dyDescent="0.25">
      <c r="AX926" s="139" t="str">
        <f>IF('3'!$B$5="","",IF('3'!$B$36="","",'3'!$B$5))</f>
        <v/>
      </c>
      <c r="AY926" s="137" t="str">
        <f>IF('3'!$B$5="","",IF('3'!$B$36="","","PCF011003"))</f>
        <v/>
      </c>
      <c r="AZ926" s="140" t="str">
        <f>IF('3'!$B$5="","",IF('3'!$B$36="","",1))</f>
        <v/>
      </c>
      <c r="BA926" s="137" t="str">
        <f>IF('3'!$B$5="","",IF('3'!$B$36="","",36))</f>
        <v/>
      </c>
      <c r="BB926" s="137" t="str">
        <f>IF('3'!$B$5="","",IF('3'!$B$36="","",IF('3'!$C$25="","",'3'!$C$25)))</f>
        <v/>
      </c>
      <c r="BC926" s="141" t="str">
        <f>IF('3'!$B$5="","",IF('3'!$B$36="","",0))</f>
        <v/>
      </c>
      <c r="BD926" s="137" t="str">
        <f>IF('3'!$B$5="","",IF('3'!$B$36="","",'3'!$B$2))</f>
        <v/>
      </c>
      <c r="BE926" s="138" t="str">
        <f>IF('3'!$B$5="","",IF('3'!$B$36="","",'3'!$B$4))</f>
        <v/>
      </c>
      <c r="BG926" s="77"/>
      <c r="BH926" s="73"/>
      <c r="BI926" s="79"/>
      <c r="BK926" s="75"/>
      <c r="BL926" s="73"/>
      <c r="BO926" s="79"/>
      <c r="BQ926" s="77"/>
      <c r="BR926" s="73"/>
    </row>
    <row r="927" spans="50:70" x14ac:dyDescent="0.25">
      <c r="AX927" s="139" t="str">
        <f>IF('3'!$B$5="","",IF('3'!$B$36="","",'3'!$B$5))</f>
        <v/>
      </c>
      <c r="AY927" s="137" t="str">
        <f>IF('3'!$B$5="","",IF('3'!$B$36="","","PCF011003"))</f>
        <v/>
      </c>
      <c r="AZ927" s="140" t="str">
        <f>IF('3'!$B$5="","",IF('3'!$B$36="","",1))</f>
        <v/>
      </c>
      <c r="BA927" s="137" t="str">
        <f>IF('3'!$B$5="","",IF('3'!$B$36="","",37))</f>
        <v/>
      </c>
      <c r="BB927" s="137" t="str">
        <f>IF('3'!$B$5="","",IF('3'!$B$36="","",IF('3'!$D$25="","",'3'!$D$25)))</f>
        <v/>
      </c>
      <c r="BC927" s="141" t="str">
        <f>IF('3'!$B$5="","",IF('3'!$B$36="","",0))</f>
        <v/>
      </c>
      <c r="BD927" s="137" t="str">
        <f>IF('3'!$B$5="","",IF('3'!$B$36="","",'3'!$B$2))</f>
        <v/>
      </c>
      <c r="BE927" s="138" t="str">
        <f>IF('3'!$B$5="","",IF('3'!$B$36="","",'3'!$B$4))</f>
        <v/>
      </c>
      <c r="BG927" s="77"/>
      <c r="BH927" s="73"/>
      <c r="BI927" s="79"/>
      <c r="BK927" s="75"/>
      <c r="BL927" s="73"/>
      <c r="BO927" s="79"/>
      <c r="BQ927" s="77"/>
      <c r="BR927" s="73"/>
    </row>
    <row r="928" spans="50:70" x14ac:dyDescent="0.25">
      <c r="AX928" s="139" t="str">
        <f>IF('3'!$B$5="","",IF('3'!$B$36="","",'3'!$B$5))</f>
        <v/>
      </c>
      <c r="AY928" s="137" t="str">
        <f>IF('3'!$B$5="","",IF('3'!$B$36="","","PCF011003"))</f>
        <v/>
      </c>
      <c r="AZ928" s="140" t="str">
        <f>IF('3'!$B$5="","",IF('3'!$B$36="","",1))</f>
        <v/>
      </c>
      <c r="BA928" s="137" t="str">
        <f>IF('3'!$B$5="","",IF('3'!$B$36="","",38))</f>
        <v/>
      </c>
      <c r="BB928" s="137" t="str">
        <f>IF('3'!$B$5="","",IF('3'!$B$36="","",IF('3'!$C$26="","",'3'!$C$26)))</f>
        <v/>
      </c>
      <c r="BC928" s="141" t="str">
        <f>IF('3'!$B$5="","",IF('3'!$B$36="","",0))</f>
        <v/>
      </c>
      <c r="BD928" s="137" t="str">
        <f>IF('3'!$B$5="","",IF('3'!$B$36="","",'3'!$B$2))</f>
        <v/>
      </c>
      <c r="BE928" s="138" t="str">
        <f>IF('3'!$B$5="","",IF('3'!$B$36="","",'3'!$B$4))</f>
        <v/>
      </c>
      <c r="BG928" s="77"/>
      <c r="BH928" s="73"/>
      <c r="BI928" s="79"/>
      <c r="BK928" s="75"/>
      <c r="BL928" s="73"/>
      <c r="BO928" s="79"/>
      <c r="BQ928" s="77"/>
      <c r="BR928" s="73"/>
    </row>
    <row r="929" spans="50:70" x14ac:dyDescent="0.25">
      <c r="AX929" s="139" t="str">
        <f>IF('3'!$B$5="","",IF('3'!$B$36="","",'3'!$B$5))</f>
        <v/>
      </c>
      <c r="AY929" s="137" t="str">
        <f>IF('3'!$B$5="","",IF('3'!$B$36="","","PCF011003"))</f>
        <v/>
      </c>
      <c r="AZ929" s="140" t="str">
        <f>IF('3'!$B$5="","",IF('3'!$B$36="","",1))</f>
        <v/>
      </c>
      <c r="BA929" s="137" t="str">
        <f>IF('3'!$B$5="","",IF('3'!$B$36="","",39))</f>
        <v/>
      </c>
      <c r="BB929" s="137" t="str">
        <f>IF('3'!$B$5="","",IF('3'!$B$36="","",IF('3'!$D$26="","",'3'!$D$26)))</f>
        <v/>
      </c>
      <c r="BC929" s="141" t="str">
        <f>IF('3'!$B$5="","",IF('3'!$B$36="","",0))</f>
        <v/>
      </c>
      <c r="BD929" s="137" t="str">
        <f>IF('3'!$B$5="","",IF('3'!$B$36="","",'3'!$B$2))</f>
        <v/>
      </c>
      <c r="BE929" s="138" t="str">
        <f>IF('3'!$B$5="","",IF('3'!$B$36="","",'3'!$B$4))</f>
        <v/>
      </c>
      <c r="BG929" s="77"/>
      <c r="BH929" s="73"/>
      <c r="BI929" s="79"/>
      <c r="BK929" s="75"/>
      <c r="BL929" s="73"/>
      <c r="BO929" s="79"/>
      <c r="BQ929" s="77"/>
      <c r="BR929" s="73"/>
    </row>
    <row r="930" spans="50:70" x14ac:dyDescent="0.25">
      <c r="AX930" s="139" t="str">
        <f>IF('3'!$B$5="","",IF('3'!$B$36="","",'3'!$B$5))</f>
        <v/>
      </c>
      <c r="AY930" s="137" t="str">
        <f>IF('3'!$B$5="","",IF('3'!$B$36="","","PCF011003"))</f>
        <v/>
      </c>
      <c r="AZ930" s="140" t="str">
        <f>IF('3'!$B$5="","",IF('3'!$B$36="","",1))</f>
        <v/>
      </c>
      <c r="BA930" s="137" t="str">
        <f>IF('3'!$B$5="","",IF('3'!$B$36="","",40))</f>
        <v/>
      </c>
      <c r="BB930" s="137" t="str">
        <f>IF('3'!$B$5="","",IF('3'!$B$36="","",IF('3'!$C$27="","",'3'!$C$27)))</f>
        <v/>
      </c>
      <c r="BC930" s="141" t="str">
        <f>IF('3'!$B$5="","",IF('3'!$B$36="","",0))</f>
        <v/>
      </c>
      <c r="BD930" s="137" t="str">
        <f>IF('3'!$B$5="","",IF('3'!$B$36="","",'3'!$B$2))</f>
        <v/>
      </c>
      <c r="BE930" s="138" t="str">
        <f>IF('3'!$B$5="","",IF('3'!$B$36="","",'3'!$B$4))</f>
        <v/>
      </c>
      <c r="BG930" s="77"/>
      <c r="BH930" s="73"/>
      <c r="BI930" s="79"/>
      <c r="BK930" s="75"/>
      <c r="BL930" s="73"/>
      <c r="BO930" s="79"/>
      <c r="BQ930" s="77"/>
      <c r="BR930" s="73"/>
    </row>
    <row r="931" spans="50:70" x14ac:dyDescent="0.25">
      <c r="AX931" s="139" t="str">
        <f>IF('3'!$B$5="","",IF('3'!$B$36="","",'3'!$B$5))</f>
        <v/>
      </c>
      <c r="AY931" s="137" t="str">
        <f>IF('3'!$B$5="","",IF('3'!$B$36="","","PCF011003"))</f>
        <v/>
      </c>
      <c r="AZ931" s="140" t="str">
        <f>IF('3'!$B$5="","",IF('3'!$B$36="","",1))</f>
        <v/>
      </c>
      <c r="BA931" s="137" t="str">
        <f>IF('3'!$B$5="","",IF('3'!$B$36="","",41))</f>
        <v/>
      </c>
      <c r="BB931" s="137" t="str">
        <f>IF('3'!$B$5="","",IF('3'!$B$36="","",IF('3'!$D$27="","",'3'!$D$27)))</f>
        <v/>
      </c>
      <c r="BC931" s="141" t="str">
        <f>IF('3'!$B$5="","",IF('3'!$B$36="","",0))</f>
        <v/>
      </c>
      <c r="BD931" s="137" t="str">
        <f>IF('3'!$B$5="","",IF('3'!$B$36="","",'3'!$B$2))</f>
        <v/>
      </c>
      <c r="BE931" s="138" t="str">
        <f>IF('3'!$B$5="","",IF('3'!$B$36="","",'3'!$B$4))</f>
        <v/>
      </c>
      <c r="BG931" s="77"/>
      <c r="BH931" s="73"/>
      <c r="BI931" s="79"/>
      <c r="BK931" s="75"/>
      <c r="BL931" s="73"/>
      <c r="BO931" s="79"/>
      <c r="BQ931" s="77"/>
      <c r="BR931" s="73"/>
    </row>
    <row r="932" spans="50:70" x14ac:dyDescent="0.25">
      <c r="AX932" s="139" t="str">
        <f>IF('3'!$B$5="","",IF('3'!$B$36="","",'3'!$B$5))</f>
        <v/>
      </c>
      <c r="AY932" s="137" t="str">
        <f>IF('3'!$B$5="","",IF('3'!$B$36="","","PCF011003"))</f>
        <v/>
      </c>
      <c r="AZ932" s="140" t="str">
        <f>IF('3'!$B$5="","",IF('3'!$B$36="","",1))</f>
        <v/>
      </c>
      <c r="BA932" s="137" t="str">
        <f>IF('3'!$B$5="","",IF('3'!$B$36="","",42))</f>
        <v/>
      </c>
      <c r="BB932" s="137" t="str">
        <f>IF('3'!$B$5="","",IF('3'!$B$36="","",IF('3'!$C$28="","",'3'!$C$28)))</f>
        <v/>
      </c>
      <c r="BC932" s="141" t="str">
        <f>IF('3'!$B$5="","",IF('3'!$B$36="","",0))</f>
        <v/>
      </c>
      <c r="BD932" s="137" t="str">
        <f>IF('3'!$B$5="","",IF('3'!$B$36="","",'3'!$B$2))</f>
        <v/>
      </c>
      <c r="BE932" s="138" t="str">
        <f>IF('3'!$B$5="","",IF('3'!$B$36="","",'3'!$B$4))</f>
        <v/>
      </c>
      <c r="BG932" s="77"/>
      <c r="BH932" s="73"/>
      <c r="BI932" s="79"/>
      <c r="BK932" s="75"/>
      <c r="BL932" s="73"/>
      <c r="BO932" s="79"/>
      <c r="BQ932" s="77"/>
      <c r="BR932" s="73"/>
    </row>
    <row r="933" spans="50:70" x14ac:dyDescent="0.25">
      <c r="AX933" s="139" t="str">
        <f>IF('3'!$B$5="","",IF('3'!$B$36="","",'3'!$B$5))</f>
        <v/>
      </c>
      <c r="AY933" s="137" t="str">
        <f>IF('3'!$B$5="","",IF('3'!$B$36="","","PCF011003"))</f>
        <v/>
      </c>
      <c r="AZ933" s="140" t="str">
        <f>IF('3'!$B$5="","",IF('3'!$B$36="","",1))</f>
        <v/>
      </c>
      <c r="BA933" s="137" t="str">
        <f>IF('3'!$B$5="","",IF('3'!$B$36="","",43))</f>
        <v/>
      </c>
      <c r="BB933" s="137" t="str">
        <f>IF('3'!$B$5="","",IF('3'!$B$36="","",IF('3'!$D$28="","",'3'!$D$28)))</f>
        <v/>
      </c>
      <c r="BC933" s="141" t="str">
        <f>IF('3'!$B$5="","",IF('3'!$B$36="","",0))</f>
        <v/>
      </c>
      <c r="BD933" s="137" t="str">
        <f>IF('3'!$B$5="","",IF('3'!$B$36="","",'3'!$B$2))</f>
        <v/>
      </c>
      <c r="BE933" s="138" t="str">
        <f>IF('3'!$B$5="","",IF('3'!$B$36="","",'3'!$B$4))</f>
        <v/>
      </c>
      <c r="BG933" s="77"/>
      <c r="BH933" s="73"/>
      <c r="BI933" s="79"/>
      <c r="BK933" s="75"/>
      <c r="BL933" s="73"/>
      <c r="BO933" s="79"/>
      <c r="BQ933" s="77"/>
      <c r="BR933" s="73"/>
    </row>
    <row r="934" spans="50:70" x14ac:dyDescent="0.25">
      <c r="AX934" s="139" t="str">
        <f>IF('3'!$B$5="","",IF('3'!$B$36="","",'3'!$B$5))</f>
        <v/>
      </c>
      <c r="AY934" s="137" t="str">
        <f>IF('3'!$B$5="","",IF('3'!$B$36="","","PCF011003"))</f>
        <v/>
      </c>
      <c r="AZ934" s="140" t="str">
        <f>IF('3'!$B$5="","",IF('3'!$B$36="","",1))</f>
        <v/>
      </c>
      <c r="BA934" s="137" t="str">
        <f>IF('3'!$B$5="","",IF('3'!$B$36="","",44))</f>
        <v/>
      </c>
      <c r="BB934" s="137"/>
      <c r="BC934" s="141" t="str">
        <f>IF('3'!$B$5="","",IF('3'!$B$36="","",0))</f>
        <v/>
      </c>
      <c r="BD934" s="137" t="str">
        <f>IF('3'!$B$5="","",IF('3'!$B$36="","",'3'!$B$2))</f>
        <v/>
      </c>
      <c r="BE934" s="138" t="str">
        <f>IF('3'!$B$5="","",IF('3'!$B$36="","",'3'!$B$4))</f>
        <v/>
      </c>
      <c r="BG934" s="77"/>
      <c r="BH934" s="73"/>
      <c r="BI934" s="79"/>
      <c r="BK934" s="75"/>
      <c r="BL934" s="73"/>
      <c r="BO934" s="79"/>
      <c r="BQ934" s="77"/>
      <c r="BR934" s="73"/>
    </row>
    <row r="935" spans="50:70" x14ac:dyDescent="0.25">
      <c r="AX935" s="139" t="str">
        <f>IF('3'!$B$5="","",IF('3'!$B$36="","",'3'!$B$5))</f>
        <v/>
      </c>
      <c r="AY935" s="137" t="str">
        <f>IF('3'!$B$5="","",IF('3'!$B$36="","","PCF011003"))</f>
        <v/>
      </c>
      <c r="AZ935" s="140" t="str">
        <f>IF('3'!$B$5="","",IF('3'!$B$36="","",1))</f>
        <v/>
      </c>
      <c r="BA935" s="137" t="str">
        <f>IF('3'!$B$5="","",IF('3'!$B$36="","",45))</f>
        <v/>
      </c>
      <c r="BB935" s="137" t="str">
        <f>IF('3'!$B$5="","",IF('3'!$B$36="","",IF('3'!$B$31="","",'3'!$B$31)))</f>
        <v/>
      </c>
      <c r="BC935" s="141" t="str">
        <f>IF('3'!$B$5="","",IF('3'!$B$36="","",0))</f>
        <v/>
      </c>
      <c r="BD935" s="137" t="str">
        <f>IF('3'!$B$5="","",IF('3'!$B$36="","",'3'!$B$2))</f>
        <v/>
      </c>
      <c r="BE935" s="138" t="str">
        <f>IF('3'!$B$5="","",IF('3'!$B$36="","",'3'!$B$4))</f>
        <v/>
      </c>
      <c r="BG935" s="77"/>
      <c r="BH935" s="73"/>
      <c r="BI935" s="79"/>
      <c r="BK935" s="75"/>
      <c r="BL935" s="73"/>
      <c r="BO935" s="79"/>
      <c r="BQ935" s="77"/>
      <c r="BR935" s="73"/>
    </row>
    <row r="936" spans="50:70" x14ac:dyDescent="0.25">
      <c r="AX936" s="139" t="str">
        <f>IF('3'!$B$5="","",IF('3'!$B$36="","",'3'!$B$5))</f>
        <v/>
      </c>
      <c r="AY936" s="137" t="str">
        <f>IF('3'!$B$5="","",IF('3'!$B$36="","","PCF011003"))</f>
        <v/>
      </c>
      <c r="AZ936" s="140" t="str">
        <f>IF('3'!$B$5="","",IF('3'!$B$36="","",1))</f>
        <v/>
      </c>
      <c r="BA936" s="137" t="str">
        <f>IF('3'!$B$5="","",IF('3'!$B$36="","",46))</f>
        <v/>
      </c>
      <c r="BB936" s="137"/>
      <c r="BC936" s="141" t="str">
        <f>IF('3'!$B$5="","",IF('3'!$B$36="","",'3'!$I$35))</f>
        <v/>
      </c>
      <c r="BD936" s="137" t="str">
        <f>IF('3'!$B$5="","",IF('3'!$B$36="","",'3'!$B$2))</f>
        <v/>
      </c>
      <c r="BE936" s="138" t="str">
        <f>IF('3'!$B$5="","",IF('3'!$B$36="","",'3'!$B$4))</f>
        <v/>
      </c>
      <c r="BG936" s="77"/>
      <c r="BH936" s="73"/>
      <c r="BI936" s="79"/>
      <c r="BK936" s="75"/>
      <c r="BL936" s="73"/>
      <c r="BO936" s="79"/>
      <c r="BQ936" s="77"/>
      <c r="BR936" s="73"/>
    </row>
    <row r="937" spans="50:70" x14ac:dyDescent="0.25">
      <c r="AX937" s="139" t="str">
        <f>IF('3'!$B$5="","",IF('3'!$B$36="","",'3'!$B$5))</f>
        <v/>
      </c>
      <c r="AY937" s="137" t="str">
        <f>IF('3'!$B$5="","",IF('3'!$B$36="","","PCF011003"))</f>
        <v/>
      </c>
      <c r="AZ937" s="140" t="str">
        <f>IF('3'!$B$5="","",IF('3'!$B$36="","",1))</f>
        <v/>
      </c>
      <c r="BA937" s="137" t="str">
        <f>IF('3'!$B$5="","",IF('3'!$B$36="","",47))</f>
        <v/>
      </c>
      <c r="BB937" s="137"/>
      <c r="BC937" s="141" t="str">
        <f>IF('3'!$B$5="","",IF('3'!$B$36="","",'3'!$B$32))</f>
        <v/>
      </c>
      <c r="BD937" s="137" t="str">
        <f>IF('3'!$B$5="","",IF('3'!$B$36="","",'3'!$B$2))</f>
        <v/>
      </c>
      <c r="BE937" s="138" t="str">
        <f>IF('3'!$B$5="","",IF('3'!$B$36="","",'3'!$B$4))</f>
        <v/>
      </c>
      <c r="BG937" s="77"/>
      <c r="BH937" s="73"/>
      <c r="BI937" s="79"/>
      <c r="BK937" s="75"/>
      <c r="BL937" s="73"/>
      <c r="BO937" s="79"/>
      <c r="BQ937" s="77"/>
      <c r="BR937" s="73"/>
    </row>
    <row r="938" spans="50:70" x14ac:dyDescent="0.25">
      <c r="AX938" s="139" t="str">
        <f>IF('3'!$B$5="","",IF('3'!$B$36="","",'3'!$B$5))</f>
        <v/>
      </c>
      <c r="AY938" s="137" t="str">
        <f>IF('3'!$B$5="","",IF('3'!$B$36="","","PCF011003"))</f>
        <v/>
      </c>
      <c r="AZ938" s="140" t="str">
        <f>IF('3'!$B$5="","",IF('3'!$B$36="","",1))</f>
        <v/>
      </c>
      <c r="BA938" s="137" t="str">
        <f>IF('3'!$B$5="","",IF('3'!$B$36="","",54))</f>
        <v/>
      </c>
      <c r="BB938" s="137"/>
      <c r="BC938" s="141" t="str">
        <f>IF('3'!$B$5="","",IF('3'!$B$36="","",0))</f>
        <v/>
      </c>
      <c r="BD938" s="137" t="str">
        <f>IF('3'!$B$5="","",IF('3'!$B$36="","",'3'!$B$2))</f>
        <v/>
      </c>
      <c r="BE938" s="138" t="str">
        <f>IF('3'!$B$5="","",IF('3'!$B$36="","",'3'!$B$4))</f>
        <v/>
      </c>
      <c r="BG938" s="77"/>
      <c r="BH938" s="73"/>
      <c r="BI938" s="79"/>
      <c r="BK938" s="75"/>
      <c r="BL938" s="73"/>
      <c r="BO938" s="79"/>
      <c r="BQ938" s="77"/>
      <c r="BR938" s="73"/>
    </row>
    <row r="939" spans="50:70" x14ac:dyDescent="0.25">
      <c r="AX939" s="139" t="str">
        <f>IF('3'!$B$5="","",IF('3'!$B$36="","",'3'!$B$5))</f>
        <v/>
      </c>
      <c r="AY939" s="137" t="str">
        <f>IF('3'!$B$5="","",IF('3'!$B$36="","","PCF011003"))</f>
        <v/>
      </c>
      <c r="AZ939" s="140" t="str">
        <f>IF('3'!$B$5="","",IF('3'!$B$36="","",1))</f>
        <v/>
      </c>
      <c r="BA939" s="137" t="str">
        <f>IF('3'!$B$5="","",IF('3'!$B$36="","",55))</f>
        <v/>
      </c>
      <c r="BB939" s="137"/>
      <c r="BC939" s="141" t="str">
        <f>IF('3'!$B$5="","",IF('3'!$B$36="","",0))</f>
        <v/>
      </c>
      <c r="BD939" s="137" t="str">
        <f>IF('3'!$B$5="","",IF('3'!$B$36="","",'3'!$B$2))</f>
        <v/>
      </c>
      <c r="BE939" s="138" t="str">
        <f>IF('3'!$B$5="","",IF('3'!$B$36="","",'3'!$B$4))</f>
        <v/>
      </c>
      <c r="BG939" s="77"/>
      <c r="BH939" s="73"/>
      <c r="BI939" s="79"/>
      <c r="BK939" s="75"/>
      <c r="BL939" s="73"/>
      <c r="BO939" s="79"/>
      <c r="BQ939" s="77"/>
      <c r="BR939" s="73"/>
    </row>
    <row r="940" spans="50:70" x14ac:dyDescent="0.25">
      <c r="AX940" s="139" t="str">
        <f>IF('3'!$B$5="","",IF('3'!$B$36="","",'3'!$B$5))</f>
        <v/>
      </c>
      <c r="AY940" s="137" t="str">
        <f>IF('3'!$B$5="","",IF('3'!$B$36="","","PCF011003"))</f>
        <v/>
      </c>
      <c r="AZ940" s="140" t="str">
        <f>IF('3'!$B$5="","",IF('3'!$B$36="","",1))</f>
        <v/>
      </c>
      <c r="BA940" s="137" t="str">
        <f>IF('3'!$B$5="","",IF('3'!$B$36="","",56))</f>
        <v/>
      </c>
      <c r="BB940" s="137"/>
      <c r="BC940" s="141" t="str">
        <f>IF('3'!$B$5="","",IF('3'!$B$36="","",0))</f>
        <v/>
      </c>
      <c r="BD940" s="137" t="str">
        <f>IF('3'!$B$5="","",IF('3'!$B$36="","",'3'!$B$2))</f>
        <v/>
      </c>
      <c r="BE940" s="138" t="str">
        <f>IF('3'!$B$5="","",IF('3'!$B$36="","",'3'!$B$4))</f>
        <v/>
      </c>
      <c r="BG940" s="77"/>
      <c r="BH940" s="73"/>
      <c r="BI940" s="79"/>
      <c r="BK940" s="75"/>
      <c r="BL940" s="73"/>
      <c r="BO940" s="79"/>
      <c r="BQ940" s="77"/>
      <c r="BR940" s="73"/>
    </row>
    <row r="941" spans="50:70" x14ac:dyDescent="0.25">
      <c r="AX941" s="139" t="str">
        <f>IF('3'!$B$5="","",IF('3'!$B$36="","",'3'!$B$5))</f>
        <v/>
      </c>
      <c r="AY941" s="137" t="str">
        <f>IF('3'!$B$5="","",IF('3'!$B$36="","","PCF011003"))</f>
        <v/>
      </c>
      <c r="AZ941" s="140" t="str">
        <f>IF('3'!$B$5="","",IF('3'!$B$36="","",1))</f>
        <v/>
      </c>
      <c r="BA941" s="137" t="str">
        <f>IF('3'!$B$5="","",IF('3'!$B$36="","",57))</f>
        <v/>
      </c>
      <c r="BB941" s="137"/>
      <c r="BC941" s="141" t="str">
        <f>IF('3'!$B$5="","",IF('3'!$B$36="","",0))</f>
        <v/>
      </c>
      <c r="BD941" s="137" t="str">
        <f>IF('3'!$B$5="","",IF('3'!$B$36="","",'3'!$B$2))</f>
        <v/>
      </c>
      <c r="BE941" s="138" t="str">
        <f>IF('3'!$B$5="","",IF('3'!$B$36="","",'3'!$B$4))</f>
        <v/>
      </c>
      <c r="BG941" s="77"/>
      <c r="BH941" s="73"/>
      <c r="BI941" s="79"/>
      <c r="BK941" s="75"/>
      <c r="BL941" s="73"/>
      <c r="BO941" s="79"/>
      <c r="BQ941" s="77"/>
      <c r="BR941" s="73"/>
    </row>
    <row r="942" spans="50:70" x14ac:dyDescent="0.25">
      <c r="AX942" s="139" t="str">
        <f>IF('3'!$B$5="","",IF('3'!$B$36="","",'3'!$B$5))</f>
        <v/>
      </c>
      <c r="AY942" s="137" t="str">
        <f>IF('3'!$B$5="","",IF('3'!$B$36="","","PCF011003"))</f>
        <v/>
      </c>
      <c r="AZ942" s="140" t="str">
        <f>IF('3'!$B$5="","",IF('3'!$B$36="","",1))</f>
        <v/>
      </c>
      <c r="BA942" s="137" t="str">
        <f>IF('3'!$B$5="","",IF('3'!$B$36="","",58))</f>
        <v/>
      </c>
      <c r="BB942" s="137"/>
      <c r="BC942" s="141" t="str">
        <f>IF('3'!$B$5="","",IF('3'!$B$36="","",0))</f>
        <v/>
      </c>
      <c r="BD942" s="137" t="str">
        <f>IF('3'!$B$5="","",IF('3'!$B$36="","",'3'!$B$2))</f>
        <v/>
      </c>
      <c r="BE942" s="138" t="str">
        <f>IF('3'!$B$5="","",IF('3'!$B$36="","",'3'!$B$4))</f>
        <v/>
      </c>
      <c r="BG942" s="77"/>
      <c r="BH942" s="73"/>
      <c r="BI942" s="79"/>
      <c r="BK942" s="75"/>
      <c r="BL942" s="73"/>
      <c r="BO942" s="79"/>
      <c r="BQ942" s="77"/>
      <c r="BR942" s="73"/>
    </row>
    <row r="943" spans="50:70" x14ac:dyDescent="0.25">
      <c r="AX943" s="139" t="str">
        <f>IF('3'!$B$5="","",IF('3'!$B$36="","",'3'!$B$5))</f>
        <v/>
      </c>
      <c r="AY943" s="137" t="str">
        <f>IF('3'!$B$5="","",IF('3'!$B$36="","","PCF011003"))</f>
        <v/>
      </c>
      <c r="AZ943" s="140" t="str">
        <f>IF('3'!$B$5="","",IF('3'!$B$36="","",1))</f>
        <v/>
      </c>
      <c r="BA943" s="137" t="str">
        <f>IF('3'!$B$5="","",IF('3'!$B$36="","",59))</f>
        <v/>
      </c>
      <c r="BB943" s="137"/>
      <c r="BC943" s="141" t="str">
        <f>IF('3'!$B$5="","",IF('3'!$B$36="","",0))</f>
        <v/>
      </c>
      <c r="BD943" s="137" t="str">
        <f>IF('3'!$B$5="","",IF('3'!$B$36="","",'3'!$B$2))</f>
        <v/>
      </c>
      <c r="BE943" s="138" t="str">
        <f>IF('3'!$B$5="","",IF('3'!$B$36="","",'3'!$B$4))</f>
        <v/>
      </c>
      <c r="BG943" s="77"/>
      <c r="BH943" s="73"/>
      <c r="BI943" s="79"/>
      <c r="BK943" s="75"/>
      <c r="BL943" s="73"/>
      <c r="BO943" s="79"/>
      <c r="BQ943" s="77"/>
      <c r="BR943" s="73"/>
    </row>
    <row r="944" spans="50:70" x14ac:dyDescent="0.25">
      <c r="AX944" s="139" t="str">
        <f>IF('3'!$B$5="","",IF('3'!$B$36="","",'3'!$B$5))</f>
        <v/>
      </c>
      <c r="AY944" s="137" t="str">
        <f>IF('3'!$B$5="","",IF('3'!$B$36="","","PCF011003"))</f>
        <v/>
      </c>
      <c r="AZ944" s="140" t="str">
        <f>IF('3'!$B$5="","",IF('3'!$B$36="","",1))</f>
        <v/>
      </c>
      <c r="BA944" s="137" t="str">
        <f>IF('3'!$B$5="","",IF('3'!$B$36="","",60))</f>
        <v/>
      </c>
      <c r="BB944" s="137"/>
      <c r="BC944" s="141" t="str">
        <f>IF('3'!$B$5="","",IF('3'!$B$36="","",0))</f>
        <v/>
      </c>
      <c r="BD944" s="137" t="str">
        <f>IF('3'!$B$5="","",IF('3'!$B$36="","",'3'!$B$2))</f>
        <v/>
      </c>
      <c r="BE944" s="138" t="str">
        <f>IF('3'!$B$5="","",IF('3'!$B$36="","",'3'!$B$4))</f>
        <v/>
      </c>
      <c r="BG944" s="77"/>
      <c r="BH944" s="73"/>
      <c r="BI944" s="79"/>
      <c r="BK944" s="75"/>
      <c r="BL944" s="73"/>
      <c r="BO944" s="79"/>
      <c r="BQ944" s="77"/>
      <c r="BR944" s="73"/>
    </row>
    <row r="945" spans="50:70" x14ac:dyDescent="0.25">
      <c r="AX945" s="139" t="str">
        <f>IF('3'!$B$5="","",IF('3'!$B$36="","",'3'!$B$5))</f>
        <v/>
      </c>
      <c r="AY945" s="137" t="str">
        <f>IF('3'!$B$5="","",IF('3'!$B$36="","","PCF011003"))</f>
        <v/>
      </c>
      <c r="AZ945" s="140" t="str">
        <f>IF('3'!$B$5="","",IF('3'!$B$36="","",1))</f>
        <v/>
      </c>
      <c r="BA945" s="137" t="str">
        <f>IF('3'!$B$5="","",IF('3'!$B$36="","",61))</f>
        <v/>
      </c>
      <c r="BB945" s="137"/>
      <c r="BC945" s="141" t="str">
        <f>IF('3'!$B$5="","",IF('3'!$B$36="","",0))</f>
        <v/>
      </c>
      <c r="BD945" s="137" t="str">
        <f>IF('3'!$B$5="","",IF('3'!$B$36="","",'3'!$B$2))</f>
        <v/>
      </c>
      <c r="BE945" s="138" t="str">
        <f>IF('3'!$B$5="","",IF('3'!$B$36="","",'3'!$B$4))</f>
        <v/>
      </c>
      <c r="BG945" s="77"/>
      <c r="BH945" s="73"/>
      <c r="BI945" s="79"/>
      <c r="BK945" s="75"/>
      <c r="BL945" s="73"/>
      <c r="BO945" s="79"/>
      <c r="BQ945" s="77"/>
      <c r="BR945" s="73"/>
    </row>
    <row r="946" spans="50:70" x14ac:dyDescent="0.25">
      <c r="AX946" s="139" t="str">
        <f>IF('3'!$B$5="","",IF('3'!$B$36="","",'3'!$B$5))</f>
        <v/>
      </c>
      <c r="AY946" s="137" t="str">
        <f>IF('3'!$B$5="","",IF('3'!$B$36="","","PCF011003"))</f>
        <v/>
      </c>
      <c r="AZ946" s="140" t="str">
        <f>IF('3'!$B$5="","",IF('3'!$B$36="","",1))</f>
        <v/>
      </c>
      <c r="BA946" s="137" t="str">
        <f>IF('3'!$B$5="","",IF('3'!$B$36="","",70))</f>
        <v/>
      </c>
      <c r="BB946" s="137" t="str">
        <f>IF('3'!$B$5="","",IF('3'!$B$36="","",IF('3'!$A$18="","",'3'!$A$18)))</f>
        <v/>
      </c>
      <c r="BC946" s="141" t="str">
        <f>IF('3'!$B$5="","",IF('3'!$B$36="","",0))</f>
        <v/>
      </c>
      <c r="BD946" s="137" t="str">
        <f>IF('3'!$B$5="","",IF('3'!$B$36="","",'3'!$B$2))</f>
        <v/>
      </c>
      <c r="BE946" s="138" t="str">
        <f>IF('3'!$B$5="","",IF('3'!$B$36="","",'3'!$B$4))</f>
        <v/>
      </c>
      <c r="BG946" s="77"/>
      <c r="BH946" s="73"/>
      <c r="BI946" s="79"/>
      <c r="BK946" s="75"/>
      <c r="BL946" s="73"/>
      <c r="BO946" s="79"/>
      <c r="BQ946" s="77"/>
      <c r="BR946" s="73"/>
    </row>
    <row r="947" spans="50:70" x14ac:dyDescent="0.25">
      <c r="AX947" s="139" t="str">
        <f>IF('3'!$B$5="","",IF('3'!$B$36="","",'3'!$B$5))</f>
        <v/>
      </c>
      <c r="AY947" s="137" t="str">
        <f>IF('3'!$B$5="","",IF('3'!$B$36="","","PCF011003"))</f>
        <v/>
      </c>
      <c r="AZ947" s="140" t="str">
        <f>IF('3'!$B$5="","",IF('3'!$B$36="","",1))</f>
        <v/>
      </c>
      <c r="BA947" s="137" t="str">
        <f>IF('3'!$B$5="","",IF('3'!$B$36="","",71))</f>
        <v/>
      </c>
      <c r="BB947" s="137" t="str">
        <f>IF('3'!$B$5="","",IF('3'!$B$36="","",IF('3'!$A$18="","",'3'!$A$18)))</f>
        <v/>
      </c>
      <c r="BC947" s="141" t="str">
        <f>IF('3'!$B$5="","",IF('3'!$B$36="","",0))</f>
        <v/>
      </c>
      <c r="BD947" s="137" t="str">
        <f>IF('3'!$B$5="","",IF('3'!$B$36="","",'3'!$B$2))</f>
        <v/>
      </c>
      <c r="BE947" s="138" t="str">
        <f>IF('3'!$B$5="","",IF('3'!$B$36="","",'3'!$B$4))</f>
        <v/>
      </c>
      <c r="BG947" s="77"/>
      <c r="BH947" s="73"/>
      <c r="BI947" s="79"/>
      <c r="BK947" s="75"/>
      <c r="BL947" s="73"/>
      <c r="BO947" s="79"/>
      <c r="BQ947" s="77"/>
      <c r="BR947" s="73"/>
    </row>
    <row r="948" spans="50:70" x14ac:dyDescent="0.25">
      <c r="AX948" s="139" t="str">
        <f>IF('3'!$B$5="","",IF('3'!$B$36="","",'3'!$B$5))</f>
        <v/>
      </c>
      <c r="AY948" s="137" t="str">
        <f>IF('3'!$B$5="","",IF('3'!$B$36="","","PCF011003"))</f>
        <v/>
      </c>
      <c r="AZ948" s="140" t="str">
        <f>IF('3'!$B$5="","",IF('3'!$B$36="","",1))</f>
        <v/>
      </c>
      <c r="BA948" s="137" t="str">
        <f>IF('3'!$B$5="","",IF('3'!$B$36="","",72))</f>
        <v/>
      </c>
      <c r="BB948" s="137" t="str">
        <f>IF('3'!$B$5="","",IF('3'!$B$36="","",IF('3'!$A$19="","",'3'!$A$19)))</f>
        <v/>
      </c>
      <c r="BC948" s="141" t="str">
        <f>IF('3'!$B$5="","",IF('3'!$B$36="","",0))</f>
        <v/>
      </c>
      <c r="BD948" s="137" t="str">
        <f>IF('3'!$B$5="","",IF('3'!$B$36="","",'3'!$B$2))</f>
        <v/>
      </c>
      <c r="BE948" s="138" t="str">
        <f>IF('3'!$B$5="","",IF('3'!$B$36="","",'3'!$B$4))</f>
        <v/>
      </c>
      <c r="BG948" s="77"/>
      <c r="BH948" s="73"/>
      <c r="BI948" s="79"/>
      <c r="BK948" s="75"/>
      <c r="BL948" s="73"/>
      <c r="BO948" s="79"/>
      <c r="BQ948" s="77"/>
      <c r="BR948" s="73"/>
    </row>
    <row r="949" spans="50:70" x14ac:dyDescent="0.25">
      <c r="AX949" s="139" t="str">
        <f>IF('3'!$B$5="","",IF('3'!$B$36="","",'3'!$B$5))</f>
        <v/>
      </c>
      <c r="AY949" s="137" t="str">
        <f>IF('3'!$B$5="","",IF('3'!$B$36="","","PCF011003"))</f>
        <v/>
      </c>
      <c r="AZ949" s="140" t="str">
        <f>IF('3'!$B$5="","",IF('3'!$B$36="","",1))</f>
        <v/>
      </c>
      <c r="BA949" s="137" t="str">
        <f>IF('3'!$B$5="","",IF('3'!$B$36="","",73))</f>
        <v/>
      </c>
      <c r="BB949" s="137" t="str">
        <f>IF('3'!$B$5="","",IF('3'!$B$36="","",IF('3'!$A$19="","",'3'!$A$19)))</f>
        <v/>
      </c>
      <c r="BC949" s="141" t="str">
        <f>IF('3'!$B$5="","",IF('3'!$B$36="","",0))</f>
        <v/>
      </c>
      <c r="BD949" s="137" t="str">
        <f>IF('3'!$B$5="","",IF('3'!$B$36="","",'3'!$B$2))</f>
        <v/>
      </c>
      <c r="BE949" s="138" t="str">
        <f>IF('3'!$B$5="","",IF('3'!$B$36="","",'3'!$B$4))</f>
        <v/>
      </c>
      <c r="BG949" s="77"/>
      <c r="BH949" s="73"/>
      <c r="BI949" s="79"/>
      <c r="BK949" s="75"/>
      <c r="BL949" s="73"/>
      <c r="BO949" s="79"/>
      <c r="BQ949" s="77"/>
      <c r="BR949" s="73"/>
    </row>
    <row r="950" spans="50:70" x14ac:dyDescent="0.25">
      <c r="AX950" s="139" t="str">
        <f>IF('3'!$B$5="","",IF('3'!$B$36="","",'3'!$B$5))</f>
        <v/>
      </c>
      <c r="AY950" s="137" t="str">
        <f>IF('3'!$B$5="","",IF('3'!$B$36="","","PCF011003"))</f>
        <v/>
      </c>
      <c r="AZ950" s="140" t="str">
        <f>IF('3'!$B$5="","",IF('3'!$B$36="","",1))</f>
        <v/>
      </c>
      <c r="BA950" s="137" t="str">
        <f>IF('3'!$B$5="","",IF('3'!$B$36="","",74))</f>
        <v/>
      </c>
      <c r="BB950" s="137" t="str">
        <f>IF('3'!$B$5="","",IF('3'!$B$36="","",IF('3'!$A$20="","",'3'!$A$20)))</f>
        <v/>
      </c>
      <c r="BC950" s="141" t="str">
        <f>IF('3'!$B$5="","",IF('3'!$B$36="","",0))</f>
        <v/>
      </c>
      <c r="BD950" s="137" t="str">
        <f>IF('3'!$B$5="","",IF('3'!$B$36="","",'3'!$B$2))</f>
        <v/>
      </c>
      <c r="BE950" s="138" t="str">
        <f>IF('3'!$B$5="","",IF('3'!$B$36="","",'3'!$B$4))</f>
        <v/>
      </c>
      <c r="BG950" s="77"/>
      <c r="BH950" s="73"/>
      <c r="BI950" s="79"/>
      <c r="BK950" s="75"/>
      <c r="BL950" s="73"/>
      <c r="BO950" s="79"/>
      <c r="BQ950" s="77"/>
      <c r="BR950" s="73"/>
    </row>
    <row r="951" spans="50:70" x14ac:dyDescent="0.25">
      <c r="AX951" s="139" t="str">
        <f>IF('3'!$B$5="","",IF('3'!$B$36="","",'3'!$B$5))</f>
        <v/>
      </c>
      <c r="AY951" s="137" t="str">
        <f>IF('3'!$B$5="","",IF('3'!$B$36="","","PCF011003"))</f>
        <v/>
      </c>
      <c r="AZ951" s="140" t="str">
        <f>IF('3'!$B$5="","",IF('3'!$B$36="","",1))</f>
        <v/>
      </c>
      <c r="BA951" s="137" t="str">
        <f>IF('3'!$B$5="","",IF('3'!$B$36="","",75))</f>
        <v/>
      </c>
      <c r="BB951" s="137" t="str">
        <f>IF('3'!$B$5="","",IF('3'!$B$36="","",IF('3'!$A$20="","",'3'!$A$20)))</f>
        <v/>
      </c>
      <c r="BC951" s="141" t="str">
        <f>IF('3'!$B$5="","",IF('3'!$B$36="","",0))</f>
        <v/>
      </c>
      <c r="BD951" s="137" t="str">
        <f>IF('3'!$B$5="","",IF('3'!$B$36="","",'3'!$B$2))</f>
        <v/>
      </c>
      <c r="BE951" s="138" t="str">
        <f>IF('3'!$B$5="","",IF('3'!$B$36="","",'3'!$B$4))</f>
        <v/>
      </c>
      <c r="BG951" s="77"/>
      <c r="BH951" s="73"/>
      <c r="BI951" s="79"/>
      <c r="BK951" s="75"/>
      <c r="BL951" s="73"/>
      <c r="BO951" s="79"/>
      <c r="BQ951" s="77"/>
      <c r="BR951" s="73"/>
    </row>
    <row r="952" spans="50:70" x14ac:dyDescent="0.25">
      <c r="AX952" s="139" t="str">
        <f>IF('3'!$B$5="","",IF('3'!$B$36="","",'3'!$B$5))</f>
        <v/>
      </c>
      <c r="AY952" s="137" t="str">
        <f>IF('3'!$B$5="","",IF('3'!$B$36="","","PCF011003"))</f>
        <v/>
      </c>
      <c r="AZ952" s="140" t="str">
        <f>IF('3'!$B$5="","",IF('3'!$B$36="","",1))</f>
        <v/>
      </c>
      <c r="BA952" s="137" t="str">
        <f>IF('3'!$B$5="","",IF('3'!$B$36="","",76))</f>
        <v/>
      </c>
      <c r="BB952" s="137" t="str">
        <f>IF('3'!$B$5="","",IF('3'!$B$36="","",IF('3'!$A$21="","",'3'!$A$21)))</f>
        <v/>
      </c>
      <c r="BC952" s="141" t="str">
        <f>IF('3'!$B$5="","",IF('3'!$B$36="","",0))</f>
        <v/>
      </c>
      <c r="BD952" s="137" t="str">
        <f>IF('3'!$B$5="","",IF('3'!$B$36="","",'3'!$B$2))</f>
        <v/>
      </c>
      <c r="BE952" s="138" t="str">
        <f>IF('3'!$B$5="","",IF('3'!$B$36="","",'3'!$B$4))</f>
        <v/>
      </c>
      <c r="BG952" s="77"/>
      <c r="BH952" s="73"/>
      <c r="BI952" s="79"/>
      <c r="BK952" s="75"/>
      <c r="BL952" s="73"/>
      <c r="BO952" s="79"/>
      <c r="BQ952" s="77"/>
      <c r="BR952" s="73"/>
    </row>
    <row r="953" spans="50:70" x14ac:dyDescent="0.25">
      <c r="AX953" s="139" t="str">
        <f>IF('3'!$B$5="","",IF('3'!$B$36="","",'3'!$B$5))</f>
        <v/>
      </c>
      <c r="AY953" s="137" t="str">
        <f>IF('3'!$B$5="","",IF('3'!$B$36="","","PCF011003"))</f>
        <v/>
      </c>
      <c r="AZ953" s="140" t="str">
        <f>IF('3'!$B$5="","",IF('3'!$B$36="","",1))</f>
        <v/>
      </c>
      <c r="BA953" s="137" t="str">
        <f>IF('3'!$B$5="","",IF('3'!$B$36="","",77))</f>
        <v/>
      </c>
      <c r="BB953" s="137" t="str">
        <f>IF('3'!$B$5="","",IF('3'!$B$36="","",IF('3'!$A$21="","",'3'!$A$21)))</f>
        <v/>
      </c>
      <c r="BC953" s="141" t="str">
        <f>IF('3'!$B$5="","",IF('3'!$B$36="","",0))</f>
        <v/>
      </c>
      <c r="BD953" s="137" t="str">
        <f>IF('3'!$B$5="","",IF('3'!$B$36="","",'3'!$B$2))</f>
        <v/>
      </c>
      <c r="BE953" s="138" t="str">
        <f>IF('3'!$B$5="","",IF('3'!$B$36="","",'3'!$B$4))</f>
        <v/>
      </c>
      <c r="BG953" s="77"/>
      <c r="BH953" s="73"/>
      <c r="BI953" s="79"/>
      <c r="BK953" s="75"/>
      <c r="BL953" s="73"/>
      <c r="BO953" s="79"/>
      <c r="BQ953" s="77"/>
      <c r="BR953" s="73"/>
    </row>
    <row r="954" spans="50:70" x14ac:dyDescent="0.25">
      <c r="AX954" s="139" t="str">
        <f>IF('3'!$B$5="","",IF('3'!$B$36="","",'3'!$B$5))</f>
        <v/>
      </c>
      <c r="AY954" s="137" t="str">
        <f>IF('3'!$B$5="","",IF('3'!$B$36="","","PCF011003"))</f>
        <v/>
      </c>
      <c r="AZ954" s="140" t="str">
        <f>IF('3'!$B$5="","",IF('3'!$B$36="","",1))</f>
        <v/>
      </c>
      <c r="BA954" s="137" t="str">
        <f>IF('3'!$B$5="","",IF('3'!$B$36="","",78))</f>
        <v/>
      </c>
      <c r="BB954" s="137" t="str">
        <f>IF('3'!$B$5="","",IF('3'!$B$36="","",IF('3'!$J$18="","",'3'!$J$18)))</f>
        <v/>
      </c>
      <c r="BC954" s="141" t="str">
        <f>IF('3'!$B$5="","",IF('3'!$B$36="","",0))</f>
        <v/>
      </c>
      <c r="BD954" s="137" t="str">
        <f>IF('3'!$B$5="","",IF('3'!$B$36="","",'3'!$B$2))</f>
        <v/>
      </c>
      <c r="BE954" s="138" t="str">
        <f>IF('3'!$B$5="","",IF('3'!$B$36="","",'3'!$B$4))</f>
        <v/>
      </c>
      <c r="BG954" s="77"/>
      <c r="BH954" s="73"/>
      <c r="BI954" s="79"/>
      <c r="BK954" s="75"/>
      <c r="BL954" s="73"/>
      <c r="BO954" s="79"/>
      <c r="BQ954" s="77"/>
      <c r="BR954" s="73"/>
    </row>
    <row r="955" spans="50:70" x14ac:dyDescent="0.25">
      <c r="AX955" s="139" t="str">
        <f>IF('3'!$B$5="","",IF('3'!$B$36="","",'3'!$B$5))</f>
        <v/>
      </c>
      <c r="AY955" s="137" t="str">
        <f>IF('3'!$B$5="","",IF('3'!$B$36="","","PCF011003"))</f>
        <v/>
      </c>
      <c r="AZ955" s="140" t="str">
        <f>IF('3'!$B$5="","",IF('3'!$B$36="","",1))</f>
        <v/>
      </c>
      <c r="BA955" s="137" t="str">
        <f>IF('3'!$B$5="","",IF('3'!$B$36="","",79))</f>
        <v/>
      </c>
      <c r="BB955" s="137" t="str">
        <f>IF('3'!$B$5="","",IF('3'!$B$36="","",IF('3'!$J$18="","",'3'!$J$18)))</f>
        <v/>
      </c>
      <c r="BC955" s="141" t="str">
        <f>IF('3'!$B$5="","",IF('3'!$B$36="","",0))</f>
        <v/>
      </c>
      <c r="BD955" s="137" t="str">
        <f>IF('3'!$B$5="","",IF('3'!$B$36="","",'3'!$B$2))</f>
        <v/>
      </c>
      <c r="BE955" s="138" t="str">
        <f>IF('3'!$B$5="","",IF('3'!$B$36="","",'3'!$B$4))</f>
        <v/>
      </c>
      <c r="BG955" s="77"/>
      <c r="BH955" s="73"/>
      <c r="BI955" s="79"/>
      <c r="BK955" s="75"/>
      <c r="BL955" s="73"/>
      <c r="BO955" s="79"/>
      <c r="BQ955" s="77"/>
      <c r="BR955" s="73"/>
    </row>
    <row r="956" spans="50:70" x14ac:dyDescent="0.25">
      <c r="AX956" s="139" t="str">
        <f>IF('3'!$B$5="","",IF('3'!$B$36="","",'3'!$B$5))</f>
        <v/>
      </c>
      <c r="AY956" s="137" t="str">
        <f>IF('3'!$B$5="","",IF('3'!$B$36="","","PCF011003"))</f>
        <v/>
      </c>
      <c r="AZ956" s="140" t="str">
        <f>IF('3'!$B$5="","",IF('3'!$B$36="","",1))</f>
        <v/>
      </c>
      <c r="BA956" s="137" t="str">
        <f>IF('3'!$B$5="","",IF('3'!$B$36="","",80))</f>
        <v/>
      </c>
      <c r="BB956" s="137" t="str">
        <f>IF('3'!$B$5="","",IF('3'!$B$36="","",IF('3'!$J$19="","",'3'!$J$19)))</f>
        <v/>
      </c>
      <c r="BC956" s="141" t="str">
        <f>IF('3'!$B$5="","",IF('3'!$B$36="","",0))</f>
        <v/>
      </c>
      <c r="BD956" s="137" t="str">
        <f>IF('3'!$B$5="","",IF('3'!$B$36="","",'3'!$B$2))</f>
        <v/>
      </c>
      <c r="BE956" s="138" t="str">
        <f>IF('3'!$B$5="","",IF('3'!$B$36="","",'3'!$B$4))</f>
        <v/>
      </c>
      <c r="BG956" s="77"/>
      <c r="BH956" s="73"/>
      <c r="BI956" s="79"/>
      <c r="BK956" s="75"/>
      <c r="BL956" s="73"/>
      <c r="BO956" s="79"/>
      <c r="BQ956" s="77"/>
      <c r="BR956" s="73"/>
    </row>
    <row r="957" spans="50:70" x14ac:dyDescent="0.25">
      <c r="AX957" s="139" t="str">
        <f>IF('3'!$B$5="","",IF('3'!$B$36="","",'3'!$B$5))</f>
        <v/>
      </c>
      <c r="AY957" s="137" t="str">
        <f>IF('3'!$B$5="","",IF('3'!$B$36="","","PCF011003"))</f>
        <v/>
      </c>
      <c r="AZ957" s="140" t="str">
        <f>IF('3'!$B$5="","",IF('3'!$B$36="","",1))</f>
        <v/>
      </c>
      <c r="BA957" s="137" t="str">
        <f>IF('3'!$B$5="","",IF('3'!$B$36="","",81))</f>
        <v/>
      </c>
      <c r="BB957" s="137" t="str">
        <f>IF('3'!$B$5="","",IF('3'!$B$36="","",IF('3'!$J$19="","",'3'!$J$19)))</f>
        <v/>
      </c>
      <c r="BC957" s="141" t="str">
        <f>IF('3'!$B$5="","",IF('3'!$B$36="","",0))</f>
        <v/>
      </c>
      <c r="BD957" s="137" t="str">
        <f>IF('3'!$B$5="","",IF('3'!$B$36="","",'3'!$B$2))</f>
        <v/>
      </c>
      <c r="BE957" s="138" t="str">
        <f>IF('3'!$B$5="","",IF('3'!$B$36="","",'3'!$B$4))</f>
        <v/>
      </c>
      <c r="BG957" s="77"/>
      <c r="BH957" s="73"/>
      <c r="BI957" s="79"/>
      <c r="BK957" s="75"/>
      <c r="BL957" s="73"/>
      <c r="BO957" s="79"/>
      <c r="BQ957" s="77"/>
      <c r="BR957" s="73"/>
    </row>
    <row r="958" spans="50:70" x14ac:dyDescent="0.25">
      <c r="AX958" s="139" t="str">
        <f>IF('3'!$B$5="","",IF('3'!$B$36="","",'3'!$B$5))</f>
        <v/>
      </c>
      <c r="AY958" s="137" t="str">
        <f>IF('3'!$B$5="","",IF('3'!$B$36="","","PCF011003"))</f>
        <v/>
      </c>
      <c r="AZ958" s="140" t="str">
        <f>IF('3'!$B$5="","",IF('3'!$B$36="","",1))</f>
        <v/>
      </c>
      <c r="BA958" s="137" t="str">
        <f>IF('3'!$B$5="","",IF('3'!$B$36="","",82))</f>
        <v/>
      </c>
      <c r="BB958" s="137" t="str">
        <f>IF('3'!$B$5="","",IF('3'!$B$36="","",IF('3'!$J$20="","",'3'!$J$20)))</f>
        <v/>
      </c>
      <c r="BC958" s="141" t="str">
        <f>IF('3'!$B$5="","",IF('3'!$B$36="","",0))</f>
        <v/>
      </c>
      <c r="BD958" s="137" t="str">
        <f>IF('3'!$B$5="","",IF('3'!$B$36="","",'3'!$B$2))</f>
        <v/>
      </c>
      <c r="BE958" s="138" t="str">
        <f>IF('3'!$B$5="","",IF('3'!$B$36="","",'3'!$B$4))</f>
        <v/>
      </c>
      <c r="BG958" s="77"/>
      <c r="BH958" s="73"/>
      <c r="BI958" s="79"/>
      <c r="BK958" s="75"/>
      <c r="BL958" s="73"/>
      <c r="BO958" s="79"/>
      <c r="BQ958" s="77"/>
      <c r="BR958" s="73"/>
    </row>
    <row r="959" spans="50:70" x14ac:dyDescent="0.25">
      <c r="AX959" s="139" t="str">
        <f>IF('3'!$B$5="","",IF('3'!$B$36="","",'3'!$B$5))</f>
        <v/>
      </c>
      <c r="AY959" s="137" t="str">
        <f>IF('3'!$B$5="","",IF('3'!$B$36="","","PCF011003"))</f>
        <v/>
      </c>
      <c r="AZ959" s="140" t="str">
        <f>IF('3'!$B$5="","",IF('3'!$B$36="","",1))</f>
        <v/>
      </c>
      <c r="BA959" s="137" t="str">
        <f>IF('3'!$B$5="","",IF('3'!$B$36="","",83))</f>
        <v/>
      </c>
      <c r="BB959" s="137" t="str">
        <f>IF('3'!$B$5="","",IF('3'!$B$36="","",IF('3'!$J$20="","",'3'!$J$20)))</f>
        <v/>
      </c>
      <c r="BC959" s="141" t="str">
        <f>IF('3'!$B$5="","",IF('3'!$B$36="","",0))</f>
        <v/>
      </c>
      <c r="BD959" s="137" t="str">
        <f>IF('3'!$B$5="","",IF('3'!$B$36="","",'3'!$B$2))</f>
        <v/>
      </c>
      <c r="BE959" s="138" t="str">
        <f>IF('3'!$B$5="","",IF('3'!$B$36="","",'3'!$B$4))</f>
        <v/>
      </c>
      <c r="BG959" s="77"/>
      <c r="BH959" s="73"/>
      <c r="BI959" s="79"/>
      <c r="BK959" s="75"/>
      <c r="BL959" s="73"/>
      <c r="BO959" s="79"/>
      <c r="BQ959" s="77"/>
      <c r="BR959" s="73"/>
    </row>
    <row r="960" spans="50:70" x14ac:dyDescent="0.25">
      <c r="AX960" s="139" t="str">
        <f>IF('3'!$B$5="","",IF('3'!$B$36="","",'3'!$B$5))</f>
        <v/>
      </c>
      <c r="AY960" s="137" t="str">
        <f>IF('3'!$B$5="","",IF('3'!$B$36="","","PCF011003"))</f>
        <v/>
      </c>
      <c r="AZ960" s="140" t="str">
        <f>IF('3'!$B$5="","",IF('3'!$B$36="","",1))</f>
        <v/>
      </c>
      <c r="BA960" s="137" t="str">
        <f>IF('3'!$B$5="","",IF('3'!$B$36="","",84))</f>
        <v/>
      </c>
      <c r="BB960" s="137" t="str">
        <f>IF('3'!$B$5="","",IF('3'!$B$36="","",IF('3'!$J$21="","",'3'!$J$21)))</f>
        <v/>
      </c>
      <c r="BC960" s="141" t="str">
        <f>IF('3'!$B$5="","",IF('3'!$B$36="","",0))</f>
        <v/>
      </c>
      <c r="BD960" s="137" t="str">
        <f>IF('3'!$B$5="","",IF('3'!$B$36="","",'3'!$B$2))</f>
        <v/>
      </c>
      <c r="BE960" s="138" t="str">
        <f>IF('3'!$B$5="","",IF('3'!$B$36="","",'3'!$B$4))</f>
        <v/>
      </c>
      <c r="BG960" s="77"/>
      <c r="BH960" s="73"/>
      <c r="BI960" s="79"/>
      <c r="BK960" s="75"/>
      <c r="BL960" s="73"/>
      <c r="BO960" s="79"/>
      <c r="BQ960" s="77"/>
      <c r="BR960" s="73"/>
    </row>
    <row r="961" spans="50:70" x14ac:dyDescent="0.25">
      <c r="AX961" s="139" t="str">
        <f>IF('3'!$B$5="","",IF('3'!$B$36="","",'3'!$B$5))</f>
        <v/>
      </c>
      <c r="AY961" s="137" t="str">
        <f>IF('3'!$B$5="","",IF('3'!$B$36="","","PCF011003"))</f>
        <v/>
      </c>
      <c r="AZ961" s="140" t="str">
        <f>IF('3'!$B$5="","",IF('3'!$B$36="","",1))</f>
        <v/>
      </c>
      <c r="BA961" s="137" t="str">
        <f>IF('3'!$B$5="","",IF('3'!$B$36="","",85))</f>
        <v/>
      </c>
      <c r="BB961" s="137" t="str">
        <f>IF('3'!$B$5="","",IF('3'!$B$36="","",IF('3'!$J$21="","",'3'!$J$21)))</f>
        <v/>
      </c>
      <c r="BC961" s="141" t="str">
        <f>IF('3'!$B$5="","",IF('3'!$B$36="","",0))</f>
        <v/>
      </c>
      <c r="BD961" s="137" t="str">
        <f>IF('3'!$B$5="","",IF('3'!$B$36="","",'3'!$B$2))</f>
        <v/>
      </c>
      <c r="BE961" s="138" t="str">
        <f>IF('3'!$B$5="","",IF('3'!$B$36="","",'3'!$B$4))</f>
        <v/>
      </c>
      <c r="BG961" s="77"/>
      <c r="BH961" s="73"/>
      <c r="BI961" s="79"/>
      <c r="BK961" s="75"/>
      <c r="BL961" s="73"/>
      <c r="BO961" s="79"/>
      <c r="BQ961" s="77"/>
      <c r="BR961" s="73"/>
    </row>
    <row r="962" spans="50:70" x14ac:dyDescent="0.25">
      <c r="AX962" s="139" t="str">
        <f>IF('3'!$B$5="","",IF('3'!$B$36="","",'3'!$B$5))</f>
        <v/>
      </c>
      <c r="AY962" s="137" t="str">
        <f>IF('3'!$B$5="","",IF('3'!$B$36="","","PCF011003"))</f>
        <v/>
      </c>
      <c r="AZ962" s="140" t="str">
        <f>IF('3'!$B$5="","",IF('3'!$B$36="","",1))</f>
        <v/>
      </c>
      <c r="BA962" s="137" t="str">
        <f>IF('3'!$B$5="","",IF('3'!$B$36="","",86))</f>
        <v/>
      </c>
      <c r="BB962" s="137" t="str">
        <f>IF('3'!$B$5="","",IF('3'!$B$36="","",IF('3'!$C$36="","",'3'!$C$36)))</f>
        <v/>
      </c>
      <c r="BC962" s="141" t="str">
        <f>IF('3'!$B$5="","",IF('3'!$B$36="","",0))</f>
        <v/>
      </c>
      <c r="BD962" s="137" t="str">
        <f>IF('3'!$B$5="","",IF('3'!$B$36="","",'3'!$B$2))</f>
        <v/>
      </c>
      <c r="BE962" s="138" t="str">
        <f>IF('3'!$B$5="","",IF('3'!$B$36="","",'3'!$B$4))</f>
        <v/>
      </c>
      <c r="BG962" s="77"/>
      <c r="BH962" s="73"/>
      <c r="BI962" s="79"/>
      <c r="BK962" s="75"/>
      <c r="BL962" s="73"/>
      <c r="BO962" s="79"/>
      <c r="BQ962" s="77"/>
      <c r="BR962" s="73"/>
    </row>
    <row r="963" spans="50:70" x14ac:dyDescent="0.25">
      <c r="AX963" s="139" t="str">
        <f>IF('3'!$B$5="","",IF('3'!$B$36="","",'3'!$B$5))</f>
        <v/>
      </c>
      <c r="AY963" s="137" t="str">
        <f>IF('3'!$B$5="","",IF('3'!$B$36="","","PCF011003"))</f>
        <v/>
      </c>
      <c r="AZ963" s="140" t="str">
        <f>IF('3'!$B$5="","",IF('3'!$B$36="","",1))</f>
        <v/>
      </c>
      <c r="BA963" s="137" t="str">
        <f>IF('3'!$B$5="","",IF('3'!$B$36="","",87))</f>
        <v/>
      </c>
      <c r="BB963" s="137" t="str">
        <f>IF('3'!$B$5="","",IF('3'!$B$36="","",IF('3'!$C$36="","",'3'!$C$36)))</f>
        <v/>
      </c>
      <c r="BC963" s="141" t="str">
        <f>IF('3'!$B$5="","",IF('3'!$B$36="","",0))</f>
        <v/>
      </c>
      <c r="BD963" s="137" t="str">
        <f>IF('3'!$B$5="","",IF('3'!$B$36="","",'3'!$B$2))</f>
        <v/>
      </c>
      <c r="BE963" s="138" t="str">
        <f>IF('3'!$B$5="","",IF('3'!$B$36="","",'3'!$B$4))</f>
        <v/>
      </c>
      <c r="BG963" s="77"/>
      <c r="BH963" s="73"/>
      <c r="BI963" s="79"/>
      <c r="BK963" s="75"/>
      <c r="BL963" s="73"/>
      <c r="BO963" s="79"/>
      <c r="BQ963" s="77"/>
      <c r="BR963" s="73"/>
    </row>
    <row r="964" spans="50:70" x14ac:dyDescent="0.25">
      <c r="AX964" s="139" t="str">
        <f>IF('3'!$B$5="","",IF('3'!$B$36="","",'3'!$B$5))</f>
        <v/>
      </c>
      <c r="AY964" s="137" t="str">
        <f>IF('3'!$B$5="","",IF('3'!$B$36="","","PCF011003"))</f>
        <v/>
      </c>
      <c r="AZ964" s="140" t="str">
        <f>IF('3'!$B$5="","",IF('3'!$B$36="","",1))</f>
        <v/>
      </c>
      <c r="BA964" s="137" t="str">
        <f>IF('3'!$B$5="","",IF('3'!$B$36="","",88))</f>
        <v/>
      </c>
      <c r="BB964" s="137" t="str">
        <f>IF('3'!$B$5="","",IF('3'!$B$36="","",IF('3'!$C$37="","",'3'!$C$37)))</f>
        <v/>
      </c>
      <c r="BC964" s="141" t="str">
        <f>IF('3'!$B$5="","",IF('3'!$B$36="","",0))</f>
        <v/>
      </c>
      <c r="BD964" s="137" t="str">
        <f>IF('3'!$B$5="","",IF('3'!$B$36="","",'3'!$B$2))</f>
        <v/>
      </c>
      <c r="BE964" s="138" t="str">
        <f>IF('3'!$B$5="","",IF('3'!$B$36="","",'3'!$B$4))</f>
        <v/>
      </c>
      <c r="BG964" s="77"/>
      <c r="BH964" s="73"/>
      <c r="BI964" s="79"/>
      <c r="BK964" s="75"/>
      <c r="BL964" s="73"/>
      <c r="BO964" s="79"/>
      <c r="BQ964" s="77"/>
      <c r="BR964" s="73"/>
    </row>
    <row r="965" spans="50:70" x14ac:dyDescent="0.25">
      <c r="AX965" s="139" t="str">
        <f>IF('3'!$B$5="","",IF('3'!$B$36="","",'3'!$B$5))</f>
        <v/>
      </c>
      <c r="AY965" s="137" t="str">
        <f>IF('3'!$B$5="","",IF('3'!$B$36="","","PCF011003"))</f>
        <v/>
      </c>
      <c r="AZ965" s="140" t="str">
        <f>IF('3'!$B$5="","",IF('3'!$B$36="","",1))</f>
        <v/>
      </c>
      <c r="BA965" s="137" t="str">
        <f>IF('3'!$B$5="","",IF('3'!$B$36="","",89))</f>
        <v/>
      </c>
      <c r="BB965" s="137" t="str">
        <f>IF('3'!$B$5="","",IF('3'!$B$36="","",IF('3'!$C$37="","",'3'!$C$37)))</f>
        <v/>
      </c>
      <c r="BC965" s="141" t="str">
        <f>IF('3'!$B$5="","",IF('3'!$B$36="","",0))</f>
        <v/>
      </c>
      <c r="BD965" s="137" t="str">
        <f>IF('3'!$B$5="","",IF('3'!$B$36="","",'3'!$B$2))</f>
        <v/>
      </c>
      <c r="BE965" s="138" t="str">
        <f>IF('3'!$B$5="","",IF('3'!$B$36="","",'3'!$B$4))</f>
        <v/>
      </c>
      <c r="BG965" s="77"/>
      <c r="BH965" s="73"/>
      <c r="BI965" s="79"/>
      <c r="BK965" s="75"/>
      <c r="BL965" s="73"/>
      <c r="BO965" s="79"/>
      <c r="BQ965" s="77"/>
      <c r="BR965" s="73"/>
    </row>
    <row r="966" spans="50:70" x14ac:dyDescent="0.25">
      <c r="AX966" s="139" t="str">
        <f>IF('3'!$B$5="","",IF('3'!$B$36="","",'3'!$B$5))</f>
        <v/>
      </c>
      <c r="AY966" s="137" t="str">
        <f>IF('3'!$B$5="","",IF('3'!$B$36="","","PCF011003"))</f>
        <v/>
      </c>
      <c r="AZ966" s="140" t="str">
        <f>IF('3'!$B$5="","",IF('3'!$B$36="","",1))</f>
        <v/>
      </c>
      <c r="BA966" s="137" t="str">
        <f>IF('3'!$B$5="","",IF('3'!$B$36="","",90))</f>
        <v/>
      </c>
      <c r="BB966" s="137" t="str">
        <f>IF('3'!$B$5="","",IF('3'!$B$36="","",IF('3'!$C$38="","",'3'!$C$38)))</f>
        <v/>
      </c>
      <c r="BC966" s="141" t="str">
        <f>IF('3'!$B$5="","",IF('3'!$B$36="","",0))</f>
        <v/>
      </c>
      <c r="BD966" s="137" t="str">
        <f>IF('3'!$B$5="","",IF('3'!$B$36="","",'3'!$B$2))</f>
        <v/>
      </c>
      <c r="BE966" s="138" t="str">
        <f>IF('3'!$B$5="","",IF('3'!$B$36="","",'3'!$B$4))</f>
        <v/>
      </c>
      <c r="BG966" s="77"/>
      <c r="BH966" s="73"/>
      <c r="BI966" s="79"/>
      <c r="BK966" s="75"/>
      <c r="BL966" s="73"/>
      <c r="BO966" s="79"/>
      <c r="BQ966" s="77"/>
      <c r="BR966" s="73"/>
    </row>
    <row r="967" spans="50:70" x14ac:dyDescent="0.25">
      <c r="AX967" s="139" t="str">
        <f>IF('3'!$B$5="","",IF('3'!$B$36="","",'3'!$B$5))</f>
        <v/>
      </c>
      <c r="AY967" s="137" t="str">
        <f>IF('3'!$B$5="","",IF('3'!$B$36="","","PCF011003"))</f>
        <v/>
      </c>
      <c r="AZ967" s="140" t="str">
        <f>IF('3'!$B$5="","",IF('3'!$B$36="","",1))</f>
        <v/>
      </c>
      <c r="BA967" s="137" t="str">
        <f>IF('3'!$B$5="","",IF('3'!$B$36="","",91))</f>
        <v/>
      </c>
      <c r="BB967" s="137" t="str">
        <f>IF('3'!$B$5="","",IF('3'!$B$36="","",IF('3'!$C$38="","",'3'!$C$38)))</f>
        <v/>
      </c>
      <c r="BC967" s="141" t="str">
        <f>IF('3'!$B$5="","",IF('3'!$B$36="","",0))</f>
        <v/>
      </c>
      <c r="BD967" s="137" t="str">
        <f>IF('3'!$B$5="","",IF('3'!$B$36="","",'3'!$B$2))</f>
        <v/>
      </c>
      <c r="BE967" s="138" t="str">
        <f>IF('3'!$B$5="","",IF('3'!$B$36="","",'3'!$B$4))</f>
        <v/>
      </c>
      <c r="BG967" s="77"/>
      <c r="BH967" s="73"/>
      <c r="BI967" s="79"/>
      <c r="BK967" s="75"/>
      <c r="BL967" s="73"/>
      <c r="BO967" s="79"/>
      <c r="BQ967" s="77"/>
      <c r="BR967" s="73"/>
    </row>
    <row r="968" spans="50:70" x14ac:dyDescent="0.25">
      <c r="AX968" s="139" t="str">
        <f>IF('3'!$B$5="","",IF('3'!$B$36="","",'3'!$B$5))</f>
        <v/>
      </c>
      <c r="AY968" s="137" t="str">
        <f>IF('3'!$B$5="","",IF('3'!$B$36="","","PCF011003"))</f>
        <v/>
      </c>
      <c r="AZ968" s="140" t="str">
        <f>IF('3'!$B$5="","",IF('3'!$B$36="","",1))</f>
        <v/>
      </c>
      <c r="BA968" s="137" t="str">
        <f>IF('3'!$B$5="","",IF('3'!$B$36="","",92))</f>
        <v/>
      </c>
      <c r="BB968" s="137" t="str">
        <f>IF('3'!$B$5="","",IF('3'!$B$36="","",IF('3'!$J$18="","",'3'!$J$18)))</f>
        <v/>
      </c>
      <c r="BC968" s="141" t="str">
        <f>IF('3'!$B$5="","",IF('3'!$B$36="","",0))</f>
        <v/>
      </c>
      <c r="BD968" s="137" t="str">
        <f>IF('3'!$B$5="","",IF('3'!$B$36="","",'3'!$B$2))</f>
        <v/>
      </c>
      <c r="BE968" s="138" t="str">
        <f>IF('3'!$B$5="","",IF('3'!$B$36="","",'3'!$B$4))</f>
        <v/>
      </c>
      <c r="BG968" s="77"/>
      <c r="BH968" s="73"/>
      <c r="BI968" s="79"/>
      <c r="BK968" s="75"/>
      <c r="BL968" s="73"/>
      <c r="BO968" s="79"/>
      <c r="BQ968" s="77"/>
      <c r="BR968" s="73"/>
    </row>
    <row r="969" spans="50:70" x14ac:dyDescent="0.25">
      <c r="AX969" s="139" t="str">
        <f>IF('3'!$B$5="","",IF('3'!$B$36="","",'3'!$B$5))</f>
        <v/>
      </c>
      <c r="AY969" s="137" t="str">
        <f>IF('3'!$B$5="","",IF('3'!$B$36="","","PCF011003"))</f>
        <v/>
      </c>
      <c r="AZ969" s="140" t="str">
        <f>IF('3'!$B$5="","",IF('3'!$B$36="","",1))</f>
        <v/>
      </c>
      <c r="BA969" s="137" t="str">
        <f>IF('3'!$B$5="","",IF('3'!$B$36="","",93))</f>
        <v/>
      </c>
      <c r="BB969" s="137" t="str">
        <f>IF('3'!$B$5="","",IF('3'!$B$36="","",IF('3'!$J$19="","",'3'!$J$19)))</f>
        <v/>
      </c>
      <c r="BC969" s="141" t="str">
        <f>IF('3'!$B$5="","",IF('3'!$B$36="","",0))</f>
        <v/>
      </c>
      <c r="BD969" s="137" t="str">
        <f>IF('3'!$B$5="","",IF('3'!$B$36="","",'3'!$B$2))</f>
        <v/>
      </c>
      <c r="BE969" s="138" t="str">
        <f>IF('3'!$B$5="","",IF('3'!$B$36="","",'3'!$B$4))</f>
        <v/>
      </c>
      <c r="BG969" s="77"/>
      <c r="BH969" s="73"/>
      <c r="BI969" s="79"/>
      <c r="BK969" s="75"/>
      <c r="BL969" s="73"/>
      <c r="BO969" s="79"/>
      <c r="BQ969" s="77"/>
      <c r="BR969" s="73"/>
    </row>
    <row r="970" spans="50:70" x14ac:dyDescent="0.25">
      <c r="AX970" s="139" t="str">
        <f>IF('3'!$B$5="","",IF('3'!$B$36="","",'3'!$B$5))</f>
        <v/>
      </c>
      <c r="AY970" s="137" t="str">
        <f>IF('3'!$B$5="","",IF('3'!$B$36="","","PCF011003"))</f>
        <v/>
      </c>
      <c r="AZ970" s="140" t="str">
        <f>IF('3'!$B$5="","",IF('3'!$B$36="","",1))</f>
        <v/>
      </c>
      <c r="BA970" s="137" t="str">
        <f>IF('3'!$B$5="","",IF('3'!$B$36="","",94))</f>
        <v/>
      </c>
      <c r="BB970" s="137" t="str">
        <f>IF('3'!$B$5="","",IF('3'!$B$36="","",IF('3'!$J$20="","",'3'!$J$20)))</f>
        <v/>
      </c>
      <c r="BC970" s="141" t="str">
        <f>IF('3'!$B$5="","",IF('3'!$B$36="","",0))</f>
        <v/>
      </c>
      <c r="BD970" s="137" t="str">
        <f>IF('3'!$B$5="","",IF('3'!$B$36="","",'3'!$B$2))</f>
        <v/>
      </c>
      <c r="BE970" s="138" t="str">
        <f>IF('3'!$B$5="","",IF('3'!$B$36="","",'3'!$B$4))</f>
        <v/>
      </c>
      <c r="BG970" s="77"/>
      <c r="BH970" s="73"/>
      <c r="BI970" s="79"/>
      <c r="BK970" s="75"/>
      <c r="BL970" s="73"/>
      <c r="BO970" s="79"/>
      <c r="BQ970" s="77"/>
      <c r="BR970" s="73"/>
    </row>
    <row r="971" spans="50:70" x14ac:dyDescent="0.25">
      <c r="AX971" s="139" t="str">
        <f>IF('3'!$B$5="","",IF('3'!$B$36="","",'3'!$B$5))</f>
        <v/>
      </c>
      <c r="AY971" s="137" t="str">
        <f>IF('3'!$B$5="","",IF('3'!$B$36="","","PCF011003"))</f>
        <v/>
      </c>
      <c r="AZ971" s="140" t="str">
        <f>IF('3'!$B$5="","",IF('3'!$B$36="","",1))</f>
        <v/>
      </c>
      <c r="BA971" s="137" t="str">
        <f>IF('3'!$B$5="","",IF('3'!$B$36="","",95))</f>
        <v/>
      </c>
      <c r="BB971" s="137" t="str">
        <f>IF('3'!$B$5="","",IF('3'!$B$36="","",IF('3'!$J$21="","",'3'!$J$21)))</f>
        <v/>
      </c>
      <c r="BC971" s="141" t="str">
        <f>IF('3'!$B$5="","",IF('3'!$B$36="","",0))</f>
        <v/>
      </c>
      <c r="BD971" s="137" t="str">
        <f>IF('3'!$B$5="","",IF('3'!$B$36="","",'3'!$B$2))</f>
        <v/>
      </c>
      <c r="BE971" s="138" t="str">
        <f>IF('3'!$B$5="","",IF('3'!$B$36="","",'3'!$B$4))</f>
        <v/>
      </c>
      <c r="BG971" s="77"/>
      <c r="BH971" s="73"/>
      <c r="BI971" s="79"/>
      <c r="BK971" s="75"/>
      <c r="BL971" s="73"/>
      <c r="BO971" s="79"/>
      <c r="BQ971" s="77"/>
      <c r="BR971" s="73"/>
    </row>
    <row r="972" spans="50:70" x14ac:dyDescent="0.25">
      <c r="AX972" s="139" t="str">
        <f>IF('3'!$B$5="","",IF('3'!$B$36="","",'3'!$B$5))</f>
        <v/>
      </c>
      <c r="AY972" s="137" t="str">
        <f>IF('3'!$B$5="","",IF('3'!$B$36="","","PCF011003"))</f>
        <v/>
      </c>
      <c r="AZ972" s="140" t="str">
        <f>IF('3'!$B$5="","",IF('3'!$B$36="","",1))</f>
        <v/>
      </c>
      <c r="BA972" s="137" t="str">
        <f>IF('3'!$B$5="","",IF('3'!$B$36="","",96))</f>
        <v/>
      </c>
      <c r="BB972" s="137" t="str">
        <f>IF('3'!$B$5="","",IF('3'!$B$36="","",IF('3'!$C$36="","",'3'!$C$36)))</f>
        <v/>
      </c>
      <c r="BC972" s="141" t="str">
        <f>IF('3'!$B$5="","",IF('3'!$B$36="","",0))</f>
        <v/>
      </c>
      <c r="BD972" s="137" t="str">
        <f>IF('3'!$B$5="","",IF('3'!$B$36="","",'3'!$B$2))</f>
        <v/>
      </c>
      <c r="BE972" s="138" t="str">
        <f>IF('3'!$B$5="","",IF('3'!$B$36="","",'3'!$B$4))</f>
        <v/>
      </c>
      <c r="BG972" s="77"/>
      <c r="BH972" s="73"/>
      <c r="BI972" s="79"/>
      <c r="BK972" s="75"/>
      <c r="BL972" s="73"/>
      <c r="BO972" s="79"/>
      <c r="BQ972" s="77"/>
      <c r="BR972" s="73"/>
    </row>
    <row r="973" spans="50:70" x14ac:dyDescent="0.25">
      <c r="AX973" s="139" t="str">
        <f>IF('3'!$B$5="","",IF('3'!$B$36="","",'3'!$B$5))</f>
        <v/>
      </c>
      <c r="AY973" s="137" t="str">
        <f>IF('3'!$B$5="","",IF('3'!$B$36="","","PCF011003"))</f>
        <v/>
      </c>
      <c r="AZ973" s="140" t="str">
        <f>IF('3'!$B$5="","",IF('3'!$B$36="","",1))</f>
        <v/>
      </c>
      <c r="BA973" s="137" t="str">
        <f>IF('3'!$B$5="","",IF('3'!$B$36="","",97))</f>
        <v/>
      </c>
      <c r="BB973" s="137" t="str">
        <f>IF('3'!$B$5="","",IF('3'!$B$36="","",IF('3'!$C$37="","",'3'!$C$37)))</f>
        <v/>
      </c>
      <c r="BC973" s="141" t="str">
        <f>IF('3'!$B$5="","",IF('3'!$B$36="","",0))</f>
        <v/>
      </c>
      <c r="BD973" s="137" t="str">
        <f>IF('3'!$B$5="","",IF('3'!$B$36="","",'3'!$B$2))</f>
        <v/>
      </c>
      <c r="BE973" s="138" t="str">
        <f>IF('3'!$B$5="","",IF('3'!$B$36="","",'3'!$B$4))</f>
        <v/>
      </c>
      <c r="BG973" s="77"/>
      <c r="BH973" s="73"/>
      <c r="BI973" s="79"/>
      <c r="BK973" s="75"/>
      <c r="BL973" s="73"/>
      <c r="BO973" s="79"/>
      <c r="BQ973" s="77"/>
      <c r="BR973" s="73"/>
    </row>
    <row r="974" spans="50:70" x14ac:dyDescent="0.25">
      <c r="AX974" s="139" t="str">
        <f>IF('3'!$B$5="","",IF('3'!$B$36="","",'3'!$B$5))</f>
        <v/>
      </c>
      <c r="AY974" s="137" t="str">
        <f>IF('3'!$B$5="","",IF('3'!$B$36="","","PCF011003"))</f>
        <v/>
      </c>
      <c r="AZ974" s="140" t="str">
        <f>IF('3'!$B$5="","",IF('3'!$B$36="","",1))</f>
        <v/>
      </c>
      <c r="BA974" s="137" t="str">
        <f>IF('3'!$B$5="","",IF('3'!$B$36="","",98))</f>
        <v/>
      </c>
      <c r="BB974" s="137" t="str">
        <f>IF('3'!$B$5="","",IF('3'!$B$36="","",IF('3'!$C$38="","",'3'!$C$38)))</f>
        <v/>
      </c>
      <c r="BC974" s="141" t="str">
        <f>IF('3'!$B$5="","",IF('3'!$B$36="","",0))</f>
        <v/>
      </c>
      <c r="BD974" s="137" t="str">
        <f>IF('3'!$B$5="","",IF('3'!$B$36="","",'3'!$B$2))</f>
        <v/>
      </c>
      <c r="BE974" s="138" t="str">
        <f>IF('3'!$B$5="","",IF('3'!$B$36="","",'3'!$B$4))</f>
        <v/>
      </c>
      <c r="BG974" s="77"/>
      <c r="BH974" s="73"/>
      <c r="BI974" s="79"/>
      <c r="BK974" s="75"/>
      <c r="BL974" s="73"/>
      <c r="BO974" s="79"/>
      <c r="BQ974" s="77"/>
      <c r="BR974" s="73"/>
    </row>
    <row r="975" spans="50:70" x14ac:dyDescent="0.25">
      <c r="AX975" s="139" t="str">
        <f>IF('3'!$B$5="","",IF('3'!$B$36="","",'3'!$B$5))</f>
        <v/>
      </c>
      <c r="AY975" s="137" t="str">
        <f>IF('3'!$B$5="","",IF('3'!$B$36="","","PCF011003"))</f>
        <v/>
      </c>
      <c r="AZ975" s="140" t="str">
        <f>IF('3'!$B$5="","",IF('3'!$B$36="","",1))</f>
        <v/>
      </c>
      <c r="BA975" s="137" t="str">
        <f>IF('3'!$B$5="","",IF('3'!$B$36="","",99))</f>
        <v/>
      </c>
      <c r="BB975" s="137"/>
      <c r="BC975" s="141" t="str">
        <f>IF('3'!$B$5="","",IF('3'!$B$36="","",0))</f>
        <v/>
      </c>
      <c r="BD975" s="137" t="str">
        <f>IF('3'!$B$5="","",IF('3'!$B$36="","",'3'!$B$2))</f>
        <v/>
      </c>
      <c r="BE975" s="138" t="str">
        <f>IF('3'!$B$5="","",IF('3'!$B$36="","",'3'!$B$4))</f>
        <v/>
      </c>
      <c r="BG975" s="77"/>
      <c r="BH975" s="73"/>
      <c r="BI975" s="79"/>
      <c r="BK975" s="75"/>
      <c r="BL975" s="73"/>
      <c r="BO975" s="79"/>
      <c r="BQ975" s="77"/>
      <c r="BR975" s="73"/>
    </row>
    <row r="976" spans="50:70" x14ac:dyDescent="0.25">
      <c r="AX976" s="139" t="str">
        <f>IF('3'!$B$5="","",IF('3'!$B$36="","",'3'!$B$5))</f>
        <v/>
      </c>
      <c r="AY976" s="137" t="str">
        <f>IF('3'!$B$5="","",IF('3'!$B$36="","","PCF011003"))</f>
        <v/>
      </c>
      <c r="AZ976" s="140" t="str">
        <f>IF('3'!$B$5="","",IF('3'!$B$36="","",1))</f>
        <v/>
      </c>
      <c r="BA976" s="137" t="str">
        <f>IF('3'!$B$5="","",IF('3'!$B$36="","",100))</f>
        <v/>
      </c>
      <c r="BB976" s="137"/>
      <c r="BC976" s="141" t="str">
        <f>IF('3'!$B$5="","",IF('3'!$B$36="","",0))</f>
        <v/>
      </c>
      <c r="BD976" s="137" t="str">
        <f>IF('3'!$B$5="","",IF('3'!$B$36="","",'3'!$B$2))</f>
        <v/>
      </c>
      <c r="BE976" s="138" t="str">
        <f>IF('3'!$B$5="","",IF('3'!$B$36="","",'3'!$B$4))</f>
        <v/>
      </c>
      <c r="BG976" s="77"/>
      <c r="BH976" s="73"/>
      <c r="BI976" s="79"/>
      <c r="BK976" s="75"/>
      <c r="BL976" s="73"/>
      <c r="BO976" s="79"/>
      <c r="BQ976" s="77"/>
      <c r="BR976" s="73"/>
    </row>
    <row r="977" spans="50:70" x14ac:dyDescent="0.25">
      <c r="AX977" s="139" t="str">
        <f>IF('3'!$B$5="","",IF('3'!$B$36="","",'3'!$B$5))</f>
        <v/>
      </c>
      <c r="AY977" s="137" t="str">
        <f>IF('3'!$B$5="","",IF('3'!$B$36="","","PCF011003"))</f>
        <v/>
      </c>
      <c r="AZ977" s="140" t="str">
        <f>IF('3'!$B$5="","",IF('3'!$B$36="","",1))</f>
        <v/>
      </c>
      <c r="BA977" s="137" t="str">
        <f>IF('3'!$B$5="","",IF('3'!$B$36="","",101))</f>
        <v/>
      </c>
      <c r="BB977" s="137" t="str">
        <f>IF('3'!$B$5="","",IF('3'!$B$36="","",IF('3'!$I$35="","",'3'!$I$35)))</f>
        <v/>
      </c>
      <c r="BC977" s="141" t="str">
        <f>IF('3'!$B$5="","",IF('3'!$B$36="","",0))</f>
        <v/>
      </c>
      <c r="BD977" s="137" t="str">
        <f>IF('3'!$B$5="","",IF('3'!$B$36="","",'3'!$B$2))</f>
        <v/>
      </c>
      <c r="BE977" s="138" t="str">
        <f>IF('3'!$B$5="","",IF('3'!$B$36="","",'3'!$B$4))</f>
        <v/>
      </c>
      <c r="BG977" s="77"/>
      <c r="BH977" s="73"/>
      <c r="BI977" s="79"/>
      <c r="BK977" s="75"/>
      <c r="BL977" s="73"/>
      <c r="BO977" s="79"/>
      <c r="BQ977" s="77"/>
      <c r="BR977" s="73"/>
    </row>
    <row r="978" spans="50:70" x14ac:dyDescent="0.25">
      <c r="AX978" s="139" t="str">
        <f>IF('3'!$B$5="","",IF('3'!$B$36="","",'3'!$B$5))</f>
        <v/>
      </c>
      <c r="AY978" s="137" t="str">
        <f>IF('3'!$B$5="","",IF('3'!$B$36="","","PCF011003"))</f>
        <v/>
      </c>
      <c r="AZ978" s="140" t="str">
        <f>IF('3'!$B$5="","",IF('3'!$B$36="","",1))</f>
        <v/>
      </c>
      <c r="BA978" s="137" t="str">
        <f>IF('3'!$B$5="","",IF('3'!$B$36="","",102))</f>
        <v/>
      </c>
      <c r="BB978" s="137" t="str">
        <f>IF('3'!$B$5="","",IF('3'!$B$36="","",IF('3'!$B$5="","",'3'!$B$5)))</f>
        <v/>
      </c>
      <c r="BC978" s="141" t="str">
        <f>IF('3'!$B$5="","",IF('3'!$B$36="","",0))</f>
        <v/>
      </c>
      <c r="BD978" s="137" t="str">
        <f>IF('3'!$B$5="","",IF('3'!$B$36="","",'3'!$B$2))</f>
        <v/>
      </c>
      <c r="BE978" s="138" t="str">
        <f>IF('3'!$B$5="","",IF('3'!$B$36="","",'3'!$B$4))</f>
        <v/>
      </c>
      <c r="BG978" s="77"/>
      <c r="BH978" s="73"/>
      <c r="BI978" s="79"/>
      <c r="BK978" s="75"/>
      <c r="BL978" s="73"/>
      <c r="BO978" s="79"/>
      <c r="BQ978" s="77"/>
      <c r="BR978" s="73"/>
    </row>
    <row r="979" spans="50:70" x14ac:dyDescent="0.25">
      <c r="AX979" s="139" t="str">
        <f>IF('3'!$B$5="","",IF('3'!$B$36="","",'3'!$B$5))</f>
        <v/>
      </c>
      <c r="AY979" s="137" t="str">
        <f>IF('3'!$B$5="","",IF('3'!$B$36="","","PCF011003"))</f>
        <v/>
      </c>
      <c r="AZ979" s="140" t="str">
        <f>IF('3'!$B$5="","",IF('3'!$B$36="","",1))</f>
        <v/>
      </c>
      <c r="BA979" s="137" t="str">
        <f>IF('3'!$B$5="","",IF('3'!$B$36="","",103))</f>
        <v/>
      </c>
      <c r="BB979" s="137"/>
      <c r="BC979" s="141" t="str">
        <f>IF('3'!$B$5="","",IF('3'!$B$36="","",'3'!$B$32))</f>
        <v/>
      </c>
      <c r="BD979" s="137" t="str">
        <f>IF('3'!$B$5="","",IF('3'!$B$36="","",'3'!$B$2))</f>
        <v/>
      </c>
      <c r="BE979" s="138" t="str">
        <f>IF('3'!$B$5="","",IF('3'!$B$36="","",'3'!$B$4))</f>
        <v/>
      </c>
      <c r="BG979" s="77"/>
      <c r="BH979" s="73"/>
      <c r="BI979" s="79"/>
      <c r="BK979" s="75"/>
      <c r="BL979" s="73"/>
      <c r="BO979" s="79"/>
      <c r="BQ979" s="77"/>
      <c r="BR979" s="73"/>
    </row>
    <row r="980" spans="50:70" x14ac:dyDescent="0.25">
      <c r="AX980" s="139" t="str">
        <f>IF('3'!$B$5="","",IF('3'!$B$36="","",'3'!$B$5))</f>
        <v/>
      </c>
      <c r="AY980" s="137" t="str">
        <f>IF('3'!$B$5="","",IF('3'!$B$36="","","PCF011003"))</f>
        <v/>
      </c>
      <c r="AZ980" s="140" t="str">
        <f>IF('3'!$B$5="","",IF('3'!$B$36="","",1))</f>
        <v/>
      </c>
      <c r="BA980" s="137" t="str">
        <f>IF('3'!$B$5="","",IF('3'!$B$36="","",104))</f>
        <v/>
      </c>
      <c r="BB980" s="137" t="str">
        <f>IF('3'!$B$5="","",IF('3'!$B$36="","",IF('3'!$A$18="","",'3'!$A$18)))</f>
        <v/>
      </c>
      <c r="BC980" s="141" t="str">
        <f>IF('3'!$B$5="","",IF('3'!$B$36="","",0))</f>
        <v/>
      </c>
      <c r="BD980" s="137" t="str">
        <f>IF('3'!$B$5="","",IF('3'!$B$36="","",'3'!$B$2))</f>
        <v/>
      </c>
      <c r="BE980" s="138" t="str">
        <f>IF('3'!$B$5="","",IF('3'!$B$36="","",'3'!$B$4))</f>
        <v/>
      </c>
      <c r="BG980" s="77"/>
      <c r="BH980" s="73"/>
      <c r="BI980" s="79"/>
      <c r="BK980" s="75"/>
      <c r="BL980" s="73"/>
      <c r="BO980" s="79"/>
      <c r="BQ980" s="77"/>
      <c r="BR980" s="73"/>
    </row>
    <row r="981" spans="50:70" x14ac:dyDescent="0.25">
      <c r="AX981" s="139" t="str">
        <f>IF('3'!$B$5="","",IF('3'!$B$36="","",'3'!$B$5))</f>
        <v/>
      </c>
      <c r="AY981" s="137" t="str">
        <f>IF('3'!$B$5="","",IF('3'!$B$36="","","PCF011003"))</f>
        <v/>
      </c>
      <c r="AZ981" s="140" t="str">
        <f>IF('3'!$B$5="","",IF('3'!$B$36="","",1))</f>
        <v/>
      </c>
      <c r="BA981" s="137" t="str">
        <f>IF('3'!$B$5="","",IF('3'!$B$36="","",105))</f>
        <v/>
      </c>
      <c r="BB981" s="137" t="str">
        <f>IF('3'!$B$5="","",IF('3'!$B$36="","",IF('3'!$A$19="","",'3'!$A$19)))</f>
        <v/>
      </c>
      <c r="BC981" s="141" t="str">
        <f>IF('3'!$B$5="","",IF('3'!$B$36="","",0))</f>
        <v/>
      </c>
      <c r="BD981" s="137" t="str">
        <f>IF('3'!$B$5="","",IF('3'!$B$36="","",'3'!$B$2))</f>
        <v/>
      </c>
      <c r="BE981" s="138" t="str">
        <f>IF('3'!$B$5="","",IF('3'!$B$36="","",'3'!$B$4))</f>
        <v/>
      </c>
      <c r="BG981" s="77"/>
      <c r="BH981" s="73"/>
      <c r="BI981" s="79"/>
      <c r="BK981" s="75"/>
      <c r="BL981" s="73"/>
      <c r="BO981" s="79"/>
      <c r="BQ981" s="77"/>
      <c r="BR981" s="73"/>
    </row>
    <row r="982" spans="50:70" x14ac:dyDescent="0.25">
      <c r="AX982" s="139" t="str">
        <f>IF('3'!$B$5="","",IF('3'!$B$36="","",'3'!$B$5))</f>
        <v/>
      </c>
      <c r="AY982" s="137" t="str">
        <f>IF('3'!$B$5="","",IF('3'!$B$36="","","PCF011003"))</f>
        <v/>
      </c>
      <c r="AZ982" s="140" t="str">
        <f>IF('3'!$B$5="","",IF('3'!$B$36="","",1))</f>
        <v/>
      </c>
      <c r="BA982" s="137" t="str">
        <f>IF('3'!$B$5="","",IF('3'!$B$36="","",106))</f>
        <v/>
      </c>
      <c r="BB982" s="137" t="str">
        <f>IF('3'!$B$5="","",IF('3'!$B$36="","",IF('3'!$A$20="","",'3'!$A$20)))</f>
        <v/>
      </c>
      <c r="BC982" s="141" t="str">
        <f>IF('3'!$B$5="","",IF('3'!$B$36="","",0))</f>
        <v/>
      </c>
      <c r="BD982" s="137" t="str">
        <f>IF('3'!$B$5="","",IF('3'!$B$36="","",'3'!$B$2))</f>
        <v/>
      </c>
      <c r="BE982" s="138" t="str">
        <f>IF('3'!$B$5="","",IF('3'!$B$36="","",'3'!$B$4))</f>
        <v/>
      </c>
      <c r="BG982" s="77"/>
      <c r="BH982" s="73"/>
      <c r="BI982" s="79"/>
      <c r="BK982" s="75"/>
      <c r="BL982" s="73"/>
      <c r="BO982" s="79"/>
      <c r="BQ982" s="77"/>
      <c r="BR982" s="73"/>
    </row>
    <row r="983" spans="50:70" x14ac:dyDescent="0.25">
      <c r="AX983" s="139" t="str">
        <f>IF('3'!$B$5="","",IF('3'!$B$36="","",'3'!$B$5))</f>
        <v/>
      </c>
      <c r="AY983" s="137" t="str">
        <f>IF('3'!$B$5="","",IF('3'!$B$36="","","PCF011003"))</f>
        <v/>
      </c>
      <c r="AZ983" s="140" t="str">
        <f>IF('3'!$B$5="","",IF('3'!$B$36="","",1))</f>
        <v/>
      </c>
      <c r="BA983" s="137" t="str">
        <f>IF('3'!$B$5="","",IF('3'!$B$36="","",107))</f>
        <v/>
      </c>
      <c r="BB983" s="137" t="str">
        <f>IF('3'!$B$5="","",IF('3'!$B$36="","",IF('3'!$A$21="","",'3'!$A$21)))</f>
        <v/>
      </c>
      <c r="BC983" s="141" t="str">
        <f>IF('3'!$B$5="","",IF('3'!$B$36="","",0))</f>
        <v/>
      </c>
      <c r="BD983" s="137" t="str">
        <f>IF('3'!$B$5="","",IF('3'!$B$36="","",'3'!$B$2))</f>
        <v/>
      </c>
      <c r="BE983" s="138" t="str">
        <f>IF('3'!$B$5="","",IF('3'!$B$36="","",'3'!$B$4))</f>
        <v/>
      </c>
      <c r="BG983" s="77"/>
      <c r="BH983" s="73"/>
      <c r="BI983" s="79"/>
      <c r="BK983" s="75"/>
      <c r="BL983" s="73"/>
      <c r="BO983" s="79"/>
      <c r="BQ983" s="77"/>
      <c r="BR983" s="73"/>
    </row>
    <row r="984" spans="50:70" x14ac:dyDescent="0.25">
      <c r="AX984" s="139" t="str">
        <f>IF('3'!$B$5="","",IF('3'!$B$36="","",'3'!$B$5))</f>
        <v/>
      </c>
      <c r="AY984" s="137" t="str">
        <f>IF('3'!$B$5="","",IF('3'!$B$36="","","PCF011003"))</f>
        <v/>
      </c>
      <c r="AZ984" s="140" t="str">
        <f>IF('3'!$B$5="","",IF('3'!$B$36="","",1))</f>
        <v/>
      </c>
      <c r="BA984" s="137" t="str">
        <f>IF('3'!$B$5="","",IF('3'!$B$36="","",108))</f>
        <v/>
      </c>
      <c r="BB984" s="137"/>
      <c r="BC984" s="141" t="str">
        <f>IF('3'!$B$5="","",IF('3'!$B$36="","",'3'!$B$32))</f>
        <v/>
      </c>
      <c r="BD984" s="137" t="str">
        <f>IF('3'!$B$5="","",IF('3'!$B$36="","",'3'!$B$2))</f>
        <v/>
      </c>
      <c r="BE984" s="138" t="str">
        <f>IF('3'!$B$5="","",IF('3'!$B$36="","",'3'!$B$4))</f>
        <v/>
      </c>
      <c r="BG984" s="77"/>
      <c r="BH984" s="73"/>
      <c r="BI984" s="79"/>
      <c r="BK984" s="75"/>
      <c r="BL984" s="73"/>
      <c r="BO984" s="79"/>
      <c r="BQ984" s="77"/>
      <c r="BR984" s="73"/>
    </row>
    <row r="985" spans="50:70" x14ac:dyDescent="0.25">
      <c r="AX985" s="139" t="str">
        <f>IF('3'!$B$5="","",IF('3'!$B$36="","",'3'!$B$5))</f>
        <v/>
      </c>
      <c r="AY985" s="137" t="str">
        <f>IF('3'!$B$5="","",IF('3'!$B$36="","","PCF011003"))</f>
        <v/>
      </c>
      <c r="AZ985" s="140" t="str">
        <f>IF('3'!$B$5="","",IF('3'!$B$36="","",1))</f>
        <v/>
      </c>
      <c r="BA985" s="137" t="str">
        <f>IF('3'!$B$5="","",IF('3'!$B$36="","",109))</f>
        <v/>
      </c>
      <c r="BB985" s="137"/>
      <c r="BC985" s="141" t="str">
        <f>IF('3'!$B$5="","",IF('3'!$B$36="","",'3'!$B$33))</f>
        <v/>
      </c>
      <c r="BD985" s="137" t="str">
        <f>IF('3'!$B$5="","",IF('3'!$B$36="","",'3'!$B$2))</f>
        <v/>
      </c>
      <c r="BE985" s="138" t="str">
        <f>IF('3'!$B$5="","",IF('3'!$B$36="","",'3'!$B$4))</f>
        <v/>
      </c>
      <c r="BG985" s="77"/>
      <c r="BH985" s="73"/>
      <c r="BI985" s="79"/>
      <c r="BK985" s="75"/>
      <c r="BL985" s="73"/>
      <c r="BO985" s="79"/>
      <c r="BQ985" s="77"/>
      <c r="BR985" s="73"/>
    </row>
    <row r="986" spans="50:70" x14ac:dyDescent="0.25">
      <c r="AX986" s="139" t="str">
        <f>IF('3'!$B$5="","",IF('3'!$B$36="","",'3'!$B$5))</f>
        <v/>
      </c>
      <c r="AY986" s="137" t="str">
        <f>IF('3'!$B$5="","",IF('3'!$B$36="","","PCF011003"))</f>
        <v/>
      </c>
      <c r="AZ986" s="140" t="str">
        <f>IF('3'!$B$5="","",IF('3'!$B$36="","",1))</f>
        <v/>
      </c>
      <c r="BA986" s="137" t="str">
        <f>IF('3'!$B$5="","",IF('3'!$B$36="","",110))</f>
        <v/>
      </c>
      <c r="BB986" s="137"/>
      <c r="BC986" s="141" t="str">
        <f>IF('3'!$B$5="","",IF('3'!$B$36="","",'3'!$B$33))</f>
        <v/>
      </c>
      <c r="BD986" s="137" t="str">
        <f>IF('3'!$B$5="","",IF('3'!$B$36="","",'3'!$B$2))</f>
        <v/>
      </c>
      <c r="BE986" s="138" t="str">
        <f>IF('3'!$B$5="","",IF('3'!$B$36="","",'3'!$B$4))</f>
        <v/>
      </c>
      <c r="BG986" s="77"/>
      <c r="BH986" s="73"/>
      <c r="BI986" s="79"/>
      <c r="BK986" s="75"/>
      <c r="BL986" s="73"/>
      <c r="BO986" s="79"/>
      <c r="BQ986" s="77"/>
      <c r="BR986" s="73"/>
    </row>
    <row r="987" spans="50:70" x14ac:dyDescent="0.25">
      <c r="AX987" s="139" t="str">
        <f>IF('3'!$B$5="","",IF('3'!$B$36="","",'3'!$B$5))</f>
        <v/>
      </c>
      <c r="AY987" s="137" t="str">
        <f>IF('3'!$B$5="","",IF('3'!$B$36="","","PCF011003"))</f>
        <v/>
      </c>
      <c r="AZ987" s="140" t="str">
        <f>IF('3'!$B$5="","",IF('3'!$B$36="","",1))</f>
        <v/>
      </c>
      <c r="BA987" s="137" t="str">
        <f>IF('3'!$B$5="","",IF('3'!$B$36="","",111))</f>
        <v/>
      </c>
      <c r="BB987" s="137"/>
      <c r="BC987" s="141" t="str">
        <f>IF('3'!$B$5="","",IF('3'!$B$36="","",'3'!$I$35))</f>
        <v/>
      </c>
      <c r="BD987" s="137" t="str">
        <f>IF('3'!$B$5="","",IF('3'!$B$36="","",'3'!$B$2))</f>
        <v/>
      </c>
      <c r="BE987" s="138" t="str">
        <f>IF('3'!$B$5="","",IF('3'!$B$36="","",'3'!$B$4))</f>
        <v/>
      </c>
      <c r="BG987" s="77"/>
      <c r="BH987" s="73"/>
      <c r="BI987" s="79"/>
      <c r="BK987" s="75"/>
      <c r="BL987" s="73"/>
      <c r="BO987" s="79"/>
      <c r="BQ987" s="77"/>
      <c r="BR987" s="73"/>
    </row>
    <row r="988" spans="50:70" x14ac:dyDescent="0.25">
      <c r="AX988" s="139" t="str">
        <f>IF('3'!$B$5="","",IF('3'!$B$36="","",'3'!$B$5))</f>
        <v/>
      </c>
      <c r="AY988" s="137" t="str">
        <f>IF('3'!$B$5="","",IF('3'!$B$36="","","PCF011003"))</f>
        <v/>
      </c>
      <c r="AZ988" s="140" t="str">
        <f>IF('3'!$B$5="","",IF('3'!$B$36="","",1))</f>
        <v/>
      </c>
      <c r="BA988" s="137" t="str">
        <f>IF('3'!$B$5="","",IF('3'!$B$36="","",112))</f>
        <v/>
      </c>
      <c r="BB988" s="137" t="str">
        <f>IF('3'!$B$5="","",IF('3'!$B$36="","",IF('3'!$C$25="","",'3'!$C$25)))</f>
        <v/>
      </c>
      <c r="BC988" s="141" t="str">
        <f>IF('3'!$B$5="","",IF('3'!$B$36="","",0))</f>
        <v/>
      </c>
      <c r="BD988" s="137" t="str">
        <f>IF('3'!$B$5="","",IF('3'!$B$36="","",'3'!$B$2))</f>
        <v/>
      </c>
      <c r="BE988" s="138" t="str">
        <f>IF('3'!$B$5="","",IF('3'!$B$36="","",'3'!$B$4))</f>
        <v/>
      </c>
      <c r="BG988" s="77"/>
      <c r="BH988" s="73"/>
      <c r="BI988" s="79"/>
      <c r="BK988" s="75"/>
      <c r="BL988" s="73"/>
      <c r="BO988" s="79"/>
      <c r="BQ988" s="77"/>
      <c r="BR988" s="73"/>
    </row>
    <row r="989" spans="50:70" x14ac:dyDescent="0.25">
      <c r="AX989" s="139" t="str">
        <f>IF('3'!$B$5="","",IF('3'!$B$36="","",'3'!$B$5))</f>
        <v/>
      </c>
      <c r="AY989" s="137" t="str">
        <f>IF('3'!$B$5="","",IF('3'!$B$36="","","PCF011003"))</f>
        <v/>
      </c>
      <c r="AZ989" s="140" t="str">
        <f>IF('3'!$B$5="","",IF('3'!$B$36="","",1))</f>
        <v/>
      </c>
      <c r="BA989" s="137" t="str">
        <f>IF('3'!$B$5="","",IF('3'!$B$36="","",113))</f>
        <v/>
      </c>
      <c r="BB989" s="137" t="str">
        <f>IF('3'!$B$5="","",IF('3'!$B$36="","",IF('3'!$C$26="","",'3'!$C$26)))</f>
        <v/>
      </c>
      <c r="BC989" s="141" t="str">
        <f>IF('3'!$B$5="","",IF('3'!$B$36="","",0))</f>
        <v/>
      </c>
      <c r="BD989" s="137" t="str">
        <f>IF('3'!$B$5="","",IF('3'!$B$36="","",'3'!$B$2))</f>
        <v/>
      </c>
      <c r="BE989" s="138" t="str">
        <f>IF('3'!$B$5="","",IF('3'!$B$36="","",'3'!$B$4))</f>
        <v/>
      </c>
      <c r="BG989" s="77"/>
      <c r="BH989" s="73"/>
      <c r="BI989" s="79"/>
      <c r="BK989" s="75"/>
      <c r="BL989" s="73"/>
      <c r="BO989" s="79"/>
      <c r="BQ989" s="77"/>
      <c r="BR989" s="73"/>
    </row>
    <row r="990" spans="50:70" x14ac:dyDescent="0.25">
      <c r="AX990" s="139" t="str">
        <f>IF('3'!$B$5="","",IF('3'!$B$36="","",'3'!$B$5))</f>
        <v/>
      </c>
      <c r="AY990" s="137" t="str">
        <f>IF('3'!$B$5="","",IF('3'!$B$36="","","PCF011003"))</f>
        <v/>
      </c>
      <c r="AZ990" s="140" t="str">
        <f>IF('3'!$B$5="","",IF('3'!$B$36="","",1))</f>
        <v/>
      </c>
      <c r="BA990" s="137" t="str">
        <f>IF('3'!$B$5="","",IF('3'!$B$36="","",114))</f>
        <v/>
      </c>
      <c r="BB990" s="137" t="str">
        <f>IF('3'!$B$5="","",IF('3'!$B$36="","",IF('3'!$C$27="","",'3'!$C$27)))</f>
        <v/>
      </c>
      <c r="BC990" s="141" t="str">
        <f>IF('3'!$B$5="","",IF('3'!$B$36="","",0))</f>
        <v/>
      </c>
      <c r="BD990" s="137" t="str">
        <f>IF('3'!$B$5="","",IF('3'!$B$36="","",'3'!$B$2))</f>
        <v/>
      </c>
      <c r="BE990" s="138" t="str">
        <f>IF('3'!$B$5="","",IF('3'!$B$36="","",'3'!$B$4))</f>
        <v/>
      </c>
      <c r="BG990" s="77"/>
      <c r="BH990" s="73"/>
      <c r="BI990" s="79"/>
      <c r="BK990" s="75"/>
      <c r="BL990" s="73"/>
      <c r="BO990" s="79"/>
      <c r="BQ990" s="77"/>
      <c r="BR990" s="73"/>
    </row>
    <row r="991" spans="50:70" x14ac:dyDescent="0.25">
      <c r="AX991" s="139" t="str">
        <f>IF('3'!$B$5="","",IF('3'!$B$36="","",'3'!$B$5))</f>
        <v/>
      </c>
      <c r="AY991" s="137" t="str">
        <f>IF('3'!$B$5="","",IF('3'!$B$36="","","PCF011003"))</f>
        <v/>
      </c>
      <c r="AZ991" s="140" t="str">
        <f>IF('3'!$B$5="","",IF('3'!$B$36="","",1))</f>
        <v/>
      </c>
      <c r="BA991" s="137" t="str">
        <f>IF('3'!$B$5="","",IF('3'!$B$36="","",115))</f>
        <v/>
      </c>
      <c r="BB991" s="137" t="str">
        <f>IF('3'!$B$5="","",IF('3'!$B$36="","",IF('3'!$C$28="","",'3'!$C$28)))</f>
        <v/>
      </c>
      <c r="BC991" s="141" t="str">
        <f>IF('3'!$B$5="","",IF('3'!$B$36="","",0))</f>
        <v/>
      </c>
      <c r="BD991" s="137" t="str">
        <f>IF('3'!$B$5="","",IF('3'!$B$36="","",'3'!$B$2))</f>
        <v/>
      </c>
      <c r="BE991" s="138" t="str">
        <f>IF('3'!$B$5="","",IF('3'!$B$36="","",'3'!$B$4))</f>
        <v/>
      </c>
      <c r="BG991" s="77"/>
      <c r="BH991" s="73"/>
      <c r="BI991" s="79"/>
      <c r="BK991" s="75"/>
      <c r="BL991" s="73"/>
      <c r="BO991" s="79"/>
      <c r="BQ991" s="77"/>
      <c r="BR991" s="73"/>
    </row>
    <row r="992" spans="50:70" x14ac:dyDescent="0.25">
      <c r="AX992" s="139" t="str">
        <f>IF('3'!$B$5="","",IF('3'!$B$36="","",'3'!$B$5))</f>
        <v/>
      </c>
      <c r="AY992" s="137" t="str">
        <f>IF('3'!$B$5="","",IF('3'!$B$36="","","PCF011003"))</f>
        <v/>
      </c>
      <c r="AZ992" s="140" t="str">
        <f>IF('3'!$B$5="","",IF('3'!$B$36="","",1))</f>
        <v/>
      </c>
      <c r="BA992" s="137" t="str">
        <f>IF('3'!$B$5="","",IF('3'!$B$36="","",116))</f>
        <v/>
      </c>
      <c r="BB992" s="137" t="str">
        <f>IF('3'!$B$5="","",IF('3'!$B$36="","",IF('3'!$C$25="","",'3'!$C$25)))</f>
        <v/>
      </c>
      <c r="BC992" s="141" t="str">
        <f>IF('3'!$B$5="","",IF('3'!$B$36="","",0))</f>
        <v/>
      </c>
      <c r="BD992" s="137" t="str">
        <f>IF('3'!$B$5="","",IF('3'!$B$36="","",'3'!$B$2))</f>
        <v/>
      </c>
      <c r="BE992" s="138" t="str">
        <f>IF('3'!$B$5="","",IF('3'!$B$36="","",'3'!$B$4))</f>
        <v/>
      </c>
      <c r="BG992" s="77"/>
      <c r="BH992" s="73"/>
      <c r="BI992" s="79"/>
      <c r="BK992" s="75"/>
      <c r="BL992" s="73"/>
      <c r="BO992" s="79"/>
      <c r="BQ992" s="77"/>
      <c r="BR992" s="73"/>
    </row>
    <row r="993" spans="50:70" x14ac:dyDescent="0.25">
      <c r="AX993" s="139" t="str">
        <f>IF('3'!$B$5="","",IF('3'!$B$36="","",'3'!$B$5))</f>
        <v/>
      </c>
      <c r="AY993" s="137" t="str">
        <f>IF('3'!$B$5="","",IF('3'!$B$36="","","PCF011003"))</f>
        <v/>
      </c>
      <c r="AZ993" s="140" t="str">
        <f>IF('3'!$B$5="","",IF('3'!$B$36="","",1))</f>
        <v/>
      </c>
      <c r="BA993" s="137" t="str">
        <f>IF('3'!$B$5="","",IF('3'!$B$36="","",117))</f>
        <v/>
      </c>
      <c r="BB993" s="137" t="str">
        <f>IF('3'!$B$5="","",IF('3'!$B$36="","",IF('3'!$C$26="","",'3'!$C$26)))</f>
        <v/>
      </c>
      <c r="BC993" s="141" t="str">
        <f>IF('3'!$B$5="","",IF('3'!$B$36="","",0))</f>
        <v/>
      </c>
      <c r="BD993" s="137" t="str">
        <f>IF('3'!$B$5="","",IF('3'!$B$36="","",'3'!$B$2))</f>
        <v/>
      </c>
      <c r="BE993" s="138" t="str">
        <f>IF('3'!$B$5="","",IF('3'!$B$36="","",'3'!$B$4))</f>
        <v/>
      </c>
      <c r="BG993" s="77"/>
      <c r="BH993" s="73"/>
      <c r="BI993" s="79"/>
      <c r="BK993" s="75"/>
      <c r="BL993" s="73"/>
      <c r="BO993" s="79"/>
      <c r="BQ993" s="77"/>
      <c r="BR993" s="73"/>
    </row>
    <row r="994" spans="50:70" x14ac:dyDescent="0.25">
      <c r="AX994" s="139" t="str">
        <f>IF('3'!$B$5="","",IF('3'!$B$36="","",'3'!$B$5))</f>
        <v/>
      </c>
      <c r="AY994" s="137" t="str">
        <f>IF('3'!$B$5="","",IF('3'!$B$36="","","PCF011003"))</f>
        <v/>
      </c>
      <c r="AZ994" s="140" t="str">
        <f>IF('3'!$B$5="","",IF('3'!$B$36="","",1))</f>
        <v/>
      </c>
      <c r="BA994" s="137" t="str">
        <f>IF('3'!$B$5="","",IF('3'!$B$36="","",118))</f>
        <v/>
      </c>
      <c r="BB994" s="137" t="str">
        <f>IF('3'!$B$5="","",IF('3'!$B$36="","",IF('3'!$C$27="","",'3'!$C$27)))</f>
        <v/>
      </c>
      <c r="BC994" s="141" t="str">
        <f>IF('3'!$B$5="","",IF('3'!$B$36="","",0))</f>
        <v/>
      </c>
      <c r="BD994" s="137" t="str">
        <f>IF('3'!$B$5="","",IF('3'!$B$36="","",'3'!$B$2))</f>
        <v/>
      </c>
      <c r="BE994" s="138" t="str">
        <f>IF('3'!$B$5="","",IF('3'!$B$36="","",'3'!$B$4))</f>
        <v/>
      </c>
      <c r="BG994" s="77"/>
      <c r="BH994" s="73"/>
      <c r="BI994" s="79"/>
      <c r="BK994" s="75"/>
      <c r="BL994" s="73"/>
      <c r="BO994" s="79"/>
      <c r="BQ994" s="77"/>
      <c r="BR994" s="73"/>
    </row>
    <row r="995" spans="50:70" x14ac:dyDescent="0.25">
      <c r="AX995" s="139" t="str">
        <f>IF('3'!$B$5="","",IF('3'!$B$36="","",'3'!$B$5))</f>
        <v/>
      </c>
      <c r="AY995" s="137" t="str">
        <f>IF('3'!$B$5="","",IF('3'!$B$36="","","PCF011003"))</f>
        <v/>
      </c>
      <c r="AZ995" s="140" t="str">
        <f>IF('3'!$B$5="","",IF('3'!$B$36="","",1))</f>
        <v/>
      </c>
      <c r="BA995" s="137" t="str">
        <f>IF('3'!$B$5="","",IF('3'!$B$36="","",119))</f>
        <v/>
      </c>
      <c r="BB995" s="137" t="str">
        <f>IF('3'!$B$5="","",IF('3'!$B$36="","",IF('3'!$C$28="","",'3'!$C$28)))</f>
        <v/>
      </c>
      <c r="BC995" s="141" t="str">
        <f>IF('3'!$B$5="","",IF('3'!$B$36="","",0))</f>
        <v/>
      </c>
      <c r="BD995" s="137" t="str">
        <f>IF('3'!$B$5="","",IF('3'!$B$36="","",'3'!$B$2))</f>
        <v/>
      </c>
      <c r="BE995" s="138" t="str">
        <f>IF('3'!$B$5="","",IF('3'!$B$36="","",'3'!$B$4))</f>
        <v/>
      </c>
      <c r="BG995" s="77"/>
      <c r="BH995" s="73"/>
      <c r="BI995" s="79"/>
      <c r="BK995" s="75"/>
      <c r="BL995" s="73"/>
      <c r="BO995" s="79"/>
      <c r="BQ995" s="77"/>
      <c r="BR995" s="73"/>
    </row>
    <row r="996" spans="50:70" x14ac:dyDescent="0.25">
      <c r="AX996" s="139" t="str">
        <f>IF('3'!$B$5="","",IF('3'!$B$36="","",'3'!$B$5))</f>
        <v/>
      </c>
      <c r="AY996" s="137" t="str">
        <f>IF('3'!$B$5="","",IF('3'!$B$36="","","PCF011003"))</f>
        <v/>
      </c>
      <c r="AZ996" s="140" t="str">
        <f>IF('3'!$B$5="","",IF('3'!$B$36="","",1))</f>
        <v/>
      </c>
      <c r="BA996" s="137" t="str">
        <f>IF('3'!$B$5="","",IF('3'!$B$36="","",120))</f>
        <v/>
      </c>
      <c r="BB996" s="137" t="str">
        <f>IF('3'!$B$5="","",IF('3'!$B$36="","",IF('3'!$B$8="","",'3'!$B$8)))</f>
        <v/>
      </c>
      <c r="BC996" s="141" t="str">
        <f>IF('3'!$B$5="","",IF('3'!$B$36="","",0))</f>
        <v/>
      </c>
      <c r="BD996" s="137" t="str">
        <f>IF('3'!$B$5="","",IF('3'!$B$36="","",'3'!$B$2))</f>
        <v/>
      </c>
      <c r="BE996" s="138" t="str">
        <f>IF('3'!$B$5="","",IF('3'!$B$36="","",'3'!$B$4))</f>
        <v/>
      </c>
      <c r="BG996" s="77"/>
      <c r="BH996" s="73"/>
      <c r="BI996" s="79"/>
      <c r="BK996" s="75"/>
      <c r="BL996" s="73"/>
      <c r="BO996" s="79"/>
      <c r="BQ996" s="77"/>
      <c r="BR996" s="73"/>
    </row>
    <row r="997" spans="50:70" x14ac:dyDescent="0.25">
      <c r="AX997" s="139" t="str">
        <f>IF('3'!$B$5="","",IF('3'!$B$36="","",'3'!$B$5))</f>
        <v/>
      </c>
      <c r="AY997" s="137" t="str">
        <f>IF('3'!$B$5="","",IF('3'!$B$36="","","PCF011003"))</f>
        <v/>
      </c>
      <c r="AZ997" s="140" t="str">
        <f>IF('3'!$B$5="","",IF('3'!$B$36="","",1))</f>
        <v/>
      </c>
      <c r="BA997" s="137" t="str">
        <f>IF('3'!$B$5="","",IF('3'!$B$36="","",121))</f>
        <v/>
      </c>
      <c r="BB997" s="137"/>
      <c r="BC997" s="141" t="str">
        <f>IF('3'!$B$5="","",IF('3'!$B$36="","",0))</f>
        <v/>
      </c>
      <c r="BD997" s="137" t="str">
        <f>IF('3'!$B$5="","",IF('3'!$B$36="","",'3'!$B$2))</f>
        <v/>
      </c>
      <c r="BE997" s="138" t="str">
        <f>IF('3'!$B$5="","",IF('3'!$B$36="","",'3'!$B$4))</f>
        <v/>
      </c>
      <c r="BG997" s="77"/>
      <c r="BH997" s="73"/>
      <c r="BI997" s="79"/>
      <c r="BK997" s="75"/>
      <c r="BL997" s="73"/>
      <c r="BO997" s="79"/>
      <c r="BQ997" s="77"/>
      <c r="BR997" s="73"/>
    </row>
    <row r="998" spans="50:70" x14ac:dyDescent="0.25">
      <c r="AX998" s="139" t="str">
        <f>IF('3'!$B$5="","",IF('3'!$B$36="","",'3'!$B$5))</f>
        <v/>
      </c>
      <c r="AY998" s="137" t="str">
        <f>IF('3'!$B$5="","",IF('3'!$B$36="","","PCF011003"))</f>
        <v/>
      </c>
      <c r="AZ998" s="140" t="str">
        <f>IF('3'!$B$5="","",IF('3'!$B$36="","",1))</f>
        <v/>
      </c>
      <c r="BA998" s="137" t="str">
        <f>IF('3'!$B$5="","",IF('3'!$B$36="","",122))</f>
        <v/>
      </c>
      <c r="BB998" s="137"/>
      <c r="BC998" s="141" t="str">
        <f>IF('3'!$B$5="","",IF('3'!$B$36="","",0))</f>
        <v/>
      </c>
      <c r="BD998" s="137" t="str">
        <f>IF('3'!$B$5="","",IF('3'!$B$36="","",'3'!$B$2))</f>
        <v/>
      </c>
      <c r="BE998" s="138" t="str">
        <f>IF('3'!$B$5="","",IF('3'!$B$36="","",'3'!$B$4))</f>
        <v/>
      </c>
      <c r="BG998" s="77"/>
      <c r="BH998" s="73"/>
      <c r="BI998" s="79"/>
      <c r="BK998" s="75"/>
      <c r="BL998" s="73"/>
      <c r="BO998" s="79"/>
      <c r="BQ998" s="77"/>
      <c r="BR998" s="73"/>
    </row>
    <row r="999" spans="50:70" x14ac:dyDescent="0.25">
      <c r="AX999" s="139" t="str">
        <f>IF('3'!$B$5="","",IF('3'!$B$36="","",'3'!$B$5))</f>
        <v/>
      </c>
      <c r="AY999" s="137" t="str">
        <f>IF('3'!$B$5="","",IF('3'!$B$36="","","PCF011003"))</f>
        <v/>
      </c>
      <c r="AZ999" s="140" t="str">
        <f>IF('3'!$B$5="","",IF('3'!$B$36="","",1))</f>
        <v/>
      </c>
      <c r="BA999" s="137" t="str">
        <f>IF('3'!$B$5="","",IF('3'!$B$36="","",123))</f>
        <v/>
      </c>
      <c r="BB999" s="137"/>
      <c r="BC999" s="141" t="str">
        <f>IF('3'!$B$5="","",IF('3'!$B$36="","",'3'!$C$44))</f>
        <v/>
      </c>
      <c r="BD999" s="137" t="str">
        <f>IF('3'!$B$5="","",IF('3'!$B$36="","",'3'!$B$2))</f>
        <v/>
      </c>
      <c r="BE999" s="138" t="str">
        <f>IF('3'!$B$5="","",IF('3'!$B$36="","",'3'!$B$4))</f>
        <v/>
      </c>
      <c r="BG999" s="77"/>
      <c r="BH999" s="73"/>
      <c r="BI999" s="79"/>
      <c r="BK999" s="75"/>
      <c r="BL999" s="73"/>
      <c r="BO999" s="79"/>
      <c r="BQ999" s="77"/>
      <c r="BR999" s="73"/>
    </row>
    <row r="1000" spans="50:70" x14ac:dyDescent="0.25">
      <c r="AX1000" s="139" t="str">
        <f>IF('3'!$B$5="","",IF('3'!$B$36="","",'3'!$B$5))</f>
        <v/>
      </c>
      <c r="AY1000" s="137" t="str">
        <f>IF('3'!$B$5="","",IF('3'!$B$36="","","PCF011003"))</f>
        <v/>
      </c>
      <c r="AZ1000" s="140" t="str">
        <f>IF('3'!$B$5="","",IF('3'!$B$36="","",1))</f>
        <v/>
      </c>
      <c r="BA1000" s="137" t="str">
        <f>IF('3'!$B$5="","",IF('3'!$B$36="","",124))</f>
        <v/>
      </c>
      <c r="BB1000" s="137"/>
      <c r="BC1000" s="141" t="str">
        <f>IF('3'!$B$5="","",IF('3'!$B$36="","",'3'!$C$45))</f>
        <v/>
      </c>
      <c r="BD1000" s="137" t="str">
        <f>IF('3'!$B$5="","",IF('3'!$B$36="","",'3'!$B$2))</f>
        <v/>
      </c>
      <c r="BE1000" s="138" t="str">
        <f>IF('3'!$B$5="","",IF('3'!$B$36="","",'3'!$B$4))</f>
        <v/>
      </c>
      <c r="BG1000" s="77"/>
      <c r="BH1000" s="73"/>
      <c r="BI1000" s="79"/>
      <c r="BK1000" s="75"/>
      <c r="BL1000" s="73"/>
      <c r="BO1000" s="79"/>
      <c r="BQ1000" s="77"/>
      <c r="BR1000" s="73"/>
    </row>
    <row r="1001" spans="50:70" x14ac:dyDescent="0.25">
      <c r="AX1001" s="139" t="str">
        <f>IF('3'!$B$5="","",IF('3'!$B$36="","",'3'!$B$5))</f>
        <v/>
      </c>
      <c r="AY1001" s="137" t="str">
        <f>IF('3'!$B$5="","",IF('3'!$B$36="","","PCF011003"))</f>
        <v/>
      </c>
      <c r="AZ1001" s="140" t="str">
        <f>IF('3'!$B$5="","",IF('3'!$B$36="","",1))</f>
        <v/>
      </c>
      <c r="BA1001" s="137" t="str">
        <f>IF('3'!$B$5="","",IF('3'!$B$36="","",125))</f>
        <v/>
      </c>
      <c r="BB1001" s="137"/>
      <c r="BC1001" s="141" t="str">
        <f>IF('3'!$B$5="","",IF('3'!$B$36="","",'3'!$C$46))</f>
        <v/>
      </c>
      <c r="BD1001" s="137" t="str">
        <f>IF('3'!$B$5="","",IF('3'!$B$36="","",'3'!$B$2))</f>
        <v/>
      </c>
      <c r="BE1001" s="138" t="str">
        <f>IF('3'!$B$5="","",IF('3'!$B$36="","",'3'!$B$4))</f>
        <v/>
      </c>
      <c r="BG1001" s="77"/>
      <c r="BH1001" s="73"/>
      <c r="BI1001" s="79"/>
      <c r="BK1001" s="75"/>
      <c r="BL1001" s="73"/>
      <c r="BO1001" s="79"/>
      <c r="BQ1001" s="77"/>
      <c r="BR1001" s="73"/>
    </row>
    <row r="1002" spans="50:70" x14ac:dyDescent="0.25">
      <c r="AX1002" s="139" t="str">
        <f>IF('3'!$B$5="","",IF('3'!$B$36="","",'3'!$B$5))</f>
        <v/>
      </c>
      <c r="AY1002" s="137" t="str">
        <f>IF('3'!$B$5="","",IF('3'!$B$36="","","PCF011003"))</f>
        <v/>
      </c>
      <c r="AZ1002" s="140" t="str">
        <f>IF('3'!$B$5="","",IF('3'!$B$36="","",1))</f>
        <v/>
      </c>
      <c r="BA1002" s="137" t="str">
        <f>IF('3'!$B$5="","",IF('3'!$B$36="","",126))</f>
        <v/>
      </c>
      <c r="BB1002" s="137"/>
      <c r="BC1002" s="141" t="str">
        <f>IF('3'!$B$5="","",IF('3'!$B$36="","",'3'!$C$47))</f>
        <v/>
      </c>
      <c r="BD1002" s="137" t="str">
        <f>IF('3'!$B$5="","",IF('3'!$B$36="","",'3'!$B$2))</f>
        <v/>
      </c>
      <c r="BE1002" s="138" t="str">
        <f>IF('3'!$B$5="","",IF('3'!$B$36="","",'3'!$B$4))</f>
        <v/>
      </c>
      <c r="BG1002" s="77"/>
      <c r="BH1002" s="73"/>
      <c r="BI1002" s="79"/>
      <c r="BK1002" s="75"/>
      <c r="BL1002" s="73"/>
      <c r="BO1002" s="79"/>
      <c r="BQ1002" s="77"/>
      <c r="BR1002" s="73"/>
    </row>
    <row r="1003" spans="50:70" x14ac:dyDescent="0.25">
      <c r="AX1003" s="139" t="str">
        <f>IF('3'!$B$5="","",IF('3'!$B$36="","",'3'!$B$5))</f>
        <v/>
      </c>
      <c r="AY1003" s="137" t="str">
        <f>IF('3'!$B$5="","",IF('3'!$B$36="","","PCF011003"))</f>
        <v/>
      </c>
      <c r="AZ1003" s="140" t="str">
        <f>IF('3'!$B$5="","",IF('3'!$B$36="","",1))</f>
        <v/>
      </c>
      <c r="BA1003" s="137" t="str">
        <f>IF('3'!$B$5="","",IF('3'!$B$36="","",127))</f>
        <v/>
      </c>
      <c r="BB1003" s="137"/>
      <c r="BC1003" s="141" t="str">
        <f>IF('3'!$B$5="","",IF('3'!$B$36="","",'3'!$C$48))</f>
        <v/>
      </c>
      <c r="BD1003" s="137" t="str">
        <f>IF('3'!$B$5="","",IF('3'!$B$36="","",'3'!$B$2))</f>
        <v/>
      </c>
      <c r="BE1003" s="138" t="str">
        <f>IF('3'!$B$5="","",IF('3'!$B$36="","",'3'!$B$4))</f>
        <v/>
      </c>
      <c r="BG1003" s="77"/>
      <c r="BH1003" s="73"/>
      <c r="BI1003" s="79"/>
      <c r="BK1003" s="75"/>
      <c r="BL1003" s="73"/>
      <c r="BO1003" s="79"/>
      <c r="BQ1003" s="77"/>
      <c r="BR1003" s="73"/>
    </row>
    <row r="1004" spans="50:70" x14ac:dyDescent="0.25">
      <c r="AX1004" s="139" t="str">
        <f>IF('3'!$B$5="","",IF('3'!$B$36="","",'3'!$B$5))</f>
        <v/>
      </c>
      <c r="AY1004" s="137" t="str">
        <f>IF('3'!$B$5="","",IF('3'!$B$36="","","PCF011003"))</f>
        <v/>
      </c>
      <c r="AZ1004" s="140" t="str">
        <f>IF('3'!$B$5="","",IF('3'!$B$36="","",1))</f>
        <v/>
      </c>
      <c r="BA1004" s="137" t="str">
        <f>IF('3'!$B$5="","",IF('3'!$B$36="","",128))</f>
        <v/>
      </c>
      <c r="BB1004" s="137"/>
      <c r="BC1004" s="141" t="str">
        <f>IF('3'!$B$5="","",IF('3'!$B$36="","",'3'!$C$49))</f>
        <v/>
      </c>
      <c r="BD1004" s="137" t="str">
        <f>IF('3'!$B$5="","",IF('3'!$B$36="","",'3'!$B$2))</f>
        <v/>
      </c>
      <c r="BE1004" s="138" t="str">
        <f>IF('3'!$B$5="","",IF('3'!$B$36="","",'3'!$B$4))</f>
        <v/>
      </c>
      <c r="BG1004" s="77"/>
      <c r="BH1004" s="73"/>
      <c r="BI1004" s="79"/>
      <c r="BK1004" s="75"/>
      <c r="BL1004" s="73"/>
      <c r="BO1004" s="79"/>
      <c r="BQ1004" s="77"/>
      <c r="BR1004" s="73"/>
    </row>
    <row r="1005" spans="50:70" x14ac:dyDescent="0.25">
      <c r="AX1005" s="139" t="str">
        <f>IF('3'!$B$5="","",IF('3'!$B$36="","",'3'!$B$5))</f>
        <v/>
      </c>
      <c r="AY1005" s="137" t="str">
        <f>IF('3'!$B$5="","",IF('3'!$B$36="","","PCF011003"))</f>
        <v/>
      </c>
      <c r="AZ1005" s="140" t="str">
        <f>IF('3'!$B$5="","",IF('3'!$B$36="","",1))</f>
        <v/>
      </c>
      <c r="BA1005" s="137" t="str">
        <f>IF('3'!$B$5="","",IF('3'!$B$36="","",129))</f>
        <v/>
      </c>
      <c r="BB1005" s="137"/>
      <c r="BC1005" s="141" t="str">
        <f>IF('3'!$B$5="","",IF('3'!$B$36="","",'3'!$C$50))</f>
        <v/>
      </c>
      <c r="BD1005" s="137" t="str">
        <f>IF('3'!$B$5="","",IF('3'!$B$36="","",'3'!$B$2))</f>
        <v/>
      </c>
      <c r="BE1005" s="138" t="str">
        <f>IF('3'!$B$5="","",IF('3'!$B$36="","",'3'!$B$4))</f>
        <v/>
      </c>
      <c r="BG1005" s="77"/>
      <c r="BH1005" s="73"/>
      <c r="BI1005" s="79"/>
      <c r="BK1005" s="75"/>
      <c r="BL1005" s="73"/>
      <c r="BO1005" s="79"/>
      <c r="BQ1005" s="77"/>
      <c r="BR1005" s="73"/>
    </row>
    <row r="1006" spans="50:70" x14ac:dyDescent="0.25">
      <c r="AX1006" s="139" t="str">
        <f>IF('3'!$B$5="","",IF('3'!$B$36="","",'3'!$B$5))</f>
        <v/>
      </c>
      <c r="AY1006" s="137" t="str">
        <f>IF('3'!$B$5="","",IF('3'!$B$36="","","PCF011003"))</f>
        <v/>
      </c>
      <c r="AZ1006" s="140" t="str">
        <f>IF('3'!$B$5="","",IF('3'!$B$36="","",1))</f>
        <v/>
      </c>
      <c r="BA1006" s="137" t="str">
        <f>IF('3'!$B$5="","",IF('3'!$B$36="","",130))</f>
        <v/>
      </c>
      <c r="BB1006" s="137"/>
      <c r="BC1006" s="141" t="str">
        <f>IF('3'!$B$5="","",IF('3'!$B$36="","",'3'!$C$51))</f>
        <v/>
      </c>
      <c r="BD1006" s="137" t="str">
        <f>IF('3'!$B$5="","",IF('3'!$B$36="","",'3'!$B$2))</f>
        <v/>
      </c>
      <c r="BE1006" s="138" t="str">
        <f>IF('3'!$B$5="","",IF('3'!$B$36="","",'3'!$B$4))</f>
        <v/>
      </c>
      <c r="BG1006" s="77"/>
      <c r="BH1006" s="73"/>
      <c r="BI1006" s="79"/>
      <c r="BK1006" s="75"/>
      <c r="BL1006" s="73"/>
      <c r="BO1006" s="79"/>
      <c r="BQ1006" s="77"/>
      <c r="BR1006" s="73"/>
    </row>
    <row r="1007" spans="50:70" x14ac:dyDescent="0.25">
      <c r="AX1007" s="139" t="str">
        <f>IF('3'!$B$5="","",IF('3'!$B$36="","",'3'!$B$5))</f>
        <v/>
      </c>
      <c r="AY1007" s="137" t="str">
        <f>IF('3'!$B$5="","",IF('3'!$B$36="","","PCF011003"))</f>
        <v/>
      </c>
      <c r="AZ1007" s="140" t="str">
        <f>IF('3'!$B$5="","",IF('3'!$B$36="","",1))</f>
        <v/>
      </c>
      <c r="BA1007" s="137" t="str">
        <f>IF('3'!$B$5="","",IF('3'!$B$36="","",131))</f>
        <v/>
      </c>
      <c r="BB1007" s="137"/>
      <c r="BC1007" s="141" t="str">
        <f>IF('3'!$B$5="","",IF('3'!$B$36="","",'3'!$C$52))</f>
        <v/>
      </c>
      <c r="BD1007" s="137" t="str">
        <f>IF('3'!$B$5="","",IF('3'!$B$36="","",'3'!$B$2))</f>
        <v/>
      </c>
      <c r="BE1007" s="138" t="str">
        <f>IF('3'!$B$5="","",IF('3'!$B$36="","",'3'!$B$4))</f>
        <v/>
      </c>
      <c r="BG1007" s="77"/>
      <c r="BH1007" s="73"/>
      <c r="BI1007" s="79"/>
      <c r="BK1007" s="75"/>
      <c r="BL1007" s="73"/>
      <c r="BO1007" s="79"/>
      <c r="BQ1007" s="77"/>
      <c r="BR1007" s="73"/>
    </row>
    <row r="1008" spans="50:70" x14ac:dyDescent="0.25">
      <c r="AX1008" s="139" t="str">
        <f>IF('3'!$B$5="","",IF('3'!$B$36="","",'3'!$B$5))</f>
        <v/>
      </c>
      <c r="AY1008" s="137" t="str">
        <f>IF('3'!$B$5="","",IF('3'!$B$36="","","PCF011003"))</f>
        <v/>
      </c>
      <c r="AZ1008" s="140" t="str">
        <f>IF('3'!$B$5="","",IF('3'!$B$36="","",1))</f>
        <v/>
      </c>
      <c r="BA1008" s="137" t="str">
        <f>IF('3'!$B$5="","",IF('3'!$B$36="","",132))</f>
        <v/>
      </c>
      <c r="BB1008" s="137"/>
      <c r="BC1008" s="141" t="str">
        <f>IF('3'!$B$5="","",IF('3'!$B$36="","",'3'!$C$53))</f>
        <v/>
      </c>
      <c r="BD1008" s="137" t="str">
        <f>IF('3'!$B$5="","",IF('3'!$B$36="","",'3'!$B$2))</f>
        <v/>
      </c>
      <c r="BE1008" s="138" t="str">
        <f>IF('3'!$B$5="","",IF('3'!$B$36="","",'3'!$B$4))</f>
        <v/>
      </c>
      <c r="BG1008" s="77"/>
      <c r="BH1008" s="73"/>
      <c r="BI1008" s="79"/>
      <c r="BK1008" s="75"/>
      <c r="BL1008" s="73"/>
      <c r="BO1008" s="79"/>
      <c r="BQ1008" s="77"/>
      <c r="BR1008" s="73"/>
    </row>
    <row r="1009" spans="50:70" x14ac:dyDescent="0.25">
      <c r="AX1009" s="139" t="str">
        <f>IF('3'!$B$5="","",IF('3'!$B$36="","",'3'!$B$5))</f>
        <v/>
      </c>
      <c r="AY1009" s="137" t="str">
        <f>IF('3'!$B$5="","",IF('3'!$B$36="","","PCF011003"))</f>
        <v/>
      </c>
      <c r="AZ1009" s="140" t="str">
        <f>IF('3'!$B$5="","",IF('3'!$B$36="","",1))</f>
        <v/>
      </c>
      <c r="BA1009" s="137" t="str">
        <f>IF('3'!$B$5="","",IF('3'!$B$36="","",133))</f>
        <v/>
      </c>
      <c r="BB1009" s="137"/>
      <c r="BC1009" s="141" t="str">
        <f>IF('3'!$B$5="","",IF('3'!$B$36="","",'3'!$C$54))</f>
        <v/>
      </c>
      <c r="BD1009" s="137" t="str">
        <f>IF('3'!$B$5="","",IF('3'!$B$36="","",'3'!$B$2))</f>
        <v/>
      </c>
      <c r="BE1009" s="138" t="str">
        <f>IF('3'!$B$5="","",IF('3'!$B$36="","",'3'!$B$4))</f>
        <v/>
      </c>
      <c r="BG1009" s="77"/>
      <c r="BH1009" s="73"/>
      <c r="BI1009" s="79"/>
      <c r="BK1009" s="75"/>
      <c r="BL1009" s="73"/>
      <c r="BO1009" s="79"/>
      <c r="BQ1009" s="77"/>
      <c r="BR1009" s="73"/>
    </row>
    <row r="1010" spans="50:70" x14ac:dyDescent="0.25">
      <c r="AX1010" s="139" t="str">
        <f>IF('3'!$B$5="","",IF('3'!$B$36="","",'3'!$B$5))</f>
        <v/>
      </c>
      <c r="AY1010" s="137" t="str">
        <f>IF('3'!$B$5="","",IF('3'!$B$36="","","PCF011003"))</f>
        <v/>
      </c>
      <c r="AZ1010" s="140" t="str">
        <f>IF('3'!$B$5="","",IF('3'!$B$36="","",1))</f>
        <v/>
      </c>
      <c r="BA1010" s="137" t="str">
        <f>IF('3'!$B$5="","",IF('3'!$B$36="","",134))</f>
        <v/>
      </c>
      <c r="BB1010" s="137"/>
      <c r="BC1010" s="141" t="str">
        <f>IF('3'!$B$5="","",IF('3'!$B$36="","",'3'!$C$55))</f>
        <v/>
      </c>
      <c r="BD1010" s="137" t="str">
        <f>IF('3'!$B$5="","",IF('3'!$B$36="","",'3'!$B$2))</f>
        <v/>
      </c>
      <c r="BE1010" s="138" t="str">
        <f>IF('3'!$B$5="","",IF('3'!$B$36="","",'3'!$B$4))</f>
        <v/>
      </c>
      <c r="BG1010" s="77"/>
      <c r="BH1010" s="73"/>
      <c r="BI1010" s="79"/>
      <c r="BK1010" s="75"/>
      <c r="BL1010" s="73"/>
      <c r="BO1010" s="79"/>
      <c r="BQ1010" s="77"/>
      <c r="BR1010" s="73"/>
    </row>
    <row r="1011" spans="50:70" x14ac:dyDescent="0.25">
      <c r="AX1011" s="139" t="str">
        <f>IF('3'!$B$5="","",IF('3'!$B$36="","",'3'!$B$5))</f>
        <v/>
      </c>
      <c r="AY1011" s="137" t="str">
        <f>IF('3'!$B$5="","",IF('3'!$B$36="","","PCF011003"))</f>
        <v/>
      </c>
      <c r="AZ1011" s="140" t="str">
        <f>IF('3'!$B$5="","",IF('3'!$B$36="","",1))</f>
        <v/>
      </c>
      <c r="BA1011" s="137" t="str">
        <f>IF('3'!$B$5="","",IF('3'!$B$36="","",990))</f>
        <v/>
      </c>
      <c r="BB1011" s="137"/>
      <c r="BC1011" s="141" t="str">
        <f>IF('3'!$B$5="","",IF('3'!$B$36="","",0))</f>
        <v/>
      </c>
      <c r="BD1011" s="137" t="str">
        <f>IF('3'!$B$5="","",IF('3'!$B$36="","",'3'!$B$2))</f>
        <v/>
      </c>
      <c r="BE1011" s="138" t="str">
        <f>IF('3'!$B$5="","",IF('3'!$B$36="","",'3'!$B$4))</f>
        <v/>
      </c>
      <c r="BG1011" s="77"/>
      <c r="BH1011" s="73"/>
      <c r="BI1011" s="79"/>
      <c r="BK1011" s="75"/>
      <c r="BL1011" s="73"/>
      <c r="BO1011" s="79"/>
      <c r="BQ1011" s="77"/>
      <c r="BR1011" s="73"/>
    </row>
    <row r="1012" spans="50:70" x14ac:dyDescent="0.25">
      <c r="AX1012" s="139" t="str">
        <f>IF('3'!$B$5="","",IF('3'!$B$36="","",'3'!$B$5))</f>
        <v/>
      </c>
      <c r="AY1012" s="137" t="str">
        <f>IF('3'!$B$5="","",IF('3'!$B$36="","","PCF011003"))</f>
        <v/>
      </c>
      <c r="AZ1012" s="140" t="str">
        <f>IF('3'!$B$5="","",IF('3'!$B$36="","",1))</f>
        <v/>
      </c>
      <c r="BA1012" s="137" t="str">
        <f>IF('3'!$B$5="","",IF('3'!$B$36="","",992))</f>
        <v/>
      </c>
      <c r="BB1012" s="137"/>
      <c r="BC1012" s="141" t="str">
        <f>IF('3'!$B$5="","",IF('3'!$B$36="","",0))</f>
        <v/>
      </c>
      <c r="BD1012" s="137" t="str">
        <f>IF('3'!$B$5="","",IF('3'!$B$36="","",'3'!$B$2))</f>
        <v/>
      </c>
      <c r="BE1012" s="138" t="str">
        <f>IF('3'!$B$5="","",IF('3'!$B$36="","",'3'!$B$4))</f>
        <v/>
      </c>
      <c r="BG1012" s="77"/>
      <c r="BH1012" s="73"/>
      <c r="BI1012" s="79"/>
      <c r="BK1012" s="75"/>
      <c r="BL1012" s="73"/>
      <c r="BO1012" s="79"/>
      <c r="BQ1012" s="77"/>
      <c r="BR1012" s="73"/>
    </row>
    <row r="1013" spans="50:70" x14ac:dyDescent="0.25">
      <c r="AX1013" s="139" t="str">
        <f>IF('3'!$B$5="","",IF('3'!$B$36="","",'3'!$B$5))</f>
        <v/>
      </c>
      <c r="AY1013" s="137" t="str">
        <f>IF('3'!$B$5="","",IF('3'!$B$36="","","PCF011003"))</f>
        <v/>
      </c>
      <c r="AZ1013" s="140" t="str">
        <f>IF('3'!$B$5="","",IF('3'!$B$36="","",1))</f>
        <v/>
      </c>
      <c r="BA1013" s="137" t="str">
        <f>IF('3'!$B$5="","",IF('3'!$B$36="","",993))</f>
        <v/>
      </c>
      <c r="BB1013" s="137"/>
      <c r="BC1013" s="141" t="str">
        <f>IF('3'!$B$5="","",IF('3'!$B$36="","",0))</f>
        <v/>
      </c>
      <c r="BD1013" s="137" t="str">
        <f>IF('3'!$B$5="","",IF('3'!$B$36="","",'3'!$B$2))</f>
        <v/>
      </c>
      <c r="BE1013" s="138" t="str">
        <f>IF('3'!$B$5="","",IF('3'!$B$36="","",'3'!$B$4))</f>
        <v/>
      </c>
      <c r="BG1013" s="77"/>
      <c r="BH1013" s="73"/>
      <c r="BI1013" s="79"/>
      <c r="BK1013" s="75"/>
      <c r="BL1013" s="73"/>
      <c r="BO1013" s="79"/>
      <c r="BQ1013" s="77"/>
      <c r="BR1013" s="73"/>
    </row>
    <row r="1014" spans="50:70" x14ac:dyDescent="0.25">
      <c r="AX1014" s="139" t="str">
        <f>IF('3'!$B$5="","",IF('3'!$B$36="","",'3'!$B$5))</f>
        <v/>
      </c>
      <c r="AY1014" s="137" t="str">
        <f>IF('3'!$B$5="","",IF('3'!$B$36="","","PCF011003"))</f>
        <v/>
      </c>
      <c r="AZ1014" s="140" t="str">
        <f>IF('3'!$B$5="","",IF('3'!$B$36="","",1))</f>
        <v/>
      </c>
      <c r="BA1014" s="137" t="str">
        <f>IF('3'!$B$5="","",IF('3'!$B$36="","",994))</f>
        <v/>
      </c>
      <c r="BB1014" s="137"/>
      <c r="BC1014" s="141" t="str">
        <f>IF('3'!$B$5="","",IF('3'!$B$36="","",0))</f>
        <v/>
      </c>
      <c r="BD1014" s="137" t="str">
        <f>IF('3'!$B$5="","",IF('3'!$B$36="","",'3'!$B$2))</f>
        <v/>
      </c>
      <c r="BE1014" s="138" t="str">
        <f>IF('3'!$B$5="","",IF('3'!$B$36="","",'3'!$B$4))</f>
        <v/>
      </c>
      <c r="BG1014" s="77"/>
      <c r="BH1014" s="73"/>
      <c r="BI1014" s="79"/>
      <c r="BK1014" s="75"/>
      <c r="BL1014" s="73"/>
      <c r="BO1014" s="79"/>
      <c r="BQ1014" s="77"/>
      <c r="BR1014" s="73"/>
    </row>
    <row r="1015" spans="50:70" x14ac:dyDescent="0.25">
      <c r="AX1015" s="139" t="str">
        <f>IF('3'!$B$5="","",IF('3'!$B$36="","",'3'!$B$5))</f>
        <v/>
      </c>
      <c r="AY1015" s="137" t="str">
        <f>IF('3'!$B$5="","",IF('3'!$B$36="","","PCF011003"))</f>
        <v/>
      </c>
      <c r="AZ1015" s="140" t="str">
        <f>IF('3'!$B$5="","",IF('3'!$B$36="","",1))</f>
        <v/>
      </c>
      <c r="BA1015" s="137" t="str">
        <f>IF('3'!$B$5="","",IF('3'!$B$36="","",995))</f>
        <v/>
      </c>
      <c r="BB1015" s="137"/>
      <c r="BC1015" s="141" t="str">
        <f>IF('3'!$B$5="","",IF('3'!$B$36="","",0))</f>
        <v/>
      </c>
      <c r="BD1015" s="137" t="str">
        <f>IF('3'!$B$5="","",IF('3'!$B$36="","",'3'!$B$2))</f>
        <v/>
      </c>
      <c r="BE1015" s="138" t="str">
        <f>IF('3'!$B$5="","",IF('3'!$B$36="","",'3'!$B$4))</f>
        <v/>
      </c>
      <c r="BG1015" s="77"/>
      <c r="BH1015" s="73"/>
      <c r="BI1015" s="79"/>
      <c r="BK1015" s="75"/>
      <c r="BL1015" s="73"/>
      <c r="BO1015" s="79"/>
      <c r="BQ1015" s="77"/>
      <c r="BR1015" s="73"/>
    </row>
    <row r="1016" spans="50:70" x14ac:dyDescent="0.25">
      <c r="AX1016" s="139" t="str">
        <f>IF('3'!$B$5="","",IF('3'!$B$36="","",'3'!$B$5))</f>
        <v/>
      </c>
      <c r="AY1016" s="137" t="str">
        <f>IF('3'!$B$5="","",IF('3'!$B$36="","","PCF011003"))</f>
        <v/>
      </c>
      <c r="AZ1016" s="140" t="str">
        <f>IF('3'!$B$5="","",IF('3'!$B$36="","",1))</f>
        <v/>
      </c>
      <c r="BA1016" s="137" t="str">
        <f>IF('3'!$B$5="","",IF('3'!$B$36="","",996))</f>
        <v/>
      </c>
      <c r="BB1016" s="137"/>
      <c r="BC1016" s="141" t="str">
        <f>IF('3'!$B$5="","",IF('3'!$B$36="","",0))</f>
        <v/>
      </c>
      <c r="BD1016" s="137" t="str">
        <f>IF('3'!$B$5="","",IF('3'!$B$36="","",'3'!$B$2))</f>
        <v/>
      </c>
      <c r="BE1016" s="138" t="str">
        <f>IF('3'!$B$5="","",IF('3'!$B$36="","",'3'!$B$4))</f>
        <v/>
      </c>
      <c r="BG1016" s="77"/>
      <c r="BH1016" s="73"/>
      <c r="BI1016" s="79"/>
      <c r="BK1016" s="75"/>
      <c r="BL1016" s="73"/>
      <c r="BO1016" s="79"/>
      <c r="BQ1016" s="77"/>
      <c r="BR1016" s="73"/>
    </row>
    <row r="1017" spans="50:70" x14ac:dyDescent="0.25">
      <c r="AX1017" s="139" t="str">
        <f>IF('3'!$B$5="","",IF('3'!$B$36="","",'3'!$B$5))</f>
        <v/>
      </c>
      <c r="AY1017" s="137" t="str">
        <f>IF('3'!$B$5="","",IF('3'!$B$36="","","PCF011003"))</f>
        <v/>
      </c>
      <c r="AZ1017" s="140" t="str">
        <f>IF('3'!$B$5="","",IF('3'!$B$36="","",1))</f>
        <v/>
      </c>
      <c r="BA1017" s="137" t="str">
        <f>IF('3'!$B$5="","",IF('3'!$B$36="","",997))</f>
        <v/>
      </c>
      <c r="BB1017" s="137"/>
      <c r="BC1017" s="141" t="str">
        <f>IF('3'!$B$5="","",IF('3'!$B$36="","",0))</f>
        <v/>
      </c>
      <c r="BD1017" s="137" t="str">
        <f>IF('3'!$B$5="","",IF('3'!$B$36="","",'3'!$B$2))</f>
        <v/>
      </c>
      <c r="BE1017" s="138" t="str">
        <f>IF('3'!$B$5="","",IF('3'!$B$36="","",'3'!$B$4))</f>
        <v/>
      </c>
      <c r="BG1017" s="77"/>
      <c r="BH1017" s="73"/>
      <c r="BI1017" s="79"/>
      <c r="BK1017" s="75"/>
      <c r="BL1017" s="73"/>
      <c r="BO1017" s="79"/>
      <c r="BQ1017" s="77"/>
      <c r="BR1017" s="73"/>
    </row>
    <row r="1018" spans="50:70" x14ac:dyDescent="0.25">
      <c r="AX1018" s="139" t="str">
        <f>IF('3'!$B$5="","",IF('3'!$B$36="","",'3'!$B$5))</f>
        <v/>
      </c>
      <c r="AY1018" s="137" t="str">
        <f>IF('3'!$B$5="","",IF('3'!$B$36="","","PCF011003"))</f>
        <v/>
      </c>
      <c r="AZ1018" s="140" t="str">
        <f>IF('3'!$B$5="","",IF('3'!$B$36="","",1))</f>
        <v/>
      </c>
      <c r="BA1018" s="137" t="str">
        <f>IF('3'!$B$5="","",IF('3'!$B$36="","",998))</f>
        <v/>
      </c>
      <c r="BB1018" s="137"/>
      <c r="BC1018" s="141" t="str">
        <f>IF('3'!$B$5="","",IF('3'!$B$36="","",0))</f>
        <v/>
      </c>
      <c r="BD1018" s="137" t="str">
        <f>IF('3'!$B$5="","",IF('3'!$B$36="","",'3'!$B$2))</f>
        <v/>
      </c>
      <c r="BE1018" s="138" t="str">
        <f>IF('3'!$B$5="","",IF('3'!$B$36="","",'3'!$B$4))</f>
        <v/>
      </c>
      <c r="BG1018" s="77"/>
      <c r="BH1018" s="73"/>
      <c r="BI1018" s="79"/>
      <c r="BK1018" s="75"/>
      <c r="BL1018" s="73"/>
      <c r="BO1018" s="79"/>
      <c r="BQ1018" s="77"/>
      <c r="BR1018" s="73"/>
    </row>
    <row r="1019" spans="50:70" x14ac:dyDescent="0.25">
      <c r="AX1019" s="139" t="str">
        <f>IF('3'!$B$5="","",IF('3'!$B$36="","",'3'!$B$5))</f>
        <v/>
      </c>
      <c r="AY1019" s="137" t="str">
        <f>IF('3'!$B$5="","",IF('3'!$B$36="","","PCF011003"))</f>
        <v/>
      </c>
      <c r="AZ1019" s="140" t="str">
        <f>IF('3'!$B$5="","",IF('3'!$B$36="","",1))</f>
        <v/>
      </c>
      <c r="BA1019" s="137" t="str">
        <f>IF('3'!$B$5="","",IF('3'!$B$36="","",999))</f>
        <v/>
      </c>
      <c r="BB1019" s="137"/>
      <c r="BC1019" s="141" t="str">
        <f>IF('3'!$B$5="","",IF('3'!$B$36="","",0))</f>
        <v/>
      </c>
      <c r="BD1019" s="137" t="str">
        <f>IF('3'!$B$5="","",IF('3'!$B$36="","",'3'!$B$2))</f>
        <v/>
      </c>
      <c r="BE1019" s="138" t="str">
        <f>IF('3'!$B$5="","",IF('3'!$B$36="","",'3'!$B$4))</f>
        <v/>
      </c>
      <c r="BG1019" s="77"/>
      <c r="BH1019" s="73"/>
      <c r="BI1019" s="79"/>
      <c r="BK1019" s="75"/>
      <c r="BL1019" s="73"/>
      <c r="BO1019" s="79"/>
      <c r="BQ1019" s="77"/>
      <c r="BR1019" s="73"/>
    </row>
    <row r="1020" spans="50:70" x14ac:dyDescent="0.25">
      <c r="AX1020" s="139" t="str">
        <f>IF('4'!$B$5="","",IF('4'!$B$60="","",'4'!$B$5))</f>
        <v/>
      </c>
      <c r="AY1020" s="137" t="str">
        <f>IF('4'!$B$5="","",IF('4'!$B$60="","","PCF008002"))</f>
        <v/>
      </c>
      <c r="AZ1020" s="140" t="str">
        <f>IF('4'!$B$5="","",IF('4'!$B$60="","",1))</f>
        <v/>
      </c>
      <c r="BA1020" s="137" t="str">
        <f>IF('4'!$B$5="","",IF('4'!$B$60="","",1))</f>
        <v/>
      </c>
      <c r="BB1020" s="137" t="str">
        <f>IF('4'!$B$5="","",IF('4'!$B$60="","",IF('4'!$B$60="","",'4'!$B$60)))</f>
        <v/>
      </c>
      <c r="BC1020" s="141" t="str">
        <f>IF('4'!$B$5="","",IF('4'!$B$60="","",0))</f>
        <v/>
      </c>
      <c r="BD1020" s="137" t="str">
        <f>IF('4'!$B$5="","",IF('4'!$B$60="","",'4'!$B$2))</f>
        <v/>
      </c>
      <c r="BE1020" s="138" t="str">
        <f>IF('4'!$B$5="","",IF('4'!$B$60="","",'4'!$B$4))</f>
        <v/>
      </c>
      <c r="BG1020" s="77"/>
      <c r="BH1020" s="73"/>
      <c r="BI1020" s="79"/>
      <c r="BK1020" s="75"/>
      <c r="BL1020" s="73"/>
      <c r="BO1020" s="79"/>
      <c r="BQ1020" s="77"/>
      <c r="BR1020" s="73"/>
    </row>
    <row r="1021" spans="50:70" x14ac:dyDescent="0.25">
      <c r="AX1021" s="139" t="str">
        <f>IF('4'!$B$5="","",IF('4'!$B$60="","",'4'!$B$5))</f>
        <v/>
      </c>
      <c r="AY1021" s="137" t="str">
        <f>IF('4'!$B$5="","",IF('4'!$B$60="","","PCF008002"))</f>
        <v/>
      </c>
      <c r="AZ1021" s="140" t="str">
        <f>IF('4'!$B$5="","",IF('4'!$B$60="","",1))</f>
        <v/>
      </c>
      <c r="BA1021" s="137" t="str">
        <f>IF('4'!$B$5="","",IF('4'!$B$60="","",2))</f>
        <v/>
      </c>
      <c r="BB1021" s="137" t="str">
        <f>IF('4'!$B$5="","",IF('4'!$B$60="","",IF('4'!$J$60="","",'4'!$J$60)))</f>
        <v/>
      </c>
      <c r="BC1021" s="141" t="str">
        <f>IF('4'!$B$5="","",IF('4'!$B$60="","",0))</f>
        <v/>
      </c>
      <c r="BD1021" s="137" t="str">
        <f>IF('4'!$B$5="","",IF('4'!$B$60="","",'4'!$B$2))</f>
        <v/>
      </c>
      <c r="BE1021" s="138" t="str">
        <f>IF('4'!$B$5="","",IF('4'!$B$60="","",'4'!$B$4))</f>
        <v/>
      </c>
      <c r="BG1021" s="77"/>
      <c r="BH1021" s="73"/>
      <c r="BI1021" s="79"/>
      <c r="BK1021" s="75"/>
      <c r="BL1021" s="73"/>
      <c r="BO1021" s="79"/>
      <c r="BQ1021" s="77"/>
      <c r="BR1021" s="73"/>
    </row>
    <row r="1022" spans="50:70" x14ac:dyDescent="0.25">
      <c r="AX1022" s="139" t="str">
        <f>IF('4'!$B$5="","",IF('4'!$B$60="","",'4'!$B$5))</f>
        <v/>
      </c>
      <c r="AY1022" s="137" t="str">
        <f>IF('4'!$B$5="","",IF('4'!$B$60="","","PCF008002"))</f>
        <v/>
      </c>
      <c r="AZ1022" s="140" t="str">
        <f>IF('4'!$B$5="","",IF('4'!$B$60="","",1))</f>
        <v/>
      </c>
      <c r="BA1022" s="137" t="str">
        <f>IF('4'!$B$5="","",IF('4'!$B$60="","",3))</f>
        <v/>
      </c>
      <c r="BB1022" s="137" t="str">
        <f>IF('4'!$B$5="","",IF('4'!$B$60="","",IF('4'!$D$60="","",'4'!$D$60)))</f>
        <v/>
      </c>
      <c r="BC1022" s="141" t="str">
        <f>IF('4'!$B$5="","",IF('4'!$B$60="","",0))</f>
        <v/>
      </c>
      <c r="BD1022" s="137" t="str">
        <f>IF('4'!$B$5="","",IF('4'!$B$60="","",'4'!$B$2))</f>
        <v/>
      </c>
      <c r="BE1022" s="138" t="str">
        <f>IF('4'!$B$5="","",IF('4'!$B$60="","",'4'!$B$4))</f>
        <v/>
      </c>
      <c r="BG1022" s="77"/>
      <c r="BH1022" s="73"/>
      <c r="BI1022" s="79"/>
      <c r="BK1022" s="75"/>
      <c r="BL1022" s="73"/>
      <c r="BO1022" s="79"/>
      <c r="BQ1022" s="77"/>
      <c r="BR1022" s="73"/>
    </row>
    <row r="1023" spans="50:70" x14ac:dyDescent="0.25">
      <c r="AX1023" s="139" t="str">
        <f>IF('4'!$B$5="","",IF('4'!$B$60="","",'4'!$B$5))</f>
        <v/>
      </c>
      <c r="AY1023" s="137" t="str">
        <f>IF('4'!$B$5="","",IF('4'!$B$60="","","PCF008002"))</f>
        <v/>
      </c>
      <c r="AZ1023" s="140" t="str">
        <f>IF('4'!$B$5="","",IF('4'!$B$60="","",1))</f>
        <v/>
      </c>
      <c r="BA1023" s="137" t="str">
        <f>IF('4'!$B$5="","",IF('4'!$B$60="","",4))</f>
        <v/>
      </c>
      <c r="BB1023" s="137" t="str">
        <f>IF('4'!$B$5="","",IF('4'!$B$60="","",IF('4'!$D$60="","",'4'!$D$60)))</f>
        <v/>
      </c>
      <c r="BC1023" s="141" t="str">
        <f>IF('4'!$B$5="","",IF('4'!$B$60="","",0))</f>
        <v/>
      </c>
      <c r="BD1023" s="137" t="str">
        <f>IF('4'!$B$5="","",IF('4'!$B$60="","",'4'!$B$2))</f>
        <v/>
      </c>
      <c r="BE1023" s="138" t="str">
        <f>IF('4'!$B$5="","",IF('4'!$B$60="","",'4'!$B$4))</f>
        <v/>
      </c>
      <c r="BG1023" s="77"/>
      <c r="BH1023" s="73"/>
      <c r="BI1023" s="79"/>
      <c r="BK1023" s="75"/>
      <c r="BL1023" s="73"/>
      <c r="BO1023" s="79"/>
      <c r="BQ1023" s="77"/>
      <c r="BR1023" s="73"/>
    </row>
    <row r="1024" spans="50:70" x14ac:dyDescent="0.25">
      <c r="AX1024" s="139" t="str">
        <f>IF('4'!$B$5="","",IF('4'!$B$60="","",'4'!$B$5))</f>
        <v/>
      </c>
      <c r="AY1024" s="137" t="str">
        <f>IF('4'!$B$5="","",IF('4'!$B$60="","","PCF008002"))</f>
        <v/>
      </c>
      <c r="AZ1024" s="140" t="str">
        <f>IF('4'!$B$5="","",IF('4'!$B$60="","",1))</f>
        <v/>
      </c>
      <c r="BA1024" s="137" t="str">
        <f>IF('4'!$B$5="","",IF('4'!$B$60="","",5))</f>
        <v/>
      </c>
      <c r="BB1024" s="137" t="str">
        <f>IF('4'!$B$5="","",IF('4'!$B$60="","",IF('4'!$F$60="","",'4'!$F$60)))</f>
        <v/>
      </c>
      <c r="BC1024" s="141" t="str">
        <f>IF('4'!$B$5="","",IF('4'!$B$60="","",0))</f>
        <v/>
      </c>
      <c r="BD1024" s="137" t="str">
        <f>IF('4'!$B$5="","",IF('4'!$B$60="","",'4'!$B$2))</f>
        <v/>
      </c>
      <c r="BE1024" s="138" t="str">
        <f>IF('4'!$B$5="","",IF('4'!$B$60="","",'4'!$B$4))</f>
        <v/>
      </c>
      <c r="BG1024" s="77"/>
      <c r="BH1024" s="73"/>
      <c r="BI1024" s="79"/>
      <c r="BK1024" s="75"/>
      <c r="BL1024" s="73"/>
      <c r="BO1024" s="79"/>
      <c r="BQ1024" s="77"/>
      <c r="BR1024" s="73"/>
    </row>
    <row r="1025" spans="50:70" x14ac:dyDescent="0.25">
      <c r="AX1025" s="139" t="str">
        <f>IF('4'!$B$5="","",IF('4'!$B$60="","",'4'!$B$5))</f>
        <v/>
      </c>
      <c r="AY1025" s="137" t="str">
        <f>IF('4'!$B$5="","",IF('4'!$B$60="","","PCF008002"))</f>
        <v/>
      </c>
      <c r="AZ1025" s="140" t="str">
        <f>IF('4'!$B$5="","",IF('4'!$B$60="","",1))</f>
        <v/>
      </c>
      <c r="BA1025" s="137" t="str">
        <f>IF('4'!$B$5="","",IF('4'!$B$60="","",6))</f>
        <v/>
      </c>
      <c r="BB1025" s="137" t="str">
        <f>IF('4'!$B$5="","",IF('4'!$B$60="","",IF('4'!$G$60="","",'4'!$G$60)))</f>
        <v/>
      </c>
      <c r="BC1025" s="141" t="str">
        <f>IF('4'!$B$5="","",IF('4'!$B$60="","",0))</f>
        <v/>
      </c>
      <c r="BD1025" s="137" t="str">
        <f>IF('4'!$B$5="","",IF('4'!$B$60="","",'4'!$B$2))</f>
        <v/>
      </c>
      <c r="BE1025" s="138" t="str">
        <f>IF('4'!$B$5="","",IF('4'!$B$60="","",'4'!$B$4))</f>
        <v/>
      </c>
      <c r="BG1025" s="77"/>
      <c r="BH1025" s="73"/>
      <c r="BI1025" s="79"/>
      <c r="BK1025" s="75"/>
      <c r="BL1025" s="73"/>
      <c r="BO1025" s="79"/>
      <c r="BQ1025" s="77"/>
      <c r="BR1025" s="73"/>
    </row>
    <row r="1026" spans="50:70" x14ac:dyDescent="0.25">
      <c r="AX1026" s="139" t="str">
        <f>IF('4'!$B$5="","",IF('4'!$B$60="","",'4'!$B$5))</f>
        <v/>
      </c>
      <c r="AY1026" s="137" t="str">
        <f>IF('4'!$B$5="","",IF('4'!$B$60="","","PCF008002"))</f>
        <v/>
      </c>
      <c r="AZ1026" s="140" t="str">
        <f>IF('4'!$B$5="","",IF('4'!$B$60="","",1))</f>
        <v/>
      </c>
      <c r="BA1026" s="137" t="str">
        <f>IF('4'!$B$5="","",IF('4'!$B$60="","",7))</f>
        <v/>
      </c>
      <c r="BB1026" s="137" t="str">
        <f>IF('4'!$B$5="","",IF('4'!$B$60="","",IF('4'!$H$60="","",'4'!$H$60)))</f>
        <v/>
      </c>
      <c r="BC1026" s="141" t="str">
        <f>IF('4'!$B$5="","",IF('4'!$B$60="","",0))</f>
        <v/>
      </c>
      <c r="BD1026" s="137" t="str">
        <f>IF('4'!$B$5="","",IF('4'!$B$60="","",'4'!$B$2))</f>
        <v/>
      </c>
      <c r="BE1026" s="138" t="str">
        <f>IF('4'!$B$5="","",IF('4'!$B$60="","",'4'!$B$4))</f>
        <v/>
      </c>
      <c r="BG1026" s="77"/>
      <c r="BH1026" s="73"/>
      <c r="BI1026" s="79"/>
      <c r="BK1026" s="75"/>
      <c r="BL1026" s="73"/>
      <c r="BO1026" s="79"/>
      <c r="BQ1026" s="77"/>
      <c r="BR1026" s="73"/>
    </row>
    <row r="1027" spans="50:70" x14ac:dyDescent="0.25">
      <c r="AX1027" s="139" t="str">
        <f>IF('4'!$B$5="","",IF('4'!$B$60="","",'4'!$B$5))</f>
        <v/>
      </c>
      <c r="AY1027" s="137" t="str">
        <f>IF('4'!$B$5="","",IF('4'!$B$60="","","PCF008002"))</f>
        <v/>
      </c>
      <c r="AZ1027" s="140" t="str">
        <f>IF('4'!$B$5="","",IF('4'!$B$60="","",1))</f>
        <v/>
      </c>
      <c r="BA1027" s="137" t="str">
        <f>IF('4'!$B$5="","",IF('4'!$B$60="","",8))</f>
        <v/>
      </c>
      <c r="BB1027" s="137" t="str">
        <f>IF('4'!$B$5="","",IF('4'!$B$60="","",IF('4'!$I$60="","",'4'!$I$60)))</f>
        <v/>
      </c>
      <c r="BC1027" s="141" t="str">
        <f>IF('4'!$B$5="","",IF('4'!$B$60="","",0))</f>
        <v/>
      </c>
      <c r="BD1027" s="137" t="str">
        <f>IF('4'!$B$5="","",IF('4'!$B$60="","",'4'!$B$2))</f>
        <v/>
      </c>
      <c r="BE1027" s="138" t="str">
        <f>IF('4'!$B$5="","",IF('4'!$B$60="","",'4'!$B$4))</f>
        <v/>
      </c>
      <c r="BG1027" s="77"/>
      <c r="BH1027" s="73"/>
      <c r="BI1027" s="79"/>
      <c r="BK1027" s="75"/>
      <c r="BL1027" s="73"/>
      <c r="BO1027" s="79"/>
      <c r="BQ1027" s="77"/>
      <c r="BR1027" s="73"/>
    </row>
    <row r="1028" spans="50:70" x14ac:dyDescent="0.25">
      <c r="AX1028" s="139" t="str">
        <f>IF('4'!$B$5="","",IF('4'!$B$60="","",'4'!$B$5))</f>
        <v/>
      </c>
      <c r="AY1028" s="137" t="str">
        <f>IF('4'!$B$5="","",IF('4'!$B$60="","","PCF008002"))</f>
        <v/>
      </c>
      <c r="AZ1028" s="140" t="str">
        <f>IF('4'!$B$5="","",IF('4'!$B$60="","",1))</f>
        <v/>
      </c>
      <c r="BA1028" s="137" t="str">
        <f>IF('4'!$B$5="","",IF('4'!$B$60="","",9))</f>
        <v/>
      </c>
      <c r="BB1028" s="137" t="str">
        <f>IF('4'!$B$5="","",IF('4'!$B$60="","","QAQC"))</f>
        <v/>
      </c>
      <c r="BC1028" s="141" t="str">
        <f>IF('4'!$B$5="","",IF('4'!$B$60="","",0))</f>
        <v/>
      </c>
      <c r="BD1028" s="137" t="str">
        <f>IF('4'!$B$5="","",IF('4'!$B$60="","",'4'!$B$2))</f>
        <v/>
      </c>
      <c r="BE1028" s="138" t="str">
        <f>IF('4'!$B$5="","",IF('4'!$B$60="","",'4'!$B$4))</f>
        <v/>
      </c>
      <c r="BG1028" s="77"/>
      <c r="BH1028" s="73"/>
      <c r="BI1028" s="79"/>
      <c r="BK1028" s="75"/>
      <c r="BL1028" s="73"/>
      <c r="BO1028" s="79"/>
      <c r="BQ1028" s="77"/>
      <c r="BR1028" s="73"/>
    </row>
    <row r="1029" spans="50:70" x14ac:dyDescent="0.25">
      <c r="AX1029" s="139" t="str">
        <f>IF('4'!$B$5="","",IF('4'!$B$60="","",'4'!$B$5))</f>
        <v/>
      </c>
      <c r="AY1029" s="137" t="str">
        <f>IF('4'!$B$5="","",IF('4'!$B$60="","","PCF008002"))</f>
        <v/>
      </c>
      <c r="AZ1029" s="140" t="str">
        <f>IF('4'!$B$5="","",IF('4'!$B$60="","",1))</f>
        <v/>
      </c>
      <c r="BA1029" s="137" t="str">
        <f>IF('4'!$B$5="","",IF('4'!$B$60="","",10))</f>
        <v/>
      </c>
      <c r="BB1029" s="137" t="str">
        <f>IF('4'!$B$5="","",IF('4'!$B$60="","",IF('4'!$R$60="","",'4'!$R$60)))</f>
        <v/>
      </c>
      <c r="BC1029" s="141" t="str">
        <f>IF('4'!$B$5="","",IF('4'!$B$60="","",0))</f>
        <v/>
      </c>
      <c r="BD1029" s="137" t="str">
        <f>IF('4'!$B$5="","",IF('4'!$B$60="","",'4'!$B$2))</f>
        <v/>
      </c>
      <c r="BE1029" s="138" t="str">
        <f>IF('4'!$B$5="","",IF('4'!$B$60="","",'4'!$B$4))</f>
        <v/>
      </c>
      <c r="BG1029" s="77"/>
      <c r="BH1029" s="73"/>
      <c r="BI1029" s="79"/>
      <c r="BK1029" s="75"/>
      <c r="BL1029" s="73"/>
      <c r="BO1029" s="79"/>
      <c r="BQ1029" s="77"/>
      <c r="BR1029" s="73"/>
    </row>
    <row r="1030" spans="50:70" x14ac:dyDescent="0.25">
      <c r="AX1030" s="139" t="str">
        <f>IF('4'!$B$5="","",IF('4'!$B$60="","",'4'!$B$5))</f>
        <v/>
      </c>
      <c r="AY1030" s="137" t="str">
        <f>IF('4'!$B$5="","",IF('4'!$B$60="","","PCF008002"))</f>
        <v/>
      </c>
      <c r="AZ1030" s="140" t="str">
        <f>IF('4'!$B$5="","",IF('4'!$B$60="","",1))</f>
        <v/>
      </c>
      <c r="BA1030" s="137" t="str">
        <f>IF('4'!$B$5="","",IF('4'!$B$60="","",11))</f>
        <v/>
      </c>
      <c r="BB1030" s="137" t="str">
        <f>IF('4'!$B$5="","",IF('4'!$B$60="","",IF('4'!$K$60="","",'4'!$K$60)))</f>
        <v/>
      </c>
      <c r="BC1030" s="141" t="str">
        <f>IF('4'!$B$5="","",IF('4'!$B$60="","",0))</f>
        <v/>
      </c>
      <c r="BD1030" s="137" t="str">
        <f>IF('4'!$B$5="","",IF('4'!$B$60="","",'4'!$B$2))</f>
        <v/>
      </c>
      <c r="BE1030" s="138" t="str">
        <f>IF('4'!$B$5="","",IF('4'!$B$60="","",'4'!$B$4))</f>
        <v/>
      </c>
      <c r="BG1030" s="77"/>
      <c r="BH1030" s="73"/>
      <c r="BI1030" s="79"/>
      <c r="BK1030" s="75"/>
      <c r="BL1030" s="73"/>
      <c r="BO1030" s="79"/>
      <c r="BQ1030" s="77"/>
      <c r="BR1030" s="73"/>
    </row>
    <row r="1031" spans="50:70" x14ac:dyDescent="0.25">
      <c r="AX1031" s="139" t="str">
        <f>IF('4'!$B$5="","",IF('4'!$B$60="","",'4'!$B$5))</f>
        <v/>
      </c>
      <c r="AY1031" s="137" t="str">
        <f>IF('4'!$B$5="","",IF('4'!$B$60="","","PCF008002"))</f>
        <v/>
      </c>
      <c r="AZ1031" s="140" t="str">
        <f>IF('4'!$B$5="","",IF('4'!$B$60="","",1))</f>
        <v/>
      </c>
      <c r="BA1031" s="137" t="str">
        <f>IF('4'!$B$5="","",IF('4'!$B$60="","",12))</f>
        <v/>
      </c>
      <c r="BB1031" s="137" t="str">
        <f>IF('4'!$B$5="","",IF('4'!$B$60="","",IF('4'!$E$60="","",'4'!$E$60)))</f>
        <v/>
      </c>
      <c r="BC1031" s="141" t="str">
        <f>IF('4'!$B$5="","",IF('4'!$B$60="","",0))</f>
        <v/>
      </c>
      <c r="BD1031" s="137" t="str">
        <f>IF('4'!$B$5="","",IF('4'!$B$60="","",'4'!$B$2))</f>
        <v/>
      </c>
      <c r="BE1031" s="138" t="str">
        <f>IF('4'!$B$5="","",IF('4'!$B$60="","",'4'!$B$4))</f>
        <v/>
      </c>
      <c r="BG1031" s="77"/>
      <c r="BH1031" s="73"/>
      <c r="BI1031" s="79"/>
      <c r="BK1031" s="75"/>
      <c r="BL1031" s="73"/>
      <c r="BO1031" s="79"/>
      <c r="BQ1031" s="77"/>
      <c r="BR1031" s="73"/>
    </row>
    <row r="1032" spans="50:70" x14ac:dyDescent="0.25">
      <c r="AX1032" s="139" t="str">
        <f>IF('4'!$B$5="","",IF('4'!$B$60="","",'4'!$B$5))</f>
        <v/>
      </c>
      <c r="AY1032" s="137" t="str">
        <f>IF('4'!$B$5="","",IF('4'!$B$60="","","PCF008002"))</f>
        <v/>
      </c>
      <c r="AZ1032" s="140" t="str">
        <f>IF('4'!$B$5="","",IF('4'!$B$60="","",1))</f>
        <v/>
      </c>
      <c r="BA1032" s="137" t="str">
        <f>IF('4'!$B$5="","",IF('4'!$B$60="","",990))</f>
        <v/>
      </c>
      <c r="BB1032" s="137"/>
      <c r="BC1032" s="141" t="str">
        <f>IF('4'!$B$5="","",IF('4'!$B$60="","",0))</f>
        <v/>
      </c>
      <c r="BD1032" s="137" t="str">
        <f>IF('4'!$B$5="","",IF('4'!$B$60="","",'4'!$B$2))</f>
        <v/>
      </c>
      <c r="BE1032" s="138" t="str">
        <f>IF('4'!$B$5="","",IF('4'!$B$60="","",'4'!$B$4))</f>
        <v/>
      </c>
      <c r="BG1032" s="77"/>
      <c r="BH1032" s="73"/>
      <c r="BI1032" s="79"/>
      <c r="BK1032" s="75"/>
      <c r="BL1032" s="73"/>
      <c r="BO1032" s="79"/>
      <c r="BQ1032" s="77"/>
      <c r="BR1032" s="73"/>
    </row>
    <row r="1033" spans="50:70" x14ac:dyDescent="0.25">
      <c r="AX1033" s="139" t="str">
        <f>IF('4'!$B$5="","",IF('4'!$B$60="","",'4'!$B$5))</f>
        <v/>
      </c>
      <c r="AY1033" s="137" t="str">
        <f>IF('4'!$B$5="","",IF('4'!$B$60="","","PCF008002"))</f>
        <v/>
      </c>
      <c r="AZ1033" s="140" t="str">
        <f>IF('4'!$B$5="","",IF('4'!$B$60="","",1))</f>
        <v/>
      </c>
      <c r="BA1033" s="137" t="str">
        <f>IF('4'!$B$5="","",IF('4'!$B$60="","",992))</f>
        <v/>
      </c>
      <c r="BB1033" s="137"/>
      <c r="BC1033" s="141" t="str">
        <f>IF('4'!$B$5="","",IF('4'!$B$60="","",0))</f>
        <v/>
      </c>
      <c r="BD1033" s="137" t="str">
        <f>IF('4'!$B$5="","",IF('4'!$B$60="","",'4'!$B$2))</f>
        <v/>
      </c>
      <c r="BE1033" s="138" t="str">
        <f>IF('4'!$B$5="","",IF('4'!$B$60="","",'4'!$B$4))</f>
        <v/>
      </c>
      <c r="BG1033" s="77"/>
      <c r="BH1033" s="73"/>
      <c r="BI1033" s="79"/>
      <c r="BK1033" s="75"/>
      <c r="BL1033" s="73"/>
      <c r="BO1033" s="79"/>
      <c r="BQ1033" s="77"/>
      <c r="BR1033" s="73"/>
    </row>
    <row r="1034" spans="50:70" x14ac:dyDescent="0.25">
      <c r="AX1034" s="139" t="str">
        <f>IF('4'!$B$5="","",IF('4'!$B$60="","",'4'!$B$5))</f>
        <v/>
      </c>
      <c r="AY1034" s="137" t="str">
        <f>IF('4'!$B$5="","",IF('4'!$B$60="","","PCF008002"))</f>
        <v/>
      </c>
      <c r="AZ1034" s="140" t="str">
        <f>IF('4'!$B$5="","",IF('4'!$B$60="","",1))</f>
        <v/>
      </c>
      <c r="BA1034" s="137" t="str">
        <f>IF('4'!$B$5="","",IF('4'!$B$60="","",993))</f>
        <v/>
      </c>
      <c r="BB1034" s="137"/>
      <c r="BC1034" s="141" t="str">
        <f>IF('4'!$B$5="","",IF('4'!$B$60="","",0))</f>
        <v/>
      </c>
      <c r="BD1034" s="137" t="str">
        <f>IF('4'!$B$5="","",IF('4'!$B$60="","",'4'!$B$2))</f>
        <v/>
      </c>
      <c r="BE1034" s="138" t="str">
        <f>IF('4'!$B$5="","",IF('4'!$B$60="","",'4'!$B$4))</f>
        <v/>
      </c>
      <c r="BG1034" s="77"/>
      <c r="BH1034" s="73"/>
      <c r="BI1034" s="79"/>
      <c r="BK1034" s="75"/>
      <c r="BL1034" s="73"/>
      <c r="BO1034" s="79"/>
      <c r="BQ1034" s="77"/>
      <c r="BR1034" s="73"/>
    </row>
    <row r="1035" spans="50:70" x14ac:dyDescent="0.25">
      <c r="AX1035" s="139" t="str">
        <f>IF('4'!$B$5="","",IF('4'!$B$60="","",'4'!$B$5))</f>
        <v/>
      </c>
      <c r="AY1035" s="137" t="str">
        <f>IF('4'!$B$5="","",IF('4'!$B$60="","","PCF008002"))</f>
        <v/>
      </c>
      <c r="AZ1035" s="140" t="str">
        <f>IF('4'!$B$5="","",IF('4'!$B$60="","",1))</f>
        <v/>
      </c>
      <c r="BA1035" s="137" t="str">
        <f>IF('4'!$B$5="","",IF('4'!$B$60="","",994))</f>
        <v/>
      </c>
      <c r="BB1035" s="137"/>
      <c r="BC1035" s="141" t="str">
        <f>IF('4'!$B$5="","",IF('4'!$B$60="","",0))</f>
        <v/>
      </c>
      <c r="BD1035" s="137" t="str">
        <f>IF('4'!$B$5="","",IF('4'!$B$60="","",'4'!$B$2))</f>
        <v/>
      </c>
      <c r="BE1035" s="138" t="str">
        <f>IF('4'!$B$5="","",IF('4'!$B$60="","",'4'!$B$4))</f>
        <v/>
      </c>
      <c r="BG1035" s="77"/>
      <c r="BH1035" s="73"/>
      <c r="BI1035" s="79"/>
      <c r="BK1035" s="75"/>
      <c r="BL1035" s="73"/>
      <c r="BO1035" s="79"/>
      <c r="BQ1035" s="77"/>
      <c r="BR1035" s="73"/>
    </row>
    <row r="1036" spans="50:70" x14ac:dyDescent="0.25">
      <c r="AX1036" s="139" t="str">
        <f>IF('4'!$B$5="","",IF('4'!$B$60="","",'4'!$B$5))</f>
        <v/>
      </c>
      <c r="AY1036" s="137" t="str">
        <f>IF('4'!$B$5="","",IF('4'!$B$60="","","PCF008002"))</f>
        <v/>
      </c>
      <c r="AZ1036" s="140" t="str">
        <f>IF('4'!$B$5="","",IF('4'!$B$60="","",1))</f>
        <v/>
      </c>
      <c r="BA1036" s="137" t="str">
        <f>IF('4'!$B$5="","",IF('4'!$B$60="","",995))</f>
        <v/>
      </c>
      <c r="BB1036" s="137"/>
      <c r="BC1036" s="141" t="str">
        <f>IF('4'!$B$5="","",IF('4'!$B$60="","",0))</f>
        <v/>
      </c>
      <c r="BD1036" s="137" t="str">
        <f>IF('4'!$B$5="","",IF('4'!$B$60="","",'4'!$B$2))</f>
        <v/>
      </c>
      <c r="BE1036" s="138" t="str">
        <f>IF('4'!$B$5="","",IF('4'!$B$60="","",'4'!$B$4))</f>
        <v/>
      </c>
      <c r="BG1036" s="77"/>
      <c r="BH1036" s="73"/>
      <c r="BI1036" s="79"/>
      <c r="BK1036" s="75"/>
      <c r="BL1036" s="73"/>
      <c r="BO1036" s="79"/>
      <c r="BQ1036" s="77"/>
      <c r="BR1036" s="73"/>
    </row>
    <row r="1037" spans="50:70" x14ac:dyDescent="0.25">
      <c r="AX1037" s="139" t="str">
        <f>IF('4'!$B$5="","",IF('4'!$B$60="","",'4'!$B$5))</f>
        <v/>
      </c>
      <c r="AY1037" s="137" t="str">
        <f>IF('4'!$B$5="","",IF('4'!$B$60="","","PCF008002"))</f>
        <v/>
      </c>
      <c r="AZ1037" s="140" t="str">
        <f>IF('4'!$B$5="","",IF('4'!$B$60="","",1))</f>
        <v/>
      </c>
      <c r="BA1037" s="137" t="str">
        <f>IF('4'!$B$5="","",IF('4'!$B$60="","",996))</f>
        <v/>
      </c>
      <c r="BB1037" s="137"/>
      <c r="BC1037" s="141" t="str">
        <f>IF('4'!$B$5="","",IF('4'!$B$60="","",0))</f>
        <v/>
      </c>
      <c r="BD1037" s="137" t="str">
        <f>IF('4'!$B$5="","",IF('4'!$B$60="","",'4'!$B$2))</f>
        <v/>
      </c>
      <c r="BE1037" s="138" t="str">
        <f>IF('4'!$B$5="","",IF('4'!$B$60="","",'4'!$B$4))</f>
        <v/>
      </c>
      <c r="BG1037" s="77"/>
      <c r="BH1037" s="73"/>
      <c r="BI1037" s="79"/>
      <c r="BK1037" s="75"/>
      <c r="BL1037" s="73"/>
      <c r="BO1037" s="79"/>
      <c r="BQ1037" s="77"/>
      <c r="BR1037" s="73"/>
    </row>
    <row r="1038" spans="50:70" x14ac:dyDescent="0.25">
      <c r="AX1038" s="139" t="str">
        <f>IF('4'!$B$5="","",IF('4'!$B$60="","",'4'!$B$5))</f>
        <v/>
      </c>
      <c r="AY1038" s="137" t="str">
        <f>IF('4'!$B$5="","",IF('4'!$B$60="","","PCF008002"))</f>
        <v/>
      </c>
      <c r="AZ1038" s="140" t="str">
        <f>IF('4'!$B$5="","",IF('4'!$B$60="","",1))</f>
        <v/>
      </c>
      <c r="BA1038" s="137" t="str">
        <f>IF('4'!$B$5="","",IF('4'!$B$60="","",997))</f>
        <v/>
      </c>
      <c r="BB1038" s="137"/>
      <c r="BC1038" s="141" t="str">
        <f>IF('4'!$B$5="","",IF('4'!$B$60="","",0))</f>
        <v/>
      </c>
      <c r="BD1038" s="137" t="str">
        <f>IF('4'!$B$5="","",IF('4'!$B$60="","",'4'!$B$2))</f>
        <v/>
      </c>
      <c r="BE1038" s="138" t="str">
        <f>IF('4'!$B$5="","",IF('4'!$B$60="","",'4'!$B$4))</f>
        <v/>
      </c>
      <c r="BG1038" s="77"/>
      <c r="BH1038" s="73"/>
      <c r="BI1038" s="79"/>
      <c r="BK1038" s="75"/>
      <c r="BL1038" s="73"/>
      <c r="BO1038" s="79"/>
      <c r="BQ1038" s="77"/>
      <c r="BR1038" s="73"/>
    </row>
    <row r="1039" spans="50:70" x14ac:dyDescent="0.25">
      <c r="AX1039" s="139" t="str">
        <f>IF('4'!$B$5="","",IF('4'!$B$60="","",'4'!$B$5))</f>
        <v/>
      </c>
      <c r="AY1039" s="137" t="str">
        <f>IF('4'!$B$5="","",IF('4'!$B$60="","","PCF008002"))</f>
        <v/>
      </c>
      <c r="AZ1039" s="140" t="str">
        <f>IF('4'!$B$5="","",IF('4'!$B$60="","",1))</f>
        <v/>
      </c>
      <c r="BA1039" s="137" t="str">
        <f>IF('4'!$B$5="","",IF('4'!$B$60="","",998))</f>
        <v/>
      </c>
      <c r="BB1039" s="137"/>
      <c r="BC1039" s="141" t="str">
        <f>IF('4'!$B$5="","",IF('4'!$B$60="","",0))</f>
        <v/>
      </c>
      <c r="BD1039" s="137" t="str">
        <f>IF('4'!$B$5="","",IF('4'!$B$60="","",'4'!$B$2))</f>
        <v/>
      </c>
      <c r="BE1039" s="138" t="str">
        <f>IF('4'!$B$5="","",IF('4'!$B$60="","",'4'!$B$4))</f>
        <v/>
      </c>
      <c r="BG1039" s="77"/>
      <c r="BH1039" s="73"/>
      <c r="BI1039" s="79"/>
      <c r="BK1039" s="75"/>
      <c r="BL1039" s="73"/>
      <c r="BO1039" s="79"/>
      <c r="BQ1039" s="77"/>
      <c r="BR1039" s="73"/>
    </row>
    <row r="1040" spans="50:70" x14ac:dyDescent="0.25">
      <c r="AX1040" s="139" t="str">
        <f>IF('4'!$B$5="","",IF('4'!$B$60="","",'4'!$B$5))</f>
        <v/>
      </c>
      <c r="AY1040" s="137" t="str">
        <f>IF('4'!$B$5="","",IF('4'!$B$60="","","PCF008002"))</f>
        <v/>
      </c>
      <c r="AZ1040" s="140" t="str">
        <f>IF('4'!$B$5="","",IF('4'!$B$60="","",1))</f>
        <v/>
      </c>
      <c r="BA1040" s="137" t="str">
        <f>IF('4'!$B$5="","",IF('4'!$B$60="","",999))</f>
        <v/>
      </c>
      <c r="BB1040" s="137"/>
      <c r="BC1040" s="141" t="str">
        <f>IF('4'!$B$5="","",IF('4'!$B$60="","",0))</f>
        <v/>
      </c>
      <c r="BD1040" s="137" t="str">
        <f>IF('4'!$B$5="","",IF('4'!$B$60="","",'4'!$B$2))</f>
        <v/>
      </c>
      <c r="BE1040" s="138" t="str">
        <f>IF('4'!$B$5="","",IF('4'!$B$60="","",'4'!$B$4))</f>
        <v/>
      </c>
      <c r="BG1040" s="77"/>
      <c r="BH1040" s="73"/>
      <c r="BI1040" s="79"/>
      <c r="BK1040" s="75"/>
      <c r="BL1040" s="73"/>
      <c r="BO1040" s="79"/>
      <c r="BQ1040" s="77"/>
      <c r="BR1040" s="73"/>
    </row>
    <row r="1041" spans="50:70" x14ac:dyDescent="0.25">
      <c r="AX1041" s="139" t="str">
        <f>IF('4'!$B$5="","",IF('4'!$B$61="","",'4'!$B$5))</f>
        <v/>
      </c>
      <c r="AY1041" s="137" t="str">
        <f>IF('4'!$B$5="","",IF('4'!$B$61="","","PCF008002"))</f>
        <v/>
      </c>
      <c r="AZ1041" s="140" t="str">
        <f>IF('4'!$B$5="","",IF('4'!$B$61="","",2))</f>
        <v/>
      </c>
      <c r="BA1041" s="137" t="str">
        <f>IF('4'!$B$5="","",IF('4'!$B$61="","",1))</f>
        <v/>
      </c>
      <c r="BB1041" s="137" t="str">
        <f>IF('4'!$B$5="","",IF('4'!$B$61="","",IF('4'!$B$61="","",'4'!$B$61)))</f>
        <v/>
      </c>
      <c r="BC1041" s="141" t="str">
        <f>IF('4'!$B$5="","",IF('4'!$B$61="","",0))</f>
        <v/>
      </c>
      <c r="BD1041" s="137" t="str">
        <f>IF('4'!$B$5="","",IF('4'!$B$61="","",'4'!$B$2))</f>
        <v/>
      </c>
      <c r="BE1041" s="138" t="str">
        <f>IF('4'!$B$5="","",IF('4'!$B$61="","",'4'!$B$4))</f>
        <v/>
      </c>
      <c r="BG1041" s="77"/>
      <c r="BH1041" s="73"/>
      <c r="BI1041" s="79"/>
      <c r="BK1041" s="75"/>
      <c r="BL1041" s="73"/>
      <c r="BO1041" s="79"/>
      <c r="BQ1041" s="77"/>
      <c r="BR1041" s="73"/>
    </row>
    <row r="1042" spans="50:70" x14ac:dyDescent="0.25">
      <c r="AX1042" s="139" t="str">
        <f>IF('4'!$B$5="","",IF('4'!$B$61="","",'4'!$B$5))</f>
        <v/>
      </c>
      <c r="AY1042" s="137" t="str">
        <f>IF('4'!$B$5="","",IF('4'!$B$61="","","PCF008002"))</f>
        <v/>
      </c>
      <c r="AZ1042" s="140" t="str">
        <f>IF('4'!$B$5="","",IF('4'!$B$61="","",2))</f>
        <v/>
      </c>
      <c r="BA1042" s="137" t="str">
        <f>IF('4'!$B$5="","",IF('4'!$B$61="","",2))</f>
        <v/>
      </c>
      <c r="BB1042" s="137" t="str">
        <f>IF('4'!$B$5="","",IF('4'!$B$61="","",IF('4'!$J$61="","",'4'!$J$61)))</f>
        <v/>
      </c>
      <c r="BC1042" s="141" t="str">
        <f>IF('4'!$B$5="","",IF('4'!$B$61="","",0))</f>
        <v/>
      </c>
      <c r="BD1042" s="137" t="str">
        <f>IF('4'!$B$5="","",IF('4'!$B$61="","",'4'!$B$2))</f>
        <v/>
      </c>
      <c r="BE1042" s="138" t="str">
        <f>IF('4'!$B$5="","",IF('4'!$B$61="","",'4'!$B$4))</f>
        <v/>
      </c>
      <c r="BG1042" s="77"/>
      <c r="BH1042" s="73"/>
      <c r="BI1042" s="79"/>
      <c r="BK1042" s="75"/>
      <c r="BL1042" s="73"/>
      <c r="BO1042" s="79"/>
      <c r="BQ1042" s="77"/>
      <c r="BR1042" s="73"/>
    </row>
    <row r="1043" spans="50:70" x14ac:dyDescent="0.25">
      <c r="AX1043" s="139" t="str">
        <f>IF('4'!$B$5="","",IF('4'!$B$61="","",'4'!$B$5))</f>
        <v/>
      </c>
      <c r="AY1043" s="137" t="str">
        <f>IF('4'!$B$5="","",IF('4'!$B$61="","","PCF008002"))</f>
        <v/>
      </c>
      <c r="AZ1043" s="140" t="str">
        <f>IF('4'!$B$5="","",IF('4'!$B$61="","",2))</f>
        <v/>
      </c>
      <c r="BA1043" s="137" t="str">
        <f>IF('4'!$B$5="","",IF('4'!$B$61="","",3))</f>
        <v/>
      </c>
      <c r="BB1043" s="137" t="str">
        <f>IF('4'!$B$5="","",IF('4'!$B$61="","",IF('4'!$D$61="","",'4'!$D$61)))</f>
        <v/>
      </c>
      <c r="BC1043" s="141" t="str">
        <f>IF('4'!$B$5="","",IF('4'!$B$61="","",0))</f>
        <v/>
      </c>
      <c r="BD1043" s="137" t="str">
        <f>IF('4'!$B$5="","",IF('4'!$B$61="","",'4'!$B$2))</f>
        <v/>
      </c>
      <c r="BE1043" s="138" t="str">
        <f>IF('4'!$B$5="","",IF('4'!$B$61="","",'4'!$B$4))</f>
        <v/>
      </c>
      <c r="BG1043" s="77"/>
      <c r="BH1043" s="73"/>
      <c r="BI1043" s="79"/>
      <c r="BK1043" s="75"/>
      <c r="BL1043" s="73"/>
      <c r="BO1043" s="79"/>
      <c r="BQ1043" s="77"/>
      <c r="BR1043" s="73"/>
    </row>
    <row r="1044" spans="50:70" x14ac:dyDescent="0.25">
      <c r="AX1044" s="139" t="str">
        <f>IF('4'!$B$5="","",IF('4'!$B$61="","",'4'!$B$5))</f>
        <v/>
      </c>
      <c r="AY1044" s="137" t="str">
        <f>IF('4'!$B$5="","",IF('4'!$B$61="","","PCF008002"))</f>
        <v/>
      </c>
      <c r="AZ1044" s="140" t="str">
        <f>IF('4'!$B$5="","",IF('4'!$B$61="","",2))</f>
        <v/>
      </c>
      <c r="BA1044" s="137" t="str">
        <f>IF('4'!$B$5="","",IF('4'!$B$61="","",4))</f>
        <v/>
      </c>
      <c r="BB1044" s="137" t="str">
        <f>IF('4'!$B$5="","",IF('4'!$B$61="","",IF('4'!$D$61="","",'4'!$D$61)))</f>
        <v/>
      </c>
      <c r="BC1044" s="141" t="str">
        <f>IF('4'!$B$5="","",IF('4'!$B$61="","",0))</f>
        <v/>
      </c>
      <c r="BD1044" s="137" t="str">
        <f>IF('4'!$B$5="","",IF('4'!$B$61="","",'4'!$B$2))</f>
        <v/>
      </c>
      <c r="BE1044" s="138" t="str">
        <f>IF('4'!$B$5="","",IF('4'!$B$61="","",'4'!$B$4))</f>
        <v/>
      </c>
      <c r="BG1044" s="77"/>
      <c r="BH1044" s="73"/>
      <c r="BI1044" s="79"/>
      <c r="BK1044" s="75"/>
      <c r="BL1044" s="73"/>
      <c r="BO1044" s="79"/>
      <c r="BQ1044" s="77"/>
      <c r="BR1044" s="73"/>
    </row>
    <row r="1045" spans="50:70" x14ac:dyDescent="0.25">
      <c r="AX1045" s="139" t="str">
        <f>IF('4'!$B$5="","",IF('4'!$B$61="","",'4'!$B$5))</f>
        <v/>
      </c>
      <c r="AY1045" s="137" t="str">
        <f>IF('4'!$B$5="","",IF('4'!$B$61="","","PCF008002"))</f>
        <v/>
      </c>
      <c r="AZ1045" s="140" t="str">
        <f>IF('4'!$B$5="","",IF('4'!$B$61="","",2))</f>
        <v/>
      </c>
      <c r="BA1045" s="137" t="str">
        <f>IF('4'!$B$5="","",IF('4'!$B$61="","",5))</f>
        <v/>
      </c>
      <c r="BB1045" s="137" t="str">
        <f>IF('4'!$B$5="","",IF('4'!$B$61="","",IF('4'!$F$61="","",'4'!$F$61)))</f>
        <v/>
      </c>
      <c r="BC1045" s="141" t="str">
        <f>IF('4'!$B$5="","",IF('4'!$B$61="","",0))</f>
        <v/>
      </c>
      <c r="BD1045" s="137" t="str">
        <f>IF('4'!$B$5="","",IF('4'!$B$61="","",'4'!$B$2))</f>
        <v/>
      </c>
      <c r="BE1045" s="138" t="str">
        <f>IF('4'!$B$5="","",IF('4'!$B$61="","",'4'!$B$4))</f>
        <v/>
      </c>
      <c r="BG1045" s="77"/>
      <c r="BH1045" s="73"/>
      <c r="BI1045" s="79"/>
      <c r="BK1045" s="75"/>
      <c r="BL1045" s="73"/>
      <c r="BO1045" s="79"/>
      <c r="BQ1045" s="77"/>
      <c r="BR1045" s="73"/>
    </row>
    <row r="1046" spans="50:70" x14ac:dyDescent="0.25">
      <c r="AX1046" s="139" t="str">
        <f>IF('4'!$B$5="","",IF('4'!$B$61="","",'4'!$B$5))</f>
        <v/>
      </c>
      <c r="AY1046" s="137" t="str">
        <f>IF('4'!$B$5="","",IF('4'!$B$61="","","PCF008002"))</f>
        <v/>
      </c>
      <c r="AZ1046" s="140" t="str">
        <f>IF('4'!$B$5="","",IF('4'!$B$61="","",2))</f>
        <v/>
      </c>
      <c r="BA1046" s="137" t="str">
        <f>IF('4'!$B$5="","",IF('4'!$B$61="","",6))</f>
        <v/>
      </c>
      <c r="BB1046" s="137" t="str">
        <f>IF('4'!$B$5="","",IF('4'!$B$61="","",IF('4'!$G$61="","",'4'!$G$61)))</f>
        <v/>
      </c>
      <c r="BC1046" s="141" t="str">
        <f>IF('4'!$B$5="","",IF('4'!$B$61="","",0))</f>
        <v/>
      </c>
      <c r="BD1046" s="137" t="str">
        <f>IF('4'!$B$5="","",IF('4'!$B$61="","",'4'!$B$2))</f>
        <v/>
      </c>
      <c r="BE1046" s="138" t="str">
        <f>IF('4'!$B$5="","",IF('4'!$B$61="","",'4'!$B$4))</f>
        <v/>
      </c>
      <c r="BG1046" s="77"/>
      <c r="BH1046" s="73"/>
      <c r="BI1046" s="79"/>
      <c r="BK1046" s="75"/>
      <c r="BL1046" s="73"/>
      <c r="BO1046" s="79"/>
      <c r="BQ1046" s="77"/>
      <c r="BR1046" s="73"/>
    </row>
    <row r="1047" spans="50:70" x14ac:dyDescent="0.25">
      <c r="AX1047" s="139" t="str">
        <f>IF('4'!$B$5="","",IF('4'!$B$61="","",'4'!$B$5))</f>
        <v/>
      </c>
      <c r="AY1047" s="137" t="str">
        <f>IF('4'!$B$5="","",IF('4'!$B$61="","","PCF008002"))</f>
        <v/>
      </c>
      <c r="AZ1047" s="140" t="str">
        <f>IF('4'!$B$5="","",IF('4'!$B$61="","",2))</f>
        <v/>
      </c>
      <c r="BA1047" s="137" t="str">
        <f>IF('4'!$B$5="","",IF('4'!$B$61="","",7))</f>
        <v/>
      </c>
      <c r="BB1047" s="137" t="str">
        <f>IF('4'!$B$5="","",IF('4'!$B$61="","",IF('4'!$H$61="","",'4'!$H$61)))</f>
        <v/>
      </c>
      <c r="BC1047" s="141" t="str">
        <f>IF('4'!$B$5="","",IF('4'!$B$61="","",0))</f>
        <v/>
      </c>
      <c r="BD1047" s="137" t="str">
        <f>IF('4'!$B$5="","",IF('4'!$B$61="","",'4'!$B$2))</f>
        <v/>
      </c>
      <c r="BE1047" s="138" t="str">
        <f>IF('4'!$B$5="","",IF('4'!$B$61="","",'4'!$B$4))</f>
        <v/>
      </c>
      <c r="BG1047" s="77"/>
      <c r="BH1047" s="73"/>
      <c r="BI1047" s="79"/>
      <c r="BK1047" s="75"/>
      <c r="BL1047" s="73"/>
      <c r="BO1047" s="79"/>
      <c r="BQ1047" s="77"/>
      <c r="BR1047" s="73"/>
    </row>
    <row r="1048" spans="50:70" x14ac:dyDescent="0.25">
      <c r="AX1048" s="139" t="str">
        <f>IF('4'!$B$5="","",IF('4'!$B$61="","",'4'!$B$5))</f>
        <v/>
      </c>
      <c r="AY1048" s="137" t="str">
        <f>IF('4'!$B$5="","",IF('4'!$B$61="","","PCF008002"))</f>
        <v/>
      </c>
      <c r="AZ1048" s="140" t="str">
        <f>IF('4'!$B$5="","",IF('4'!$B$61="","",2))</f>
        <v/>
      </c>
      <c r="BA1048" s="137" t="str">
        <f>IF('4'!$B$5="","",IF('4'!$B$61="","",8))</f>
        <v/>
      </c>
      <c r="BB1048" s="137" t="str">
        <f>IF('4'!$B$5="","",IF('4'!$B$61="","",IF('4'!$I$61="","",'4'!$I$61)))</f>
        <v/>
      </c>
      <c r="BC1048" s="141" t="str">
        <f>IF('4'!$B$5="","",IF('4'!$B$61="","",0))</f>
        <v/>
      </c>
      <c r="BD1048" s="137" t="str">
        <f>IF('4'!$B$5="","",IF('4'!$B$61="","",'4'!$B$2))</f>
        <v/>
      </c>
      <c r="BE1048" s="138" t="str">
        <f>IF('4'!$B$5="","",IF('4'!$B$61="","",'4'!$B$4))</f>
        <v/>
      </c>
      <c r="BG1048" s="77"/>
      <c r="BH1048" s="73"/>
      <c r="BI1048" s="79"/>
      <c r="BK1048" s="75"/>
      <c r="BL1048" s="73"/>
      <c r="BO1048" s="79"/>
      <c r="BQ1048" s="77"/>
      <c r="BR1048" s="73"/>
    </row>
    <row r="1049" spans="50:70" x14ac:dyDescent="0.25">
      <c r="AX1049" s="139" t="str">
        <f>IF('4'!$B$5="","",IF('4'!$B$61="","",'4'!$B$5))</f>
        <v/>
      </c>
      <c r="AY1049" s="137" t="str">
        <f>IF('4'!$B$5="","",IF('4'!$B$61="","","PCF008002"))</f>
        <v/>
      </c>
      <c r="AZ1049" s="140" t="str">
        <f>IF('4'!$B$5="","",IF('4'!$B$61="","",2))</f>
        <v/>
      </c>
      <c r="BA1049" s="137" t="str">
        <f>IF('4'!$B$5="","",IF('4'!$B$61="","",9))</f>
        <v/>
      </c>
      <c r="BB1049" s="137" t="str">
        <f>IF('4'!$B$5="","",IF('4'!$B$61="","","QAQC"))</f>
        <v/>
      </c>
      <c r="BC1049" s="141" t="str">
        <f>IF('4'!$B$5="","",IF('4'!$B$61="","",0))</f>
        <v/>
      </c>
      <c r="BD1049" s="137" t="str">
        <f>IF('4'!$B$5="","",IF('4'!$B$61="","",'4'!$B$2))</f>
        <v/>
      </c>
      <c r="BE1049" s="138" t="str">
        <f>IF('4'!$B$5="","",IF('4'!$B$61="","",'4'!$B$4))</f>
        <v/>
      </c>
      <c r="BG1049" s="77"/>
      <c r="BH1049" s="73"/>
      <c r="BI1049" s="79"/>
      <c r="BK1049" s="75"/>
      <c r="BL1049" s="73"/>
      <c r="BO1049" s="79"/>
      <c r="BQ1049" s="77"/>
      <c r="BR1049" s="73"/>
    </row>
    <row r="1050" spans="50:70" x14ac:dyDescent="0.25">
      <c r="AX1050" s="139" t="str">
        <f>IF('4'!$B$5="","",IF('4'!$B$61="","",'4'!$B$5))</f>
        <v/>
      </c>
      <c r="AY1050" s="137" t="str">
        <f>IF('4'!$B$5="","",IF('4'!$B$61="","","PCF008002"))</f>
        <v/>
      </c>
      <c r="AZ1050" s="140" t="str">
        <f>IF('4'!$B$5="","",IF('4'!$B$61="","",2))</f>
        <v/>
      </c>
      <c r="BA1050" s="137" t="str">
        <f>IF('4'!$B$5="","",IF('4'!$B$61="","",10))</f>
        <v/>
      </c>
      <c r="BB1050" s="137" t="str">
        <f>IF('4'!$B$5="","",IF('4'!$B$61="","",IF('4'!$R$61="","",'4'!$R$61)))</f>
        <v/>
      </c>
      <c r="BC1050" s="141" t="str">
        <f>IF('4'!$B$5="","",IF('4'!$B$61="","",0))</f>
        <v/>
      </c>
      <c r="BD1050" s="137" t="str">
        <f>IF('4'!$B$5="","",IF('4'!$B$61="","",'4'!$B$2))</f>
        <v/>
      </c>
      <c r="BE1050" s="138" t="str">
        <f>IF('4'!$B$5="","",IF('4'!$B$61="","",'4'!$B$4))</f>
        <v/>
      </c>
      <c r="BG1050" s="77"/>
      <c r="BH1050" s="73"/>
      <c r="BI1050" s="79"/>
      <c r="BK1050" s="75"/>
      <c r="BL1050" s="73"/>
      <c r="BO1050" s="79"/>
      <c r="BQ1050" s="77"/>
      <c r="BR1050" s="73"/>
    </row>
    <row r="1051" spans="50:70" x14ac:dyDescent="0.25">
      <c r="AX1051" s="139" t="str">
        <f>IF('4'!$B$5="","",IF('4'!$B$61="","",'4'!$B$5))</f>
        <v/>
      </c>
      <c r="AY1051" s="137" t="str">
        <f>IF('4'!$B$5="","",IF('4'!$B$61="","","PCF008002"))</f>
        <v/>
      </c>
      <c r="AZ1051" s="140" t="str">
        <f>IF('4'!$B$5="","",IF('4'!$B$61="","",2))</f>
        <v/>
      </c>
      <c r="BA1051" s="137" t="str">
        <f>IF('4'!$B$5="","",IF('4'!$B$61="","",11))</f>
        <v/>
      </c>
      <c r="BB1051" s="137" t="str">
        <f>IF('4'!$B$5="","",IF('4'!$B$61="","",IF('4'!$K$61="","",'4'!$K$61)))</f>
        <v/>
      </c>
      <c r="BC1051" s="141" t="str">
        <f>IF('4'!$B$5="","",IF('4'!$B$61="","",0))</f>
        <v/>
      </c>
      <c r="BD1051" s="137" t="str">
        <f>IF('4'!$B$5="","",IF('4'!$B$61="","",'4'!$B$2))</f>
        <v/>
      </c>
      <c r="BE1051" s="138" t="str">
        <f>IF('4'!$B$5="","",IF('4'!$B$61="","",'4'!$B$4))</f>
        <v/>
      </c>
      <c r="BG1051" s="77"/>
      <c r="BH1051" s="73"/>
      <c r="BI1051" s="79"/>
      <c r="BK1051" s="75"/>
      <c r="BL1051" s="73"/>
      <c r="BO1051" s="79"/>
      <c r="BQ1051" s="77"/>
      <c r="BR1051" s="73"/>
    </row>
    <row r="1052" spans="50:70" x14ac:dyDescent="0.25">
      <c r="AX1052" s="139" t="str">
        <f>IF('4'!$B$5="","",IF('4'!$B$61="","",'4'!$B$5))</f>
        <v/>
      </c>
      <c r="AY1052" s="137" t="str">
        <f>IF('4'!$B$5="","",IF('4'!$B$61="","","PCF008002"))</f>
        <v/>
      </c>
      <c r="AZ1052" s="140" t="str">
        <f>IF('4'!$B$5="","",IF('4'!$B$61="","",2))</f>
        <v/>
      </c>
      <c r="BA1052" s="137" t="str">
        <f>IF('4'!$B$5="","",IF('4'!$B$61="","",12))</f>
        <v/>
      </c>
      <c r="BB1052" s="137" t="str">
        <f>IF('4'!$B$5="","",IF('4'!$B$61="","",IF('4'!$E$61="","",'4'!$E$61)))</f>
        <v/>
      </c>
      <c r="BC1052" s="141" t="str">
        <f>IF('4'!$B$5="","",IF('4'!$B$61="","",0))</f>
        <v/>
      </c>
      <c r="BD1052" s="137" t="str">
        <f>IF('4'!$B$5="","",IF('4'!$B$61="","",'4'!$B$2))</f>
        <v/>
      </c>
      <c r="BE1052" s="138" t="str">
        <f>IF('4'!$B$5="","",IF('4'!$B$61="","",'4'!$B$4))</f>
        <v/>
      </c>
      <c r="BG1052" s="77"/>
      <c r="BH1052" s="73"/>
      <c r="BI1052" s="79"/>
      <c r="BK1052" s="75"/>
      <c r="BL1052" s="73"/>
      <c r="BO1052" s="79"/>
      <c r="BQ1052" s="77"/>
      <c r="BR1052" s="73"/>
    </row>
    <row r="1053" spans="50:70" x14ac:dyDescent="0.25">
      <c r="AX1053" s="139" t="str">
        <f>IF('4'!$B$5="","",IF('4'!$B$61="","",'4'!$B$5))</f>
        <v/>
      </c>
      <c r="AY1053" s="137" t="str">
        <f>IF('4'!$B$5="","",IF('4'!$B$61="","","PCF008002"))</f>
        <v/>
      </c>
      <c r="AZ1053" s="140" t="str">
        <f>IF('4'!$B$5="","",IF('4'!$B$61="","",2))</f>
        <v/>
      </c>
      <c r="BA1053" s="137" t="str">
        <f>IF('4'!$B$5="","",IF('4'!$B$61="","",990))</f>
        <v/>
      </c>
      <c r="BB1053" s="137"/>
      <c r="BC1053" s="141" t="str">
        <f>IF('4'!$B$5="","",IF('4'!$B$61="","",0))</f>
        <v/>
      </c>
      <c r="BD1053" s="137" t="str">
        <f>IF('4'!$B$5="","",IF('4'!$B$61="","",'4'!$B$2))</f>
        <v/>
      </c>
      <c r="BE1053" s="138" t="str">
        <f>IF('4'!$B$5="","",IF('4'!$B$61="","",'4'!$B$4))</f>
        <v/>
      </c>
      <c r="BG1053" s="77"/>
      <c r="BH1053" s="73"/>
      <c r="BI1053" s="79"/>
      <c r="BK1053" s="75"/>
      <c r="BL1053" s="73"/>
      <c r="BO1053" s="79"/>
      <c r="BQ1053" s="77"/>
      <c r="BR1053" s="73"/>
    </row>
    <row r="1054" spans="50:70" x14ac:dyDescent="0.25">
      <c r="AX1054" s="139" t="str">
        <f>IF('4'!$B$5="","",IF('4'!$B$61="","",'4'!$B$5))</f>
        <v/>
      </c>
      <c r="AY1054" s="137" t="str">
        <f>IF('4'!$B$5="","",IF('4'!$B$61="","","PCF008002"))</f>
        <v/>
      </c>
      <c r="AZ1054" s="140" t="str">
        <f>IF('4'!$B$5="","",IF('4'!$B$61="","",2))</f>
        <v/>
      </c>
      <c r="BA1054" s="137" t="str">
        <f>IF('4'!$B$5="","",IF('4'!$B$61="","",992))</f>
        <v/>
      </c>
      <c r="BB1054" s="137"/>
      <c r="BC1054" s="141" t="str">
        <f>IF('4'!$B$5="","",IF('4'!$B$61="","",0))</f>
        <v/>
      </c>
      <c r="BD1054" s="137" t="str">
        <f>IF('4'!$B$5="","",IF('4'!$B$61="","",'4'!$B$2))</f>
        <v/>
      </c>
      <c r="BE1054" s="138" t="str">
        <f>IF('4'!$B$5="","",IF('4'!$B$61="","",'4'!$B$4))</f>
        <v/>
      </c>
      <c r="BG1054" s="77"/>
      <c r="BH1054" s="73"/>
      <c r="BI1054" s="79"/>
      <c r="BK1054" s="75"/>
      <c r="BL1054" s="73"/>
      <c r="BO1054" s="79"/>
      <c r="BQ1054" s="77"/>
      <c r="BR1054" s="73"/>
    </row>
    <row r="1055" spans="50:70" x14ac:dyDescent="0.25">
      <c r="AX1055" s="139" t="str">
        <f>IF('4'!$B$5="","",IF('4'!$B$61="","",'4'!$B$5))</f>
        <v/>
      </c>
      <c r="AY1055" s="137" t="str">
        <f>IF('4'!$B$5="","",IF('4'!$B$61="","","PCF008002"))</f>
        <v/>
      </c>
      <c r="AZ1055" s="140" t="str">
        <f>IF('4'!$B$5="","",IF('4'!$B$61="","",2))</f>
        <v/>
      </c>
      <c r="BA1055" s="137" t="str">
        <f>IF('4'!$B$5="","",IF('4'!$B$61="","",993))</f>
        <v/>
      </c>
      <c r="BB1055" s="137"/>
      <c r="BC1055" s="141" t="str">
        <f>IF('4'!$B$5="","",IF('4'!$B$61="","",0))</f>
        <v/>
      </c>
      <c r="BD1055" s="137" t="str">
        <f>IF('4'!$B$5="","",IF('4'!$B$61="","",'4'!$B$2))</f>
        <v/>
      </c>
      <c r="BE1055" s="138" t="str">
        <f>IF('4'!$B$5="","",IF('4'!$B$61="","",'4'!$B$4))</f>
        <v/>
      </c>
      <c r="BG1055" s="77"/>
      <c r="BH1055" s="73"/>
      <c r="BI1055" s="79"/>
      <c r="BK1055" s="75"/>
      <c r="BL1055" s="73"/>
      <c r="BO1055" s="79"/>
      <c r="BQ1055" s="77"/>
      <c r="BR1055" s="73"/>
    </row>
    <row r="1056" spans="50:70" x14ac:dyDescent="0.25">
      <c r="AX1056" s="139" t="str">
        <f>IF('4'!$B$5="","",IF('4'!$B$61="","",'4'!$B$5))</f>
        <v/>
      </c>
      <c r="AY1056" s="137" t="str">
        <f>IF('4'!$B$5="","",IF('4'!$B$61="","","PCF008002"))</f>
        <v/>
      </c>
      <c r="AZ1056" s="140" t="str">
        <f>IF('4'!$B$5="","",IF('4'!$B$61="","",2))</f>
        <v/>
      </c>
      <c r="BA1056" s="137" t="str">
        <f>IF('4'!$B$5="","",IF('4'!$B$61="","",994))</f>
        <v/>
      </c>
      <c r="BB1056" s="137"/>
      <c r="BC1056" s="141" t="str">
        <f>IF('4'!$B$5="","",IF('4'!$B$61="","",0))</f>
        <v/>
      </c>
      <c r="BD1056" s="137" t="str">
        <f>IF('4'!$B$5="","",IF('4'!$B$61="","",'4'!$B$2))</f>
        <v/>
      </c>
      <c r="BE1056" s="138" t="str">
        <f>IF('4'!$B$5="","",IF('4'!$B$61="","",'4'!$B$4))</f>
        <v/>
      </c>
      <c r="BG1056" s="77"/>
      <c r="BH1056" s="73"/>
      <c r="BI1056" s="79"/>
      <c r="BK1056" s="75"/>
      <c r="BL1056" s="73"/>
      <c r="BO1056" s="79"/>
      <c r="BQ1056" s="77"/>
      <c r="BR1056" s="73"/>
    </row>
    <row r="1057" spans="50:70" x14ac:dyDescent="0.25">
      <c r="AX1057" s="139" t="str">
        <f>IF('4'!$B$5="","",IF('4'!$B$61="","",'4'!$B$5))</f>
        <v/>
      </c>
      <c r="AY1057" s="137" t="str">
        <f>IF('4'!$B$5="","",IF('4'!$B$61="","","PCF008002"))</f>
        <v/>
      </c>
      <c r="AZ1057" s="140" t="str">
        <f>IF('4'!$B$5="","",IF('4'!$B$61="","",2))</f>
        <v/>
      </c>
      <c r="BA1057" s="137" t="str">
        <f>IF('4'!$B$5="","",IF('4'!$B$61="","",995))</f>
        <v/>
      </c>
      <c r="BB1057" s="137"/>
      <c r="BC1057" s="141" t="str">
        <f>IF('4'!$B$5="","",IF('4'!$B$61="","",0))</f>
        <v/>
      </c>
      <c r="BD1057" s="137" t="str">
        <f>IF('4'!$B$5="","",IF('4'!$B$61="","",'4'!$B$2))</f>
        <v/>
      </c>
      <c r="BE1057" s="138" t="str">
        <f>IF('4'!$B$5="","",IF('4'!$B$61="","",'4'!$B$4))</f>
        <v/>
      </c>
      <c r="BG1057" s="77"/>
      <c r="BH1057" s="73"/>
      <c r="BI1057" s="79"/>
      <c r="BK1057" s="75"/>
      <c r="BL1057" s="73"/>
      <c r="BO1057" s="79"/>
      <c r="BQ1057" s="77"/>
      <c r="BR1057" s="73"/>
    </row>
    <row r="1058" spans="50:70" x14ac:dyDescent="0.25">
      <c r="AX1058" s="139" t="str">
        <f>IF('4'!$B$5="","",IF('4'!$B$61="","",'4'!$B$5))</f>
        <v/>
      </c>
      <c r="AY1058" s="137" t="str">
        <f>IF('4'!$B$5="","",IF('4'!$B$61="","","PCF008002"))</f>
        <v/>
      </c>
      <c r="AZ1058" s="140" t="str">
        <f>IF('4'!$B$5="","",IF('4'!$B$61="","",2))</f>
        <v/>
      </c>
      <c r="BA1058" s="137" t="str">
        <f>IF('4'!$B$5="","",IF('4'!$B$61="","",996))</f>
        <v/>
      </c>
      <c r="BB1058" s="137"/>
      <c r="BC1058" s="141" t="str">
        <f>IF('4'!$B$5="","",IF('4'!$B$61="","",0))</f>
        <v/>
      </c>
      <c r="BD1058" s="137" t="str">
        <f>IF('4'!$B$5="","",IF('4'!$B$61="","",'4'!$B$2))</f>
        <v/>
      </c>
      <c r="BE1058" s="138" t="str">
        <f>IF('4'!$B$5="","",IF('4'!$B$61="","",'4'!$B$4))</f>
        <v/>
      </c>
      <c r="BG1058" s="77"/>
      <c r="BH1058" s="73"/>
      <c r="BI1058" s="79"/>
      <c r="BK1058" s="75"/>
      <c r="BL1058" s="73"/>
      <c r="BO1058" s="79"/>
      <c r="BQ1058" s="77"/>
      <c r="BR1058" s="73"/>
    </row>
    <row r="1059" spans="50:70" x14ac:dyDescent="0.25">
      <c r="AX1059" s="139" t="str">
        <f>IF('4'!$B$5="","",IF('4'!$B$61="","",'4'!$B$5))</f>
        <v/>
      </c>
      <c r="AY1059" s="137" t="str">
        <f>IF('4'!$B$5="","",IF('4'!$B$61="","","PCF008002"))</f>
        <v/>
      </c>
      <c r="AZ1059" s="140" t="str">
        <f>IF('4'!$B$5="","",IF('4'!$B$61="","",2))</f>
        <v/>
      </c>
      <c r="BA1059" s="137" t="str">
        <f>IF('4'!$B$5="","",IF('4'!$B$61="","",997))</f>
        <v/>
      </c>
      <c r="BB1059" s="137"/>
      <c r="BC1059" s="141" t="str">
        <f>IF('4'!$B$5="","",IF('4'!$B$61="","",0))</f>
        <v/>
      </c>
      <c r="BD1059" s="137" t="str">
        <f>IF('4'!$B$5="","",IF('4'!$B$61="","",'4'!$B$2))</f>
        <v/>
      </c>
      <c r="BE1059" s="138" t="str">
        <f>IF('4'!$B$5="","",IF('4'!$B$61="","",'4'!$B$4))</f>
        <v/>
      </c>
      <c r="BG1059" s="77"/>
      <c r="BH1059" s="73"/>
      <c r="BI1059" s="79"/>
      <c r="BK1059" s="75"/>
      <c r="BL1059" s="73"/>
      <c r="BO1059" s="79"/>
      <c r="BQ1059" s="77"/>
      <c r="BR1059" s="73"/>
    </row>
    <row r="1060" spans="50:70" x14ac:dyDescent="0.25">
      <c r="AX1060" s="139" t="str">
        <f>IF('4'!$B$5="","",IF('4'!$B$61="","",'4'!$B$5))</f>
        <v/>
      </c>
      <c r="AY1060" s="137" t="str">
        <f>IF('4'!$B$5="","",IF('4'!$B$61="","","PCF008002"))</f>
        <v/>
      </c>
      <c r="AZ1060" s="140" t="str">
        <f>IF('4'!$B$5="","",IF('4'!$B$61="","",2))</f>
        <v/>
      </c>
      <c r="BA1060" s="137" t="str">
        <f>IF('4'!$B$5="","",IF('4'!$B$61="","",998))</f>
        <v/>
      </c>
      <c r="BB1060" s="137"/>
      <c r="BC1060" s="141" t="str">
        <f>IF('4'!$B$5="","",IF('4'!$B$61="","",0))</f>
        <v/>
      </c>
      <c r="BD1060" s="137" t="str">
        <f>IF('4'!$B$5="","",IF('4'!$B$61="","",'4'!$B$2))</f>
        <v/>
      </c>
      <c r="BE1060" s="138" t="str">
        <f>IF('4'!$B$5="","",IF('4'!$B$61="","",'4'!$B$4))</f>
        <v/>
      </c>
      <c r="BG1060" s="77"/>
      <c r="BH1060" s="73"/>
      <c r="BI1060" s="79"/>
      <c r="BK1060" s="75"/>
      <c r="BL1060" s="73"/>
      <c r="BO1060" s="79"/>
      <c r="BQ1060" s="77"/>
      <c r="BR1060" s="73"/>
    </row>
    <row r="1061" spans="50:70" x14ac:dyDescent="0.25">
      <c r="AX1061" s="139" t="str">
        <f>IF('4'!$B$5="","",IF('4'!$B$61="","",'4'!$B$5))</f>
        <v/>
      </c>
      <c r="AY1061" s="137" t="str">
        <f>IF('4'!$B$5="","",IF('4'!$B$61="","","PCF008002"))</f>
        <v/>
      </c>
      <c r="AZ1061" s="140" t="str">
        <f>IF('4'!$B$5="","",IF('4'!$B$61="","",2))</f>
        <v/>
      </c>
      <c r="BA1061" s="137" t="str">
        <f>IF('4'!$B$5="","",IF('4'!$B$61="","",999))</f>
        <v/>
      </c>
      <c r="BB1061" s="137"/>
      <c r="BC1061" s="141" t="str">
        <f>IF('4'!$B$5="","",IF('4'!$B$61="","",0))</f>
        <v/>
      </c>
      <c r="BD1061" s="137" t="str">
        <f>IF('4'!$B$5="","",IF('4'!$B$61="","",'4'!$B$2))</f>
        <v/>
      </c>
      <c r="BE1061" s="138" t="str">
        <f>IF('4'!$B$5="","",IF('4'!$B$61="","",'4'!$B$4))</f>
        <v/>
      </c>
      <c r="BG1061" s="77"/>
      <c r="BH1061" s="73"/>
      <c r="BI1061" s="79"/>
      <c r="BK1061" s="75"/>
      <c r="BL1061" s="73"/>
      <c r="BO1061" s="79"/>
      <c r="BQ1061" s="77"/>
      <c r="BR1061" s="73"/>
    </row>
    <row r="1062" spans="50:70" x14ac:dyDescent="0.25">
      <c r="AX1062" s="139" t="str">
        <f>IF('4'!$B$5="","",IF('4'!$B$62="","",'4'!$B$5))</f>
        <v/>
      </c>
      <c r="AY1062" s="137" t="str">
        <f>IF('4'!$B$5="","",IF('4'!$B$62="","","PCF008002"))</f>
        <v/>
      </c>
      <c r="AZ1062" s="140" t="str">
        <f>IF('4'!$B$5="","",IF('4'!$B$62="","",3))</f>
        <v/>
      </c>
      <c r="BA1062" s="137" t="str">
        <f>IF('4'!$B$5="","",IF('4'!$B$62="","",1))</f>
        <v/>
      </c>
      <c r="BB1062" s="137" t="str">
        <f>IF('4'!$B$5="","",IF('4'!$B$62="","",IF('4'!$B$62="","",'4'!$B$62)))</f>
        <v/>
      </c>
      <c r="BC1062" s="141" t="str">
        <f>IF('4'!$B$5="","",IF('4'!$B$62="","",0))</f>
        <v/>
      </c>
      <c r="BD1062" s="137" t="str">
        <f>IF('4'!$B$5="","",IF('4'!$B$62="","",'4'!$B$2))</f>
        <v/>
      </c>
      <c r="BE1062" s="138" t="str">
        <f>IF('4'!$B$5="","",IF('4'!$B$62="","",'4'!$B$4))</f>
        <v/>
      </c>
      <c r="BG1062" s="77"/>
      <c r="BH1062" s="73"/>
      <c r="BI1062" s="79"/>
      <c r="BK1062" s="75"/>
      <c r="BL1062" s="73"/>
      <c r="BO1062" s="79"/>
      <c r="BQ1062" s="77"/>
      <c r="BR1062" s="73"/>
    </row>
    <row r="1063" spans="50:70" x14ac:dyDescent="0.25">
      <c r="AX1063" s="139" t="str">
        <f>IF('4'!$B$5="","",IF('4'!$B$62="","",'4'!$B$5))</f>
        <v/>
      </c>
      <c r="AY1063" s="137" t="str">
        <f>IF('4'!$B$5="","",IF('4'!$B$62="","","PCF008002"))</f>
        <v/>
      </c>
      <c r="AZ1063" s="140" t="str">
        <f>IF('4'!$B$5="","",IF('4'!$B$62="","",3))</f>
        <v/>
      </c>
      <c r="BA1063" s="137" t="str">
        <f>IF('4'!$B$5="","",IF('4'!$B$62="","",2))</f>
        <v/>
      </c>
      <c r="BB1063" s="137" t="str">
        <f>IF('4'!$B$5="","",IF('4'!$B$62="","",IF('4'!$J$62="","",'4'!$J$62)))</f>
        <v/>
      </c>
      <c r="BC1063" s="141" t="str">
        <f>IF('4'!$B$5="","",IF('4'!$B$62="","",0))</f>
        <v/>
      </c>
      <c r="BD1063" s="137" t="str">
        <f>IF('4'!$B$5="","",IF('4'!$B$62="","",'4'!$B$2))</f>
        <v/>
      </c>
      <c r="BE1063" s="138" t="str">
        <f>IF('4'!$B$5="","",IF('4'!$B$62="","",'4'!$B$4))</f>
        <v/>
      </c>
      <c r="BG1063" s="77"/>
      <c r="BH1063" s="73"/>
      <c r="BI1063" s="79"/>
      <c r="BK1063" s="75"/>
      <c r="BL1063" s="73"/>
      <c r="BO1063" s="79"/>
      <c r="BQ1063" s="77"/>
      <c r="BR1063" s="73"/>
    </row>
    <row r="1064" spans="50:70" x14ac:dyDescent="0.25">
      <c r="AX1064" s="139" t="str">
        <f>IF('4'!$B$5="","",IF('4'!$B$62="","",'4'!$B$5))</f>
        <v/>
      </c>
      <c r="AY1064" s="137" t="str">
        <f>IF('4'!$B$5="","",IF('4'!$B$62="","","PCF008002"))</f>
        <v/>
      </c>
      <c r="AZ1064" s="140" t="str">
        <f>IF('4'!$B$5="","",IF('4'!$B$62="","",3))</f>
        <v/>
      </c>
      <c r="BA1064" s="137" t="str">
        <f>IF('4'!$B$5="","",IF('4'!$B$62="","",3))</f>
        <v/>
      </c>
      <c r="BB1064" s="137" t="str">
        <f>IF('4'!$B$5="","",IF('4'!$B$62="","",IF('4'!$D$62="","",'4'!$D$62)))</f>
        <v/>
      </c>
      <c r="BC1064" s="141" t="str">
        <f>IF('4'!$B$5="","",IF('4'!$B$62="","",0))</f>
        <v/>
      </c>
      <c r="BD1064" s="137" t="str">
        <f>IF('4'!$B$5="","",IF('4'!$B$62="","",'4'!$B$2))</f>
        <v/>
      </c>
      <c r="BE1064" s="138" t="str">
        <f>IF('4'!$B$5="","",IF('4'!$B$62="","",'4'!$B$4))</f>
        <v/>
      </c>
      <c r="BG1064" s="77"/>
      <c r="BH1064" s="73"/>
      <c r="BI1064" s="79"/>
      <c r="BK1064" s="75"/>
      <c r="BL1064" s="73"/>
      <c r="BO1064" s="79"/>
      <c r="BQ1064" s="77"/>
      <c r="BR1064" s="73"/>
    </row>
    <row r="1065" spans="50:70" x14ac:dyDescent="0.25">
      <c r="AX1065" s="139" t="str">
        <f>IF('4'!$B$5="","",IF('4'!$B$62="","",'4'!$B$5))</f>
        <v/>
      </c>
      <c r="AY1065" s="137" t="str">
        <f>IF('4'!$B$5="","",IF('4'!$B$62="","","PCF008002"))</f>
        <v/>
      </c>
      <c r="AZ1065" s="140" t="str">
        <f>IF('4'!$B$5="","",IF('4'!$B$62="","",3))</f>
        <v/>
      </c>
      <c r="BA1065" s="137" t="str">
        <f>IF('4'!$B$5="","",IF('4'!$B$62="","",4))</f>
        <v/>
      </c>
      <c r="BB1065" s="137" t="str">
        <f>IF('4'!$B$5="","",IF('4'!$B$62="","",IF('4'!$D$62="","",'4'!$D$62)))</f>
        <v/>
      </c>
      <c r="BC1065" s="141" t="str">
        <f>IF('4'!$B$5="","",IF('4'!$B$62="","",0))</f>
        <v/>
      </c>
      <c r="BD1065" s="137" t="str">
        <f>IF('4'!$B$5="","",IF('4'!$B$62="","",'4'!$B$2))</f>
        <v/>
      </c>
      <c r="BE1065" s="138" t="str">
        <f>IF('4'!$B$5="","",IF('4'!$B$62="","",'4'!$B$4))</f>
        <v/>
      </c>
      <c r="BG1065" s="77"/>
      <c r="BH1065" s="73"/>
      <c r="BI1065" s="79"/>
      <c r="BK1065" s="75"/>
      <c r="BL1065" s="73"/>
      <c r="BO1065" s="79"/>
      <c r="BQ1065" s="77"/>
      <c r="BR1065" s="73"/>
    </row>
    <row r="1066" spans="50:70" x14ac:dyDescent="0.25">
      <c r="AX1066" s="139" t="str">
        <f>IF('4'!$B$5="","",IF('4'!$B$62="","",'4'!$B$5))</f>
        <v/>
      </c>
      <c r="AY1066" s="137" t="str">
        <f>IF('4'!$B$5="","",IF('4'!$B$62="","","PCF008002"))</f>
        <v/>
      </c>
      <c r="AZ1066" s="140" t="str">
        <f>IF('4'!$B$5="","",IF('4'!$B$62="","",3))</f>
        <v/>
      </c>
      <c r="BA1066" s="137" t="str">
        <f>IF('4'!$B$5="","",IF('4'!$B$62="","",5))</f>
        <v/>
      </c>
      <c r="BB1066" s="137" t="str">
        <f>IF('4'!$B$5="","",IF('4'!$B$62="","",IF('4'!$F$62="","",'4'!$F$62)))</f>
        <v/>
      </c>
      <c r="BC1066" s="141" t="str">
        <f>IF('4'!$B$5="","",IF('4'!$B$62="","",0))</f>
        <v/>
      </c>
      <c r="BD1066" s="137" t="str">
        <f>IF('4'!$B$5="","",IF('4'!$B$62="","",'4'!$B$2))</f>
        <v/>
      </c>
      <c r="BE1066" s="138" t="str">
        <f>IF('4'!$B$5="","",IF('4'!$B$62="","",'4'!$B$4))</f>
        <v/>
      </c>
      <c r="BG1066" s="77"/>
      <c r="BH1066" s="73"/>
      <c r="BI1066" s="79"/>
      <c r="BK1066" s="75"/>
      <c r="BL1066" s="73"/>
      <c r="BO1066" s="79"/>
      <c r="BQ1066" s="77"/>
      <c r="BR1066" s="73"/>
    </row>
    <row r="1067" spans="50:70" x14ac:dyDescent="0.25">
      <c r="AX1067" s="139" t="str">
        <f>IF('4'!$B$5="","",IF('4'!$B$62="","",'4'!$B$5))</f>
        <v/>
      </c>
      <c r="AY1067" s="137" t="str">
        <f>IF('4'!$B$5="","",IF('4'!$B$62="","","PCF008002"))</f>
        <v/>
      </c>
      <c r="AZ1067" s="140" t="str">
        <f>IF('4'!$B$5="","",IF('4'!$B$62="","",3))</f>
        <v/>
      </c>
      <c r="BA1067" s="137" t="str">
        <f>IF('4'!$B$5="","",IF('4'!$B$62="","",6))</f>
        <v/>
      </c>
      <c r="BB1067" s="137" t="str">
        <f>IF('4'!$B$5="","",IF('4'!$B$62="","",IF('4'!$G$62="","",'4'!$G$62)))</f>
        <v/>
      </c>
      <c r="BC1067" s="141" t="str">
        <f>IF('4'!$B$5="","",IF('4'!$B$62="","",0))</f>
        <v/>
      </c>
      <c r="BD1067" s="137" t="str">
        <f>IF('4'!$B$5="","",IF('4'!$B$62="","",'4'!$B$2))</f>
        <v/>
      </c>
      <c r="BE1067" s="138" t="str">
        <f>IF('4'!$B$5="","",IF('4'!$B$62="","",'4'!$B$4))</f>
        <v/>
      </c>
      <c r="BG1067" s="77"/>
      <c r="BH1067" s="73"/>
      <c r="BI1067" s="79"/>
      <c r="BK1067" s="75"/>
      <c r="BL1067" s="73"/>
      <c r="BO1067" s="79"/>
      <c r="BQ1067" s="77"/>
      <c r="BR1067" s="73"/>
    </row>
    <row r="1068" spans="50:70" x14ac:dyDescent="0.25">
      <c r="AX1068" s="139" t="str">
        <f>IF('4'!$B$5="","",IF('4'!$B$62="","",'4'!$B$5))</f>
        <v/>
      </c>
      <c r="AY1068" s="137" t="str">
        <f>IF('4'!$B$5="","",IF('4'!$B$62="","","PCF008002"))</f>
        <v/>
      </c>
      <c r="AZ1068" s="140" t="str">
        <f>IF('4'!$B$5="","",IF('4'!$B$62="","",3))</f>
        <v/>
      </c>
      <c r="BA1068" s="137" t="str">
        <f>IF('4'!$B$5="","",IF('4'!$B$62="","",7))</f>
        <v/>
      </c>
      <c r="BB1068" s="137" t="str">
        <f>IF('4'!$B$5="","",IF('4'!$B$62="","",IF('4'!$H$62="","",'4'!$H$62)))</f>
        <v/>
      </c>
      <c r="BC1068" s="141" t="str">
        <f>IF('4'!$B$5="","",IF('4'!$B$62="","",0))</f>
        <v/>
      </c>
      <c r="BD1068" s="137" t="str">
        <f>IF('4'!$B$5="","",IF('4'!$B$62="","",'4'!$B$2))</f>
        <v/>
      </c>
      <c r="BE1068" s="138" t="str">
        <f>IF('4'!$B$5="","",IF('4'!$B$62="","",'4'!$B$4))</f>
        <v/>
      </c>
      <c r="BG1068" s="77"/>
      <c r="BH1068" s="73"/>
      <c r="BI1068" s="79"/>
      <c r="BK1068" s="75"/>
      <c r="BL1068" s="73"/>
      <c r="BO1068" s="79"/>
      <c r="BQ1068" s="77"/>
      <c r="BR1068" s="73"/>
    </row>
    <row r="1069" spans="50:70" x14ac:dyDescent="0.25">
      <c r="AX1069" s="139" t="str">
        <f>IF('4'!$B$5="","",IF('4'!$B$62="","",'4'!$B$5))</f>
        <v/>
      </c>
      <c r="AY1069" s="137" t="str">
        <f>IF('4'!$B$5="","",IF('4'!$B$62="","","PCF008002"))</f>
        <v/>
      </c>
      <c r="AZ1069" s="140" t="str">
        <f>IF('4'!$B$5="","",IF('4'!$B$62="","",3))</f>
        <v/>
      </c>
      <c r="BA1069" s="137" t="str">
        <f>IF('4'!$B$5="","",IF('4'!$B$62="","",8))</f>
        <v/>
      </c>
      <c r="BB1069" s="137" t="str">
        <f>IF('4'!$B$5="","",IF('4'!$B$62="","",IF('4'!$I$62="","",'4'!$I$62)))</f>
        <v/>
      </c>
      <c r="BC1069" s="141" t="str">
        <f>IF('4'!$B$5="","",IF('4'!$B$62="","",0))</f>
        <v/>
      </c>
      <c r="BD1069" s="137" t="str">
        <f>IF('4'!$B$5="","",IF('4'!$B$62="","",'4'!$B$2))</f>
        <v/>
      </c>
      <c r="BE1069" s="138" t="str">
        <f>IF('4'!$B$5="","",IF('4'!$B$62="","",'4'!$B$4))</f>
        <v/>
      </c>
      <c r="BG1069" s="77"/>
      <c r="BH1069" s="73"/>
      <c r="BI1069" s="79"/>
      <c r="BK1069" s="75"/>
      <c r="BL1069" s="73"/>
      <c r="BO1069" s="79"/>
      <c r="BQ1069" s="77"/>
      <c r="BR1069" s="73"/>
    </row>
    <row r="1070" spans="50:70" x14ac:dyDescent="0.25">
      <c r="AX1070" s="139" t="str">
        <f>IF('4'!$B$5="","",IF('4'!$B$62="","",'4'!$B$5))</f>
        <v/>
      </c>
      <c r="AY1070" s="137" t="str">
        <f>IF('4'!$B$5="","",IF('4'!$B$62="","","PCF008002"))</f>
        <v/>
      </c>
      <c r="AZ1070" s="140" t="str">
        <f>IF('4'!$B$5="","",IF('4'!$B$62="","",3))</f>
        <v/>
      </c>
      <c r="BA1070" s="137" t="str">
        <f>IF('4'!$B$5="","",IF('4'!$B$62="","",9))</f>
        <v/>
      </c>
      <c r="BB1070" s="137" t="str">
        <f>IF('4'!$B$5="","",IF('4'!$B$62="","","QAQC"))</f>
        <v/>
      </c>
      <c r="BC1070" s="141" t="str">
        <f>IF('4'!$B$5="","",IF('4'!$B$62="","",0))</f>
        <v/>
      </c>
      <c r="BD1070" s="137" t="str">
        <f>IF('4'!$B$5="","",IF('4'!$B$62="","",'4'!$B$2))</f>
        <v/>
      </c>
      <c r="BE1070" s="138" t="str">
        <f>IF('4'!$B$5="","",IF('4'!$B$62="","",'4'!$B$4))</f>
        <v/>
      </c>
      <c r="BG1070" s="77"/>
      <c r="BH1070" s="73"/>
      <c r="BI1070" s="79"/>
      <c r="BK1070" s="75"/>
      <c r="BL1070" s="73"/>
      <c r="BO1070" s="79"/>
      <c r="BQ1070" s="77"/>
      <c r="BR1070" s="73"/>
    </row>
    <row r="1071" spans="50:70" x14ac:dyDescent="0.25">
      <c r="AX1071" s="139" t="str">
        <f>IF('4'!$B$5="","",IF('4'!$B$62="","",'4'!$B$5))</f>
        <v/>
      </c>
      <c r="AY1071" s="137" t="str">
        <f>IF('4'!$B$5="","",IF('4'!$B$62="","","PCF008002"))</f>
        <v/>
      </c>
      <c r="AZ1071" s="140" t="str">
        <f>IF('4'!$B$5="","",IF('4'!$B$62="","",3))</f>
        <v/>
      </c>
      <c r="BA1071" s="137" t="str">
        <f>IF('4'!$B$5="","",IF('4'!$B$62="","",10))</f>
        <v/>
      </c>
      <c r="BB1071" s="137" t="str">
        <f>IF('4'!$B$5="","",IF('4'!$B$62="","",IF('4'!$R$62="","",'4'!$R$62)))</f>
        <v/>
      </c>
      <c r="BC1071" s="141" t="str">
        <f>IF('4'!$B$5="","",IF('4'!$B$62="","",0))</f>
        <v/>
      </c>
      <c r="BD1071" s="137" t="str">
        <f>IF('4'!$B$5="","",IF('4'!$B$62="","",'4'!$B$2))</f>
        <v/>
      </c>
      <c r="BE1071" s="138" t="str">
        <f>IF('4'!$B$5="","",IF('4'!$B$62="","",'4'!$B$4))</f>
        <v/>
      </c>
      <c r="BG1071" s="77"/>
      <c r="BH1071" s="73"/>
      <c r="BI1071" s="79"/>
      <c r="BK1071" s="75"/>
      <c r="BL1071" s="73"/>
      <c r="BO1071" s="79"/>
      <c r="BQ1071" s="77"/>
      <c r="BR1071" s="73"/>
    </row>
    <row r="1072" spans="50:70" x14ac:dyDescent="0.25">
      <c r="AX1072" s="139" t="str">
        <f>IF('4'!$B$5="","",IF('4'!$B$62="","",'4'!$B$5))</f>
        <v/>
      </c>
      <c r="AY1072" s="137" t="str">
        <f>IF('4'!$B$5="","",IF('4'!$B$62="","","PCF008002"))</f>
        <v/>
      </c>
      <c r="AZ1072" s="140" t="str">
        <f>IF('4'!$B$5="","",IF('4'!$B$62="","",3))</f>
        <v/>
      </c>
      <c r="BA1072" s="137" t="str">
        <f>IF('4'!$B$5="","",IF('4'!$B$62="","",11))</f>
        <v/>
      </c>
      <c r="BB1072" s="137" t="str">
        <f>IF('4'!$B$5="","",IF('4'!$B$62="","",IF('4'!$K$62="","",'4'!$K$62)))</f>
        <v/>
      </c>
      <c r="BC1072" s="141" t="str">
        <f>IF('4'!$B$5="","",IF('4'!$B$62="","",0))</f>
        <v/>
      </c>
      <c r="BD1072" s="137" t="str">
        <f>IF('4'!$B$5="","",IF('4'!$B$62="","",'4'!$B$2))</f>
        <v/>
      </c>
      <c r="BE1072" s="138" t="str">
        <f>IF('4'!$B$5="","",IF('4'!$B$62="","",'4'!$B$4))</f>
        <v/>
      </c>
      <c r="BG1072" s="77"/>
      <c r="BH1072" s="73"/>
      <c r="BI1072" s="79"/>
      <c r="BK1072" s="75"/>
      <c r="BL1072" s="73"/>
      <c r="BO1072" s="79"/>
      <c r="BQ1072" s="77"/>
      <c r="BR1072" s="73"/>
    </row>
    <row r="1073" spans="50:70" x14ac:dyDescent="0.25">
      <c r="AX1073" s="139" t="str">
        <f>IF('4'!$B$5="","",IF('4'!$B$62="","",'4'!$B$5))</f>
        <v/>
      </c>
      <c r="AY1073" s="137" t="str">
        <f>IF('4'!$B$5="","",IF('4'!$B$62="","","PCF008002"))</f>
        <v/>
      </c>
      <c r="AZ1073" s="140" t="str">
        <f>IF('4'!$B$5="","",IF('4'!$B$62="","",3))</f>
        <v/>
      </c>
      <c r="BA1073" s="137" t="str">
        <f>IF('4'!$B$5="","",IF('4'!$B$62="","",12))</f>
        <v/>
      </c>
      <c r="BB1073" s="137" t="str">
        <f>IF('4'!$B$5="","",IF('4'!$B$62="","",IF('4'!$E$62="","",'4'!$E$62)))</f>
        <v/>
      </c>
      <c r="BC1073" s="141" t="str">
        <f>IF('4'!$B$5="","",IF('4'!$B$62="","",0))</f>
        <v/>
      </c>
      <c r="BD1073" s="137" t="str">
        <f>IF('4'!$B$5="","",IF('4'!$B$62="","",'4'!$B$2))</f>
        <v/>
      </c>
      <c r="BE1073" s="138" t="str">
        <f>IF('4'!$B$5="","",IF('4'!$B$62="","",'4'!$B$4))</f>
        <v/>
      </c>
      <c r="BG1073" s="77"/>
      <c r="BH1073" s="73"/>
      <c r="BI1073" s="79"/>
      <c r="BK1073" s="75"/>
      <c r="BL1073" s="73"/>
      <c r="BO1073" s="79"/>
      <c r="BQ1073" s="77"/>
      <c r="BR1073" s="73"/>
    </row>
    <row r="1074" spans="50:70" x14ac:dyDescent="0.25">
      <c r="AX1074" s="139" t="str">
        <f>IF('4'!$B$5="","",IF('4'!$B$62="","",'4'!$B$5))</f>
        <v/>
      </c>
      <c r="AY1074" s="137" t="str">
        <f>IF('4'!$B$5="","",IF('4'!$B$62="","","PCF008002"))</f>
        <v/>
      </c>
      <c r="AZ1074" s="140" t="str">
        <f>IF('4'!$B$5="","",IF('4'!$B$62="","",3))</f>
        <v/>
      </c>
      <c r="BA1074" s="137" t="str">
        <f>IF('4'!$B$5="","",IF('4'!$B$62="","",990))</f>
        <v/>
      </c>
      <c r="BB1074" s="137"/>
      <c r="BC1074" s="141" t="str">
        <f>IF('4'!$B$5="","",IF('4'!$B$62="","",0))</f>
        <v/>
      </c>
      <c r="BD1074" s="137" t="str">
        <f>IF('4'!$B$5="","",IF('4'!$B$62="","",'4'!$B$2))</f>
        <v/>
      </c>
      <c r="BE1074" s="138" t="str">
        <f>IF('4'!$B$5="","",IF('4'!$B$62="","",'4'!$B$4))</f>
        <v/>
      </c>
      <c r="BG1074" s="77"/>
      <c r="BH1074" s="73"/>
      <c r="BI1074" s="79"/>
      <c r="BK1074" s="75"/>
      <c r="BL1074" s="73"/>
      <c r="BO1074" s="79"/>
      <c r="BQ1074" s="77"/>
      <c r="BR1074" s="73"/>
    </row>
    <row r="1075" spans="50:70" x14ac:dyDescent="0.25">
      <c r="AX1075" s="139" t="str">
        <f>IF('4'!$B$5="","",IF('4'!$B$62="","",'4'!$B$5))</f>
        <v/>
      </c>
      <c r="AY1075" s="137" t="str">
        <f>IF('4'!$B$5="","",IF('4'!$B$62="","","PCF008002"))</f>
        <v/>
      </c>
      <c r="AZ1075" s="140" t="str">
        <f>IF('4'!$B$5="","",IF('4'!$B$62="","",3))</f>
        <v/>
      </c>
      <c r="BA1075" s="137" t="str">
        <f>IF('4'!$B$5="","",IF('4'!$B$62="","",992))</f>
        <v/>
      </c>
      <c r="BB1075" s="137"/>
      <c r="BC1075" s="141" t="str">
        <f>IF('4'!$B$5="","",IF('4'!$B$62="","",0))</f>
        <v/>
      </c>
      <c r="BD1075" s="137" t="str">
        <f>IF('4'!$B$5="","",IF('4'!$B$62="","",'4'!$B$2))</f>
        <v/>
      </c>
      <c r="BE1075" s="138" t="str">
        <f>IF('4'!$B$5="","",IF('4'!$B$62="","",'4'!$B$4))</f>
        <v/>
      </c>
      <c r="BG1075" s="77"/>
      <c r="BH1075" s="73"/>
      <c r="BI1075" s="79"/>
      <c r="BK1075" s="75"/>
      <c r="BL1075" s="73"/>
      <c r="BO1075" s="79"/>
      <c r="BQ1075" s="77"/>
      <c r="BR1075" s="73"/>
    </row>
    <row r="1076" spans="50:70" x14ac:dyDescent="0.25">
      <c r="AX1076" s="139" t="str">
        <f>IF('4'!$B$5="","",IF('4'!$B$62="","",'4'!$B$5))</f>
        <v/>
      </c>
      <c r="AY1076" s="137" t="str">
        <f>IF('4'!$B$5="","",IF('4'!$B$62="","","PCF008002"))</f>
        <v/>
      </c>
      <c r="AZ1076" s="140" t="str">
        <f>IF('4'!$B$5="","",IF('4'!$B$62="","",3))</f>
        <v/>
      </c>
      <c r="BA1076" s="137" t="str">
        <f>IF('4'!$B$5="","",IF('4'!$B$62="","",993))</f>
        <v/>
      </c>
      <c r="BB1076" s="137"/>
      <c r="BC1076" s="141" t="str">
        <f>IF('4'!$B$5="","",IF('4'!$B$62="","",0))</f>
        <v/>
      </c>
      <c r="BD1076" s="137" t="str">
        <f>IF('4'!$B$5="","",IF('4'!$B$62="","",'4'!$B$2))</f>
        <v/>
      </c>
      <c r="BE1076" s="138" t="str">
        <f>IF('4'!$B$5="","",IF('4'!$B$62="","",'4'!$B$4))</f>
        <v/>
      </c>
      <c r="BG1076" s="77"/>
      <c r="BH1076" s="73"/>
      <c r="BI1076" s="79"/>
      <c r="BK1076" s="75"/>
      <c r="BL1076" s="73"/>
      <c r="BO1076" s="79"/>
      <c r="BQ1076" s="77"/>
      <c r="BR1076" s="73"/>
    </row>
    <row r="1077" spans="50:70" x14ac:dyDescent="0.25">
      <c r="AX1077" s="139" t="str">
        <f>IF('4'!$B$5="","",IF('4'!$B$62="","",'4'!$B$5))</f>
        <v/>
      </c>
      <c r="AY1077" s="137" t="str">
        <f>IF('4'!$B$5="","",IF('4'!$B$62="","","PCF008002"))</f>
        <v/>
      </c>
      <c r="AZ1077" s="140" t="str">
        <f>IF('4'!$B$5="","",IF('4'!$B$62="","",3))</f>
        <v/>
      </c>
      <c r="BA1077" s="137" t="str">
        <f>IF('4'!$B$5="","",IF('4'!$B$62="","",994))</f>
        <v/>
      </c>
      <c r="BB1077" s="137"/>
      <c r="BC1077" s="141" t="str">
        <f>IF('4'!$B$5="","",IF('4'!$B$62="","",0))</f>
        <v/>
      </c>
      <c r="BD1077" s="137" t="str">
        <f>IF('4'!$B$5="","",IF('4'!$B$62="","",'4'!$B$2))</f>
        <v/>
      </c>
      <c r="BE1077" s="138" t="str">
        <f>IF('4'!$B$5="","",IF('4'!$B$62="","",'4'!$B$4))</f>
        <v/>
      </c>
      <c r="BG1077" s="77"/>
      <c r="BH1077" s="73"/>
      <c r="BI1077" s="79"/>
      <c r="BK1077" s="75"/>
      <c r="BL1077" s="73"/>
      <c r="BO1077" s="79"/>
      <c r="BQ1077" s="77"/>
      <c r="BR1077" s="73"/>
    </row>
    <row r="1078" spans="50:70" x14ac:dyDescent="0.25">
      <c r="AX1078" s="139" t="str">
        <f>IF('4'!$B$5="","",IF('4'!$B$62="","",'4'!$B$5))</f>
        <v/>
      </c>
      <c r="AY1078" s="137" t="str">
        <f>IF('4'!$B$5="","",IF('4'!$B$62="","","PCF008002"))</f>
        <v/>
      </c>
      <c r="AZ1078" s="140" t="str">
        <f>IF('4'!$B$5="","",IF('4'!$B$62="","",3))</f>
        <v/>
      </c>
      <c r="BA1078" s="137" t="str">
        <f>IF('4'!$B$5="","",IF('4'!$B$62="","",995))</f>
        <v/>
      </c>
      <c r="BB1078" s="137"/>
      <c r="BC1078" s="141" t="str">
        <f>IF('4'!$B$5="","",IF('4'!$B$62="","",0))</f>
        <v/>
      </c>
      <c r="BD1078" s="137" t="str">
        <f>IF('4'!$B$5="","",IF('4'!$B$62="","",'4'!$B$2))</f>
        <v/>
      </c>
      <c r="BE1078" s="138" t="str">
        <f>IF('4'!$B$5="","",IF('4'!$B$62="","",'4'!$B$4))</f>
        <v/>
      </c>
      <c r="BG1078" s="77"/>
      <c r="BH1078" s="73"/>
      <c r="BI1078" s="79"/>
      <c r="BK1078" s="75"/>
      <c r="BL1078" s="73"/>
      <c r="BO1078" s="79"/>
      <c r="BQ1078" s="77"/>
      <c r="BR1078" s="73"/>
    </row>
    <row r="1079" spans="50:70" x14ac:dyDescent="0.25">
      <c r="AX1079" s="139" t="str">
        <f>IF('4'!$B$5="","",IF('4'!$B$62="","",'4'!$B$5))</f>
        <v/>
      </c>
      <c r="AY1079" s="137" t="str">
        <f>IF('4'!$B$5="","",IF('4'!$B$62="","","PCF008002"))</f>
        <v/>
      </c>
      <c r="AZ1079" s="140" t="str">
        <f>IF('4'!$B$5="","",IF('4'!$B$62="","",3))</f>
        <v/>
      </c>
      <c r="BA1079" s="137" t="str">
        <f>IF('4'!$B$5="","",IF('4'!$B$62="","",996))</f>
        <v/>
      </c>
      <c r="BB1079" s="137"/>
      <c r="BC1079" s="141" t="str">
        <f>IF('4'!$B$5="","",IF('4'!$B$62="","",0))</f>
        <v/>
      </c>
      <c r="BD1079" s="137" t="str">
        <f>IF('4'!$B$5="","",IF('4'!$B$62="","",'4'!$B$2))</f>
        <v/>
      </c>
      <c r="BE1079" s="138" t="str">
        <f>IF('4'!$B$5="","",IF('4'!$B$62="","",'4'!$B$4))</f>
        <v/>
      </c>
      <c r="BG1079" s="77"/>
      <c r="BH1079" s="73"/>
      <c r="BI1079" s="79"/>
      <c r="BK1079" s="75"/>
      <c r="BL1079" s="73"/>
      <c r="BO1079" s="79"/>
      <c r="BQ1079" s="77"/>
      <c r="BR1079" s="73"/>
    </row>
    <row r="1080" spans="50:70" x14ac:dyDescent="0.25">
      <c r="AX1080" s="139" t="str">
        <f>IF('4'!$B$5="","",IF('4'!$B$62="","",'4'!$B$5))</f>
        <v/>
      </c>
      <c r="AY1080" s="137" t="str">
        <f>IF('4'!$B$5="","",IF('4'!$B$62="","","PCF008002"))</f>
        <v/>
      </c>
      <c r="AZ1080" s="140" t="str">
        <f>IF('4'!$B$5="","",IF('4'!$B$62="","",3))</f>
        <v/>
      </c>
      <c r="BA1080" s="137" t="str">
        <f>IF('4'!$B$5="","",IF('4'!$B$62="","",997))</f>
        <v/>
      </c>
      <c r="BB1080" s="137"/>
      <c r="BC1080" s="141" t="str">
        <f>IF('4'!$B$5="","",IF('4'!$B$62="","",0))</f>
        <v/>
      </c>
      <c r="BD1080" s="137" t="str">
        <f>IF('4'!$B$5="","",IF('4'!$B$62="","",'4'!$B$2))</f>
        <v/>
      </c>
      <c r="BE1080" s="138" t="str">
        <f>IF('4'!$B$5="","",IF('4'!$B$62="","",'4'!$B$4))</f>
        <v/>
      </c>
      <c r="BG1080" s="77"/>
      <c r="BH1080" s="73"/>
      <c r="BI1080" s="79"/>
      <c r="BK1080" s="75"/>
      <c r="BL1080" s="73"/>
      <c r="BO1080" s="79"/>
      <c r="BQ1080" s="77"/>
      <c r="BR1080" s="73"/>
    </row>
    <row r="1081" spans="50:70" x14ac:dyDescent="0.25">
      <c r="AX1081" s="139" t="str">
        <f>IF('4'!$B$5="","",IF('4'!$B$62="","",'4'!$B$5))</f>
        <v/>
      </c>
      <c r="AY1081" s="137" t="str">
        <f>IF('4'!$B$5="","",IF('4'!$B$62="","","PCF008002"))</f>
        <v/>
      </c>
      <c r="AZ1081" s="140" t="str">
        <f>IF('4'!$B$5="","",IF('4'!$B$62="","",3))</f>
        <v/>
      </c>
      <c r="BA1081" s="137" t="str">
        <f>IF('4'!$B$5="","",IF('4'!$B$62="","",998))</f>
        <v/>
      </c>
      <c r="BB1081" s="137"/>
      <c r="BC1081" s="141" t="str">
        <f>IF('4'!$B$5="","",IF('4'!$B$62="","",0))</f>
        <v/>
      </c>
      <c r="BD1081" s="137" t="str">
        <f>IF('4'!$B$5="","",IF('4'!$B$62="","",'4'!$B$2))</f>
        <v/>
      </c>
      <c r="BE1081" s="138" t="str">
        <f>IF('4'!$B$5="","",IF('4'!$B$62="","",'4'!$B$4))</f>
        <v/>
      </c>
      <c r="BG1081" s="77"/>
      <c r="BH1081" s="73"/>
      <c r="BI1081" s="79"/>
      <c r="BK1081" s="75"/>
      <c r="BL1081" s="73"/>
      <c r="BO1081" s="79"/>
      <c r="BQ1081" s="77"/>
      <c r="BR1081" s="73"/>
    </row>
    <row r="1082" spans="50:70" x14ac:dyDescent="0.25">
      <c r="AX1082" s="139" t="str">
        <f>IF('4'!$B$5="","",IF('4'!$B$62="","",'4'!$B$5))</f>
        <v/>
      </c>
      <c r="AY1082" s="137" t="str">
        <f>IF('4'!$B$5="","",IF('4'!$B$62="","","PCF008002"))</f>
        <v/>
      </c>
      <c r="AZ1082" s="140" t="str">
        <f>IF('4'!$B$5="","",IF('4'!$B$62="","",3))</f>
        <v/>
      </c>
      <c r="BA1082" s="137" t="str">
        <f>IF('4'!$B$5="","",IF('4'!$B$62="","",999))</f>
        <v/>
      </c>
      <c r="BB1082" s="137"/>
      <c r="BC1082" s="141" t="str">
        <f>IF('4'!$B$5="","",IF('4'!$B$62="","",0))</f>
        <v/>
      </c>
      <c r="BD1082" s="137" t="str">
        <f>IF('4'!$B$5="","",IF('4'!$B$62="","",'4'!$B$2))</f>
        <v/>
      </c>
      <c r="BE1082" s="138" t="str">
        <f>IF('4'!$B$5="","",IF('4'!$B$62="","",'4'!$B$4))</f>
        <v/>
      </c>
      <c r="BG1082" s="77"/>
      <c r="BH1082" s="73"/>
      <c r="BI1082" s="79"/>
      <c r="BK1082" s="75"/>
      <c r="BL1082" s="73"/>
      <c r="BO1082" s="79"/>
      <c r="BQ1082" s="77"/>
      <c r="BR1082" s="73"/>
    </row>
    <row r="1083" spans="50:70" x14ac:dyDescent="0.25">
      <c r="AX1083" s="139" t="str">
        <f>IF('4'!$B$5="","",IF('4'!$B$63="","",'4'!$B$5))</f>
        <v/>
      </c>
      <c r="AY1083" s="137" t="str">
        <f>IF('4'!$B$5="","",IF('4'!$B$63="","","PCF008002"))</f>
        <v/>
      </c>
      <c r="AZ1083" s="140" t="str">
        <f>IF('4'!$B$5="","",IF('4'!$B$63="","",4))</f>
        <v/>
      </c>
      <c r="BA1083" s="137" t="str">
        <f>IF('4'!$B$5="","",IF('4'!$B$63="","",1))</f>
        <v/>
      </c>
      <c r="BB1083" s="137" t="str">
        <f>IF('4'!$B$5="","",IF('4'!$B$63="","",IF('4'!$B$63="","",'4'!$B$63)))</f>
        <v/>
      </c>
      <c r="BC1083" s="141" t="str">
        <f>IF('4'!$B$5="","",IF('4'!$B$63="","",0))</f>
        <v/>
      </c>
      <c r="BD1083" s="137" t="str">
        <f>IF('4'!$B$5="","",IF('4'!$B$63="","",'4'!$B$2))</f>
        <v/>
      </c>
      <c r="BE1083" s="138" t="str">
        <f>IF('4'!$B$5="","",IF('4'!$B$63="","",'4'!$B$4))</f>
        <v/>
      </c>
      <c r="BG1083" s="77"/>
      <c r="BH1083" s="73"/>
      <c r="BI1083" s="79"/>
      <c r="BK1083" s="75"/>
      <c r="BL1083" s="73"/>
      <c r="BO1083" s="79"/>
      <c r="BQ1083" s="77"/>
      <c r="BR1083" s="73"/>
    </row>
    <row r="1084" spans="50:70" x14ac:dyDescent="0.25">
      <c r="AX1084" s="139" t="str">
        <f>IF('4'!$B$5="","",IF('4'!$B$63="","",'4'!$B$5))</f>
        <v/>
      </c>
      <c r="AY1084" s="137" t="str">
        <f>IF('4'!$B$5="","",IF('4'!$B$63="","","PCF008002"))</f>
        <v/>
      </c>
      <c r="AZ1084" s="140" t="str">
        <f>IF('4'!$B$5="","",IF('4'!$B$63="","",4))</f>
        <v/>
      </c>
      <c r="BA1084" s="137" t="str">
        <f>IF('4'!$B$5="","",IF('4'!$B$63="","",2))</f>
        <v/>
      </c>
      <c r="BB1084" s="137" t="str">
        <f>IF('4'!$B$5="","",IF('4'!$B$63="","",IF('4'!$J$63="","",'4'!$J$63)))</f>
        <v/>
      </c>
      <c r="BC1084" s="141" t="str">
        <f>IF('4'!$B$5="","",IF('4'!$B$63="","",0))</f>
        <v/>
      </c>
      <c r="BD1084" s="137" t="str">
        <f>IF('4'!$B$5="","",IF('4'!$B$63="","",'4'!$B$2))</f>
        <v/>
      </c>
      <c r="BE1084" s="138" t="str">
        <f>IF('4'!$B$5="","",IF('4'!$B$63="","",'4'!$B$4))</f>
        <v/>
      </c>
      <c r="BG1084" s="77"/>
      <c r="BH1084" s="73"/>
      <c r="BI1084" s="79"/>
      <c r="BK1084" s="75"/>
      <c r="BL1084" s="73"/>
      <c r="BO1084" s="79"/>
      <c r="BQ1084" s="77"/>
      <c r="BR1084" s="73"/>
    </row>
    <row r="1085" spans="50:70" x14ac:dyDescent="0.25">
      <c r="AX1085" s="139" t="str">
        <f>IF('4'!$B$5="","",IF('4'!$B$63="","",'4'!$B$5))</f>
        <v/>
      </c>
      <c r="AY1085" s="137" t="str">
        <f>IF('4'!$B$5="","",IF('4'!$B$63="","","PCF008002"))</f>
        <v/>
      </c>
      <c r="AZ1085" s="140" t="str">
        <f>IF('4'!$B$5="","",IF('4'!$B$63="","",4))</f>
        <v/>
      </c>
      <c r="BA1085" s="137" t="str">
        <f>IF('4'!$B$5="","",IF('4'!$B$63="","",3))</f>
        <v/>
      </c>
      <c r="BB1085" s="137" t="str">
        <f>IF('4'!$B$5="","",IF('4'!$B$63="","",IF('4'!$D$63="","",'4'!$D$63)))</f>
        <v/>
      </c>
      <c r="BC1085" s="141" t="str">
        <f>IF('4'!$B$5="","",IF('4'!$B$63="","",0))</f>
        <v/>
      </c>
      <c r="BD1085" s="137" t="str">
        <f>IF('4'!$B$5="","",IF('4'!$B$63="","",'4'!$B$2))</f>
        <v/>
      </c>
      <c r="BE1085" s="138" t="str">
        <f>IF('4'!$B$5="","",IF('4'!$B$63="","",'4'!$B$4))</f>
        <v/>
      </c>
      <c r="BG1085" s="77"/>
      <c r="BH1085" s="73"/>
      <c r="BI1085" s="79"/>
      <c r="BK1085" s="75"/>
      <c r="BL1085" s="73"/>
      <c r="BO1085" s="79"/>
      <c r="BQ1085" s="77"/>
      <c r="BR1085" s="73"/>
    </row>
    <row r="1086" spans="50:70" x14ac:dyDescent="0.25">
      <c r="AX1086" s="139" t="str">
        <f>IF('4'!$B$5="","",IF('4'!$B$63="","",'4'!$B$5))</f>
        <v/>
      </c>
      <c r="AY1086" s="137" t="str">
        <f>IF('4'!$B$5="","",IF('4'!$B$63="","","PCF008002"))</f>
        <v/>
      </c>
      <c r="AZ1086" s="140" t="str">
        <f>IF('4'!$B$5="","",IF('4'!$B$63="","",4))</f>
        <v/>
      </c>
      <c r="BA1086" s="137" t="str">
        <f>IF('4'!$B$5="","",IF('4'!$B$63="","",4))</f>
        <v/>
      </c>
      <c r="BB1086" s="137" t="str">
        <f>IF('4'!$B$5="","",IF('4'!$B$63="","",IF('4'!$D$63="","",'4'!$D$63)))</f>
        <v/>
      </c>
      <c r="BC1086" s="141" t="str">
        <f>IF('4'!$B$5="","",IF('4'!$B$63="","",0))</f>
        <v/>
      </c>
      <c r="BD1086" s="137" t="str">
        <f>IF('4'!$B$5="","",IF('4'!$B$63="","",'4'!$B$2))</f>
        <v/>
      </c>
      <c r="BE1086" s="138" t="str">
        <f>IF('4'!$B$5="","",IF('4'!$B$63="","",'4'!$B$4))</f>
        <v/>
      </c>
      <c r="BG1086" s="77"/>
      <c r="BH1086" s="73"/>
      <c r="BI1086" s="79"/>
      <c r="BK1086" s="75"/>
      <c r="BL1086" s="73"/>
      <c r="BO1086" s="79"/>
      <c r="BQ1086" s="77"/>
      <c r="BR1086" s="73"/>
    </row>
    <row r="1087" spans="50:70" x14ac:dyDescent="0.25">
      <c r="AX1087" s="139" t="str">
        <f>IF('4'!$B$5="","",IF('4'!$B$63="","",'4'!$B$5))</f>
        <v/>
      </c>
      <c r="AY1087" s="137" t="str">
        <f>IF('4'!$B$5="","",IF('4'!$B$63="","","PCF008002"))</f>
        <v/>
      </c>
      <c r="AZ1087" s="140" t="str">
        <f>IF('4'!$B$5="","",IF('4'!$B$63="","",4))</f>
        <v/>
      </c>
      <c r="BA1087" s="137" t="str">
        <f>IF('4'!$B$5="","",IF('4'!$B$63="","",5))</f>
        <v/>
      </c>
      <c r="BB1087" s="137" t="str">
        <f>IF('4'!$B$5="","",IF('4'!$B$63="","",IF('4'!$F$63="","",'4'!$F$63)))</f>
        <v/>
      </c>
      <c r="BC1087" s="141" t="str">
        <f>IF('4'!$B$5="","",IF('4'!$B$63="","",0))</f>
        <v/>
      </c>
      <c r="BD1087" s="137" t="str">
        <f>IF('4'!$B$5="","",IF('4'!$B$63="","",'4'!$B$2))</f>
        <v/>
      </c>
      <c r="BE1087" s="138" t="str">
        <f>IF('4'!$B$5="","",IF('4'!$B$63="","",'4'!$B$4))</f>
        <v/>
      </c>
      <c r="BG1087" s="77"/>
      <c r="BH1087" s="73"/>
      <c r="BI1087" s="79"/>
      <c r="BK1087" s="75"/>
      <c r="BL1087" s="73"/>
      <c r="BO1087" s="79"/>
      <c r="BQ1087" s="77"/>
      <c r="BR1087" s="73"/>
    </row>
    <row r="1088" spans="50:70" x14ac:dyDescent="0.25">
      <c r="AX1088" s="139" t="str">
        <f>IF('4'!$B$5="","",IF('4'!$B$63="","",'4'!$B$5))</f>
        <v/>
      </c>
      <c r="AY1088" s="137" t="str">
        <f>IF('4'!$B$5="","",IF('4'!$B$63="","","PCF008002"))</f>
        <v/>
      </c>
      <c r="AZ1088" s="140" t="str">
        <f>IF('4'!$B$5="","",IF('4'!$B$63="","",4))</f>
        <v/>
      </c>
      <c r="BA1088" s="137" t="str">
        <f>IF('4'!$B$5="","",IF('4'!$B$63="","",6))</f>
        <v/>
      </c>
      <c r="BB1088" s="137" t="str">
        <f>IF('4'!$B$5="","",IF('4'!$B$63="","",IF('4'!$G$63="","",'4'!$G$63)))</f>
        <v/>
      </c>
      <c r="BC1088" s="141" t="str">
        <f>IF('4'!$B$5="","",IF('4'!$B$63="","",0))</f>
        <v/>
      </c>
      <c r="BD1088" s="137" t="str">
        <f>IF('4'!$B$5="","",IF('4'!$B$63="","",'4'!$B$2))</f>
        <v/>
      </c>
      <c r="BE1088" s="138" t="str">
        <f>IF('4'!$B$5="","",IF('4'!$B$63="","",'4'!$B$4))</f>
        <v/>
      </c>
      <c r="BG1088" s="77"/>
      <c r="BH1088" s="73"/>
      <c r="BI1088" s="79"/>
      <c r="BK1088" s="75"/>
      <c r="BL1088" s="73"/>
      <c r="BO1088" s="79"/>
      <c r="BQ1088" s="77"/>
      <c r="BR1088" s="73"/>
    </row>
    <row r="1089" spans="50:70" x14ac:dyDescent="0.25">
      <c r="AX1089" s="139" t="str">
        <f>IF('4'!$B$5="","",IF('4'!$B$63="","",'4'!$B$5))</f>
        <v/>
      </c>
      <c r="AY1089" s="137" t="str">
        <f>IF('4'!$B$5="","",IF('4'!$B$63="","","PCF008002"))</f>
        <v/>
      </c>
      <c r="AZ1089" s="140" t="str">
        <f>IF('4'!$B$5="","",IF('4'!$B$63="","",4))</f>
        <v/>
      </c>
      <c r="BA1089" s="137" t="str">
        <f>IF('4'!$B$5="","",IF('4'!$B$63="","",7))</f>
        <v/>
      </c>
      <c r="BB1089" s="137" t="str">
        <f>IF('4'!$B$5="","",IF('4'!$B$63="","",IF('4'!$H$63="","",'4'!$H$63)))</f>
        <v/>
      </c>
      <c r="BC1089" s="141" t="str">
        <f>IF('4'!$B$5="","",IF('4'!$B$63="","",0))</f>
        <v/>
      </c>
      <c r="BD1089" s="137" t="str">
        <f>IF('4'!$B$5="","",IF('4'!$B$63="","",'4'!$B$2))</f>
        <v/>
      </c>
      <c r="BE1089" s="138" t="str">
        <f>IF('4'!$B$5="","",IF('4'!$B$63="","",'4'!$B$4))</f>
        <v/>
      </c>
      <c r="BG1089" s="77"/>
      <c r="BH1089" s="73"/>
      <c r="BI1089" s="79"/>
      <c r="BK1089" s="75"/>
      <c r="BL1089" s="73"/>
      <c r="BO1089" s="79"/>
      <c r="BQ1089" s="77"/>
      <c r="BR1089" s="73"/>
    </row>
    <row r="1090" spans="50:70" x14ac:dyDescent="0.25">
      <c r="AX1090" s="139" t="str">
        <f>IF('4'!$B$5="","",IF('4'!$B$63="","",'4'!$B$5))</f>
        <v/>
      </c>
      <c r="AY1090" s="137" t="str">
        <f>IF('4'!$B$5="","",IF('4'!$B$63="","","PCF008002"))</f>
        <v/>
      </c>
      <c r="AZ1090" s="140" t="str">
        <f>IF('4'!$B$5="","",IF('4'!$B$63="","",4))</f>
        <v/>
      </c>
      <c r="BA1090" s="137" t="str">
        <f>IF('4'!$B$5="","",IF('4'!$B$63="","",8))</f>
        <v/>
      </c>
      <c r="BB1090" s="137" t="str">
        <f>IF('4'!$B$5="","",IF('4'!$B$63="","",IF('4'!$I$63="","",'4'!$I$63)))</f>
        <v/>
      </c>
      <c r="BC1090" s="141" t="str">
        <f>IF('4'!$B$5="","",IF('4'!$B$63="","",0))</f>
        <v/>
      </c>
      <c r="BD1090" s="137" t="str">
        <f>IF('4'!$B$5="","",IF('4'!$B$63="","",'4'!$B$2))</f>
        <v/>
      </c>
      <c r="BE1090" s="138" t="str">
        <f>IF('4'!$B$5="","",IF('4'!$B$63="","",'4'!$B$4))</f>
        <v/>
      </c>
      <c r="BG1090" s="77"/>
      <c r="BH1090" s="73"/>
      <c r="BI1090" s="79"/>
      <c r="BK1090" s="75"/>
      <c r="BL1090" s="73"/>
      <c r="BO1090" s="79"/>
      <c r="BQ1090" s="77"/>
      <c r="BR1090" s="73"/>
    </row>
    <row r="1091" spans="50:70" x14ac:dyDescent="0.25">
      <c r="AX1091" s="139" t="str">
        <f>IF('4'!$B$5="","",IF('4'!$B$63="","",'4'!$B$5))</f>
        <v/>
      </c>
      <c r="AY1091" s="137" t="str">
        <f>IF('4'!$B$5="","",IF('4'!$B$63="","","PCF008002"))</f>
        <v/>
      </c>
      <c r="AZ1091" s="140" t="str">
        <f>IF('4'!$B$5="","",IF('4'!$B$63="","",4))</f>
        <v/>
      </c>
      <c r="BA1091" s="137" t="str">
        <f>IF('4'!$B$5="","",IF('4'!$B$63="","",9))</f>
        <v/>
      </c>
      <c r="BB1091" s="137" t="str">
        <f>IF('4'!$B$5="","",IF('4'!$B$63="","","QAQC"))</f>
        <v/>
      </c>
      <c r="BC1091" s="141" t="str">
        <f>IF('4'!$B$5="","",IF('4'!$B$63="","",0))</f>
        <v/>
      </c>
      <c r="BD1091" s="137" t="str">
        <f>IF('4'!$B$5="","",IF('4'!$B$63="","",'4'!$B$2))</f>
        <v/>
      </c>
      <c r="BE1091" s="138" t="str">
        <f>IF('4'!$B$5="","",IF('4'!$B$63="","",'4'!$B$4))</f>
        <v/>
      </c>
      <c r="BG1091" s="77"/>
      <c r="BH1091" s="73"/>
      <c r="BI1091" s="79"/>
      <c r="BK1091" s="75"/>
      <c r="BL1091" s="73"/>
      <c r="BO1091" s="79"/>
      <c r="BQ1091" s="77"/>
      <c r="BR1091" s="73"/>
    </row>
    <row r="1092" spans="50:70" x14ac:dyDescent="0.25">
      <c r="AX1092" s="139" t="str">
        <f>IF('4'!$B$5="","",IF('4'!$B$63="","",'4'!$B$5))</f>
        <v/>
      </c>
      <c r="AY1092" s="137" t="str">
        <f>IF('4'!$B$5="","",IF('4'!$B$63="","","PCF008002"))</f>
        <v/>
      </c>
      <c r="AZ1092" s="140" t="str">
        <f>IF('4'!$B$5="","",IF('4'!$B$63="","",4))</f>
        <v/>
      </c>
      <c r="BA1092" s="137" t="str">
        <f>IF('4'!$B$5="","",IF('4'!$B$63="","",10))</f>
        <v/>
      </c>
      <c r="BB1092" s="137" t="str">
        <f>IF('4'!$B$5="","",IF('4'!$B$63="","",IF('4'!$R$63="","",'4'!$R$63)))</f>
        <v/>
      </c>
      <c r="BC1092" s="141" t="str">
        <f>IF('4'!$B$5="","",IF('4'!$B$63="","",0))</f>
        <v/>
      </c>
      <c r="BD1092" s="137" t="str">
        <f>IF('4'!$B$5="","",IF('4'!$B$63="","",'4'!$B$2))</f>
        <v/>
      </c>
      <c r="BE1092" s="138" t="str">
        <f>IF('4'!$B$5="","",IF('4'!$B$63="","",'4'!$B$4))</f>
        <v/>
      </c>
      <c r="BG1092" s="77"/>
      <c r="BH1092" s="73"/>
      <c r="BI1092" s="79"/>
      <c r="BK1092" s="75"/>
      <c r="BL1092" s="73"/>
      <c r="BO1092" s="79"/>
      <c r="BQ1092" s="77"/>
      <c r="BR1092" s="73"/>
    </row>
    <row r="1093" spans="50:70" x14ac:dyDescent="0.25">
      <c r="AX1093" s="139" t="str">
        <f>IF('4'!$B$5="","",IF('4'!$B$63="","",'4'!$B$5))</f>
        <v/>
      </c>
      <c r="AY1093" s="137" t="str">
        <f>IF('4'!$B$5="","",IF('4'!$B$63="","","PCF008002"))</f>
        <v/>
      </c>
      <c r="AZ1093" s="140" t="str">
        <f>IF('4'!$B$5="","",IF('4'!$B$63="","",4))</f>
        <v/>
      </c>
      <c r="BA1093" s="137" t="str">
        <f>IF('4'!$B$5="","",IF('4'!$B$63="","",11))</f>
        <v/>
      </c>
      <c r="BB1093" s="137" t="str">
        <f>IF('4'!$B$5="","",IF('4'!$B$63="","",IF('4'!$K$63="","",'4'!$K$63)))</f>
        <v/>
      </c>
      <c r="BC1093" s="141" t="str">
        <f>IF('4'!$B$5="","",IF('4'!$B$63="","",0))</f>
        <v/>
      </c>
      <c r="BD1093" s="137" t="str">
        <f>IF('4'!$B$5="","",IF('4'!$B$63="","",'4'!$B$2))</f>
        <v/>
      </c>
      <c r="BE1093" s="138" t="str">
        <f>IF('4'!$B$5="","",IF('4'!$B$63="","",'4'!$B$4))</f>
        <v/>
      </c>
      <c r="BG1093" s="77"/>
      <c r="BH1093" s="73"/>
      <c r="BI1093" s="79"/>
      <c r="BK1093" s="75"/>
      <c r="BL1093" s="73"/>
      <c r="BO1093" s="79"/>
      <c r="BQ1093" s="77"/>
      <c r="BR1093" s="73"/>
    </row>
    <row r="1094" spans="50:70" x14ac:dyDescent="0.25">
      <c r="AX1094" s="139" t="str">
        <f>IF('4'!$B$5="","",IF('4'!$B$63="","",'4'!$B$5))</f>
        <v/>
      </c>
      <c r="AY1094" s="137" t="str">
        <f>IF('4'!$B$5="","",IF('4'!$B$63="","","PCF008002"))</f>
        <v/>
      </c>
      <c r="AZ1094" s="140" t="str">
        <f>IF('4'!$B$5="","",IF('4'!$B$63="","",4))</f>
        <v/>
      </c>
      <c r="BA1094" s="137" t="str">
        <f>IF('4'!$B$5="","",IF('4'!$B$63="","",12))</f>
        <v/>
      </c>
      <c r="BB1094" s="137" t="str">
        <f>IF('4'!$B$5="","",IF('4'!$B$63="","",IF('4'!$E$63="","",'4'!$E$63)))</f>
        <v/>
      </c>
      <c r="BC1094" s="141" t="str">
        <f>IF('4'!$B$5="","",IF('4'!$B$63="","",0))</f>
        <v/>
      </c>
      <c r="BD1094" s="137" t="str">
        <f>IF('4'!$B$5="","",IF('4'!$B$63="","",'4'!$B$2))</f>
        <v/>
      </c>
      <c r="BE1094" s="138" t="str">
        <f>IF('4'!$B$5="","",IF('4'!$B$63="","",'4'!$B$4))</f>
        <v/>
      </c>
      <c r="BG1094" s="77"/>
      <c r="BH1094" s="73"/>
      <c r="BI1094" s="79"/>
      <c r="BK1094" s="75"/>
      <c r="BL1094" s="73"/>
      <c r="BO1094" s="79"/>
      <c r="BQ1094" s="77"/>
      <c r="BR1094" s="73"/>
    </row>
    <row r="1095" spans="50:70" x14ac:dyDescent="0.25">
      <c r="AX1095" s="139" t="str">
        <f>IF('4'!$B$5="","",IF('4'!$B$63="","",'4'!$B$5))</f>
        <v/>
      </c>
      <c r="AY1095" s="137" t="str">
        <f>IF('4'!$B$5="","",IF('4'!$B$63="","","PCF008002"))</f>
        <v/>
      </c>
      <c r="AZ1095" s="140" t="str">
        <f>IF('4'!$B$5="","",IF('4'!$B$63="","",4))</f>
        <v/>
      </c>
      <c r="BA1095" s="137" t="str">
        <f>IF('4'!$B$5="","",IF('4'!$B$63="","",990))</f>
        <v/>
      </c>
      <c r="BB1095" s="137"/>
      <c r="BC1095" s="141" t="str">
        <f>IF('4'!$B$5="","",IF('4'!$B$63="","",0))</f>
        <v/>
      </c>
      <c r="BD1095" s="137" t="str">
        <f>IF('4'!$B$5="","",IF('4'!$B$63="","",'4'!$B$2))</f>
        <v/>
      </c>
      <c r="BE1095" s="138" t="str">
        <f>IF('4'!$B$5="","",IF('4'!$B$63="","",'4'!$B$4))</f>
        <v/>
      </c>
      <c r="BG1095" s="77"/>
      <c r="BH1095" s="73"/>
      <c r="BI1095" s="79"/>
      <c r="BK1095" s="75"/>
      <c r="BL1095" s="73"/>
      <c r="BO1095" s="79"/>
      <c r="BQ1095" s="77"/>
      <c r="BR1095" s="73"/>
    </row>
    <row r="1096" spans="50:70" x14ac:dyDescent="0.25">
      <c r="AX1096" s="139" t="str">
        <f>IF('4'!$B$5="","",IF('4'!$B$63="","",'4'!$B$5))</f>
        <v/>
      </c>
      <c r="AY1096" s="137" t="str">
        <f>IF('4'!$B$5="","",IF('4'!$B$63="","","PCF008002"))</f>
        <v/>
      </c>
      <c r="AZ1096" s="140" t="str">
        <f>IF('4'!$B$5="","",IF('4'!$B$63="","",4))</f>
        <v/>
      </c>
      <c r="BA1096" s="137" t="str">
        <f>IF('4'!$B$5="","",IF('4'!$B$63="","",992))</f>
        <v/>
      </c>
      <c r="BB1096" s="137"/>
      <c r="BC1096" s="141" t="str">
        <f>IF('4'!$B$5="","",IF('4'!$B$63="","",0))</f>
        <v/>
      </c>
      <c r="BD1096" s="137" t="str">
        <f>IF('4'!$B$5="","",IF('4'!$B$63="","",'4'!$B$2))</f>
        <v/>
      </c>
      <c r="BE1096" s="138" t="str">
        <f>IF('4'!$B$5="","",IF('4'!$B$63="","",'4'!$B$4))</f>
        <v/>
      </c>
      <c r="BG1096" s="77"/>
      <c r="BH1096" s="73"/>
      <c r="BI1096" s="79"/>
      <c r="BK1096" s="75"/>
      <c r="BL1096" s="73"/>
      <c r="BO1096" s="79"/>
      <c r="BQ1096" s="77"/>
      <c r="BR1096" s="73"/>
    </row>
    <row r="1097" spans="50:70" x14ac:dyDescent="0.25">
      <c r="AX1097" s="139" t="str">
        <f>IF('4'!$B$5="","",IF('4'!$B$63="","",'4'!$B$5))</f>
        <v/>
      </c>
      <c r="AY1097" s="137" t="str">
        <f>IF('4'!$B$5="","",IF('4'!$B$63="","","PCF008002"))</f>
        <v/>
      </c>
      <c r="AZ1097" s="140" t="str">
        <f>IF('4'!$B$5="","",IF('4'!$B$63="","",4))</f>
        <v/>
      </c>
      <c r="BA1097" s="137" t="str">
        <f>IF('4'!$B$5="","",IF('4'!$B$63="","",993))</f>
        <v/>
      </c>
      <c r="BB1097" s="137"/>
      <c r="BC1097" s="141" t="str">
        <f>IF('4'!$B$5="","",IF('4'!$B$63="","",0))</f>
        <v/>
      </c>
      <c r="BD1097" s="137" t="str">
        <f>IF('4'!$B$5="","",IF('4'!$B$63="","",'4'!$B$2))</f>
        <v/>
      </c>
      <c r="BE1097" s="138" t="str">
        <f>IF('4'!$B$5="","",IF('4'!$B$63="","",'4'!$B$4))</f>
        <v/>
      </c>
      <c r="BG1097" s="77"/>
      <c r="BH1097" s="73"/>
      <c r="BI1097" s="79"/>
      <c r="BK1097" s="75"/>
      <c r="BL1097" s="73"/>
      <c r="BO1097" s="79"/>
      <c r="BQ1097" s="77"/>
      <c r="BR1097" s="73"/>
    </row>
    <row r="1098" spans="50:70" x14ac:dyDescent="0.25">
      <c r="AX1098" s="139" t="str">
        <f>IF('4'!$B$5="","",IF('4'!$B$63="","",'4'!$B$5))</f>
        <v/>
      </c>
      <c r="AY1098" s="137" t="str">
        <f>IF('4'!$B$5="","",IF('4'!$B$63="","","PCF008002"))</f>
        <v/>
      </c>
      <c r="AZ1098" s="140" t="str">
        <f>IF('4'!$B$5="","",IF('4'!$B$63="","",4))</f>
        <v/>
      </c>
      <c r="BA1098" s="137" t="str">
        <f>IF('4'!$B$5="","",IF('4'!$B$63="","",994))</f>
        <v/>
      </c>
      <c r="BB1098" s="137"/>
      <c r="BC1098" s="141" t="str">
        <f>IF('4'!$B$5="","",IF('4'!$B$63="","",0))</f>
        <v/>
      </c>
      <c r="BD1098" s="137" t="str">
        <f>IF('4'!$B$5="","",IF('4'!$B$63="","",'4'!$B$2))</f>
        <v/>
      </c>
      <c r="BE1098" s="138" t="str">
        <f>IF('4'!$B$5="","",IF('4'!$B$63="","",'4'!$B$4))</f>
        <v/>
      </c>
      <c r="BG1098" s="77"/>
      <c r="BH1098" s="73"/>
      <c r="BI1098" s="79"/>
      <c r="BK1098" s="75"/>
      <c r="BL1098" s="73"/>
      <c r="BO1098" s="79"/>
      <c r="BQ1098" s="77"/>
      <c r="BR1098" s="73"/>
    </row>
    <row r="1099" spans="50:70" x14ac:dyDescent="0.25">
      <c r="AX1099" s="139" t="str">
        <f>IF('4'!$B$5="","",IF('4'!$B$63="","",'4'!$B$5))</f>
        <v/>
      </c>
      <c r="AY1099" s="137" t="str">
        <f>IF('4'!$B$5="","",IF('4'!$B$63="","","PCF008002"))</f>
        <v/>
      </c>
      <c r="AZ1099" s="140" t="str">
        <f>IF('4'!$B$5="","",IF('4'!$B$63="","",4))</f>
        <v/>
      </c>
      <c r="BA1099" s="137" t="str">
        <f>IF('4'!$B$5="","",IF('4'!$B$63="","",995))</f>
        <v/>
      </c>
      <c r="BB1099" s="137"/>
      <c r="BC1099" s="141" t="str">
        <f>IF('4'!$B$5="","",IF('4'!$B$63="","",0))</f>
        <v/>
      </c>
      <c r="BD1099" s="137" t="str">
        <f>IF('4'!$B$5="","",IF('4'!$B$63="","",'4'!$B$2))</f>
        <v/>
      </c>
      <c r="BE1099" s="138" t="str">
        <f>IF('4'!$B$5="","",IF('4'!$B$63="","",'4'!$B$4))</f>
        <v/>
      </c>
      <c r="BG1099" s="77"/>
      <c r="BH1099" s="73"/>
      <c r="BI1099" s="79"/>
      <c r="BK1099" s="75"/>
      <c r="BL1099" s="73"/>
      <c r="BO1099" s="79"/>
      <c r="BQ1099" s="77"/>
      <c r="BR1099" s="73"/>
    </row>
    <row r="1100" spans="50:70" x14ac:dyDescent="0.25">
      <c r="AX1100" s="139" t="str">
        <f>IF('4'!$B$5="","",IF('4'!$B$63="","",'4'!$B$5))</f>
        <v/>
      </c>
      <c r="AY1100" s="137" t="str">
        <f>IF('4'!$B$5="","",IF('4'!$B$63="","","PCF008002"))</f>
        <v/>
      </c>
      <c r="AZ1100" s="140" t="str">
        <f>IF('4'!$B$5="","",IF('4'!$B$63="","",4))</f>
        <v/>
      </c>
      <c r="BA1100" s="137" t="str">
        <f>IF('4'!$B$5="","",IF('4'!$B$63="","",996))</f>
        <v/>
      </c>
      <c r="BB1100" s="137"/>
      <c r="BC1100" s="141" t="str">
        <f>IF('4'!$B$5="","",IF('4'!$B$63="","",0))</f>
        <v/>
      </c>
      <c r="BD1100" s="137" t="str">
        <f>IF('4'!$B$5="","",IF('4'!$B$63="","",'4'!$B$2))</f>
        <v/>
      </c>
      <c r="BE1100" s="138" t="str">
        <f>IF('4'!$B$5="","",IF('4'!$B$63="","",'4'!$B$4))</f>
        <v/>
      </c>
      <c r="BG1100" s="77"/>
      <c r="BH1100" s="73"/>
      <c r="BI1100" s="79"/>
      <c r="BK1100" s="75"/>
      <c r="BL1100" s="73"/>
      <c r="BO1100" s="79"/>
      <c r="BQ1100" s="77"/>
      <c r="BR1100" s="73"/>
    </row>
    <row r="1101" spans="50:70" x14ac:dyDescent="0.25">
      <c r="AX1101" s="139" t="str">
        <f>IF('4'!$B$5="","",IF('4'!$B$63="","",'4'!$B$5))</f>
        <v/>
      </c>
      <c r="AY1101" s="137" t="str">
        <f>IF('4'!$B$5="","",IF('4'!$B$63="","","PCF008002"))</f>
        <v/>
      </c>
      <c r="AZ1101" s="140" t="str">
        <f>IF('4'!$B$5="","",IF('4'!$B$63="","",4))</f>
        <v/>
      </c>
      <c r="BA1101" s="137" t="str">
        <f>IF('4'!$B$5="","",IF('4'!$B$63="","",997))</f>
        <v/>
      </c>
      <c r="BB1101" s="137"/>
      <c r="BC1101" s="141" t="str">
        <f>IF('4'!$B$5="","",IF('4'!$B$63="","",0))</f>
        <v/>
      </c>
      <c r="BD1101" s="137" t="str">
        <f>IF('4'!$B$5="","",IF('4'!$B$63="","",'4'!$B$2))</f>
        <v/>
      </c>
      <c r="BE1101" s="138" t="str">
        <f>IF('4'!$B$5="","",IF('4'!$B$63="","",'4'!$B$4))</f>
        <v/>
      </c>
      <c r="BG1101" s="77"/>
      <c r="BH1101" s="73"/>
      <c r="BI1101" s="79"/>
      <c r="BK1101" s="75"/>
      <c r="BL1101" s="73"/>
      <c r="BO1101" s="79"/>
      <c r="BQ1101" s="77"/>
      <c r="BR1101" s="73"/>
    </row>
    <row r="1102" spans="50:70" x14ac:dyDescent="0.25">
      <c r="AX1102" s="139" t="str">
        <f>IF('4'!$B$5="","",IF('4'!$B$63="","",'4'!$B$5))</f>
        <v/>
      </c>
      <c r="AY1102" s="137" t="str">
        <f>IF('4'!$B$5="","",IF('4'!$B$63="","","PCF008002"))</f>
        <v/>
      </c>
      <c r="AZ1102" s="140" t="str">
        <f>IF('4'!$B$5="","",IF('4'!$B$63="","",4))</f>
        <v/>
      </c>
      <c r="BA1102" s="137" t="str">
        <f>IF('4'!$B$5="","",IF('4'!$B$63="","",998))</f>
        <v/>
      </c>
      <c r="BB1102" s="137"/>
      <c r="BC1102" s="141" t="str">
        <f>IF('4'!$B$5="","",IF('4'!$B$63="","",0))</f>
        <v/>
      </c>
      <c r="BD1102" s="137" t="str">
        <f>IF('4'!$B$5="","",IF('4'!$B$63="","",'4'!$B$2))</f>
        <v/>
      </c>
      <c r="BE1102" s="138" t="str">
        <f>IF('4'!$B$5="","",IF('4'!$B$63="","",'4'!$B$4))</f>
        <v/>
      </c>
      <c r="BG1102" s="77"/>
      <c r="BH1102" s="73"/>
      <c r="BI1102" s="79"/>
      <c r="BK1102" s="75"/>
      <c r="BL1102" s="73"/>
      <c r="BO1102" s="79"/>
      <c r="BQ1102" s="77"/>
      <c r="BR1102" s="73"/>
    </row>
    <row r="1103" spans="50:70" x14ac:dyDescent="0.25">
      <c r="AX1103" s="139" t="str">
        <f>IF('4'!$B$5="","",IF('4'!$B$63="","",'4'!$B$5))</f>
        <v/>
      </c>
      <c r="AY1103" s="137" t="str">
        <f>IF('4'!$B$5="","",IF('4'!$B$63="","","PCF008002"))</f>
        <v/>
      </c>
      <c r="AZ1103" s="140" t="str">
        <f>IF('4'!$B$5="","",IF('4'!$B$63="","",4))</f>
        <v/>
      </c>
      <c r="BA1103" s="137" t="str">
        <f>IF('4'!$B$5="","",IF('4'!$B$63="","",999))</f>
        <v/>
      </c>
      <c r="BB1103" s="137"/>
      <c r="BC1103" s="141" t="str">
        <f>IF('4'!$B$5="","",IF('4'!$B$63="","",0))</f>
        <v/>
      </c>
      <c r="BD1103" s="137" t="str">
        <f>IF('4'!$B$5="","",IF('4'!$B$63="","",'4'!$B$2))</f>
        <v/>
      </c>
      <c r="BE1103" s="138" t="str">
        <f>IF('4'!$B$5="","",IF('4'!$B$63="","",'4'!$B$4))</f>
        <v/>
      </c>
      <c r="BG1103" s="77"/>
      <c r="BH1103" s="73"/>
      <c r="BI1103" s="79"/>
      <c r="BK1103" s="75"/>
      <c r="BL1103" s="73"/>
      <c r="BO1103" s="79"/>
      <c r="BQ1103" s="77"/>
      <c r="BR1103" s="73"/>
    </row>
    <row r="1104" spans="50:70" x14ac:dyDescent="0.25">
      <c r="AX1104" s="139" t="str">
        <f>IF('4'!$B$5="","",IF('4'!$B$64="","",'4'!$B$5))</f>
        <v/>
      </c>
      <c r="AY1104" s="137" t="str">
        <f>IF('4'!$B$5="","",IF('4'!$B$64="","","PCF008002"))</f>
        <v/>
      </c>
      <c r="AZ1104" s="140" t="str">
        <f>IF('4'!$B$5="","",IF('4'!$B$64="","",5))</f>
        <v/>
      </c>
      <c r="BA1104" s="137" t="str">
        <f>IF('4'!$B$5="","",IF('4'!$B$64="","",1))</f>
        <v/>
      </c>
      <c r="BB1104" s="137" t="str">
        <f>IF('4'!$B$5="","",IF('4'!$B$64="","",IF('4'!$B$64="","",'4'!$B$64)))</f>
        <v/>
      </c>
      <c r="BC1104" s="141" t="str">
        <f>IF('4'!$B$5="","",IF('4'!$B$64="","",0))</f>
        <v/>
      </c>
      <c r="BD1104" s="137" t="str">
        <f>IF('4'!$B$5="","",IF('4'!$B$64="","",'4'!$B$2))</f>
        <v/>
      </c>
      <c r="BE1104" s="138" t="str">
        <f>IF('4'!$B$5="","",IF('4'!$B$64="","",'4'!$B$4))</f>
        <v/>
      </c>
      <c r="BG1104" s="77"/>
      <c r="BH1104" s="73"/>
      <c r="BI1104" s="79"/>
      <c r="BK1104" s="75"/>
      <c r="BL1104" s="73"/>
      <c r="BO1104" s="79"/>
      <c r="BQ1104" s="77"/>
      <c r="BR1104" s="73"/>
    </row>
    <row r="1105" spans="50:70" x14ac:dyDescent="0.25">
      <c r="AX1105" s="139" t="str">
        <f>IF('4'!$B$5="","",IF('4'!$B$64="","",'4'!$B$5))</f>
        <v/>
      </c>
      <c r="AY1105" s="137" t="str">
        <f>IF('4'!$B$5="","",IF('4'!$B$64="","","PCF008002"))</f>
        <v/>
      </c>
      <c r="AZ1105" s="140" t="str">
        <f>IF('4'!$B$5="","",IF('4'!$B$64="","",5))</f>
        <v/>
      </c>
      <c r="BA1105" s="137" t="str">
        <f>IF('4'!$B$5="","",IF('4'!$B$64="","",2))</f>
        <v/>
      </c>
      <c r="BB1105" s="137" t="str">
        <f>IF('4'!$B$5="","",IF('4'!$B$64="","",IF('4'!$J$64="","",'4'!$J$64)))</f>
        <v/>
      </c>
      <c r="BC1105" s="141" t="str">
        <f>IF('4'!$B$5="","",IF('4'!$B$64="","",0))</f>
        <v/>
      </c>
      <c r="BD1105" s="137" t="str">
        <f>IF('4'!$B$5="","",IF('4'!$B$64="","",'4'!$B$2))</f>
        <v/>
      </c>
      <c r="BE1105" s="138" t="str">
        <f>IF('4'!$B$5="","",IF('4'!$B$64="","",'4'!$B$4))</f>
        <v/>
      </c>
      <c r="BG1105" s="77"/>
      <c r="BH1105" s="73"/>
      <c r="BI1105" s="79"/>
      <c r="BK1105" s="75"/>
      <c r="BL1105" s="73"/>
      <c r="BO1105" s="79"/>
      <c r="BQ1105" s="77"/>
      <c r="BR1105" s="73"/>
    </row>
    <row r="1106" spans="50:70" x14ac:dyDescent="0.25">
      <c r="AX1106" s="139" t="str">
        <f>IF('4'!$B$5="","",IF('4'!$B$64="","",'4'!$B$5))</f>
        <v/>
      </c>
      <c r="AY1106" s="137" t="str">
        <f>IF('4'!$B$5="","",IF('4'!$B$64="","","PCF008002"))</f>
        <v/>
      </c>
      <c r="AZ1106" s="140" t="str">
        <f>IF('4'!$B$5="","",IF('4'!$B$64="","",5))</f>
        <v/>
      </c>
      <c r="BA1106" s="137" t="str">
        <f>IF('4'!$B$5="","",IF('4'!$B$64="","",3))</f>
        <v/>
      </c>
      <c r="BB1106" s="137" t="str">
        <f>IF('4'!$B$5="","",IF('4'!$B$64="","",IF('4'!$D$64="","",'4'!$D$64)))</f>
        <v/>
      </c>
      <c r="BC1106" s="141" t="str">
        <f>IF('4'!$B$5="","",IF('4'!$B$64="","",0))</f>
        <v/>
      </c>
      <c r="BD1106" s="137" t="str">
        <f>IF('4'!$B$5="","",IF('4'!$B$64="","",'4'!$B$2))</f>
        <v/>
      </c>
      <c r="BE1106" s="138" t="str">
        <f>IF('4'!$B$5="","",IF('4'!$B$64="","",'4'!$B$4))</f>
        <v/>
      </c>
      <c r="BG1106" s="77"/>
      <c r="BH1106" s="73"/>
      <c r="BI1106" s="79"/>
      <c r="BK1106" s="75"/>
      <c r="BL1106" s="73"/>
      <c r="BO1106" s="79"/>
      <c r="BQ1106" s="77"/>
      <c r="BR1106" s="73"/>
    </row>
    <row r="1107" spans="50:70" x14ac:dyDescent="0.25">
      <c r="AX1107" s="139" t="str">
        <f>IF('4'!$B$5="","",IF('4'!$B$64="","",'4'!$B$5))</f>
        <v/>
      </c>
      <c r="AY1107" s="137" t="str">
        <f>IF('4'!$B$5="","",IF('4'!$B$64="","","PCF008002"))</f>
        <v/>
      </c>
      <c r="AZ1107" s="140" t="str">
        <f>IF('4'!$B$5="","",IF('4'!$B$64="","",5))</f>
        <v/>
      </c>
      <c r="BA1107" s="137" t="str">
        <f>IF('4'!$B$5="","",IF('4'!$B$64="","",4))</f>
        <v/>
      </c>
      <c r="BB1107" s="137" t="str">
        <f>IF('4'!$B$5="","",IF('4'!$B$64="","",IF('4'!$D$64="","",'4'!$D$64)))</f>
        <v/>
      </c>
      <c r="BC1107" s="141" t="str">
        <f>IF('4'!$B$5="","",IF('4'!$B$64="","",0))</f>
        <v/>
      </c>
      <c r="BD1107" s="137" t="str">
        <f>IF('4'!$B$5="","",IF('4'!$B$64="","",'4'!$B$2))</f>
        <v/>
      </c>
      <c r="BE1107" s="138" t="str">
        <f>IF('4'!$B$5="","",IF('4'!$B$64="","",'4'!$B$4))</f>
        <v/>
      </c>
      <c r="BG1107" s="77"/>
      <c r="BH1107" s="73"/>
      <c r="BI1107" s="79"/>
      <c r="BK1107" s="75"/>
      <c r="BL1107" s="73"/>
      <c r="BO1107" s="79"/>
      <c r="BQ1107" s="77"/>
      <c r="BR1107" s="73"/>
    </row>
    <row r="1108" spans="50:70" x14ac:dyDescent="0.25">
      <c r="AX1108" s="139" t="str">
        <f>IF('4'!$B$5="","",IF('4'!$B$64="","",'4'!$B$5))</f>
        <v/>
      </c>
      <c r="AY1108" s="137" t="str">
        <f>IF('4'!$B$5="","",IF('4'!$B$64="","","PCF008002"))</f>
        <v/>
      </c>
      <c r="AZ1108" s="140" t="str">
        <f>IF('4'!$B$5="","",IF('4'!$B$64="","",5))</f>
        <v/>
      </c>
      <c r="BA1108" s="137" t="str">
        <f>IF('4'!$B$5="","",IF('4'!$B$64="","",5))</f>
        <v/>
      </c>
      <c r="BB1108" s="137" t="str">
        <f>IF('4'!$B$5="","",IF('4'!$B$64="","",IF('4'!$F$64="","",'4'!$F$64)))</f>
        <v/>
      </c>
      <c r="BC1108" s="141" t="str">
        <f>IF('4'!$B$5="","",IF('4'!$B$64="","",0))</f>
        <v/>
      </c>
      <c r="BD1108" s="137" t="str">
        <f>IF('4'!$B$5="","",IF('4'!$B$64="","",'4'!$B$2))</f>
        <v/>
      </c>
      <c r="BE1108" s="138" t="str">
        <f>IF('4'!$B$5="","",IF('4'!$B$64="","",'4'!$B$4))</f>
        <v/>
      </c>
      <c r="BG1108" s="77"/>
      <c r="BH1108" s="73"/>
      <c r="BI1108" s="79"/>
      <c r="BK1108" s="75"/>
      <c r="BL1108" s="73"/>
      <c r="BO1108" s="79"/>
      <c r="BQ1108" s="77"/>
      <c r="BR1108" s="73"/>
    </row>
    <row r="1109" spans="50:70" x14ac:dyDescent="0.25">
      <c r="AX1109" s="139" t="str">
        <f>IF('4'!$B$5="","",IF('4'!$B$64="","",'4'!$B$5))</f>
        <v/>
      </c>
      <c r="AY1109" s="137" t="str">
        <f>IF('4'!$B$5="","",IF('4'!$B$64="","","PCF008002"))</f>
        <v/>
      </c>
      <c r="AZ1109" s="140" t="str">
        <f>IF('4'!$B$5="","",IF('4'!$B$64="","",5))</f>
        <v/>
      </c>
      <c r="BA1109" s="137" t="str">
        <f>IF('4'!$B$5="","",IF('4'!$B$64="","",6))</f>
        <v/>
      </c>
      <c r="BB1109" s="137" t="str">
        <f>IF('4'!$B$5="","",IF('4'!$B$64="","",IF('4'!$G$64="","",'4'!$G$64)))</f>
        <v/>
      </c>
      <c r="BC1109" s="141" t="str">
        <f>IF('4'!$B$5="","",IF('4'!$B$64="","",0))</f>
        <v/>
      </c>
      <c r="BD1109" s="137" t="str">
        <f>IF('4'!$B$5="","",IF('4'!$B$64="","",'4'!$B$2))</f>
        <v/>
      </c>
      <c r="BE1109" s="138" t="str">
        <f>IF('4'!$B$5="","",IF('4'!$B$64="","",'4'!$B$4))</f>
        <v/>
      </c>
      <c r="BG1109" s="77"/>
      <c r="BH1109" s="73"/>
      <c r="BI1109" s="79"/>
      <c r="BK1109" s="75"/>
      <c r="BL1109" s="73"/>
      <c r="BO1109" s="79"/>
      <c r="BQ1109" s="77"/>
      <c r="BR1109" s="73"/>
    </row>
    <row r="1110" spans="50:70" x14ac:dyDescent="0.25">
      <c r="AX1110" s="139" t="str">
        <f>IF('4'!$B$5="","",IF('4'!$B$64="","",'4'!$B$5))</f>
        <v/>
      </c>
      <c r="AY1110" s="137" t="str">
        <f>IF('4'!$B$5="","",IF('4'!$B$64="","","PCF008002"))</f>
        <v/>
      </c>
      <c r="AZ1110" s="140" t="str">
        <f>IF('4'!$B$5="","",IF('4'!$B$64="","",5))</f>
        <v/>
      </c>
      <c r="BA1110" s="137" t="str">
        <f>IF('4'!$B$5="","",IF('4'!$B$64="","",7))</f>
        <v/>
      </c>
      <c r="BB1110" s="137" t="str">
        <f>IF('4'!$B$5="","",IF('4'!$B$64="","",IF('4'!$H$64="","",'4'!$H$64)))</f>
        <v/>
      </c>
      <c r="BC1110" s="141" t="str">
        <f>IF('4'!$B$5="","",IF('4'!$B$64="","",0))</f>
        <v/>
      </c>
      <c r="BD1110" s="137" t="str">
        <f>IF('4'!$B$5="","",IF('4'!$B$64="","",'4'!$B$2))</f>
        <v/>
      </c>
      <c r="BE1110" s="138" t="str">
        <f>IF('4'!$B$5="","",IF('4'!$B$64="","",'4'!$B$4))</f>
        <v/>
      </c>
      <c r="BG1110" s="77"/>
      <c r="BH1110" s="73"/>
      <c r="BI1110" s="79"/>
      <c r="BK1110" s="75"/>
      <c r="BL1110" s="73"/>
      <c r="BO1110" s="79"/>
      <c r="BQ1110" s="77"/>
      <c r="BR1110" s="73"/>
    </row>
    <row r="1111" spans="50:70" x14ac:dyDescent="0.25">
      <c r="AX1111" s="139" t="str">
        <f>IF('4'!$B$5="","",IF('4'!$B$64="","",'4'!$B$5))</f>
        <v/>
      </c>
      <c r="AY1111" s="137" t="str">
        <f>IF('4'!$B$5="","",IF('4'!$B$64="","","PCF008002"))</f>
        <v/>
      </c>
      <c r="AZ1111" s="140" t="str">
        <f>IF('4'!$B$5="","",IF('4'!$B$64="","",5))</f>
        <v/>
      </c>
      <c r="BA1111" s="137" t="str">
        <f>IF('4'!$B$5="","",IF('4'!$B$64="","",8))</f>
        <v/>
      </c>
      <c r="BB1111" s="137" t="str">
        <f>IF('4'!$B$5="","",IF('4'!$B$64="","",IF('4'!$I$64="","",'4'!$I$64)))</f>
        <v/>
      </c>
      <c r="BC1111" s="141" t="str">
        <f>IF('4'!$B$5="","",IF('4'!$B$64="","",0))</f>
        <v/>
      </c>
      <c r="BD1111" s="137" t="str">
        <f>IF('4'!$B$5="","",IF('4'!$B$64="","",'4'!$B$2))</f>
        <v/>
      </c>
      <c r="BE1111" s="138" t="str">
        <f>IF('4'!$B$5="","",IF('4'!$B$64="","",'4'!$B$4))</f>
        <v/>
      </c>
      <c r="BG1111" s="77"/>
      <c r="BH1111" s="73"/>
      <c r="BI1111" s="79"/>
      <c r="BK1111" s="75"/>
      <c r="BL1111" s="73"/>
      <c r="BO1111" s="79"/>
      <c r="BQ1111" s="77"/>
      <c r="BR1111" s="73"/>
    </row>
    <row r="1112" spans="50:70" x14ac:dyDescent="0.25">
      <c r="AX1112" s="139" t="str">
        <f>IF('4'!$B$5="","",IF('4'!$B$64="","",'4'!$B$5))</f>
        <v/>
      </c>
      <c r="AY1112" s="137" t="str">
        <f>IF('4'!$B$5="","",IF('4'!$B$64="","","PCF008002"))</f>
        <v/>
      </c>
      <c r="AZ1112" s="140" t="str">
        <f>IF('4'!$B$5="","",IF('4'!$B$64="","",5))</f>
        <v/>
      </c>
      <c r="BA1112" s="137" t="str">
        <f>IF('4'!$B$5="","",IF('4'!$B$64="","",9))</f>
        <v/>
      </c>
      <c r="BB1112" s="137" t="str">
        <f>IF('4'!$B$5="","",IF('4'!$B$64="","","QAQC"))</f>
        <v/>
      </c>
      <c r="BC1112" s="141" t="str">
        <f>IF('4'!$B$5="","",IF('4'!$B$64="","",0))</f>
        <v/>
      </c>
      <c r="BD1112" s="137" t="str">
        <f>IF('4'!$B$5="","",IF('4'!$B$64="","",'4'!$B$2))</f>
        <v/>
      </c>
      <c r="BE1112" s="138" t="str">
        <f>IF('4'!$B$5="","",IF('4'!$B$64="","",'4'!$B$4))</f>
        <v/>
      </c>
      <c r="BG1112" s="77"/>
      <c r="BH1112" s="73"/>
      <c r="BI1112" s="79"/>
      <c r="BK1112" s="75"/>
      <c r="BL1112" s="73"/>
      <c r="BO1112" s="79"/>
      <c r="BQ1112" s="77"/>
      <c r="BR1112" s="73"/>
    </row>
    <row r="1113" spans="50:70" x14ac:dyDescent="0.25">
      <c r="AX1113" s="139" t="str">
        <f>IF('4'!$B$5="","",IF('4'!$B$64="","",'4'!$B$5))</f>
        <v/>
      </c>
      <c r="AY1113" s="137" t="str">
        <f>IF('4'!$B$5="","",IF('4'!$B$64="","","PCF008002"))</f>
        <v/>
      </c>
      <c r="AZ1113" s="140" t="str">
        <f>IF('4'!$B$5="","",IF('4'!$B$64="","",5))</f>
        <v/>
      </c>
      <c r="BA1113" s="137" t="str">
        <f>IF('4'!$B$5="","",IF('4'!$B$64="","",10))</f>
        <v/>
      </c>
      <c r="BB1113" s="137" t="str">
        <f>IF('4'!$B$5="","",IF('4'!$B$64="","",IF('4'!$R$64="","",'4'!$R$64)))</f>
        <v/>
      </c>
      <c r="BC1113" s="141" t="str">
        <f>IF('4'!$B$5="","",IF('4'!$B$64="","",0))</f>
        <v/>
      </c>
      <c r="BD1113" s="137" t="str">
        <f>IF('4'!$B$5="","",IF('4'!$B$64="","",'4'!$B$2))</f>
        <v/>
      </c>
      <c r="BE1113" s="138" t="str">
        <f>IF('4'!$B$5="","",IF('4'!$B$64="","",'4'!$B$4))</f>
        <v/>
      </c>
      <c r="BG1113" s="77"/>
      <c r="BH1113" s="73"/>
      <c r="BI1113" s="79"/>
      <c r="BK1113" s="75"/>
      <c r="BL1113" s="73"/>
      <c r="BO1113" s="79"/>
      <c r="BQ1113" s="77"/>
      <c r="BR1113" s="73"/>
    </row>
    <row r="1114" spans="50:70" x14ac:dyDescent="0.25">
      <c r="AX1114" s="139" t="str">
        <f>IF('4'!$B$5="","",IF('4'!$B$64="","",'4'!$B$5))</f>
        <v/>
      </c>
      <c r="AY1114" s="137" t="str">
        <f>IF('4'!$B$5="","",IF('4'!$B$64="","","PCF008002"))</f>
        <v/>
      </c>
      <c r="AZ1114" s="140" t="str">
        <f>IF('4'!$B$5="","",IF('4'!$B$64="","",5))</f>
        <v/>
      </c>
      <c r="BA1114" s="137" t="str">
        <f>IF('4'!$B$5="","",IF('4'!$B$64="","",11))</f>
        <v/>
      </c>
      <c r="BB1114" s="137" t="str">
        <f>IF('4'!$B$5="","",IF('4'!$B$64="","",IF('4'!$K$64="","",'4'!$K$64)))</f>
        <v/>
      </c>
      <c r="BC1114" s="141" t="str">
        <f>IF('4'!$B$5="","",IF('4'!$B$64="","",0))</f>
        <v/>
      </c>
      <c r="BD1114" s="137" t="str">
        <f>IF('4'!$B$5="","",IF('4'!$B$64="","",'4'!$B$2))</f>
        <v/>
      </c>
      <c r="BE1114" s="138" t="str">
        <f>IF('4'!$B$5="","",IF('4'!$B$64="","",'4'!$B$4))</f>
        <v/>
      </c>
      <c r="BG1114" s="77"/>
      <c r="BH1114" s="73"/>
      <c r="BI1114" s="79"/>
      <c r="BK1114" s="75"/>
      <c r="BL1114" s="73"/>
      <c r="BO1114" s="79"/>
      <c r="BQ1114" s="77"/>
      <c r="BR1114" s="73"/>
    </row>
    <row r="1115" spans="50:70" x14ac:dyDescent="0.25">
      <c r="AX1115" s="139" t="str">
        <f>IF('4'!$B$5="","",IF('4'!$B$64="","",'4'!$B$5))</f>
        <v/>
      </c>
      <c r="AY1115" s="137" t="str">
        <f>IF('4'!$B$5="","",IF('4'!$B$64="","","PCF008002"))</f>
        <v/>
      </c>
      <c r="AZ1115" s="140" t="str">
        <f>IF('4'!$B$5="","",IF('4'!$B$64="","",5))</f>
        <v/>
      </c>
      <c r="BA1115" s="137" t="str">
        <f>IF('4'!$B$5="","",IF('4'!$B$64="","",12))</f>
        <v/>
      </c>
      <c r="BB1115" s="137" t="str">
        <f>IF('4'!$B$5="","",IF('4'!$B$64="","",IF('4'!$E$64="","",'4'!$E$64)))</f>
        <v/>
      </c>
      <c r="BC1115" s="141" t="str">
        <f>IF('4'!$B$5="","",IF('4'!$B$64="","",0))</f>
        <v/>
      </c>
      <c r="BD1115" s="137" t="str">
        <f>IF('4'!$B$5="","",IF('4'!$B$64="","",'4'!$B$2))</f>
        <v/>
      </c>
      <c r="BE1115" s="138" t="str">
        <f>IF('4'!$B$5="","",IF('4'!$B$64="","",'4'!$B$4))</f>
        <v/>
      </c>
      <c r="BG1115" s="77"/>
      <c r="BH1115" s="73"/>
      <c r="BI1115" s="79"/>
      <c r="BK1115" s="75"/>
      <c r="BL1115" s="73"/>
      <c r="BO1115" s="79"/>
      <c r="BQ1115" s="77"/>
      <c r="BR1115" s="73"/>
    </row>
    <row r="1116" spans="50:70" x14ac:dyDescent="0.25">
      <c r="AX1116" s="139" t="str">
        <f>IF('4'!$B$5="","",IF('4'!$B$64="","",'4'!$B$5))</f>
        <v/>
      </c>
      <c r="AY1116" s="137" t="str">
        <f>IF('4'!$B$5="","",IF('4'!$B$64="","","PCF008002"))</f>
        <v/>
      </c>
      <c r="AZ1116" s="140" t="str">
        <f>IF('4'!$B$5="","",IF('4'!$B$64="","",5))</f>
        <v/>
      </c>
      <c r="BA1116" s="137" t="str">
        <f>IF('4'!$B$5="","",IF('4'!$B$64="","",990))</f>
        <v/>
      </c>
      <c r="BB1116" s="137"/>
      <c r="BC1116" s="141" t="str">
        <f>IF('4'!$B$5="","",IF('4'!$B$64="","",0))</f>
        <v/>
      </c>
      <c r="BD1116" s="137" t="str">
        <f>IF('4'!$B$5="","",IF('4'!$B$64="","",'4'!$B$2))</f>
        <v/>
      </c>
      <c r="BE1116" s="138" t="str">
        <f>IF('4'!$B$5="","",IF('4'!$B$64="","",'4'!$B$4))</f>
        <v/>
      </c>
      <c r="BG1116" s="77"/>
      <c r="BH1116" s="73"/>
      <c r="BI1116" s="79"/>
      <c r="BK1116" s="75"/>
      <c r="BL1116" s="73"/>
      <c r="BO1116" s="79"/>
      <c r="BQ1116" s="77"/>
      <c r="BR1116" s="73"/>
    </row>
    <row r="1117" spans="50:70" x14ac:dyDescent="0.25">
      <c r="AX1117" s="139" t="str">
        <f>IF('4'!$B$5="","",IF('4'!$B$64="","",'4'!$B$5))</f>
        <v/>
      </c>
      <c r="AY1117" s="137" t="str">
        <f>IF('4'!$B$5="","",IF('4'!$B$64="","","PCF008002"))</f>
        <v/>
      </c>
      <c r="AZ1117" s="140" t="str">
        <f>IF('4'!$B$5="","",IF('4'!$B$64="","",5))</f>
        <v/>
      </c>
      <c r="BA1117" s="137" t="str">
        <f>IF('4'!$B$5="","",IF('4'!$B$64="","",992))</f>
        <v/>
      </c>
      <c r="BB1117" s="137"/>
      <c r="BC1117" s="141" t="str">
        <f>IF('4'!$B$5="","",IF('4'!$B$64="","",0))</f>
        <v/>
      </c>
      <c r="BD1117" s="137" t="str">
        <f>IF('4'!$B$5="","",IF('4'!$B$64="","",'4'!$B$2))</f>
        <v/>
      </c>
      <c r="BE1117" s="138" t="str">
        <f>IF('4'!$B$5="","",IF('4'!$B$64="","",'4'!$B$4))</f>
        <v/>
      </c>
      <c r="BG1117" s="77"/>
      <c r="BH1117" s="73"/>
      <c r="BI1117" s="79"/>
      <c r="BK1117" s="75"/>
      <c r="BL1117" s="73"/>
      <c r="BO1117" s="79"/>
      <c r="BQ1117" s="77"/>
      <c r="BR1117" s="73"/>
    </row>
    <row r="1118" spans="50:70" x14ac:dyDescent="0.25">
      <c r="AX1118" s="139" t="str">
        <f>IF('4'!$B$5="","",IF('4'!$B$64="","",'4'!$B$5))</f>
        <v/>
      </c>
      <c r="AY1118" s="137" t="str">
        <f>IF('4'!$B$5="","",IF('4'!$B$64="","","PCF008002"))</f>
        <v/>
      </c>
      <c r="AZ1118" s="140" t="str">
        <f>IF('4'!$B$5="","",IF('4'!$B$64="","",5))</f>
        <v/>
      </c>
      <c r="BA1118" s="137" t="str">
        <f>IF('4'!$B$5="","",IF('4'!$B$64="","",993))</f>
        <v/>
      </c>
      <c r="BB1118" s="137"/>
      <c r="BC1118" s="141" t="str">
        <f>IF('4'!$B$5="","",IF('4'!$B$64="","",0))</f>
        <v/>
      </c>
      <c r="BD1118" s="137" t="str">
        <f>IF('4'!$B$5="","",IF('4'!$B$64="","",'4'!$B$2))</f>
        <v/>
      </c>
      <c r="BE1118" s="138" t="str">
        <f>IF('4'!$B$5="","",IF('4'!$B$64="","",'4'!$B$4))</f>
        <v/>
      </c>
      <c r="BG1118" s="77"/>
      <c r="BH1118" s="73"/>
      <c r="BI1118" s="79"/>
      <c r="BK1118" s="75"/>
      <c r="BL1118" s="73"/>
      <c r="BO1118" s="79"/>
      <c r="BQ1118" s="77"/>
      <c r="BR1118" s="73"/>
    </row>
    <row r="1119" spans="50:70" x14ac:dyDescent="0.25">
      <c r="AX1119" s="139" t="str">
        <f>IF('4'!$B$5="","",IF('4'!$B$64="","",'4'!$B$5))</f>
        <v/>
      </c>
      <c r="AY1119" s="137" t="str">
        <f>IF('4'!$B$5="","",IF('4'!$B$64="","","PCF008002"))</f>
        <v/>
      </c>
      <c r="AZ1119" s="140" t="str">
        <f>IF('4'!$B$5="","",IF('4'!$B$64="","",5))</f>
        <v/>
      </c>
      <c r="BA1119" s="137" t="str">
        <f>IF('4'!$B$5="","",IF('4'!$B$64="","",994))</f>
        <v/>
      </c>
      <c r="BB1119" s="137"/>
      <c r="BC1119" s="141" t="str">
        <f>IF('4'!$B$5="","",IF('4'!$B$64="","",0))</f>
        <v/>
      </c>
      <c r="BD1119" s="137" t="str">
        <f>IF('4'!$B$5="","",IF('4'!$B$64="","",'4'!$B$2))</f>
        <v/>
      </c>
      <c r="BE1119" s="138" t="str">
        <f>IF('4'!$B$5="","",IF('4'!$B$64="","",'4'!$B$4))</f>
        <v/>
      </c>
      <c r="BG1119" s="77"/>
      <c r="BH1119" s="73"/>
      <c r="BI1119" s="79"/>
      <c r="BK1119" s="75"/>
      <c r="BL1119" s="73"/>
      <c r="BO1119" s="79"/>
      <c r="BQ1119" s="77"/>
      <c r="BR1119" s="73"/>
    </row>
    <row r="1120" spans="50:70" x14ac:dyDescent="0.25">
      <c r="AX1120" s="139" t="str">
        <f>IF('4'!$B$5="","",IF('4'!$B$64="","",'4'!$B$5))</f>
        <v/>
      </c>
      <c r="AY1120" s="137" t="str">
        <f>IF('4'!$B$5="","",IF('4'!$B$64="","","PCF008002"))</f>
        <v/>
      </c>
      <c r="AZ1120" s="140" t="str">
        <f>IF('4'!$B$5="","",IF('4'!$B$64="","",5))</f>
        <v/>
      </c>
      <c r="BA1120" s="137" t="str">
        <f>IF('4'!$B$5="","",IF('4'!$B$64="","",995))</f>
        <v/>
      </c>
      <c r="BB1120" s="137"/>
      <c r="BC1120" s="141" t="str">
        <f>IF('4'!$B$5="","",IF('4'!$B$64="","",0))</f>
        <v/>
      </c>
      <c r="BD1120" s="137" t="str">
        <f>IF('4'!$B$5="","",IF('4'!$B$64="","",'4'!$B$2))</f>
        <v/>
      </c>
      <c r="BE1120" s="138" t="str">
        <f>IF('4'!$B$5="","",IF('4'!$B$64="","",'4'!$B$4))</f>
        <v/>
      </c>
      <c r="BG1120" s="77"/>
      <c r="BH1120" s="73"/>
      <c r="BI1120" s="79"/>
      <c r="BK1120" s="75"/>
      <c r="BL1120" s="73"/>
      <c r="BO1120" s="79"/>
      <c r="BQ1120" s="77"/>
      <c r="BR1120" s="73"/>
    </row>
    <row r="1121" spans="50:70" x14ac:dyDescent="0.25">
      <c r="AX1121" s="139" t="str">
        <f>IF('4'!$B$5="","",IF('4'!$B$64="","",'4'!$B$5))</f>
        <v/>
      </c>
      <c r="AY1121" s="137" t="str">
        <f>IF('4'!$B$5="","",IF('4'!$B$64="","","PCF008002"))</f>
        <v/>
      </c>
      <c r="AZ1121" s="140" t="str">
        <f>IF('4'!$B$5="","",IF('4'!$B$64="","",5))</f>
        <v/>
      </c>
      <c r="BA1121" s="137" t="str">
        <f>IF('4'!$B$5="","",IF('4'!$B$64="","",996))</f>
        <v/>
      </c>
      <c r="BB1121" s="137"/>
      <c r="BC1121" s="141" t="str">
        <f>IF('4'!$B$5="","",IF('4'!$B$64="","",0))</f>
        <v/>
      </c>
      <c r="BD1121" s="137" t="str">
        <f>IF('4'!$B$5="","",IF('4'!$B$64="","",'4'!$B$2))</f>
        <v/>
      </c>
      <c r="BE1121" s="138" t="str">
        <f>IF('4'!$B$5="","",IF('4'!$B$64="","",'4'!$B$4))</f>
        <v/>
      </c>
      <c r="BG1121" s="77"/>
      <c r="BH1121" s="73"/>
      <c r="BI1121" s="79"/>
      <c r="BK1121" s="75"/>
      <c r="BL1121" s="73"/>
      <c r="BO1121" s="79"/>
      <c r="BQ1121" s="77"/>
      <c r="BR1121" s="73"/>
    </row>
    <row r="1122" spans="50:70" x14ac:dyDescent="0.25">
      <c r="AX1122" s="139" t="str">
        <f>IF('4'!$B$5="","",IF('4'!$B$64="","",'4'!$B$5))</f>
        <v/>
      </c>
      <c r="AY1122" s="137" t="str">
        <f>IF('4'!$B$5="","",IF('4'!$B$64="","","PCF008002"))</f>
        <v/>
      </c>
      <c r="AZ1122" s="140" t="str">
        <f>IF('4'!$B$5="","",IF('4'!$B$64="","",5))</f>
        <v/>
      </c>
      <c r="BA1122" s="137" t="str">
        <f>IF('4'!$B$5="","",IF('4'!$B$64="","",997))</f>
        <v/>
      </c>
      <c r="BB1122" s="137"/>
      <c r="BC1122" s="141" t="str">
        <f>IF('4'!$B$5="","",IF('4'!$B$64="","",0))</f>
        <v/>
      </c>
      <c r="BD1122" s="137" t="str">
        <f>IF('4'!$B$5="","",IF('4'!$B$64="","",'4'!$B$2))</f>
        <v/>
      </c>
      <c r="BE1122" s="138" t="str">
        <f>IF('4'!$B$5="","",IF('4'!$B$64="","",'4'!$B$4))</f>
        <v/>
      </c>
      <c r="BG1122" s="77"/>
      <c r="BH1122" s="73"/>
      <c r="BI1122" s="79"/>
      <c r="BK1122" s="75"/>
      <c r="BL1122" s="73"/>
      <c r="BO1122" s="79"/>
      <c r="BQ1122" s="77"/>
      <c r="BR1122" s="73"/>
    </row>
    <row r="1123" spans="50:70" x14ac:dyDescent="0.25">
      <c r="AX1123" s="139" t="str">
        <f>IF('4'!$B$5="","",IF('4'!$B$64="","",'4'!$B$5))</f>
        <v/>
      </c>
      <c r="AY1123" s="137" t="str">
        <f>IF('4'!$B$5="","",IF('4'!$B$64="","","PCF008002"))</f>
        <v/>
      </c>
      <c r="AZ1123" s="140" t="str">
        <f>IF('4'!$B$5="","",IF('4'!$B$64="","",5))</f>
        <v/>
      </c>
      <c r="BA1123" s="137" t="str">
        <f>IF('4'!$B$5="","",IF('4'!$B$64="","",998))</f>
        <v/>
      </c>
      <c r="BB1123" s="137"/>
      <c r="BC1123" s="141" t="str">
        <f>IF('4'!$B$5="","",IF('4'!$B$64="","",0))</f>
        <v/>
      </c>
      <c r="BD1123" s="137" t="str">
        <f>IF('4'!$B$5="","",IF('4'!$B$64="","",'4'!$B$2))</f>
        <v/>
      </c>
      <c r="BE1123" s="138" t="str">
        <f>IF('4'!$B$5="","",IF('4'!$B$64="","",'4'!$B$4))</f>
        <v/>
      </c>
      <c r="BG1123" s="77"/>
      <c r="BH1123" s="73"/>
      <c r="BI1123" s="79"/>
      <c r="BK1123" s="75"/>
      <c r="BL1123" s="73"/>
      <c r="BO1123" s="79"/>
      <c r="BQ1123" s="77"/>
      <c r="BR1123" s="73"/>
    </row>
    <row r="1124" spans="50:70" x14ac:dyDescent="0.25">
      <c r="AX1124" s="139" t="str">
        <f>IF('4'!$B$5="","",IF('4'!$B$64="","",'4'!$B$5))</f>
        <v/>
      </c>
      <c r="AY1124" s="137" t="str">
        <f>IF('4'!$B$5="","",IF('4'!$B$64="","","PCF008002"))</f>
        <v/>
      </c>
      <c r="AZ1124" s="140" t="str">
        <f>IF('4'!$B$5="","",IF('4'!$B$64="","",5))</f>
        <v/>
      </c>
      <c r="BA1124" s="137" t="str">
        <f>IF('4'!$B$5="","",IF('4'!$B$64="","",999))</f>
        <v/>
      </c>
      <c r="BB1124" s="137"/>
      <c r="BC1124" s="141" t="str">
        <f>IF('4'!$B$5="","",IF('4'!$B$64="","",0))</f>
        <v/>
      </c>
      <c r="BD1124" s="137" t="str">
        <f>IF('4'!$B$5="","",IF('4'!$B$64="","",'4'!$B$2))</f>
        <v/>
      </c>
      <c r="BE1124" s="138" t="str">
        <f>IF('4'!$B$5="","",IF('4'!$B$64="","",'4'!$B$4))</f>
        <v/>
      </c>
      <c r="BG1124" s="77"/>
      <c r="BH1124" s="73"/>
      <c r="BI1124" s="79"/>
      <c r="BK1124" s="75"/>
      <c r="BL1124" s="73"/>
      <c r="BO1124" s="79"/>
      <c r="BQ1124" s="77"/>
      <c r="BR1124" s="73"/>
    </row>
    <row r="1125" spans="50:70" x14ac:dyDescent="0.25">
      <c r="AX1125" s="139" t="str">
        <f>IF('4'!$B$5="","",IF('4'!$B$65="","",'4'!$B$5))</f>
        <v/>
      </c>
      <c r="AY1125" s="137" t="str">
        <f>IF('4'!$B$5="","",IF('4'!$B$65="","","PCF008002"))</f>
        <v/>
      </c>
      <c r="AZ1125" s="140" t="str">
        <f>IF('4'!$B$5="","",IF('4'!$B$65="","",6))</f>
        <v/>
      </c>
      <c r="BA1125" s="137" t="str">
        <f>IF('4'!$B$5="","",IF('4'!$B$65="","",1))</f>
        <v/>
      </c>
      <c r="BB1125" s="137" t="str">
        <f>IF('4'!$B$5="","",IF('4'!$B$65="","",IF('4'!$B$65="","",'4'!$B$65)))</f>
        <v/>
      </c>
      <c r="BC1125" s="141" t="str">
        <f>IF('4'!$B$5="","",IF('4'!$B$65="","",0))</f>
        <v/>
      </c>
      <c r="BD1125" s="137" t="str">
        <f>IF('4'!$B$5="","",IF('4'!$B$65="","",'4'!$B$2))</f>
        <v/>
      </c>
      <c r="BE1125" s="138" t="str">
        <f>IF('4'!$B$5="","",IF('4'!$B$65="","",'4'!$B$4))</f>
        <v/>
      </c>
      <c r="BG1125" s="77"/>
      <c r="BH1125" s="73"/>
      <c r="BI1125" s="79"/>
      <c r="BK1125" s="75"/>
      <c r="BL1125" s="73"/>
      <c r="BO1125" s="79"/>
      <c r="BQ1125" s="77"/>
      <c r="BR1125" s="73"/>
    </row>
    <row r="1126" spans="50:70" x14ac:dyDescent="0.25">
      <c r="AX1126" s="139" t="str">
        <f>IF('4'!$B$5="","",IF('4'!$B$65="","",'4'!$B$5))</f>
        <v/>
      </c>
      <c r="AY1126" s="137" t="str">
        <f>IF('4'!$B$5="","",IF('4'!$B$65="","","PCF008002"))</f>
        <v/>
      </c>
      <c r="AZ1126" s="140" t="str">
        <f>IF('4'!$B$5="","",IF('4'!$B$65="","",6))</f>
        <v/>
      </c>
      <c r="BA1126" s="137" t="str">
        <f>IF('4'!$B$5="","",IF('4'!$B$65="","",2))</f>
        <v/>
      </c>
      <c r="BB1126" s="137" t="str">
        <f>IF('4'!$B$5="","",IF('4'!$B$65="","",IF('4'!$J$65="","",'4'!$J$65)))</f>
        <v/>
      </c>
      <c r="BC1126" s="141" t="str">
        <f>IF('4'!$B$5="","",IF('4'!$B$65="","",0))</f>
        <v/>
      </c>
      <c r="BD1126" s="137" t="str">
        <f>IF('4'!$B$5="","",IF('4'!$B$65="","",'4'!$B$2))</f>
        <v/>
      </c>
      <c r="BE1126" s="138" t="str">
        <f>IF('4'!$B$5="","",IF('4'!$B$65="","",'4'!$B$4))</f>
        <v/>
      </c>
      <c r="BG1126" s="77"/>
      <c r="BH1126" s="73"/>
      <c r="BI1126" s="79"/>
      <c r="BK1126" s="75"/>
      <c r="BL1126" s="73"/>
      <c r="BO1126" s="79"/>
      <c r="BQ1126" s="77"/>
      <c r="BR1126" s="73"/>
    </row>
    <row r="1127" spans="50:70" x14ac:dyDescent="0.25">
      <c r="AX1127" s="139" t="str">
        <f>IF('4'!$B$5="","",IF('4'!$B$65="","",'4'!$B$5))</f>
        <v/>
      </c>
      <c r="AY1127" s="137" t="str">
        <f>IF('4'!$B$5="","",IF('4'!$B$65="","","PCF008002"))</f>
        <v/>
      </c>
      <c r="AZ1127" s="140" t="str">
        <f>IF('4'!$B$5="","",IF('4'!$B$65="","",6))</f>
        <v/>
      </c>
      <c r="BA1127" s="137" t="str">
        <f>IF('4'!$B$5="","",IF('4'!$B$65="","",3))</f>
        <v/>
      </c>
      <c r="BB1127" s="137" t="str">
        <f>IF('4'!$B$5="","",IF('4'!$B$65="","",IF('4'!$D$65="","",'4'!$D$65)))</f>
        <v/>
      </c>
      <c r="BC1127" s="141" t="str">
        <f>IF('4'!$B$5="","",IF('4'!$B$65="","",0))</f>
        <v/>
      </c>
      <c r="BD1127" s="137" t="str">
        <f>IF('4'!$B$5="","",IF('4'!$B$65="","",'4'!$B$2))</f>
        <v/>
      </c>
      <c r="BE1127" s="138" t="str">
        <f>IF('4'!$B$5="","",IF('4'!$B$65="","",'4'!$B$4))</f>
        <v/>
      </c>
      <c r="BG1127" s="77"/>
      <c r="BH1127" s="73"/>
      <c r="BI1127" s="79"/>
      <c r="BK1127" s="75"/>
      <c r="BL1127" s="73"/>
      <c r="BO1127" s="79"/>
      <c r="BQ1127" s="77"/>
      <c r="BR1127" s="73"/>
    </row>
    <row r="1128" spans="50:70" x14ac:dyDescent="0.25">
      <c r="AX1128" s="139" t="str">
        <f>IF('4'!$B$5="","",IF('4'!$B$65="","",'4'!$B$5))</f>
        <v/>
      </c>
      <c r="AY1128" s="137" t="str">
        <f>IF('4'!$B$5="","",IF('4'!$B$65="","","PCF008002"))</f>
        <v/>
      </c>
      <c r="AZ1128" s="140" t="str">
        <f>IF('4'!$B$5="","",IF('4'!$B$65="","",6))</f>
        <v/>
      </c>
      <c r="BA1128" s="137" t="str">
        <f>IF('4'!$B$5="","",IF('4'!$B$65="","",4))</f>
        <v/>
      </c>
      <c r="BB1128" s="137" t="str">
        <f>IF('4'!$B$5="","",IF('4'!$B$65="","",IF('4'!$D$65="","",'4'!$D$65)))</f>
        <v/>
      </c>
      <c r="BC1128" s="141" t="str">
        <f>IF('4'!$B$5="","",IF('4'!$B$65="","",0))</f>
        <v/>
      </c>
      <c r="BD1128" s="137" t="str">
        <f>IF('4'!$B$5="","",IF('4'!$B$65="","",'4'!$B$2))</f>
        <v/>
      </c>
      <c r="BE1128" s="138" t="str">
        <f>IF('4'!$B$5="","",IF('4'!$B$65="","",'4'!$B$4))</f>
        <v/>
      </c>
      <c r="BG1128" s="77"/>
      <c r="BH1128" s="73"/>
      <c r="BI1128" s="79"/>
      <c r="BK1128" s="75"/>
      <c r="BL1128" s="73"/>
      <c r="BO1128" s="79"/>
      <c r="BQ1128" s="77"/>
      <c r="BR1128" s="73"/>
    </row>
    <row r="1129" spans="50:70" x14ac:dyDescent="0.25">
      <c r="AX1129" s="139" t="str">
        <f>IF('4'!$B$5="","",IF('4'!$B$65="","",'4'!$B$5))</f>
        <v/>
      </c>
      <c r="AY1129" s="137" t="str">
        <f>IF('4'!$B$5="","",IF('4'!$B$65="","","PCF008002"))</f>
        <v/>
      </c>
      <c r="AZ1129" s="140" t="str">
        <f>IF('4'!$B$5="","",IF('4'!$B$65="","",6))</f>
        <v/>
      </c>
      <c r="BA1129" s="137" t="str">
        <f>IF('4'!$B$5="","",IF('4'!$B$65="","",5))</f>
        <v/>
      </c>
      <c r="BB1129" s="137" t="str">
        <f>IF('4'!$B$5="","",IF('4'!$B$65="","",IF('4'!$F$65="","",'4'!$F$65)))</f>
        <v/>
      </c>
      <c r="BC1129" s="141" t="str">
        <f>IF('4'!$B$5="","",IF('4'!$B$65="","",0))</f>
        <v/>
      </c>
      <c r="BD1129" s="137" t="str">
        <f>IF('4'!$B$5="","",IF('4'!$B$65="","",'4'!$B$2))</f>
        <v/>
      </c>
      <c r="BE1129" s="138" t="str">
        <f>IF('4'!$B$5="","",IF('4'!$B$65="","",'4'!$B$4))</f>
        <v/>
      </c>
      <c r="BG1129" s="77"/>
      <c r="BH1129" s="73"/>
      <c r="BI1129" s="79"/>
      <c r="BK1129" s="75"/>
      <c r="BL1129" s="73"/>
      <c r="BO1129" s="79"/>
      <c r="BQ1129" s="77"/>
      <c r="BR1129" s="73"/>
    </row>
    <row r="1130" spans="50:70" x14ac:dyDescent="0.25">
      <c r="AX1130" s="139" t="str">
        <f>IF('4'!$B$5="","",IF('4'!$B$65="","",'4'!$B$5))</f>
        <v/>
      </c>
      <c r="AY1130" s="137" t="str">
        <f>IF('4'!$B$5="","",IF('4'!$B$65="","","PCF008002"))</f>
        <v/>
      </c>
      <c r="AZ1130" s="140" t="str">
        <f>IF('4'!$B$5="","",IF('4'!$B$65="","",6))</f>
        <v/>
      </c>
      <c r="BA1130" s="137" t="str">
        <f>IF('4'!$B$5="","",IF('4'!$B$65="","",6))</f>
        <v/>
      </c>
      <c r="BB1130" s="137" t="str">
        <f>IF('4'!$B$5="","",IF('4'!$B$65="","",IF('4'!$G$65="","",'4'!$G$65)))</f>
        <v/>
      </c>
      <c r="BC1130" s="141" t="str">
        <f>IF('4'!$B$5="","",IF('4'!$B$65="","",0))</f>
        <v/>
      </c>
      <c r="BD1130" s="137" t="str">
        <f>IF('4'!$B$5="","",IF('4'!$B$65="","",'4'!$B$2))</f>
        <v/>
      </c>
      <c r="BE1130" s="138" t="str">
        <f>IF('4'!$B$5="","",IF('4'!$B$65="","",'4'!$B$4))</f>
        <v/>
      </c>
      <c r="BG1130" s="77"/>
      <c r="BH1130" s="73"/>
      <c r="BI1130" s="79"/>
      <c r="BK1130" s="75"/>
      <c r="BL1130" s="73"/>
      <c r="BO1130" s="79"/>
      <c r="BQ1130" s="77"/>
      <c r="BR1130" s="73"/>
    </row>
    <row r="1131" spans="50:70" x14ac:dyDescent="0.25">
      <c r="AX1131" s="139" t="str">
        <f>IF('4'!$B$5="","",IF('4'!$B$65="","",'4'!$B$5))</f>
        <v/>
      </c>
      <c r="AY1131" s="137" t="str">
        <f>IF('4'!$B$5="","",IF('4'!$B$65="","","PCF008002"))</f>
        <v/>
      </c>
      <c r="AZ1131" s="140" t="str">
        <f>IF('4'!$B$5="","",IF('4'!$B$65="","",6))</f>
        <v/>
      </c>
      <c r="BA1131" s="137" t="str">
        <f>IF('4'!$B$5="","",IF('4'!$B$65="","",7))</f>
        <v/>
      </c>
      <c r="BB1131" s="137" t="str">
        <f>IF('4'!$B$5="","",IF('4'!$B$65="","",IF('4'!$H$65="","",'4'!$H$65)))</f>
        <v/>
      </c>
      <c r="BC1131" s="141" t="str">
        <f>IF('4'!$B$5="","",IF('4'!$B$65="","",0))</f>
        <v/>
      </c>
      <c r="BD1131" s="137" t="str">
        <f>IF('4'!$B$5="","",IF('4'!$B$65="","",'4'!$B$2))</f>
        <v/>
      </c>
      <c r="BE1131" s="138" t="str">
        <f>IF('4'!$B$5="","",IF('4'!$B$65="","",'4'!$B$4))</f>
        <v/>
      </c>
      <c r="BG1131" s="77"/>
      <c r="BH1131" s="73"/>
      <c r="BI1131" s="79"/>
      <c r="BK1131" s="75"/>
      <c r="BL1131" s="73"/>
      <c r="BO1131" s="79"/>
      <c r="BQ1131" s="77"/>
      <c r="BR1131" s="73"/>
    </row>
    <row r="1132" spans="50:70" x14ac:dyDescent="0.25">
      <c r="AX1132" s="139" t="str">
        <f>IF('4'!$B$5="","",IF('4'!$B$65="","",'4'!$B$5))</f>
        <v/>
      </c>
      <c r="AY1132" s="137" t="str">
        <f>IF('4'!$B$5="","",IF('4'!$B$65="","","PCF008002"))</f>
        <v/>
      </c>
      <c r="AZ1132" s="140" t="str">
        <f>IF('4'!$B$5="","",IF('4'!$B$65="","",6))</f>
        <v/>
      </c>
      <c r="BA1132" s="137" t="str">
        <f>IF('4'!$B$5="","",IF('4'!$B$65="","",8))</f>
        <v/>
      </c>
      <c r="BB1132" s="137" t="str">
        <f>IF('4'!$B$5="","",IF('4'!$B$65="","",IF('4'!$I$65="","",'4'!$I$65)))</f>
        <v/>
      </c>
      <c r="BC1132" s="141" t="str">
        <f>IF('4'!$B$5="","",IF('4'!$B$65="","",0))</f>
        <v/>
      </c>
      <c r="BD1132" s="137" t="str">
        <f>IF('4'!$B$5="","",IF('4'!$B$65="","",'4'!$B$2))</f>
        <v/>
      </c>
      <c r="BE1132" s="138" t="str">
        <f>IF('4'!$B$5="","",IF('4'!$B$65="","",'4'!$B$4))</f>
        <v/>
      </c>
      <c r="BG1132" s="77"/>
      <c r="BH1132" s="73"/>
      <c r="BI1132" s="79"/>
      <c r="BK1132" s="75"/>
      <c r="BL1132" s="73"/>
      <c r="BO1132" s="79"/>
      <c r="BQ1132" s="77"/>
      <c r="BR1132" s="73"/>
    </row>
    <row r="1133" spans="50:70" x14ac:dyDescent="0.25">
      <c r="AX1133" s="139" t="str">
        <f>IF('4'!$B$5="","",IF('4'!$B$65="","",'4'!$B$5))</f>
        <v/>
      </c>
      <c r="AY1133" s="137" t="str">
        <f>IF('4'!$B$5="","",IF('4'!$B$65="","","PCF008002"))</f>
        <v/>
      </c>
      <c r="AZ1133" s="140" t="str">
        <f>IF('4'!$B$5="","",IF('4'!$B$65="","",6))</f>
        <v/>
      </c>
      <c r="BA1133" s="137" t="str">
        <f>IF('4'!$B$5="","",IF('4'!$B$65="","",9))</f>
        <v/>
      </c>
      <c r="BB1133" s="137" t="str">
        <f>IF('4'!$B$5="","",IF('4'!$B$65="","","QAQC"))</f>
        <v/>
      </c>
      <c r="BC1133" s="141" t="str">
        <f>IF('4'!$B$5="","",IF('4'!$B$65="","",0))</f>
        <v/>
      </c>
      <c r="BD1133" s="137" t="str">
        <f>IF('4'!$B$5="","",IF('4'!$B$65="","",'4'!$B$2))</f>
        <v/>
      </c>
      <c r="BE1133" s="138" t="str">
        <f>IF('4'!$B$5="","",IF('4'!$B$65="","",'4'!$B$4))</f>
        <v/>
      </c>
      <c r="BG1133" s="77"/>
      <c r="BH1133" s="73"/>
      <c r="BI1133" s="79"/>
      <c r="BK1133" s="75"/>
      <c r="BL1133" s="73"/>
      <c r="BO1133" s="79"/>
      <c r="BQ1133" s="77"/>
      <c r="BR1133" s="73"/>
    </row>
    <row r="1134" spans="50:70" x14ac:dyDescent="0.25">
      <c r="AX1134" s="139" t="str">
        <f>IF('4'!$B$5="","",IF('4'!$B$65="","",'4'!$B$5))</f>
        <v/>
      </c>
      <c r="AY1134" s="137" t="str">
        <f>IF('4'!$B$5="","",IF('4'!$B$65="","","PCF008002"))</f>
        <v/>
      </c>
      <c r="AZ1134" s="140" t="str">
        <f>IF('4'!$B$5="","",IF('4'!$B$65="","",6))</f>
        <v/>
      </c>
      <c r="BA1134" s="137" t="str">
        <f>IF('4'!$B$5="","",IF('4'!$B$65="","",10))</f>
        <v/>
      </c>
      <c r="BB1134" s="137" t="str">
        <f>IF('4'!$B$5="","",IF('4'!$B$65="","",IF('4'!$R$65="","",'4'!$R$65)))</f>
        <v/>
      </c>
      <c r="BC1134" s="141" t="str">
        <f>IF('4'!$B$5="","",IF('4'!$B$65="","",0))</f>
        <v/>
      </c>
      <c r="BD1134" s="137" t="str">
        <f>IF('4'!$B$5="","",IF('4'!$B$65="","",'4'!$B$2))</f>
        <v/>
      </c>
      <c r="BE1134" s="138" t="str">
        <f>IF('4'!$B$5="","",IF('4'!$B$65="","",'4'!$B$4))</f>
        <v/>
      </c>
      <c r="BG1134" s="77"/>
      <c r="BH1134" s="73"/>
      <c r="BI1134" s="79"/>
      <c r="BK1134" s="75"/>
      <c r="BL1134" s="73"/>
      <c r="BO1134" s="79"/>
      <c r="BQ1134" s="77"/>
      <c r="BR1134" s="73"/>
    </row>
    <row r="1135" spans="50:70" x14ac:dyDescent="0.25">
      <c r="AX1135" s="139" t="str">
        <f>IF('4'!$B$5="","",IF('4'!$B$65="","",'4'!$B$5))</f>
        <v/>
      </c>
      <c r="AY1135" s="137" t="str">
        <f>IF('4'!$B$5="","",IF('4'!$B$65="","","PCF008002"))</f>
        <v/>
      </c>
      <c r="AZ1135" s="140" t="str">
        <f>IF('4'!$B$5="","",IF('4'!$B$65="","",6))</f>
        <v/>
      </c>
      <c r="BA1135" s="137" t="str">
        <f>IF('4'!$B$5="","",IF('4'!$B$65="","",11))</f>
        <v/>
      </c>
      <c r="BB1135" s="137" t="str">
        <f>IF('4'!$B$5="","",IF('4'!$B$65="","",IF('4'!$K$65="","",'4'!$K$65)))</f>
        <v/>
      </c>
      <c r="BC1135" s="141" t="str">
        <f>IF('4'!$B$5="","",IF('4'!$B$65="","",0))</f>
        <v/>
      </c>
      <c r="BD1135" s="137" t="str">
        <f>IF('4'!$B$5="","",IF('4'!$B$65="","",'4'!$B$2))</f>
        <v/>
      </c>
      <c r="BE1135" s="138" t="str">
        <f>IF('4'!$B$5="","",IF('4'!$B$65="","",'4'!$B$4))</f>
        <v/>
      </c>
      <c r="BG1135" s="77"/>
      <c r="BH1135" s="73"/>
      <c r="BI1135" s="79"/>
      <c r="BK1135" s="75"/>
      <c r="BL1135" s="73"/>
      <c r="BO1135" s="79"/>
      <c r="BQ1135" s="77"/>
      <c r="BR1135" s="73"/>
    </row>
    <row r="1136" spans="50:70" x14ac:dyDescent="0.25">
      <c r="AX1136" s="139" t="str">
        <f>IF('4'!$B$5="","",IF('4'!$B$65="","",'4'!$B$5))</f>
        <v/>
      </c>
      <c r="AY1136" s="137" t="str">
        <f>IF('4'!$B$5="","",IF('4'!$B$65="","","PCF008002"))</f>
        <v/>
      </c>
      <c r="AZ1136" s="140" t="str">
        <f>IF('4'!$B$5="","",IF('4'!$B$65="","",6))</f>
        <v/>
      </c>
      <c r="BA1136" s="137" t="str">
        <f>IF('4'!$B$5="","",IF('4'!$B$65="","",12))</f>
        <v/>
      </c>
      <c r="BB1136" s="137" t="str">
        <f>IF('4'!$B$5="","",IF('4'!$B$65="","",IF('4'!$E$65="","",'4'!$E$65)))</f>
        <v/>
      </c>
      <c r="BC1136" s="141" t="str">
        <f>IF('4'!$B$5="","",IF('4'!$B$65="","",0))</f>
        <v/>
      </c>
      <c r="BD1136" s="137" t="str">
        <f>IF('4'!$B$5="","",IF('4'!$B$65="","",'4'!$B$2))</f>
        <v/>
      </c>
      <c r="BE1136" s="138" t="str">
        <f>IF('4'!$B$5="","",IF('4'!$B$65="","",'4'!$B$4))</f>
        <v/>
      </c>
      <c r="BG1136" s="77"/>
      <c r="BH1136" s="73"/>
      <c r="BI1136" s="79"/>
      <c r="BK1136" s="75"/>
      <c r="BL1136" s="73"/>
      <c r="BO1136" s="79"/>
      <c r="BQ1136" s="77"/>
      <c r="BR1136" s="73"/>
    </row>
    <row r="1137" spans="50:70" x14ac:dyDescent="0.25">
      <c r="AX1137" s="139" t="str">
        <f>IF('4'!$B$5="","",IF('4'!$B$65="","",'4'!$B$5))</f>
        <v/>
      </c>
      <c r="AY1137" s="137" t="str">
        <f>IF('4'!$B$5="","",IF('4'!$B$65="","","PCF008002"))</f>
        <v/>
      </c>
      <c r="AZ1137" s="140" t="str">
        <f>IF('4'!$B$5="","",IF('4'!$B$65="","",6))</f>
        <v/>
      </c>
      <c r="BA1137" s="137" t="str">
        <f>IF('4'!$B$5="","",IF('4'!$B$65="","",990))</f>
        <v/>
      </c>
      <c r="BB1137" s="137"/>
      <c r="BC1137" s="141" t="str">
        <f>IF('4'!$B$5="","",IF('4'!$B$65="","",0))</f>
        <v/>
      </c>
      <c r="BD1137" s="137" t="str">
        <f>IF('4'!$B$5="","",IF('4'!$B$65="","",'4'!$B$2))</f>
        <v/>
      </c>
      <c r="BE1137" s="138" t="str">
        <f>IF('4'!$B$5="","",IF('4'!$B$65="","",'4'!$B$4))</f>
        <v/>
      </c>
      <c r="BG1137" s="77"/>
      <c r="BH1137" s="73"/>
      <c r="BI1137" s="79"/>
      <c r="BK1137" s="75"/>
      <c r="BL1137" s="73"/>
      <c r="BO1137" s="79"/>
      <c r="BQ1137" s="77"/>
      <c r="BR1137" s="73"/>
    </row>
    <row r="1138" spans="50:70" x14ac:dyDescent="0.25">
      <c r="AX1138" s="139" t="str">
        <f>IF('4'!$B$5="","",IF('4'!$B$65="","",'4'!$B$5))</f>
        <v/>
      </c>
      <c r="AY1138" s="137" t="str">
        <f>IF('4'!$B$5="","",IF('4'!$B$65="","","PCF008002"))</f>
        <v/>
      </c>
      <c r="AZ1138" s="140" t="str">
        <f>IF('4'!$B$5="","",IF('4'!$B$65="","",6))</f>
        <v/>
      </c>
      <c r="BA1138" s="137" t="str">
        <f>IF('4'!$B$5="","",IF('4'!$B$65="","",992))</f>
        <v/>
      </c>
      <c r="BB1138" s="137"/>
      <c r="BC1138" s="141" t="str">
        <f>IF('4'!$B$5="","",IF('4'!$B$65="","",0))</f>
        <v/>
      </c>
      <c r="BD1138" s="137" t="str">
        <f>IF('4'!$B$5="","",IF('4'!$B$65="","",'4'!$B$2))</f>
        <v/>
      </c>
      <c r="BE1138" s="138" t="str">
        <f>IF('4'!$B$5="","",IF('4'!$B$65="","",'4'!$B$4))</f>
        <v/>
      </c>
      <c r="BG1138" s="77"/>
      <c r="BH1138" s="73"/>
      <c r="BI1138" s="79"/>
      <c r="BK1138" s="75"/>
      <c r="BL1138" s="73"/>
      <c r="BO1138" s="79"/>
      <c r="BQ1138" s="77"/>
      <c r="BR1138" s="73"/>
    </row>
    <row r="1139" spans="50:70" x14ac:dyDescent="0.25">
      <c r="AX1139" s="139" t="str">
        <f>IF('4'!$B$5="","",IF('4'!$B$65="","",'4'!$B$5))</f>
        <v/>
      </c>
      <c r="AY1139" s="137" t="str">
        <f>IF('4'!$B$5="","",IF('4'!$B$65="","","PCF008002"))</f>
        <v/>
      </c>
      <c r="AZ1139" s="140" t="str">
        <f>IF('4'!$B$5="","",IF('4'!$B$65="","",6))</f>
        <v/>
      </c>
      <c r="BA1139" s="137" t="str">
        <f>IF('4'!$B$5="","",IF('4'!$B$65="","",993))</f>
        <v/>
      </c>
      <c r="BB1139" s="137"/>
      <c r="BC1139" s="141" t="str">
        <f>IF('4'!$B$5="","",IF('4'!$B$65="","",0))</f>
        <v/>
      </c>
      <c r="BD1139" s="137" t="str">
        <f>IF('4'!$B$5="","",IF('4'!$B$65="","",'4'!$B$2))</f>
        <v/>
      </c>
      <c r="BE1139" s="138" t="str">
        <f>IF('4'!$B$5="","",IF('4'!$B$65="","",'4'!$B$4))</f>
        <v/>
      </c>
      <c r="BG1139" s="77"/>
      <c r="BH1139" s="73"/>
      <c r="BI1139" s="79"/>
      <c r="BK1139" s="75"/>
      <c r="BL1139" s="73"/>
      <c r="BO1139" s="79"/>
      <c r="BQ1139" s="77"/>
      <c r="BR1139" s="73"/>
    </row>
    <row r="1140" spans="50:70" x14ac:dyDescent="0.25">
      <c r="AX1140" s="139" t="str">
        <f>IF('4'!$B$5="","",IF('4'!$B$65="","",'4'!$B$5))</f>
        <v/>
      </c>
      <c r="AY1140" s="137" t="str">
        <f>IF('4'!$B$5="","",IF('4'!$B$65="","","PCF008002"))</f>
        <v/>
      </c>
      <c r="AZ1140" s="140" t="str">
        <f>IF('4'!$B$5="","",IF('4'!$B$65="","",6))</f>
        <v/>
      </c>
      <c r="BA1140" s="137" t="str">
        <f>IF('4'!$B$5="","",IF('4'!$B$65="","",994))</f>
        <v/>
      </c>
      <c r="BB1140" s="137"/>
      <c r="BC1140" s="141" t="str">
        <f>IF('4'!$B$5="","",IF('4'!$B$65="","",0))</f>
        <v/>
      </c>
      <c r="BD1140" s="137" t="str">
        <f>IF('4'!$B$5="","",IF('4'!$B$65="","",'4'!$B$2))</f>
        <v/>
      </c>
      <c r="BE1140" s="138" t="str">
        <f>IF('4'!$B$5="","",IF('4'!$B$65="","",'4'!$B$4))</f>
        <v/>
      </c>
      <c r="BG1140" s="77"/>
      <c r="BH1140" s="73"/>
      <c r="BI1140" s="79"/>
      <c r="BK1140" s="75"/>
      <c r="BL1140" s="73"/>
      <c r="BO1140" s="79"/>
      <c r="BQ1140" s="77"/>
      <c r="BR1140" s="73"/>
    </row>
    <row r="1141" spans="50:70" x14ac:dyDescent="0.25">
      <c r="AX1141" s="139" t="str">
        <f>IF('4'!$B$5="","",IF('4'!$B$65="","",'4'!$B$5))</f>
        <v/>
      </c>
      <c r="AY1141" s="137" t="str">
        <f>IF('4'!$B$5="","",IF('4'!$B$65="","","PCF008002"))</f>
        <v/>
      </c>
      <c r="AZ1141" s="140" t="str">
        <f>IF('4'!$B$5="","",IF('4'!$B$65="","",6))</f>
        <v/>
      </c>
      <c r="BA1141" s="137" t="str">
        <f>IF('4'!$B$5="","",IF('4'!$B$65="","",995))</f>
        <v/>
      </c>
      <c r="BB1141" s="137"/>
      <c r="BC1141" s="141" t="str">
        <f>IF('4'!$B$5="","",IF('4'!$B$65="","",0))</f>
        <v/>
      </c>
      <c r="BD1141" s="137" t="str">
        <f>IF('4'!$B$5="","",IF('4'!$B$65="","",'4'!$B$2))</f>
        <v/>
      </c>
      <c r="BE1141" s="138" t="str">
        <f>IF('4'!$B$5="","",IF('4'!$B$65="","",'4'!$B$4))</f>
        <v/>
      </c>
      <c r="BG1141" s="77"/>
      <c r="BH1141" s="73"/>
      <c r="BI1141" s="79"/>
      <c r="BK1141" s="75"/>
      <c r="BL1141" s="73"/>
      <c r="BO1141" s="79"/>
      <c r="BQ1141" s="77"/>
      <c r="BR1141" s="73"/>
    </row>
    <row r="1142" spans="50:70" x14ac:dyDescent="0.25">
      <c r="AX1142" s="139" t="str">
        <f>IF('4'!$B$5="","",IF('4'!$B$65="","",'4'!$B$5))</f>
        <v/>
      </c>
      <c r="AY1142" s="137" t="str">
        <f>IF('4'!$B$5="","",IF('4'!$B$65="","","PCF008002"))</f>
        <v/>
      </c>
      <c r="AZ1142" s="140" t="str">
        <f>IF('4'!$B$5="","",IF('4'!$B$65="","",6))</f>
        <v/>
      </c>
      <c r="BA1142" s="137" t="str">
        <f>IF('4'!$B$5="","",IF('4'!$B$65="","",996))</f>
        <v/>
      </c>
      <c r="BB1142" s="137"/>
      <c r="BC1142" s="141" t="str">
        <f>IF('4'!$B$5="","",IF('4'!$B$65="","",0))</f>
        <v/>
      </c>
      <c r="BD1142" s="137" t="str">
        <f>IF('4'!$B$5="","",IF('4'!$B$65="","",'4'!$B$2))</f>
        <v/>
      </c>
      <c r="BE1142" s="138" t="str">
        <f>IF('4'!$B$5="","",IF('4'!$B$65="","",'4'!$B$4))</f>
        <v/>
      </c>
      <c r="BG1142" s="77"/>
      <c r="BH1142" s="73"/>
      <c r="BI1142" s="79"/>
      <c r="BK1142" s="75"/>
      <c r="BL1142" s="73"/>
      <c r="BO1142" s="79"/>
      <c r="BQ1142" s="77"/>
      <c r="BR1142" s="73"/>
    </row>
    <row r="1143" spans="50:70" x14ac:dyDescent="0.25">
      <c r="AX1143" s="139" t="str">
        <f>IF('4'!$B$5="","",IF('4'!$B$65="","",'4'!$B$5))</f>
        <v/>
      </c>
      <c r="AY1143" s="137" t="str">
        <f>IF('4'!$B$5="","",IF('4'!$B$65="","","PCF008002"))</f>
        <v/>
      </c>
      <c r="AZ1143" s="140" t="str">
        <f>IF('4'!$B$5="","",IF('4'!$B$65="","",6))</f>
        <v/>
      </c>
      <c r="BA1143" s="137" t="str">
        <f>IF('4'!$B$5="","",IF('4'!$B$65="","",997))</f>
        <v/>
      </c>
      <c r="BB1143" s="137"/>
      <c r="BC1143" s="141" t="str">
        <f>IF('4'!$B$5="","",IF('4'!$B$65="","",0))</f>
        <v/>
      </c>
      <c r="BD1143" s="137" t="str">
        <f>IF('4'!$B$5="","",IF('4'!$B$65="","",'4'!$B$2))</f>
        <v/>
      </c>
      <c r="BE1143" s="138" t="str">
        <f>IF('4'!$B$5="","",IF('4'!$B$65="","",'4'!$B$4))</f>
        <v/>
      </c>
      <c r="BG1143" s="77"/>
      <c r="BH1143" s="73"/>
      <c r="BI1143" s="79"/>
      <c r="BK1143" s="75"/>
      <c r="BL1143" s="73"/>
      <c r="BO1143" s="79"/>
      <c r="BQ1143" s="77"/>
      <c r="BR1143" s="73"/>
    </row>
    <row r="1144" spans="50:70" x14ac:dyDescent="0.25">
      <c r="AX1144" s="139" t="str">
        <f>IF('4'!$B$5="","",IF('4'!$B$65="","",'4'!$B$5))</f>
        <v/>
      </c>
      <c r="AY1144" s="137" t="str">
        <f>IF('4'!$B$5="","",IF('4'!$B$65="","","PCF008002"))</f>
        <v/>
      </c>
      <c r="AZ1144" s="140" t="str">
        <f>IF('4'!$B$5="","",IF('4'!$B$65="","",6))</f>
        <v/>
      </c>
      <c r="BA1144" s="137" t="str">
        <f>IF('4'!$B$5="","",IF('4'!$B$65="","",998))</f>
        <v/>
      </c>
      <c r="BB1144" s="137"/>
      <c r="BC1144" s="141" t="str">
        <f>IF('4'!$B$5="","",IF('4'!$B$65="","",0))</f>
        <v/>
      </c>
      <c r="BD1144" s="137" t="str">
        <f>IF('4'!$B$5="","",IF('4'!$B$65="","",'4'!$B$2))</f>
        <v/>
      </c>
      <c r="BE1144" s="138" t="str">
        <f>IF('4'!$B$5="","",IF('4'!$B$65="","",'4'!$B$4))</f>
        <v/>
      </c>
      <c r="BG1144" s="77"/>
      <c r="BH1144" s="73"/>
      <c r="BI1144" s="79"/>
      <c r="BK1144" s="75"/>
      <c r="BL1144" s="73"/>
      <c r="BO1144" s="79"/>
      <c r="BQ1144" s="77"/>
      <c r="BR1144" s="73"/>
    </row>
    <row r="1145" spans="50:70" x14ac:dyDescent="0.25">
      <c r="AX1145" s="139" t="str">
        <f>IF('4'!$B$5="","",IF('4'!$B$65="","",'4'!$B$5))</f>
        <v/>
      </c>
      <c r="AY1145" s="137" t="str">
        <f>IF('4'!$B$5="","",IF('4'!$B$65="","","PCF008002"))</f>
        <v/>
      </c>
      <c r="AZ1145" s="140" t="str">
        <f>IF('4'!$B$5="","",IF('4'!$B$65="","",6))</f>
        <v/>
      </c>
      <c r="BA1145" s="137" t="str">
        <f>IF('4'!$B$5="","",IF('4'!$B$65="","",999))</f>
        <v/>
      </c>
      <c r="BB1145" s="137"/>
      <c r="BC1145" s="141" t="str">
        <f>IF('4'!$B$5="","",IF('4'!$B$65="","",0))</f>
        <v/>
      </c>
      <c r="BD1145" s="137" t="str">
        <f>IF('4'!$B$5="","",IF('4'!$B$65="","",'4'!$B$2))</f>
        <v/>
      </c>
      <c r="BE1145" s="138" t="str">
        <f>IF('4'!$B$5="","",IF('4'!$B$65="","",'4'!$B$4))</f>
        <v/>
      </c>
      <c r="BG1145" s="77"/>
      <c r="BH1145" s="73"/>
      <c r="BI1145" s="79"/>
      <c r="BK1145" s="75"/>
      <c r="BL1145" s="73"/>
      <c r="BO1145" s="79"/>
      <c r="BQ1145" s="77"/>
      <c r="BR1145" s="73"/>
    </row>
    <row r="1146" spans="50:70" x14ac:dyDescent="0.25">
      <c r="AX1146" s="139" t="str">
        <f>IF('4'!$B$5="","",IF('4'!$B$66="","",'4'!$B$5))</f>
        <v/>
      </c>
      <c r="AY1146" s="137" t="str">
        <f>IF('4'!$B$5="","",IF('4'!$B$66="","","PCF008002"))</f>
        <v/>
      </c>
      <c r="AZ1146" s="140" t="str">
        <f>IF('4'!$B$5="","",IF('4'!$B$66="","",7))</f>
        <v/>
      </c>
      <c r="BA1146" s="137" t="str">
        <f>IF('4'!$B$5="","",IF('4'!$B$66="","",1))</f>
        <v/>
      </c>
      <c r="BB1146" s="137" t="str">
        <f>IF('4'!$B$5="","",IF('4'!$B$66="","",IF('4'!$B$66="","",'4'!$B$66)))</f>
        <v/>
      </c>
      <c r="BC1146" s="141" t="str">
        <f>IF('4'!$B$5="","",IF('4'!$B$66="","",0))</f>
        <v/>
      </c>
      <c r="BD1146" s="137" t="str">
        <f>IF('4'!$B$5="","",IF('4'!$B$66="","",'4'!$B$2))</f>
        <v/>
      </c>
      <c r="BE1146" s="138" t="str">
        <f>IF('4'!$B$5="","",IF('4'!$B$66="","",'4'!$B$4))</f>
        <v/>
      </c>
      <c r="BG1146" s="77"/>
      <c r="BH1146" s="73"/>
      <c r="BI1146" s="79"/>
      <c r="BK1146" s="75"/>
      <c r="BL1146" s="73"/>
      <c r="BO1146" s="79"/>
      <c r="BQ1146" s="77"/>
      <c r="BR1146" s="73"/>
    </row>
    <row r="1147" spans="50:70" x14ac:dyDescent="0.25">
      <c r="AX1147" s="139" t="str">
        <f>IF('4'!$B$5="","",IF('4'!$B$66="","",'4'!$B$5))</f>
        <v/>
      </c>
      <c r="AY1147" s="137" t="str">
        <f>IF('4'!$B$5="","",IF('4'!$B$66="","","PCF008002"))</f>
        <v/>
      </c>
      <c r="AZ1147" s="140" t="str">
        <f>IF('4'!$B$5="","",IF('4'!$B$66="","",7))</f>
        <v/>
      </c>
      <c r="BA1147" s="137" t="str">
        <f>IF('4'!$B$5="","",IF('4'!$B$66="","",2))</f>
        <v/>
      </c>
      <c r="BB1147" s="137" t="str">
        <f>IF('4'!$B$5="","",IF('4'!$B$66="","",IF('4'!$J$66="","",'4'!$J$66)))</f>
        <v/>
      </c>
      <c r="BC1147" s="141" t="str">
        <f>IF('4'!$B$5="","",IF('4'!$B$66="","",0))</f>
        <v/>
      </c>
      <c r="BD1147" s="137" t="str">
        <f>IF('4'!$B$5="","",IF('4'!$B$66="","",'4'!$B$2))</f>
        <v/>
      </c>
      <c r="BE1147" s="138" t="str">
        <f>IF('4'!$B$5="","",IF('4'!$B$66="","",'4'!$B$4))</f>
        <v/>
      </c>
      <c r="BG1147" s="77"/>
      <c r="BH1147" s="73"/>
      <c r="BI1147" s="79"/>
      <c r="BK1147" s="75"/>
      <c r="BL1147" s="73"/>
      <c r="BO1147" s="79"/>
      <c r="BQ1147" s="77"/>
      <c r="BR1147" s="73"/>
    </row>
    <row r="1148" spans="50:70" x14ac:dyDescent="0.25">
      <c r="AX1148" s="139" t="str">
        <f>IF('4'!$B$5="","",IF('4'!$B$66="","",'4'!$B$5))</f>
        <v/>
      </c>
      <c r="AY1148" s="137" t="str">
        <f>IF('4'!$B$5="","",IF('4'!$B$66="","","PCF008002"))</f>
        <v/>
      </c>
      <c r="AZ1148" s="140" t="str">
        <f>IF('4'!$B$5="","",IF('4'!$B$66="","",7))</f>
        <v/>
      </c>
      <c r="BA1148" s="137" t="str">
        <f>IF('4'!$B$5="","",IF('4'!$B$66="","",3))</f>
        <v/>
      </c>
      <c r="BB1148" s="137" t="str">
        <f>IF('4'!$B$5="","",IF('4'!$B$66="","",IF('4'!$D$66="","",'4'!$D$66)))</f>
        <v/>
      </c>
      <c r="BC1148" s="141" t="str">
        <f>IF('4'!$B$5="","",IF('4'!$B$66="","",0))</f>
        <v/>
      </c>
      <c r="BD1148" s="137" t="str">
        <f>IF('4'!$B$5="","",IF('4'!$B$66="","",'4'!$B$2))</f>
        <v/>
      </c>
      <c r="BE1148" s="138" t="str">
        <f>IF('4'!$B$5="","",IF('4'!$B$66="","",'4'!$B$4))</f>
        <v/>
      </c>
      <c r="BG1148" s="77"/>
      <c r="BH1148" s="73"/>
      <c r="BI1148" s="79"/>
      <c r="BK1148" s="75"/>
      <c r="BL1148" s="73"/>
      <c r="BO1148" s="79"/>
      <c r="BQ1148" s="77"/>
      <c r="BR1148" s="73"/>
    </row>
    <row r="1149" spans="50:70" x14ac:dyDescent="0.25">
      <c r="AX1149" s="139" t="str">
        <f>IF('4'!$B$5="","",IF('4'!$B$66="","",'4'!$B$5))</f>
        <v/>
      </c>
      <c r="AY1149" s="137" t="str">
        <f>IF('4'!$B$5="","",IF('4'!$B$66="","","PCF008002"))</f>
        <v/>
      </c>
      <c r="AZ1149" s="140" t="str">
        <f>IF('4'!$B$5="","",IF('4'!$B$66="","",7))</f>
        <v/>
      </c>
      <c r="BA1149" s="137" t="str">
        <f>IF('4'!$B$5="","",IF('4'!$B$66="","",4))</f>
        <v/>
      </c>
      <c r="BB1149" s="137" t="str">
        <f>IF('4'!$B$5="","",IF('4'!$B$66="","",IF('4'!$D$66="","",'4'!$D$66)))</f>
        <v/>
      </c>
      <c r="BC1149" s="141" t="str">
        <f>IF('4'!$B$5="","",IF('4'!$B$66="","",0))</f>
        <v/>
      </c>
      <c r="BD1149" s="137" t="str">
        <f>IF('4'!$B$5="","",IF('4'!$B$66="","",'4'!$B$2))</f>
        <v/>
      </c>
      <c r="BE1149" s="138" t="str">
        <f>IF('4'!$B$5="","",IF('4'!$B$66="","",'4'!$B$4))</f>
        <v/>
      </c>
      <c r="BG1149" s="77"/>
      <c r="BH1149" s="73"/>
      <c r="BI1149" s="79"/>
      <c r="BK1149" s="75"/>
      <c r="BL1149" s="73"/>
      <c r="BO1149" s="79"/>
      <c r="BQ1149" s="77"/>
      <c r="BR1149" s="73"/>
    </row>
    <row r="1150" spans="50:70" x14ac:dyDescent="0.25">
      <c r="AX1150" s="139" t="str">
        <f>IF('4'!$B$5="","",IF('4'!$B$66="","",'4'!$B$5))</f>
        <v/>
      </c>
      <c r="AY1150" s="137" t="str">
        <f>IF('4'!$B$5="","",IF('4'!$B$66="","","PCF008002"))</f>
        <v/>
      </c>
      <c r="AZ1150" s="140" t="str">
        <f>IF('4'!$B$5="","",IF('4'!$B$66="","",7))</f>
        <v/>
      </c>
      <c r="BA1150" s="137" t="str">
        <f>IF('4'!$B$5="","",IF('4'!$B$66="","",5))</f>
        <v/>
      </c>
      <c r="BB1150" s="137" t="str">
        <f>IF('4'!$B$5="","",IF('4'!$B$66="","",IF('4'!$F$66="","",'4'!$F$66)))</f>
        <v/>
      </c>
      <c r="BC1150" s="141" t="str">
        <f>IF('4'!$B$5="","",IF('4'!$B$66="","",0))</f>
        <v/>
      </c>
      <c r="BD1150" s="137" t="str">
        <f>IF('4'!$B$5="","",IF('4'!$B$66="","",'4'!$B$2))</f>
        <v/>
      </c>
      <c r="BE1150" s="138" t="str">
        <f>IF('4'!$B$5="","",IF('4'!$B$66="","",'4'!$B$4))</f>
        <v/>
      </c>
      <c r="BG1150" s="77"/>
      <c r="BH1150" s="73"/>
      <c r="BI1150" s="79"/>
      <c r="BK1150" s="75"/>
      <c r="BL1150" s="73"/>
      <c r="BO1150" s="79"/>
      <c r="BQ1150" s="77"/>
      <c r="BR1150" s="73"/>
    </row>
    <row r="1151" spans="50:70" x14ac:dyDescent="0.25">
      <c r="AX1151" s="139" t="str">
        <f>IF('4'!$B$5="","",IF('4'!$B$66="","",'4'!$B$5))</f>
        <v/>
      </c>
      <c r="AY1151" s="137" t="str">
        <f>IF('4'!$B$5="","",IF('4'!$B$66="","","PCF008002"))</f>
        <v/>
      </c>
      <c r="AZ1151" s="140" t="str">
        <f>IF('4'!$B$5="","",IF('4'!$B$66="","",7))</f>
        <v/>
      </c>
      <c r="BA1151" s="137" t="str">
        <f>IF('4'!$B$5="","",IF('4'!$B$66="","",6))</f>
        <v/>
      </c>
      <c r="BB1151" s="137" t="str">
        <f>IF('4'!$B$5="","",IF('4'!$B$66="","",IF('4'!$G$66="","",'4'!$G$66)))</f>
        <v/>
      </c>
      <c r="BC1151" s="141" t="str">
        <f>IF('4'!$B$5="","",IF('4'!$B$66="","",0))</f>
        <v/>
      </c>
      <c r="BD1151" s="137" t="str">
        <f>IF('4'!$B$5="","",IF('4'!$B$66="","",'4'!$B$2))</f>
        <v/>
      </c>
      <c r="BE1151" s="138" t="str">
        <f>IF('4'!$B$5="","",IF('4'!$B$66="","",'4'!$B$4))</f>
        <v/>
      </c>
      <c r="BG1151" s="77"/>
      <c r="BH1151" s="73"/>
      <c r="BI1151" s="79"/>
      <c r="BK1151" s="75"/>
      <c r="BL1151" s="73"/>
      <c r="BO1151" s="79"/>
      <c r="BQ1151" s="77"/>
      <c r="BR1151" s="73"/>
    </row>
    <row r="1152" spans="50:70" x14ac:dyDescent="0.25">
      <c r="AX1152" s="139" t="str">
        <f>IF('4'!$B$5="","",IF('4'!$B$66="","",'4'!$B$5))</f>
        <v/>
      </c>
      <c r="AY1152" s="137" t="str">
        <f>IF('4'!$B$5="","",IF('4'!$B$66="","","PCF008002"))</f>
        <v/>
      </c>
      <c r="AZ1152" s="140" t="str">
        <f>IF('4'!$B$5="","",IF('4'!$B$66="","",7))</f>
        <v/>
      </c>
      <c r="BA1152" s="137" t="str">
        <f>IF('4'!$B$5="","",IF('4'!$B$66="","",7))</f>
        <v/>
      </c>
      <c r="BB1152" s="137" t="str">
        <f>IF('4'!$B$5="","",IF('4'!$B$66="","",IF('4'!$H$66="","",'4'!$H$66)))</f>
        <v/>
      </c>
      <c r="BC1152" s="141" t="str">
        <f>IF('4'!$B$5="","",IF('4'!$B$66="","",0))</f>
        <v/>
      </c>
      <c r="BD1152" s="137" t="str">
        <f>IF('4'!$B$5="","",IF('4'!$B$66="","",'4'!$B$2))</f>
        <v/>
      </c>
      <c r="BE1152" s="138" t="str">
        <f>IF('4'!$B$5="","",IF('4'!$B$66="","",'4'!$B$4))</f>
        <v/>
      </c>
      <c r="BG1152" s="77"/>
      <c r="BH1152" s="73"/>
      <c r="BI1152" s="79"/>
      <c r="BK1152" s="75"/>
      <c r="BL1152" s="73"/>
      <c r="BO1152" s="79"/>
      <c r="BQ1152" s="77"/>
      <c r="BR1152" s="73"/>
    </row>
    <row r="1153" spans="50:70" x14ac:dyDescent="0.25">
      <c r="AX1153" s="139" t="str">
        <f>IF('4'!$B$5="","",IF('4'!$B$66="","",'4'!$B$5))</f>
        <v/>
      </c>
      <c r="AY1153" s="137" t="str">
        <f>IF('4'!$B$5="","",IF('4'!$B$66="","","PCF008002"))</f>
        <v/>
      </c>
      <c r="AZ1153" s="140" t="str">
        <f>IF('4'!$B$5="","",IF('4'!$B$66="","",7))</f>
        <v/>
      </c>
      <c r="BA1153" s="137" t="str">
        <f>IF('4'!$B$5="","",IF('4'!$B$66="","",8))</f>
        <v/>
      </c>
      <c r="BB1153" s="137" t="str">
        <f>IF('4'!$B$5="","",IF('4'!$B$66="","",IF('4'!$I$66="","",'4'!$I$66)))</f>
        <v/>
      </c>
      <c r="BC1153" s="141" t="str">
        <f>IF('4'!$B$5="","",IF('4'!$B$66="","",0))</f>
        <v/>
      </c>
      <c r="BD1153" s="137" t="str">
        <f>IF('4'!$B$5="","",IF('4'!$B$66="","",'4'!$B$2))</f>
        <v/>
      </c>
      <c r="BE1153" s="138" t="str">
        <f>IF('4'!$B$5="","",IF('4'!$B$66="","",'4'!$B$4))</f>
        <v/>
      </c>
      <c r="BG1153" s="77"/>
      <c r="BH1153" s="73"/>
      <c r="BI1153" s="79"/>
      <c r="BK1153" s="75"/>
      <c r="BL1153" s="73"/>
      <c r="BO1153" s="79"/>
      <c r="BQ1153" s="77"/>
      <c r="BR1153" s="73"/>
    </row>
    <row r="1154" spans="50:70" x14ac:dyDescent="0.25">
      <c r="AX1154" s="139" t="str">
        <f>IF('4'!$B$5="","",IF('4'!$B$66="","",'4'!$B$5))</f>
        <v/>
      </c>
      <c r="AY1154" s="137" t="str">
        <f>IF('4'!$B$5="","",IF('4'!$B$66="","","PCF008002"))</f>
        <v/>
      </c>
      <c r="AZ1154" s="140" t="str">
        <f>IF('4'!$B$5="","",IF('4'!$B$66="","",7))</f>
        <v/>
      </c>
      <c r="BA1154" s="137" t="str">
        <f>IF('4'!$B$5="","",IF('4'!$B$66="","",9))</f>
        <v/>
      </c>
      <c r="BB1154" s="137" t="str">
        <f>IF('4'!$B$5="","",IF('4'!$B$66="","","QAQC"))</f>
        <v/>
      </c>
      <c r="BC1154" s="141" t="str">
        <f>IF('4'!$B$5="","",IF('4'!$B$66="","",0))</f>
        <v/>
      </c>
      <c r="BD1154" s="137" t="str">
        <f>IF('4'!$B$5="","",IF('4'!$B$66="","",'4'!$B$2))</f>
        <v/>
      </c>
      <c r="BE1154" s="138" t="str">
        <f>IF('4'!$B$5="","",IF('4'!$B$66="","",'4'!$B$4))</f>
        <v/>
      </c>
      <c r="BG1154" s="77"/>
      <c r="BH1154" s="73"/>
      <c r="BI1154" s="79"/>
      <c r="BK1154" s="75"/>
      <c r="BL1154" s="73"/>
      <c r="BO1154" s="79"/>
      <c r="BQ1154" s="77"/>
      <c r="BR1154" s="73"/>
    </row>
    <row r="1155" spans="50:70" x14ac:dyDescent="0.25">
      <c r="AX1155" s="139" t="str">
        <f>IF('4'!$B$5="","",IF('4'!$B$66="","",'4'!$B$5))</f>
        <v/>
      </c>
      <c r="AY1155" s="137" t="str">
        <f>IF('4'!$B$5="","",IF('4'!$B$66="","","PCF008002"))</f>
        <v/>
      </c>
      <c r="AZ1155" s="140" t="str">
        <f>IF('4'!$B$5="","",IF('4'!$B$66="","",7))</f>
        <v/>
      </c>
      <c r="BA1155" s="137" t="str">
        <f>IF('4'!$B$5="","",IF('4'!$B$66="","",10))</f>
        <v/>
      </c>
      <c r="BB1155" s="137" t="str">
        <f>IF('4'!$B$5="","",IF('4'!$B$66="","",IF('4'!$R$66="","",'4'!$R$66)))</f>
        <v/>
      </c>
      <c r="BC1155" s="141" t="str">
        <f>IF('4'!$B$5="","",IF('4'!$B$66="","",0))</f>
        <v/>
      </c>
      <c r="BD1155" s="137" t="str">
        <f>IF('4'!$B$5="","",IF('4'!$B$66="","",'4'!$B$2))</f>
        <v/>
      </c>
      <c r="BE1155" s="138" t="str">
        <f>IF('4'!$B$5="","",IF('4'!$B$66="","",'4'!$B$4))</f>
        <v/>
      </c>
      <c r="BG1155" s="77"/>
      <c r="BH1155" s="73"/>
      <c r="BI1155" s="79"/>
      <c r="BK1155" s="75"/>
      <c r="BL1155" s="73"/>
      <c r="BO1155" s="79"/>
      <c r="BQ1155" s="77"/>
      <c r="BR1155" s="73"/>
    </row>
    <row r="1156" spans="50:70" x14ac:dyDescent="0.25">
      <c r="AX1156" s="139" t="str">
        <f>IF('4'!$B$5="","",IF('4'!$B$66="","",'4'!$B$5))</f>
        <v/>
      </c>
      <c r="AY1156" s="137" t="str">
        <f>IF('4'!$B$5="","",IF('4'!$B$66="","","PCF008002"))</f>
        <v/>
      </c>
      <c r="AZ1156" s="140" t="str">
        <f>IF('4'!$B$5="","",IF('4'!$B$66="","",7))</f>
        <v/>
      </c>
      <c r="BA1156" s="137" t="str">
        <f>IF('4'!$B$5="","",IF('4'!$B$66="","",11))</f>
        <v/>
      </c>
      <c r="BB1156" s="137" t="str">
        <f>IF('4'!$B$5="","",IF('4'!$B$66="","",IF('4'!$K$66="","",'4'!$K$66)))</f>
        <v/>
      </c>
      <c r="BC1156" s="141" t="str">
        <f>IF('4'!$B$5="","",IF('4'!$B$66="","",0))</f>
        <v/>
      </c>
      <c r="BD1156" s="137" t="str">
        <f>IF('4'!$B$5="","",IF('4'!$B$66="","",'4'!$B$2))</f>
        <v/>
      </c>
      <c r="BE1156" s="138" t="str">
        <f>IF('4'!$B$5="","",IF('4'!$B$66="","",'4'!$B$4))</f>
        <v/>
      </c>
      <c r="BG1156" s="77"/>
      <c r="BH1156" s="73"/>
      <c r="BI1156" s="79"/>
      <c r="BK1156" s="75"/>
      <c r="BL1156" s="73"/>
      <c r="BO1156" s="79"/>
      <c r="BQ1156" s="77"/>
      <c r="BR1156" s="73"/>
    </row>
    <row r="1157" spans="50:70" x14ac:dyDescent="0.25">
      <c r="AX1157" s="139" t="str">
        <f>IF('4'!$B$5="","",IF('4'!$B$66="","",'4'!$B$5))</f>
        <v/>
      </c>
      <c r="AY1157" s="137" t="str">
        <f>IF('4'!$B$5="","",IF('4'!$B$66="","","PCF008002"))</f>
        <v/>
      </c>
      <c r="AZ1157" s="140" t="str">
        <f>IF('4'!$B$5="","",IF('4'!$B$66="","",7))</f>
        <v/>
      </c>
      <c r="BA1157" s="137" t="str">
        <f>IF('4'!$B$5="","",IF('4'!$B$66="","",12))</f>
        <v/>
      </c>
      <c r="BB1157" s="137" t="str">
        <f>IF('4'!$B$5="","",IF('4'!$B$66="","",IF('4'!$E$66="","",'4'!$E$66)))</f>
        <v/>
      </c>
      <c r="BC1157" s="141" t="str">
        <f>IF('4'!$B$5="","",IF('4'!$B$66="","",0))</f>
        <v/>
      </c>
      <c r="BD1157" s="137" t="str">
        <f>IF('4'!$B$5="","",IF('4'!$B$66="","",'4'!$B$2))</f>
        <v/>
      </c>
      <c r="BE1157" s="138" t="str">
        <f>IF('4'!$B$5="","",IF('4'!$B$66="","",'4'!$B$4))</f>
        <v/>
      </c>
      <c r="BG1157" s="77"/>
      <c r="BH1157" s="73"/>
      <c r="BI1157" s="79"/>
      <c r="BK1157" s="75"/>
      <c r="BL1157" s="73"/>
      <c r="BO1157" s="79"/>
      <c r="BQ1157" s="77"/>
      <c r="BR1157" s="73"/>
    </row>
    <row r="1158" spans="50:70" x14ac:dyDescent="0.25">
      <c r="AX1158" s="139" t="str">
        <f>IF('4'!$B$5="","",IF('4'!$B$66="","",'4'!$B$5))</f>
        <v/>
      </c>
      <c r="AY1158" s="137" t="str">
        <f>IF('4'!$B$5="","",IF('4'!$B$66="","","PCF008002"))</f>
        <v/>
      </c>
      <c r="AZ1158" s="140" t="str">
        <f>IF('4'!$B$5="","",IF('4'!$B$66="","",7))</f>
        <v/>
      </c>
      <c r="BA1158" s="137" t="str">
        <f>IF('4'!$B$5="","",IF('4'!$B$66="","",990))</f>
        <v/>
      </c>
      <c r="BB1158" s="137"/>
      <c r="BC1158" s="141" t="str">
        <f>IF('4'!$B$5="","",IF('4'!$B$66="","",0))</f>
        <v/>
      </c>
      <c r="BD1158" s="137" t="str">
        <f>IF('4'!$B$5="","",IF('4'!$B$66="","",'4'!$B$2))</f>
        <v/>
      </c>
      <c r="BE1158" s="138" t="str">
        <f>IF('4'!$B$5="","",IF('4'!$B$66="","",'4'!$B$4))</f>
        <v/>
      </c>
      <c r="BG1158" s="77"/>
      <c r="BH1158" s="73"/>
      <c r="BI1158" s="79"/>
      <c r="BK1158" s="75"/>
      <c r="BL1158" s="73"/>
      <c r="BO1158" s="79"/>
      <c r="BQ1158" s="77"/>
      <c r="BR1158" s="73"/>
    </row>
    <row r="1159" spans="50:70" x14ac:dyDescent="0.25">
      <c r="AX1159" s="139" t="str">
        <f>IF('4'!$B$5="","",IF('4'!$B$66="","",'4'!$B$5))</f>
        <v/>
      </c>
      <c r="AY1159" s="137" t="str">
        <f>IF('4'!$B$5="","",IF('4'!$B$66="","","PCF008002"))</f>
        <v/>
      </c>
      <c r="AZ1159" s="140" t="str">
        <f>IF('4'!$B$5="","",IF('4'!$B$66="","",7))</f>
        <v/>
      </c>
      <c r="BA1159" s="137" t="str">
        <f>IF('4'!$B$5="","",IF('4'!$B$66="","",992))</f>
        <v/>
      </c>
      <c r="BB1159" s="137"/>
      <c r="BC1159" s="141" t="str">
        <f>IF('4'!$B$5="","",IF('4'!$B$66="","",0))</f>
        <v/>
      </c>
      <c r="BD1159" s="137" t="str">
        <f>IF('4'!$B$5="","",IF('4'!$B$66="","",'4'!$B$2))</f>
        <v/>
      </c>
      <c r="BE1159" s="138" t="str">
        <f>IF('4'!$B$5="","",IF('4'!$B$66="","",'4'!$B$4))</f>
        <v/>
      </c>
      <c r="BG1159" s="77"/>
      <c r="BH1159" s="73"/>
      <c r="BI1159" s="79"/>
      <c r="BK1159" s="75"/>
      <c r="BL1159" s="73"/>
      <c r="BO1159" s="79"/>
      <c r="BQ1159" s="77"/>
      <c r="BR1159" s="73"/>
    </row>
    <row r="1160" spans="50:70" x14ac:dyDescent="0.25">
      <c r="AX1160" s="139" t="str">
        <f>IF('4'!$B$5="","",IF('4'!$B$66="","",'4'!$B$5))</f>
        <v/>
      </c>
      <c r="AY1160" s="137" t="str">
        <f>IF('4'!$B$5="","",IF('4'!$B$66="","","PCF008002"))</f>
        <v/>
      </c>
      <c r="AZ1160" s="140" t="str">
        <f>IF('4'!$B$5="","",IF('4'!$B$66="","",7))</f>
        <v/>
      </c>
      <c r="BA1160" s="137" t="str">
        <f>IF('4'!$B$5="","",IF('4'!$B$66="","",993))</f>
        <v/>
      </c>
      <c r="BB1160" s="137"/>
      <c r="BC1160" s="141" t="str">
        <f>IF('4'!$B$5="","",IF('4'!$B$66="","",0))</f>
        <v/>
      </c>
      <c r="BD1160" s="137" t="str">
        <f>IF('4'!$B$5="","",IF('4'!$B$66="","",'4'!$B$2))</f>
        <v/>
      </c>
      <c r="BE1160" s="138" t="str">
        <f>IF('4'!$B$5="","",IF('4'!$B$66="","",'4'!$B$4))</f>
        <v/>
      </c>
      <c r="BG1160" s="77"/>
      <c r="BH1160" s="73"/>
      <c r="BI1160" s="79"/>
      <c r="BK1160" s="75"/>
      <c r="BL1160" s="73"/>
      <c r="BO1160" s="79"/>
      <c r="BQ1160" s="77"/>
      <c r="BR1160" s="73"/>
    </row>
    <row r="1161" spans="50:70" x14ac:dyDescent="0.25">
      <c r="AX1161" s="139" t="str">
        <f>IF('4'!$B$5="","",IF('4'!$B$66="","",'4'!$B$5))</f>
        <v/>
      </c>
      <c r="AY1161" s="137" t="str">
        <f>IF('4'!$B$5="","",IF('4'!$B$66="","","PCF008002"))</f>
        <v/>
      </c>
      <c r="AZ1161" s="140" t="str">
        <f>IF('4'!$B$5="","",IF('4'!$B$66="","",7))</f>
        <v/>
      </c>
      <c r="BA1161" s="137" t="str">
        <f>IF('4'!$B$5="","",IF('4'!$B$66="","",994))</f>
        <v/>
      </c>
      <c r="BB1161" s="137"/>
      <c r="BC1161" s="141" t="str">
        <f>IF('4'!$B$5="","",IF('4'!$B$66="","",0))</f>
        <v/>
      </c>
      <c r="BD1161" s="137" t="str">
        <f>IF('4'!$B$5="","",IF('4'!$B$66="","",'4'!$B$2))</f>
        <v/>
      </c>
      <c r="BE1161" s="138" t="str">
        <f>IF('4'!$B$5="","",IF('4'!$B$66="","",'4'!$B$4))</f>
        <v/>
      </c>
      <c r="BG1161" s="77"/>
      <c r="BH1161" s="73"/>
      <c r="BI1161" s="79"/>
      <c r="BK1161" s="75"/>
      <c r="BL1161" s="73"/>
      <c r="BO1161" s="79"/>
      <c r="BQ1161" s="77"/>
      <c r="BR1161" s="73"/>
    </row>
    <row r="1162" spans="50:70" x14ac:dyDescent="0.25">
      <c r="AX1162" s="139" t="str">
        <f>IF('4'!$B$5="","",IF('4'!$B$66="","",'4'!$B$5))</f>
        <v/>
      </c>
      <c r="AY1162" s="137" t="str">
        <f>IF('4'!$B$5="","",IF('4'!$B$66="","","PCF008002"))</f>
        <v/>
      </c>
      <c r="AZ1162" s="140" t="str">
        <f>IF('4'!$B$5="","",IF('4'!$B$66="","",7))</f>
        <v/>
      </c>
      <c r="BA1162" s="137" t="str">
        <f>IF('4'!$B$5="","",IF('4'!$B$66="","",995))</f>
        <v/>
      </c>
      <c r="BB1162" s="137"/>
      <c r="BC1162" s="141" t="str">
        <f>IF('4'!$B$5="","",IF('4'!$B$66="","",0))</f>
        <v/>
      </c>
      <c r="BD1162" s="137" t="str">
        <f>IF('4'!$B$5="","",IF('4'!$B$66="","",'4'!$B$2))</f>
        <v/>
      </c>
      <c r="BE1162" s="138" t="str">
        <f>IF('4'!$B$5="","",IF('4'!$B$66="","",'4'!$B$4))</f>
        <v/>
      </c>
      <c r="BG1162" s="77"/>
      <c r="BH1162" s="73"/>
      <c r="BI1162" s="79"/>
      <c r="BK1162" s="75"/>
      <c r="BL1162" s="73"/>
      <c r="BO1162" s="79"/>
      <c r="BQ1162" s="77"/>
      <c r="BR1162" s="73"/>
    </row>
    <row r="1163" spans="50:70" x14ac:dyDescent="0.25">
      <c r="AX1163" s="139" t="str">
        <f>IF('4'!$B$5="","",IF('4'!$B$66="","",'4'!$B$5))</f>
        <v/>
      </c>
      <c r="AY1163" s="137" t="str">
        <f>IF('4'!$B$5="","",IF('4'!$B$66="","","PCF008002"))</f>
        <v/>
      </c>
      <c r="AZ1163" s="140" t="str">
        <f>IF('4'!$B$5="","",IF('4'!$B$66="","",7))</f>
        <v/>
      </c>
      <c r="BA1163" s="137" t="str">
        <f>IF('4'!$B$5="","",IF('4'!$B$66="","",996))</f>
        <v/>
      </c>
      <c r="BB1163" s="137"/>
      <c r="BC1163" s="141" t="str">
        <f>IF('4'!$B$5="","",IF('4'!$B$66="","",0))</f>
        <v/>
      </c>
      <c r="BD1163" s="137" t="str">
        <f>IF('4'!$B$5="","",IF('4'!$B$66="","",'4'!$B$2))</f>
        <v/>
      </c>
      <c r="BE1163" s="138" t="str">
        <f>IF('4'!$B$5="","",IF('4'!$B$66="","",'4'!$B$4))</f>
        <v/>
      </c>
      <c r="BG1163" s="77"/>
      <c r="BH1163" s="73"/>
      <c r="BI1163" s="79"/>
      <c r="BK1163" s="75"/>
      <c r="BL1163" s="73"/>
      <c r="BO1163" s="79"/>
      <c r="BQ1163" s="77"/>
      <c r="BR1163" s="73"/>
    </row>
    <row r="1164" spans="50:70" x14ac:dyDescent="0.25">
      <c r="AX1164" s="139" t="str">
        <f>IF('4'!$B$5="","",IF('4'!$B$66="","",'4'!$B$5))</f>
        <v/>
      </c>
      <c r="AY1164" s="137" t="str">
        <f>IF('4'!$B$5="","",IF('4'!$B$66="","","PCF008002"))</f>
        <v/>
      </c>
      <c r="AZ1164" s="140" t="str">
        <f>IF('4'!$B$5="","",IF('4'!$B$66="","",7))</f>
        <v/>
      </c>
      <c r="BA1164" s="137" t="str">
        <f>IF('4'!$B$5="","",IF('4'!$B$66="","",997))</f>
        <v/>
      </c>
      <c r="BB1164" s="137"/>
      <c r="BC1164" s="141" t="str">
        <f>IF('4'!$B$5="","",IF('4'!$B$66="","",0))</f>
        <v/>
      </c>
      <c r="BD1164" s="137" t="str">
        <f>IF('4'!$B$5="","",IF('4'!$B$66="","",'4'!$B$2))</f>
        <v/>
      </c>
      <c r="BE1164" s="138" t="str">
        <f>IF('4'!$B$5="","",IF('4'!$B$66="","",'4'!$B$4))</f>
        <v/>
      </c>
      <c r="BG1164" s="77"/>
      <c r="BH1164" s="73"/>
      <c r="BI1164" s="79"/>
      <c r="BK1164" s="75"/>
      <c r="BL1164" s="73"/>
      <c r="BO1164" s="79"/>
      <c r="BQ1164" s="77"/>
      <c r="BR1164" s="73"/>
    </row>
    <row r="1165" spans="50:70" x14ac:dyDescent="0.25">
      <c r="AX1165" s="139" t="str">
        <f>IF('4'!$B$5="","",IF('4'!$B$66="","",'4'!$B$5))</f>
        <v/>
      </c>
      <c r="AY1165" s="137" t="str">
        <f>IF('4'!$B$5="","",IF('4'!$B$66="","","PCF008002"))</f>
        <v/>
      </c>
      <c r="AZ1165" s="140" t="str">
        <f>IF('4'!$B$5="","",IF('4'!$B$66="","",7))</f>
        <v/>
      </c>
      <c r="BA1165" s="137" t="str">
        <f>IF('4'!$B$5="","",IF('4'!$B$66="","",998))</f>
        <v/>
      </c>
      <c r="BB1165" s="137"/>
      <c r="BC1165" s="141" t="str">
        <f>IF('4'!$B$5="","",IF('4'!$B$66="","",0))</f>
        <v/>
      </c>
      <c r="BD1165" s="137" t="str">
        <f>IF('4'!$B$5="","",IF('4'!$B$66="","",'4'!$B$2))</f>
        <v/>
      </c>
      <c r="BE1165" s="138" t="str">
        <f>IF('4'!$B$5="","",IF('4'!$B$66="","",'4'!$B$4))</f>
        <v/>
      </c>
      <c r="BG1165" s="77"/>
      <c r="BH1165" s="73"/>
      <c r="BI1165" s="79"/>
      <c r="BK1165" s="75"/>
      <c r="BL1165" s="73"/>
      <c r="BO1165" s="79"/>
      <c r="BQ1165" s="77"/>
      <c r="BR1165" s="73"/>
    </row>
    <row r="1166" spans="50:70" x14ac:dyDescent="0.25">
      <c r="AX1166" s="139" t="str">
        <f>IF('4'!$B$5="","",IF('4'!$B$66="","",'4'!$B$5))</f>
        <v/>
      </c>
      <c r="AY1166" s="137" t="str">
        <f>IF('4'!$B$5="","",IF('4'!$B$66="","","PCF008002"))</f>
        <v/>
      </c>
      <c r="AZ1166" s="140" t="str">
        <f>IF('4'!$B$5="","",IF('4'!$B$66="","",7))</f>
        <v/>
      </c>
      <c r="BA1166" s="137" t="str">
        <f>IF('4'!$B$5="","",IF('4'!$B$66="","",999))</f>
        <v/>
      </c>
      <c r="BB1166" s="137"/>
      <c r="BC1166" s="141" t="str">
        <f>IF('4'!$B$5="","",IF('4'!$B$66="","",0))</f>
        <v/>
      </c>
      <c r="BD1166" s="137" t="str">
        <f>IF('4'!$B$5="","",IF('4'!$B$66="","",'4'!$B$2))</f>
        <v/>
      </c>
      <c r="BE1166" s="138" t="str">
        <f>IF('4'!$B$5="","",IF('4'!$B$66="","",'4'!$B$4))</f>
        <v/>
      </c>
      <c r="BG1166" s="77"/>
      <c r="BH1166" s="73"/>
      <c r="BI1166" s="79"/>
      <c r="BK1166" s="75"/>
      <c r="BL1166" s="73"/>
      <c r="BO1166" s="79"/>
      <c r="BQ1166" s="77"/>
      <c r="BR1166" s="73"/>
    </row>
    <row r="1167" spans="50:70" x14ac:dyDescent="0.25">
      <c r="AX1167" s="139" t="str">
        <f>IF('4'!$B$5="","",IF('4'!$B$67="","",'4'!$B$5))</f>
        <v/>
      </c>
      <c r="AY1167" s="137" t="str">
        <f>IF('4'!$B$5="","",IF('4'!$B$67="","","PCF008002"))</f>
        <v/>
      </c>
      <c r="AZ1167" s="140" t="str">
        <f>IF('4'!$B$5="","",IF('4'!$B$67="","",8))</f>
        <v/>
      </c>
      <c r="BA1167" s="137" t="str">
        <f>IF('4'!$B$5="","",IF('4'!$B$67="","",1))</f>
        <v/>
      </c>
      <c r="BB1167" s="137" t="str">
        <f>IF('4'!$B$5="","",IF('4'!$B$67="","",IF('4'!$B$67="","",'4'!$B$67)))</f>
        <v/>
      </c>
      <c r="BC1167" s="141" t="str">
        <f>IF('4'!$B$5="","",IF('4'!$B$67="","",0))</f>
        <v/>
      </c>
      <c r="BD1167" s="137" t="str">
        <f>IF('4'!$B$5="","",IF('4'!$B$67="","",'4'!$B$2))</f>
        <v/>
      </c>
      <c r="BE1167" s="138" t="str">
        <f>IF('4'!$B$5="","",IF('4'!$B$67="","",'4'!$B$4))</f>
        <v/>
      </c>
      <c r="BG1167" s="77"/>
      <c r="BH1167" s="73"/>
      <c r="BI1167" s="79"/>
      <c r="BK1167" s="75"/>
      <c r="BL1167" s="73"/>
      <c r="BO1167" s="79"/>
      <c r="BQ1167" s="77"/>
      <c r="BR1167" s="73"/>
    </row>
    <row r="1168" spans="50:70" x14ac:dyDescent="0.25">
      <c r="AX1168" s="139" t="str">
        <f>IF('4'!$B$5="","",IF('4'!$B$67="","",'4'!$B$5))</f>
        <v/>
      </c>
      <c r="AY1168" s="137" t="str">
        <f>IF('4'!$B$5="","",IF('4'!$B$67="","","PCF008002"))</f>
        <v/>
      </c>
      <c r="AZ1168" s="140" t="str">
        <f>IF('4'!$B$5="","",IF('4'!$B$67="","",8))</f>
        <v/>
      </c>
      <c r="BA1168" s="137" t="str">
        <f>IF('4'!$B$5="","",IF('4'!$B$67="","",2))</f>
        <v/>
      </c>
      <c r="BB1168" s="137" t="str">
        <f>IF('4'!$B$5="","",IF('4'!$B$67="","",IF('4'!$J$67="","",'4'!$J$67)))</f>
        <v/>
      </c>
      <c r="BC1168" s="141" t="str">
        <f>IF('4'!$B$5="","",IF('4'!$B$67="","",0))</f>
        <v/>
      </c>
      <c r="BD1168" s="137" t="str">
        <f>IF('4'!$B$5="","",IF('4'!$B$67="","",'4'!$B$2))</f>
        <v/>
      </c>
      <c r="BE1168" s="138" t="str">
        <f>IF('4'!$B$5="","",IF('4'!$B$67="","",'4'!$B$4))</f>
        <v/>
      </c>
      <c r="BG1168" s="77"/>
      <c r="BH1168" s="73"/>
      <c r="BI1168" s="79"/>
      <c r="BK1168" s="75"/>
      <c r="BL1168" s="73"/>
      <c r="BO1168" s="79"/>
      <c r="BQ1168" s="77"/>
      <c r="BR1168" s="73"/>
    </row>
    <row r="1169" spans="50:70" x14ac:dyDescent="0.25">
      <c r="AX1169" s="139" t="str">
        <f>IF('4'!$B$5="","",IF('4'!$B$67="","",'4'!$B$5))</f>
        <v/>
      </c>
      <c r="AY1169" s="137" t="str">
        <f>IF('4'!$B$5="","",IF('4'!$B$67="","","PCF008002"))</f>
        <v/>
      </c>
      <c r="AZ1169" s="140" t="str">
        <f>IF('4'!$B$5="","",IF('4'!$B$67="","",8))</f>
        <v/>
      </c>
      <c r="BA1169" s="137" t="str">
        <f>IF('4'!$B$5="","",IF('4'!$B$67="","",3))</f>
        <v/>
      </c>
      <c r="BB1169" s="137" t="str">
        <f>IF('4'!$B$5="","",IF('4'!$B$67="","",IF('4'!$D$67="","",'4'!$D$67)))</f>
        <v/>
      </c>
      <c r="BC1169" s="141" t="str">
        <f>IF('4'!$B$5="","",IF('4'!$B$67="","",0))</f>
        <v/>
      </c>
      <c r="BD1169" s="137" t="str">
        <f>IF('4'!$B$5="","",IF('4'!$B$67="","",'4'!$B$2))</f>
        <v/>
      </c>
      <c r="BE1169" s="138" t="str">
        <f>IF('4'!$B$5="","",IF('4'!$B$67="","",'4'!$B$4))</f>
        <v/>
      </c>
      <c r="BG1169" s="77"/>
      <c r="BH1169" s="73"/>
      <c r="BI1169" s="79"/>
      <c r="BK1169" s="75"/>
      <c r="BL1169" s="73"/>
      <c r="BO1169" s="79"/>
      <c r="BQ1169" s="77"/>
      <c r="BR1169" s="73"/>
    </row>
    <row r="1170" spans="50:70" x14ac:dyDescent="0.25">
      <c r="AX1170" s="139" t="str">
        <f>IF('4'!$B$5="","",IF('4'!$B$67="","",'4'!$B$5))</f>
        <v/>
      </c>
      <c r="AY1170" s="137" t="str">
        <f>IF('4'!$B$5="","",IF('4'!$B$67="","","PCF008002"))</f>
        <v/>
      </c>
      <c r="AZ1170" s="140" t="str">
        <f>IF('4'!$B$5="","",IF('4'!$B$67="","",8))</f>
        <v/>
      </c>
      <c r="BA1170" s="137" t="str">
        <f>IF('4'!$B$5="","",IF('4'!$B$67="","",4))</f>
        <v/>
      </c>
      <c r="BB1170" s="137" t="str">
        <f>IF('4'!$B$5="","",IF('4'!$B$67="","",IF('4'!$D$67="","",'4'!$D$67)))</f>
        <v/>
      </c>
      <c r="BC1170" s="141" t="str">
        <f>IF('4'!$B$5="","",IF('4'!$B$67="","",0))</f>
        <v/>
      </c>
      <c r="BD1170" s="137" t="str">
        <f>IF('4'!$B$5="","",IF('4'!$B$67="","",'4'!$B$2))</f>
        <v/>
      </c>
      <c r="BE1170" s="138" t="str">
        <f>IF('4'!$B$5="","",IF('4'!$B$67="","",'4'!$B$4))</f>
        <v/>
      </c>
      <c r="BG1170" s="77"/>
      <c r="BH1170" s="73"/>
      <c r="BI1170" s="79"/>
      <c r="BK1170" s="75"/>
      <c r="BL1170" s="73"/>
      <c r="BO1170" s="79"/>
      <c r="BQ1170" s="77"/>
      <c r="BR1170" s="73"/>
    </row>
    <row r="1171" spans="50:70" x14ac:dyDescent="0.25">
      <c r="AX1171" s="139" t="str">
        <f>IF('4'!$B$5="","",IF('4'!$B$67="","",'4'!$B$5))</f>
        <v/>
      </c>
      <c r="AY1171" s="137" t="str">
        <f>IF('4'!$B$5="","",IF('4'!$B$67="","","PCF008002"))</f>
        <v/>
      </c>
      <c r="AZ1171" s="140" t="str">
        <f>IF('4'!$B$5="","",IF('4'!$B$67="","",8))</f>
        <v/>
      </c>
      <c r="BA1171" s="137" t="str">
        <f>IF('4'!$B$5="","",IF('4'!$B$67="","",5))</f>
        <v/>
      </c>
      <c r="BB1171" s="137" t="str">
        <f>IF('4'!$B$5="","",IF('4'!$B$67="","",IF('4'!$F$67="","",'4'!$F$67)))</f>
        <v/>
      </c>
      <c r="BC1171" s="141" t="str">
        <f>IF('4'!$B$5="","",IF('4'!$B$67="","",0))</f>
        <v/>
      </c>
      <c r="BD1171" s="137" t="str">
        <f>IF('4'!$B$5="","",IF('4'!$B$67="","",'4'!$B$2))</f>
        <v/>
      </c>
      <c r="BE1171" s="138" t="str">
        <f>IF('4'!$B$5="","",IF('4'!$B$67="","",'4'!$B$4))</f>
        <v/>
      </c>
      <c r="BG1171" s="77"/>
      <c r="BH1171" s="73"/>
      <c r="BI1171" s="79"/>
      <c r="BK1171" s="75"/>
      <c r="BL1171" s="73"/>
      <c r="BO1171" s="79"/>
      <c r="BQ1171" s="77"/>
      <c r="BR1171" s="73"/>
    </row>
    <row r="1172" spans="50:70" x14ac:dyDescent="0.25">
      <c r="AX1172" s="139" t="str">
        <f>IF('4'!$B$5="","",IF('4'!$B$67="","",'4'!$B$5))</f>
        <v/>
      </c>
      <c r="AY1172" s="137" t="str">
        <f>IF('4'!$B$5="","",IF('4'!$B$67="","","PCF008002"))</f>
        <v/>
      </c>
      <c r="AZ1172" s="140" t="str">
        <f>IF('4'!$B$5="","",IF('4'!$B$67="","",8))</f>
        <v/>
      </c>
      <c r="BA1172" s="137" t="str">
        <f>IF('4'!$B$5="","",IF('4'!$B$67="","",6))</f>
        <v/>
      </c>
      <c r="BB1172" s="137" t="str">
        <f>IF('4'!$B$5="","",IF('4'!$B$67="","",IF('4'!$G$67="","",'4'!$G$67)))</f>
        <v/>
      </c>
      <c r="BC1172" s="141" t="str">
        <f>IF('4'!$B$5="","",IF('4'!$B$67="","",0))</f>
        <v/>
      </c>
      <c r="BD1172" s="137" t="str">
        <f>IF('4'!$B$5="","",IF('4'!$B$67="","",'4'!$B$2))</f>
        <v/>
      </c>
      <c r="BE1172" s="138" t="str">
        <f>IF('4'!$B$5="","",IF('4'!$B$67="","",'4'!$B$4))</f>
        <v/>
      </c>
      <c r="BG1172" s="77"/>
      <c r="BH1172" s="73"/>
      <c r="BI1172" s="79"/>
      <c r="BK1172" s="75"/>
      <c r="BL1172" s="73"/>
      <c r="BO1172" s="79"/>
      <c r="BQ1172" s="77"/>
      <c r="BR1172" s="73"/>
    </row>
    <row r="1173" spans="50:70" x14ac:dyDescent="0.25">
      <c r="AX1173" s="139" t="str">
        <f>IF('4'!$B$5="","",IF('4'!$B$67="","",'4'!$B$5))</f>
        <v/>
      </c>
      <c r="AY1173" s="137" t="str">
        <f>IF('4'!$B$5="","",IF('4'!$B$67="","","PCF008002"))</f>
        <v/>
      </c>
      <c r="AZ1173" s="140" t="str">
        <f>IF('4'!$B$5="","",IF('4'!$B$67="","",8))</f>
        <v/>
      </c>
      <c r="BA1173" s="137" t="str">
        <f>IF('4'!$B$5="","",IF('4'!$B$67="","",7))</f>
        <v/>
      </c>
      <c r="BB1173" s="137" t="str">
        <f>IF('4'!$B$5="","",IF('4'!$B$67="","",IF('4'!$H$67="","",'4'!$H$67)))</f>
        <v/>
      </c>
      <c r="BC1173" s="141" t="str">
        <f>IF('4'!$B$5="","",IF('4'!$B$67="","",0))</f>
        <v/>
      </c>
      <c r="BD1173" s="137" t="str">
        <f>IF('4'!$B$5="","",IF('4'!$B$67="","",'4'!$B$2))</f>
        <v/>
      </c>
      <c r="BE1173" s="138" t="str">
        <f>IF('4'!$B$5="","",IF('4'!$B$67="","",'4'!$B$4))</f>
        <v/>
      </c>
      <c r="BG1173" s="77"/>
      <c r="BH1173" s="73"/>
      <c r="BI1173" s="79"/>
      <c r="BK1173" s="75"/>
      <c r="BL1173" s="73"/>
      <c r="BO1173" s="79"/>
      <c r="BQ1173" s="77"/>
      <c r="BR1173" s="73"/>
    </row>
    <row r="1174" spans="50:70" x14ac:dyDescent="0.25">
      <c r="AX1174" s="139" t="str">
        <f>IF('4'!$B$5="","",IF('4'!$B$67="","",'4'!$B$5))</f>
        <v/>
      </c>
      <c r="AY1174" s="137" t="str">
        <f>IF('4'!$B$5="","",IF('4'!$B$67="","","PCF008002"))</f>
        <v/>
      </c>
      <c r="AZ1174" s="140" t="str">
        <f>IF('4'!$B$5="","",IF('4'!$B$67="","",8))</f>
        <v/>
      </c>
      <c r="BA1174" s="137" t="str">
        <f>IF('4'!$B$5="","",IF('4'!$B$67="","",8))</f>
        <v/>
      </c>
      <c r="BB1174" s="137" t="str">
        <f>IF('4'!$B$5="","",IF('4'!$B$67="","",IF('4'!$I$67="","",'4'!$I$67)))</f>
        <v/>
      </c>
      <c r="BC1174" s="141" t="str">
        <f>IF('4'!$B$5="","",IF('4'!$B$67="","",0))</f>
        <v/>
      </c>
      <c r="BD1174" s="137" t="str">
        <f>IF('4'!$B$5="","",IF('4'!$B$67="","",'4'!$B$2))</f>
        <v/>
      </c>
      <c r="BE1174" s="138" t="str">
        <f>IF('4'!$B$5="","",IF('4'!$B$67="","",'4'!$B$4))</f>
        <v/>
      </c>
      <c r="BG1174" s="77"/>
      <c r="BH1174" s="73"/>
      <c r="BI1174" s="79"/>
      <c r="BK1174" s="75"/>
      <c r="BL1174" s="73"/>
      <c r="BO1174" s="79"/>
      <c r="BQ1174" s="77"/>
      <c r="BR1174" s="73"/>
    </row>
    <row r="1175" spans="50:70" x14ac:dyDescent="0.25">
      <c r="AX1175" s="139" t="str">
        <f>IF('4'!$B$5="","",IF('4'!$B$67="","",'4'!$B$5))</f>
        <v/>
      </c>
      <c r="AY1175" s="137" t="str">
        <f>IF('4'!$B$5="","",IF('4'!$B$67="","","PCF008002"))</f>
        <v/>
      </c>
      <c r="AZ1175" s="140" t="str">
        <f>IF('4'!$B$5="","",IF('4'!$B$67="","",8))</f>
        <v/>
      </c>
      <c r="BA1175" s="137" t="str">
        <f>IF('4'!$B$5="","",IF('4'!$B$67="","",9))</f>
        <v/>
      </c>
      <c r="BB1175" s="137" t="str">
        <f>IF('4'!$B$5="","",IF('4'!$B$67="","","QAQC"))</f>
        <v/>
      </c>
      <c r="BC1175" s="141" t="str">
        <f>IF('4'!$B$5="","",IF('4'!$B$67="","",0))</f>
        <v/>
      </c>
      <c r="BD1175" s="137" t="str">
        <f>IF('4'!$B$5="","",IF('4'!$B$67="","",'4'!$B$2))</f>
        <v/>
      </c>
      <c r="BE1175" s="138" t="str">
        <f>IF('4'!$B$5="","",IF('4'!$B$67="","",'4'!$B$4))</f>
        <v/>
      </c>
      <c r="BG1175" s="77"/>
      <c r="BH1175" s="73"/>
      <c r="BI1175" s="79"/>
      <c r="BK1175" s="75"/>
      <c r="BL1175" s="73"/>
      <c r="BO1175" s="79"/>
      <c r="BQ1175" s="77"/>
      <c r="BR1175" s="73"/>
    </row>
    <row r="1176" spans="50:70" x14ac:dyDescent="0.25">
      <c r="AX1176" s="139" t="str">
        <f>IF('4'!$B$5="","",IF('4'!$B$67="","",'4'!$B$5))</f>
        <v/>
      </c>
      <c r="AY1176" s="137" t="str">
        <f>IF('4'!$B$5="","",IF('4'!$B$67="","","PCF008002"))</f>
        <v/>
      </c>
      <c r="AZ1176" s="140" t="str">
        <f>IF('4'!$B$5="","",IF('4'!$B$67="","",8))</f>
        <v/>
      </c>
      <c r="BA1176" s="137" t="str">
        <f>IF('4'!$B$5="","",IF('4'!$B$67="","",10))</f>
        <v/>
      </c>
      <c r="BB1176" s="137" t="str">
        <f>IF('4'!$B$5="","",IF('4'!$B$67="","",IF('4'!$R$67="","",'4'!$R$67)))</f>
        <v/>
      </c>
      <c r="BC1176" s="141" t="str">
        <f>IF('4'!$B$5="","",IF('4'!$B$67="","",0))</f>
        <v/>
      </c>
      <c r="BD1176" s="137" t="str">
        <f>IF('4'!$B$5="","",IF('4'!$B$67="","",'4'!$B$2))</f>
        <v/>
      </c>
      <c r="BE1176" s="138" t="str">
        <f>IF('4'!$B$5="","",IF('4'!$B$67="","",'4'!$B$4))</f>
        <v/>
      </c>
      <c r="BG1176" s="77"/>
      <c r="BH1176" s="73"/>
      <c r="BI1176" s="79"/>
      <c r="BK1176" s="75"/>
      <c r="BL1176" s="73"/>
      <c r="BO1176" s="79"/>
      <c r="BQ1176" s="77"/>
      <c r="BR1176" s="73"/>
    </row>
    <row r="1177" spans="50:70" x14ac:dyDescent="0.25">
      <c r="AX1177" s="139" t="str">
        <f>IF('4'!$B$5="","",IF('4'!$B$67="","",'4'!$B$5))</f>
        <v/>
      </c>
      <c r="AY1177" s="137" t="str">
        <f>IF('4'!$B$5="","",IF('4'!$B$67="","","PCF008002"))</f>
        <v/>
      </c>
      <c r="AZ1177" s="140" t="str">
        <f>IF('4'!$B$5="","",IF('4'!$B$67="","",8))</f>
        <v/>
      </c>
      <c r="BA1177" s="137" t="str">
        <f>IF('4'!$B$5="","",IF('4'!$B$67="","",11))</f>
        <v/>
      </c>
      <c r="BB1177" s="137" t="str">
        <f>IF('4'!$B$5="","",IF('4'!$B$67="","",IF('4'!$K$67="","",'4'!$K$67)))</f>
        <v/>
      </c>
      <c r="BC1177" s="141" t="str">
        <f>IF('4'!$B$5="","",IF('4'!$B$67="","",0))</f>
        <v/>
      </c>
      <c r="BD1177" s="137" t="str">
        <f>IF('4'!$B$5="","",IF('4'!$B$67="","",'4'!$B$2))</f>
        <v/>
      </c>
      <c r="BE1177" s="138" t="str">
        <f>IF('4'!$B$5="","",IF('4'!$B$67="","",'4'!$B$4))</f>
        <v/>
      </c>
      <c r="BG1177" s="77"/>
      <c r="BH1177" s="73"/>
      <c r="BI1177" s="79"/>
      <c r="BK1177" s="75"/>
      <c r="BL1177" s="73"/>
      <c r="BO1177" s="79"/>
      <c r="BQ1177" s="77"/>
      <c r="BR1177" s="73"/>
    </row>
    <row r="1178" spans="50:70" x14ac:dyDescent="0.25">
      <c r="AX1178" s="139" t="str">
        <f>IF('4'!$B$5="","",IF('4'!$B$67="","",'4'!$B$5))</f>
        <v/>
      </c>
      <c r="AY1178" s="137" t="str">
        <f>IF('4'!$B$5="","",IF('4'!$B$67="","","PCF008002"))</f>
        <v/>
      </c>
      <c r="AZ1178" s="140" t="str">
        <f>IF('4'!$B$5="","",IF('4'!$B$67="","",8))</f>
        <v/>
      </c>
      <c r="BA1178" s="137" t="str">
        <f>IF('4'!$B$5="","",IF('4'!$B$67="","",12))</f>
        <v/>
      </c>
      <c r="BB1178" s="137" t="str">
        <f>IF('4'!$B$5="","",IF('4'!$B$67="","",IF('4'!$E$67="","",'4'!$E$67)))</f>
        <v/>
      </c>
      <c r="BC1178" s="141" t="str">
        <f>IF('4'!$B$5="","",IF('4'!$B$67="","",0))</f>
        <v/>
      </c>
      <c r="BD1178" s="137" t="str">
        <f>IF('4'!$B$5="","",IF('4'!$B$67="","",'4'!$B$2))</f>
        <v/>
      </c>
      <c r="BE1178" s="138" t="str">
        <f>IF('4'!$B$5="","",IF('4'!$B$67="","",'4'!$B$4))</f>
        <v/>
      </c>
      <c r="BG1178" s="77"/>
      <c r="BH1178" s="73"/>
      <c r="BI1178" s="79"/>
      <c r="BK1178" s="75"/>
      <c r="BL1178" s="73"/>
      <c r="BO1178" s="79"/>
      <c r="BQ1178" s="77"/>
      <c r="BR1178" s="73"/>
    </row>
    <row r="1179" spans="50:70" x14ac:dyDescent="0.25">
      <c r="AX1179" s="139" t="str">
        <f>IF('4'!$B$5="","",IF('4'!$B$67="","",'4'!$B$5))</f>
        <v/>
      </c>
      <c r="AY1179" s="137" t="str">
        <f>IF('4'!$B$5="","",IF('4'!$B$67="","","PCF008002"))</f>
        <v/>
      </c>
      <c r="AZ1179" s="140" t="str">
        <f>IF('4'!$B$5="","",IF('4'!$B$67="","",8))</f>
        <v/>
      </c>
      <c r="BA1179" s="137" t="str">
        <f>IF('4'!$B$5="","",IF('4'!$B$67="","",990))</f>
        <v/>
      </c>
      <c r="BB1179" s="137"/>
      <c r="BC1179" s="141" t="str">
        <f>IF('4'!$B$5="","",IF('4'!$B$67="","",0))</f>
        <v/>
      </c>
      <c r="BD1179" s="137" t="str">
        <f>IF('4'!$B$5="","",IF('4'!$B$67="","",'4'!$B$2))</f>
        <v/>
      </c>
      <c r="BE1179" s="138" t="str">
        <f>IF('4'!$B$5="","",IF('4'!$B$67="","",'4'!$B$4))</f>
        <v/>
      </c>
      <c r="BG1179" s="77"/>
      <c r="BH1179" s="73"/>
      <c r="BI1179" s="79"/>
      <c r="BK1179" s="75"/>
      <c r="BL1179" s="73"/>
      <c r="BO1179" s="79"/>
      <c r="BQ1179" s="77"/>
      <c r="BR1179" s="73"/>
    </row>
    <row r="1180" spans="50:70" x14ac:dyDescent="0.25">
      <c r="AX1180" s="139" t="str">
        <f>IF('4'!$B$5="","",IF('4'!$B$67="","",'4'!$B$5))</f>
        <v/>
      </c>
      <c r="AY1180" s="137" t="str">
        <f>IF('4'!$B$5="","",IF('4'!$B$67="","","PCF008002"))</f>
        <v/>
      </c>
      <c r="AZ1180" s="140" t="str">
        <f>IF('4'!$B$5="","",IF('4'!$B$67="","",8))</f>
        <v/>
      </c>
      <c r="BA1180" s="137" t="str">
        <f>IF('4'!$B$5="","",IF('4'!$B$67="","",992))</f>
        <v/>
      </c>
      <c r="BB1180" s="137"/>
      <c r="BC1180" s="141" t="str">
        <f>IF('4'!$B$5="","",IF('4'!$B$67="","",0))</f>
        <v/>
      </c>
      <c r="BD1180" s="137" t="str">
        <f>IF('4'!$B$5="","",IF('4'!$B$67="","",'4'!$B$2))</f>
        <v/>
      </c>
      <c r="BE1180" s="138" t="str">
        <f>IF('4'!$B$5="","",IF('4'!$B$67="","",'4'!$B$4))</f>
        <v/>
      </c>
      <c r="BG1180" s="77"/>
      <c r="BH1180" s="73"/>
      <c r="BI1180" s="79"/>
      <c r="BK1180" s="75"/>
      <c r="BL1180" s="73"/>
      <c r="BO1180" s="79"/>
      <c r="BQ1180" s="77"/>
      <c r="BR1180" s="73"/>
    </row>
    <row r="1181" spans="50:70" x14ac:dyDescent="0.25">
      <c r="AX1181" s="139" t="str">
        <f>IF('4'!$B$5="","",IF('4'!$B$67="","",'4'!$B$5))</f>
        <v/>
      </c>
      <c r="AY1181" s="137" t="str">
        <f>IF('4'!$B$5="","",IF('4'!$B$67="","","PCF008002"))</f>
        <v/>
      </c>
      <c r="AZ1181" s="140" t="str">
        <f>IF('4'!$B$5="","",IF('4'!$B$67="","",8))</f>
        <v/>
      </c>
      <c r="BA1181" s="137" t="str">
        <f>IF('4'!$B$5="","",IF('4'!$B$67="","",993))</f>
        <v/>
      </c>
      <c r="BB1181" s="137"/>
      <c r="BC1181" s="141" t="str">
        <f>IF('4'!$B$5="","",IF('4'!$B$67="","",0))</f>
        <v/>
      </c>
      <c r="BD1181" s="137" t="str">
        <f>IF('4'!$B$5="","",IF('4'!$B$67="","",'4'!$B$2))</f>
        <v/>
      </c>
      <c r="BE1181" s="138" t="str">
        <f>IF('4'!$B$5="","",IF('4'!$B$67="","",'4'!$B$4))</f>
        <v/>
      </c>
      <c r="BG1181" s="77"/>
      <c r="BH1181" s="73"/>
      <c r="BI1181" s="79"/>
      <c r="BK1181" s="75"/>
      <c r="BL1181" s="73"/>
      <c r="BO1181" s="79"/>
      <c r="BQ1181" s="77"/>
      <c r="BR1181" s="73"/>
    </row>
    <row r="1182" spans="50:70" x14ac:dyDescent="0.25">
      <c r="AX1182" s="139" t="str">
        <f>IF('4'!$B$5="","",IF('4'!$B$67="","",'4'!$B$5))</f>
        <v/>
      </c>
      <c r="AY1182" s="137" t="str">
        <f>IF('4'!$B$5="","",IF('4'!$B$67="","","PCF008002"))</f>
        <v/>
      </c>
      <c r="AZ1182" s="140" t="str">
        <f>IF('4'!$B$5="","",IF('4'!$B$67="","",8))</f>
        <v/>
      </c>
      <c r="BA1182" s="137" t="str">
        <f>IF('4'!$B$5="","",IF('4'!$B$67="","",994))</f>
        <v/>
      </c>
      <c r="BB1182" s="137"/>
      <c r="BC1182" s="141" t="str">
        <f>IF('4'!$B$5="","",IF('4'!$B$67="","",0))</f>
        <v/>
      </c>
      <c r="BD1182" s="137" t="str">
        <f>IF('4'!$B$5="","",IF('4'!$B$67="","",'4'!$B$2))</f>
        <v/>
      </c>
      <c r="BE1182" s="138" t="str">
        <f>IF('4'!$B$5="","",IF('4'!$B$67="","",'4'!$B$4))</f>
        <v/>
      </c>
      <c r="BG1182" s="77"/>
      <c r="BH1182" s="73"/>
      <c r="BI1182" s="79"/>
      <c r="BK1182" s="75"/>
      <c r="BL1182" s="73"/>
      <c r="BO1182" s="79"/>
      <c r="BQ1182" s="77"/>
      <c r="BR1182" s="73"/>
    </row>
    <row r="1183" spans="50:70" x14ac:dyDescent="0.25">
      <c r="AX1183" s="139" t="str">
        <f>IF('4'!$B$5="","",IF('4'!$B$67="","",'4'!$B$5))</f>
        <v/>
      </c>
      <c r="AY1183" s="137" t="str">
        <f>IF('4'!$B$5="","",IF('4'!$B$67="","","PCF008002"))</f>
        <v/>
      </c>
      <c r="AZ1183" s="140" t="str">
        <f>IF('4'!$B$5="","",IF('4'!$B$67="","",8))</f>
        <v/>
      </c>
      <c r="BA1183" s="137" t="str">
        <f>IF('4'!$B$5="","",IF('4'!$B$67="","",995))</f>
        <v/>
      </c>
      <c r="BB1183" s="137"/>
      <c r="BC1183" s="141" t="str">
        <f>IF('4'!$B$5="","",IF('4'!$B$67="","",0))</f>
        <v/>
      </c>
      <c r="BD1183" s="137" t="str">
        <f>IF('4'!$B$5="","",IF('4'!$B$67="","",'4'!$B$2))</f>
        <v/>
      </c>
      <c r="BE1183" s="138" t="str">
        <f>IF('4'!$B$5="","",IF('4'!$B$67="","",'4'!$B$4))</f>
        <v/>
      </c>
      <c r="BG1183" s="77"/>
      <c r="BH1183" s="73"/>
      <c r="BI1183" s="79"/>
      <c r="BK1183" s="75"/>
      <c r="BL1183" s="73"/>
      <c r="BO1183" s="79"/>
      <c r="BQ1183" s="77"/>
      <c r="BR1183" s="73"/>
    </row>
    <row r="1184" spans="50:70" x14ac:dyDescent="0.25">
      <c r="AX1184" s="139" t="str">
        <f>IF('4'!$B$5="","",IF('4'!$B$67="","",'4'!$B$5))</f>
        <v/>
      </c>
      <c r="AY1184" s="137" t="str">
        <f>IF('4'!$B$5="","",IF('4'!$B$67="","","PCF008002"))</f>
        <v/>
      </c>
      <c r="AZ1184" s="140" t="str">
        <f>IF('4'!$B$5="","",IF('4'!$B$67="","",8))</f>
        <v/>
      </c>
      <c r="BA1184" s="137" t="str">
        <f>IF('4'!$B$5="","",IF('4'!$B$67="","",996))</f>
        <v/>
      </c>
      <c r="BB1184" s="137"/>
      <c r="BC1184" s="141" t="str">
        <f>IF('4'!$B$5="","",IF('4'!$B$67="","",0))</f>
        <v/>
      </c>
      <c r="BD1184" s="137" t="str">
        <f>IF('4'!$B$5="","",IF('4'!$B$67="","",'4'!$B$2))</f>
        <v/>
      </c>
      <c r="BE1184" s="138" t="str">
        <f>IF('4'!$B$5="","",IF('4'!$B$67="","",'4'!$B$4))</f>
        <v/>
      </c>
      <c r="BG1184" s="77"/>
      <c r="BH1184" s="73"/>
      <c r="BI1184" s="79"/>
      <c r="BK1184" s="75"/>
      <c r="BL1184" s="73"/>
      <c r="BO1184" s="79"/>
      <c r="BQ1184" s="77"/>
      <c r="BR1184" s="73"/>
    </row>
    <row r="1185" spans="50:70" x14ac:dyDescent="0.25">
      <c r="AX1185" s="139" t="str">
        <f>IF('4'!$B$5="","",IF('4'!$B$67="","",'4'!$B$5))</f>
        <v/>
      </c>
      <c r="AY1185" s="137" t="str">
        <f>IF('4'!$B$5="","",IF('4'!$B$67="","","PCF008002"))</f>
        <v/>
      </c>
      <c r="AZ1185" s="140" t="str">
        <f>IF('4'!$B$5="","",IF('4'!$B$67="","",8))</f>
        <v/>
      </c>
      <c r="BA1185" s="137" t="str">
        <f>IF('4'!$B$5="","",IF('4'!$B$67="","",997))</f>
        <v/>
      </c>
      <c r="BB1185" s="137"/>
      <c r="BC1185" s="141" t="str">
        <f>IF('4'!$B$5="","",IF('4'!$B$67="","",0))</f>
        <v/>
      </c>
      <c r="BD1185" s="137" t="str">
        <f>IF('4'!$B$5="","",IF('4'!$B$67="","",'4'!$B$2))</f>
        <v/>
      </c>
      <c r="BE1185" s="138" t="str">
        <f>IF('4'!$B$5="","",IF('4'!$B$67="","",'4'!$B$4))</f>
        <v/>
      </c>
      <c r="BG1185" s="77"/>
      <c r="BH1185" s="73"/>
      <c r="BI1185" s="79"/>
      <c r="BK1185" s="75"/>
      <c r="BL1185" s="73"/>
      <c r="BO1185" s="79"/>
      <c r="BQ1185" s="77"/>
      <c r="BR1185" s="73"/>
    </row>
    <row r="1186" spans="50:70" x14ac:dyDescent="0.25">
      <c r="AX1186" s="139" t="str">
        <f>IF('4'!$B$5="","",IF('4'!$B$67="","",'4'!$B$5))</f>
        <v/>
      </c>
      <c r="AY1186" s="137" t="str">
        <f>IF('4'!$B$5="","",IF('4'!$B$67="","","PCF008002"))</f>
        <v/>
      </c>
      <c r="AZ1186" s="140" t="str">
        <f>IF('4'!$B$5="","",IF('4'!$B$67="","",8))</f>
        <v/>
      </c>
      <c r="BA1186" s="137" t="str">
        <f>IF('4'!$B$5="","",IF('4'!$B$67="","",998))</f>
        <v/>
      </c>
      <c r="BB1186" s="137"/>
      <c r="BC1186" s="141" t="str">
        <f>IF('4'!$B$5="","",IF('4'!$B$67="","",0))</f>
        <v/>
      </c>
      <c r="BD1186" s="137" t="str">
        <f>IF('4'!$B$5="","",IF('4'!$B$67="","",'4'!$B$2))</f>
        <v/>
      </c>
      <c r="BE1186" s="138" t="str">
        <f>IF('4'!$B$5="","",IF('4'!$B$67="","",'4'!$B$4))</f>
        <v/>
      </c>
      <c r="BG1186" s="77"/>
      <c r="BH1186" s="73"/>
      <c r="BI1186" s="79"/>
      <c r="BK1186" s="75"/>
      <c r="BL1186" s="73"/>
      <c r="BO1186" s="79"/>
      <c r="BQ1186" s="77"/>
      <c r="BR1186" s="73"/>
    </row>
    <row r="1187" spans="50:70" x14ac:dyDescent="0.25">
      <c r="AX1187" s="139" t="str">
        <f>IF('4'!$B$5="","",IF('4'!$B$67="","",'4'!$B$5))</f>
        <v/>
      </c>
      <c r="AY1187" s="137" t="str">
        <f>IF('4'!$B$5="","",IF('4'!$B$67="","","PCF008002"))</f>
        <v/>
      </c>
      <c r="AZ1187" s="140" t="str">
        <f>IF('4'!$B$5="","",IF('4'!$B$67="","",8))</f>
        <v/>
      </c>
      <c r="BA1187" s="137" t="str">
        <f>IF('4'!$B$5="","",IF('4'!$B$67="","",999))</f>
        <v/>
      </c>
      <c r="BB1187" s="137"/>
      <c r="BC1187" s="141" t="str">
        <f>IF('4'!$B$5="","",IF('4'!$B$67="","",0))</f>
        <v/>
      </c>
      <c r="BD1187" s="137" t="str">
        <f>IF('4'!$B$5="","",IF('4'!$B$67="","",'4'!$B$2))</f>
        <v/>
      </c>
      <c r="BE1187" s="138" t="str">
        <f>IF('4'!$B$5="","",IF('4'!$B$67="","",'4'!$B$4))</f>
        <v/>
      </c>
      <c r="BG1187" s="77"/>
      <c r="BH1187" s="73"/>
      <c r="BI1187" s="79"/>
      <c r="BK1187" s="75"/>
      <c r="BL1187" s="73"/>
      <c r="BO1187" s="79"/>
      <c r="BQ1187" s="77"/>
      <c r="BR1187" s="73"/>
    </row>
    <row r="1188" spans="50:70" x14ac:dyDescent="0.25">
      <c r="AX1188" s="139" t="str">
        <f>IF('4'!$B$5="","",IF('4'!$B$68="","",'4'!$B$5))</f>
        <v/>
      </c>
      <c r="AY1188" s="137" t="str">
        <f>IF('4'!$B$5="","",IF('4'!$B$68="","","PCF008002"))</f>
        <v/>
      </c>
      <c r="AZ1188" s="140" t="str">
        <f>IF('4'!$B$5="","",IF('4'!$B$68="","",9))</f>
        <v/>
      </c>
      <c r="BA1188" s="137" t="str">
        <f>IF('4'!$B$5="","",IF('4'!$B$68="","",1))</f>
        <v/>
      </c>
      <c r="BB1188" s="137" t="str">
        <f>IF('4'!$B$5="","",IF('4'!$B$68="","",IF('4'!$B$68="","",'4'!$B$68)))</f>
        <v/>
      </c>
      <c r="BC1188" s="141" t="str">
        <f>IF('4'!$B$5="","",IF('4'!$B$68="","",0))</f>
        <v/>
      </c>
      <c r="BD1188" s="137" t="str">
        <f>IF('4'!$B$5="","",IF('4'!$B$68="","",'4'!$B$2))</f>
        <v/>
      </c>
      <c r="BE1188" s="138" t="str">
        <f>IF('4'!$B$5="","",IF('4'!$B$68="","",'4'!$B$4))</f>
        <v/>
      </c>
      <c r="BG1188" s="77"/>
      <c r="BH1188" s="73"/>
      <c r="BI1188" s="79"/>
      <c r="BK1188" s="75"/>
      <c r="BL1188" s="73"/>
      <c r="BO1188" s="79"/>
      <c r="BQ1188" s="77"/>
      <c r="BR1188" s="73"/>
    </row>
    <row r="1189" spans="50:70" x14ac:dyDescent="0.25">
      <c r="AX1189" s="139" t="str">
        <f>IF('4'!$B$5="","",IF('4'!$B$68="","",'4'!$B$5))</f>
        <v/>
      </c>
      <c r="AY1189" s="137" t="str">
        <f>IF('4'!$B$5="","",IF('4'!$B$68="","","PCF008002"))</f>
        <v/>
      </c>
      <c r="AZ1189" s="140" t="str">
        <f>IF('4'!$B$5="","",IF('4'!$B$68="","",9))</f>
        <v/>
      </c>
      <c r="BA1189" s="137" t="str">
        <f>IF('4'!$B$5="","",IF('4'!$B$68="","",2))</f>
        <v/>
      </c>
      <c r="BB1189" s="137" t="str">
        <f>IF('4'!$B$5="","",IF('4'!$B$68="","",IF('4'!$J$68="","",'4'!$J$68)))</f>
        <v/>
      </c>
      <c r="BC1189" s="141" t="str">
        <f>IF('4'!$B$5="","",IF('4'!$B$68="","",0))</f>
        <v/>
      </c>
      <c r="BD1189" s="137" t="str">
        <f>IF('4'!$B$5="","",IF('4'!$B$68="","",'4'!$B$2))</f>
        <v/>
      </c>
      <c r="BE1189" s="138" t="str">
        <f>IF('4'!$B$5="","",IF('4'!$B$68="","",'4'!$B$4))</f>
        <v/>
      </c>
      <c r="BG1189" s="77"/>
      <c r="BH1189" s="73"/>
      <c r="BI1189" s="79"/>
      <c r="BK1189" s="75"/>
      <c r="BL1189" s="73"/>
      <c r="BO1189" s="79"/>
      <c r="BQ1189" s="77"/>
      <c r="BR1189" s="73"/>
    </row>
    <row r="1190" spans="50:70" x14ac:dyDescent="0.25">
      <c r="AX1190" s="139" t="str">
        <f>IF('4'!$B$5="","",IF('4'!$B$68="","",'4'!$B$5))</f>
        <v/>
      </c>
      <c r="AY1190" s="137" t="str">
        <f>IF('4'!$B$5="","",IF('4'!$B$68="","","PCF008002"))</f>
        <v/>
      </c>
      <c r="AZ1190" s="140" t="str">
        <f>IF('4'!$B$5="","",IF('4'!$B$68="","",9))</f>
        <v/>
      </c>
      <c r="BA1190" s="137" t="str">
        <f>IF('4'!$B$5="","",IF('4'!$B$68="","",3))</f>
        <v/>
      </c>
      <c r="BB1190" s="137" t="str">
        <f>IF('4'!$B$5="","",IF('4'!$B$68="","",IF('4'!$D$68="","",'4'!$D$68)))</f>
        <v/>
      </c>
      <c r="BC1190" s="141" t="str">
        <f>IF('4'!$B$5="","",IF('4'!$B$68="","",0))</f>
        <v/>
      </c>
      <c r="BD1190" s="137" t="str">
        <f>IF('4'!$B$5="","",IF('4'!$B$68="","",'4'!$B$2))</f>
        <v/>
      </c>
      <c r="BE1190" s="138" t="str">
        <f>IF('4'!$B$5="","",IF('4'!$B$68="","",'4'!$B$4))</f>
        <v/>
      </c>
      <c r="BG1190" s="77"/>
      <c r="BH1190" s="73"/>
      <c r="BI1190" s="79"/>
      <c r="BK1190" s="75"/>
      <c r="BL1190" s="73"/>
      <c r="BO1190" s="79"/>
      <c r="BQ1190" s="77"/>
      <c r="BR1190" s="73"/>
    </row>
    <row r="1191" spans="50:70" x14ac:dyDescent="0.25">
      <c r="AX1191" s="139" t="str">
        <f>IF('4'!$B$5="","",IF('4'!$B$68="","",'4'!$B$5))</f>
        <v/>
      </c>
      <c r="AY1191" s="137" t="str">
        <f>IF('4'!$B$5="","",IF('4'!$B$68="","","PCF008002"))</f>
        <v/>
      </c>
      <c r="AZ1191" s="140" t="str">
        <f>IF('4'!$B$5="","",IF('4'!$B$68="","",9))</f>
        <v/>
      </c>
      <c r="BA1191" s="137" t="str">
        <f>IF('4'!$B$5="","",IF('4'!$B$68="","",4))</f>
        <v/>
      </c>
      <c r="BB1191" s="137" t="str">
        <f>IF('4'!$B$5="","",IF('4'!$B$68="","",IF('4'!$D$68="","",'4'!$D$68)))</f>
        <v/>
      </c>
      <c r="BC1191" s="141" t="str">
        <f>IF('4'!$B$5="","",IF('4'!$B$68="","",0))</f>
        <v/>
      </c>
      <c r="BD1191" s="137" t="str">
        <f>IF('4'!$B$5="","",IF('4'!$B$68="","",'4'!$B$2))</f>
        <v/>
      </c>
      <c r="BE1191" s="138" t="str">
        <f>IF('4'!$B$5="","",IF('4'!$B$68="","",'4'!$B$4))</f>
        <v/>
      </c>
      <c r="BG1191" s="77"/>
      <c r="BH1191" s="73"/>
      <c r="BI1191" s="79"/>
      <c r="BK1191" s="75"/>
      <c r="BL1191" s="73"/>
      <c r="BO1191" s="79"/>
      <c r="BQ1191" s="77"/>
      <c r="BR1191" s="73"/>
    </row>
    <row r="1192" spans="50:70" x14ac:dyDescent="0.25">
      <c r="AX1192" s="139" t="str">
        <f>IF('4'!$B$5="","",IF('4'!$B$68="","",'4'!$B$5))</f>
        <v/>
      </c>
      <c r="AY1192" s="137" t="str">
        <f>IF('4'!$B$5="","",IF('4'!$B$68="","","PCF008002"))</f>
        <v/>
      </c>
      <c r="AZ1192" s="140" t="str">
        <f>IF('4'!$B$5="","",IF('4'!$B$68="","",9))</f>
        <v/>
      </c>
      <c r="BA1192" s="137" t="str">
        <f>IF('4'!$B$5="","",IF('4'!$B$68="","",5))</f>
        <v/>
      </c>
      <c r="BB1192" s="137" t="str">
        <f>IF('4'!$B$5="","",IF('4'!$B$68="","",IF('4'!$F$68="","",'4'!$F$68)))</f>
        <v/>
      </c>
      <c r="BC1192" s="141" t="str">
        <f>IF('4'!$B$5="","",IF('4'!$B$68="","",0))</f>
        <v/>
      </c>
      <c r="BD1192" s="137" t="str">
        <f>IF('4'!$B$5="","",IF('4'!$B$68="","",'4'!$B$2))</f>
        <v/>
      </c>
      <c r="BE1192" s="138" t="str">
        <f>IF('4'!$B$5="","",IF('4'!$B$68="","",'4'!$B$4))</f>
        <v/>
      </c>
      <c r="BG1192" s="77"/>
      <c r="BH1192" s="73"/>
      <c r="BI1192" s="79"/>
      <c r="BK1192" s="75"/>
      <c r="BL1192" s="73"/>
      <c r="BO1192" s="79"/>
      <c r="BQ1192" s="77"/>
      <c r="BR1192" s="73"/>
    </row>
    <row r="1193" spans="50:70" x14ac:dyDescent="0.25">
      <c r="AX1193" s="139" t="str">
        <f>IF('4'!$B$5="","",IF('4'!$B$68="","",'4'!$B$5))</f>
        <v/>
      </c>
      <c r="AY1193" s="137" t="str">
        <f>IF('4'!$B$5="","",IF('4'!$B$68="","","PCF008002"))</f>
        <v/>
      </c>
      <c r="AZ1193" s="140" t="str">
        <f>IF('4'!$B$5="","",IF('4'!$B$68="","",9))</f>
        <v/>
      </c>
      <c r="BA1193" s="137" t="str">
        <f>IF('4'!$B$5="","",IF('4'!$B$68="","",6))</f>
        <v/>
      </c>
      <c r="BB1193" s="137" t="str">
        <f>IF('4'!$B$5="","",IF('4'!$B$68="","",IF('4'!$G$68="","",'4'!$G$68)))</f>
        <v/>
      </c>
      <c r="BC1193" s="141" t="str">
        <f>IF('4'!$B$5="","",IF('4'!$B$68="","",0))</f>
        <v/>
      </c>
      <c r="BD1193" s="137" t="str">
        <f>IF('4'!$B$5="","",IF('4'!$B$68="","",'4'!$B$2))</f>
        <v/>
      </c>
      <c r="BE1193" s="138" t="str">
        <f>IF('4'!$B$5="","",IF('4'!$B$68="","",'4'!$B$4))</f>
        <v/>
      </c>
      <c r="BG1193" s="77"/>
      <c r="BH1193" s="73"/>
      <c r="BI1193" s="79"/>
      <c r="BK1193" s="75"/>
      <c r="BL1193" s="73"/>
      <c r="BO1193" s="79"/>
      <c r="BQ1193" s="77"/>
      <c r="BR1193" s="73"/>
    </row>
    <row r="1194" spans="50:70" x14ac:dyDescent="0.25">
      <c r="AX1194" s="139" t="str">
        <f>IF('4'!$B$5="","",IF('4'!$B$68="","",'4'!$B$5))</f>
        <v/>
      </c>
      <c r="AY1194" s="137" t="str">
        <f>IF('4'!$B$5="","",IF('4'!$B$68="","","PCF008002"))</f>
        <v/>
      </c>
      <c r="AZ1194" s="140" t="str">
        <f>IF('4'!$B$5="","",IF('4'!$B$68="","",9))</f>
        <v/>
      </c>
      <c r="BA1194" s="137" t="str">
        <f>IF('4'!$B$5="","",IF('4'!$B$68="","",7))</f>
        <v/>
      </c>
      <c r="BB1194" s="137" t="str">
        <f>IF('4'!$B$5="","",IF('4'!$B$68="","",IF('4'!$H$68="","",'4'!$H$68)))</f>
        <v/>
      </c>
      <c r="BC1194" s="141" t="str">
        <f>IF('4'!$B$5="","",IF('4'!$B$68="","",0))</f>
        <v/>
      </c>
      <c r="BD1194" s="137" t="str">
        <f>IF('4'!$B$5="","",IF('4'!$B$68="","",'4'!$B$2))</f>
        <v/>
      </c>
      <c r="BE1194" s="138" t="str">
        <f>IF('4'!$B$5="","",IF('4'!$B$68="","",'4'!$B$4))</f>
        <v/>
      </c>
      <c r="BG1194" s="77"/>
      <c r="BH1194" s="73"/>
      <c r="BI1194" s="79"/>
      <c r="BK1194" s="75"/>
      <c r="BL1194" s="73"/>
      <c r="BO1194" s="79"/>
      <c r="BQ1194" s="77"/>
      <c r="BR1194" s="73"/>
    </row>
    <row r="1195" spans="50:70" x14ac:dyDescent="0.25">
      <c r="AX1195" s="139" t="str">
        <f>IF('4'!$B$5="","",IF('4'!$B$68="","",'4'!$B$5))</f>
        <v/>
      </c>
      <c r="AY1195" s="137" t="str">
        <f>IF('4'!$B$5="","",IF('4'!$B$68="","","PCF008002"))</f>
        <v/>
      </c>
      <c r="AZ1195" s="140" t="str">
        <f>IF('4'!$B$5="","",IF('4'!$B$68="","",9))</f>
        <v/>
      </c>
      <c r="BA1195" s="137" t="str">
        <f>IF('4'!$B$5="","",IF('4'!$B$68="","",8))</f>
        <v/>
      </c>
      <c r="BB1195" s="137" t="str">
        <f>IF('4'!$B$5="","",IF('4'!$B$68="","",IF('4'!$I$68="","",'4'!$I$68)))</f>
        <v/>
      </c>
      <c r="BC1195" s="141" t="str">
        <f>IF('4'!$B$5="","",IF('4'!$B$68="","",0))</f>
        <v/>
      </c>
      <c r="BD1195" s="137" t="str">
        <f>IF('4'!$B$5="","",IF('4'!$B$68="","",'4'!$B$2))</f>
        <v/>
      </c>
      <c r="BE1195" s="138" t="str">
        <f>IF('4'!$B$5="","",IF('4'!$B$68="","",'4'!$B$4))</f>
        <v/>
      </c>
      <c r="BG1195" s="77"/>
      <c r="BH1195" s="73"/>
      <c r="BI1195" s="79"/>
      <c r="BK1195" s="75"/>
      <c r="BL1195" s="73"/>
      <c r="BO1195" s="79"/>
      <c r="BQ1195" s="77"/>
      <c r="BR1195" s="73"/>
    </row>
    <row r="1196" spans="50:70" x14ac:dyDescent="0.25">
      <c r="AX1196" s="139" t="str">
        <f>IF('4'!$B$5="","",IF('4'!$B$68="","",'4'!$B$5))</f>
        <v/>
      </c>
      <c r="AY1196" s="137" t="str">
        <f>IF('4'!$B$5="","",IF('4'!$B$68="","","PCF008002"))</f>
        <v/>
      </c>
      <c r="AZ1196" s="140" t="str">
        <f>IF('4'!$B$5="","",IF('4'!$B$68="","",9))</f>
        <v/>
      </c>
      <c r="BA1196" s="137" t="str">
        <f>IF('4'!$B$5="","",IF('4'!$B$68="","",9))</f>
        <v/>
      </c>
      <c r="BB1196" s="137" t="str">
        <f>IF('4'!$B$5="","",IF('4'!$B$68="","","QAQC"))</f>
        <v/>
      </c>
      <c r="BC1196" s="141" t="str">
        <f>IF('4'!$B$5="","",IF('4'!$B$68="","",0))</f>
        <v/>
      </c>
      <c r="BD1196" s="137" t="str">
        <f>IF('4'!$B$5="","",IF('4'!$B$68="","",'4'!$B$2))</f>
        <v/>
      </c>
      <c r="BE1196" s="138" t="str">
        <f>IF('4'!$B$5="","",IF('4'!$B$68="","",'4'!$B$4))</f>
        <v/>
      </c>
      <c r="BG1196" s="77"/>
      <c r="BH1196" s="73"/>
      <c r="BI1196" s="79"/>
      <c r="BK1196" s="75"/>
      <c r="BL1196" s="73"/>
      <c r="BO1196" s="79"/>
      <c r="BQ1196" s="77"/>
      <c r="BR1196" s="73"/>
    </row>
    <row r="1197" spans="50:70" x14ac:dyDescent="0.25">
      <c r="AX1197" s="139" t="str">
        <f>IF('4'!$B$5="","",IF('4'!$B$68="","",'4'!$B$5))</f>
        <v/>
      </c>
      <c r="AY1197" s="137" t="str">
        <f>IF('4'!$B$5="","",IF('4'!$B$68="","","PCF008002"))</f>
        <v/>
      </c>
      <c r="AZ1197" s="140" t="str">
        <f>IF('4'!$B$5="","",IF('4'!$B$68="","",9))</f>
        <v/>
      </c>
      <c r="BA1197" s="137" t="str">
        <f>IF('4'!$B$5="","",IF('4'!$B$68="","",10))</f>
        <v/>
      </c>
      <c r="BB1197" s="137" t="str">
        <f>IF('4'!$B$5="","",IF('4'!$B$68="","",IF('4'!$R$68="","",'4'!$R$68)))</f>
        <v/>
      </c>
      <c r="BC1197" s="141" t="str">
        <f>IF('4'!$B$5="","",IF('4'!$B$68="","",0))</f>
        <v/>
      </c>
      <c r="BD1197" s="137" t="str">
        <f>IF('4'!$B$5="","",IF('4'!$B$68="","",'4'!$B$2))</f>
        <v/>
      </c>
      <c r="BE1197" s="138" t="str">
        <f>IF('4'!$B$5="","",IF('4'!$B$68="","",'4'!$B$4))</f>
        <v/>
      </c>
      <c r="BG1197" s="77"/>
      <c r="BH1197" s="73"/>
      <c r="BI1197" s="79"/>
      <c r="BK1197" s="75"/>
      <c r="BL1197" s="73"/>
      <c r="BO1197" s="79"/>
      <c r="BQ1197" s="77"/>
      <c r="BR1197" s="73"/>
    </row>
    <row r="1198" spans="50:70" x14ac:dyDescent="0.25">
      <c r="AX1198" s="139" t="str">
        <f>IF('4'!$B$5="","",IF('4'!$B$68="","",'4'!$B$5))</f>
        <v/>
      </c>
      <c r="AY1198" s="137" t="str">
        <f>IF('4'!$B$5="","",IF('4'!$B$68="","","PCF008002"))</f>
        <v/>
      </c>
      <c r="AZ1198" s="140" t="str">
        <f>IF('4'!$B$5="","",IF('4'!$B$68="","",9))</f>
        <v/>
      </c>
      <c r="BA1198" s="137" t="str">
        <f>IF('4'!$B$5="","",IF('4'!$B$68="","",11))</f>
        <v/>
      </c>
      <c r="BB1198" s="137" t="str">
        <f>IF('4'!$B$5="","",IF('4'!$B$68="","",IF('4'!$K$68="","",'4'!$K$68)))</f>
        <v/>
      </c>
      <c r="BC1198" s="141" t="str">
        <f>IF('4'!$B$5="","",IF('4'!$B$68="","",0))</f>
        <v/>
      </c>
      <c r="BD1198" s="137" t="str">
        <f>IF('4'!$B$5="","",IF('4'!$B$68="","",'4'!$B$2))</f>
        <v/>
      </c>
      <c r="BE1198" s="138" t="str">
        <f>IF('4'!$B$5="","",IF('4'!$B$68="","",'4'!$B$4))</f>
        <v/>
      </c>
      <c r="BG1198" s="77"/>
      <c r="BH1198" s="73"/>
      <c r="BI1198" s="79"/>
      <c r="BK1198" s="75"/>
      <c r="BL1198" s="73"/>
      <c r="BO1198" s="79"/>
      <c r="BQ1198" s="77"/>
      <c r="BR1198" s="73"/>
    </row>
    <row r="1199" spans="50:70" x14ac:dyDescent="0.25">
      <c r="AX1199" s="139" t="str">
        <f>IF('4'!$B$5="","",IF('4'!$B$68="","",'4'!$B$5))</f>
        <v/>
      </c>
      <c r="AY1199" s="137" t="str">
        <f>IF('4'!$B$5="","",IF('4'!$B$68="","","PCF008002"))</f>
        <v/>
      </c>
      <c r="AZ1199" s="140" t="str">
        <f>IF('4'!$B$5="","",IF('4'!$B$68="","",9))</f>
        <v/>
      </c>
      <c r="BA1199" s="137" t="str">
        <f>IF('4'!$B$5="","",IF('4'!$B$68="","",12))</f>
        <v/>
      </c>
      <c r="BB1199" s="137" t="str">
        <f>IF('4'!$B$5="","",IF('4'!$B$68="","",IF('4'!$E$68="","",'4'!$E$68)))</f>
        <v/>
      </c>
      <c r="BC1199" s="141" t="str">
        <f>IF('4'!$B$5="","",IF('4'!$B$68="","",0))</f>
        <v/>
      </c>
      <c r="BD1199" s="137" t="str">
        <f>IF('4'!$B$5="","",IF('4'!$B$68="","",'4'!$B$2))</f>
        <v/>
      </c>
      <c r="BE1199" s="138" t="str">
        <f>IF('4'!$B$5="","",IF('4'!$B$68="","",'4'!$B$4))</f>
        <v/>
      </c>
      <c r="BG1199" s="77"/>
      <c r="BH1199" s="73"/>
      <c r="BI1199" s="79"/>
      <c r="BK1199" s="75"/>
      <c r="BL1199" s="73"/>
      <c r="BO1199" s="79"/>
      <c r="BQ1199" s="77"/>
      <c r="BR1199" s="73"/>
    </row>
    <row r="1200" spans="50:70" x14ac:dyDescent="0.25">
      <c r="AX1200" s="139" t="str">
        <f>IF('4'!$B$5="","",IF('4'!$B$68="","",'4'!$B$5))</f>
        <v/>
      </c>
      <c r="AY1200" s="137" t="str">
        <f>IF('4'!$B$5="","",IF('4'!$B$68="","","PCF008002"))</f>
        <v/>
      </c>
      <c r="AZ1200" s="140" t="str">
        <f>IF('4'!$B$5="","",IF('4'!$B$68="","",9))</f>
        <v/>
      </c>
      <c r="BA1200" s="137" t="str">
        <f>IF('4'!$B$5="","",IF('4'!$B$68="","",990))</f>
        <v/>
      </c>
      <c r="BB1200" s="137"/>
      <c r="BC1200" s="141" t="str">
        <f>IF('4'!$B$5="","",IF('4'!$B$68="","",0))</f>
        <v/>
      </c>
      <c r="BD1200" s="137" t="str">
        <f>IF('4'!$B$5="","",IF('4'!$B$68="","",'4'!$B$2))</f>
        <v/>
      </c>
      <c r="BE1200" s="138" t="str">
        <f>IF('4'!$B$5="","",IF('4'!$B$68="","",'4'!$B$4))</f>
        <v/>
      </c>
      <c r="BG1200" s="77"/>
      <c r="BH1200" s="73"/>
      <c r="BI1200" s="79"/>
      <c r="BK1200" s="75"/>
      <c r="BL1200" s="73"/>
      <c r="BO1200" s="79"/>
      <c r="BQ1200" s="77"/>
      <c r="BR1200" s="73"/>
    </row>
    <row r="1201" spans="50:70" x14ac:dyDescent="0.25">
      <c r="AX1201" s="139" t="str">
        <f>IF('4'!$B$5="","",IF('4'!$B$68="","",'4'!$B$5))</f>
        <v/>
      </c>
      <c r="AY1201" s="137" t="str">
        <f>IF('4'!$B$5="","",IF('4'!$B$68="","","PCF008002"))</f>
        <v/>
      </c>
      <c r="AZ1201" s="140" t="str">
        <f>IF('4'!$B$5="","",IF('4'!$B$68="","",9))</f>
        <v/>
      </c>
      <c r="BA1201" s="137" t="str">
        <f>IF('4'!$B$5="","",IF('4'!$B$68="","",992))</f>
        <v/>
      </c>
      <c r="BB1201" s="137"/>
      <c r="BC1201" s="141" t="str">
        <f>IF('4'!$B$5="","",IF('4'!$B$68="","",0))</f>
        <v/>
      </c>
      <c r="BD1201" s="137" t="str">
        <f>IF('4'!$B$5="","",IF('4'!$B$68="","",'4'!$B$2))</f>
        <v/>
      </c>
      <c r="BE1201" s="138" t="str">
        <f>IF('4'!$B$5="","",IF('4'!$B$68="","",'4'!$B$4))</f>
        <v/>
      </c>
      <c r="BG1201" s="77"/>
      <c r="BH1201" s="73"/>
      <c r="BI1201" s="79"/>
      <c r="BK1201" s="75"/>
      <c r="BL1201" s="73"/>
      <c r="BO1201" s="79"/>
      <c r="BQ1201" s="77"/>
      <c r="BR1201" s="73"/>
    </row>
    <row r="1202" spans="50:70" x14ac:dyDescent="0.25">
      <c r="AX1202" s="139" t="str">
        <f>IF('4'!$B$5="","",IF('4'!$B$68="","",'4'!$B$5))</f>
        <v/>
      </c>
      <c r="AY1202" s="137" t="str">
        <f>IF('4'!$B$5="","",IF('4'!$B$68="","","PCF008002"))</f>
        <v/>
      </c>
      <c r="AZ1202" s="140" t="str">
        <f>IF('4'!$B$5="","",IF('4'!$B$68="","",9))</f>
        <v/>
      </c>
      <c r="BA1202" s="137" t="str">
        <f>IF('4'!$B$5="","",IF('4'!$B$68="","",993))</f>
        <v/>
      </c>
      <c r="BB1202" s="137"/>
      <c r="BC1202" s="141" t="str">
        <f>IF('4'!$B$5="","",IF('4'!$B$68="","",0))</f>
        <v/>
      </c>
      <c r="BD1202" s="137" t="str">
        <f>IF('4'!$B$5="","",IF('4'!$B$68="","",'4'!$B$2))</f>
        <v/>
      </c>
      <c r="BE1202" s="138" t="str">
        <f>IF('4'!$B$5="","",IF('4'!$B$68="","",'4'!$B$4))</f>
        <v/>
      </c>
      <c r="BG1202" s="77"/>
      <c r="BH1202" s="73"/>
      <c r="BI1202" s="79"/>
      <c r="BK1202" s="75"/>
      <c r="BL1202" s="73"/>
      <c r="BO1202" s="79"/>
      <c r="BQ1202" s="77"/>
      <c r="BR1202" s="73"/>
    </row>
    <row r="1203" spans="50:70" x14ac:dyDescent="0.25">
      <c r="AX1203" s="139" t="str">
        <f>IF('4'!$B$5="","",IF('4'!$B$68="","",'4'!$B$5))</f>
        <v/>
      </c>
      <c r="AY1203" s="137" t="str">
        <f>IF('4'!$B$5="","",IF('4'!$B$68="","","PCF008002"))</f>
        <v/>
      </c>
      <c r="AZ1203" s="140" t="str">
        <f>IF('4'!$B$5="","",IF('4'!$B$68="","",9))</f>
        <v/>
      </c>
      <c r="BA1203" s="137" t="str">
        <f>IF('4'!$B$5="","",IF('4'!$B$68="","",994))</f>
        <v/>
      </c>
      <c r="BB1203" s="137"/>
      <c r="BC1203" s="141" t="str">
        <f>IF('4'!$B$5="","",IF('4'!$B$68="","",0))</f>
        <v/>
      </c>
      <c r="BD1203" s="137" t="str">
        <f>IF('4'!$B$5="","",IF('4'!$B$68="","",'4'!$B$2))</f>
        <v/>
      </c>
      <c r="BE1203" s="138" t="str">
        <f>IF('4'!$B$5="","",IF('4'!$B$68="","",'4'!$B$4))</f>
        <v/>
      </c>
      <c r="BG1203" s="77"/>
      <c r="BH1203" s="73"/>
      <c r="BI1203" s="79"/>
      <c r="BK1203" s="75"/>
      <c r="BL1203" s="73"/>
      <c r="BO1203" s="79"/>
      <c r="BQ1203" s="77"/>
      <c r="BR1203" s="73"/>
    </row>
    <row r="1204" spans="50:70" x14ac:dyDescent="0.25">
      <c r="AX1204" s="139" t="str">
        <f>IF('4'!$B$5="","",IF('4'!$B$68="","",'4'!$B$5))</f>
        <v/>
      </c>
      <c r="AY1204" s="137" t="str">
        <f>IF('4'!$B$5="","",IF('4'!$B$68="","","PCF008002"))</f>
        <v/>
      </c>
      <c r="AZ1204" s="140" t="str">
        <f>IF('4'!$B$5="","",IF('4'!$B$68="","",9))</f>
        <v/>
      </c>
      <c r="BA1204" s="137" t="str">
        <f>IF('4'!$B$5="","",IF('4'!$B$68="","",995))</f>
        <v/>
      </c>
      <c r="BB1204" s="137"/>
      <c r="BC1204" s="141" t="str">
        <f>IF('4'!$B$5="","",IF('4'!$B$68="","",0))</f>
        <v/>
      </c>
      <c r="BD1204" s="137" t="str">
        <f>IF('4'!$B$5="","",IF('4'!$B$68="","",'4'!$B$2))</f>
        <v/>
      </c>
      <c r="BE1204" s="138" t="str">
        <f>IF('4'!$B$5="","",IF('4'!$B$68="","",'4'!$B$4))</f>
        <v/>
      </c>
      <c r="BG1204" s="77"/>
      <c r="BH1204" s="73"/>
      <c r="BI1204" s="79"/>
      <c r="BK1204" s="75"/>
      <c r="BL1204" s="73"/>
      <c r="BO1204" s="79"/>
      <c r="BQ1204" s="77"/>
      <c r="BR1204" s="73"/>
    </row>
    <row r="1205" spans="50:70" x14ac:dyDescent="0.25">
      <c r="AX1205" s="139" t="str">
        <f>IF('4'!$B$5="","",IF('4'!$B$68="","",'4'!$B$5))</f>
        <v/>
      </c>
      <c r="AY1205" s="137" t="str">
        <f>IF('4'!$B$5="","",IF('4'!$B$68="","","PCF008002"))</f>
        <v/>
      </c>
      <c r="AZ1205" s="140" t="str">
        <f>IF('4'!$B$5="","",IF('4'!$B$68="","",9))</f>
        <v/>
      </c>
      <c r="BA1205" s="137" t="str">
        <f>IF('4'!$B$5="","",IF('4'!$B$68="","",996))</f>
        <v/>
      </c>
      <c r="BB1205" s="137"/>
      <c r="BC1205" s="141" t="str">
        <f>IF('4'!$B$5="","",IF('4'!$B$68="","",0))</f>
        <v/>
      </c>
      <c r="BD1205" s="137" t="str">
        <f>IF('4'!$B$5="","",IF('4'!$B$68="","",'4'!$B$2))</f>
        <v/>
      </c>
      <c r="BE1205" s="138" t="str">
        <f>IF('4'!$B$5="","",IF('4'!$B$68="","",'4'!$B$4))</f>
        <v/>
      </c>
      <c r="BG1205" s="77"/>
      <c r="BH1205" s="73"/>
      <c r="BI1205" s="79"/>
      <c r="BK1205" s="75"/>
      <c r="BL1205" s="73"/>
      <c r="BO1205" s="79"/>
      <c r="BQ1205" s="77"/>
      <c r="BR1205" s="73"/>
    </row>
    <row r="1206" spans="50:70" x14ac:dyDescent="0.25">
      <c r="AX1206" s="139" t="str">
        <f>IF('4'!$B$5="","",IF('4'!$B$68="","",'4'!$B$5))</f>
        <v/>
      </c>
      <c r="AY1206" s="137" t="str">
        <f>IF('4'!$B$5="","",IF('4'!$B$68="","","PCF008002"))</f>
        <v/>
      </c>
      <c r="AZ1206" s="140" t="str">
        <f>IF('4'!$B$5="","",IF('4'!$B$68="","",9))</f>
        <v/>
      </c>
      <c r="BA1206" s="137" t="str">
        <f>IF('4'!$B$5="","",IF('4'!$B$68="","",997))</f>
        <v/>
      </c>
      <c r="BB1206" s="137"/>
      <c r="BC1206" s="141" t="str">
        <f>IF('4'!$B$5="","",IF('4'!$B$68="","",0))</f>
        <v/>
      </c>
      <c r="BD1206" s="137" t="str">
        <f>IF('4'!$B$5="","",IF('4'!$B$68="","",'4'!$B$2))</f>
        <v/>
      </c>
      <c r="BE1206" s="138" t="str">
        <f>IF('4'!$B$5="","",IF('4'!$B$68="","",'4'!$B$4))</f>
        <v/>
      </c>
      <c r="BG1206" s="77"/>
      <c r="BH1206" s="73"/>
      <c r="BI1206" s="79"/>
      <c r="BK1206" s="75"/>
      <c r="BL1206" s="73"/>
      <c r="BO1206" s="79"/>
      <c r="BQ1206" s="77"/>
      <c r="BR1206" s="73"/>
    </row>
    <row r="1207" spans="50:70" x14ac:dyDescent="0.25">
      <c r="AX1207" s="139" t="str">
        <f>IF('4'!$B$5="","",IF('4'!$B$68="","",'4'!$B$5))</f>
        <v/>
      </c>
      <c r="AY1207" s="137" t="str">
        <f>IF('4'!$B$5="","",IF('4'!$B$68="","","PCF008002"))</f>
        <v/>
      </c>
      <c r="AZ1207" s="140" t="str">
        <f>IF('4'!$B$5="","",IF('4'!$B$68="","",9))</f>
        <v/>
      </c>
      <c r="BA1207" s="137" t="str">
        <f>IF('4'!$B$5="","",IF('4'!$B$68="","",998))</f>
        <v/>
      </c>
      <c r="BB1207" s="137"/>
      <c r="BC1207" s="141" t="str">
        <f>IF('4'!$B$5="","",IF('4'!$B$68="","",0))</f>
        <v/>
      </c>
      <c r="BD1207" s="137" t="str">
        <f>IF('4'!$B$5="","",IF('4'!$B$68="","",'4'!$B$2))</f>
        <v/>
      </c>
      <c r="BE1207" s="138" t="str">
        <f>IF('4'!$B$5="","",IF('4'!$B$68="","",'4'!$B$4))</f>
        <v/>
      </c>
      <c r="BG1207" s="77"/>
      <c r="BH1207" s="73"/>
      <c r="BI1207" s="79"/>
      <c r="BK1207" s="75"/>
      <c r="BL1207" s="73"/>
      <c r="BO1207" s="79"/>
      <c r="BQ1207" s="77"/>
      <c r="BR1207" s="73"/>
    </row>
    <row r="1208" spans="50:70" x14ac:dyDescent="0.25">
      <c r="AX1208" s="139" t="str">
        <f>IF('4'!$B$5="","",IF('4'!$B$68="","",'4'!$B$5))</f>
        <v/>
      </c>
      <c r="AY1208" s="137" t="str">
        <f>IF('4'!$B$5="","",IF('4'!$B$68="","","PCF008002"))</f>
        <v/>
      </c>
      <c r="AZ1208" s="140" t="str">
        <f>IF('4'!$B$5="","",IF('4'!$B$68="","",9))</f>
        <v/>
      </c>
      <c r="BA1208" s="137" t="str">
        <f>IF('4'!$B$5="","",IF('4'!$B$68="","",999))</f>
        <v/>
      </c>
      <c r="BB1208" s="137"/>
      <c r="BC1208" s="141" t="str">
        <f>IF('4'!$B$5="","",IF('4'!$B$68="","",0))</f>
        <v/>
      </c>
      <c r="BD1208" s="137" t="str">
        <f>IF('4'!$B$5="","",IF('4'!$B$68="","",'4'!$B$2))</f>
        <v/>
      </c>
      <c r="BE1208" s="138" t="str">
        <f>IF('4'!$B$5="","",IF('4'!$B$68="","",'4'!$B$4))</f>
        <v/>
      </c>
      <c r="BG1208" s="77"/>
      <c r="BH1208" s="73"/>
      <c r="BI1208" s="79"/>
      <c r="BK1208" s="75"/>
      <c r="BL1208" s="73"/>
      <c r="BO1208" s="79"/>
      <c r="BQ1208" s="77"/>
      <c r="BR1208" s="73"/>
    </row>
    <row r="1209" spans="50:70" x14ac:dyDescent="0.25">
      <c r="AX1209" s="139" t="str">
        <f>IF('4'!$B$5="","",IF('4'!$B$69="","",'4'!$B$5))</f>
        <v/>
      </c>
      <c r="AY1209" s="137" t="str">
        <f>IF('4'!$B$5="","",IF('4'!$B$69="","","PCF008002"))</f>
        <v/>
      </c>
      <c r="AZ1209" s="140" t="str">
        <f>IF('4'!$B$5="","",IF('4'!$B$69="","",10))</f>
        <v/>
      </c>
      <c r="BA1209" s="137" t="str">
        <f>IF('4'!$B$5="","",IF('4'!$B$69="","",1))</f>
        <v/>
      </c>
      <c r="BB1209" s="137" t="str">
        <f>IF('4'!$B$5="","",IF('4'!$B$69="","",IF('4'!$B$69="","",'4'!$B$69)))</f>
        <v/>
      </c>
      <c r="BC1209" s="141" t="str">
        <f>IF('4'!$B$5="","",IF('4'!$B$69="","",0))</f>
        <v/>
      </c>
      <c r="BD1209" s="137" t="str">
        <f>IF('4'!$B$5="","",IF('4'!$B$69="","",'4'!$B$2))</f>
        <v/>
      </c>
      <c r="BE1209" s="138" t="str">
        <f>IF('4'!$B$5="","",IF('4'!$B$69="","",'4'!$B$4))</f>
        <v/>
      </c>
      <c r="BG1209" s="77"/>
      <c r="BH1209" s="73"/>
      <c r="BI1209" s="79"/>
      <c r="BK1209" s="75"/>
      <c r="BL1209" s="73"/>
      <c r="BO1209" s="79"/>
      <c r="BQ1209" s="77"/>
      <c r="BR1209" s="73"/>
    </row>
    <row r="1210" spans="50:70" x14ac:dyDescent="0.25">
      <c r="AX1210" s="139" t="str">
        <f>IF('4'!$B$5="","",IF('4'!$B$69="","",'4'!$B$5))</f>
        <v/>
      </c>
      <c r="AY1210" s="137" t="str">
        <f>IF('4'!$B$5="","",IF('4'!$B$69="","","PCF008002"))</f>
        <v/>
      </c>
      <c r="AZ1210" s="140" t="str">
        <f>IF('4'!$B$5="","",IF('4'!$B$69="","",10))</f>
        <v/>
      </c>
      <c r="BA1210" s="137" t="str">
        <f>IF('4'!$B$5="","",IF('4'!$B$69="","",2))</f>
        <v/>
      </c>
      <c r="BB1210" s="137" t="str">
        <f>IF('4'!$B$5="","",IF('4'!$B$69="","",IF('4'!$J$69="","",'4'!$J$69)))</f>
        <v/>
      </c>
      <c r="BC1210" s="141" t="str">
        <f>IF('4'!$B$5="","",IF('4'!$B$69="","",0))</f>
        <v/>
      </c>
      <c r="BD1210" s="137" t="str">
        <f>IF('4'!$B$5="","",IF('4'!$B$69="","",'4'!$B$2))</f>
        <v/>
      </c>
      <c r="BE1210" s="138" t="str">
        <f>IF('4'!$B$5="","",IF('4'!$B$69="","",'4'!$B$4))</f>
        <v/>
      </c>
      <c r="BG1210" s="77"/>
      <c r="BH1210" s="73"/>
      <c r="BI1210" s="79"/>
      <c r="BK1210" s="75"/>
      <c r="BL1210" s="73"/>
      <c r="BO1210" s="79"/>
      <c r="BQ1210" s="77"/>
      <c r="BR1210" s="73"/>
    </row>
    <row r="1211" spans="50:70" x14ac:dyDescent="0.25">
      <c r="AX1211" s="139" t="str">
        <f>IF('4'!$B$5="","",IF('4'!$B$69="","",'4'!$B$5))</f>
        <v/>
      </c>
      <c r="AY1211" s="137" t="str">
        <f>IF('4'!$B$5="","",IF('4'!$B$69="","","PCF008002"))</f>
        <v/>
      </c>
      <c r="AZ1211" s="140" t="str">
        <f>IF('4'!$B$5="","",IF('4'!$B$69="","",10))</f>
        <v/>
      </c>
      <c r="BA1211" s="137" t="str">
        <f>IF('4'!$B$5="","",IF('4'!$B$69="","",3))</f>
        <v/>
      </c>
      <c r="BB1211" s="137" t="str">
        <f>IF('4'!$B$5="","",IF('4'!$B$69="","",IF('4'!$D$69="","",'4'!$D$69)))</f>
        <v/>
      </c>
      <c r="BC1211" s="141" t="str">
        <f>IF('4'!$B$5="","",IF('4'!$B$69="","",0))</f>
        <v/>
      </c>
      <c r="BD1211" s="137" t="str">
        <f>IF('4'!$B$5="","",IF('4'!$B$69="","",'4'!$B$2))</f>
        <v/>
      </c>
      <c r="BE1211" s="138" t="str">
        <f>IF('4'!$B$5="","",IF('4'!$B$69="","",'4'!$B$4))</f>
        <v/>
      </c>
      <c r="BG1211" s="77"/>
      <c r="BH1211" s="73"/>
      <c r="BI1211" s="79"/>
      <c r="BK1211" s="75"/>
      <c r="BL1211" s="73"/>
      <c r="BO1211" s="79"/>
      <c r="BQ1211" s="77"/>
      <c r="BR1211" s="73"/>
    </row>
    <row r="1212" spans="50:70" x14ac:dyDescent="0.25">
      <c r="AX1212" s="139" t="str">
        <f>IF('4'!$B$5="","",IF('4'!$B$69="","",'4'!$B$5))</f>
        <v/>
      </c>
      <c r="AY1212" s="137" t="str">
        <f>IF('4'!$B$5="","",IF('4'!$B$69="","","PCF008002"))</f>
        <v/>
      </c>
      <c r="AZ1212" s="140" t="str">
        <f>IF('4'!$B$5="","",IF('4'!$B$69="","",10))</f>
        <v/>
      </c>
      <c r="BA1212" s="137" t="str">
        <f>IF('4'!$B$5="","",IF('4'!$B$69="","",4))</f>
        <v/>
      </c>
      <c r="BB1212" s="137" t="str">
        <f>IF('4'!$B$5="","",IF('4'!$B$69="","",IF('4'!$D$69="","",'4'!$D$69)))</f>
        <v/>
      </c>
      <c r="BC1212" s="141" t="str">
        <f>IF('4'!$B$5="","",IF('4'!$B$69="","",0))</f>
        <v/>
      </c>
      <c r="BD1212" s="137" t="str">
        <f>IF('4'!$B$5="","",IF('4'!$B$69="","",'4'!$B$2))</f>
        <v/>
      </c>
      <c r="BE1212" s="138" t="str">
        <f>IF('4'!$B$5="","",IF('4'!$B$69="","",'4'!$B$4))</f>
        <v/>
      </c>
      <c r="BG1212" s="77"/>
      <c r="BH1212" s="73"/>
      <c r="BI1212" s="79"/>
      <c r="BK1212" s="75"/>
      <c r="BL1212" s="73"/>
      <c r="BO1212" s="79"/>
      <c r="BQ1212" s="77"/>
      <c r="BR1212" s="73"/>
    </row>
    <row r="1213" spans="50:70" x14ac:dyDescent="0.25">
      <c r="AX1213" s="139" t="str">
        <f>IF('4'!$B$5="","",IF('4'!$B$69="","",'4'!$B$5))</f>
        <v/>
      </c>
      <c r="AY1213" s="137" t="str">
        <f>IF('4'!$B$5="","",IF('4'!$B$69="","","PCF008002"))</f>
        <v/>
      </c>
      <c r="AZ1213" s="140" t="str">
        <f>IF('4'!$B$5="","",IF('4'!$B$69="","",10))</f>
        <v/>
      </c>
      <c r="BA1213" s="137" t="str">
        <f>IF('4'!$B$5="","",IF('4'!$B$69="","",5))</f>
        <v/>
      </c>
      <c r="BB1213" s="137" t="str">
        <f>IF('4'!$B$5="","",IF('4'!$B$69="","",IF('4'!$F$69="","",'4'!$F$69)))</f>
        <v/>
      </c>
      <c r="BC1213" s="141" t="str">
        <f>IF('4'!$B$5="","",IF('4'!$B$69="","",0))</f>
        <v/>
      </c>
      <c r="BD1213" s="137" t="str">
        <f>IF('4'!$B$5="","",IF('4'!$B$69="","",'4'!$B$2))</f>
        <v/>
      </c>
      <c r="BE1213" s="138" t="str">
        <f>IF('4'!$B$5="","",IF('4'!$B$69="","",'4'!$B$4))</f>
        <v/>
      </c>
      <c r="BG1213" s="77"/>
      <c r="BH1213" s="73"/>
      <c r="BI1213" s="79"/>
      <c r="BK1213" s="75"/>
      <c r="BL1213" s="73"/>
      <c r="BO1213" s="79"/>
      <c r="BQ1213" s="77"/>
      <c r="BR1213" s="73"/>
    </row>
    <row r="1214" spans="50:70" x14ac:dyDescent="0.25">
      <c r="AX1214" s="139" t="str">
        <f>IF('4'!$B$5="","",IF('4'!$B$69="","",'4'!$B$5))</f>
        <v/>
      </c>
      <c r="AY1214" s="137" t="str">
        <f>IF('4'!$B$5="","",IF('4'!$B$69="","","PCF008002"))</f>
        <v/>
      </c>
      <c r="AZ1214" s="140" t="str">
        <f>IF('4'!$B$5="","",IF('4'!$B$69="","",10))</f>
        <v/>
      </c>
      <c r="BA1214" s="137" t="str">
        <f>IF('4'!$B$5="","",IF('4'!$B$69="","",6))</f>
        <v/>
      </c>
      <c r="BB1214" s="137" t="str">
        <f>IF('4'!$B$5="","",IF('4'!$B$69="","",IF('4'!$G$69="","",'4'!$G$69)))</f>
        <v/>
      </c>
      <c r="BC1214" s="141" t="str">
        <f>IF('4'!$B$5="","",IF('4'!$B$69="","",0))</f>
        <v/>
      </c>
      <c r="BD1214" s="137" t="str">
        <f>IF('4'!$B$5="","",IF('4'!$B$69="","",'4'!$B$2))</f>
        <v/>
      </c>
      <c r="BE1214" s="138" t="str">
        <f>IF('4'!$B$5="","",IF('4'!$B$69="","",'4'!$B$4))</f>
        <v/>
      </c>
      <c r="BG1214" s="77"/>
      <c r="BH1214" s="73"/>
      <c r="BI1214" s="79"/>
      <c r="BK1214" s="75"/>
      <c r="BL1214" s="73"/>
      <c r="BO1214" s="79"/>
      <c r="BQ1214" s="77"/>
      <c r="BR1214" s="73"/>
    </row>
    <row r="1215" spans="50:70" x14ac:dyDescent="0.25">
      <c r="AX1215" s="139" t="str">
        <f>IF('4'!$B$5="","",IF('4'!$B$69="","",'4'!$B$5))</f>
        <v/>
      </c>
      <c r="AY1215" s="137" t="str">
        <f>IF('4'!$B$5="","",IF('4'!$B$69="","","PCF008002"))</f>
        <v/>
      </c>
      <c r="AZ1215" s="140" t="str">
        <f>IF('4'!$B$5="","",IF('4'!$B$69="","",10))</f>
        <v/>
      </c>
      <c r="BA1215" s="137" t="str">
        <f>IF('4'!$B$5="","",IF('4'!$B$69="","",7))</f>
        <v/>
      </c>
      <c r="BB1215" s="137" t="str">
        <f>IF('4'!$B$5="","",IF('4'!$B$69="","",IF('4'!$H$69="","",'4'!$H$69)))</f>
        <v/>
      </c>
      <c r="BC1215" s="141" t="str">
        <f>IF('4'!$B$5="","",IF('4'!$B$69="","",0))</f>
        <v/>
      </c>
      <c r="BD1215" s="137" t="str">
        <f>IF('4'!$B$5="","",IF('4'!$B$69="","",'4'!$B$2))</f>
        <v/>
      </c>
      <c r="BE1215" s="138" t="str">
        <f>IF('4'!$B$5="","",IF('4'!$B$69="","",'4'!$B$4))</f>
        <v/>
      </c>
      <c r="BG1215" s="77"/>
      <c r="BH1215" s="73"/>
      <c r="BI1215" s="79"/>
      <c r="BK1215" s="75"/>
      <c r="BL1215" s="73"/>
      <c r="BO1215" s="79"/>
      <c r="BQ1215" s="77"/>
      <c r="BR1215" s="73"/>
    </row>
    <row r="1216" spans="50:70" x14ac:dyDescent="0.25">
      <c r="AX1216" s="139" t="str">
        <f>IF('4'!$B$5="","",IF('4'!$B$69="","",'4'!$B$5))</f>
        <v/>
      </c>
      <c r="AY1216" s="137" t="str">
        <f>IF('4'!$B$5="","",IF('4'!$B$69="","","PCF008002"))</f>
        <v/>
      </c>
      <c r="AZ1216" s="140" t="str">
        <f>IF('4'!$B$5="","",IF('4'!$B$69="","",10))</f>
        <v/>
      </c>
      <c r="BA1216" s="137" t="str">
        <f>IF('4'!$B$5="","",IF('4'!$B$69="","",8))</f>
        <v/>
      </c>
      <c r="BB1216" s="137" t="str">
        <f>IF('4'!$B$5="","",IF('4'!$B$69="","",IF('4'!$I$69="","",'4'!$I$69)))</f>
        <v/>
      </c>
      <c r="BC1216" s="141" t="str">
        <f>IF('4'!$B$5="","",IF('4'!$B$69="","",0))</f>
        <v/>
      </c>
      <c r="BD1216" s="137" t="str">
        <f>IF('4'!$B$5="","",IF('4'!$B$69="","",'4'!$B$2))</f>
        <v/>
      </c>
      <c r="BE1216" s="138" t="str">
        <f>IF('4'!$B$5="","",IF('4'!$B$69="","",'4'!$B$4))</f>
        <v/>
      </c>
      <c r="BG1216" s="77"/>
      <c r="BH1216" s="73"/>
      <c r="BI1216" s="79"/>
      <c r="BK1216" s="75"/>
      <c r="BL1216" s="73"/>
      <c r="BO1216" s="79"/>
      <c r="BQ1216" s="77"/>
      <c r="BR1216" s="73"/>
    </row>
    <row r="1217" spans="50:70" x14ac:dyDescent="0.25">
      <c r="AX1217" s="139" t="str">
        <f>IF('4'!$B$5="","",IF('4'!$B$69="","",'4'!$B$5))</f>
        <v/>
      </c>
      <c r="AY1217" s="137" t="str">
        <f>IF('4'!$B$5="","",IF('4'!$B$69="","","PCF008002"))</f>
        <v/>
      </c>
      <c r="AZ1217" s="140" t="str">
        <f>IF('4'!$B$5="","",IF('4'!$B$69="","",10))</f>
        <v/>
      </c>
      <c r="BA1217" s="137" t="str">
        <f>IF('4'!$B$5="","",IF('4'!$B$69="","",9))</f>
        <v/>
      </c>
      <c r="BB1217" s="137" t="str">
        <f>IF('4'!$B$5="","",IF('4'!$B$69="","","QAQC"))</f>
        <v/>
      </c>
      <c r="BC1217" s="141" t="str">
        <f>IF('4'!$B$5="","",IF('4'!$B$69="","",0))</f>
        <v/>
      </c>
      <c r="BD1217" s="137" t="str">
        <f>IF('4'!$B$5="","",IF('4'!$B$69="","",'4'!$B$2))</f>
        <v/>
      </c>
      <c r="BE1217" s="138" t="str">
        <f>IF('4'!$B$5="","",IF('4'!$B$69="","",'4'!$B$4))</f>
        <v/>
      </c>
      <c r="BG1217" s="77"/>
      <c r="BH1217" s="73"/>
      <c r="BI1217" s="79"/>
      <c r="BK1217" s="75"/>
      <c r="BL1217" s="73"/>
      <c r="BO1217" s="79"/>
      <c r="BQ1217" s="77"/>
      <c r="BR1217" s="73"/>
    </row>
    <row r="1218" spans="50:70" x14ac:dyDescent="0.25">
      <c r="AX1218" s="139" t="str">
        <f>IF('4'!$B$5="","",IF('4'!$B$69="","",'4'!$B$5))</f>
        <v/>
      </c>
      <c r="AY1218" s="137" t="str">
        <f>IF('4'!$B$5="","",IF('4'!$B$69="","","PCF008002"))</f>
        <v/>
      </c>
      <c r="AZ1218" s="140" t="str">
        <f>IF('4'!$B$5="","",IF('4'!$B$69="","",10))</f>
        <v/>
      </c>
      <c r="BA1218" s="137" t="str">
        <f>IF('4'!$B$5="","",IF('4'!$B$69="","",10))</f>
        <v/>
      </c>
      <c r="BB1218" s="137" t="str">
        <f>IF('4'!$B$5="","",IF('4'!$B$69="","",IF('4'!$R$69="","",'4'!$R$69)))</f>
        <v/>
      </c>
      <c r="BC1218" s="141" t="str">
        <f>IF('4'!$B$5="","",IF('4'!$B$69="","",0))</f>
        <v/>
      </c>
      <c r="BD1218" s="137" t="str">
        <f>IF('4'!$B$5="","",IF('4'!$B$69="","",'4'!$B$2))</f>
        <v/>
      </c>
      <c r="BE1218" s="138" t="str">
        <f>IF('4'!$B$5="","",IF('4'!$B$69="","",'4'!$B$4))</f>
        <v/>
      </c>
      <c r="BG1218" s="77"/>
      <c r="BH1218" s="73"/>
      <c r="BI1218" s="79"/>
      <c r="BK1218" s="75"/>
      <c r="BL1218" s="73"/>
      <c r="BO1218" s="79"/>
      <c r="BQ1218" s="77"/>
      <c r="BR1218" s="73"/>
    </row>
    <row r="1219" spans="50:70" x14ac:dyDescent="0.25">
      <c r="AX1219" s="139" t="str">
        <f>IF('4'!$B$5="","",IF('4'!$B$69="","",'4'!$B$5))</f>
        <v/>
      </c>
      <c r="AY1219" s="137" t="str">
        <f>IF('4'!$B$5="","",IF('4'!$B$69="","","PCF008002"))</f>
        <v/>
      </c>
      <c r="AZ1219" s="140" t="str">
        <f>IF('4'!$B$5="","",IF('4'!$B$69="","",10))</f>
        <v/>
      </c>
      <c r="BA1219" s="137" t="str">
        <f>IF('4'!$B$5="","",IF('4'!$B$69="","",11))</f>
        <v/>
      </c>
      <c r="BB1219" s="137" t="str">
        <f>IF('4'!$B$5="","",IF('4'!$B$69="","",IF('4'!$K$69="","",'4'!$K$69)))</f>
        <v/>
      </c>
      <c r="BC1219" s="141" t="str">
        <f>IF('4'!$B$5="","",IF('4'!$B$69="","",0))</f>
        <v/>
      </c>
      <c r="BD1219" s="137" t="str">
        <f>IF('4'!$B$5="","",IF('4'!$B$69="","",'4'!$B$2))</f>
        <v/>
      </c>
      <c r="BE1219" s="138" t="str">
        <f>IF('4'!$B$5="","",IF('4'!$B$69="","",'4'!$B$4))</f>
        <v/>
      </c>
      <c r="BG1219" s="77"/>
      <c r="BH1219" s="73"/>
      <c r="BI1219" s="79"/>
      <c r="BK1219" s="75"/>
      <c r="BL1219" s="73"/>
      <c r="BO1219" s="79"/>
      <c r="BQ1219" s="77"/>
      <c r="BR1219" s="73"/>
    </row>
    <row r="1220" spans="50:70" x14ac:dyDescent="0.25">
      <c r="AX1220" s="139" t="str">
        <f>IF('4'!$B$5="","",IF('4'!$B$69="","",'4'!$B$5))</f>
        <v/>
      </c>
      <c r="AY1220" s="137" t="str">
        <f>IF('4'!$B$5="","",IF('4'!$B$69="","","PCF008002"))</f>
        <v/>
      </c>
      <c r="AZ1220" s="140" t="str">
        <f>IF('4'!$B$5="","",IF('4'!$B$69="","",10))</f>
        <v/>
      </c>
      <c r="BA1220" s="137" t="str">
        <f>IF('4'!$B$5="","",IF('4'!$B$69="","",12))</f>
        <v/>
      </c>
      <c r="BB1220" s="137" t="str">
        <f>IF('4'!$B$5="","",IF('4'!$B$69="","",IF('4'!$E$69="","",'4'!$E$69)))</f>
        <v/>
      </c>
      <c r="BC1220" s="141" t="str">
        <f>IF('4'!$B$5="","",IF('4'!$B$69="","",0))</f>
        <v/>
      </c>
      <c r="BD1220" s="137" t="str">
        <f>IF('4'!$B$5="","",IF('4'!$B$69="","",'4'!$B$2))</f>
        <v/>
      </c>
      <c r="BE1220" s="138" t="str">
        <f>IF('4'!$B$5="","",IF('4'!$B$69="","",'4'!$B$4))</f>
        <v/>
      </c>
      <c r="BG1220" s="77"/>
      <c r="BH1220" s="73"/>
      <c r="BI1220" s="79"/>
      <c r="BK1220" s="75"/>
      <c r="BL1220" s="73"/>
      <c r="BO1220" s="79"/>
      <c r="BQ1220" s="77"/>
      <c r="BR1220" s="73"/>
    </row>
    <row r="1221" spans="50:70" x14ac:dyDescent="0.25">
      <c r="AX1221" s="139" t="str">
        <f>IF('4'!$B$5="","",IF('4'!$B$69="","",'4'!$B$5))</f>
        <v/>
      </c>
      <c r="AY1221" s="137" t="str">
        <f>IF('4'!$B$5="","",IF('4'!$B$69="","","PCF008002"))</f>
        <v/>
      </c>
      <c r="AZ1221" s="140" t="str">
        <f>IF('4'!$B$5="","",IF('4'!$B$69="","",10))</f>
        <v/>
      </c>
      <c r="BA1221" s="137" t="str">
        <f>IF('4'!$B$5="","",IF('4'!$B$69="","",990))</f>
        <v/>
      </c>
      <c r="BB1221" s="137"/>
      <c r="BC1221" s="141" t="str">
        <f>IF('4'!$B$5="","",IF('4'!$B$69="","",0))</f>
        <v/>
      </c>
      <c r="BD1221" s="137" t="str">
        <f>IF('4'!$B$5="","",IF('4'!$B$69="","",'4'!$B$2))</f>
        <v/>
      </c>
      <c r="BE1221" s="138" t="str">
        <f>IF('4'!$B$5="","",IF('4'!$B$69="","",'4'!$B$4))</f>
        <v/>
      </c>
      <c r="BG1221" s="77"/>
      <c r="BH1221" s="73"/>
      <c r="BI1221" s="79"/>
      <c r="BK1221" s="75"/>
      <c r="BL1221" s="73"/>
      <c r="BO1221" s="79"/>
      <c r="BQ1221" s="77"/>
      <c r="BR1221" s="73"/>
    </row>
    <row r="1222" spans="50:70" x14ac:dyDescent="0.25">
      <c r="AX1222" s="139" t="str">
        <f>IF('4'!$B$5="","",IF('4'!$B$69="","",'4'!$B$5))</f>
        <v/>
      </c>
      <c r="AY1222" s="137" t="str">
        <f>IF('4'!$B$5="","",IF('4'!$B$69="","","PCF008002"))</f>
        <v/>
      </c>
      <c r="AZ1222" s="140" t="str">
        <f>IF('4'!$B$5="","",IF('4'!$B$69="","",10))</f>
        <v/>
      </c>
      <c r="BA1222" s="137" t="str">
        <f>IF('4'!$B$5="","",IF('4'!$B$69="","",992))</f>
        <v/>
      </c>
      <c r="BB1222" s="137"/>
      <c r="BC1222" s="141" t="str">
        <f>IF('4'!$B$5="","",IF('4'!$B$69="","",0))</f>
        <v/>
      </c>
      <c r="BD1222" s="137" t="str">
        <f>IF('4'!$B$5="","",IF('4'!$B$69="","",'4'!$B$2))</f>
        <v/>
      </c>
      <c r="BE1222" s="138" t="str">
        <f>IF('4'!$B$5="","",IF('4'!$B$69="","",'4'!$B$4))</f>
        <v/>
      </c>
      <c r="BG1222" s="77"/>
      <c r="BH1222" s="73"/>
      <c r="BI1222" s="79"/>
      <c r="BK1222" s="75"/>
      <c r="BL1222" s="73"/>
      <c r="BO1222" s="79"/>
      <c r="BQ1222" s="77"/>
      <c r="BR1222" s="73"/>
    </row>
    <row r="1223" spans="50:70" x14ac:dyDescent="0.25">
      <c r="AX1223" s="139" t="str">
        <f>IF('4'!$B$5="","",IF('4'!$B$69="","",'4'!$B$5))</f>
        <v/>
      </c>
      <c r="AY1223" s="137" t="str">
        <f>IF('4'!$B$5="","",IF('4'!$B$69="","","PCF008002"))</f>
        <v/>
      </c>
      <c r="AZ1223" s="140" t="str">
        <f>IF('4'!$B$5="","",IF('4'!$B$69="","",10))</f>
        <v/>
      </c>
      <c r="BA1223" s="137" t="str">
        <f>IF('4'!$B$5="","",IF('4'!$B$69="","",993))</f>
        <v/>
      </c>
      <c r="BB1223" s="137"/>
      <c r="BC1223" s="141" t="str">
        <f>IF('4'!$B$5="","",IF('4'!$B$69="","",0))</f>
        <v/>
      </c>
      <c r="BD1223" s="137" t="str">
        <f>IF('4'!$B$5="","",IF('4'!$B$69="","",'4'!$B$2))</f>
        <v/>
      </c>
      <c r="BE1223" s="138" t="str">
        <f>IF('4'!$B$5="","",IF('4'!$B$69="","",'4'!$B$4))</f>
        <v/>
      </c>
      <c r="BG1223" s="77"/>
      <c r="BH1223" s="73"/>
      <c r="BI1223" s="79"/>
      <c r="BK1223" s="75"/>
      <c r="BL1223" s="73"/>
      <c r="BO1223" s="79"/>
      <c r="BQ1223" s="77"/>
      <c r="BR1223" s="73"/>
    </row>
    <row r="1224" spans="50:70" x14ac:dyDescent="0.25">
      <c r="AX1224" s="139" t="str">
        <f>IF('4'!$B$5="","",IF('4'!$B$69="","",'4'!$B$5))</f>
        <v/>
      </c>
      <c r="AY1224" s="137" t="str">
        <f>IF('4'!$B$5="","",IF('4'!$B$69="","","PCF008002"))</f>
        <v/>
      </c>
      <c r="AZ1224" s="140" t="str">
        <f>IF('4'!$B$5="","",IF('4'!$B$69="","",10))</f>
        <v/>
      </c>
      <c r="BA1224" s="137" t="str">
        <f>IF('4'!$B$5="","",IF('4'!$B$69="","",994))</f>
        <v/>
      </c>
      <c r="BB1224" s="137"/>
      <c r="BC1224" s="141" t="str">
        <f>IF('4'!$B$5="","",IF('4'!$B$69="","",0))</f>
        <v/>
      </c>
      <c r="BD1224" s="137" t="str">
        <f>IF('4'!$B$5="","",IF('4'!$B$69="","",'4'!$B$2))</f>
        <v/>
      </c>
      <c r="BE1224" s="138" t="str">
        <f>IF('4'!$B$5="","",IF('4'!$B$69="","",'4'!$B$4))</f>
        <v/>
      </c>
      <c r="BG1224" s="77"/>
      <c r="BH1224" s="73"/>
      <c r="BI1224" s="79"/>
      <c r="BK1224" s="75"/>
      <c r="BL1224" s="73"/>
      <c r="BO1224" s="79"/>
      <c r="BQ1224" s="77"/>
      <c r="BR1224" s="73"/>
    </row>
    <row r="1225" spans="50:70" x14ac:dyDescent="0.25">
      <c r="AX1225" s="139" t="str">
        <f>IF('4'!$B$5="","",IF('4'!$B$69="","",'4'!$B$5))</f>
        <v/>
      </c>
      <c r="AY1225" s="137" t="str">
        <f>IF('4'!$B$5="","",IF('4'!$B$69="","","PCF008002"))</f>
        <v/>
      </c>
      <c r="AZ1225" s="140" t="str">
        <f>IF('4'!$B$5="","",IF('4'!$B$69="","",10))</f>
        <v/>
      </c>
      <c r="BA1225" s="137" t="str">
        <f>IF('4'!$B$5="","",IF('4'!$B$69="","",995))</f>
        <v/>
      </c>
      <c r="BB1225" s="137"/>
      <c r="BC1225" s="141" t="str">
        <f>IF('4'!$B$5="","",IF('4'!$B$69="","",0))</f>
        <v/>
      </c>
      <c r="BD1225" s="137" t="str">
        <f>IF('4'!$B$5="","",IF('4'!$B$69="","",'4'!$B$2))</f>
        <v/>
      </c>
      <c r="BE1225" s="138" t="str">
        <f>IF('4'!$B$5="","",IF('4'!$B$69="","",'4'!$B$4))</f>
        <v/>
      </c>
      <c r="BG1225" s="77"/>
      <c r="BH1225" s="73"/>
      <c r="BI1225" s="79"/>
      <c r="BK1225" s="75"/>
      <c r="BL1225" s="73"/>
      <c r="BO1225" s="79"/>
      <c r="BQ1225" s="77"/>
      <c r="BR1225" s="73"/>
    </row>
    <row r="1226" spans="50:70" x14ac:dyDescent="0.25">
      <c r="AX1226" s="139" t="str">
        <f>IF('4'!$B$5="","",IF('4'!$B$69="","",'4'!$B$5))</f>
        <v/>
      </c>
      <c r="AY1226" s="137" t="str">
        <f>IF('4'!$B$5="","",IF('4'!$B$69="","","PCF008002"))</f>
        <v/>
      </c>
      <c r="AZ1226" s="140" t="str">
        <f>IF('4'!$B$5="","",IF('4'!$B$69="","",10))</f>
        <v/>
      </c>
      <c r="BA1226" s="137" t="str">
        <f>IF('4'!$B$5="","",IF('4'!$B$69="","",996))</f>
        <v/>
      </c>
      <c r="BB1226" s="137"/>
      <c r="BC1226" s="141" t="str">
        <f>IF('4'!$B$5="","",IF('4'!$B$69="","",0))</f>
        <v/>
      </c>
      <c r="BD1226" s="137" t="str">
        <f>IF('4'!$B$5="","",IF('4'!$B$69="","",'4'!$B$2))</f>
        <v/>
      </c>
      <c r="BE1226" s="138" t="str">
        <f>IF('4'!$B$5="","",IF('4'!$B$69="","",'4'!$B$4))</f>
        <v/>
      </c>
      <c r="BG1226" s="77"/>
      <c r="BH1226" s="73"/>
      <c r="BI1226" s="79"/>
      <c r="BK1226" s="75"/>
      <c r="BL1226" s="73"/>
      <c r="BO1226" s="79"/>
      <c r="BQ1226" s="77"/>
      <c r="BR1226" s="73"/>
    </row>
    <row r="1227" spans="50:70" x14ac:dyDescent="0.25">
      <c r="AX1227" s="139" t="str">
        <f>IF('4'!$B$5="","",IF('4'!$B$69="","",'4'!$B$5))</f>
        <v/>
      </c>
      <c r="AY1227" s="137" t="str">
        <f>IF('4'!$B$5="","",IF('4'!$B$69="","","PCF008002"))</f>
        <v/>
      </c>
      <c r="AZ1227" s="140" t="str">
        <f>IF('4'!$B$5="","",IF('4'!$B$69="","",10))</f>
        <v/>
      </c>
      <c r="BA1227" s="137" t="str">
        <f>IF('4'!$B$5="","",IF('4'!$B$69="","",997))</f>
        <v/>
      </c>
      <c r="BB1227" s="137"/>
      <c r="BC1227" s="141" t="str">
        <f>IF('4'!$B$5="","",IF('4'!$B$69="","",0))</f>
        <v/>
      </c>
      <c r="BD1227" s="137" t="str">
        <f>IF('4'!$B$5="","",IF('4'!$B$69="","",'4'!$B$2))</f>
        <v/>
      </c>
      <c r="BE1227" s="138" t="str">
        <f>IF('4'!$B$5="","",IF('4'!$B$69="","",'4'!$B$4))</f>
        <v/>
      </c>
      <c r="BG1227" s="77"/>
      <c r="BH1227" s="73"/>
      <c r="BI1227" s="79"/>
      <c r="BK1227" s="75"/>
      <c r="BL1227" s="73"/>
      <c r="BO1227" s="79"/>
      <c r="BQ1227" s="77"/>
      <c r="BR1227" s="73"/>
    </row>
    <row r="1228" spans="50:70" x14ac:dyDescent="0.25">
      <c r="AX1228" s="139" t="str">
        <f>IF('4'!$B$5="","",IF('4'!$B$69="","",'4'!$B$5))</f>
        <v/>
      </c>
      <c r="AY1228" s="137" t="str">
        <f>IF('4'!$B$5="","",IF('4'!$B$69="","","PCF008002"))</f>
        <v/>
      </c>
      <c r="AZ1228" s="140" t="str">
        <f>IF('4'!$B$5="","",IF('4'!$B$69="","",10))</f>
        <v/>
      </c>
      <c r="BA1228" s="137" t="str">
        <f>IF('4'!$B$5="","",IF('4'!$B$69="","",998))</f>
        <v/>
      </c>
      <c r="BB1228" s="137"/>
      <c r="BC1228" s="141" t="str">
        <f>IF('4'!$B$5="","",IF('4'!$B$69="","",0))</f>
        <v/>
      </c>
      <c r="BD1228" s="137" t="str">
        <f>IF('4'!$B$5="","",IF('4'!$B$69="","",'4'!$B$2))</f>
        <v/>
      </c>
      <c r="BE1228" s="138" t="str">
        <f>IF('4'!$B$5="","",IF('4'!$B$69="","",'4'!$B$4))</f>
        <v/>
      </c>
      <c r="BG1228" s="77"/>
      <c r="BH1228" s="73"/>
      <c r="BI1228" s="79"/>
      <c r="BK1228" s="75"/>
      <c r="BL1228" s="73"/>
      <c r="BO1228" s="79"/>
      <c r="BQ1228" s="77"/>
      <c r="BR1228" s="73"/>
    </row>
    <row r="1229" spans="50:70" x14ac:dyDescent="0.25">
      <c r="AX1229" s="139" t="str">
        <f>IF('4'!$B$5="","",IF('4'!$B$69="","",'4'!$B$5))</f>
        <v/>
      </c>
      <c r="AY1229" s="137" t="str">
        <f>IF('4'!$B$5="","",IF('4'!$B$69="","","PCF008002"))</f>
        <v/>
      </c>
      <c r="AZ1229" s="140" t="str">
        <f>IF('4'!$B$5="","",IF('4'!$B$69="","",10))</f>
        <v/>
      </c>
      <c r="BA1229" s="137" t="str">
        <f>IF('4'!$B$5="","",IF('4'!$B$69="","",999))</f>
        <v/>
      </c>
      <c r="BB1229" s="137"/>
      <c r="BC1229" s="141" t="str">
        <f>IF('4'!$B$5="","",IF('4'!$B$69="","",0))</f>
        <v/>
      </c>
      <c r="BD1229" s="137" t="str">
        <f>IF('4'!$B$5="","",IF('4'!$B$69="","",'4'!$B$2))</f>
        <v/>
      </c>
      <c r="BE1229" s="138" t="str">
        <f>IF('4'!$B$5="","",IF('4'!$B$69="","",'4'!$B$4))</f>
        <v/>
      </c>
      <c r="BG1229" s="77"/>
      <c r="BH1229" s="73"/>
      <c r="BI1229" s="79"/>
      <c r="BK1229" s="75"/>
      <c r="BL1229" s="73"/>
      <c r="BO1229" s="79"/>
      <c r="BQ1229" s="77"/>
      <c r="BR1229" s="73"/>
    </row>
    <row r="1230" spans="50:70" x14ac:dyDescent="0.25">
      <c r="AX1230" s="139" t="str">
        <f>IF('4'!$B$5="","",IF('4'!$B$36="","",'4'!$B$5))</f>
        <v/>
      </c>
      <c r="AY1230" s="137" t="str">
        <f>IF('4'!$B$5="","",IF('4'!$B$36="","","PCF011003"))</f>
        <v/>
      </c>
      <c r="AZ1230" s="140" t="str">
        <f>IF('4'!$B$5="","",IF('4'!$B$36="","",1))</f>
        <v/>
      </c>
      <c r="BA1230" s="137" t="str">
        <f>IF('4'!$B$5="","",IF('4'!$B$36="","",1))</f>
        <v/>
      </c>
      <c r="BB1230" s="137" t="str">
        <f>IF('4'!$B$5="","",IF('4'!$B$36="","",IF('4'!$B$12="","",'4'!$B$12)))</f>
        <v/>
      </c>
      <c r="BC1230" s="141" t="str">
        <f>IF('4'!$B$5="","",IF('4'!$B$36="","",0))</f>
        <v/>
      </c>
      <c r="BD1230" s="137" t="str">
        <f>IF('4'!$B$5="","",IF('4'!$B$36="","",'4'!$B$2))</f>
        <v/>
      </c>
      <c r="BE1230" s="138" t="str">
        <f>IF('4'!$B$5="","",IF('4'!$B$36="","",'4'!$B$4))</f>
        <v/>
      </c>
      <c r="BG1230" s="77"/>
      <c r="BH1230" s="73"/>
      <c r="BI1230" s="79"/>
      <c r="BK1230" s="75"/>
      <c r="BL1230" s="73"/>
      <c r="BO1230" s="79"/>
      <c r="BQ1230" s="77"/>
      <c r="BR1230" s="73"/>
    </row>
    <row r="1231" spans="50:70" x14ac:dyDescent="0.25">
      <c r="AX1231" s="139" t="str">
        <f>IF('4'!$B$5="","",IF('4'!$B$36="","",'4'!$B$5))</f>
        <v/>
      </c>
      <c r="AY1231" s="137" t="str">
        <f>IF('4'!$B$5="","",IF('4'!$B$36="","","PCF011003"))</f>
        <v/>
      </c>
      <c r="AZ1231" s="140" t="str">
        <f>IF('4'!$B$5="","",IF('4'!$B$36="","",1))</f>
        <v/>
      </c>
      <c r="BA1231" s="137" t="str">
        <f>IF('4'!$B$5="","",IF('4'!$B$36="","",2))</f>
        <v/>
      </c>
      <c r="BB1231" s="137" t="str">
        <f>IF('4'!$B$5="","",IF('4'!$B$36="","",IF('4'!$B$13="","",'4'!$B$13)))</f>
        <v/>
      </c>
      <c r="BC1231" s="141" t="str">
        <f>IF('4'!$B$5="","",IF('4'!$B$36="","",0))</f>
        <v/>
      </c>
      <c r="BD1231" s="137" t="str">
        <f>IF('4'!$B$5="","",IF('4'!$B$36="","",'4'!$B$2))</f>
        <v/>
      </c>
      <c r="BE1231" s="138" t="str">
        <f>IF('4'!$B$5="","",IF('4'!$B$36="","",'4'!$B$4))</f>
        <v/>
      </c>
      <c r="BG1231" s="77"/>
      <c r="BH1231" s="73"/>
      <c r="BI1231" s="79"/>
      <c r="BK1231" s="75"/>
      <c r="BL1231" s="73"/>
      <c r="BO1231" s="79"/>
      <c r="BQ1231" s="77"/>
      <c r="BR1231" s="73"/>
    </row>
    <row r="1232" spans="50:70" x14ac:dyDescent="0.25">
      <c r="AX1232" s="139" t="str">
        <f>IF('4'!$B$5="","",IF('4'!$B$36="","",'4'!$B$5))</f>
        <v/>
      </c>
      <c r="AY1232" s="137" t="str">
        <f>IF('4'!$B$5="","",IF('4'!$B$36="","","PCF011003"))</f>
        <v/>
      </c>
      <c r="AZ1232" s="140" t="str">
        <f>IF('4'!$B$5="","",IF('4'!$B$36="","",1))</f>
        <v/>
      </c>
      <c r="BA1232" s="137" t="str">
        <f>IF('4'!$B$5="","",IF('4'!$B$36="","",3))</f>
        <v/>
      </c>
      <c r="BB1232" s="137" t="str">
        <f>IF('4'!$B$5="","",IF('4'!$B$36="","",IF('4'!$B$14="","",'4'!$B$14)))</f>
        <v/>
      </c>
      <c r="BC1232" s="141" t="str">
        <f>IF('4'!$B$5="","",IF('4'!$B$36="","",0))</f>
        <v/>
      </c>
      <c r="BD1232" s="137" t="str">
        <f>IF('4'!$B$5="","",IF('4'!$B$36="","",'4'!$B$2))</f>
        <v/>
      </c>
      <c r="BE1232" s="138" t="str">
        <f>IF('4'!$B$5="","",IF('4'!$B$36="","",'4'!$B$4))</f>
        <v/>
      </c>
      <c r="BG1232" s="77"/>
      <c r="BH1232" s="73"/>
      <c r="BI1232" s="79"/>
      <c r="BK1232" s="75"/>
      <c r="BL1232" s="73"/>
      <c r="BO1232" s="79"/>
      <c r="BQ1232" s="77"/>
      <c r="BR1232" s="73"/>
    </row>
    <row r="1233" spans="50:70" x14ac:dyDescent="0.25">
      <c r="AX1233" s="139" t="str">
        <f>IF('4'!$B$5="","",IF('4'!$B$36="","",'4'!$B$5))</f>
        <v/>
      </c>
      <c r="AY1233" s="137" t="str">
        <f>IF('4'!$B$5="","",IF('4'!$B$36="","","PCF011003"))</f>
        <v/>
      </c>
      <c r="AZ1233" s="140" t="str">
        <f>IF('4'!$B$5="","",IF('4'!$B$36="","",1))</f>
        <v/>
      </c>
      <c r="BA1233" s="137" t="str">
        <f>IF('4'!$B$5="","",IF('4'!$B$36="","",4))</f>
        <v/>
      </c>
      <c r="BB1233" s="137" t="str">
        <f>IF('4'!$B$5="","",IF('4'!$B$36="","",IF('4'!$B$36="","",'4'!$B$36)))</f>
        <v/>
      </c>
      <c r="BC1233" s="141" t="str">
        <f>IF('4'!$B$5="","",IF('4'!$B$36="","",0))</f>
        <v/>
      </c>
      <c r="BD1233" s="137" t="str">
        <f>IF('4'!$B$5="","",IF('4'!$B$36="","",'4'!$B$2))</f>
        <v/>
      </c>
      <c r="BE1233" s="138" t="str">
        <f>IF('4'!$B$5="","",IF('4'!$B$36="","",'4'!$B$4))</f>
        <v/>
      </c>
      <c r="BG1233" s="77"/>
      <c r="BH1233" s="73"/>
      <c r="BI1233" s="79"/>
      <c r="BK1233" s="75"/>
      <c r="BL1233" s="73"/>
      <c r="BO1233" s="79"/>
      <c r="BQ1233" s="77"/>
      <c r="BR1233" s="73"/>
    </row>
    <row r="1234" spans="50:70" x14ac:dyDescent="0.25">
      <c r="AX1234" s="139" t="str">
        <f>IF('4'!$B$5="","",IF('4'!$B$36="","",'4'!$B$5))</f>
        <v/>
      </c>
      <c r="AY1234" s="137" t="str">
        <f>IF('4'!$B$5="","",IF('4'!$B$36="","","PCF011003"))</f>
        <v/>
      </c>
      <c r="AZ1234" s="140" t="str">
        <f>IF('4'!$B$5="","",IF('4'!$B$36="","",1))</f>
        <v/>
      </c>
      <c r="BA1234" s="137" t="str">
        <f>IF('4'!$B$5="","",IF('4'!$B$36="","",5))</f>
        <v/>
      </c>
      <c r="BB1234" s="137" t="str">
        <f>IF('4'!$B$5="","",IF('4'!$B$36="","",IF('4'!$B$37="","",'4'!$B$37)))</f>
        <v/>
      </c>
      <c r="BC1234" s="141" t="str">
        <f>IF('4'!$B$5="","",IF('4'!$B$36="","",0))</f>
        <v/>
      </c>
      <c r="BD1234" s="137" t="str">
        <f>IF('4'!$B$5="","",IF('4'!$B$36="","",'4'!$B$2))</f>
        <v/>
      </c>
      <c r="BE1234" s="138" t="str">
        <f>IF('4'!$B$5="","",IF('4'!$B$36="","",'4'!$B$4))</f>
        <v/>
      </c>
      <c r="BG1234" s="77"/>
      <c r="BH1234" s="73"/>
      <c r="BI1234" s="79"/>
      <c r="BK1234" s="75"/>
      <c r="BL1234" s="73"/>
      <c r="BO1234" s="79"/>
      <c r="BQ1234" s="77"/>
      <c r="BR1234" s="73"/>
    </row>
    <row r="1235" spans="50:70" x14ac:dyDescent="0.25">
      <c r="AX1235" s="139" t="str">
        <f>IF('4'!$B$5="","",IF('4'!$B$36="","",'4'!$B$5))</f>
        <v/>
      </c>
      <c r="AY1235" s="137" t="str">
        <f>IF('4'!$B$5="","",IF('4'!$B$36="","","PCF011003"))</f>
        <v/>
      </c>
      <c r="AZ1235" s="140" t="str">
        <f>IF('4'!$B$5="","",IF('4'!$B$36="","",1))</f>
        <v/>
      </c>
      <c r="BA1235" s="137" t="str">
        <f>IF('4'!$B$5="","",IF('4'!$B$36="","",6))</f>
        <v/>
      </c>
      <c r="BB1235" s="137" t="str">
        <f>IF('4'!$B$5="","",IF('4'!$B$36="","",IF('4'!$B$38="","",'4'!$B$38)))</f>
        <v/>
      </c>
      <c r="BC1235" s="141" t="str">
        <f>IF('4'!$B$5="","",IF('4'!$B$36="","",0))</f>
        <v/>
      </c>
      <c r="BD1235" s="137" t="str">
        <f>IF('4'!$B$5="","",IF('4'!$B$36="","",'4'!$B$2))</f>
        <v/>
      </c>
      <c r="BE1235" s="138" t="str">
        <f>IF('4'!$B$5="","",IF('4'!$B$36="","",'4'!$B$4))</f>
        <v/>
      </c>
      <c r="BG1235" s="77"/>
      <c r="BH1235" s="73"/>
      <c r="BI1235" s="79"/>
      <c r="BK1235" s="75"/>
      <c r="BL1235" s="73"/>
      <c r="BO1235" s="79"/>
      <c r="BQ1235" s="77"/>
      <c r="BR1235" s="73"/>
    </row>
    <row r="1236" spans="50:70" x14ac:dyDescent="0.25">
      <c r="AX1236" s="139" t="str">
        <f>IF('4'!$B$5="","",IF('4'!$B$36="","",'4'!$B$5))</f>
        <v/>
      </c>
      <c r="AY1236" s="137" t="str">
        <f>IF('4'!$B$5="","",IF('4'!$B$36="","","PCF011003"))</f>
        <v/>
      </c>
      <c r="AZ1236" s="140" t="str">
        <f>IF('4'!$B$5="","",IF('4'!$B$36="","",1))</f>
        <v/>
      </c>
      <c r="BA1236" s="137" t="str">
        <f>IF('4'!$B$5="","",IF('4'!$B$36="","",7))</f>
        <v/>
      </c>
      <c r="BB1236" s="137" t="str">
        <f>IF('4'!$B$5="","",IF('4'!$B$36="","",IF('4'!$B$39="","",'4'!$B$39)))</f>
        <v/>
      </c>
      <c r="BC1236" s="141" t="str">
        <f>IF('4'!$B$5="","",IF('4'!$B$36="","",0))</f>
        <v/>
      </c>
      <c r="BD1236" s="137" t="str">
        <f>IF('4'!$B$5="","",IF('4'!$B$36="","",'4'!$B$2))</f>
        <v/>
      </c>
      <c r="BE1236" s="138" t="str">
        <f>IF('4'!$B$5="","",IF('4'!$B$36="","",'4'!$B$4))</f>
        <v/>
      </c>
      <c r="BG1236" s="77"/>
      <c r="BH1236" s="73"/>
      <c r="BI1236" s="79"/>
      <c r="BK1236" s="75"/>
      <c r="BL1236" s="73"/>
      <c r="BO1236" s="79"/>
      <c r="BQ1236" s="77"/>
      <c r="BR1236" s="73"/>
    </row>
    <row r="1237" spans="50:70" x14ac:dyDescent="0.25">
      <c r="AX1237" s="139" t="str">
        <f>IF('4'!$B$5="","",IF('4'!$B$36="","",'4'!$B$5))</f>
        <v/>
      </c>
      <c r="AY1237" s="137" t="str">
        <f>IF('4'!$B$5="","",IF('4'!$B$36="","","PCF011003"))</f>
        <v/>
      </c>
      <c r="AZ1237" s="140" t="str">
        <f>IF('4'!$B$5="","",IF('4'!$B$36="","",1))</f>
        <v/>
      </c>
      <c r="BA1237" s="137" t="str">
        <f>IF('4'!$B$5="","",IF('4'!$B$36="","",8))</f>
        <v/>
      </c>
      <c r="BB1237" s="137" t="str">
        <f>IF('4'!$B$5="","",IF('4'!$B$36="","",IF('4'!$B$40="","",'4'!$B$40)))</f>
        <v/>
      </c>
      <c r="BC1237" s="141" t="str">
        <f>IF('4'!$B$5="","",IF('4'!$B$36="","",0))</f>
        <v/>
      </c>
      <c r="BD1237" s="137" t="str">
        <f>IF('4'!$B$5="","",IF('4'!$B$36="","",'4'!$B$2))</f>
        <v/>
      </c>
      <c r="BE1237" s="138" t="str">
        <f>IF('4'!$B$5="","",IF('4'!$B$36="","",'4'!$B$4))</f>
        <v/>
      </c>
      <c r="BG1237" s="77"/>
      <c r="BH1237" s="73"/>
      <c r="BI1237" s="79"/>
      <c r="BK1237" s="75"/>
      <c r="BL1237" s="73"/>
      <c r="BO1237" s="79"/>
      <c r="BQ1237" s="77"/>
      <c r="BR1237" s="73"/>
    </row>
    <row r="1238" spans="50:70" x14ac:dyDescent="0.25">
      <c r="AX1238" s="139" t="str">
        <f>IF('4'!$B$5="","",IF('4'!$B$36="","",'4'!$B$5))</f>
        <v/>
      </c>
      <c r="AY1238" s="137" t="str">
        <f>IF('4'!$B$5="","",IF('4'!$B$36="","","PCF011003"))</f>
        <v/>
      </c>
      <c r="AZ1238" s="140" t="str">
        <f>IF('4'!$B$5="","",IF('4'!$B$36="","",1))</f>
        <v/>
      </c>
      <c r="BA1238" s="137" t="str">
        <f>IF('4'!$B$5="","",IF('4'!$B$36="","",9))</f>
        <v/>
      </c>
      <c r="BB1238" s="137"/>
      <c r="BC1238" s="141" t="str">
        <f>IF('4'!$B$5="","",IF('4'!$B$36="","",'4'!$C$36))</f>
        <v/>
      </c>
      <c r="BD1238" s="137" t="str">
        <f>IF('4'!$B$5="","",IF('4'!$B$36="","",'4'!$B$2))</f>
        <v/>
      </c>
      <c r="BE1238" s="138" t="str">
        <f>IF('4'!$B$5="","",IF('4'!$B$36="","",'4'!$B$4))</f>
        <v/>
      </c>
      <c r="BG1238" s="77"/>
      <c r="BH1238" s="73"/>
      <c r="BI1238" s="79"/>
      <c r="BK1238" s="75"/>
      <c r="BL1238" s="73"/>
      <c r="BO1238" s="79"/>
      <c r="BQ1238" s="77"/>
      <c r="BR1238" s="73"/>
    </row>
    <row r="1239" spans="50:70" x14ac:dyDescent="0.25">
      <c r="AX1239" s="139" t="str">
        <f>IF('4'!$B$5="","",IF('4'!$B$36="","",'4'!$B$5))</f>
        <v/>
      </c>
      <c r="AY1239" s="137" t="str">
        <f>IF('4'!$B$5="","",IF('4'!$B$36="","","PCF011003"))</f>
        <v/>
      </c>
      <c r="AZ1239" s="140" t="str">
        <f>IF('4'!$B$5="","",IF('4'!$B$36="","",1))</f>
        <v/>
      </c>
      <c r="BA1239" s="137" t="str">
        <f>IF('4'!$B$5="","",IF('4'!$B$36="","",10))</f>
        <v/>
      </c>
      <c r="BB1239" s="137"/>
      <c r="BC1239" s="141" t="str">
        <f>IF('4'!$B$5="","",IF('4'!$B$36="","",'4'!$C$37))</f>
        <v/>
      </c>
      <c r="BD1239" s="137" t="str">
        <f>IF('4'!$B$5="","",IF('4'!$B$36="","",'4'!$B$2))</f>
        <v/>
      </c>
      <c r="BE1239" s="138" t="str">
        <f>IF('4'!$B$5="","",IF('4'!$B$36="","",'4'!$B$4))</f>
        <v/>
      </c>
      <c r="BG1239" s="77"/>
      <c r="BH1239" s="73"/>
      <c r="BI1239" s="79"/>
      <c r="BK1239" s="75"/>
      <c r="BL1239" s="73"/>
      <c r="BO1239" s="79"/>
      <c r="BQ1239" s="77"/>
      <c r="BR1239" s="73"/>
    </row>
    <row r="1240" spans="50:70" x14ac:dyDescent="0.25">
      <c r="AX1240" s="139" t="str">
        <f>IF('4'!$B$5="","",IF('4'!$B$36="","",'4'!$B$5))</f>
        <v/>
      </c>
      <c r="AY1240" s="137" t="str">
        <f>IF('4'!$B$5="","",IF('4'!$B$36="","","PCF011003"))</f>
        <v/>
      </c>
      <c r="AZ1240" s="140" t="str">
        <f>IF('4'!$B$5="","",IF('4'!$B$36="","",1))</f>
        <v/>
      </c>
      <c r="BA1240" s="137" t="str">
        <f>IF('4'!$B$5="","",IF('4'!$B$36="","",11))</f>
        <v/>
      </c>
      <c r="BB1240" s="137"/>
      <c r="BC1240" s="141" t="str">
        <f>IF('4'!$B$5="","",IF('4'!$B$36="","",'4'!$C$38))</f>
        <v/>
      </c>
      <c r="BD1240" s="137" t="str">
        <f>IF('4'!$B$5="","",IF('4'!$B$36="","",'4'!$B$2))</f>
        <v/>
      </c>
      <c r="BE1240" s="138" t="str">
        <f>IF('4'!$B$5="","",IF('4'!$B$36="","",'4'!$B$4))</f>
        <v/>
      </c>
      <c r="BG1240" s="77"/>
      <c r="BH1240" s="73"/>
      <c r="BI1240" s="79"/>
      <c r="BK1240" s="75"/>
      <c r="BL1240" s="73"/>
      <c r="BO1240" s="79"/>
      <c r="BQ1240" s="77"/>
      <c r="BR1240" s="73"/>
    </row>
    <row r="1241" spans="50:70" x14ac:dyDescent="0.25">
      <c r="AX1241" s="139" t="str">
        <f>IF('4'!$B$5="","",IF('4'!$B$36="","",'4'!$B$5))</f>
        <v/>
      </c>
      <c r="AY1241" s="137" t="str">
        <f>IF('4'!$B$5="","",IF('4'!$B$36="","","PCF011003"))</f>
        <v/>
      </c>
      <c r="AZ1241" s="140" t="str">
        <f>IF('4'!$B$5="","",IF('4'!$B$36="","",1))</f>
        <v/>
      </c>
      <c r="BA1241" s="137" t="str">
        <f>IF('4'!$B$5="","",IF('4'!$B$36="","",12))</f>
        <v/>
      </c>
      <c r="BB1241" s="137" t="str">
        <f>IF('4'!$B$5="","",IF('4'!$B$36="","",IF('4'!$C$39="","",'4'!$C$39)))</f>
        <v/>
      </c>
      <c r="BC1241" s="141" t="str">
        <f>IF('4'!$B$5="","",IF('4'!$B$36="","",0))</f>
        <v/>
      </c>
      <c r="BD1241" s="137" t="str">
        <f>IF('4'!$B$5="","",IF('4'!$B$36="","",'4'!$B$2))</f>
        <v/>
      </c>
      <c r="BE1241" s="138" t="str">
        <f>IF('4'!$B$5="","",IF('4'!$B$36="","",'4'!$B$4))</f>
        <v/>
      </c>
      <c r="BG1241" s="77"/>
      <c r="BH1241" s="73"/>
      <c r="BI1241" s="79"/>
      <c r="BK1241" s="75"/>
      <c r="BL1241" s="73"/>
      <c r="BO1241" s="79"/>
      <c r="BQ1241" s="77"/>
      <c r="BR1241" s="73"/>
    </row>
    <row r="1242" spans="50:70" x14ac:dyDescent="0.25">
      <c r="AX1242" s="139" t="str">
        <f>IF('4'!$B$5="","",IF('4'!$B$36="","",'4'!$B$5))</f>
        <v/>
      </c>
      <c r="AY1242" s="137" t="str">
        <f>IF('4'!$B$5="","",IF('4'!$B$36="","","PCF011003"))</f>
        <v/>
      </c>
      <c r="AZ1242" s="140" t="str">
        <f>IF('4'!$B$5="","",IF('4'!$B$36="","",1))</f>
        <v/>
      </c>
      <c r="BA1242" s="137" t="str">
        <f>IF('4'!$B$5="","",IF('4'!$B$36="","",13))</f>
        <v/>
      </c>
      <c r="BB1242" s="137"/>
      <c r="BC1242" s="141" t="str">
        <f>IF('4'!$B$5="","",IF('4'!$B$36="","",0))</f>
        <v/>
      </c>
      <c r="BD1242" s="137" t="str">
        <f>IF('4'!$B$5="","",IF('4'!$B$36="","",'4'!$B$2))</f>
        <v/>
      </c>
      <c r="BE1242" s="138" t="str">
        <f>IF('4'!$B$5="","",IF('4'!$B$36="","",'4'!$B$4))</f>
        <v/>
      </c>
      <c r="BG1242" s="77"/>
      <c r="BH1242" s="73"/>
      <c r="BI1242" s="79"/>
      <c r="BK1242" s="75"/>
      <c r="BL1242" s="73"/>
      <c r="BO1242" s="79"/>
      <c r="BQ1242" s="77"/>
      <c r="BR1242" s="73"/>
    </row>
    <row r="1243" spans="50:70" x14ac:dyDescent="0.25">
      <c r="AX1243" s="139" t="str">
        <f>IF('4'!$B$5="","",IF('4'!$B$36="","",'4'!$B$5))</f>
        <v/>
      </c>
      <c r="AY1243" s="137" t="str">
        <f>IF('4'!$B$5="","",IF('4'!$B$36="","","PCF011003"))</f>
        <v/>
      </c>
      <c r="AZ1243" s="140" t="str">
        <f>IF('4'!$B$5="","",IF('4'!$B$36="","",1))</f>
        <v/>
      </c>
      <c r="BA1243" s="137" t="str">
        <f>IF('4'!$B$5="","",IF('4'!$B$36="","",14))</f>
        <v/>
      </c>
      <c r="BB1243" s="137" t="str">
        <f>IF('4'!$B$5="","",IF('4'!$B$36="","",IF('4'!$H$18="","",'4'!$H$18)))</f>
        <v/>
      </c>
      <c r="BC1243" s="141" t="str">
        <f>IF('4'!$B$5="","",IF('4'!$B$36="","",0))</f>
        <v/>
      </c>
      <c r="BD1243" s="137" t="str">
        <f>IF('4'!$B$5="","",IF('4'!$B$36="","",'4'!$B$2))</f>
        <v/>
      </c>
      <c r="BE1243" s="138" t="str">
        <f>IF('4'!$B$5="","",IF('4'!$B$36="","",'4'!$B$4))</f>
        <v/>
      </c>
      <c r="BG1243" s="77"/>
      <c r="BH1243" s="73"/>
      <c r="BI1243" s="79"/>
      <c r="BK1243" s="75"/>
      <c r="BL1243" s="73"/>
      <c r="BO1243" s="79"/>
      <c r="BQ1243" s="77"/>
      <c r="BR1243" s="73"/>
    </row>
    <row r="1244" spans="50:70" x14ac:dyDescent="0.25">
      <c r="AX1244" s="139" t="str">
        <f>IF('4'!$B$5="","",IF('4'!$B$36="","",'4'!$B$5))</f>
        <v/>
      </c>
      <c r="AY1244" s="137" t="str">
        <f>IF('4'!$B$5="","",IF('4'!$B$36="","","PCF011003"))</f>
        <v/>
      </c>
      <c r="AZ1244" s="140" t="str">
        <f>IF('4'!$B$5="","",IF('4'!$B$36="","",1))</f>
        <v/>
      </c>
      <c r="BA1244" s="137" t="str">
        <f>IF('4'!$B$5="","",IF('4'!$B$36="","",15))</f>
        <v/>
      </c>
      <c r="BB1244" s="137" t="str">
        <f>IF('4'!$B$5="","",IF('4'!$B$36="","",IF('4'!$I$18="","",'4'!$I$18)))</f>
        <v/>
      </c>
      <c r="BC1244" s="141" t="str">
        <f>IF('4'!$B$5="","",IF('4'!$B$36="","",0))</f>
        <v/>
      </c>
      <c r="BD1244" s="137" t="str">
        <f>IF('4'!$B$5="","",IF('4'!$B$36="","",'4'!$B$2))</f>
        <v/>
      </c>
      <c r="BE1244" s="138" t="str">
        <f>IF('4'!$B$5="","",IF('4'!$B$36="","",'4'!$B$4))</f>
        <v/>
      </c>
      <c r="BG1244" s="77"/>
      <c r="BH1244" s="73"/>
      <c r="BI1244" s="79"/>
      <c r="BK1244" s="75"/>
      <c r="BL1244" s="73"/>
      <c r="BO1244" s="79"/>
      <c r="BQ1244" s="77"/>
      <c r="BR1244" s="73"/>
    </row>
    <row r="1245" spans="50:70" x14ac:dyDescent="0.25">
      <c r="AX1245" s="139" t="str">
        <f>IF('4'!$B$5="","",IF('4'!$B$36="","",'4'!$B$5))</f>
        <v/>
      </c>
      <c r="AY1245" s="137" t="str">
        <f>IF('4'!$B$5="","",IF('4'!$B$36="","","PCF011003"))</f>
        <v/>
      </c>
      <c r="AZ1245" s="140" t="str">
        <f>IF('4'!$B$5="","",IF('4'!$B$36="","",1))</f>
        <v/>
      </c>
      <c r="BA1245" s="137" t="str">
        <f>IF('4'!$B$5="","",IF('4'!$B$36="","",16))</f>
        <v/>
      </c>
      <c r="BB1245" s="137"/>
      <c r="BC1245" s="141" t="str">
        <f>IF('4'!$B$5="","",IF('4'!$B$36="","",'4'!$J$18))</f>
        <v/>
      </c>
      <c r="BD1245" s="137" t="str">
        <f>IF('4'!$B$5="","",IF('4'!$B$36="","",'4'!$B$2))</f>
        <v/>
      </c>
      <c r="BE1245" s="138" t="str">
        <f>IF('4'!$B$5="","",IF('4'!$B$36="","",'4'!$B$4))</f>
        <v/>
      </c>
      <c r="BG1245" s="77"/>
      <c r="BH1245" s="73"/>
      <c r="BI1245" s="79"/>
      <c r="BK1245" s="75"/>
      <c r="BL1245" s="73"/>
      <c r="BO1245" s="79"/>
      <c r="BQ1245" s="77"/>
      <c r="BR1245" s="73"/>
    </row>
    <row r="1246" spans="50:70" x14ac:dyDescent="0.25">
      <c r="AX1246" s="139" t="str">
        <f>IF('4'!$B$5="","",IF('4'!$B$36="","",'4'!$B$5))</f>
        <v/>
      </c>
      <c r="AY1246" s="137" t="str">
        <f>IF('4'!$B$5="","",IF('4'!$B$36="","","PCF011003"))</f>
        <v/>
      </c>
      <c r="AZ1246" s="140" t="str">
        <f>IF('4'!$B$5="","",IF('4'!$B$36="","",1))</f>
        <v/>
      </c>
      <c r="BA1246" s="137" t="str">
        <f>IF('4'!$B$5="","",IF('4'!$B$36="","",17))</f>
        <v/>
      </c>
      <c r="BB1246" s="137"/>
      <c r="BC1246" s="141" t="str">
        <f>IF('4'!$B$5="","",IF('4'!$B$36="","",0))</f>
        <v/>
      </c>
      <c r="BD1246" s="137" t="str">
        <f>IF('4'!$B$5="","",IF('4'!$B$36="","",'4'!$B$2))</f>
        <v/>
      </c>
      <c r="BE1246" s="138" t="str">
        <f>IF('4'!$B$5="","",IF('4'!$B$36="","",'4'!$B$4))</f>
        <v/>
      </c>
      <c r="BG1246" s="77"/>
      <c r="BH1246" s="73"/>
      <c r="BI1246" s="79"/>
      <c r="BK1246" s="75"/>
      <c r="BL1246" s="73"/>
      <c r="BO1246" s="79"/>
      <c r="BQ1246" s="77"/>
      <c r="BR1246" s="73"/>
    </row>
    <row r="1247" spans="50:70" x14ac:dyDescent="0.25">
      <c r="AX1247" s="139" t="str">
        <f>IF('4'!$B$5="","",IF('4'!$B$36="","",'4'!$B$5))</f>
        <v/>
      </c>
      <c r="AY1247" s="137" t="str">
        <f>IF('4'!$B$5="","",IF('4'!$B$36="","","PCF011003"))</f>
        <v/>
      </c>
      <c r="AZ1247" s="140" t="str">
        <f>IF('4'!$B$5="","",IF('4'!$B$36="","",1))</f>
        <v/>
      </c>
      <c r="BA1247" s="137" t="str">
        <f>IF('4'!$B$5="","",IF('4'!$B$36="","",18))</f>
        <v/>
      </c>
      <c r="BB1247" s="137" t="str">
        <f>IF('4'!$B$5="","",IF('4'!$B$36="","",IF('4'!$H$19="","",'4'!$H$19)))</f>
        <v/>
      </c>
      <c r="BC1247" s="141" t="str">
        <f>IF('4'!$B$5="","",IF('4'!$B$36="","",0))</f>
        <v/>
      </c>
      <c r="BD1247" s="137" t="str">
        <f>IF('4'!$B$5="","",IF('4'!$B$36="","",'4'!$B$2))</f>
        <v/>
      </c>
      <c r="BE1247" s="138" t="str">
        <f>IF('4'!$B$5="","",IF('4'!$B$36="","",'4'!$B$4))</f>
        <v/>
      </c>
      <c r="BG1247" s="77"/>
      <c r="BH1247" s="73"/>
      <c r="BI1247" s="79"/>
      <c r="BK1247" s="75"/>
      <c r="BL1247" s="73"/>
      <c r="BO1247" s="79"/>
      <c r="BQ1247" s="77"/>
      <c r="BR1247" s="73"/>
    </row>
    <row r="1248" spans="50:70" x14ac:dyDescent="0.25">
      <c r="AX1248" s="139" t="str">
        <f>IF('4'!$B$5="","",IF('4'!$B$36="","",'4'!$B$5))</f>
        <v/>
      </c>
      <c r="AY1248" s="137" t="str">
        <f>IF('4'!$B$5="","",IF('4'!$B$36="","","PCF011003"))</f>
        <v/>
      </c>
      <c r="AZ1248" s="140" t="str">
        <f>IF('4'!$B$5="","",IF('4'!$B$36="","",1))</f>
        <v/>
      </c>
      <c r="BA1248" s="137" t="str">
        <f>IF('4'!$B$5="","",IF('4'!$B$36="","",19))</f>
        <v/>
      </c>
      <c r="BB1248" s="137" t="str">
        <f>IF('4'!$B$5="","",IF('4'!$B$36="","",IF('4'!$I$19="","",'4'!$I$19)))</f>
        <v/>
      </c>
      <c r="BC1248" s="141" t="str">
        <f>IF('4'!$B$5="","",IF('4'!$B$36="","",0))</f>
        <v/>
      </c>
      <c r="BD1248" s="137" t="str">
        <f>IF('4'!$B$5="","",IF('4'!$B$36="","",'4'!$B$2))</f>
        <v/>
      </c>
      <c r="BE1248" s="138" t="str">
        <f>IF('4'!$B$5="","",IF('4'!$B$36="","",'4'!$B$4))</f>
        <v/>
      </c>
      <c r="BG1248" s="77"/>
      <c r="BH1248" s="73"/>
      <c r="BI1248" s="79"/>
      <c r="BK1248" s="75"/>
      <c r="BL1248" s="73"/>
      <c r="BO1248" s="79"/>
      <c r="BQ1248" s="77"/>
      <c r="BR1248" s="73"/>
    </row>
    <row r="1249" spans="50:70" x14ac:dyDescent="0.25">
      <c r="AX1249" s="139" t="str">
        <f>IF('4'!$B$5="","",IF('4'!$B$36="","",'4'!$B$5))</f>
        <v/>
      </c>
      <c r="AY1249" s="137" t="str">
        <f>IF('4'!$B$5="","",IF('4'!$B$36="","","PCF011003"))</f>
        <v/>
      </c>
      <c r="AZ1249" s="140" t="str">
        <f>IF('4'!$B$5="","",IF('4'!$B$36="","",1))</f>
        <v/>
      </c>
      <c r="BA1249" s="137" t="str">
        <f>IF('4'!$B$5="","",IF('4'!$B$36="","",20))</f>
        <v/>
      </c>
      <c r="BB1249" s="137"/>
      <c r="BC1249" s="141" t="str">
        <f>IF('4'!$B$5="","",IF('4'!$B$36="","",'4'!$J$19))</f>
        <v/>
      </c>
      <c r="BD1249" s="137" t="str">
        <f>IF('4'!$B$5="","",IF('4'!$B$36="","",'4'!$B$2))</f>
        <v/>
      </c>
      <c r="BE1249" s="138" t="str">
        <f>IF('4'!$B$5="","",IF('4'!$B$36="","",'4'!$B$4))</f>
        <v/>
      </c>
      <c r="BG1249" s="77"/>
      <c r="BH1249" s="73"/>
      <c r="BI1249" s="79"/>
      <c r="BK1249" s="75"/>
      <c r="BL1249" s="73"/>
      <c r="BO1249" s="79"/>
      <c r="BQ1249" s="77"/>
      <c r="BR1249" s="73"/>
    </row>
    <row r="1250" spans="50:70" x14ac:dyDescent="0.25">
      <c r="AX1250" s="139" t="str">
        <f>IF('4'!$B$5="","",IF('4'!$B$36="","",'4'!$B$5))</f>
        <v/>
      </c>
      <c r="AY1250" s="137" t="str">
        <f>IF('4'!$B$5="","",IF('4'!$B$36="","","PCF011003"))</f>
        <v/>
      </c>
      <c r="AZ1250" s="140" t="str">
        <f>IF('4'!$B$5="","",IF('4'!$B$36="","",1))</f>
        <v/>
      </c>
      <c r="BA1250" s="137" t="str">
        <f>IF('4'!$B$5="","",IF('4'!$B$36="","",21))</f>
        <v/>
      </c>
      <c r="BB1250" s="137"/>
      <c r="BC1250" s="141" t="str">
        <f>IF('4'!$B$5="","",IF('4'!$B$36="","",0))</f>
        <v/>
      </c>
      <c r="BD1250" s="137" t="str">
        <f>IF('4'!$B$5="","",IF('4'!$B$36="","",'4'!$B$2))</f>
        <v/>
      </c>
      <c r="BE1250" s="138" t="str">
        <f>IF('4'!$B$5="","",IF('4'!$B$36="","",'4'!$B$4))</f>
        <v/>
      </c>
      <c r="BG1250" s="77"/>
      <c r="BH1250" s="73"/>
      <c r="BI1250" s="79"/>
      <c r="BK1250" s="75"/>
      <c r="BL1250" s="73"/>
      <c r="BO1250" s="79"/>
      <c r="BQ1250" s="77"/>
      <c r="BR1250" s="73"/>
    </row>
    <row r="1251" spans="50:70" x14ac:dyDescent="0.25">
      <c r="AX1251" s="139" t="str">
        <f>IF('4'!$B$5="","",IF('4'!$B$36="","",'4'!$B$5))</f>
        <v/>
      </c>
      <c r="AY1251" s="137" t="str">
        <f>IF('4'!$B$5="","",IF('4'!$B$36="","","PCF011003"))</f>
        <v/>
      </c>
      <c r="AZ1251" s="140" t="str">
        <f>IF('4'!$B$5="","",IF('4'!$B$36="","",1))</f>
        <v/>
      </c>
      <c r="BA1251" s="137" t="str">
        <f>IF('4'!$B$5="","",IF('4'!$B$36="","",22))</f>
        <v/>
      </c>
      <c r="BB1251" s="137" t="str">
        <f>IF('4'!$B$5="","",IF('4'!$B$36="","",IF('4'!$H$20="","",'4'!$H$20)))</f>
        <v/>
      </c>
      <c r="BC1251" s="141" t="str">
        <f>IF('4'!$B$5="","",IF('4'!$B$36="","",0))</f>
        <v/>
      </c>
      <c r="BD1251" s="137" t="str">
        <f>IF('4'!$B$5="","",IF('4'!$B$36="","",'4'!$B$2))</f>
        <v/>
      </c>
      <c r="BE1251" s="138" t="str">
        <f>IF('4'!$B$5="","",IF('4'!$B$36="","",'4'!$B$4))</f>
        <v/>
      </c>
      <c r="BG1251" s="77"/>
      <c r="BH1251" s="73"/>
      <c r="BI1251" s="79"/>
      <c r="BK1251" s="75"/>
      <c r="BL1251" s="73"/>
      <c r="BO1251" s="79"/>
      <c r="BQ1251" s="77"/>
      <c r="BR1251" s="73"/>
    </row>
    <row r="1252" spans="50:70" x14ac:dyDescent="0.25">
      <c r="AX1252" s="139" t="str">
        <f>IF('4'!$B$5="","",IF('4'!$B$36="","",'4'!$B$5))</f>
        <v/>
      </c>
      <c r="AY1252" s="137" t="str">
        <f>IF('4'!$B$5="","",IF('4'!$B$36="","","PCF011003"))</f>
        <v/>
      </c>
      <c r="AZ1252" s="140" t="str">
        <f>IF('4'!$B$5="","",IF('4'!$B$36="","",1))</f>
        <v/>
      </c>
      <c r="BA1252" s="137" t="str">
        <f>IF('4'!$B$5="","",IF('4'!$B$36="","",23))</f>
        <v/>
      </c>
      <c r="BB1252" s="137" t="str">
        <f>IF('4'!$B$5="","",IF('4'!$B$36="","",IF('4'!$I$20="","",'4'!$I$20)))</f>
        <v/>
      </c>
      <c r="BC1252" s="141" t="str">
        <f>IF('4'!$B$5="","",IF('4'!$B$36="","",0))</f>
        <v/>
      </c>
      <c r="BD1252" s="137" t="str">
        <f>IF('4'!$B$5="","",IF('4'!$B$36="","",'4'!$B$2))</f>
        <v/>
      </c>
      <c r="BE1252" s="138" t="str">
        <f>IF('4'!$B$5="","",IF('4'!$B$36="","",'4'!$B$4))</f>
        <v/>
      </c>
      <c r="BG1252" s="77"/>
      <c r="BH1252" s="73"/>
      <c r="BI1252" s="79"/>
      <c r="BK1252" s="75"/>
      <c r="BL1252" s="73"/>
      <c r="BO1252" s="79"/>
      <c r="BQ1252" s="77"/>
      <c r="BR1252" s="73"/>
    </row>
    <row r="1253" spans="50:70" x14ac:dyDescent="0.25">
      <c r="AX1253" s="139" t="str">
        <f>IF('4'!$B$5="","",IF('4'!$B$36="","",'4'!$B$5))</f>
        <v/>
      </c>
      <c r="AY1253" s="137" t="str">
        <f>IF('4'!$B$5="","",IF('4'!$B$36="","","PCF011003"))</f>
        <v/>
      </c>
      <c r="AZ1253" s="140" t="str">
        <f>IF('4'!$B$5="","",IF('4'!$B$36="","",1))</f>
        <v/>
      </c>
      <c r="BA1253" s="137" t="str">
        <f>IF('4'!$B$5="","",IF('4'!$B$36="","",24))</f>
        <v/>
      </c>
      <c r="BB1253" s="137"/>
      <c r="BC1253" s="141" t="str">
        <f>IF('4'!$B$5="","",IF('4'!$B$36="","",'4'!$J$20))</f>
        <v/>
      </c>
      <c r="BD1253" s="137" t="str">
        <f>IF('4'!$B$5="","",IF('4'!$B$36="","",'4'!$B$2))</f>
        <v/>
      </c>
      <c r="BE1253" s="138" t="str">
        <f>IF('4'!$B$5="","",IF('4'!$B$36="","",'4'!$B$4))</f>
        <v/>
      </c>
      <c r="BG1253" s="77"/>
      <c r="BH1253" s="73"/>
      <c r="BI1253" s="79"/>
      <c r="BK1253" s="75"/>
      <c r="BL1253" s="73"/>
      <c r="BO1253" s="79"/>
      <c r="BQ1253" s="77"/>
      <c r="BR1253" s="73"/>
    </row>
    <row r="1254" spans="50:70" x14ac:dyDescent="0.25">
      <c r="AX1254" s="139" t="str">
        <f>IF('4'!$B$5="","",IF('4'!$B$36="","",'4'!$B$5))</f>
        <v/>
      </c>
      <c r="AY1254" s="137" t="str">
        <f>IF('4'!$B$5="","",IF('4'!$B$36="","","PCF011003"))</f>
        <v/>
      </c>
      <c r="AZ1254" s="140" t="str">
        <f>IF('4'!$B$5="","",IF('4'!$B$36="","",1))</f>
        <v/>
      </c>
      <c r="BA1254" s="137" t="str">
        <f>IF('4'!$B$5="","",IF('4'!$B$36="","",25))</f>
        <v/>
      </c>
      <c r="BB1254" s="137"/>
      <c r="BC1254" s="141" t="str">
        <f>IF('4'!$B$5="","",IF('4'!$B$36="","",0))</f>
        <v/>
      </c>
      <c r="BD1254" s="137" t="str">
        <f>IF('4'!$B$5="","",IF('4'!$B$36="","",'4'!$B$2))</f>
        <v/>
      </c>
      <c r="BE1254" s="138" t="str">
        <f>IF('4'!$B$5="","",IF('4'!$B$36="","",'4'!$B$4))</f>
        <v/>
      </c>
      <c r="BG1254" s="77"/>
      <c r="BH1254" s="73"/>
      <c r="BI1254" s="79"/>
      <c r="BK1254" s="75"/>
      <c r="BL1254" s="73"/>
      <c r="BO1254" s="79"/>
      <c r="BQ1254" s="77"/>
      <c r="BR1254" s="73"/>
    </row>
    <row r="1255" spans="50:70" x14ac:dyDescent="0.25">
      <c r="AX1255" s="139" t="str">
        <f>IF('4'!$B$5="","",IF('4'!$B$36="","",'4'!$B$5))</f>
        <v/>
      </c>
      <c r="AY1255" s="137" t="str">
        <f>IF('4'!$B$5="","",IF('4'!$B$36="","","PCF011003"))</f>
        <v/>
      </c>
      <c r="AZ1255" s="140" t="str">
        <f>IF('4'!$B$5="","",IF('4'!$B$36="","",1))</f>
        <v/>
      </c>
      <c r="BA1255" s="137" t="str">
        <f>IF('4'!$B$5="","",IF('4'!$B$36="","",26))</f>
        <v/>
      </c>
      <c r="BB1255" s="137" t="str">
        <f>IF('4'!$B$5="","",IF('4'!$B$36="","",IF('4'!$H$21="","",'4'!$H$21)))</f>
        <v/>
      </c>
      <c r="BC1255" s="141" t="str">
        <f>IF('4'!$B$5="","",IF('4'!$B$36="","",0))</f>
        <v/>
      </c>
      <c r="BD1255" s="137" t="str">
        <f>IF('4'!$B$5="","",IF('4'!$B$36="","",'4'!$B$2))</f>
        <v/>
      </c>
      <c r="BE1255" s="138" t="str">
        <f>IF('4'!$B$5="","",IF('4'!$B$36="","",'4'!$B$4))</f>
        <v/>
      </c>
      <c r="BG1255" s="77"/>
      <c r="BH1255" s="73"/>
      <c r="BI1255" s="79"/>
      <c r="BK1255" s="75"/>
      <c r="BL1255" s="73"/>
      <c r="BO1255" s="79"/>
      <c r="BQ1255" s="77"/>
      <c r="BR1255" s="73"/>
    </row>
    <row r="1256" spans="50:70" x14ac:dyDescent="0.25">
      <c r="AX1256" s="139" t="str">
        <f>IF('4'!$B$5="","",IF('4'!$B$36="","",'4'!$B$5))</f>
        <v/>
      </c>
      <c r="AY1256" s="137" t="str">
        <f>IF('4'!$B$5="","",IF('4'!$B$36="","","PCF011003"))</f>
        <v/>
      </c>
      <c r="AZ1256" s="140" t="str">
        <f>IF('4'!$B$5="","",IF('4'!$B$36="","",1))</f>
        <v/>
      </c>
      <c r="BA1256" s="137" t="str">
        <f>IF('4'!$B$5="","",IF('4'!$B$36="","",27))</f>
        <v/>
      </c>
      <c r="BB1256" s="137" t="str">
        <f>IF('4'!$B$5="","",IF('4'!$B$36="","",IF('4'!$I$21="","",'4'!$I$21)))</f>
        <v/>
      </c>
      <c r="BC1256" s="141" t="str">
        <f>IF('4'!$B$5="","",IF('4'!$B$36="","",0))</f>
        <v/>
      </c>
      <c r="BD1256" s="137" t="str">
        <f>IF('4'!$B$5="","",IF('4'!$B$36="","",'4'!$B$2))</f>
        <v/>
      </c>
      <c r="BE1256" s="138" t="str">
        <f>IF('4'!$B$5="","",IF('4'!$B$36="","",'4'!$B$4))</f>
        <v/>
      </c>
      <c r="BG1256" s="77"/>
      <c r="BH1256" s="73"/>
      <c r="BI1256" s="79"/>
      <c r="BK1256" s="75"/>
      <c r="BL1256" s="73"/>
      <c r="BO1256" s="79"/>
      <c r="BQ1256" s="77"/>
      <c r="BR1256" s="73"/>
    </row>
    <row r="1257" spans="50:70" x14ac:dyDescent="0.25">
      <c r="AX1257" s="139" t="str">
        <f>IF('4'!$B$5="","",IF('4'!$B$36="","",'4'!$B$5))</f>
        <v/>
      </c>
      <c r="AY1257" s="137" t="str">
        <f>IF('4'!$B$5="","",IF('4'!$B$36="","","PCF011003"))</f>
        <v/>
      </c>
      <c r="AZ1257" s="140" t="str">
        <f>IF('4'!$B$5="","",IF('4'!$B$36="","",1))</f>
        <v/>
      </c>
      <c r="BA1257" s="137" t="str">
        <f>IF('4'!$B$5="","",IF('4'!$B$36="","",28))</f>
        <v/>
      </c>
      <c r="BB1257" s="137"/>
      <c r="BC1257" s="141" t="str">
        <f>IF('4'!$B$5="","",IF('4'!$B$36="","",'4'!$J$21))</f>
        <v/>
      </c>
      <c r="BD1257" s="137" t="str">
        <f>IF('4'!$B$5="","",IF('4'!$B$36="","",'4'!$B$2))</f>
        <v/>
      </c>
      <c r="BE1257" s="138" t="str">
        <f>IF('4'!$B$5="","",IF('4'!$B$36="","",'4'!$B$4))</f>
        <v/>
      </c>
      <c r="BG1257" s="77"/>
      <c r="BH1257" s="73"/>
      <c r="BI1257" s="79"/>
      <c r="BK1257" s="75"/>
      <c r="BL1257" s="73"/>
      <c r="BO1257" s="79"/>
      <c r="BQ1257" s="77"/>
      <c r="BR1257" s="73"/>
    </row>
    <row r="1258" spans="50:70" x14ac:dyDescent="0.25">
      <c r="AX1258" s="139" t="str">
        <f>IF('4'!$B$5="","",IF('4'!$B$36="","",'4'!$B$5))</f>
        <v/>
      </c>
      <c r="AY1258" s="137" t="str">
        <f>IF('4'!$B$5="","",IF('4'!$B$36="","","PCF011003"))</f>
        <v/>
      </c>
      <c r="AZ1258" s="140" t="str">
        <f>IF('4'!$B$5="","",IF('4'!$B$36="","",1))</f>
        <v/>
      </c>
      <c r="BA1258" s="137" t="str">
        <f>IF('4'!$B$5="","",IF('4'!$B$36="","",29))</f>
        <v/>
      </c>
      <c r="BB1258" s="137"/>
      <c r="BC1258" s="141" t="str">
        <f>IF('4'!$B$5="","",IF('4'!$B$36="","",'4'!$B$33))</f>
        <v/>
      </c>
      <c r="BD1258" s="137" t="str">
        <f>IF('4'!$B$5="","",IF('4'!$B$36="","",'4'!$B$2))</f>
        <v/>
      </c>
      <c r="BE1258" s="138" t="str">
        <f>IF('4'!$B$5="","",IF('4'!$B$36="","",'4'!$B$4))</f>
        <v/>
      </c>
      <c r="BG1258" s="77"/>
      <c r="BH1258" s="73"/>
      <c r="BI1258" s="79"/>
      <c r="BK1258" s="75"/>
      <c r="BL1258" s="73"/>
      <c r="BO1258" s="79"/>
      <c r="BQ1258" s="77"/>
      <c r="BR1258" s="73"/>
    </row>
    <row r="1259" spans="50:70" x14ac:dyDescent="0.25">
      <c r="AX1259" s="139" t="str">
        <f>IF('4'!$B$5="","",IF('4'!$B$36="","",'4'!$B$5))</f>
        <v/>
      </c>
      <c r="AY1259" s="137" t="str">
        <f>IF('4'!$B$5="","",IF('4'!$B$36="","","PCF011003"))</f>
        <v/>
      </c>
      <c r="AZ1259" s="140" t="str">
        <f>IF('4'!$B$5="","",IF('4'!$B$36="","",1))</f>
        <v/>
      </c>
      <c r="BA1259" s="137" t="str">
        <f>IF('4'!$B$5="","",IF('4'!$B$36="","",30))</f>
        <v/>
      </c>
      <c r="BB1259" s="137"/>
      <c r="BC1259" s="141" t="str">
        <f>IF('4'!$B$5="","",IF('4'!$B$36="","",'4'!$I$39))</f>
        <v/>
      </c>
      <c r="BD1259" s="137" t="str">
        <f>IF('4'!$B$5="","",IF('4'!$B$36="","",'4'!$B$2))</f>
        <v/>
      </c>
      <c r="BE1259" s="138" t="str">
        <f>IF('4'!$B$5="","",IF('4'!$B$36="","",'4'!$B$4))</f>
        <v/>
      </c>
      <c r="BG1259" s="77"/>
      <c r="BH1259" s="73"/>
      <c r="BI1259" s="79"/>
      <c r="BK1259" s="75"/>
      <c r="BL1259" s="73"/>
      <c r="BO1259" s="79"/>
      <c r="BQ1259" s="77"/>
      <c r="BR1259" s="73"/>
    </row>
    <row r="1260" spans="50:70" x14ac:dyDescent="0.25">
      <c r="AX1260" s="139" t="str">
        <f>IF('4'!$B$5="","",IF('4'!$B$36="","",'4'!$B$5))</f>
        <v/>
      </c>
      <c r="AY1260" s="137" t="str">
        <f>IF('4'!$B$5="","",IF('4'!$B$36="","","PCF011003"))</f>
        <v/>
      </c>
      <c r="AZ1260" s="140" t="str">
        <f>IF('4'!$B$5="","",IF('4'!$B$36="","",1))</f>
        <v/>
      </c>
      <c r="BA1260" s="137" t="str">
        <f>IF('4'!$B$5="","",IF('4'!$B$36="","",31))</f>
        <v/>
      </c>
      <c r="BB1260" s="137" t="str">
        <f>IF('4'!$B$5="","",IF('4'!$B$36="","",IF('4'!$B$41="","",'4'!$B$41)))</f>
        <v/>
      </c>
      <c r="BC1260" s="141" t="str">
        <f>IF('4'!$B$5="","",IF('4'!$B$36="","",0))</f>
        <v/>
      </c>
      <c r="BD1260" s="137" t="str">
        <f>IF('4'!$B$5="","",IF('4'!$B$36="","",'4'!$B$2))</f>
        <v/>
      </c>
      <c r="BE1260" s="138" t="str">
        <f>IF('4'!$B$5="","",IF('4'!$B$36="","",'4'!$B$4))</f>
        <v/>
      </c>
      <c r="BG1260" s="77"/>
      <c r="BH1260" s="73"/>
      <c r="BI1260" s="79"/>
      <c r="BK1260" s="75"/>
      <c r="BL1260" s="73"/>
      <c r="BO1260" s="79"/>
      <c r="BQ1260" s="77"/>
      <c r="BR1260" s="73"/>
    </row>
    <row r="1261" spans="50:70" x14ac:dyDescent="0.25">
      <c r="AX1261" s="139" t="str">
        <f>IF('4'!$B$5="","",IF('4'!$B$36="","",'4'!$B$5))</f>
        <v/>
      </c>
      <c r="AY1261" s="137" t="str">
        <f>IF('4'!$B$5="","",IF('4'!$B$36="","","PCF011003"))</f>
        <v/>
      </c>
      <c r="AZ1261" s="140" t="str">
        <f>IF('4'!$B$5="","",IF('4'!$B$36="","",1))</f>
        <v/>
      </c>
      <c r="BA1261" s="137" t="str">
        <f>IF('4'!$B$5="","",IF('4'!$B$36="","",32))</f>
        <v/>
      </c>
      <c r="BB1261" s="137"/>
      <c r="BC1261" s="141" t="str">
        <f>IF('4'!$B$5="","",IF('4'!$B$36="","",'4'!$I$36))</f>
        <v/>
      </c>
      <c r="BD1261" s="137" t="str">
        <f>IF('4'!$B$5="","",IF('4'!$B$36="","",'4'!$B$2))</f>
        <v/>
      </c>
      <c r="BE1261" s="138" t="str">
        <f>IF('4'!$B$5="","",IF('4'!$B$36="","",'4'!$B$4))</f>
        <v/>
      </c>
      <c r="BG1261" s="77"/>
      <c r="BH1261" s="73"/>
      <c r="BI1261" s="79"/>
      <c r="BK1261" s="75"/>
      <c r="BL1261" s="73"/>
      <c r="BO1261" s="79"/>
      <c r="BQ1261" s="77"/>
      <c r="BR1261" s="73"/>
    </row>
    <row r="1262" spans="50:70" x14ac:dyDescent="0.25">
      <c r="AX1262" s="139" t="str">
        <f>IF('4'!$B$5="","",IF('4'!$B$36="","",'4'!$B$5))</f>
        <v/>
      </c>
      <c r="AY1262" s="137" t="str">
        <f>IF('4'!$B$5="","",IF('4'!$B$36="","","PCF011003"))</f>
        <v/>
      </c>
      <c r="AZ1262" s="140" t="str">
        <f>IF('4'!$B$5="","",IF('4'!$B$36="","",1))</f>
        <v/>
      </c>
      <c r="BA1262" s="137" t="str">
        <f>IF('4'!$B$5="","",IF('4'!$B$36="","",33))</f>
        <v/>
      </c>
      <c r="BB1262" s="137"/>
      <c r="BC1262" s="141" t="str">
        <f>IF('4'!$B$5="","",IF('4'!$B$36="","",'4'!$I$37))</f>
        <v/>
      </c>
      <c r="BD1262" s="137" t="str">
        <f>IF('4'!$B$5="","",IF('4'!$B$36="","",'4'!$B$2))</f>
        <v/>
      </c>
      <c r="BE1262" s="138" t="str">
        <f>IF('4'!$B$5="","",IF('4'!$B$36="","",'4'!$B$4))</f>
        <v/>
      </c>
      <c r="BG1262" s="77"/>
      <c r="BH1262" s="73"/>
      <c r="BI1262" s="79"/>
      <c r="BK1262" s="75"/>
      <c r="BL1262" s="73"/>
      <c r="BO1262" s="79"/>
      <c r="BQ1262" s="77"/>
      <c r="BR1262" s="73"/>
    </row>
    <row r="1263" spans="50:70" x14ac:dyDescent="0.25">
      <c r="AX1263" s="139" t="str">
        <f>IF('4'!$B$5="","",IF('4'!$B$36="","",'4'!$B$5))</f>
        <v/>
      </c>
      <c r="AY1263" s="137" t="str">
        <f>IF('4'!$B$5="","",IF('4'!$B$36="","","PCF011003"))</f>
        <v/>
      </c>
      <c r="AZ1263" s="140" t="str">
        <f>IF('4'!$B$5="","",IF('4'!$B$36="","",1))</f>
        <v/>
      </c>
      <c r="BA1263" s="137" t="str">
        <f>IF('4'!$B$5="","",IF('4'!$B$36="","",34))</f>
        <v/>
      </c>
      <c r="BB1263" s="137"/>
      <c r="BC1263" s="141" t="str">
        <f>IF('4'!$B$5="","",IF('4'!$B$36="","",'4'!$I$38))</f>
        <v/>
      </c>
      <c r="BD1263" s="137" t="str">
        <f>IF('4'!$B$5="","",IF('4'!$B$36="","",'4'!$B$2))</f>
        <v/>
      </c>
      <c r="BE1263" s="138" t="str">
        <f>IF('4'!$B$5="","",IF('4'!$B$36="","",'4'!$B$4))</f>
        <v/>
      </c>
      <c r="BG1263" s="77"/>
      <c r="BH1263" s="73"/>
      <c r="BI1263" s="79"/>
      <c r="BK1263" s="75"/>
      <c r="BL1263" s="73"/>
      <c r="BO1263" s="79"/>
      <c r="BQ1263" s="77"/>
      <c r="BR1263" s="73"/>
    </row>
    <row r="1264" spans="50:70" x14ac:dyDescent="0.25">
      <c r="AX1264" s="139" t="str">
        <f>IF('4'!$B$5="","",IF('4'!$B$36="","",'4'!$B$5))</f>
        <v/>
      </c>
      <c r="AY1264" s="137" t="str">
        <f>IF('4'!$B$5="","",IF('4'!$B$36="","","PCF011003"))</f>
        <v/>
      </c>
      <c r="AZ1264" s="140" t="str">
        <f>IF('4'!$B$5="","",IF('4'!$B$36="","",1))</f>
        <v/>
      </c>
      <c r="BA1264" s="137" t="str">
        <f>IF('4'!$B$5="","",IF('4'!$B$36="","",35))</f>
        <v/>
      </c>
      <c r="BB1264" s="137"/>
      <c r="BC1264" s="141" t="str">
        <f>IF('4'!$B$5="","",IF('4'!$B$36="","",'4'!$I$40))</f>
        <v/>
      </c>
      <c r="BD1264" s="137" t="str">
        <f>IF('4'!$B$5="","",IF('4'!$B$36="","",'4'!$B$2))</f>
        <v/>
      </c>
      <c r="BE1264" s="138" t="str">
        <f>IF('4'!$B$5="","",IF('4'!$B$36="","",'4'!$B$4))</f>
        <v/>
      </c>
      <c r="BG1264" s="77"/>
      <c r="BH1264" s="73"/>
      <c r="BI1264" s="79"/>
      <c r="BK1264" s="75"/>
      <c r="BL1264" s="73"/>
      <c r="BO1264" s="79"/>
      <c r="BQ1264" s="77"/>
      <c r="BR1264" s="73"/>
    </row>
    <row r="1265" spans="50:70" x14ac:dyDescent="0.25">
      <c r="AX1265" s="139" t="str">
        <f>IF('4'!$B$5="","",IF('4'!$B$36="","",'4'!$B$5))</f>
        <v/>
      </c>
      <c r="AY1265" s="137" t="str">
        <f>IF('4'!$B$5="","",IF('4'!$B$36="","","PCF011003"))</f>
        <v/>
      </c>
      <c r="AZ1265" s="140" t="str">
        <f>IF('4'!$B$5="","",IF('4'!$B$36="","",1))</f>
        <v/>
      </c>
      <c r="BA1265" s="137" t="str">
        <f>IF('4'!$B$5="","",IF('4'!$B$36="","",36))</f>
        <v/>
      </c>
      <c r="BB1265" s="137" t="str">
        <f>IF('4'!$B$5="","",IF('4'!$B$36="","",IF('4'!$C$25="","",'4'!$C$25)))</f>
        <v/>
      </c>
      <c r="BC1265" s="141" t="str">
        <f>IF('4'!$B$5="","",IF('4'!$B$36="","",0))</f>
        <v/>
      </c>
      <c r="BD1265" s="137" t="str">
        <f>IF('4'!$B$5="","",IF('4'!$B$36="","",'4'!$B$2))</f>
        <v/>
      </c>
      <c r="BE1265" s="138" t="str">
        <f>IF('4'!$B$5="","",IF('4'!$B$36="","",'4'!$B$4))</f>
        <v/>
      </c>
      <c r="BG1265" s="77"/>
      <c r="BH1265" s="73"/>
      <c r="BI1265" s="79"/>
      <c r="BK1265" s="75"/>
      <c r="BL1265" s="73"/>
      <c r="BO1265" s="79"/>
      <c r="BQ1265" s="77"/>
      <c r="BR1265" s="73"/>
    </row>
    <row r="1266" spans="50:70" x14ac:dyDescent="0.25">
      <c r="AX1266" s="139" t="str">
        <f>IF('4'!$B$5="","",IF('4'!$B$36="","",'4'!$B$5))</f>
        <v/>
      </c>
      <c r="AY1266" s="137" t="str">
        <f>IF('4'!$B$5="","",IF('4'!$B$36="","","PCF011003"))</f>
        <v/>
      </c>
      <c r="AZ1266" s="140" t="str">
        <f>IF('4'!$B$5="","",IF('4'!$B$36="","",1))</f>
        <v/>
      </c>
      <c r="BA1266" s="137" t="str">
        <f>IF('4'!$B$5="","",IF('4'!$B$36="","",37))</f>
        <v/>
      </c>
      <c r="BB1266" s="137" t="str">
        <f>IF('4'!$B$5="","",IF('4'!$B$36="","",IF('4'!$D$25="","",'4'!$D$25)))</f>
        <v/>
      </c>
      <c r="BC1266" s="141" t="str">
        <f>IF('4'!$B$5="","",IF('4'!$B$36="","",0))</f>
        <v/>
      </c>
      <c r="BD1266" s="137" t="str">
        <f>IF('4'!$B$5="","",IF('4'!$B$36="","",'4'!$B$2))</f>
        <v/>
      </c>
      <c r="BE1266" s="138" t="str">
        <f>IF('4'!$B$5="","",IF('4'!$B$36="","",'4'!$B$4))</f>
        <v/>
      </c>
      <c r="BG1266" s="77"/>
      <c r="BH1266" s="73"/>
      <c r="BI1266" s="79"/>
      <c r="BK1266" s="75"/>
      <c r="BL1266" s="73"/>
      <c r="BO1266" s="79"/>
      <c r="BQ1266" s="77"/>
      <c r="BR1266" s="73"/>
    </row>
    <row r="1267" spans="50:70" x14ac:dyDescent="0.25">
      <c r="AX1267" s="139" t="str">
        <f>IF('4'!$B$5="","",IF('4'!$B$36="","",'4'!$B$5))</f>
        <v/>
      </c>
      <c r="AY1267" s="137" t="str">
        <f>IF('4'!$B$5="","",IF('4'!$B$36="","","PCF011003"))</f>
        <v/>
      </c>
      <c r="AZ1267" s="140" t="str">
        <f>IF('4'!$B$5="","",IF('4'!$B$36="","",1))</f>
        <v/>
      </c>
      <c r="BA1267" s="137" t="str">
        <f>IF('4'!$B$5="","",IF('4'!$B$36="","",38))</f>
        <v/>
      </c>
      <c r="BB1267" s="137" t="str">
        <f>IF('4'!$B$5="","",IF('4'!$B$36="","",IF('4'!$C$26="","",'4'!$C$26)))</f>
        <v/>
      </c>
      <c r="BC1267" s="141" t="str">
        <f>IF('4'!$B$5="","",IF('4'!$B$36="","",0))</f>
        <v/>
      </c>
      <c r="BD1267" s="137" t="str">
        <f>IF('4'!$B$5="","",IF('4'!$B$36="","",'4'!$B$2))</f>
        <v/>
      </c>
      <c r="BE1267" s="138" t="str">
        <f>IF('4'!$B$5="","",IF('4'!$B$36="","",'4'!$B$4))</f>
        <v/>
      </c>
      <c r="BG1267" s="77"/>
      <c r="BH1267" s="73"/>
      <c r="BI1267" s="79"/>
      <c r="BK1267" s="75"/>
      <c r="BL1267" s="73"/>
      <c r="BO1267" s="79"/>
      <c r="BQ1267" s="77"/>
      <c r="BR1267" s="73"/>
    </row>
    <row r="1268" spans="50:70" x14ac:dyDescent="0.25">
      <c r="AX1268" s="139" t="str">
        <f>IF('4'!$B$5="","",IF('4'!$B$36="","",'4'!$B$5))</f>
        <v/>
      </c>
      <c r="AY1268" s="137" t="str">
        <f>IF('4'!$B$5="","",IF('4'!$B$36="","","PCF011003"))</f>
        <v/>
      </c>
      <c r="AZ1268" s="140" t="str">
        <f>IF('4'!$B$5="","",IF('4'!$B$36="","",1))</f>
        <v/>
      </c>
      <c r="BA1268" s="137" t="str">
        <f>IF('4'!$B$5="","",IF('4'!$B$36="","",39))</f>
        <v/>
      </c>
      <c r="BB1268" s="137" t="str">
        <f>IF('4'!$B$5="","",IF('4'!$B$36="","",IF('4'!$D$26="","",'4'!$D$26)))</f>
        <v/>
      </c>
      <c r="BC1268" s="141" t="str">
        <f>IF('4'!$B$5="","",IF('4'!$B$36="","",0))</f>
        <v/>
      </c>
      <c r="BD1268" s="137" t="str">
        <f>IF('4'!$B$5="","",IF('4'!$B$36="","",'4'!$B$2))</f>
        <v/>
      </c>
      <c r="BE1268" s="138" t="str">
        <f>IF('4'!$B$5="","",IF('4'!$B$36="","",'4'!$B$4))</f>
        <v/>
      </c>
      <c r="BG1268" s="77"/>
      <c r="BH1268" s="73"/>
      <c r="BI1268" s="79"/>
      <c r="BK1268" s="75"/>
      <c r="BL1268" s="73"/>
      <c r="BO1268" s="79"/>
      <c r="BQ1268" s="77"/>
      <c r="BR1268" s="73"/>
    </row>
    <row r="1269" spans="50:70" x14ac:dyDescent="0.25">
      <c r="AX1269" s="139" t="str">
        <f>IF('4'!$B$5="","",IF('4'!$B$36="","",'4'!$B$5))</f>
        <v/>
      </c>
      <c r="AY1269" s="137" t="str">
        <f>IF('4'!$B$5="","",IF('4'!$B$36="","","PCF011003"))</f>
        <v/>
      </c>
      <c r="AZ1269" s="140" t="str">
        <f>IF('4'!$B$5="","",IF('4'!$B$36="","",1))</f>
        <v/>
      </c>
      <c r="BA1269" s="137" t="str">
        <f>IF('4'!$B$5="","",IF('4'!$B$36="","",40))</f>
        <v/>
      </c>
      <c r="BB1269" s="137" t="str">
        <f>IF('4'!$B$5="","",IF('4'!$B$36="","",IF('4'!$C$27="","",'4'!$C$27)))</f>
        <v/>
      </c>
      <c r="BC1269" s="141" t="str">
        <f>IF('4'!$B$5="","",IF('4'!$B$36="","",0))</f>
        <v/>
      </c>
      <c r="BD1269" s="137" t="str">
        <f>IF('4'!$B$5="","",IF('4'!$B$36="","",'4'!$B$2))</f>
        <v/>
      </c>
      <c r="BE1269" s="138" t="str">
        <f>IF('4'!$B$5="","",IF('4'!$B$36="","",'4'!$B$4))</f>
        <v/>
      </c>
      <c r="BG1269" s="77"/>
      <c r="BH1269" s="73"/>
      <c r="BI1269" s="79"/>
      <c r="BK1269" s="75"/>
      <c r="BL1269" s="73"/>
      <c r="BO1269" s="79"/>
      <c r="BQ1269" s="77"/>
      <c r="BR1269" s="73"/>
    </row>
    <row r="1270" spans="50:70" x14ac:dyDescent="0.25">
      <c r="AX1270" s="139" t="str">
        <f>IF('4'!$B$5="","",IF('4'!$B$36="","",'4'!$B$5))</f>
        <v/>
      </c>
      <c r="AY1270" s="137" t="str">
        <f>IF('4'!$B$5="","",IF('4'!$B$36="","","PCF011003"))</f>
        <v/>
      </c>
      <c r="AZ1270" s="140" t="str">
        <f>IF('4'!$B$5="","",IF('4'!$B$36="","",1))</f>
        <v/>
      </c>
      <c r="BA1270" s="137" t="str">
        <f>IF('4'!$B$5="","",IF('4'!$B$36="","",41))</f>
        <v/>
      </c>
      <c r="BB1270" s="137" t="str">
        <f>IF('4'!$B$5="","",IF('4'!$B$36="","",IF('4'!$D$27="","",'4'!$D$27)))</f>
        <v/>
      </c>
      <c r="BC1270" s="141" t="str">
        <f>IF('4'!$B$5="","",IF('4'!$B$36="","",0))</f>
        <v/>
      </c>
      <c r="BD1270" s="137" t="str">
        <f>IF('4'!$B$5="","",IF('4'!$B$36="","",'4'!$B$2))</f>
        <v/>
      </c>
      <c r="BE1270" s="138" t="str">
        <f>IF('4'!$B$5="","",IF('4'!$B$36="","",'4'!$B$4))</f>
        <v/>
      </c>
      <c r="BG1270" s="77"/>
      <c r="BH1270" s="73"/>
      <c r="BI1270" s="79"/>
      <c r="BK1270" s="75"/>
      <c r="BL1270" s="73"/>
      <c r="BO1270" s="79"/>
      <c r="BQ1270" s="77"/>
      <c r="BR1270" s="73"/>
    </row>
    <row r="1271" spans="50:70" x14ac:dyDescent="0.25">
      <c r="AX1271" s="139" t="str">
        <f>IF('4'!$B$5="","",IF('4'!$B$36="","",'4'!$B$5))</f>
        <v/>
      </c>
      <c r="AY1271" s="137" t="str">
        <f>IF('4'!$B$5="","",IF('4'!$B$36="","","PCF011003"))</f>
        <v/>
      </c>
      <c r="AZ1271" s="140" t="str">
        <f>IF('4'!$B$5="","",IF('4'!$B$36="","",1))</f>
        <v/>
      </c>
      <c r="BA1271" s="137" t="str">
        <f>IF('4'!$B$5="","",IF('4'!$B$36="","",42))</f>
        <v/>
      </c>
      <c r="BB1271" s="137" t="str">
        <f>IF('4'!$B$5="","",IF('4'!$B$36="","",IF('4'!$C$28="","",'4'!$C$28)))</f>
        <v/>
      </c>
      <c r="BC1271" s="141" t="str">
        <f>IF('4'!$B$5="","",IF('4'!$B$36="","",0))</f>
        <v/>
      </c>
      <c r="BD1271" s="137" t="str">
        <f>IF('4'!$B$5="","",IF('4'!$B$36="","",'4'!$B$2))</f>
        <v/>
      </c>
      <c r="BE1271" s="138" t="str">
        <f>IF('4'!$B$5="","",IF('4'!$B$36="","",'4'!$B$4))</f>
        <v/>
      </c>
      <c r="BG1271" s="77"/>
      <c r="BH1271" s="73"/>
      <c r="BI1271" s="79"/>
      <c r="BK1271" s="75"/>
      <c r="BL1271" s="73"/>
      <c r="BO1271" s="79"/>
      <c r="BQ1271" s="77"/>
      <c r="BR1271" s="73"/>
    </row>
    <row r="1272" spans="50:70" x14ac:dyDescent="0.25">
      <c r="AX1272" s="139" t="str">
        <f>IF('4'!$B$5="","",IF('4'!$B$36="","",'4'!$B$5))</f>
        <v/>
      </c>
      <c r="AY1272" s="137" t="str">
        <f>IF('4'!$B$5="","",IF('4'!$B$36="","","PCF011003"))</f>
        <v/>
      </c>
      <c r="AZ1272" s="140" t="str">
        <f>IF('4'!$B$5="","",IF('4'!$B$36="","",1))</f>
        <v/>
      </c>
      <c r="BA1272" s="137" t="str">
        <f>IF('4'!$B$5="","",IF('4'!$B$36="","",43))</f>
        <v/>
      </c>
      <c r="BB1272" s="137" t="str">
        <f>IF('4'!$B$5="","",IF('4'!$B$36="","",IF('4'!$D$28="","",'4'!$D$28)))</f>
        <v/>
      </c>
      <c r="BC1272" s="141" t="str">
        <f>IF('4'!$B$5="","",IF('4'!$B$36="","",0))</f>
        <v/>
      </c>
      <c r="BD1272" s="137" t="str">
        <f>IF('4'!$B$5="","",IF('4'!$B$36="","",'4'!$B$2))</f>
        <v/>
      </c>
      <c r="BE1272" s="138" t="str">
        <f>IF('4'!$B$5="","",IF('4'!$B$36="","",'4'!$B$4))</f>
        <v/>
      </c>
      <c r="BG1272" s="77"/>
      <c r="BH1272" s="73"/>
      <c r="BI1272" s="79"/>
      <c r="BK1272" s="75"/>
      <c r="BL1272" s="73"/>
      <c r="BO1272" s="79"/>
      <c r="BQ1272" s="77"/>
      <c r="BR1272" s="73"/>
    </row>
    <row r="1273" spans="50:70" x14ac:dyDescent="0.25">
      <c r="AX1273" s="139" t="str">
        <f>IF('4'!$B$5="","",IF('4'!$B$36="","",'4'!$B$5))</f>
        <v/>
      </c>
      <c r="AY1273" s="137" t="str">
        <f>IF('4'!$B$5="","",IF('4'!$B$36="","","PCF011003"))</f>
        <v/>
      </c>
      <c r="AZ1273" s="140" t="str">
        <f>IF('4'!$B$5="","",IF('4'!$B$36="","",1))</f>
        <v/>
      </c>
      <c r="BA1273" s="137" t="str">
        <f>IF('4'!$B$5="","",IF('4'!$B$36="","",44))</f>
        <v/>
      </c>
      <c r="BB1273" s="137"/>
      <c r="BC1273" s="141" t="str">
        <f>IF('4'!$B$5="","",IF('4'!$B$36="","",0))</f>
        <v/>
      </c>
      <c r="BD1273" s="137" t="str">
        <f>IF('4'!$B$5="","",IF('4'!$B$36="","",'4'!$B$2))</f>
        <v/>
      </c>
      <c r="BE1273" s="138" t="str">
        <f>IF('4'!$B$5="","",IF('4'!$B$36="","",'4'!$B$4))</f>
        <v/>
      </c>
      <c r="BG1273" s="77"/>
      <c r="BH1273" s="73"/>
      <c r="BI1273" s="79"/>
      <c r="BK1273" s="75"/>
      <c r="BL1273" s="73"/>
      <c r="BO1273" s="79"/>
      <c r="BQ1273" s="77"/>
      <c r="BR1273" s="73"/>
    </row>
    <row r="1274" spans="50:70" x14ac:dyDescent="0.25">
      <c r="AX1274" s="139" t="str">
        <f>IF('4'!$B$5="","",IF('4'!$B$36="","",'4'!$B$5))</f>
        <v/>
      </c>
      <c r="AY1274" s="137" t="str">
        <f>IF('4'!$B$5="","",IF('4'!$B$36="","","PCF011003"))</f>
        <v/>
      </c>
      <c r="AZ1274" s="140" t="str">
        <f>IF('4'!$B$5="","",IF('4'!$B$36="","",1))</f>
        <v/>
      </c>
      <c r="BA1274" s="137" t="str">
        <f>IF('4'!$B$5="","",IF('4'!$B$36="","",45))</f>
        <v/>
      </c>
      <c r="BB1274" s="137" t="str">
        <f>IF('4'!$B$5="","",IF('4'!$B$36="","",IF('4'!$B$31="","",'4'!$B$31)))</f>
        <v/>
      </c>
      <c r="BC1274" s="141" t="str">
        <f>IF('4'!$B$5="","",IF('4'!$B$36="","",0))</f>
        <v/>
      </c>
      <c r="BD1274" s="137" t="str">
        <f>IF('4'!$B$5="","",IF('4'!$B$36="","",'4'!$B$2))</f>
        <v/>
      </c>
      <c r="BE1274" s="138" t="str">
        <f>IF('4'!$B$5="","",IF('4'!$B$36="","",'4'!$B$4))</f>
        <v/>
      </c>
      <c r="BG1274" s="77"/>
      <c r="BH1274" s="73"/>
      <c r="BI1274" s="79"/>
      <c r="BK1274" s="75"/>
      <c r="BL1274" s="73"/>
      <c r="BO1274" s="79"/>
      <c r="BQ1274" s="77"/>
      <c r="BR1274" s="73"/>
    </row>
    <row r="1275" spans="50:70" x14ac:dyDescent="0.25">
      <c r="AX1275" s="139" t="str">
        <f>IF('4'!$B$5="","",IF('4'!$B$36="","",'4'!$B$5))</f>
        <v/>
      </c>
      <c r="AY1275" s="137" t="str">
        <f>IF('4'!$B$5="","",IF('4'!$B$36="","","PCF011003"))</f>
        <v/>
      </c>
      <c r="AZ1275" s="140" t="str">
        <f>IF('4'!$B$5="","",IF('4'!$B$36="","",1))</f>
        <v/>
      </c>
      <c r="BA1275" s="137" t="str">
        <f>IF('4'!$B$5="","",IF('4'!$B$36="","",46))</f>
        <v/>
      </c>
      <c r="BB1275" s="137"/>
      <c r="BC1275" s="141" t="str">
        <f>IF('4'!$B$5="","",IF('4'!$B$36="","",'4'!$I$35))</f>
        <v/>
      </c>
      <c r="BD1275" s="137" t="str">
        <f>IF('4'!$B$5="","",IF('4'!$B$36="","",'4'!$B$2))</f>
        <v/>
      </c>
      <c r="BE1275" s="138" t="str">
        <f>IF('4'!$B$5="","",IF('4'!$B$36="","",'4'!$B$4))</f>
        <v/>
      </c>
      <c r="BG1275" s="77"/>
      <c r="BH1275" s="73"/>
      <c r="BI1275" s="79"/>
      <c r="BK1275" s="75"/>
      <c r="BL1275" s="73"/>
      <c r="BO1275" s="79"/>
      <c r="BQ1275" s="77"/>
      <c r="BR1275" s="73"/>
    </row>
    <row r="1276" spans="50:70" x14ac:dyDescent="0.25">
      <c r="AX1276" s="139" t="str">
        <f>IF('4'!$B$5="","",IF('4'!$B$36="","",'4'!$B$5))</f>
        <v/>
      </c>
      <c r="AY1276" s="137" t="str">
        <f>IF('4'!$B$5="","",IF('4'!$B$36="","","PCF011003"))</f>
        <v/>
      </c>
      <c r="AZ1276" s="140" t="str">
        <f>IF('4'!$B$5="","",IF('4'!$B$36="","",1))</f>
        <v/>
      </c>
      <c r="BA1276" s="137" t="str">
        <f>IF('4'!$B$5="","",IF('4'!$B$36="","",47))</f>
        <v/>
      </c>
      <c r="BB1276" s="137"/>
      <c r="BC1276" s="141" t="str">
        <f>IF('4'!$B$5="","",IF('4'!$B$36="","",'4'!$B$32))</f>
        <v/>
      </c>
      <c r="BD1276" s="137" t="str">
        <f>IF('4'!$B$5="","",IF('4'!$B$36="","",'4'!$B$2))</f>
        <v/>
      </c>
      <c r="BE1276" s="138" t="str">
        <f>IF('4'!$B$5="","",IF('4'!$B$36="","",'4'!$B$4))</f>
        <v/>
      </c>
      <c r="BG1276" s="77"/>
      <c r="BH1276" s="73"/>
      <c r="BI1276" s="79"/>
      <c r="BK1276" s="75"/>
      <c r="BL1276" s="73"/>
      <c r="BO1276" s="79"/>
      <c r="BQ1276" s="77"/>
      <c r="BR1276" s="73"/>
    </row>
    <row r="1277" spans="50:70" x14ac:dyDescent="0.25">
      <c r="AX1277" s="139" t="str">
        <f>IF('4'!$B$5="","",IF('4'!$B$36="","",'4'!$B$5))</f>
        <v/>
      </c>
      <c r="AY1277" s="137" t="str">
        <f>IF('4'!$B$5="","",IF('4'!$B$36="","","PCF011003"))</f>
        <v/>
      </c>
      <c r="AZ1277" s="140" t="str">
        <f>IF('4'!$B$5="","",IF('4'!$B$36="","",1))</f>
        <v/>
      </c>
      <c r="BA1277" s="137" t="str">
        <f>IF('4'!$B$5="","",IF('4'!$B$36="","",54))</f>
        <v/>
      </c>
      <c r="BB1277" s="137"/>
      <c r="BC1277" s="141" t="str">
        <f>IF('4'!$B$5="","",IF('4'!$B$36="","",0))</f>
        <v/>
      </c>
      <c r="BD1277" s="137" t="str">
        <f>IF('4'!$B$5="","",IF('4'!$B$36="","",'4'!$B$2))</f>
        <v/>
      </c>
      <c r="BE1277" s="138" t="str">
        <f>IF('4'!$B$5="","",IF('4'!$B$36="","",'4'!$B$4))</f>
        <v/>
      </c>
      <c r="BG1277" s="77"/>
      <c r="BH1277" s="73"/>
      <c r="BI1277" s="79"/>
      <c r="BK1277" s="75"/>
      <c r="BL1277" s="73"/>
      <c r="BO1277" s="79"/>
      <c r="BQ1277" s="77"/>
      <c r="BR1277" s="73"/>
    </row>
    <row r="1278" spans="50:70" x14ac:dyDescent="0.25">
      <c r="AX1278" s="139" t="str">
        <f>IF('4'!$B$5="","",IF('4'!$B$36="","",'4'!$B$5))</f>
        <v/>
      </c>
      <c r="AY1278" s="137" t="str">
        <f>IF('4'!$B$5="","",IF('4'!$B$36="","","PCF011003"))</f>
        <v/>
      </c>
      <c r="AZ1278" s="140" t="str">
        <f>IF('4'!$B$5="","",IF('4'!$B$36="","",1))</f>
        <v/>
      </c>
      <c r="BA1278" s="137" t="str">
        <f>IF('4'!$B$5="","",IF('4'!$B$36="","",55))</f>
        <v/>
      </c>
      <c r="BB1278" s="137"/>
      <c r="BC1278" s="141" t="str">
        <f>IF('4'!$B$5="","",IF('4'!$B$36="","",0))</f>
        <v/>
      </c>
      <c r="BD1278" s="137" t="str">
        <f>IF('4'!$B$5="","",IF('4'!$B$36="","",'4'!$B$2))</f>
        <v/>
      </c>
      <c r="BE1278" s="138" t="str">
        <f>IF('4'!$B$5="","",IF('4'!$B$36="","",'4'!$B$4))</f>
        <v/>
      </c>
      <c r="BG1278" s="77"/>
      <c r="BH1278" s="73"/>
      <c r="BI1278" s="79"/>
      <c r="BK1278" s="75"/>
      <c r="BL1278" s="73"/>
      <c r="BO1278" s="79"/>
      <c r="BQ1278" s="77"/>
      <c r="BR1278" s="73"/>
    </row>
    <row r="1279" spans="50:70" x14ac:dyDescent="0.25">
      <c r="AX1279" s="139" t="str">
        <f>IF('4'!$B$5="","",IF('4'!$B$36="","",'4'!$B$5))</f>
        <v/>
      </c>
      <c r="AY1279" s="137" t="str">
        <f>IF('4'!$B$5="","",IF('4'!$B$36="","","PCF011003"))</f>
        <v/>
      </c>
      <c r="AZ1279" s="140" t="str">
        <f>IF('4'!$B$5="","",IF('4'!$B$36="","",1))</f>
        <v/>
      </c>
      <c r="BA1279" s="137" t="str">
        <f>IF('4'!$B$5="","",IF('4'!$B$36="","",56))</f>
        <v/>
      </c>
      <c r="BB1279" s="137"/>
      <c r="BC1279" s="141" t="str">
        <f>IF('4'!$B$5="","",IF('4'!$B$36="","",0))</f>
        <v/>
      </c>
      <c r="BD1279" s="137" t="str">
        <f>IF('4'!$B$5="","",IF('4'!$B$36="","",'4'!$B$2))</f>
        <v/>
      </c>
      <c r="BE1279" s="138" t="str">
        <f>IF('4'!$B$5="","",IF('4'!$B$36="","",'4'!$B$4))</f>
        <v/>
      </c>
      <c r="BG1279" s="77"/>
      <c r="BH1279" s="73"/>
      <c r="BI1279" s="79"/>
      <c r="BK1279" s="75"/>
      <c r="BL1279" s="73"/>
      <c r="BO1279" s="79"/>
      <c r="BQ1279" s="77"/>
      <c r="BR1279" s="73"/>
    </row>
    <row r="1280" spans="50:70" x14ac:dyDescent="0.25">
      <c r="AX1280" s="139" t="str">
        <f>IF('4'!$B$5="","",IF('4'!$B$36="","",'4'!$B$5))</f>
        <v/>
      </c>
      <c r="AY1280" s="137" t="str">
        <f>IF('4'!$B$5="","",IF('4'!$B$36="","","PCF011003"))</f>
        <v/>
      </c>
      <c r="AZ1280" s="140" t="str">
        <f>IF('4'!$B$5="","",IF('4'!$B$36="","",1))</f>
        <v/>
      </c>
      <c r="BA1280" s="137" t="str">
        <f>IF('4'!$B$5="","",IF('4'!$B$36="","",57))</f>
        <v/>
      </c>
      <c r="BB1280" s="137"/>
      <c r="BC1280" s="141" t="str">
        <f>IF('4'!$B$5="","",IF('4'!$B$36="","",0))</f>
        <v/>
      </c>
      <c r="BD1280" s="137" t="str">
        <f>IF('4'!$B$5="","",IF('4'!$B$36="","",'4'!$B$2))</f>
        <v/>
      </c>
      <c r="BE1280" s="138" t="str">
        <f>IF('4'!$B$5="","",IF('4'!$B$36="","",'4'!$B$4))</f>
        <v/>
      </c>
      <c r="BG1280" s="77"/>
      <c r="BH1280" s="73"/>
      <c r="BI1280" s="79"/>
      <c r="BK1280" s="75"/>
      <c r="BL1280" s="73"/>
      <c r="BO1280" s="79"/>
      <c r="BQ1280" s="77"/>
      <c r="BR1280" s="73"/>
    </row>
    <row r="1281" spans="50:70" x14ac:dyDescent="0.25">
      <c r="AX1281" s="139" t="str">
        <f>IF('4'!$B$5="","",IF('4'!$B$36="","",'4'!$B$5))</f>
        <v/>
      </c>
      <c r="AY1281" s="137" t="str">
        <f>IF('4'!$B$5="","",IF('4'!$B$36="","","PCF011003"))</f>
        <v/>
      </c>
      <c r="AZ1281" s="140" t="str">
        <f>IF('4'!$B$5="","",IF('4'!$B$36="","",1))</f>
        <v/>
      </c>
      <c r="BA1281" s="137" t="str">
        <f>IF('4'!$B$5="","",IF('4'!$B$36="","",58))</f>
        <v/>
      </c>
      <c r="BB1281" s="137"/>
      <c r="BC1281" s="141" t="str">
        <f>IF('4'!$B$5="","",IF('4'!$B$36="","",0))</f>
        <v/>
      </c>
      <c r="BD1281" s="137" t="str">
        <f>IF('4'!$B$5="","",IF('4'!$B$36="","",'4'!$B$2))</f>
        <v/>
      </c>
      <c r="BE1281" s="138" t="str">
        <f>IF('4'!$B$5="","",IF('4'!$B$36="","",'4'!$B$4))</f>
        <v/>
      </c>
      <c r="BG1281" s="77"/>
      <c r="BH1281" s="73"/>
      <c r="BI1281" s="79"/>
      <c r="BK1281" s="75"/>
      <c r="BL1281" s="73"/>
      <c r="BO1281" s="79"/>
      <c r="BQ1281" s="77"/>
      <c r="BR1281" s="73"/>
    </row>
    <row r="1282" spans="50:70" x14ac:dyDescent="0.25">
      <c r="AX1282" s="139" t="str">
        <f>IF('4'!$B$5="","",IF('4'!$B$36="","",'4'!$B$5))</f>
        <v/>
      </c>
      <c r="AY1282" s="137" t="str">
        <f>IF('4'!$B$5="","",IF('4'!$B$36="","","PCF011003"))</f>
        <v/>
      </c>
      <c r="AZ1282" s="140" t="str">
        <f>IF('4'!$B$5="","",IF('4'!$B$36="","",1))</f>
        <v/>
      </c>
      <c r="BA1282" s="137" t="str">
        <f>IF('4'!$B$5="","",IF('4'!$B$36="","",59))</f>
        <v/>
      </c>
      <c r="BB1282" s="137"/>
      <c r="BC1282" s="141" t="str">
        <f>IF('4'!$B$5="","",IF('4'!$B$36="","",0))</f>
        <v/>
      </c>
      <c r="BD1282" s="137" t="str">
        <f>IF('4'!$B$5="","",IF('4'!$B$36="","",'4'!$B$2))</f>
        <v/>
      </c>
      <c r="BE1282" s="138" t="str">
        <f>IF('4'!$B$5="","",IF('4'!$B$36="","",'4'!$B$4))</f>
        <v/>
      </c>
      <c r="BG1282" s="77"/>
      <c r="BH1282" s="73"/>
      <c r="BI1282" s="79"/>
      <c r="BK1282" s="75"/>
      <c r="BL1282" s="73"/>
      <c r="BO1282" s="79"/>
      <c r="BQ1282" s="77"/>
      <c r="BR1282" s="73"/>
    </row>
    <row r="1283" spans="50:70" x14ac:dyDescent="0.25">
      <c r="AX1283" s="139" t="str">
        <f>IF('4'!$B$5="","",IF('4'!$B$36="","",'4'!$B$5))</f>
        <v/>
      </c>
      <c r="AY1283" s="137" t="str">
        <f>IF('4'!$B$5="","",IF('4'!$B$36="","","PCF011003"))</f>
        <v/>
      </c>
      <c r="AZ1283" s="140" t="str">
        <f>IF('4'!$B$5="","",IF('4'!$B$36="","",1))</f>
        <v/>
      </c>
      <c r="BA1283" s="137" t="str">
        <f>IF('4'!$B$5="","",IF('4'!$B$36="","",60))</f>
        <v/>
      </c>
      <c r="BB1283" s="137"/>
      <c r="BC1283" s="141" t="str">
        <f>IF('4'!$B$5="","",IF('4'!$B$36="","",0))</f>
        <v/>
      </c>
      <c r="BD1283" s="137" t="str">
        <f>IF('4'!$B$5="","",IF('4'!$B$36="","",'4'!$B$2))</f>
        <v/>
      </c>
      <c r="BE1283" s="138" t="str">
        <f>IF('4'!$B$5="","",IF('4'!$B$36="","",'4'!$B$4))</f>
        <v/>
      </c>
      <c r="BG1283" s="77"/>
      <c r="BH1283" s="73"/>
      <c r="BI1283" s="79"/>
      <c r="BK1283" s="75"/>
      <c r="BL1283" s="73"/>
      <c r="BO1283" s="79"/>
      <c r="BQ1283" s="77"/>
      <c r="BR1283" s="73"/>
    </row>
    <row r="1284" spans="50:70" x14ac:dyDescent="0.25">
      <c r="AX1284" s="139" t="str">
        <f>IF('4'!$B$5="","",IF('4'!$B$36="","",'4'!$B$5))</f>
        <v/>
      </c>
      <c r="AY1284" s="137" t="str">
        <f>IF('4'!$B$5="","",IF('4'!$B$36="","","PCF011003"))</f>
        <v/>
      </c>
      <c r="AZ1284" s="140" t="str">
        <f>IF('4'!$B$5="","",IF('4'!$B$36="","",1))</f>
        <v/>
      </c>
      <c r="BA1284" s="137" t="str">
        <f>IF('4'!$B$5="","",IF('4'!$B$36="","",61))</f>
        <v/>
      </c>
      <c r="BB1284" s="137"/>
      <c r="BC1284" s="141" t="str">
        <f>IF('4'!$B$5="","",IF('4'!$B$36="","",0))</f>
        <v/>
      </c>
      <c r="BD1284" s="137" t="str">
        <f>IF('4'!$B$5="","",IF('4'!$B$36="","",'4'!$B$2))</f>
        <v/>
      </c>
      <c r="BE1284" s="138" t="str">
        <f>IF('4'!$B$5="","",IF('4'!$B$36="","",'4'!$B$4))</f>
        <v/>
      </c>
      <c r="BG1284" s="77"/>
      <c r="BH1284" s="73"/>
      <c r="BI1284" s="79"/>
      <c r="BK1284" s="75"/>
      <c r="BL1284" s="73"/>
      <c r="BO1284" s="79"/>
      <c r="BQ1284" s="77"/>
      <c r="BR1284" s="73"/>
    </row>
    <row r="1285" spans="50:70" x14ac:dyDescent="0.25">
      <c r="AX1285" s="139" t="str">
        <f>IF('4'!$B$5="","",IF('4'!$B$36="","",'4'!$B$5))</f>
        <v/>
      </c>
      <c r="AY1285" s="137" t="str">
        <f>IF('4'!$B$5="","",IF('4'!$B$36="","","PCF011003"))</f>
        <v/>
      </c>
      <c r="AZ1285" s="140" t="str">
        <f>IF('4'!$B$5="","",IF('4'!$B$36="","",1))</f>
        <v/>
      </c>
      <c r="BA1285" s="137" t="str">
        <f>IF('4'!$B$5="","",IF('4'!$B$36="","",70))</f>
        <v/>
      </c>
      <c r="BB1285" s="137" t="str">
        <f>IF('4'!$B$5="","",IF('4'!$B$36="","",IF('4'!$A$18="","",'4'!$A$18)))</f>
        <v/>
      </c>
      <c r="BC1285" s="141" t="str">
        <f>IF('4'!$B$5="","",IF('4'!$B$36="","",0))</f>
        <v/>
      </c>
      <c r="BD1285" s="137" t="str">
        <f>IF('4'!$B$5="","",IF('4'!$B$36="","",'4'!$B$2))</f>
        <v/>
      </c>
      <c r="BE1285" s="138" t="str">
        <f>IF('4'!$B$5="","",IF('4'!$B$36="","",'4'!$B$4))</f>
        <v/>
      </c>
      <c r="BG1285" s="77"/>
      <c r="BH1285" s="73"/>
      <c r="BI1285" s="79"/>
      <c r="BK1285" s="75"/>
      <c r="BL1285" s="73"/>
      <c r="BO1285" s="79"/>
      <c r="BQ1285" s="77"/>
      <c r="BR1285" s="73"/>
    </row>
    <row r="1286" spans="50:70" x14ac:dyDescent="0.25">
      <c r="AX1286" s="139" t="str">
        <f>IF('4'!$B$5="","",IF('4'!$B$36="","",'4'!$B$5))</f>
        <v/>
      </c>
      <c r="AY1286" s="137" t="str">
        <f>IF('4'!$B$5="","",IF('4'!$B$36="","","PCF011003"))</f>
        <v/>
      </c>
      <c r="AZ1286" s="140" t="str">
        <f>IF('4'!$B$5="","",IF('4'!$B$36="","",1))</f>
        <v/>
      </c>
      <c r="BA1286" s="137" t="str">
        <f>IF('4'!$B$5="","",IF('4'!$B$36="","",71))</f>
        <v/>
      </c>
      <c r="BB1286" s="137" t="str">
        <f>IF('4'!$B$5="","",IF('4'!$B$36="","",IF('4'!$A$18="","",'4'!$A$18)))</f>
        <v/>
      </c>
      <c r="BC1286" s="141" t="str">
        <f>IF('4'!$B$5="","",IF('4'!$B$36="","",0))</f>
        <v/>
      </c>
      <c r="BD1286" s="137" t="str">
        <f>IF('4'!$B$5="","",IF('4'!$B$36="","",'4'!$B$2))</f>
        <v/>
      </c>
      <c r="BE1286" s="138" t="str">
        <f>IF('4'!$B$5="","",IF('4'!$B$36="","",'4'!$B$4))</f>
        <v/>
      </c>
      <c r="BG1286" s="77"/>
      <c r="BH1286" s="73"/>
      <c r="BI1286" s="79"/>
      <c r="BK1286" s="75"/>
      <c r="BL1286" s="73"/>
      <c r="BO1286" s="79"/>
      <c r="BQ1286" s="77"/>
      <c r="BR1286" s="73"/>
    </row>
    <row r="1287" spans="50:70" x14ac:dyDescent="0.25">
      <c r="AX1287" s="139" t="str">
        <f>IF('4'!$B$5="","",IF('4'!$B$36="","",'4'!$B$5))</f>
        <v/>
      </c>
      <c r="AY1287" s="137" t="str">
        <f>IF('4'!$B$5="","",IF('4'!$B$36="","","PCF011003"))</f>
        <v/>
      </c>
      <c r="AZ1287" s="140" t="str">
        <f>IF('4'!$B$5="","",IF('4'!$B$36="","",1))</f>
        <v/>
      </c>
      <c r="BA1287" s="137" t="str">
        <f>IF('4'!$B$5="","",IF('4'!$B$36="","",72))</f>
        <v/>
      </c>
      <c r="BB1287" s="137" t="str">
        <f>IF('4'!$B$5="","",IF('4'!$B$36="","",IF('4'!$A$19="","",'4'!$A$19)))</f>
        <v/>
      </c>
      <c r="BC1287" s="141" t="str">
        <f>IF('4'!$B$5="","",IF('4'!$B$36="","",0))</f>
        <v/>
      </c>
      <c r="BD1287" s="137" t="str">
        <f>IF('4'!$B$5="","",IF('4'!$B$36="","",'4'!$B$2))</f>
        <v/>
      </c>
      <c r="BE1287" s="138" t="str">
        <f>IF('4'!$B$5="","",IF('4'!$B$36="","",'4'!$B$4))</f>
        <v/>
      </c>
      <c r="BG1287" s="77"/>
      <c r="BH1287" s="73"/>
      <c r="BI1287" s="79"/>
      <c r="BK1287" s="75"/>
      <c r="BL1287" s="73"/>
      <c r="BO1287" s="79"/>
      <c r="BQ1287" s="77"/>
      <c r="BR1287" s="73"/>
    </row>
    <row r="1288" spans="50:70" x14ac:dyDescent="0.25">
      <c r="AX1288" s="139" t="str">
        <f>IF('4'!$B$5="","",IF('4'!$B$36="","",'4'!$B$5))</f>
        <v/>
      </c>
      <c r="AY1288" s="137" t="str">
        <f>IF('4'!$B$5="","",IF('4'!$B$36="","","PCF011003"))</f>
        <v/>
      </c>
      <c r="AZ1288" s="140" t="str">
        <f>IF('4'!$B$5="","",IF('4'!$B$36="","",1))</f>
        <v/>
      </c>
      <c r="BA1288" s="137" t="str">
        <f>IF('4'!$B$5="","",IF('4'!$B$36="","",73))</f>
        <v/>
      </c>
      <c r="BB1288" s="137" t="str">
        <f>IF('4'!$B$5="","",IF('4'!$B$36="","",IF('4'!$A$19="","",'4'!$A$19)))</f>
        <v/>
      </c>
      <c r="BC1288" s="141" t="str">
        <f>IF('4'!$B$5="","",IF('4'!$B$36="","",0))</f>
        <v/>
      </c>
      <c r="BD1288" s="137" t="str">
        <f>IF('4'!$B$5="","",IF('4'!$B$36="","",'4'!$B$2))</f>
        <v/>
      </c>
      <c r="BE1288" s="138" t="str">
        <f>IF('4'!$B$5="","",IF('4'!$B$36="","",'4'!$B$4))</f>
        <v/>
      </c>
      <c r="BG1288" s="77"/>
      <c r="BH1288" s="73"/>
      <c r="BI1288" s="79"/>
      <c r="BK1288" s="75"/>
      <c r="BL1288" s="73"/>
      <c r="BO1288" s="79"/>
      <c r="BQ1288" s="77"/>
      <c r="BR1288" s="73"/>
    </row>
    <row r="1289" spans="50:70" x14ac:dyDescent="0.25">
      <c r="AX1289" s="139" t="str">
        <f>IF('4'!$B$5="","",IF('4'!$B$36="","",'4'!$B$5))</f>
        <v/>
      </c>
      <c r="AY1289" s="137" t="str">
        <f>IF('4'!$B$5="","",IF('4'!$B$36="","","PCF011003"))</f>
        <v/>
      </c>
      <c r="AZ1289" s="140" t="str">
        <f>IF('4'!$B$5="","",IF('4'!$B$36="","",1))</f>
        <v/>
      </c>
      <c r="BA1289" s="137" t="str">
        <f>IF('4'!$B$5="","",IF('4'!$B$36="","",74))</f>
        <v/>
      </c>
      <c r="BB1289" s="137" t="str">
        <f>IF('4'!$B$5="","",IF('4'!$B$36="","",IF('4'!$A$20="","",'4'!$A$20)))</f>
        <v/>
      </c>
      <c r="BC1289" s="141" t="str">
        <f>IF('4'!$B$5="","",IF('4'!$B$36="","",0))</f>
        <v/>
      </c>
      <c r="BD1289" s="137" t="str">
        <f>IF('4'!$B$5="","",IF('4'!$B$36="","",'4'!$B$2))</f>
        <v/>
      </c>
      <c r="BE1289" s="138" t="str">
        <f>IF('4'!$B$5="","",IF('4'!$B$36="","",'4'!$B$4))</f>
        <v/>
      </c>
      <c r="BG1289" s="77"/>
      <c r="BH1289" s="73"/>
      <c r="BI1289" s="79"/>
      <c r="BK1289" s="75"/>
      <c r="BL1289" s="73"/>
      <c r="BO1289" s="79"/>
      <c r="BQ1289" s="77"/>
      <c r="BR1289" s="73"/>
    </row>
    <row r="1290" spans="50:70" x14ac:dyDescent="0.25">
      <c r="AX1290" s="139" t="str">
        <f>IF('4'!$B$5="","",IF('4'!$B$36="","",'4'!$B$5))</f>
        <v/>
      </c>
      <c r="AY1290" s="137" t="str">
        <f>IF('4'!$B$5="","",IF('4'!$B$36="","","PCF011003"))</f>
        <v/>
      </c>
      <c r="AZ1290" s="140" t="str">
        <f>IF('4'!$B$5="","",IF('4'!$B$36="","",1))</f>
        <v/>
      </c>
      <c r="BA1290" s="137" t="str">
        <f>IF('4'!$B$5="","",IF('4'!$B$36="","",75))</f>
        <v/>
      </c>
      <c r="BB1290" s="137" t="str">
        <f>IF('4'!$B$5="","",IF('4'!$B$36="","",IF('4'!$A$20="","",'4'!$A$20)))</f>
        <v/>
      </c>
      <c r="BC1290" s="141" t="str">
        <f>IF('4'!$B$5="","",IF('4'!$B$36="","",0))</f>
        <v/>
      </c>
      <c r="BD1290" s="137" t="str">
        <f>IF('4'!$B$5="","",IF('4'!$B$36="","",'4'!$B$2))</f>
        <v/>
      </c>
      <c r="BE1290" s="138" t="str">
        <f>IF('4'!$B$5="","",IF('4'!$B$36="","",'4'!$B$4))</f>
        <v/>
      </c>
      <c r="BG1290" s="77"/>
      <c r="BH1290" s="73"/>
      <c r="BI1290" s="79"/>
      <c r="BK1290" s="75"/>
      <c r="BL1290" s="73"/>
      <c r="BO1290" s="79"/>
      <c r="BQ1290" s="77"/>
      <c r="BR1290" s="73"/>
    </row>
    <row r="1291" spans="50:70" x14ac:dyDescent="0.25">
      <c r="AX1291" s="139" t="str">
        <f>IF('4'!$B$5="","",IF('4'!$B$36="","",'4'!$B$5))</f>
        <v/>
      </c>
      <c r="AY1291" s="137" t="str">
        <f>IF('4'!$B$5="","",IF('4'!$B$36="","","PCF011003"))</f>
        <v/>
      </c>
      <c r="AZ1291" s="140" t="str">
        <f>IF('4'!$B$5="","",IF('4'!$B$36="","",1))</f>
        <v/>
      </c>
      <c r="BA1291" s="137" t="str">
        <f>IF('4'!$B$5="","",IF('4'!$B$36="","",76))</f>
        <v/>
      </c>
      <c r="BB1291" s="137" t="str">
        <f>IF('4'!$B$5="","",IF('4'!$B$36="","",IF('4'!$A$21="","",'4'!$A$21)))</f>
        <v/>
      </c>
      <c r="BC1291" s="141" t="str">
        <f>IF('4'!$B$5="","",IF('4'!$B$36="","",0))</f>
        <v/>
      </c>
      <c r="BD1291" s="137" t="str">
        <f>IF('4'!$B$5="","",IF('4'!$B$36="","",'4'!$B$2))</f>
        <v/>
      </c>
      <c r="BE1291" s="138" t="str">
        <f>IF('4'!$B$5="","",IF('4'!$B$36="","",'4'!$B$4))</f>
        <v/>
      </c>
      <c r="BG1291" s="77"/>
      <c r="BH1291" s="73"/>
      <c r="BI1291" s="79"/>
      <c r="BK1291" s="75"/>
      <c r="BL1291" s="73"/>
      <c r="BO1291" s="79"/>
      <c r="BQ1291" s="77"/>
      <c r="BR1291" s="73"/>
    </row>
    <row r="1292" spans="50:70" x14ac:dyDescent="0.25">
      <c r="AX1292" s="139" t="str">
        <f>IF('4'!$B$5="","",IF('4'!$B$36="","",'4'!$B$5))</f>
        <v/>
      </c>
      <c r="AY1292" s="137" t="str">
        <f>IF('4'!$B$5="","",IF('4'!$B$36="","","PCF011003"))</f>
        <v/>
      </c>
      <c r="AZ1292" s="140" t="str">
        <f>IF('4'!$B$5="","",IF('4'!$B$36="","",1))</f>
        <v/>
      </c>
      <c r="BA1292" s="137" t="str">
        <f>IF('4'!$B$5="","",IF('4'!$B$36="","",77))</f>
        <v/>
      </c>
      <c r="BB1292" s="137" t="str">
        <f>IF('4'!$B$5="","",IF('4'!$B$36="","",IF('4'!$A$21="","",'4'!$A$21)))</f>
        <v/>
      </c>
      <c r="BC1292" s="141" t="str">
        <f>IF('4'!$B$5="","",IF('4'!$B$36="","",0))</f>
        <v/>
      </c>
      <c r="BD1292" s="137" t="str">
        <f>IF('4'!$B$5="","",IF('4'!$B$36="","",'4'!$B$2))</f>
        <v/>
      </c>
      <c r="BE1292" s="138" t="str">
        <f>IF('4'!$B$5="","",IF('4'!$B$36="","",'4'!$B$4))</f>
        <v/>
      </c>
      <c r="BG1292" s="77"/>
      <c r="BH1292" s="73"/>
      <c r="BI1292" s="79"/>
      <c r="BK1292" s="75"/>
      <c r="BL1292" s="73"/>
      <c r="BO1292" s="79"/>
      <c r="BQ1292" s="77"/>
      <c r="BR1292" s="73"/>
    </row>
    <row r="1293" spans="50:70" x14ac:dyDescent="0.25">
      <c r="AX1293" s="139" t="str">
        <f>IF('4'!$B$5="","",IF('4'!$B$36="","",'4'!$B$5))</f>
        <v/>
      </c>
      <c r="AY1293" s="137" t="str">
        <f>IF('4'!$B$5="","",IF('4'!$B$36="","","PCF011003"))</f>
        <v/>
      </c>
      <c r="AZ1293" s="140" t="str">
        <f>IF('4'!$B$5="","",IF('4'!$B$36="","",1))</f>
        <v/>
      </c>
      <c r="BA1293" s="137" t="str">
        <f>IF('4'!$B$5="","",IF('4'!$B$36="","",78))</f>
        <v/>
      </c>
      <c r="BB1293" s="137" t="str">
        <f>IF('4'!$B$5="","",IF('4'!$B$36="","",IF('4'!$J$18="","",'4'!$J$18)))</f>
        <v/>
      </c>
      <c r="BC1293" s="141" t="str">
        <f>IF('4'!$B$5="","",IF('4'!$B$36="","",0))</f>
        <v/>
      </c>
      <c r="BD1293" s="137" t="str">
        <f>IF('4'!$B$5="","",IF('4'!$B$36="","",'4'!$B$2))</f>
        <v/>
      </c>
      <c r="BE1293" s="138" t="str">
        <f>IF('4'!$B$5="","",IF('4'!$B$36="","",'4'!$B$4))</f>
        <v/>
      </c>
      <c r="BG1293" s="77"/>
      <c r="BH1293" s="73"/>
      <c r="BI1293" s="79"/>
      <c r="BK1293" s="75"/>
      <c r="BL1293" s="73"/>
      <c r="BO1293" s="79"/>
      <c r="BQ1293" s="77"/>
      <c r="BR1293" s="73"/>
    </row>
    <row r="1294" spans="50:70" x14ac:dyDescent="0.25">
      <c r="AX1294" s="139" t="str">
        <f>IF('4'!$B$5="","",IF('4'!$B$36="","",'4'!$B$5))</f>
        <v/>
      </c>
      <c r="AY1294" s="137" t="str">
        <f>IF('4'!$B$5="","",IF('4'!$B$36="","","PCF011003"))</f>
        <v/>
      </c>
      <c r="AZ1294" s="140" t="str">
        <f>IF('4'!$B$5="","",IF('4'!$B$36="","",1))</f>
        <v/>
      </c>
      <c r="BA1294" s="137" t="str">
        <f>IF('4'!$B$5="","",IF('4'!$B$36="","",79))</f>
        <v/>
      </c>
      <c r="BB1294" s="137" t="str">
        <f>IF('4'!$B$5="","",IF('4'!$B$36="","",IF('4'!$J$18="","",'4'!$J$18)))</f>
        <v/>
      </c>
      <c r="BC1294" s="141" t="str">
        <f>IF('4'!$B$5="","",IF('4'!$B$36="","",0))</f>
        <v/>
      </c>
      <c r="BD1294" s="137" t="str">
        <f>IF('4'!$B$5="","",IF('4'!$B$36="","",'4'!$B$2))</f>
        <v/>
      </c>
      <c r="BE1294" s="138" t="str">
        <f>IF('4'!$B$5="","",IF('4'!$B$36="","",'4'!$B$4))</f>
        <v/>
      </c>
      <c r="BG1294" s="77"/>
      <c r="BH1294" s="73"/>
      <c r="BI1294" s="79"/>
      <c r="BK1294" s="75"/>
      <c r="BL1294" s="73"/>
      <c r="BO1294" s="79"/>
      <c r="BQ1294" s="77"/>
      <c r="BR1294" s="73"/>
    </row>
    <row r="1295" spans="50:70" x14ac:dyDescent="0.25">
      <c r="AX1295" s="139" t="str">
        <f>IF('4'!$B$5="","",IF('4'!$B$36="","",'4'!$B$5))</f>
        <v/>
      </c>
      <c r="AY1295" s="137" t="str">
        <f>IF('4'!$B$5="","",IF('4'!$B$36="","","PCF011003"))</f>
        <v/>
      </c>
      <c r="AZ1295" s="140" t="str">
        <f>IF('4'!$B$5="","",IF('4'!$B$36="","",1))</f>
        <v/>
      </c>
      <c r="BA1295" s="137" t="str">
        <f>IF('4'!$B$5="","",IF('4'!$B$36="","",80))</f>
        <v/>
      </c>
      <c r="BB1295" s="137" t="str">
        <f>IF('4'!$B$5="","",IF('4'!$B$36="","",IF('4'!$J$19="","",'4'!$J$19)))</f>
        <v/>
      </c>
      <c r="BC1295" s="141" t="str">
        <f>IF('4'!$B$5="","",IF('4'!$B$36="","",0))</f>
        <v/>
      </c>
      <c r="BD1295" s="137" t="str">
        <f>IF('4'!$B$5="","",IF('4'!$B$36="","",'4'!$B$2))</f>
        <v/>
      </c>
      <c r="BE1295" s="138" t="str">
        <f>IF('4'!$B$5="","",IF('4'!$B$36="","",'4'!$B$4))</f>
        <v/>
      </c>
      <c r="BG1295" s="77"/>
      <c r="BH1295" s="73"/>
      <c r="BI1295" s="79"/>
      <c r="BK1295" s="75"/>
      <c r="BL1295" s="73"/>
      <c r="BO1295" s="79"/>
      <c r="BQ1295" s="77"/>
      <c r="BR1295" s="73"/>
    </row>
    <row r="1296" spans="50:70" x14ac:dyDescent="0.25">
      <c r="AX1296" s="139" t="str">
        <f>IF('4'!$B$5="","",IF('4'!$B$36="","",'4'!$B$5))</f>
        <v/>
      </c>
      <c r="AY1296" s="137" t="str">
        <f>IF('4'!$B$5="","",IF('4'!$B$36="","","PCF011003"))</f>
        <v/>
      </c>
      <c r="AZ1296" s="140" t="str">
        <f>IF('4'!$B$5="","",IF('4'!$B$36="","",1))</f>
        <v/>
      </c>
      <c r="BA1296" s="137" t="str">
        <f>IF('4'!$B$5="","",IF('4'!$B$36="","",81))</f>
        <v/>
      </c>
      <c r="BB1296" s="137" t="str">
        <f>IF('4'!$B$5="","",IF('4'!$B$36="","",IF('4'!$J$19="","",'4'!$J$19)))</f>
        <v/>
      </c>
      <c r="BC1296" s="141" t="str">
        <f>IF('4'!$B$5="","",IF('4'!$B$36="","",0))</f>
        <v/>
      </c>
      <c r="BD1296" s="137" t="str">
        <f>IF('4'!$B$5="","",IF('4'!$B$36="","",'4'!$B$2))</f>
        <v/>
      </c>
      <c r="BE1296" s="138" t="str">
        <f>IF('4'!$B$5="","",IF('4'!$B$36="","",'4'!$B$4))</f>
        <v/>
      </c>
      <c r="BG1296" s="77"/>
      <c r="BH1296" s="73"/>
      <c r="BI1296" s="79"/>
      <c r="BK1296" s="75"/>
      <c r="BL1296" s="73"/>
      <c r="BO1296" s="79"/>
      <c r="BQ1296" s="77"/>
      <c r="BR1296" s="73"/>
    </row>
    <row r="1297" spans="50:70" x14ac:dyDescent="0.25">
      <c r="AX1297" s="139" t="str">
        <f>IF('4'!$B$5="","",IF('4'!$B$36="","",'4'!$B$5))</f>
        <v/>
      </c>
      <c r="AY1297" s="137" t="str">
        <f>IF('4'!$B$5="","",IF('4'!$B$36="","","PCF011003"))</f>
        <v/>
      </c>
      <c r="AZ1297" s="140" t="str">
        <f>IF('4'!$B$5="","",IF('4'!$B$36="","",1))</f>
        <v/>
      </c>
      <c r="BA1297" s="137" t="str">
        <f>IF('4'!$B$5="","",IF('4'!$B$36="","",82))</f>
        <v/>
      </c>
      <c r="BB1297" s="137" t="str">
        <f>IF('4'!$B$5="","",IF('4'!$B$36="","",IF('4'!$J$20="","",'4'!$J$20)))</f>
        <v/>
      </c>
      <c r="BC1297" s="141" t="str">
        <f>IF('4'!$B$5="","",IF('4'!$B$36="","",0))</f>
        <v/>
      </c>
      <c r="BD1297" s="137" t="str">
        <f>IF('4'!$B$5="","",IF('4'!$B$36="","",'4'!$B$2))</f>
        <v/>
      </c>
      <c r="BE1297" s="138" t="str">
        <f>IF('4'!$B$5="","",IF('4'!$B$36="","",'4'!$B$4))</f>
        <v/>
      </c>
      <c r="BG1297" s="77"/>
      <c r="BH1297" s="73"/>
      <c r="BI1297" s="79"/>
      <c r="BK1297" s="75"/>
      <c r="BL1297" s="73"/>
      <c r="BO1297" s="79"/>
      <c r="BQ1297" s="77"/>
      <c r="BR1297" s="73"/>
    </row>
    <row r="1298" spans="50:70" x14ac:dyDescent="0.25">
      <c r="AX1298" s="139" t="str">
        <f>IF('4'!$B$5="","",IF('4'!$B$36="","",'4'!$B$5))</f>
        <v/>
      </c>
      <c r="AY1298" s="137" t="str">
        <f>IF('4'!$B$5="","",IF('4'!$B$36="","","PCF011003"))</f>
        <v/>
      </c>
      <c r="AZ1298" s="140" t="str">
        <f>IF('4'!$B$5="","",IF('4'!$B$36="","",1))</f>
        <v/>
      </c>
      <c r="BA1298" s="137" t="str">
        <f>IF('4'!$B$5="","",IF('4'!$B$36="","",83))</f>
        <v/>
      </c>
      <c r="BB1298" s="137" t="str">
        <f>IF('4'!$B$5="","",IF('4'!$B$36="","",IF('4'!$J$20="","",'4'!$J$20)))</f>
        <v/>
      </c>
      <c r="BC1298" s="141" t="str">
        <f>IF('4'!$B$5="","",IF('4'!$B$36="","",0))</f>
        <v/>
      </c>
      <c r="BD1298" s="137" t="str">
        <f>IF('4'!$B$5="","",IF('4'!$B$36="","",'4'!$B$2))</f>
        <v/>
      </c>
      <c r="BE1298" s="138" t="str">
        <f>IF('4'!$B$5="","",IF('4'!$B$36="","",'4'!$B$4))</f>
        <v/>
      </c>
      <c r="BG1298" s="77"/>
      <c r="BH1298" s="73"/>
      <c r="BI1298" s="79"/>
      <c r="BK1298" s="75"/>
      <c r="BL1298" s="73"/>
      <c r="BO1298" s="79"/>
      <c r="BQ1298" s="77"/>
      <c r="BR1298" s="73"/>
    </row>
    <row r="1299" spans="50:70" x14ac:dyDescent="0.25">
      <c r="AX1299" s="139" t="str">
        <f>IF('4'!$B$5="","",IF('4'!$B$36="","",'4'!$B$5))</f>
        <v/>
      </c>
      <c r="AY1299" s="137" t="str">
        <f>IF('4'!$B$5="","",IF('4'!$B$36="","","PCF011003"))</f>
        <v/>
      </c>
      <c r="AZ1299" s="140" t="str">
        <f>IF('4'!$B$5="","",IF('4'!$B$36="","",1))</f>
        <v/>
      </c>
      <c r="BA1299" s="137" t="str">
        <f>IF('4'!$B$5="","",IF('4'!$B$36="","",84))</f>
        <v/>
      </c>
      <c r="BB1299" s="137" t="str">
        <f>IF('4'!$B$5="","",IF('4'!$B$36="","",IF('4'!$J$21="","",'4'!$J$21)))</f>
        <v/>
      </c>
      <c r="BC1299" s="141" t="str">
        <f>IF('4'!$B$5="","",IF('4'!$B$36="","",0))</f>
        <v/>
      </c>
      <c r="BD1299" s="137" t="str">
        <f>IF('4'!$B$5="","",IF('4'!$B$36="","",'4'!$B$2))</f>
        <v/>
      </c>
      <c r="BE1299" s="138" t="str">
        <f>IF('4'!$B$5="","",IF('4'!$B$36="","",'4'!$B$4))</f>
        <v/>
      </c>
      <c r="BG1299" s="77"/>
      <c r="BH1299" s="73"/>
      <c r="BI1299" s="79"/>
      <c r="BK1299" s="75"/>
      <c r="BL1299" s="73"/>
      <c r="BO1299" s="79"/>
      <c r="BQ1299" s="77"/>
      <c r="BR1299" s="73"/>
    </row>
    <row r="1300" spans="50:70" x14ac:dyDescent="0.25">
      <c r="AX1300" s="139" t="str">
        <f>IF('4'!$B$5="","",IF('4'!$B$36="","",'4'!$B$5))</f>
        <v/>
      </c>
      <c r="AY1300" s="137" t="str">
        <f>IF('4'!$B$5="","",IF('4'!$B$36="","","PCF011003"))</f>
        <v/>
      </c>
      <c r="AZ1300" s="140" t="str">
        <f>IF('4'!$B$5="","",IF('4'!$B$36="","",1))</f>
        <v/>
      </c>
      <c r="BA1300" s="137" t="str">
        <f>IF('4'!$B$5="","",IF('4'!$B$36="","",85))</f>
        <v/>
      </c>
      <c r="BB1300" s="137" t="str">
        <f>IF('4'!$B$5="","",IF('4'!$B$36="","",IF('4'!$J$21="","",'4'!$J$21)))</f>
        <v/>
      </c>
      <c r="BC1300" s="141" t="str">
        <f>IF('4'!$B$5="","",IF('4'!$B$36="","",0))</f>
        <v/>
      </c>
      <c r="BD1300" s="137" t="str">
        <f>IF('4'!$B$5="","",IF('4'!$B$36="","",'4'!$B$2))</f>
        <v/>
      </c>
      <c r="BE1300" s="138" t="str">
        <f>IF('4'!$B$5="","",IF('4'!$B$36="","",'4'!$B$4))</f>
        <v/>
      </c>
      <c r="BG1300" s="77"/>
      <c r="BH1300" s="73"/>
      <c r="BI1300" s="79"/>
      <c r="BK1300" s="75"/>
      <c r="BL1300" s="73"/>
      <c r="BO1300" s="79"/>
      <c r="BQ1300" s="77"/>
      <c r="BR1300" s="73"/>
    </row>
    <row r="1301" spans="50:70" x14ac:dyDescent="0.25">
      <c r="AX1301" s="139" t="str">
        <f>IF('4'!$B$5="","",IF('4'!$B$36="","",'4'!$B$5))</f>
        <v/>
      </c>
      <c r="AY1301" s="137" t="str">
        <f>IF('4'!$B$5="","",IF('4'!$B$36="","","PCF011003"))</f>
        <v/>
      </c>
      <c r="AZ1301" s="140" t="str">
        <f>IF('4'!$B$5="","",IF('4'!$B$36="","",1))</f>
        <v/>
      </c>
      <c r="BA1301" s="137" t="str">
        <f>IF('4'!$B$5="","",IF('4'!$B$36="","",86))</f>
        <v/>
      </c>
      <c r="BB1301" s="137" t="str">
        <f>IF('4'!$B$5="","",IF('4'!$B$36="","",IF('4'!$C$36="","",'4'!$C$36)))</f>
        <v/>
      </c>
      <c r="BC1301" s="141" t="str">
        <f>IF('4'!$B$5="","",IF('4'!$B$36="","",0))</f>
        <v/>
      </c>
      <c r="BD1301" s="137" t="str">
        <f>IF('4'!$B$5="","",IF('4'!$B$36="","",'4'!$B$2))</f>
        <v/>
      </c>
      <c r="BE1301" s="138" t="str">
        <f>IF('4'!$B$5="","",IF('4'!$B$36="","",'4'!$B$4))</f>
        <v/>
      </c>
      <c r="BG1301" s="77"/>
      <c r="BH1301" s="73"/>
      <c r="BI1301" s="79"/>
      <c r="BK1301" s="75"/>
      <c r="BL1301" s="73"/>
      <c r="BO1301" s="79"/>
      <c r="BQ1301" s="77"/>
      <c r="BR1301" s="73"/>
    </row>
    <row r="1302" spans="50:70" x14ac:dyDescent="0.25">
      <c r="AX1302" s="139" t="str">
        <f>IF('4'!$B$5="","",IF('4'!$B$36="","",'4'!$B$5))</f>
        <v/>
      </c>
      <c r="AY1302" s="137" t="str">
        <f>IF('4'!$B$5="","",IF('4'!$B$36="","","PCF011003"))</f>
        <v/>
      </c>
      <c r="AZ1302" s="140" t="str">
        <f>IF('4'!$B$5="","",IF('4'!$B$36="","",1))</f>
        <v/>
      </c>
      <c r="BA1302" s="137" t="str">
        <f>IF('4'!$B$5="","",IF('4'!$B$36="","",87))</f>
        <v/>
      </c>
      <c r="BB1302" s="137" t="str">
        <f>IF('4'!$B$5="","",IF('4'!$B$36="","",IF('4'!$C$36="","",'4'!$C$36)))</f>
        <v/>
      </c>
      <c r="BC1302" s="141" t="str">
        <f>IF('4'!$B$5="","",IF('4'!$B$36="","",0))</f>
        <v/>
      </c>
      <c r="BD1302" s="137" t="str">
        <f>IF('4'!$B$5="","",IF('4'!$B$36="","",'4'!$B$2))</f>
        <v/>
      </c>
      <c r="BE1302" s="138" t="str">
        <f>IF('4'!$B$5="","",IF('4'!$B$36="","",'4'!$B$4))</f>
        <v/>
      </c>
      <c r="BG1302" s="77"/>
      <c r="BH1302" s="73"/>
      <c r="BI1302" s="79"/>
      <c r="BK1302" s="75"/>
      <c r="BL1302" s="73"/>
      <c r="BO1302" s="79"/>
      <c r="BQ1302" s="77"/>
      <c r="BR1302" s="73"/>
    </row>
    <row r="1303" spans="50:70" x14ac:dyDescent="0.25">
      <c r="AX1303" s="139" t="str">
        <f>IF('4'!$B$5="","",IF('4'!$B$36="","",'4'!$B$5))</f>
        <v/>
      </c>
      <c r="AY1303" s="137" t="str">
        <f>IF('4'!$B$5="","",IF('4'!$B$36="","","PCF011003"))</f>
        <v/>
      </c>
      <c r="AZ1303" s="140" t="str">
        <f>IF('4'!$B$5="","",IF('4'!$B$36="","",1))</f>
        <v/>
      </c>
      <c r="BA1303" s="137" t="str">
        <f>IF('4'!$B$5="","",IF('4'!$B$36="","",88))</f>
        <v/>
      </c>
      <c r="BB1303" s="137" t="str">
        <f>IF('4'!$B$5="","",IF('4'!$B$36="","",IF('4'!$C$37="","",'4'!$C$37)))</f>
        <v/>
      </c>
      <c r="BC1303" s="141" t="str">
        <f>IF('4'!$B$5="","",IF('4'!$B$36="","",0))</f>
        <v/>
      </c>
      <c r="BD1303" s="137" t="str">
        <f>IF('4'!$B$5="","",IF('4'!$B$36="","",'4'!$B$2))</f>
        <v/>
      </c>
      <c r="BE1303" s="138" t="str">
        <f>IF('4'!$B$5="","",IF('4'!$B$36="","",'4'!$B$4))</f>
        <v/>
      </c>
      <c r="BG1303" s="77"/>
      <c r="BH1303" s="73"/>
      <c r="BI1303" s="79"/>
      <c r="BK1303" s="75"/>
      <c r="BL1303" s="73"/>
      <c r="BO1303" s="79"/>
      <c r="BQ1303" s="77"/>
      <c r="BR1303" s="73"/>
    </row>
    <row r="1304" spans="50:70" x14ac:dyDescent="0.25">
      <c r="AX1304" s="139" t="str">
        <f>IF('4'!$B$5="","",IF('4'!$B$36="","",'4'!$B$5))</f>
        <v/>
      </c>
      <c r="AY1304" s="137" t="str">
        <f>IF('4'!$B$5="","",IF('4'!$B$36="","","PCF011003"))</f>
        <v/>
      </c>
      <c r="AZ1304" s="140" t="str">
        <f>IF('4'!$B$5="","",IF('4'!$B$36="","",1))</f>
        <v/>
      </c>
      <c r="BA1304" s="137" t="str">
        <f>IF('4'!$B$5="","",IF('4'!$B$36="","",89))</f>
        <v/>
      </c>
      <c r="BB1304" s="137" t="str">
        <f>IF('4'!$B$5="","",IF('4'!$B$36="","",IF('4'!$C$37="","",'4'!$C$37)))</f>
        <v/>
      </c>
      <c r="BC1304" s="141" t="str">
        <f>IF('4'!$B$5="","",IF('4'!$B$36="","",0))</f>
        <v/>
      </c>
      <c r="BD1304" s="137" t="str">
        <f>IF('4'!$B$5="","",IF('4'!$B$36="","",'4'!$B$2))</f>
        <v/>
      </c>
      <c r="BE1304" s="138" t="str">
        <f>IF('4'!$B$5="","",IF('4'!$B$36="","",'4'!$B$4))</f>
        <v/>
      </c>
      <c r="BG1304" s="77"/>
      <c r="BH1304" s="73"/>
      <c r="BI1304" s="79"/>
      <c r="BK1304" s="75"/>
      <c r="BL1304" s="73"/>
      <c r="BO1304" s="79"/>
      <c r="BQ1304" s="77"/>
      <c r="BR1304" s="73"/>
    </row>
    <row r="1305" spans="50:70" x14ac:dyDescent="0.25">
      <c r="AX1305" s="139" t="str">
        <f>IF('4'!$B$5="","",IF('4'!$B$36="","",'4'!$B$5))</f>
        <v/>
      </c>
      <c r="AY1305" s="137" t="str">
        <f>IF('4'!$B$5="","",IF('4'!$B$36="","","PCF011003"))</f>
        <v/>
      </c>
      <c r="AZ1305" s="140" t="str">
        <f>IF('4'!$B$5="","",IF('4'!$B$36="","",1))</f>
        <v/>
      </c>
      <c r="BA1305" s="137" t="str">
        <f>IF('4'!$B$5="","",IF('4'!$B$36="","",90))</f>
        <v/>
      </c>
      <c r="BB1305" s="137" t="str">
        <f>IF('4'!$B$5="","",IF('4'!$B$36="","",IF('4'!$C$38="","",'4'!$C$38)))</f>
        <v/>
      </c>
      <c r="BC1305" s="141" t="str">
        <f>IF('4'!$B$5="","",IF('4'!$B$36="","",0))</f>
        <v/>
      </c>
      <c r="BD1305" s="137" t="str">
        <f>IF('4'!$B$5="","",IF('4'!$B$36="","",'4'!$B$2))</f>
        <v/>
      </c>
      <c r="BE1305" s="138" t="str">
        <f>IF('4'!$B$5="","",IF('4'!$B$36="","",'4'!$B$4))</f>
        <v/>
      </c>
      <c r="BG1305" s="77"/>
      <c r="BH1305" s="73"/>
      <c r="BI1305" s="79"/>
      <c r="BK1305" s="75"/>
      <c r="BL1305" s="73"/>
      <c r="BO1305" s="79"/>
      <c r="BQ1305" s="77"/>
      <c r="BR1305" s="73"/>
    </row>
    <row r="1306" spans="50:70" x14ac:dyDescent="0.25">
      <c r="AX1306" s="139" t="str">
        <f>IF('4'!$B$5="","",IF('4'!$B$36="","",'4'!$B$5))</f>
        <v/>
      </c>
      <c r="AY1306" s="137" t="str">
        <f>IF('4'!$B$5="","",IF('4'!$B$36="","","PCF011003"))</f>
        <v/>
      </c>
      <c r="AZ1306" s="140" t="str">
        <f>IF('4'!$B$5="","",IF('4'!$B$36="","",1))</f>
        <v/>
      </c>
      <c r="BA1306" s="137" t="str">
        <f>IF('4'!$B$5="","",IF('4'!$B$36="","",91))</f>
        <v/>
      </c>
      <c r="BB1306" s="137" t="str">
        <f>IF('4'!$B$5="","",IF('4'!$B$36="","",IF('4'!$C$38="","",'4'!$C$38)))</f>
        <v/>
      </c>
      <c r="BC1306" s="141" t="str">
        <f>IF('4'!$B$5="","",IF('4'!$B$36="","",0))</f>
        <v/>
      </c>
      <c r="BD1306" s="137" t="str">
        <f>IF('4'!$B$5="","",IF('4'!$B$36="","",'4'!$B$2))</f>
        <v/>
      </c>
      <c r="BE1306" s="138" t="str">
        <f>IF('4'!$B$5="","",IF('4'!$B$36="","",'4'!$B$4))</f>
        <v/>
      </c>
      <c r="BG1306" s="77"/>
      <c r="BH1306" s="73"/>
      <c r="BI1306" s="79"/>
      <c r="BK1306" s="75"/>
      <c r="BL1306" s="73"/>
      <c r="BO1306" s="79"/>
      <c r="BQ1306" s="77"/>
      <c r="BR1306" s="73"/>
    </row>
    <row r="1307" spans="50:70" x14ac:dyDescent="0.25">
      <c r="AX1307" s="139" t="str">
        <f>IF('4'!$B$5="","",IF('4'!$B$36="","",'4'!$B$5))</f>
        <v/>
      </c>
      <c r="AY1307" s="137" t="str">
        <f>IF('4'!$B$5="","",IF('4'!$B$36="","","PCF011003"))</f>
        <v/>
      </c>
      <c r="AZ1307" s="140" t="str">
        <f>IF('4'!$B$5="","",IF('4'!$B$36="","",1))</f>
        <v/>
      </c>
      <c r="BA1307" s="137" t="str">
        <f>IF('4'!$B$5="","",IF('4'!$B$36="","",92))</f>
        <v/>
      </c>
      <c r="BB1307" s="137" t="str">
        <f>IF('4'!$B$5="","",IF('4'!$B$36="","",IF('4'!$J$18="","",'4'!$J$18)))</f>
        <v/>
      </c>
      <c r="BC1307" s="141" t="str">
        <f>IF('4'!$B$5="","",IF('4'!$B$36="","",0))</f>
        <v/>
      </c>
      <c r="BD1307" s="137" t="str">
        <f>IF('4'!$B$5="","",IF('4'!$B$36="","",'4'!$B$2))</f>
        <v/>
      </c>
      <c r="BE1307" s="138" t="str">
        <f>IF('4'!$B$5="","",IF('4'!$B$36="","",'4'!$B$4))</f>
        <v/>
      </c>
      <c r="BG1307" s="77"/>
      <c r="BH1307" s="73"/>
      <c r="BI1307" s="79"/>
      <c r="BK1307" s="75"/>
      <c r="BL1307" s="73"/>
      <c r="BO1307" s="79"/>
      <c r="BQ1307" s="77"/>
      <c r="BR1307" s="73"/>
    </row>
    <row r="1308" spans="50:70" x14ac:dyDescent="0.25">
      <c r="AX1308" s="139" t="str">
        <f>IF('4'!$B$5="","",IF('4'!$B$36="","",'4'!$B$5))</f>
        <v/>
      </c>
      <c r="AY1308" s="137" t="str">
        <f>IF('4'!$B$5="","",IF('4'!$B$36="","","PCF011003"))</f>
        <v/>
      </c>
      <c r="AZ1308" s="140" t="str">
        <f>IF('4'!$B$5="","",IF('4'!$B$36="","",1))</f>
        <v/>
      </c>
      <c r="BA1308" s="137" t="str">
        <f>IF('4'!$B$5="","",IF('4'!$B$36="","",93))</f>
        <v/>
      </c>
      <c r="BB1308" s="137" t="str">
        <f>IF('4'!$B$5="","",IF('4'!$B$36="","",IF('4'!$J$19="","",'4'!$J$19)))</f>
        <v/>
      </c>
      <c r="BC1308" s="141" t="str">
        <f>IF('4'!$B$5="","",IF('4'!$B$36="","",0))</f>
        <v/>
      </c>
      <c r="BD1308" s="137" t="str">
        <f>IF('4'!$B$5="","",IF('4'!$B$36="","",'4'!$B$2))</f>
        <v/>
      </c>
      <c r="BE1308" s="138" t="str">
        <f>IF('4'!$B$5="","",IF('4'!$B$36="","",'4'!$B$4))</f>
        <v/>
      </c>
      <c r="BG1308" s="77"/>
      <c r="BH1308" s="73"/>
      <c r="BI1308" s="79"/>
      <c r="BK1308" s="75"/>
      <c r="BL1308" s="73"/>
      <c r="BO1308" s="79"/>
      <c r="BQ1308" s="77"/>
      <c r="BR1308" s="73"/>
    </row>
    <row r="1309" spans="50:70" x14ac:dyDescent="0.25">
      <c r="AX1309" s="139" t="str">
        <f>IF('4'!$B$5="","",IF('4'!$B$36="","",'4'!$B$5))</f>
        <v/>
      </c>
      <c r="AY1309" s="137" t="str">
        <f>IF('4'!$B$5="","",IF('4'!$B$36="","","PCF011003"))</f>
        <v/>
      </c>
      <c r="AZ1309" s="140" t="str">
        <f>IF('4'!$B$5="","",IF('4'!$B$36="","",1))</f>
        <v/>
      </c>
      <c r="BA1309" s="137" t="str">
        <f>IF('4'!$B$5="","",IF('4'!$B$36="","",94))</f>
        <v/>
      </c>
      <c r="BB1309" s="137" t="str">
        <f>IF('4'!$B$5="","",IF('4'!$B$36="","",IF('4'!$J$20="","",'4'!$J$20)))</f>
        <v/>
      </c>
      <c r="BC1309" s="141" t="str">
        <f>IF('4'!$B$5="","",IF('4'!$B$36="","",0))</f>
        <v/>
      </c>
      <c r="BD1309" s="137" t="str">
        <f>IF('4'!$B$5="","",IF('4'!$B$36="","",'4'!$B$2))</f>
        <v/>
      </c>
      <c r="BE1309" s="138" t="str">
        <f>IF('4'!$B$5="","",IF('4'!$B$36="","",'4'!$B$4))</f>
        <v/>
      </c>
      <c r="BG1309" s="77"/>
      <c r="BH1309" s="73"/>
      <c r="BI1309" s="79"/>
      <c r="BK1309" s="75"/>
      <c r="BL1309" s="73"/>
      <c r="BO1309" s="79"/>
      <c r="BQ1309" s="77"/>
      <c r="BR1309" s="73"/>
    </row>
    <row r="1310" spans="50:70" x14ac:dyDescent="0.25">
      <c r="AX1310" s="139" t="str">
        <f>IF('4'!$B$5="","",IF('4'!$B$36="","",'4'!$B$5))</f>
        <v/>
      </c>
      <c r="AY1310" s="137" t="str">
        <f>IF('4'!$B$5="","",IF('4'!$B$36="","","PCF011003"))</f>
        <v/>
      </c>
      <c r="AZ1310" s="140" t="str">
        <f>IF('4'!$B$5="","",IF('4'!$B$36="","",1))</f>
        <v/>
      </c>
      <c r="BA1310" s="137" t="str">
        <f>IF('4'!$B$5="","",IF('4'!$B$36="","",95))</f>
        <v/>
      </c>
      <c r="BB1310" s="137" t="str">
        <f>IF('4'!$B$5="","",IF('4'!$B$36="","",IF('4'!$J$21="","",'4'!$J$21)))</f>
        <v/>
      </c>
      <c r="BC1310" s="141" t="str">
        <f>IF('4'!$B$5="","",IF('4'!$B$36="","",0))</f>
        <v/>
      </c>
      <c r="BD1310" s="137" t="str">
        <f>IF('4'!$B$5="","",IF('4'!$B$36="","",'4'!$B$2))</f>
        <v/>
      </c>
      <c r="BE1310" s="138" t="str">
        <f>IF('4'!$B$5="","",IF('4'!$B$36="","",'4'!$B$4))</f>
        <v/>
      </c>
      <c r="BG1310" s="77"/>
      <c r="BH1310" s="73"/>
      <c r="BI1310" s="79"/>
      <c r="BK1310" s="75"/>
      <c r="BL1310" s="73"/>
      <c r="BO1310" s="79"/>
      <c r="BQ1310" s="77"/>
      <c r="BR1310" s="73"/>
    </row>
    <row r="1311" spans="50:70" x14ac:dyDescent="0.25">
      <c r="AX1311" s="139" t="str">
        <f>IF('4'!$B$5="","",IF('4'!$B$36="","",'4'!$B$5))</f>
        <v/>
      </c>
      <c r="AY1311" s="137" t="str">
        <f>IF('4'!$B$5="","",IF('4'!$B$36="","","PCF011003"))</f>
        <v/>
      </c>
      <c r="AZ1311" s="140" t="str">
        <f>IF('4'!$B$5="","",IF('4'!$B$36="","",1))</f>
        <v/>
      </c>
      <c r="BA1311" s="137" t="str">
        <f>IF('4'!$B$5="","",IF('4'!$B$36="","",96))</f>
        <v/>
      </c>
      <c r="BB1311" s="137" t="str">
        <f>IF('4'!$B$5="","",IF('4'!$B$36="","",IF('4'!$C$36="","",'4'!$C$36)))</f>
        <v/>
      </c>
      <c r="BC1311" s="141" t="str">
        <f>IF('4'!$B$5="","",IF('4'!$B$36="","",0))</f>
        <v/>
      </c>
      <c r="BD1311" s="137" t="str">
        <f>IF('4'!$B$5="","",IF('4'!$B$36="","",'4'!$B$2))</f>
        <v/>
      </c>
      <c r="BE1311" s="138" t="str">
        <f>IF('4'!$B$5="","",IF('4'!$B$36="","",'4'!$B$4))</f>
        <v/>
      </c>
      <c r="BG1311" s="77"/>
      <c r="BH1311" s="73"/>
      <c r="BI1311" s="79"/>
      <c r="BK1311" s="75"/>
      <c r="BL1311" s="73"/>
      <c r="BO1311" s="79"/>
      <c r="BQ1311" s="77"/>
      <c r="BR1311" s="73"/>
    </row>
    <row r="1312" spans="50:70" x14ac:dyDescent="0.25">
      <c r="AX1312" s="139" t="str">
        <f>IF('4'!$B$5="","",IF('4'!$B$36="","",'4'!$B$5))</f>
        <v/>
      </c>
      <c r="AY1312" s="137" t="str">
        <f>IF('4'!$B$5="","",IF('4'!$B$36="","","PCF011003"))</f>
        <v/>
      </c>
      <c r="AZ1312" s="140" t="str">
        <f>IF('4'!$B$5="","",IF('4'!$B$36="","",1))</f>
        <v/>
      </c>
      <c r="BA1312" s="137" t="str">
        <f>IF('4'!$B$5="","",IF('4'!$B$36="","",97))</f>
        <v/>
      </c>
      <c r="BB1312" s="137" t="str">
        <f>IF('4'!$B$5="","",IF('4'!$B$36="","",IF('4'!$C$37="","",'4'!$C$37)))</f>
        <v/>
      </c>
      <c r="BC1312" s="141" t="str">
        <f>IF('4'!$B$5="","",IF('4'!$B$36="","",0))</f>
        <v/>
      </c>
      <c r="BD1312" s="137" t="str">
        <f>IF('4'!$B$5="","",IF('4'!$B$36="","",'4'!$B$2))</f>
        <v/>
      </c>
      <c r="BE1312" s="138" t="str">
        <f>IF('4'!$B$5="","",IF('4'!$B$36="","",'4'!$B$4))</f>
        <v/>
      </c>
      <c r="BG1312" s="77"/>
      <c r="BH1312" s="73"/>
      <c r="BI1312" s="79"/>
      <c r="BK1312" s="75"/>
      <c r="BL1312" s="73"/>
      <c r="BO1312" s="79"/>
      <c r="BQ1312" s="77"/>
      <c r="BR1312" s="73"/>
    </row>
    <row r="1313" spans="50:70" x14ac:dyDescent="0.25">
      <c r="AX1313" s="139" t="str">
        <f>IF('4'!$B$5="","",IF('4'!$B$36="","",'4'!$B$5))</f>
        <v/>
      </c>
      <c r="AY1313" s="137" t="str">
        <f>IF('4'!$B$5="","",IF('4'!$B$36="","","PCF011003"))</f>
        <v/>
      </c>
      <c r="AZ1313" s="140" t="str">
        <f>IF('4'!$B$5="","",IF('4'!$B$36="","",1))</f>
        <v/>
      </c>
      <c r="BA1313" s="137" t="str">
        <f>IF('4'!$B$5="","",IF('4'!$B$36="","",98))</f>
        <v/>
      </c>
      <c r="BB1313" s="137" t="str">
        <f>IF('4'!$B$5="","",IF('4'!$B$36="","",IF('4'!$C$38="","",'4'!$C$38)))</f>
        <v/>
      </c>
      <c r="BC1313" s="141" t="str">
        <f>IF('4'!$B$5="","",IF('4'!$B$36="","",0))</f>
        <v/>
      </c>
      <c r="BD1313" s="137" t="str">
        <f>IF('4'!$B$5="","",IF('4'!$B$36="","",'4'!$B$2))</f>
        <v/>
      </c>
      <c r="BE1313" s="138" t="str">
        <f>IF('4'!$B$5="","",IF('4'!$B$36="","",'4'!$B$4))</f>
        <v/>
      </c>
      <c r="BG1313" s="77"/>
      <c r="BH1313" s="73"/>
      <c r="BI1313" s="79"/>
      <c r="BK1313" s="75"/>
      <c r="BL1313" s="73"/>
      <c r="BO1313" s="79"/>
      <c r="BQ1313" s="77"/>
      <c r="BR1313" s="73"/>
    </row>
    <row r="1314" spans="50:70" x14ac:dyDescent="0.25">
      <c r="AX1314" s="139" t="str">
        <f>IF('4'!$B$5="","",IF('4'!$B$36="","",'4'!$B$5))</f>
        <v/>
      </c>
      <c r="AY1314" s="137" t="str">
        <f>IF('4'!$B$5="","",IF('4'!$B$36="","","PCF011003"))</f>
        <v/>
      </c>
      <c r="AZ1314" s="140" t="str">
        <f>IF('4'!$B$5="","",IF('4'!$B$36="","",1))</f>
        <v/>
      </c>
      <c r="BA1314" s="137" t="str">
        <f>IF('4'!$B$5="","",IF('4'!$B$36="","",99))</f>
        <v/>
      </c>
      <c r="BB1314" s="137"/>
      <c r="BC1314" s="141" t="str">
        <f>IF('4'!$B$5="","",IF('4'!$B$36="","",0))</f>
        <v/>
      </c>
      <c r="BD1314" s="137" t="str">
        <f>IF('4'!$B$5="","",IF('4'!$B$36="","",'4'!$B$2))</f>
        <v/>
      </c>
      <c r="BE1314" s="138" t="str">
        <f>IF('4'!$B$5="","",IF('4'!$B$36="","",'4'!$B$4))</f>
        <v/>
      </c>
      <c r="BG1314" s="77"/>
      <c r="BH1314" s="73"/>
      <c r="BI1314" s="79"/>
      <c r="BK1314" s="75"/>
      <c r="BL1314" s="73"/>
      <c r="BO1314" s="79"/>
      <c r="BQ1314" s="77"/>
      <c r="BR1314" s="73"/>
    </row>
    <row r="1315" spans="50:70" x14ac:dyDescent="0.25">
      <c r="AX1315" s="139" t="str">
        <f>IF('4'!$B$5="","",IF('4'!$B$36="","",'4'!$B$5))</f>
        <v/>
      </c>
      <c r="AY1315" s="137" t="str">
        <f>IF('4'!$B$5="","",IF('4'!$B$36="","","PCF011003"))</f>
        <v/>
      </c>
      <c r="AZ1315" s="140" t="str">
        <f>IF('4'!$B$5="","",IF('4'!$B$36="","",1))</f>
        <v/>
      </c>
      <c r="BA1315" s="137" t="str">
        <f>IF('4'!$B$5="","",IF('4'!$B$36="","",100))</f>
        <v/>
      </c>
      <c r="BB1315" s="137"/>
      <c r="BC1315" s="141" t="str">
        <f>IF('4'!$B$5="","",IF('4'!$B$36="","",0))</f>
        <v/>
      </c>
      <c r="BD1315" s="137" t="str">
        <f>IF('4'!$B$5="","",IF('4'!$B$36="","",'4'!$B$2))</f>
        <v/>
      </c>
      <c r="BE1315" s="138" t="str">
        <f>IF('4'!$B$5="","",IF('4'!$B$36="","",'4'!$B$4))</f>
        <v/>
      </c>
      <c r="BG1315" s="77"/>
      <c r="BH1315" s="73"/>
      <c r="BI1315" s="79"/>
      <c r="BK1315" s="75"/>
      <c r="BL1315" s="73"/>
      <c r="BO1315" s="79"/>
      <c r="BQ1315" s="77"/>
      <c r="BR1315" s="73"/>
    </row>
    <row r="1316" spans="50:70" x14ac:dyDescent="0.25">
      <c r="AX1316" s="139" t="str">
        <f>IF('4'!$B$5="","",IF('4'!$B$36="","",'4'!$B$5))</f>
        <v/>
      </c>
      <c r="AY1316" s="137" t="str">
        <f>IF('4'!$B$5="","",IF('4'!$B$36="","","PCF011003"))</f>
        <v/>
      </c>
      <c r="AZ1316" s="140" t="str">
        <f>IF('4'!$B$5="","",IF('4'!$B$36="","",1))</f>
        <v/>
      </c>
      <c r="BA1316" s="137" t="str">
        <f>IF('4'!$B$5="","",IF('4'!$B$36="","",101))</f>
        <v/>
      </c>
      <c r="BB1316" s="137" t="str">
        <f>IF('4'!$B$5="","",IF('4'!$B$36="","",IF('4'!$I$35="","",'4'!$I$35)))</f>
        <v/>
      </c>
      <c r="BC1316" s="141" t="str">
        <f>IF('4'!$B$5="","",IF('4'!$B$36="","",0))</f>
        <v/>
      </c>
      <c r="BD1316" s="137" t="str">
        <f>IF('4'!$B$5="","",IF('4'!$B$36="","",'4'!$B$2))</f>
        <v/>
      </c>
      <c r="BE1316" s="138" t="str">
        <f>IF('4'!$B$5="","",IF('4'!$B$36="","",'4'!$B$4))</f>
        <v/>
      </c>
      <c r="BG1316" s="77"/>
      <c r="BH1316" s="73"/>
      <c r="BI1316" s="79"/>
      <c r="BK1316" s="75"/>
      <c r="BL1316" s="73"/>
      <c r="BO1316" s="79"/>
      <c r="BQ1316" s="77"/>
      <c r="BR1316" s="73"/>
    </row>
    <row r="1317" spans="50:70" x14ac:dyDescent="0.25">
      <c r="AX1317" s="139" t="str">
        <f>IF('4'!$B$5="","",IF('4'!$B$36="","",'4'!$B$5))</f>
        <v/>
      </c>
      <c r="AY1317" s="137" t="str">
        <f>IF('4'!$B$5="","",IF('4'!$B$36="","","PCF011003"))</f>
        <v/>
      </c>
      <c r="AZ1317" s="140" t="str">
        <f>IF('4'!$B$5="","",IF('4'!$B$36="","",1))</f>
        <v/>
      </c>
      <c r="BA1317" s="137" t="str">
        <f>IF('4'!$B$5="","",IF('4'!$B$36="","",102))</f>
        <v/>
      </c>
      <c r="BB1317" s="137" t="str">
        <f>IF('4'!$B$5="","",IF('4'!$B$36="","",IF('4'!$B$5="","",'4'!$B$5)))</f>
        <v/>
      </c>
      <c r="BC1317" s="141" t="str">
        <f>IF('4'!$B$5="","",IF('4'!$B$36="","",0))</f>
        <v/>
      </c>
      <c r="BD1317" s="137" t="str">
        <f>IF('4'!$B$5="","",IF('4'!$B$36="","",'4'!$B$2))</f>
        <v/>
      </c>
      <c r="BE1317" s="138" t="str">
        <f>IF('4'!$B$5="","",IF('4'!$B$36="","",'4'!$B$4))</f>
        <v/>
      </c>
      <c r="BG1317" s="77"/>
      <c r="BH1317" s="73"/>
      <c r="BI1317" s="79"/>
      <c r="BK1317" s="75"/>
      <c r="BL1317" s="73"/>
      <c r="BO1317" s="79"/>
      <c r="BQ1317" s="77"/>
      <c r="BR1317" s="73"/>
    </row>
    <row r="1318" spans="50:70" x14ac:dyDescent="0.25">
      <c r="AX1318" s="139" t="str">
        <f>IF('4'!$B$5="","",IF('4'!$B$36="","",'4'!$B$5))</f>
        <v/>
      </c>
      <c r="AY1318" s="137" t="str">
        <f>IF('4'!$B$5="","",IF('4'!$B$36="","","PCF011003"))</f>
        <v/>
      </c>
      <c r="AZ1318" s="140" t="str">
        <f>IF('4'!$B$5="","",IF('4'!$B$36="","",1))</f>
        <v/>
      </c>
      <c r="BA1318" s="137" t="str">
        <f>IF('4'!$B$5="","",IF('4'!$B$36="","",103))</f>
        <v/>
      </c>
      <c r="BB1318" s="137"/>
      <c r="BC1318" s="141" t="str">
        <f>IF('4'!$B$5="","",IF('4'!$B$36="","",'4'!$B$32))</f>
        <v/>
      </c>
      <c r="BD1318" s="137" t="str">
        <f>IF('4'!$B$5="","",IF('4'!$B$36="","",'4'!$B$2))</f>
        <v/>
      </c>
      <c r="BE1318" s="138" t="str">
        <f>IF('4'!$B$5="","",IF('4'!$B$36="","",'4'!$B$4))</f>
        <v/>
      </c>
      <c r="BG1318" s="77"/>
      <c r="BH1318" s="73"/>
      <c r="BI1318" s="79"/>
      <c r="BK1318" s="75"/>
      <c r="BL1318" s="73"/>
      <c r="BO1318" s="79"/>
      <c r="BQ1318" s="77"/>
      <c r="BR1318" s="73"/>
    </row>
    <row r="1319" spans="50:70" x14ac:dyDescent="0.25">
      <c r="AX1319" s="139" t="str">
        <f>IF('4'!$B$5="","",IF('4'!$B$36="","",'4'!$B$5))</f>
        <v/>
      </c>
      <c r="AY1319" s="137" t="str">
        <f>IF('4'!$B$5="","",IF('4'!$B$36="","","PCF011003"))</f>
        <v/>
      </c>
      <c r="AZ1319" s="140" t="str">
        <f>IF('4'!$B$5="","",IF('4'!$B$36="","",1))</f>
        <v/>
      </c>
      <c r="BA1319" s="137" t="str">
        <f>IF('4'!$B$5="","",IF('4'!$B$36="","",104))</f>
        <v/>
      </c>
      <c r="BB1319" s="137" t="str">
        <f>IF('4'!$B$5="","",IF('4'!$B$36="","",IF('4'!$A$18="","",'4'!$A$18)))</f>
        <v/>
      </c>
      <c r="BC1319" s="141" t="str">
        <f>IF('4'!$B$5="","",IF('4'!$B$36="","",0))</f>
        <v/>
      </c>
      <c r="BD1319" s="137" t="str">
        <f>IF('4'!$B$5="","",IF('4'!$B$36="","",'4'!$B$2))</f>
        <v/>
      </c>
      <c r="BE1319" s="138" t="str">
        <f>IF('4'!$B$5="","",IF('4'!$B$36="","",'4'!$B$4))</f>
        <v/>
      </c>
      <c r="BG1319" s="77"/>
      <c r="BH1319" s="73"/>
      <c r="BI1319" s="79"/>
      <c r="BK1319" s="75"/>
      <c r="BL1319" s="73"/>
      <c r="BO1319" s="79"/>
      <c r="BQ1319" s="77"/>
      <c r="BR1319" s="73"/>
    </row>
    <row r="1320" spans="50:70" x14ac:dyDescent="0.25">
      <c r="AX1320" s="139" t="str">
        <f>IF('4'!$B$5="","",IF('4'!$B$36="","",'4'!$B$5))</f>
        <v/>
      </c>
      <c r="AY1320" s="137" t="str">
        <f>IF('4'!$B$5="","",IF('4'!$B$36="","","PCF011003"))</f>
        <v/>
      </c>
      <c r="AZ1320" s="140" t="str">
        <f>IF('4'!$B$5="","",IF('4'!$B$36="","",1))</f>
        <v/>
      </c>
      <c r="BA1320" s="137" t="str">
        <f>IF('4'!$B$5="","",IF('4'!$B$36="","",105))</f>
        <v/>
      </c>
      <c r="BB1320" s="137" t="str">
        <f>IF('4'!$B$5="","",IF('4'!$B$36="","",IF('4'!$A$19="","",'4'!$A$19)))</f>
        <v/>
      </c>
      <c r="BC1320" s="141" t="str">
        <f>IF('4'!$B$5="","",IF('4'!$B$36="","",0))</f>
        <v/>
      </c>
      <c r="BD1320" s="137" t="str">
        <f>IF('4'!$B$5="","",IF('4'!$B$36="","",'4'!$B$2))</f>
        <v/>
      </c>
      <c r="BE1320" s="138" t="str">
        <f>IF('4'!$B$5="","",IF('4'!$B$36="","",'4'!$B$4))</f>
        <v/>
      </c>
      <c r="BG1320" s="77"/>
      <c r="BH1320" s="73"/>
      <c r="BI1320" s="79"/>
      <c r="BK1320" s="75"/>
      <c r="BL1320" s="73"/>
      <c r="BO1320" s="79"/>
      <c r="BQ1320" s="77"/>
      <c r="BR1320" s="73"/>
    </row>
    <row r="1321" spans="50:70" x14ac:dyDescent="0.25">
      <c r="AX1321" s="139" t="str">
        <f>IF('4'!$B$5="","",IF('4'!$B$36="","",'4'!$B$5))</f>
        <v/>
      </c>
      <c r="AY1321" s="137" t="str">
        <f>IF('4'!$B$5="","",IF('4'!$B$36="","","PCF011003"))</f>
        <v/>
      </c>
      <c r="AZ1321" s="140" t="str">
        <f>IF('4'!$B$5="","",IF('4'!$B$36="","",1))</f>
        <v/>
      </c>
      <c r="BA1321" s="137" t="str">
        <f>IF('4'!$B$5="","",IF('4'!$B$36="","",106))</f>
        <v/>
      </c>
      <c r="BB1321" s="137" t="str">
        <f>IF('4'!$B$5="","",IF('4'!$B$36="","",IF('4'!$A$20="","",'4'!$A$20)))</f>
        <v/>
      </c>
      <c r="BC1321" s="141" t="str">
        <f>IF('4'!$B$5="","",IF('4'!$B$36="","",0))</f>
        <v/>
      </c>
      <c r="BD1321" s="137" t="str">
        <f>IF('4'!$B$5="","",IF('4'!$B$36="","",'4'!$B$2))</f>
        <v/>
      </c>
      <c r="BE1321" s="138" t="str">
        <f>IF('4'!$B$5="","",IF('4'!$B$36="","",'4'!$B$4))</f>
        <v/>
      </c>
      <c r="BG1321" s="77"/>
      <c r="BH1321" s="73"/>
      <c r="BI1321" s="79"/>
      <c r="BK1321" s="75"/>
      <c r="BL1321" s="73"/>
      <c r="BO1321" s="79"/>
      <c r="BQ1321" s="77"/>
      <c r="BR1321" s="73"/>
    </row>
    <row r="1322" spans="50:70" x14ac:dyDescent="0.25">
      <c r="AX1322" s="139" t="str">
        <f>IF('4'!$B$5="","",IF('4'!$B$36="","",'4'!$B$5))</f>
        <v/>
      </c>
      <c r="AY1322" s="137" t="str">
        <f>IF('4'!$B$5="","",IF('4'!$B$36="","","PCF011003"))</f>
        <v/>
      </c>
      <c r="AZ1322" s="140" t="str">
        <f>IF('4'!$B$5="","",IF('4'!$B$36="","",1))</f>
        <v/>
      </c>
      <c r="BA1322" s="137" t="str">
        <f>IF('4'!$B$5="","",IF('4'!$B$36="","",107))</f>
        <v/>
      </c>
      <c r="BB1322" s="137" t="str">
        <f>IF('4'!$B$5="","",IF('4'!$B$36="","",IF('4'!$A$21="","",'4'!$A$21)))</f>
        <v/>
      </c>
      <c r="BC1322" s="141" t="str">
        <f>IF('4'!$B$5="","",IF('4'!$B$36="","",0))</f>
        <v/>
      </c>
      <c r="BD1322" s="137" t="str">
        <f>IF('4'!$B$5="","",IF('4'!$B$36="","",'4'!$B$2))</f>
        <v/>
      </c>
      <c r="BE1322" s="138" t="str">
        <f>IF('4'!$B$5="","",IF('4'!$B$36="","",'4'!$B$4))</f>
        <v/>
      </c>
      <c r="BG1322" s="77"/>
      <c r="BH1322" s="73"/>
      <c r="BI1322" s="79"/>
      <c r="BK1322" s="75"/>
      <c r="BL1322" s="73"/>
      <c r="BO1322" s="79"/>
      <c r="BQ1322" s="77"/>
      <c r="BR1322" s="73"/>
    </row>
    <row r="1323" spans="50:70" x14ac:dyDescent="0.25">
      <c r="AX1323" s="139" t="str">
        <f>IF('4'!$B$5="","",IF('4'!$B$36="","",'4'!$B$5))</f>
        <v/>
      </c>
      <c r="AY1323" s="137" t="str">
        <f>IF('4'!$B$5="","",IF('4'!$B$36="","","PCF011003"))</f>
        <v/>
      </c>
      <c r="AZ1323" s="140" t="str">
        <f>IF('4'!$B$5="","",IF('4'!$B$36="","",1))</f>
        <v/>
      </c>
      <c r="BA1323" s="137" t="str">
        <f>IF('4'!$B$5="","",IF('4'!$B$36="","",108))</f>
        <v/>
      </c>
      <c r="BB1323" s="137"/>
      <c r="BC1323" s="141" t="str">
        <f>IF('4'!$B$5="","",IF('4'!$B$36="","",'4'!$B$32))</f>
        <v/>
      </c>
      <c r="BD1323" s="137" t="str">
        <f>IF('4'!$B$5="","",IF('4'!$B$36="","",'4'!$B$2))</f>
        <v/>
      </c>
      <c r="BE1323" s="138" t="str">
        <f>IF('4'!$B$5="","",IF('4'!$B$36="","",'4'!$B$4))</f>
        <v/>
      </c>
      <c r="BG1323" s="77"/>
      <c r="BH1323" s="73"/>
      <c r="BI1323" s="79"/>
      <c r="BK1323" s="75"/>
      <c r="BL1323" s="73"/>
      <c r="BO1323" s="79"/>
      <c r="BQ1323" s="77"/>
      <c r="BR1323" s="73"/>
    </row>
    <row r="1324" spans="50:70" x14ac:dyDescent="0.25">
      <c r="AX1324" s="139" t="str">
        <f>IF('4'!$B$5="","",IF('4'!$B$36="","",'4'!$B$5))</f>
        <v/>
      </c>
      <c r="AY1324" s="137" t="str">
        <f>IF('4'!$B$5="","",IF('4'!$B$36="","","PCF011003"))</f>
        <v/>
      </c>
      <c r="AZ1324" s="140" t="str">
        <f>IF('4'!$B$5="","",IF('4'!$B$36="","",1))</f>
        <v/>
      </c>
      <c r="BA1324" s="137" t="str">
        <f>IF('4'!$B$5="","",IF('4'!$B$36="","",109))</f>
        <v/>
      </c>
      <c r="BB1324" s="137"/>
      <c r="BC1324" s="141" t="str">
        <f>IF('4'!$B$5="","",IF('4'!$B$36="","",'4'!$B$33))</f>
        <v/>
      </c>
      <c r="BD1324" s="137" t="str">
        <f>IF('4'!$B$5="","",IF('4'!$B$36="","",'4'!$B$2))</f>
        <v/>
      </c>
      <c r="BE1324" s="138" t="str">
        <f>IF('4'!$B$5="","",IF('4'!$B$36="","",'4'!$B$4))</f>
        <v/>
      </c>
      <c r="BG1324" s="77"/>
      <c r="BH1324" s="73"/>
      <c r="BI1324" s="79"/>
      <c r="BK1324" s="75"/>
      <c r="BL1324" s="73"/>
      <c r="BO1324" s="79"/>
      <c r="BQ1324" s="77"/>
      <c r="BR1324" s="73"/>
    </row>
    <row r="1325" spans="50:70" x14ac:dyDescent="0.25">
      <c r="AX1325" s="139" t="str">
        <f>IF('4'!$B$5="","",IF('4'!$B$36="","",'4'!$B$5))</f>
        <v/>
      </c>
      <c r="AY1325" s="137" t="str">
        <f>IF('4'!$B$5="","",IF('4'!$B$36="","","PCF011003"))</f>
        <v/>
      </c>
      <c r="AZ1325" s="140" t="str">
        <f>IF('4'!$B$5="","",IF('4'!$B$36="","",1))</f>
        <v/>
      </c>
      <c r="BA1325" s="137" t="str">
        <f>IF('4'!$B$5="","",IF('4'!$B$36="","",110))</f>
        <v/>
      </c>
      <c r="BB1325" s="137"/>
      <c r="BC1325" s="141" t="str">
        <f>IF('4'!$B$5="","",IF('4'!$B$36="","",'4'!$B$33))</f>
        <v/>
      </c>
      <c r="BD1325" s="137" t="str">
        <f>IF('4'!$B$5="","",IF('4'!$B$36="","",'4'!$B$2))</f>
        <v/>
      </c>
      <c r="BE1325" s="138" t="str">
        <f>IF('4'!$B$5="","",IF('4'!$B$36="","",'4'!$B$4))</f>
        <v/>
      </c>
      <c r="BG1325" s="77"/>
      <c r="BH1325" s="73"/>
      <c r="BI1325" s="79"/>
      <c r="BK1325" s="75"/>
      <c r="BL1325" s="73"/>
      <c r="BO1325" s="79"/>
      <c r="BQ1325" s="77"/>
      <c r="BR1325" s="73"/>
    </row>
    <row r="1326" spans="50:70" x14ac:dyDescent="0.25">
      <c r="AX1326" s="139" t="str">
        <f>IF('4'!$B$5="","",IF('4'!$B$36="","",'4'!$B$5))</f>
        <v/>
      </c>
      <c r="AY1326" s="137" t="str">
        <f>IF('4'!$B$5="","",IF('4'!$B$36="","","PCF011003"))</f>
        <v/>
      </c>
      <c r="AZ1326" s="140" t="str">
        <f>IF('4'!$B$5="","",IF('4'!$B$36="","",1))</f>
        <v/>
      </c>
      <c r="BA1326" s="137" t="str">
        <f>IF('4'!$B$5="","",IF('4'!$B$36="","",111))</f>
        <v/>
      </c>
      <c r="BB1326" s="137"/>
      <c r="BC1326" s="141" t="str">
        <f>IF('4'!$B$5="","",IF('4'!$B$36="","",'4'!$I$35))</f>
        <v/>
      </c>
      <c r="BD1326" s="137" t="str">
        <f>IF('4'!$B$5="","",IF('4'!$B$36="","",'4'!$B$2))</f>
        <v/>
      </c>
      <c r="BE1326" s="138" t="str">
        <f>IF('4'!$B$5="","",IF('4'!$B$36="","",'4'!$B$4))</f>
        <v/>
      </c>
      <c r="BG1326" s="77"/>
      <c r="BH1326" s="73"/>
      <c r="BI1326" s="79"/>
      <c r="BK1326" s="75"/>
      <c r="BL1326" s="73"/>
      <c r="BO1326" s="79"/>
      <c r="BQ1326" s="77"/>
      <c r="BR1326" s="73"/>
    </row>
    <row r="1327" spans="50:70" x14ac:dyDescent="0.25">
      <c r="AX1327" s="139" t="str">
        <f>IF('4'!$B$5="","",IF('4'!$B$36="","",'4'!$B$5))</f>
        <v/>
      </c>
      <c r="AY1327" s="137" t="str">
        <f>IF('4'!$B$5="","",IF('4'!$B$36="","","PCF011003"))</f>
        <v/>
      </c>
      <c r="AZ1327" s="140" t="str">
        <f>IF('4'!$B$5="","",IF('4'!$B$36="","",1))</f>
        <v/>
      </c>
      <c r="BA1327" s="137" t="str">
        <f>IF('4'!$B$5="","",IF('4'!$B$36="","",112))</f>
        <v/>
      </c>
      <c r="BB1327" s="137" t="str">
        <f>IF('4'!$B$5="","",IF('4'!$B$36="","",IF('4'!$C$25="","",'4'!$C$25)))</f>
        <v/>
      </c>
      <c r="BC1327" s="141" t="str">
        <f>IF('4'!$B$5="","",IF('4'!$B$36="","",0))</f>
        <v/>
      </c>
      <c r="BD1327" s="137" t="str">
        <f>IF('4'!$B$5="","",IF('4'!$B$36="","",'4'!$B$2))</f>
        <v/>
      </c>
      <c r="BE1327" s="138" t="str">
        <f>IF('4'!$B$5="","",IF('4'!$B$36="","",'4'!$B$4))</f>
        <v/>
      </c>
      <c r="BG1327" s="77"/>
      <c r="BH1327" s="73"/>
      <c r="BI1327" s="79"/>
      <c r="BK1327" s="75"/>
      <c r="BL1327" s="73"/>
      <c r="BO1327" s="79"/>
      <c r="BQ1327" s="77"/>
      <c r="BR1327" s="73"/>
    </row>
    <row r="1328" spans="50:70" x14ac:dyDescent="0.25">
      <c r="AX1328" s="139" t="str">
        <f>IF('4'!$B$5="","",IF('4'!$B$36="","",'4'!$B$5))</f>
        <v/>
      </c>
      <c r="AY1328" s="137" t="str">
        <f>IF('4'!$B$5="","",IF('4'!$B$36="","","PCF011003"))</f>
        <v/>
      </c>
      <c r="AZ1328" s="140" t="str">
        <f>IF('4'!$B$5="","",IF('4'!$B$36="","",1))</f>
        <v/>
      </c>
      <c r="BA1328" s="137" t="str">
        <f>IF('4'!$B$5="","",IF('4'!$B$36="","",113))</f>
        <v/>
      </c>
      <c r="BB1328" s="137" t="str">
        <f>IF('4'!$B$5="","",IF('4'!$B$36="","",IF('4'!$C$26="","",'4'!$C$26)))</f>
        <v/>
      </c>
      <c r="BC1328" s="141" t="str">
        <f>IF('4'!$B$5="","",IF('4'!$B$36="","",0))</f>
        <v/>
      </c>
      <c r="BD1328" s="137" t="str">
        <f>IF('4'!$B$5="","",IF('4'!$B$36="","",'4'!$B$2))</f>
        <v/>
      </c>
      <c r="BE1328" s="138" t="str">
        <f>IF('4'!$B$5="","",IF('4'!$B$36="","",'4'!$B$4))</f>
        <v/>
      </c>
      <c r="BG1328" s="77"/>
      <c r="BH1328" s="73"/>
      <c r="BI1328" s="79"/>
      <c r="BK1328" s="75"/>
      <c r="BL1328" s="73"/>
      <c r="BO1328" s="79"/>
      <c r="BQ1328" s="77"/>
      <c r="BR1328" s="73"/>
    </row>
    <row r="1329" spans="50:70" x14ac:dyDescent="0.25">
      <c r="AX1329" s="139" t="str">
        <f>IF('4'!$B$5="","",IF('4'!$B$36="","",'4'!$B$5))</f>
        <v/>
      </c>
      <c r="AY1329" s="137" t="str">
        <f>IF('4'!$B$5="","",IF('4'!$B$36="","","PCF011003"))</f>
        <v/>
      </c>
      <c r="AZ1329" s="140" t="str">
        <f>IF('4'!$B$5="","",IF('4'!$B$36="","",1))</f>
        <v/>
      </c>
      <c r="BA1329" s="137" t="str">
        <f>IF('4'!$B$5="","",IF('4'!$B$36="","",114))</f>
        <v/>
      </c>
      <c r="BB1329" s="137" t="str">
        <f>IF('4'!$B$5="","",IF('4'!$B$36="","",IF('4'!$C$27="","",'4'!$C$27)))</f>
        <v/>
      </c>
      <c r="BC1329" s="141" t="str">
        <f>IF('4'!$B$5="","",IF('4'!$B$36="","",0))</f>
        <v/>
      </c>
      <c r="BD1329" s="137" t="str">
        <f>IF('4'!$B$5="","",IF('4'!$B$36="","",'4'!$B$2))</f>
        <v/>
      </c>
      <c r="BE1329" s="138" t="str">
        <f>IF('4'!$B$5="","",IF('4'!$B$36="","",'4'!$B$4))</f>
        <v/>
      </c>
      <c r="BG1329" s="77"/>
      <c r="BH1329" s="73"/>
      <c r="BI1329" s="79"/>
      <c r="BK1329" s="75"/>
      <c r="BL1329" s="73"/>
      <c r="BO1329" s="79"/>
      <c r="BQ1329" s="77"/>
      <c r="BR1329" s="73"/>
    </row>
    <row r="1330" spans="50:70" x14ac:dyDescent="0.25">
      <c r="AX1330" s="139" t="str">
        <f>IF('4'!$B$5="","",IF('4'!$B$36="","",'4'!$B$5))</f>
        <v/>
      </c>
      <c r="AY1330" s="137" t="str">
        <f>IF('4'!$B$5="","",IF('4'!$B$36="","","PCF011003"))</f>
        <v/>
      </c>
      <c r="AZ1330" s="140" t="str">
        <f>IF('4'!$B$5="","",IF('4'!$B$36="","",1))</f>
        <v/>
      </c>
      <c r="BA1330" s="137" t="str">
        <f>IF('4'!$B$5="","",IF('4'!$B$36="","",115))</f>
        <v/>
      </c>
      <c r="BB1330" s="137" t="str">
        <f>IF('4'!$B$5="","",IF('4'!$B$36="","",IF('4'!$C$28="","",'4'!$C$28)))</f>
        <v/>
      </c>
      <c r="BC1330" s="141" t="str">
        <f>IF('4'!$B$5="","",IF('4'!$B$36="","",0))</f>
        <v/>
      </c>
      <c r="BD1330" s="137" t="str">
        <f>IF('4'!$B$5="","",IF('4'!$B$36="","",'4'!$B$2))</f>
        <v/>
      </c>
      <c r="BE1330" s="138" t="str">
        <f>IF('4'!$B$5="","",IF('4'!$B$36="","",'4'!$B$4))</f>
        <v/>
      </c>
      <c r="BG1330" s="77"/>
      <c r="BH1330" s="73"/>
      <c r="BI1330" s="79"/>
      <c r="BK1330" s="75"/>
      <c r="BL1330" s="73"/>
      <c r="BO1330" s="79"/>
      <c r="BQ1330" s="77"/>
      <c r="BR1330" s="73"/>
    </row>
    <row r="1331" spans="50:70" x14ac:dyDescent="0.25">
      <c r="AX1331" s="139" t="str">
        <f>IF('4'!$B$5="","",IF('4'!$B$36="","",'4'!$B$5))</f>
        <v/>
      </c>
      <c r="AY1331" s="137" t="str">
        <f>IF('4'!$B$5="","",IF('4'!$B$36="","","PCF011003"))</f>
        <v/>
      </c>
      <c r="AZ1331" s="140" t="str">
        <f>IF('4'!$B$5="","",IF('4'!$B$36="","",1))</f>
        <v/>
      </c>
      <c r="BA1331" s="137" t="str">
        <f>IF('4'!$B$5="","",IF('4'!$B$36="","",116))</f>
        <v/>
      </c>
      <c r="BB1331" s="137" t="str">
        <f>IF('4'!$B$5="","",IF('4'!$B$36="","",IF('4'!$C$25="","",'4'!$C$25)))</f>
        <v/>
      </c>
      <c r="BC1331" s="141" t="str">
        <f>IF('4'!$B$5="","",IF('4'!$B$36="","",0))</f>
        <v/>
      </c>
      <c r="BD1331" s="137" t="str">
        <f>IF('4'!$B$5="","",IF('4'!$B$36="","",'4'!$B$2))</f>
        <v/>
      </c>
      <c r="BE1331" s="138" t="str">
        <f>IF('4'!$B$5="","",IF('4'!$B$36="","",'4'!$B$4))</f>
        <v/>
      </c>
      <c r="BG1331" s="77"/>
      <c r="BH1331" s="73"/>
      <c r="BI1331" s="79"/>
      <c r="BK1331" s="75"/>
      <c r="BL1331" s="73"/>
      <c r="BO1331" s="79"/>
      <c r="BQ1331" s="77"/>
      <c r="BR1331" s="73"/>
    </row>
    <row r="1332" spans="50:70" x14ac:dyDescent="0.25">
      <c r="AX1332" s="139" t="str">
        <f>IF('4'!$B$5="","",IF('4'!$B$36="","",'4'!$B$5))</f>
        <v/>
      </c>
      <c r="AY1332" s="137" t="str">
        <f>IF('4'!$B$5="","",IF('4'!$B$36="","","PCF011003"))</f>
        <v/>
      </c>
      <c r="AZ1332" s="140" t="str">
        <f>IF('4'!$B$5="","",IF('4'!$B$36="","",1))</f>
        <v/>
      </c>
      <c r="BA1332" s="137" t="str">
        <f>IF('4'!$B$5="","",IF('4'!$B$36="","",117))</f>
        <v/>
      </c>
      <c r="BB1332" s="137" t="str">
        <f>IF('4'!$B$5="","",IF('4'!$B$36="","",IF('4'!$C$26="","",'4'!$C$26)))</f>
        <v/>
      </c>
      <c r="BC1332" s="141" t="str">
        <f>IF('4'!$B$5="","",IF('4'!$B$36="","",0))</f>
        <v/>
      </c>
      <c r="BD1332" s="137" t="str">
        <f>IF('4'!$B$5="","",IF('4'!$B$36="","",'4'!$B$2))</f>
        <v/>
      </c>
      <c r="BE1332" s="138" t="str">
        <f>IF('4'!$B$5="","",IF('4'!$B$36="","",'4'!$B$4))</f>
        <v/>
      </c>
      <c r="BG1332" s="77"/>
      <c r="BH1332" s="73"/>
      <c r="BI1332" s="79"/>
      <c r="BK1332" s="75"/>
      <c r="BL1332" s="73"/>
      <c r="BO1332" s="79"/>
      <c r="BQ1332" s="77"/>
      <c r="BR1332" s="73"/>
    </row>
    <row r="1333" spans="50:70" x14ac:dyDescent="0.25">
      <c r="AX1333" s="139" t="str">
        <f>IF('4'!$B$5="","",IF('4'!$B$36="","",'4'!$B$5))</f>
        <v/>
      </c>
      <c r="AY1333" s="137" t="str">
        <f>IF('4'!$B$5="","",IF('4'!$B$36="","","PCF011003"))</f>
        <v/>
      </c>
      <c r="AZ1333" s="140" t="str">
        <f>IF('4'!$B$5="","",IF('4'!$B$36="","",1))</f>
        <v/>
      </c>
      <c r="BA1333" s="137" t="str">
        <f>IF('4'!$B$5="","",IF('4'!$B$36="","",118))</f>
        <v/>
      </c>
      <c r="BB1333" s="137" t="str">
        <f>IF('4'!$B$5="","",IF('4'!$B$36="","",IF('4'!$C$27="","",'4'!$C$27)))</f>
        <v/>
      </c>
      <c r="BC1333" s="141" t="str">
        <f>IF('4'!$B$5="","",IF('4'!$B$36="","",0))</f>
        <v/>
      </c>
      <c r="BD1333" s="137" t="str">
        <f>IF('4'!$B$5="","",IF('4'!$B$36="","",'4'!$B$2))</f>
        <v/>
      </c>
      <c r="BE1333" s="138" t="str">
        <f>IF('4'!$B$5="","",IF('4'!$B$36="","",'4'!$B$4))</f>
        <v/>
      </c>
      <c r="BG1333" s="77"/>
      <c r="BH1333" s="73"/>
      <c r="BI1333" s="79"/>
      <c r="BK1333" s="75"/>
      <c r="BL1333" s="73"/>
      <c r="BO1333" s="79"/>
      <c r="BQ1333" s="77"/>
      <c r="BR1333" s="73"/>
    </row>
    <row r="1334" spans="50:70" x14ac:dyDescent="0.25">
      <c r="AX1334" s="139" t="str">
        <f>IF('4'!$B$5="","",IF('4'!$B$36="","",'4'!$B$5))</f>
        <v/>
      </c>
      <c r="AY1334" s="137" t="str">
        <f>IF('4'!$B$5="","",IF('4'!$B$36="","","PCF011003"))</f>
        <v/>
      </c>
      <c r="AZ1334" s="140" t="str">
        <f>IF('4'!$B$5="","",IF('4'!$B$36="","",1))</f>
        <v/>
      </c>
      <c r="BA1334" s="137" t="str">
        <f>IF('4'!$B$5="","",IF('4'!$B$36="","",119))</f>
        <v/>
      </c>
      <c r="BB1334" s="137" t="str">
        <f>IF('4'!$B$5="","",IF('4'!$B$36="","",IF('4'!$C$28="","",'4'!$C$28)))</f>
        <v/>
      </c>
      <c r="BC1334" s="141" t="str">
        <f>IF('4'!$B$5="","",IF('4'!$B$36="","",0))</f>
        <v/>
      </c>
      <c r="BD1334" s="137" t="str">
        <f>IF('4'!$B$5="","",IF('4'!$B$36="","",'4'!$B$2))</f>
        <v/>
      </c>
      <c r="BE1334" s="138" t="str">
        <f>IF('4'!$B$5="","",IF('4'!$B$36="","",'4'!$B$4))</f>
        <v/>
      </c>
      <c r="BG1334" s="77"/>
      <c r="BH1334" s="73"/>
      <c r="BI1334" s="79"/>
      <c r="BK1334" s="75"/>
      <c r="BL1334" s="73"/>
      <c r="BO1334" s="79"/>
      <c r="BQ1334" s="77"/>
      <c r="BR1334" s="73"/>
    </row>
    <row r="1335" spans="50:70" x14ac:dyDescent="0.25">
      <c r="AX1335" s="139" t="str">
        <f>IF('4'!$B$5="","",IF('4'!$B$36="","",'4'!$B$5))</f>
        <v/>
      </c>
      <c r="AY1335" s="137" t="str">
        <f>IF('4'!$B$5="","",IF('4'!$B$36="","","PCF011003"))</f>
        <v/>
      </c>
      <c r="AZ1335" s="140" t="str">
        <f>IF('4'!$B$5="","",IF('4'!$B$36="","",1))</f>
        <v/>
      </c>
      <c r="BA1335" s="137" t="str">
        <f>IF('4'!$B$5="","",IF('4'!$B$36="","",120))</f>
        <v/>
      </c>
      <c r="BB1335" s="137" t="str">
        <f>IF('4'!$B$5="","",IF('4'!$B$36="","",IF('4'!$B$8="","",'4'!$B$8)))</f>
        <v/>
      </c>
      <c r="BC1335" s="141" t="str">
        <f>IF('4'!$B$5="","",IF('4'!$B$36="","",0))</f>
        <v/>
      </c>
      <c r="BD1335" s="137" t="str">
        <f>IF('4'!$B$5="","",IF('4'!$B$36="","",'4'!$B$2))</f>
        <v/>
      </c>
      <c r="BE1335" s="138" t="str">
        <f>IF('4'!$B$5="","",IF('4'!$B$36="","",'4'!$B$4))</f>
        <v/>
      </c>
      <c r="BG1335" s="77"/>
      <c r="BH1335" s="73"/>
      <c r="BI1335" s="79"/>
      <c r="BK1335" s="75"/>
      <c r="BL1335" s="73"/>
      <c r="BO1335" s="79"/>
      <c r="BQ1335" s="77"/>
      <c r="BR1335" s="73"/>
    </row>
    <row r="1336" spans="50:70" x14ac:dyDescent="0.25">
      <c r="AX1336" s="139" t="str">
        <f>IF('4'!$B$5="","",IF('4'!$B$36="","",'4'!$B$5))</f>
        <v/>
      </c>
      <c r="AY1336" s="137" t="str">
        <f>IF('4'!$B$5="","",IF('4'!$B$36="","","PCF011003"))</f>
        <v/>
      </c>
      <c r="AZ1336" s="140" t="str">
        <f>IF('4'!$B$5="","",IF('4'!$B$36="","",1))</f>
        <v/>
      </c>
      <c r="BA1336" s="137" t="str">
        <f>IF('4'!$B$5="","",IF('4'!$B$36="","",121))</f>
        <v/>
      </c>
      <c r="BB1336" s="137"/>
      <c r="BC1336" s="141" t="str">
        <f>IF('4'!$B$5="","",IF('4'!$B$36="","",0))</f>
        <v/>
      </c>
      <c r="BD1336" s="137" t="str">
        <f>IF('4'!$B$5="","",IF('4'!$B$36="","",'4'!$B$2))</f>
        <v/>
      </c>
      <c r="BE1336" s="138" t="str">
        <f>IF('4'!$B$5="","",IF('4'!$B$36="","",'4'!$B$4))</f>
        <v/>
      </c>
      <c r="BG1336" s="77"/>
      <c r="BH1336" s="73"/>
      <c r="BI1336" s="79"/>
      <c r="BK1336" s="75"/>
      <c r="BL1336" s="73"/>
      <c r="BO1336" s="79"/>
      <c r="BQ1336" s="77"/>
      <c r="BR1336" s="73"/>
    </row>
    <row r="1337" spans="50:70" x14ac:dyDescent="0.25">
      <c r="AX1337" s="139" t="str">
        <f>IF('4'!$B$5="","",IF('4'!$B$36="","",'4'!$B$5))</f>
        <v/>
      </c>
      <c r="AY1337" s="137" t="str">
        <f>IF('4'!$B$5="","",IF('4'!$B$36="","","PCF011003"))</f>
        <v/>
      </c>
      <c r="AZ1337" s="140" t="str">
        <f>IF('4'!$B$5="","",IF('4'!$B$36="","",1))</f>
        <v/>
      </c>
      <c r="BA1337" s="137" t="str">
        <f>IF('4'!$B$5="","",IF('4'!$B$36="","",122))</f>
        <v/>
      </c>
      <c r="BB1337" s="137"/>
      <c r="BC1337" s="141" t="str">
        <f>IF('4'!$B$5="","",IF('4'!$B$36="","",0))</f>
        <v/>
      </c>
      <c r="BD1337" s="137" t="str">
        <f>IF('4'!$B$5="","",IF('4'!$B$36="","",'4'!$B$2))</f>
        <v/>
      </c>
      <c r="BE1337" s="138" t="str">
        <f>IF('4'!$B$5="","",IF('4'!$B$36="","",'4'!$B$4))</f>
        <v/>
      </c>
      <c r="BG1337" s="77"/>
      <c r="BH1337" s="73"/>
      <c r="BI1337" s="79"/>
      <c r="BK1337" s="75"/>
      <c r="BL1337" s="73"/>
      <c r="BO1337" s="79"/>
      <c r="BQ1337" s="77"/>
      <c r="BR1337" s="73"/>
    </row>
    <row r="1338" spans="50:70" x14ac:dyDescent="0.25">
      <c r="AX1338" s="139" t="str">
        <f>IF('4'!$B$5="","",IF('4'!$B$36="","",'4'!$B$5))</f>
        <v/>
      </c>
      <c r="AY1338" s="137" t="str">
        <f>IF('4'!$B$5="","",IF('4'!$B$36="","","PCF011003"))</f>
        <v/>
      </c>
      <c r="AZ1338" s="140" t="str">
        <f>IF('4'!$B$5="","",IF('4'!$B$36="","",1))</f>
        <v/>
      </c>
      <c r="BA1338" s="137" t="str">
        <f>IF('4'!$B$5="","",IF('4'!$B$36="","",123))</f>
        <v/>
      </c>
      <c r="BB1338" s="137"/>
      <c r="BC1338" s="141" t="str">
        <f>IF('4'!$B$5="","",IF('4'!$B$36="","",'4'!$C$44))</f>
        <v/>
      </c>
      <c r="BD1338" s="137" t="str">
        <f>IF('4'!$B$5="","",IF('4'!$B$36="","",'4'!$B$2))</f>
        <v/>
      </c>
      <c r="BE1338" s="138" t="str">
        <f>IF('4'!$B$5="","",IF('4'!$B$36="","",'4'!$B$4))</f>
        <v/>
      </c>
      <c r="BG1338" s="77"/>
      <c r="BH1338" s="73"/>
      <c r="BI1338" s="79"/>
      <c r="BK1338" s="75"/>
      <c r="BL1338" s="73"/>
      <c r="BO1338" s="79"/>
      <c r="BQ1338" s="77"/>
      <c r="BR1338" s="73"/>
    </row>
    <row r="1339" spans="50:70" x14ac:dyDescent="0.25">
      <c r="AX1339" s="139" t="str">
        <f>IF('4'!$B$5="","",IF('4'!$B$36="","",'4'!$B$5))</f>
        <v/>
      </c>
      <c r="AY1339" s="137" t="str">
        <f>IF('4'!$B$5="","",IF('4'!$B$36="","","PCF011003"))</f>
        <v/>
      </c>
      <c r="AZ1339" s="140" t="str">
        <f>IF('4'!$B$5="","",IF('4'!$B$36="","",1))</f>
        <v/>
      </c>
      <c r="BA1339" s="137" t="str">
        <f>IF('4'!$B$5="","",IF('4'!$B$36="","",124))</f>
        <v/>
      </c>
      <c r="BB1339" s="137"/>
      <c r="BC1339" s="141" t="str">
        <f>IF('4'!$B$5="","",IF('4'!$B$36="","",'4'!$C$45))</f>
        <v/>
      </c>
      <c r="BD1339" s="137" t="str">
        <f>IF('4'!$B$5="","",IF('4'!$B$36="","",'4'!$B$2))</f>
        <v/>
      </c>
      <c r="BE1339" s="138" t="str">
        <f>IF('4'!$B$5="","",IF('4'!$B$36="","",'4'!$B$4))</f>
        <v/>
      </c>
      <c r="BG1339" s="77"/>
      <c r="BH1339" s="73"/>
      <c r="BI1339" s="79"/>
      <c r="BK1339" s="75"/>
      <c r="BL1339" s="73"/>
      <c r="BO1339" s="79"/>
      <c r="BQ1339" s="77"/>
      <c r="BR1339" s="73"/>
    </row>
    <row r="1340" spans="50:70" x14ac:dyDescent="0.25">
      <c r="AX1340" s="139" t="str">
        <f>IF('4'!$B$5="","",IF('4'!$B$36="","",'4'!$B$5))</f>
        <v/>
      </c>
      <c r="AY1340" s="137" t="str">
        <f>IF('4'!$B$5="","",IF('4'!$B$36="","","PCF011003"))</f>
        <v/>
      </c>
      <c r="AZ1340" s="140" t="str">
        <f>IF('4'!$B$5="","",IF('4'!$B$36="","",1))</f>
        <v/>
      </c>
      <c r="BA1340" s="137" t="str">
        <f>IF('4'!$B$5="","",IF('4'!$B$36="","",125))</f>
        <v/>
      </c>
      <c r="BB1340" s="137"/>
      <c r="BC1340" s="141" t="str">
        <f>IF('4'!$B$5="","",IF('4'!$B$36="","",'4'!$C$46))</f>
        <v/>
      </c>
      <c r="BD1340" s="137" t="str">
        <f>IF('4'!$B$5="","",IF('4'!$B$36="","",'4'!$B$2))</f>
        <v/>
      </c>
      <c r="BE1340" s="138" t="str">
        <f>IF('4'!$B$5="","",IF('4'!$B$36="","",'4'!$B$4))</f>
        <v/>
      </c>
      <c r="BG1340" s="77"/>
      <c r="BH1340" s="73"/>
      <c r="BI1340" s="79"/>
      <c r="BK1340" s="75"/>
      <c r="BL1340" s="73"/>
      <c r="BO1340" s="79"/>
      <c r="BQ1340" s="77"/>
      <c r="BR1340" s="73"/>
    </row>
    <row r="1341" spans="50:70" x14ac:dyDescent="0.25">
      <c r="AX1341" s="139" t="str">
        <f>IF('4'!$B$5="","",IF('4'!$B$36="","",'4'!$B$5))</f>
        <v/>
      </c>
      <c r="AY1341" s="137" t="str">
        <f>IF('4'!$B$5="","",IF('4'!$B$36="","","PCF011003"))</f>
        <v/>
      </c>
      <c r="AZ1341" s="140" t="str">
        <f>IF('4'!$B$5="","",IF('4'!$B$36="","",1))</f>
        <v/>
      </c>
      <c r="BA1341" s="137" t="str">
        <f>IF('4'!$B$5="","",IF('4'!$B$36="","",126))</f>
        <v/>
      </c>
      <c r="BB1341" s="137"/>
      <c r="BC1341" s="141" t="str">
        <f>IF('4'!$B$5="","",IF('4'!$B$36="","",'4'!$C$47))</f>
        <v/>
      </c>
      <c r="BD1341" s="137" t="str">
        <f>IF('4'!$B$5="","",IF('4'!$B$36="","",'4'!$B$2))</f>
        <v/>
      </c>
      <c r="BE1341" s="138" t="str">
        <f>IF('4'!$B$5="","",IF('4'!$B$36="","",'4'!$B$4))</f>
        <v/>
      </c>
      <c r="BG1341" s="77"/>
      <c r="BH1341" s="73"/>
      <c r="BI1341" s="79"/>
      <c r="BK1341" s="75"/>
      <c r="BL1341" s="73"/>
      <c r="BO1341" s="79"/>
      <c r="BQ1341" s="77"/>
      <c r="BR1341" s="73"/>
    </row>
    <row r="1342" spans="50:70" x14ac:dyDescent="0.25">
      <c r="AX1342" s="139" t="str">
        <f>IF('4'!$B$5="","",IF('4'!$B$36="","",'4'!$B$5))</f>
        <v/>
      </c>
      <c r="AY1342" s="137" t="str">
        <f>IF('4'!$B$5="","",IF('4'!$B$36="","","PCF011003"))</f>
        <v/>
      </c>
      <c r="AZ1342" s="140" t="str">
        <f>IF('4'!$B$5="","",IF('4'!$B$36="","",1))</f>
        <v/>
      </c>
      <c r="BA1342" s="137" t="str">
        <f>IF('4'!$B$5="","",IF('4'!$B$36="","",127))</f>
        <v/>
      </c>
      <c r="BB1342" s="137"/>
      <c r="BC1342" s="141" t="str">
        <f>IF('4'!$B$5="","",IF('4'!$B$36="","",'4'!$C$48))</f>
        <v/>
      </c>
      <c r="BD1342" s="137" t="str">
        <f>IF('4'!$B$5="","",IF('4'!$B$36="","",'4'!$B$2))</f>
        <v/>
      </c>
      <c r="BE1342" s="138" t="str">
        <f>IF('4'!$B$5="","",IF('4'!$B$36="","",'4'!$B$4))</f>
        <v/>
      </c>
      <c r="BG1342" s="77"/>
      <c r="BH1342" s="73"/>
      <c r="BI1342" s="79"/>
      <c r="BK1342" s="75"/>
      <c r="BL1342" s="73"/>
      <c r="BO1342" s="79"/>
      <c r="BQ1342" s="77"/>
      <c r="BR1342" s="73"/>
    </row>
    <row r="1343" spans="50:70" x14ac:dyDescent="0.25">
      <c r="AX1343" s="139" t="str">
        <f>IF('4'!$B$5="","",IF('4'!$B$36="","",'4'!$B$5))</f>
        <v/>
      </c>
      <c r="AY1343" s="137" t="str">
        <f>IF('4'!$B$5="","",IF('4'!$B$36="","","PCF011003"))</f>
        <v/>
      </c>
      <c r="AZ1343" s="140" t="str">
        <f>IF('4'!$B$5="","",IF('4'!$B$36="","",1))</f>
        <v/>
      </c>
      <c r="BA1343" s="137" t="str">
        <f>IF('4'!$B$5="","",IF('4'!$B$36="","",128))</f>
        <v/>
      </c>
      <c r="BB1343" s="137"/>
      <c r="BC1343" s="141" t="str">
        <f>IF('4'!$B$5="","",IF('4'!$B$36="","",'4'!$C$49))</f>
        <v/>
      </c>
      <c r="BD1343" s="137" t="str">
        <f>IF('4'!$B$5="","",IF('4'!$B$36="","",'4'!$B$2))</f>
        <v/>
      </c>
      <c r="BE1343" s="138" t="str">
        <f>IF('4'!$B$5="","",IF('4'!$B$36="","",'4'!$B$4))</f>
        <v/>
      </c>
      <c r="BG1343" s="77"/>
      <c r="BH1343" s="73"/>
      <c r="BI1343" s="79"/>
      <c r="BK1343" s="75"/>
      <c r="BL1343" s="73"/>
      <c r="BO1343" s="79"/>
      <c r="BQ1343" s="77"/>
      <c r="BR1343" s="73"/>
    </row>
    <row r="1344" spans="50:70" x14ac:dyDescent="0.25">
      <c r="AX1344" s="139" t="str">
        <f>IF('4'!$B$5="","",IF('4'!$B$36="","",'4'!$B$5))</f>
        <v/>
      </c>
      <c r="AY1344" s="137" t="str">
        <f>IF('4'!$B$5="","",IF('4'!$B$36="","","PCF011003"))</f>
        <v/>
      </c>
      <c r="AZ1344" s="140" t="str">
        <f>IF('4'!$B$5="","",IF('4'!$B$36="","",1))</f>
        <v/>
      </c>
      <c r="BA1344" s="137" t="str">
        <f>IF('4'!$B$5="","",IF('4'!$B$36="","",129))</f>
        <v/>
      </c>
      <c r="BB1344" s="137"/>
      <c r="BC1344" s="141" t="str">
        <f>IF('4'!$B$5="","",IF('4'!$B$36="","",'4'!$C$50))</f>
        <v/>
      </c>
      <c r="BD1344" s="137" t="str">
        <f>IF('4'!$B$5="","",IF('4'!$B$36="","",'4'!$B$2))</f>
        <v/>
      </c>
      <c r="BE1344" s="138" t="str">
        <f>IF('4'!$B$5="","",IF('4'!$B$36="","",'4'!$B$4))</f>
        <v/>
      </c>
      <c r="BG1344" s="77"/>
      <c r="BH1344" s="73"/>
      <c r="BI1344" s="79"/>
      <c r="BK1344" s="75"/>
      <c r="BL1344" s="73"/>
      <c r="BO1344" s="79"/>
      <c r="BQ1344" s="77"/>
      <c r="BR1344" s="73"/>
    </row>
    <row r="1345" spans="50:70" x14ac:dyDescent="0.25">
      <c r="AX1345" s="139" t="str">
        <f>IF('4'!$B$5="","",IF('4'!$B$36="","",'4'!$B$5))</f>
        <v/>
      </c>
      <c r="AY1345" s="137" t="str">
        <f>IF('4'!$B$5="","",IF('4'!$B$36="","","PCF011003"))</f>
        <v/>
      </c>
      <c r="AZ1345" s="140" t="str">
        <f>IF('4'!$B$5="","",IF('4'!$B$36="","",1))</f>
        <v/>
      </c>
      <c r="BA1345" s="137" t="str">
        <f>IF('4'!$B$5="","",IF('4'!$B$36="","",130))</f>
        <v/>
      </c>
      <c r="BB1345" s="137"/>
      <c r="BC1345" s="141" t="str">
        <f>IF('4'!$B$5="","",IF('4'!$B$36="","",'4'!$C$51))</f>
        <v/>
      </c>
      <c r="BD1345" s="137" t="str">
        <f>IF('4'!$B$5="","",IF('4'!$B$36="","",'4'!$B$2))</f>
        <v/>
      </c>
      <c r="BE1345" s="138" t="str">
        <f>IF('4'!$B$5="","",IF('4'!$B$36="","",'4'!$B$4))</f>
        <v/>
      </c>
      <c r="BG1345" s="77"/>
      <c r="BH1345" s="73"/>
      <c r="BI1345" s="79"/>
      <c r="BK1345" s="75"/>
      <c r="BL1345" s="73"/>
      <c r="BO1345" s="79"/>
      <c r="BQ1345" s="77"/>
      <c r="BR1345" s="73"/>
    </row>
    <row r="1346" spans="50:70" x14ac:dyDescent="0.25">
      <c r="AX1346" s="139" t="str">
        <f>IF('4'!$B$5="","",IF('4'!$B$36="","",'4'!$B$5))</f>
        <v/>
      </c>
      <c r="AY1346" s="137" t="str">
        <f>IF('4'!$B$5="","",IF('4'!$B$36="","","PCF011003"))</f>
        <v/>
      </c>
      <c r="AZ1346" s="140" t="str">
        <f>IF('4'!$B$5="","",IF('4'!$B$36="","",1))</f>
        <v/>
      </c>
      <c r="BA1346" s="137" t="str">
        <f>IF('4'!$B$5="","",IF('4'!$B$36="","",131))</f>
        <v/>
      </c>
      <c r="BB1346" s="137"/>
      <c r="BC1346" s="141" t="str">
        <f>IF('4'!$B$5="","",IF('4'!$B$36="","",'4'!$C$52))</f>
        <v/>
      </c>
      <c r="BD1346" s="137" t="str">
        <f>IF('4'!$B$5="","",IF('4'!$B$36="","",'4'!$B$2))</f>
        <v/>
      </c>
      <c r="BE1346" s="138" t="str">
        <f>IF('4'!$B$5="","",IF('4'!$B$36="","",'4'!$B$4))</f>
        <v/>
      </c>
      <c r="BG1346" s="77"/>
      <c r="BH1346" s="73"/>
      <c r="BI1346" s="79"/>
      <c r="BK1346" s="75"/>
      <c r="BL1346" s="73"/>
      <c r="BO1346" s="79"/>
      <c r="BQ1346" s="77"/>
      <c r="BR1346" s="73"/>
    </row>
    <row r="1347" spans="50:70" x14ac:dyDescent="0.25">
      <c r="AX1347" s="139" t="str">
        <f>IF('4'!$B$5="","",IF('4'!$B$36="","",'4'!$B$5))</f>
        <v/>
      </c>
      <c r="AY1347" s="137" t="str">
        <f>IF('4'!$B$5="","",IF('4'!$B$36="","","PCF011003"))</f>
        <v/>
      </c>
      <c r="AZ1347" s="140" t="str">
        <f>IF('4'!$B$5="","",IF('4'!$B$36="","",1))</f>
        <v/>
      </c>
      <c r="BA1347" s="137" t="str">
        <f>IF('4'!$B$5="","",IF('4'!$B$36="","",132))</f>
        <v/>
      </c>
      <c r="BB1347" s="137"/>
      <c r="BC1347" s="141" t="str">
        <f>IF('4'!$B$5="","",IF('4'!$B$36="","",'4'!$C$53))</f>
        <v/>
      </c>
      <c r="BD1347" s="137" t="str">
        <f>IF('4'!$B$5="","",IF('4'!$B$36="","",'4'!$B$2))</f>
        <v/>
      </c>
      <c r="BE1347" s="138" t="str">
        <f>IF('4'!$B$5="","",IF('4'!$B$36="","",'4'!$B$4))</f>
        <v/>
      </c>
      <c r="BG1347" s="77"/>
      <c r="BH1347" s="73"/>
      <c r="BI1347" s="79"/>
      <c r="BK1347" s="75"/>
      <c r="BL1347" s="73"/>
      <c r="BO1347" s="79"/>
      <c r="BQ1347" s="77"/>
      <c r="BR1347" s="73"/>
    </row>
    <row r="1348" spans="50:70" x14ac:dyDescent="0.25">
      <c r="AX1348" s="139" t="str">
        <f>IF('4'!$B$5="","",IF('4'!$B$36="","",'4'!$B$5))</f>
        <v/>
      </c>
      <c r="AY1348" s="137" t="str">
        <f>IF('4'!$B$5="","",IF('4'!$B$36="","","PCF011003"))</f>
        <v/>
      </c>
      <c r="AZ1348" s="140" t="str">
        <f>IF('4'!$B$5="","",IF('4'!$B$36="","",1))</f>
        <v/>
      </c>
      <c r="BA1348" s="137" t="str">
        <f>IF('4'!$B$5="","",IF('4'!$B$36="","",133))</f>
        <v/>
      </c>
      <c r="BB1348" s="137"/>
      <c r="BC1348" s="141" t="str">
        <f>IF('4'!$B$5="","",IF('4'!$B$36="","",'4'!$C$54))</f>
        <v/>
      </c>
      <c r="BD1348" s="137" t="str">
        <f>IF('4'!$B$5="","",IF('4'!$B$36="","",'4'!$B$2))</f>
        <v/>
      </c>
      <c r="BE1348" s="138" t="str">
        <f>IF('4'!$B$5="","",IF('4'!$B$36="","",'4'!$B$4))</f>
        <v/>
      </c>
      <c r="BG1348" s="77"/>
      <c r="BH1348" s="73"/>
      <c r="BI1348" s="79"/>
      <c r="BK1348" s="75"/>
      <c r="BL1348" s="73"/>
      <c r="BO1348" s="79"/>
      <c r="BQ1348" s="77"/>
      <c r="BR1348" s="73"/>
    </row>
    <row r="1349" spans="50:70" x14ac:dyDescent="0.25">
      <c r="AX1349" s="139" t="str">
        <f>IF('4'!$B$5="","",IF('4'!$B$36="","",'4'!$B$5))</f>
        <v/>
      </c>
      <c r="AY1349" s="137" t="str">
        <f>IF('4'!$B$5="","",IF('4'!$B$36="","","PCF011003"))</f>
        <v/>
      </c>
      <c r="AZ1349" s="140" t="str">
        <f>IF('4'!$B$5="","",IF('4'!$B$36="","",1))</f>
        <v/>
      </c>
      <c r="BA1349" s="137" t="str">
        <f>IF('4'!$B$5="","",IF('4'!$B$36="","",134))</f>
        <v/>
      </c>
      <c r="BB1349" s="137"/>
      <c r="BC1349" s="141" t="str">
        <f>IF('4'!$B$5="","",IF('4'!$B$36="","",'4'!$C$55))</f>
        <v/>
      </c>
      <c r="BD1349" s="137" t="str">
        <f>IF('4'!$B$5="","",IF('4'!$B$36="","",'4'!$B$2))</f>
        <v/>
      </c>
      <c r="BE1349" s="138" t="str">
        <f>IF('4'!$B$5="","",IF('4'!$B$36="","",'4'!$B$4))</f>
        <v/>
      </c>
      <c r="BG1349" s="77"/>
      <c r="BH1349" s="73"/>
      <c r="BI1349" s="79"/>
      <c r="BK1349" s="75"/>
      <c r="BL1349" s="73"/>
      <c r="BO1349" s="79"/>
      <c r="BQ1349" s="77"/>
      <c r="BR1349" s="73"/>
    </row>
    <row r="1350" spans="50:70" x14ac:dyDescent="0.25">
      <c r="AX1350" s="139" t="str">
        <f>IF('4'!$B$5="","",IF('4'!$B$36="","",'4'!$B$5))</f>
        <v/>
      </c>
      <c r="AY1350" s="137" t="str">
        <f>IF('4'!$B$5="","",IF('4'!$B$36="","","PCF011003"))</f>
        <v/>
      </c>
      <c r="AZ1350" s="140" t="str">
        <f>IF('4'!$B$5="","",IF('4'!$B$36="","",1))</f>
        <v/>
      </c>
      <c r="BA1350" s="137" t="str">
        <f>IF('4'!$B$5="","",IF('4'!$B$36="","",990))</f>
        <v/>
      </c>
      <c r="BB1350" s="137"/>
      <c r="BC1350" s="141" t="str">
        <f>IF('4'!$B$5="","",IF('4'!$B$36="","",0))</f>
        <v/>
      </c>
      <c r="BD1350" s="137" t="str">
        <f>IF('4'!$B$5="","",IF('4'!$B$36="","",'4'!$B$2))</f>
        <v/>
      </c>
      <c r="BE1350" s="138" t="str">
        <f>IF('4'!$B$5="","",IF('4'!$B$36="","",'4'!$B$4))</f>
        <v/>
      </c>
      <c r="BG1350" s="77"/>
      <c r="BH1350" s="73"/>
      <c r="BI1350" s="79"/>
      <c r="BK1350" s="75"/>
      <c r="BL1350" s="73"/>
      <c r="BO1350" s="79"/>
      <c r="BQ1350" s="77"/>
      <c r="BR1350" s="73"/>
    </row>
    <row r="1351" spans="50:70" x14ac:dyDescent="0.25">
      <c r="AX1351" s="139" t="str">
        <f>IF('4'!$B$5="","",IF('4'!$B$36="","",'4'!$B$5))</f>
        <v/>
      </c>
      <c r="AY1351" s="137" t="str">
        <f>IF('4'!$B$5="","",IF('4'!$B$36="","","PCF011003"))</f>
        <v/>
      </c>
      <c r="AZ1351" s="140" t="str">
        <f>IF('4'!$B$5="","",IF('4'!$B$36="","",1))</f>
        <v/>
      </c>
      <c r="BA1351" s="137" t="str">
        <f>IF('4'!$B$5="","",IF('4'!$B$36="","",992))</f>
        <v/>
      </c>
      <c r="BB1351" s="137"/>
      <c r="BC1351" s="141" t="str">
        <f>IF('4'!$B$5="","",IF('4'!$B$36="","",0))</f>
        <v/>
      </c>
      <c r="BD1351" s="137" t="str">
        <f>IF('4'!$B$5="","",IF('4'!$B$36="","",'4'!$B$2))</f>
        <v/>
      </c>
      <c r="BE1351" s="138" t="str">
        <f>IF('4'!$B$5="","",IF('4'!$B$36="","",'4'!$B$4))</f>
        <v/>
      </c>
      <c r="BG1351" s="77"/>
      <c r="BH1351" s="73"/>
      <c r="BI1351" s="79"/>
      <c r="BK1351" s="75"/>
      <c r="BL1351" s="73"/>
      <c r="BO1351" s="79"/>
      <c r="BQ1351" s="77"/>
      <c r="BR1351" s="73"/>
    </row>
    <row r="1352" spans="50:70" x14ac:dyDescent="0.25">
      <c r="AX1352" s="139" t="str">
        <f>IF('4'!$B$5="","",IF('4'!$B$36="","",'4'!$B$5))</f>
        <v/>
      </c>
      <c r="AY1352" s="137" t="str">
        <f>IF('4'!$B$5="","",IF('4'!$B$36="","","PCF011003"))</f>
        <v/>
      </c>
      <c r="AZ1352" s="140" t="str">
        <f>IF('4'!$B$5="","",IF('4'!$B$36="","",1))</f>
        <v/>
      </c>
      <c r="BA1352" s="137" t="str">
        <f>IF('4'!$B$5="","",IF('4'!$B$36="","",993))</f>
        <v/>
      </c>
      <c r="BB1352" s="137"/>
      <c r="BC1352" s="141" t="str">
        <f>IF('4'!$B$5="","",IF('4'!$B$36="","",0))</f>
        <v/>
      </c>
      <c r="BD1352" s="137" t="str">
        <f>IF('4'!$B$5="","",IF('4'!$B$36="","",'4'!$B$2))</f>
        <v/>
      </c>
      <c r="BE1352" s="138" t="str">
        <f>IF('4'!$B$5="","",IF('4'!$B$36="","",'4'!$B$4))</f>
        <v/>
      </c>
      <c r="BG1352" s="77"/>
      <c r="BH1352" s="73"/>
      <c r="BI1352" s="79"/>
      <c r="BK1352" s="75"/>
      <c r="BL1352" s="73"/>
      <c r="BO1352" s="79"/>
      <c r="BQ1352" s="77"/>
      <c r="BR1352" s="73"/>
    </row>
    <row r="1353" spans="50:70" x14ac:dyDescent="0.25">
      <c r="AX1353" s="139" t="str">
        <f>IF('4'!$B$5="","",IF('4'!$B$36="","",'4'!$B$5))</f>
        <v/>
      </c>
      <c r="AY1353" s="137" t="str">
        <f>IF('4'!$B$5="","",IF('4'!$B$36="","","PCF011003"))</f>
        <v/>
      </c>
      <c r="AZ1353" s="140" t="str">
        <f>IF('4'!$B$5="","",IF('4'!$B$36="","",1))</f>
        <v/>
      </c>
      <c r="BA1353" s="137" t="str">
        <f>IF('4'!$B$5="","",IF('4'!$B$36="","",994))</f>
        <v/>
      </c>
      <c r="BB1353" s="137"/>
      <c r="BC1353" s="141" t="str">
        <f>IF('4'!$B$5="","",IF('4'!$B$36="","",0))</f>
        <v/>
      </c>
      <c r="BD1353" s="137" t="str">
        <f>IF('4'!$B$5="","",IF('4'!$B$36="","",'4'!$B$2))</f>
        <v/>
      </c>
      <c r="BE1353" s="138" t="str">
        <f>IF('4'!$B$5="","",IF('4'!$B$36="","",'4'!$B$4))</f>
        <v/>
      </c>
      <c r="BG1353" s="77"/>
      <c r="BH1353" s="73"/>
      <c r="BI1353" s="79"/>
      <c r="BK1353" s="75"/>
      <c r="BL1353" s="73"/>
      <c r="BO1353" s="79"/>
      <c r="BQ1353" s="77"/>
      <c r="BR1353" s="73"/>
    </row>
    <row r="1354" spans="50:70" x14ac:dyDescent="0.25">
      <c r="AX1354" s="139" t="str">
        <f>IF('4'!$B$5="","",IF('4'!$B$36="","",'4'!$B$5))</f>
        <v/>
      </c>
      <c r="AY1354" s="137" t="str">
        <f>IF('4'!$B$5="","",IF('4'!$B$36="","","PCF011003"))</f>
        <v/>
      </c>
      <c r="AZ1354" s="140" t="str">
        <f>IF('4'!$B$5="","",IF('4'!$B$36="","",1))</f>
        <v/>
      </c>
      <c r="BA1354" s="137" t="str">
        <f>IF('4'!$B$5="","",IF('4'!$B$36="","",995))</f>
        <v/>
      </c>
      <c r="BB1354" s="137"/>
      <c r="BC1354" s="141" t="str">
        <f>IF('4'!$B$5="","",IF('4'!$B$36="","",0))</f>
        <v/>
      </c>
      <c r="BD1354" s="137" t="str">
        <f>IF('4'!$B$5="","",IF('4'!$B$36="","",'4'!$B$2))</f>
        <v/>
      </c>
      <c r="BE1354" s="138" t="str">
        <f>IF('4'!$B$5="","",IF('4'!$B$36="","",'4'!$B$4))</f>
        <v/>
      </c>
      <c r="BG1354" s="77"/>
      <c r="BH1354" s="73"/>
      <c r="BI1354" s="79"/>
      <c r="BK1354" s="75"/>
      <c r="BL1354" s="73"/>
      <c r="BO1354" s="79"/>
      <c r="BQ1354" s="77"/>
      <c r="BR1354" s="73"/>
    </row>
    <row r="1355" spans="50:70" x14ac:dyDescent="0.25">
      <c r="AX1355" s="139" t="str">
        <f>IF('4'!$B$5="","",IF('4'!$B$36="","",'4'!$B$5))</f>
        <v/>
      </c>
      <c r="AY1355" s="137" t="str">
        <f>IF('4'!$B$5="","",IF('4'!$B$36="","","PCF011003"))</f>
        <v/>
      </c>
      <c r="AZ1355" s="140" t="str">
        <f>IF('4'!$B$5="","",IF('4'!$B$36="","",1))</f>
        <v/>
      </c>
      <c r="BA1355" s="137" t="str">
        <f>IF('4'!$B$5="","",IF('4'!$B$36="","",996))</f>
        <v/>
      </c>
      <c r="BB1355" s="137"/>
      <c r="BC1355" s="141" t="str">
        <f>IF('4'!$B$5="","",IF('4'!$B$36="","",0))</f>
        <v/>
      </c>
      <c r="BD1355" s="137" t="str">
        <f>IF('4'!$B$5="","",IF('4'!$B$36="","",'4'!$B$2))</f>
        <v/>
      </c>
      <c r="BE1355" s="138" t="str">
        <f>IF('4'!$B$5="","",IF('4'!$B$36="","",'4'!$B$4))</f>
        <v/>
      </c>
      <c r="BG1355" s="77"/>
      <c r="BH1355" s="73"/>
      <c r="BI1355" s="79"/>
      <c r="BK1355" s="75"/>
      <c r="BL1355" s="73"/>
      <c r="BO1355" s="79"/>
      <c r="BQ1355" s="77"/>
      <c r="BR1355" s="73"/>
    </row>
    <row r="1356" spans="50:70" x14ac:dyDescent="0.25">
      <c r="AX1356" s="139" t="str">
        <f>IF('4'!$B$5="","",IF('4'!$B$36="","",'4'!$B$5))</f>
        <v/>
      </c>
      <c r="AY1356" s="137" t="str">
        <f>IF('4'!$B$5="","",IF('4'!$B$36="","","PCF011003"))</f>
        <v/>
      </c>
      <c r="AZ1356" s="140" t="str">
        <f>IF('4'!$B$5="","",IF('4'!$B$36="","",1))</f>
        <v/>
      </c>
      <c r="BA1356" s="137" t="str">
        <f>IF('4'!$B$5="","",IF('4'!$B$36="","",997))</f>
        <v/>
      </c>
      <c r="BB1356" s="137"/>
      <c r="BC1356" s="141" t="str">
        <f>IF('4'!$B$5="","",IF('4'!$B$36="","",0))</f>
        <v/>
      </c>
      <c r="BD1356" s="137" t="str">
        <f>IF('4'!$B$5="","",IF('4'!$B$36="","",'4'!$B$2))</f>
        <v/>
      </c>
      <c r="BE1356" s="138" t="str">
        <f>IF('4'!$B$5="","",IF('4'!$B$36="","",'4'!$B$4))</f>
        <v/>
      </c>
      <c r="BG1356" s="77"/>
      <c r="BH1356" s="73"/>
      <c r="BI1356" s="79"/>
      <c r="BK1356" s="75"/>
      <c r="BL1356" s="73"/>
      <c r="BO1356" s="79"/>
      <c r="BQ1356" s="77"/>
      <c r="BR1356" s="73"/>
    </row>
    <row r="1357" spans="50:70" x14ac:dyDescent="0.25">
      <c r="AX1357" s="139" t="str">
        <f>IF('4'!$B$5="","",IF('4'!$B$36="","",'4'!$B$5))</f>
        <v/>
      </c>
      <c r="AY1357" s="137" t="str">
        <f>IF('4'!$B$5="","",IF('4'!$B$36="","","PCF011003"))</f>
        <v/>
      </c>
      <c r="AZ1357" s="140" t="str">
        <f>IF('4'!$B$5="","",IF('4'!$B$36="","",1))</f>
        <v/>
      </c>
      <c r="BA1357" s="137" t="str">
        <f>IF('4'!$B$5="","",IF('4'!$B$36="","",998))</f>
        <v/>
      </c>
      <c r="BB1357" s="137"/>
      <c r="BC1357" s="141" t="str">
        <f>IF('4'!$B$5="","",IF('4'!$B$36="","",0))</f>
        <v/>
      </c>
      <c r="BD1357" s="137" t="str">
        <f>IF('4'!$B$5="","",IF('4'!$B$36="","",'4'!$B$2))</f>
        <v/>
      </c>
      <c r="BE1357" s="138" t="str">
        <f>IF('4'!$B$5="","",IF('4'!$B$36="","",'4'!$B$4))</f>
        <v/>
      </c>
      <c r="BG1357" s="77"/>
      <c r="BH1357" s="73"/>
      <c r="BI1357" s="79"/>
      <c r="BK1357" s="75"/>
      <c r="BL1357" s="73"/>
      <c r="BO1357" s="79"/>
      <c r="BQ1357" s="77"/>
      <c r="BR1357" s="73"/>
    </row>
    <row r="1358" spans="50:70" x14ac:dyDescent="0.25">
      <c r="AX1358" s="139" t="str">
        <f>IF('4'!$B$5="","",IF('4'!$B$36="","",'4'!$B$5))</f>
        <v/>
      </c>
      <c r="AY1358" s="137" t="str">
        <f>IF('4'!$B$5="","",IF('4'!$B$36="","","PCF011003"))</f>
        <v/>
      </c>
      <c r="AZ1358" s="140" t="str">
        <f>IF('4'!$B$5="","",IF('4'!$B$36="","",1))</f>
        <v/>
      </c>
      <c r="BA1358" s="137" t="str">
        <f>IF('4'!$B$5="","",IF('4'!$B$36="","",999))</f>
        <v/>
      </c>
      <c r="BB1358" s="137"/>
      <c r="BC1358" s="141" t="str">
        <f>IF('4'!$B$5="","",IF('4'!$B$36="","",0))</f>
        <v/>
      </c>
      <c r="BD1358" s="137" t="str">
        <f>IF('4'!$B$5="","",IF('4'!$B$36="","",'4'!$B$2))</f>
        <v/>
      </c>
      <c r="BE1358" s="138" t="str">
        <f>IF('4'!$B$5="","",IF('4'!$B$36="","",'4'!$B$4))</f>
        <v/>
      </c>
      <c r="BG1358" s="77"/>
      <c r="BH1358" s="73"/>
      <c r="BI1358" s="79"/>
      <c r="BK1358" s="75"/>
      <c r="BL1358" s="73"/>
      <c r="BO1358" s="79"/>
      <c r="BQ1358" s="77"/>
      <c r="BR1358" s="73"/>
    </row>
    <row r="1359" spans="50:70" x14ac:dyDescent="0.25">
      <c r="AX1359" s="139" t="str">
        <f>IF('5'!$B$5="","",IF('5'!$B$60="","",'5'!$B$5))</f>
        <v/>
      </c>
      <c r="AY1359" s="137" t="str">
        <f>IF('5'!$B$5="","",IF('5'!$B$60="","","PCF008002"))</f>
        <v/>
      </c>
      <c r="AZ1359" s="140" t="str">
        <f>IF('5'!$B$5="","",IF('5'!$B$60="","",1))</f>
        <v/>
      </c>
      <c r="BA1359" s="137" t="str">
        <f>IF('5'!$B$5="","",IF('5'!$B$60="","",1))</f>
        <v/>
      </c>
      <c r="BB1359" s="137" t="str">
        <f>IF('5'!$B$5="","",IF('5'!$B$60="","",IF('5'!$B$60="","",'5'!$B$60)))</f>
        <v/>
      </c>
      <c r="BC1359" s="141" t="str">
        <f>IF('5'!$B$5="","",IF('5'!$B$60="","",0))</f>
        <v/>
      </c>
      <c r="BD1359" s="137" t="str">
        <f>IF('5'!$B$5="","",IF('5'!$B$60="","",'5'!$B$2))</f>
        <v/>
      </c>
      <c r="BE1359" s="138" t="str">
        <f>IF('5'!$B$5="","",IF('5'!$B$60="","",'5'!$B$4))</f>
        <v/>
      </c>
      <c r="BG1359" s="77"/>
      <c r="BH1359" s="73"/>
      <c r="BI1359" s="79"/>
      <c r="BK1359" s="75"/>
      <c r="BL1359" s="73"/>
      <c r="BO1359" s="79"/>
      <c r="BQ1359" s="77"/>
      <c r="BR1359" s="73"/>
    </row>
    <row r="1360" spans="50:70" x14ac:dyDescent="0.25">
      <c r="AX1360" s="139" t="str">
        <f>IF('5'!$B$5="","",IF('5'!$B$60="","",'5'!$B$5))</f>
        <v/>
      </c>
      <c r="AY1360" s="137" t="str">
        <f>IF('5'!$B$5="","",IF('5'!$B$60="","","PCF008002"))</f>
        <v/>
      </c>
      <c r="AZ1360" s="140" t="str">
        <f>IF('5'!$B$5="","",IF('5'!$B$60="","",1))</f>
        <v/>
      </c>
      <c r="BA1360" s="137" t="str">
        <f>IF('5'!$B$5="","",IF('5'!$B$60="","",2))</f>
        <v/>
      </c>
      <c r="BB1360" s="137" t="str">
        <f>IF('5'!$B$5="","",IF('5'!$B$60="","",IF('5'!$J$60="","",'5'!$J$60)))</f>
        <v/>
      </c>
      <c r="BC1360" s="141" t="str">
        <f>IF('5'!$B$5="","",IF('5'!$B$60="","",0))</f>
        <v/>
      </c>
      <c r="BD1360" s="137" t="str">
        <f>IF('5'!$B$5="","",IF('5'!$B$60="","",'5'!$B$2))</f>
        <v/>
      </c>
      <c r="BE1360" s="138" t="str">
        <f>IF('5'!$B$5="","",IF('5'!$B$60="","",'5'!$B$4))</f>
        <v/>
      </c>
      <c r="BG1360" s="77"/>
      <c r="BH1360" s="73"/>
      <c r="BI1360" s="79"/>
      <c r="BK1360" s="75"/>
      <c r="BL1360" s="73"/>
      <c r="BO1360" s="79"/>
      <c r="BQ1360" s="77"/>
      <c r="BR1360" s="73"/>
    </row>
    <row r="1361" spans="50:70" x14ac:dyDescent="0.25">
      <c r="AX1361" s="139" t="str">
        <f>IF('5'!$B$5="","",IF('5'!$B$60="","",'5'!$B$5))</f>
        <v/>
      </c>
      <c r="AY1361" s="137" t="str">
        <f>IF('5'!$B$5="","",IF('5'!$B$60="","","PCF008002"))</f>
        <v/>
      </c>
      <c r="AZ1361" s="140" t="str">
        <f>IF('5'!$B$5="","",IF('5'!$B$60="","",1))</f>
        <v/>
      </c>
      <c r="BA1361" s="137" t="str">
        <f>IF('5'!$B$5="","",IF('5'!$B$60="","",3))</f>
        <v/>
      </c>
      <c r="BB1361" s="137" t="str">
        <f>IF('5'!$B$5="","",IF('5'!$B$60="","",IF('5'!$D$60="","",'5'!$D$60)))</f>
        <v/>
      </c>
      <c r="BC1361" s="141" t="str">
        <f>IF('5'!$B$5="","",IF('5'!$B$60="","",0))</f>
        <v/>
      </c>
      <c r="BD1361" s="137" t="str">
        <f>IF('5'!$B$5="","",IF('5'!$B$60="","",'5'!$B$2))</f>
        <v/>
      </c>
      <c r="BE1361" s="138" t="str">
        <f>IF('5'!$B$5="","",IF('5'!$B$60="","",'5'!$B$4))</f>
        <v/>
      </c>
      <c r="BG1361" s="77"/>
      <c r="BH1361" s="73"/>
      <c r="BI1361" s="79"/>
      <c r="BK1361" s="75"/>
      <c r="BL1361" s="73"/>
      <c r="BO1361" s="79"/>
      <c r="BQ1361" s="77"/>
      <c r="BR1361" s="73"/>
    </row>
    <row r="1362" spans="50:70" x14ac:dyDescent="0.25">
      <c r="AX1362" s="139" t="str">
        <f>IF('5'!$B$5="","",IF('5'!$B$60="","",'5'!$B$5))</f>
        <v/>
      </c>
      <c r="AY1362" s="137" t="str">
        <f>IF('5'!$B$5="","",IF('5'!$B$60="","","PCF008002"))</f>
        <v/>
      </c>
      <c r="AZ1362" s="140" t="str">
        <f>IF('5'!$B$5="","",IF('5'!$B$60="","",1))</f>
        <v/>
      </c>
      <c r="BA1362" s="137" t="str">
        <f>IF('5'!$B$5="","",IF('5'!$B$60="","",4))</f>
        <v/>
      </c>
      <c r="BB1362" s="137" t="str">
        <f>IF('5'!$B$5="","",IF('5'!$B$60="","",IF('5'!$D$60="","",'5'!$D$60)))</f>
        <v/>
      </c>
      <c r="BC1362" s="141" t="str">
        <f>IF('5'!$B$5="","",IF('5'!$B$60="","",0))</f>
        <v/>
      </c>
      <c r="BD1362" s="137" t="str">
        <f>IF('5'!$B$5="","",IF('5'!$B$60="","",'5'!$B$2))</f>
        <v/>
      </c>
      <c r="BE1362" s="138" t="str">
        <f>IF('5'!$B$5="","",IF('5'!$B$60="","",'5'!$B$4))</f>
        <v/>
      </c>
      <c r="BG1362" s="77"/>
      <c r="BH1362" s="73"/>
      <c r="BI1362" s="79"/>
      <c r="BK1362" s="75"/>
      <c r="BL1362" s="73"/>
      <c r="BO1362" s="79"/>
      <c r="BQ1362" s="77"/>
      <c r="BR1362" s="73"/>
    </row>
    <row r="1363" spans="50:70" x14ac:dyDescent="0.25">
      <c r="AX1363" s="139" t="str">
        <f>IF('5'!$B$5="","",IF('5'!$B$60="","",'5'!$B$5))</f>
        <v/>
      </c>
      <c r="AY1363" s="137" t="str">
        <f>IF('5'!$B$5="","",IF('5'!$B$60="","","PCF008002"))</f>
        <v/>
      </c>
      <c r="AZ1363" s="140" t="str">
        <f>IF('5'!$B$5="","",IF('5'!$B$60="","",1))</f>
        <v/>
      </c>
      <c r="BA1363" s="137" t="str">
        <f>IF('5'!$B$5="","",IF('5'!$B$60="","",5))</f>
        <v/>
      </c>
      <c r="BB1363" s="137" t="str">
        <f>IF('5'!$B$5="","",IF('5'!$B$60="","",IF('5'!$F$60="","",'5'!$F$60)))</f>
        <v/>
      </c>
      <c r="BC1363" s="141" t="str">
        <f>IF('5'!$B$5="","",IF('5'!$B$60="","",0))</f>
        <v/>
      </c>
      <c r="BD1363" s="137" t="str">
        <f>IF('5'!$B$5="","",IF('5'!$B$60="","",'5'!$B$2))</f>
        <v/>
      </c>
      <c r="BE1363" s="138" t="str">
        <f>IF('5'!$B$5="","",IF('5'!$B$60="","",'5'!$B$4))</f>
        <v/>
      </c>
      <c r="BG1363" s="77"/>
      <c r="BH1363" s="73"/>
      <c r="BI1363" s="79"/>
      <c r="BK1363" s="75"/>
      <c r="BL1363" s="73"/>
      <c r="BO1363" s="79"/>
      <c r="BQ1363" s="77"/>
      <c r="BR1363" s="73"/>
    </row>
    <row r="1364" spans="50:70" x14ac:dyDescent="0.25">
      <c r="AX1364" s="139" t="str">
        <f>IF('5'!$B$5="","",IF('5'!$B$60="","",'5'!$B$5))</f>
        <v/>
      </c>
      <c r="AY1364" s="137" t="str">
        <f>IF('5'!$B$5="","",IF('5'!$B$60="","","PCF008002"))</f>
        <v/>
      </c>
      <c r="AZ1364" s="140" t="str">
        <f>IF('5'!$B$5="","",IF('5'!$B$60="","",1))</f>
        <v/>
      </c>
      <c r="BA1364" s="137" t="str">
        <f>IF('5'!$B$5="","",IF('5'!$B$60="","",6))</f>
        <v/>
      </c>
      <c r="BB1364" s="137" t="str">
        <f>IF('5'!$B$5="","",IF('5'!$B$60="","",IF('5'!$G$60="","",'5'!$G$60)))</f>
        <v/>
      </c>
      <c r="BC1364" s="141" t="str">
        <f>IF('5'!$B$5="","",IF('5'!$B$60="","",0))</f>
        <v/>
      </c>
      <c r="BD1364" s="137" t="str">
        <f>IF('5'!$B$5="","",IF('5'!$B$60="","",'5'!$B$2))</f>
        <v/>
      </c>
      <c r="BE1364" s="138" t="str">
        <f>IF('5'!$B$5="","",IF('5'!$B$60="","",'5'!$B$4))</f>
        <v/>
      </c>
      <c r="BG1364" s="77"/>
      <c r="BH1364" s="73"/>
      <c r="BI1364" s="79"/>
      <c r="BK1364" s="75"/>
      <c r="BL1364" s="73"/>
      <c r="BO1364" s="79"/>
      <c r="BQ1364" s="77"/>
      <c r="BR1364" s="73"/>
    </row>
    <row r="1365" spans="50:70" x14ac:dyDescent="0.25">
      <c r="AX1365" s="139" t="str">
        <f>IF('5'!$B$5="","",IF('5'!$B$60="","",'5'!$B$5))</f>
        <v/>
      </c>
      <c r="AY1365" s="137" t="str">
        <f>IF('5'!$B$5="","",IF('5'!$B$60="","","PCF008002"))</f>
        <v/>
      </c>
      <c r="AZ1365" s="140" t="str">
        <f>IF('5'!$B$5="","",IF('5'!$B$60="","",1))</f>
        <v/>
      </c>
      <c r="BA1365" s="137" t="str">
        <f>IF('5'!$B$5="","",IF('5'!$B$60="","",7))</f>
        <v/>
      </c>
      <c r="BB1365" s="137" t="str">
        <f>IF('5'!$B$5="","",IF('5'!$B$60="","",IF('5'!$H$60="","",'5'!$H$60)))</f>
        <v/>
      </c>
      <c r="BC1365" s="141" t="str">
        <f>IF('5'!$B$5="","",IF('5'!$B$60="","",0))</f>
        <v/>
      </c>
      <c r="BD1365" s="137" t="str">
        <f>IF('5'!$B$5="","",IF('5'!$B$60="","",'5'!$B$2))</f>
        <v/>
      </c>
      <c r="BE1365" s="138" t="str">
        <f>IF('5'!$B$5="","",IF('5'!$B$60="","",'5'!$B$4))</f>
        <v/>
      </c>
      <c r="BG1365" s="77"/>
      <c r="BH1365" s="73"/>
      <c r="BI1365" s="79"/>
      <c r="BK1365" s="75"/>
      <c r="BL1365" s="73"/>
      <c r="BO1365" s="79"/>
      <c r="BQ1365" s="77"/>
      <c r="BR1365" s="73"/>
    </row>
    <row r="1366" spans="50:70" x14ac:dyDescent="0.25">
      <c r="AX1366" s="139" t="str">
        <f>IF('5'!$B$5="","",IF('5'!$B$60="","",'5'!$B$5))</f>
        <v/>
      </c>
      <c r="AY1366" s="137" t="str">
        <f>IF('5'!$B$5="","",IF('5'!$B$60="","","PCF008002"))</f>
        <v/>
      </c>
      <c r="AZ1366" s="140" t="str">
        <f>IF('5'!$B$5="","",IF('5'!$B$60="","",1))</f>
        <v/>
      </c>
      <c r="BA1366" s="137" t="str">
        <f>IF('5'!$B$5="","",IF('5'!$B$60="","",8))</f>
        <v/>
      </c>
      <c r="BB1366" s="137" t="str">
        <f>IF('5'!$B$5="","",IF('5'!$B$60="","",IF('5'!$I$60="","",'5'!$I$60)))</f>
        <v/>
      </c>
      <c r="BC1366" s="141" t="str">
        <f>IF('5'!$B$5="","",IF('5'!$B$60="","",0))</f>
        <v/>
      </c>
      <c r="BD1366" s="137" t="str">
        <f>IF('5'!$B$5="","",IF('5'!$B$60="","",'5'!$B$2))</f>
        <v/>
      </c>
      <c r="BE1366" s="138" t="str">
        <f>IF('5'!$B$5="","",IF('5'!$B$60="","",'5'!$B$4))</f>
        <v/>
      </c>
      <c r="BG1366" s="77"/>
      <c r="BH1366" s="73"/>
      <c r="BI1366" s="79"/>
      <c r="BK1366" s="75"/>
      <c r="BL1366" s="73"/>
      <c r="BO1366" s="79"/>
      <c r="BQ1366" s="77"/>
      <c r="BR1366" s="73"/>
    </row>
    <row r="1367" spans="50:70" x14ac:dyDescent="0.25">
      <c r="AX1367" s="139" t="str">
        <f>IF('5'!$B$5="","",IF('5'!$B$60="","",'5'!$B$5))</f>
        <v/>
      </c>
      <c r="AY1367" s="137" t="str">
        <f>IF('5'!$B$5="","",IF('5'!$B$60="","","PCF008002"))</f>
        <v/>
      </c>
      <c r="AZ1367" s="140" t="str">
        <f>IF('5'!$B$5="","",IF('5'!$B$60="","",1))</f>
        <v/>
      </c>
      <c r="BA1367" s="137" t="str">
        <f>IF('5'!$B$5="","",IF('5'!$B$60="","",9))</f>
        <v/>
      </c>
      <c r="BB1367" s="137" t="str">
        <f>IF('5'!$B$5="","",IF('5'!$B$60="","","QAQC"))</f>
        <v/>
      </c>
      <c r="BC1367" s="141" t="str">
        <f>IF('5'!$B$5="","",IF('5'!$B$60="","",0))</f>
        <v/>
      </c>
      <c r="BD1367" s="137" t="str">
        <f>IF('5'!$B$5="","",IF('5'!$B$60="","",'5'!$B$2))</f>
        <v/>
      </c>
      <c r="BE1367" s="138" t="str">
        <f>IF('5'!$B$5="","",IF('5'!$B$60="","",'5'!$B$4))</f>
        <v/>
      </c>
      <c r="BG1367" s="77"/>
      <c r="BH1367" s="73"/>
      <c r="BI1367" s="79"/>
      <c r="BK1367" s="75"/>
      <c r="BL1367" s="73"/>
      <c r="BO1367" s="79"/>
      <c r="BQ1367" s="77"/>
      <c r="BR1367" s="73"/>
    </row>
    <row r="1368" spans="50:70" x14ac:dyDescent="0.25">
      <c r="AX1368" s="139" t="str">
        <f>IF('5'!$B$5="","",IF('5'!$B$60="","",'5'!$B$5))</f>
        <v/>
      </c>
      <c r="AY1368" s="137" t="str">
        <f>IF('5'!$B$5="","",IF('5'!$B$60="","","PCF008002"))</f>
        <v/>
      </c>
      <c r="AZ1368" s="140" t="str">
        <f>IF('5'!$B$5="","",IF('5'!$B$60="","",1))</f>
        <v/>
      </c>
      <c r="BA1368" s="137" t="str">
        <f>IF('5'!$B$5="","",IF('5'!$B$60="","",10))</f>
        <v/>
      </c>
      <c r="BB1368" s="137" t="str">
        <f>IF('5'!$B$5="","",IF('5'!$B$60="","",IF('5'!$R$60="","",'5'!$R$60)))</f>
        <v/>
      </c>
      <c r="BC1368" s="141" t="str">
        <f>IF('5'!$B$5="","",IF('5'!$B$60="","",0))</f>
        <v/>
      </c>
      <c r="BD1368" s="137" t="str">
        <f>IF('5'!$B$5="","",IF('5'!$B$60="","",'5'!$B$2))</f>
        <v/>
      </c>
      <c r="BE1368" s="138" t="str">
        <f>IF('5'!$B$5="","",IF('5'!$B$60="","",'5'!$B$4))</f>
        <v/>
      </c>
      <c r="BG1368" s="77"/>
      <c r="BH1368" s="73"/>
      <c r="BI1368" s="79"/>
      <c r="BK1368" s="75"/>
      <c r="BL1368" s="73"/>
      <c r="BO1368" s="79"/>
      <c r="BQ1368" s="77"/>
      <c r="BR1368" s="73"/>
    </row>
    <row r="1369" spans="50:70" x14ac:dyDescent="0.25">
      <c r="AX1369" s="139" t="str">
        <f>IF('5'!$B$5="","",IF('5'!$B$60="","",'5'!$B$5))</f>
        <v/>
      </c>
      <c r="AY1369" s="137" t="str">
        <f>IF('5'!$B$5="","",IF('5'!$B$60="","","PCF008002"))</f>
        <v/>
      </c>
      <c r="AZ1369" s="140" t="str">
        <f>IF('5'!$B$5="","",IF('5'!$B$60="","",1))</f>
        <v/>
      </c>
      <c r="BA1369" s="137" t="str">
        <f>IF('5'!$B$5="","",IF('5'!$B$60="","",11))</f>
        <v/>
      </c>
      <c r="BB1369" s="137" t="str">
        <f>IF('5'!$B$5="","",IF('5'!$B$60="","",IF('5'!$K$60="","",'5'!$K$60)))</f>
        <v/>
      </c>
      <c r="BC1369" s="141" t="str">
        <f>IF('5'!$B$5="","",IF('5'!$B$60="","",0))</f>
        <v/>
      </c>
      <c r="BD1369" s="137" t="str">
        <f>IF('5'!$B$5="","",IF('5'!$B$60="","",'5'!$B$2))</f>
        <v/>
      </c>
      <c r="BE1369" s="138" t="str">
        <f>IF('5'!$B$5="","",IF('5'!$B$60="","",'5'!$B$4))</f>
        <v/>
      </c>
      <c r="BG1369" s="77"/>
      <c r="BH1369" s="73"/>
      <c r="BI1369" s="79"/>
      <c r="BK1369" s="75"/>
      <c r="BL1369" s="73"/>
      <c r="BO1369" s="79"/>
      <c r="BQ1369" s="77"/>
      <c r="BR1369" s="73"/>
    </row>
    <row r="1370" spans="50:70" x14ac:dyDescent="0.25">
      <c r="AX1370" s="139" t="str">
        <f>IF('5'!$B$5="","",IF('5'!$B$60="","",'5'!$B$5))</f>
        <v/>
      </c>
      <c r="AY1370" s="137" t="str">
        <f>IF('5'!$B$5="","",IF('5'!$B$60="","","PCF008002"))</f>
        <v/>
      </c>
      <c r="AZ1370" s="140" t="str">
        <f>IF('5'!$B$5="","",IF('5'!$B$60="","",1))</f>
        <v/>
      </c>
      <c r="BA1370" s="137" t="str">
        <f>IF('5'!$B$5="","",IF('5'!$B$60="","",12))</f>
        <v/>
      </c>
      <c r="BB1370" s="137" t="str">
        <f>IF('5'!$B$5="","",IF('5'!$B$60="","",IF('5'!$E$60="","",'5'!$E$60)))</f>
        <v/>
      </c>
      <c r="BC1370" s="141" t="str">
        <f>IF('5'!$B$5="","",IF('5'!$B$60="","",0))</f>
        <v/>
      </c>
      <c r="BD1370" s="137" t="str">
        <f>IF('5'!$B$5="","",IF('5'!$B$60="","",'5'!$B$2))</f>
        <v/>
      </c>
      <c r="BE1370" s="138" t="str">
        <f>IF('5'!$B$5="","",IF('5'!$B$60="","",'5'!$B$4))</f>
        <v/>
      </c>
      <c r="BG1370" s="77"/>
      <c r="BH1370" s="73"/>
      <c r="BI1370" s="79"/>
      <c r="BK1370" s="75"/>
      <c r="BL1370" s="73"/>
      <c r="BO1370" s="79"/>
      <c r="BQ1370" s="77"/>
      <c r="BR1370" s="73"/>
    </row>
    <row r="1371" spans="50:70" x14ac:dyDescent="0.25">
      <c r="AX1371" s="139" t="str">
        <f>IF('5'!$B$5="","",IF('5'!$B$60="","",'5'!$B$5))</f>
        <v/>
      </c>
      <c r="AY1371" s="137" t="str">
        <f>IF('5'!$B$5="","",IF('5'!$B$60="","","PCF008002"))</f>
        <v/>
      </c>
      <c r="AZ1371" s="140" t="str">
        <f>IF('5'!$B$5="","",IF('5'!$B$60="","",1))</f>
        <v/>
      </c>
      <c r="BA1371" s="137" t="str">
        <f>IF('5'!$B$5="","",IF('5'!$B$60="","",990))</f>
        <v/>
      </c>
      <c r="BB1371" s="137"/>
      <c r="BC1371" s="141" t="str">
        <f>IF('5'!$B$5="","",IF('5'!$B$60="","",0))</f>
        <v/>
      </c>
      <c r="BD1371" s="137" t="str">
        <f>IF('5'!$B$5="","",IF('5'!$B$60="","",'5'!$B$2))</f>
        <v/>
      </c>
      <c r="BE1371" s="138" t="str">
        <f>IF('5'!$B$5="","",IF('5'!$B$60="","",'5'!$B$4))</f>
        <v/>
      </c>
      <c r="BG1371" s="77"/>
      <c r="BH1371" s="73"/>
      <c r="BI1371" s="79"/>
      <c r="BK1371" s="75"/>
      <c r="BL1371" s="73"/>
      <c r="BO1371" s="79"/>
      <c r="BQ1371" s="77"/>
      <c r="BR1371" s="73"/>
    </row>
    <row r="1372" spans="50:70" x14ac:dyDescent="0.25">
      <c r="AX1372" s="139" t="str">
        <f>IF('5'!$B$5="","",IF('5'!$B$60="","",'5'!$B$5))</f>
        <v/>
      </c>
      <c r="AY1372" s="137" t="str">
        <f>IF('5'!$B$5="","",IF('5'!$B$60="","","PCF008002"))</f>
        <v/>
      </c>
      <c r="AZ1372" s="140" t="str">
        <f>IF('5'!$B$5="","",IF('5'!$B$60="","",1))</f>
        <v/>
      </c>
      <c r="BA1372" s="137" t="str">
        <f>IF('5'!$B$5="","",IF('5'!$B$60="","",992))</f>
        <v/>
      </c>
      <c r="BB1372" s="137"/>
      <c r="BC1372" s="141" t="str">
        <f>IF('5'!$B$5="","",IF('5'!$B$60="","",0))</f>
        <v/>
      </c>
      <c r="BD1372" s="137" t="str">
        <f>IF('5'!$B$5="","",IF('5'!$B$60="","",'5'!$B$2))</f>
        <v/>
      </c>
      <c r="BE1372" s="138" t="str">
        <f>IF('5'!$B$5="","",IF('5'!$B$60="","",'5'!$B$4))</f>
        <v/>
      </c>
      <c r="BG1372" s="77"/>
      <c r="BH1372" s="73"/>
      <c r="BI1372" s="79"/>
      <c r="BK1372" s="75"/>
      <c r="BL1372" s="73"/>
      <c r="BO1372" s="79"/>
      <c r="BQ1372" s="77"/>
      <c r="BR1372" s="73"/>
    </row>
    <row r="1373" spans="50:70" x14ac:dyDescent="0.25">
      <c r="AX1373" s="139" t="str">
        <f>IF('5'!$B$5="","",IF('5'!$B$60="","",'5'!$B$5))</f>
        <v/>
      </c>
      <c r="AY1373" s="137" t="str">
        <f>IF('5'!$B$5="","",IF('5'!$B$60="","","PCF008002"))</f>
        <v/>
      </c>
      <c r="AZ1373" s="140" t="str">
        <f>IF('5'!$B$5="","",IF('5'!$B$60="","",1))</f>
        <v/>
      </c>
      <c r="BA1373" s="137" t="str">
        <f>IF('5'!$B$5="","",IF('5'!$B$60="","",993))</f>
        <v/>
      </c>
      <c r="BB1373" s="137"/>
      <c r="BC1373" s="141" t="str">
        <f>IF('5'!$B$5="","",IF('5'!$B$60="","",0))</f>
        <v/>
      </c>
      <c r="BD1373" s="137" t="str">
        <f>IF('5'!$B$5="","",IF('5'!$B$60="","",'5'!$B$2))</f>
        <v/>
      </c>
      <c r="BE1373" s="138" t="str">
        <f>IF('5'!$B$5="","",IF('5'!$B$60="","",'5'!$B$4))</f>
        <v/>
      </c>
      <c r="BG1373" s="77"/>
      <c r="BH1373" s="73"/>
      <c r="BI1373" s="79"/>
      <c r="BK1373" s="75"/>
      <c r="BL1373" s="73"/>
      <c r="BO1373" s="79"/>
      <c r="BQ1373" s="77"/>
      <c r="BR1373" s="73"/>
    </row>
    <row r="1374" spans="50:70" x14ac:dyDescent="0.25">
      <c r="AX1374" s="139" t="str">
        <f>IF('5'!$B$5="","",IF('5'!$B$60="","",'5'!$B$5))</f>
        <v/>
      </c>
      <c r="AY1374" s="137" t="str">
        <f>IF('5'!$B$5="","",IF('5'!$B$60="","","PCF008002"))</f>
        <v/>
      </c>
      <c r="AZ1374" s="140" t="str">
        <f>IF('5'!$B$5="","",IF('5'!$B$60="","",1))</f>
        <v/>
      </c>
      <c r="BA1374" s="137" t="str">
        <f>IF('5'!$B$5="","",IF('5'!$B$60="","",994))</f>
        <v/>
      </c>
      <c r="BB1374" s="137"/>
      <c r="BC1374" s="141" t="str">
        <f>IF('5'!$B$5="","",IF('5'!$B$60="","",0))</f>
        <v/>
      </c>
      <c r="BD1374" s="137" t="str">
        <f>IF('5'!$B$5="","",IF('5'!$B$60="","",'5'!$B$2))</f>
        <v/>
      </c>
      <c r="BE1374" s="138" t="str">
        <f>IF('5'!$B$5="","",IF('5'!$B$60="","",'5'!$B$4))</f>
        <v/>
      </c>
      <c r="BG1374" s="77"/>
      <c r="BH1374" s="73"/>
      <c r="BI1374" s="79"/>
      <c r="BK1374" s="75"/>
      <c r="BL1374" s="73"/>
      <c r="BO1374" s="79"/>
      <c r="BQ1374" s="77"/>
      <c r="BR1374" s="73"/>
    </row>
    <row r="1375" spans="50:70" x14ac:dyDescent="0.25">
      <c r="AX1375" s="139" t="str">
        <f>IF('5'!$B$5="","",IF('5'!$B$60="","",'5'!$B$5))</f>
        <v/>
      </c>
      <c r="AY1375" s="137" t="str">
        <f>IF('5'!$B$5="","",IF('5'!$B$60="","","PCF008002"))</f>
        <v/>
      </c>
      <c r="AZ1375" s="140" t="str">
        <f>IF('5'!$B$5="","",IF('5'!$B$60="","",1))</f>
        <v/>
      </c>
      <c r="BA1375" s="137" t="str">
        <f>IF('5'!$B$5="","",IF('5'!$B$60="","",995))</f>
        <v/>
      </c>
      <c r="BB1375" s="137"/>
      <c r="BC1375" s="141" t="str">
        <f>IF('5'!$B$5="","",IF('5'!$B$60="","",0))</f>
        <v/>
      </c>
      <c r="BD1375" s="137" t="str">
        <f>IF('5'!$B$5="","",IF('5'!$B$60="","",'5'!$B$2))</f>
        <v/>
      </c>
      <c r="BE1375" s="138" t="str">
        <f>IF('5'!$B$5="","",IF('5'!$B$60="","",'5'!$B$4))</f>
        <v/>
      </c>
      <c r="BG1375" s="77"/>
      <c r="BH1375" s="73"/>
      <c r="BI1375" s="79"/>
      <c r="BK1375" s="75"/>
      <c r="BL1375" s="73"/>
      <c r="BO1375" s="79"/>
      <c r="BQ1375" s="77"/>
      <c r="BR1375" s="73"/>
    </row>
    <row r="1376" spans="50:70" x14ac:dyDescent="0.25">
      <c r="AX1376" s="139" t="str">
        <f>IF('5'!$B$5="","",IF('5'!$B$60="","",'5'!$B$5))</f>
        <v/>
      </c>
      <c r="AY1376" s="137" t="str">
        <f>IF('5'!$B$5="","",IF('5'!$B$60="","","PCF008002"))</f>
        <v/>
      </c>
      <c r="AZ1376" s="140" t="str">
        <f>IF('5'!$B$5="","",IF('5'!$B$60="","",1))</f>
        <v/>
      </c>
      <c r="BA1376" s="137" t="str">
        <f>IF('5'!$B$5="","",IF('5'!$B$60="","",996))</f>
        <v/>
      </c>
      <c r="BB1376" s="137"/>
      <c r="BC1376" s="141" t="str">
        <f>IF('5'!$B$5="","",IF('5'!$B$60="","",0))</f>
        <v/>
      </c>
      <c r="BD1376" s="137" t="str">
        <f>IF('5'!$B$5="","",IF('5'!$B$60="","",'5'!$B$2))</f>
        <v/>
      </c>
      <c r="BE1376" s="138" t="str">
        <f>IF('5'!$B$5="","",IF('5'!$B$60="","",'5'!$B$4))</f>
        <v/>
      </c>
      <c r="BG1376" s="77"/>
      <c r="BH1376" s="73"/>
      <c r="BI1376" s="79"/>
      <c r="BK1376" s="75"/>
      <c r="BL1376" s="73"/>
      <c r="BO1376" s="79"/>
      <c r="BQ1376" s="77"/>
      <c r="BR1376" s="73"/>
    </row>
    <row r="1377" spans="50:70" x14ac:dyDescent="0.25">
      <c r="AX1377" s="139" t="str">
        <f>IF('5'!$B$5="","",IF('5'!$B$60="","",'5'!$B$5))</f>
        <v/>
      </c>
      <c r="AY1377" s="137" t="str">
        <f>IF('5'!$B$5="","",IF('5'!$B$60="","","PCF008002"))</f>
        <v/>
      </c>
      <c r="AZ1377" s="140" t="str">
        <f>IF('5'!$B$5="","",IF('5'!$B$60="","",1))</f>
        <v/>
      </c>
      <c r="BA1377" s="137" t="str">
        <f>IF('5'!$B$5="","",IF('5'!$B$60="","",997))</f>
        <v/>
      </c>
      <c r="BB1377" s="137"/>
      <c r="BC1377" s="141" t="str">
        <f>IF('5'!$B$5="","",IF('5'!$B$60="","",0))</f>
        <v/>
      </c>
      <c r="BD1377" s="137" t="str">
        <f>IF('5'!$B$5="","",IF('5'!$B$60="","",'5'!$B$2))</f>
        <v/>
      </c>
      <c r="BE1377" s="138" t="str">
        <f>IF('5'!$B$5="","",IF('5'!$B$60="","",'5'!$B$4))</f>
        <v/>
      </c>
      <c r="BG1377" s="77"/>
      <c r="BH1377" s="73"/>
      <c r="BI1377" s="79"/>
      <c r="BK1377" s="75"/>
      <c r="BL1377" s="73"/>
      <c r="BO1377" s="79"/>
      <c r="BQ1377" s="77"/>
      <c r="BR1377" s="73"/>
    </row>
    <row r="1378" spans="50:70" x14ac:dyDescent="0.25">
      <c r="AX1378" s="139" t="str">
        <f>IF('5'!$B$5="","",IF('5'!$B$60="","",'5'!$B$5))</f>
        <v/>
      </c>
      <c r="AY1378" s="137" t="str">
        <f>IF('5'!$B$5="","",IF('5'!$B$60="","","PCF008002"))</f>
        <v/>
      </c>
      <c r="AZ1378" s="140" t="str">
        <f>IF('5'!$B$5="","",IF('5'!$B$60="","",1))</f>
        <v/>
      </c>
      <c r="BA1378" s="137" t="str">
        <f>IF('5'!$B$5="","",IF('5'!$B$60="","",998))</f>
        <v/>
      </c>
      <c r="BB1378" s="137"/>
      <c r="BC1378" s="141" t="str">
        <f>IF('5'!$B$5="","",IF('5'!$B$60="","",0))</f>
        <v/>
      </c>
      <c r="BD1378" s="137" t="str">
        <f>IF('5'!$B$5="","",IF('5'!$B$60="","",'5'!$B$2))</f>
        <v/>
      </c>
      <c r="BE1378" s="138" t="str">
        <f>IF('5'!$B$5="","",IF('5'!$B$60="","",'5'!$B$4))</f>
        <v/>
      </c>
      <c r="BG1378" s="77"/>
      <c r="BH1378" s="73"/>
      <c r="BI1378" s="79"/>
      <c r="BK1378" s="75"/>
      <c r="BL1378" s="73"/>
      <c r="BO1378" s="79"/>
      <c r="BQ1378" s="77"/>
      <c r="BR1378" s="73"/>
    </row>
    <row r="1379" spans="50:70" x14ac:dyDescent="0.25">
      <c r="AX1379" s="139" t="str">
        <f>IF('5'!$B$5="","",IF('5'!$B$60="","",'5'!$B$5))</f>
        <v/>
      </c>
      <c r="AY1379" s="137" t="str">
        <f>IF('5'!$B$5="","",IF('5'!$B$60="","","PCF008002"))</f>
        <v/>
      </c>
      <c r="AZ1379" s="140" t="str">
        <f>IF('5'!$B$5="","",IF('5'!$B$60="","",1))</f>
        <v/>
      </c>
      <c r="BA1379" s="137" t="str">
        <f>IF('5'!$B$5="","",IF('5'!$B$60="","",999))</f>
        <v/>
      </c>
      <c r="BB1379" s="137"/>
      <c r="BC1379" s="141" t="str">
        <f>IF('5'!$B$5="","",IF('5'!$B$60="","",0))</f>
        <v/>
      </c>
      <c r="BD1379" s="137" t="str">
        <f>IF('5'!$B$5="","",IF('5'!$B$60="","",'5'!$B$2))</f>
        <v/>
      </c>
      <c r="BE1379" s="138" t="str">
        <f>IF('5'!$B$5="","",IF('5'!$B$60="","",'5'!$B$4))</f>
        <v/>
      </c>
      <c r="BG1379" s="77"/>
      <c r="BH1379" s="73"/>
      <c r="BI1379" s="79"/>
      <c r="BK1379" s="75"/>
      <c r="BL1379" s="73"/>
      <c r="BO1379" s="79"/>
      <c r="BQ1379" s="77"/>
      <c r="BR1379" s="73"/>
    </row>
    <row r="1380" spans="50:70" x14ac:dyDescent="0.25">
      <c r="AX1380" s="139" t="str">
        <f>IF('5'!$B$5="","",IF('5'!$B$61="","",'5'!$B$5))</f>
        <v/>
      </c>
      <c r="AY1380" s="137" t="str">
        <f>IF('5'!$B$5="","",IF('5'!$B$61="","","PCF008002"))</f>
        <v/>
      </c>
      <c r="AZ1380" s="140" t="str">
        <f>IF('5'!$B$5="","",IF('5'!$B$61="","",2))</f>
        <v/>
      </c>
      <c r="BA1380" s="137" t="str">
        <f>IF('5'!$B$5="","",IF('5'!$B$61="","",1))</f>
        <v/>
      </c>
      <c r="BB1380" s="137" t="str">
        <f>IF('5'!$B$5="","",IF('5'!$B$61="","",IF('5'!$B$61="","",'5'!$B$61)))</f>
        <v/>
      </c>
      <c r="BC1380" s="141" t="str">
        <f>IF('5'!$B$5="","",IF('5'!$B$61="","",0))</f>
        <v/>
      </c>
      <c r="BD1380" s="137" t="str">
        <f>IF('5'!$B$5="","",IF('5'!$B$61="","",'5'!$B$2))</f>
        <v/>
      </c>
      <c r="BE1380" s="138" t="str">
        <f>IF('5'!$B$5="","",IF('5'!$B$61="","",'5'!$B$4))</f>
        <v/>
      </c>
      <c r="BG1380" s="77"/>
      <c r="BH1380" s="73"/>
      <c r="BI1380" s="79"/>
      <c r="BK1380" s="75"/>
      <c r="BL1380" s="73"/>
      <c r="BO1380" s="79"/>
      <c r="BQ1380" s="77"/>
      <c r="BR1380" s="73"/>
    </row>
    <row r="1381" spans="50:70" x14ac:dyDescent="0.25">
      <c r="AX1381" s="139" t="str">
        <f>IF('5'!$B$5="","",IF('5'!$B$61="","",'5'!$B$5))</f>
        <v/>
      </c>
      <c r="AY1381" s="137" t="str">
        <f>IF('5'!$B$5="","",IF('5'!$B$61="","","PCF008002"))</f>
        <v/>
      </c>
      <c r="AZ1381" s="140" t="str">
        <f>IF('5'!$B$5="","",IF('5'!$B$61="","",2))</f>
        <v/>
      </c>
      <c r="BA1381" s="137" t="str">
        <f>IF('5'!$B$5="","",IF('5'!$B$61="","",2))</f>
        <v/>
      </c>
      <c r="BB1381" s="137" t="str">
        <f>IF('5'!$B$5="","",IF('5'!$B$61="","",IF('5'!$J$61="","",'5'!$J$61)))</f>
        <v/>
      </c>
      <c r="BC1381" s="141" t="str">
        <f>IF('5'!$B$5="","",IF('5'!$B$61="","",0))</f>
        <v/>
      </c>
      <c r="BD1381" s="137" t="str">
        <f>IF('5'!$B$5="","",IF('5'!$B$61="","",'5'!$B$2))</f>
        <v/>
      </c>
      <c r="BE1381" s="138" t="str">
        <f>IF('5'!$B$5="","",IF('5'!$B$61="","",'5'!$B$4))</f>
        <v/>
      </c>
      <c r="BG1381" s="77"/>
      <c r="BH1381" s="73"/>
      <c r="BI1381" s="79"/>
      <c r="BK1381" s="75"/>
      <c r="BL1381" s="73"/>
      <c r="BO1381" s="79"/>
      <c r="BQ1381" s="77"/>
      <c r="BR1381" s="73"/>
    </row>
    <row r="1382" spans="50:70" x14ac:dyDescent="0.25">
      <c r="AX1382" s="139" t="str">
        <f>IF('5'!$B$5="","",IF('5'!$B$61="","",'5'!$B$5))</f>
        <v/>
      </c>
      <c r="AY1382" s="137" t="str">
        <f>IF('5'!$B$5="","",IF('5'!$B$61="","","PCF008002"))</f>
        <v/>
      </c>
      <c r="AZ1382" s="140" t="str">
        <f>IF('5'!$B$5="","",IF('5'!$B$61="","",2))</f>
        <v/>
      </c>
      <c r="BA1382" s="137" t="str">
        <f>IF('5'!$B$5="","",IF('5'!$B$61="","",3))</f>
        <v/>
      </c>
      <c r="BB1382" s="137" t="str">
        <f>IF('5'!$B$5="","",IF('5'!$B$61="","",IF('5'!$D$61="","",'5'!$D$61)))</f>
        <v/>
      </c>
      <c r="BC1382" s="141" t="str">
        <f>IF('5'!$B$5="","",IF('5'!$B$61="","",0))</f>
        <v/>
      </c>
      <c r="BD1382" s="137" t="str">
        <f>IF('5'!$B$5="","",IF('5'!$B$61="","",'5'!$B$2))</f>
        <v/>
      </c>
      <c r="BE1382" s="138" t="str">
        <f>IF('5'!$B$5="","",IF('5'!$B$61="","",'5'!$B$4))</f>
        <v/>
      </c>
      <c r="BG1382" s="77"/>
      <c r="BH1382" s="73"/>
      <c r="BI1382" s="79"/>
      <c r="BK1382" s="75"/>
      <c r="BL1382" s="73"/>
      <c r="BO1382" s="79"/>
      <c r="BQ1382" s="77"/>
      <c r="BR1382" s="73"/>
    </row>
    <row r="1383" spans="50:70" x14ac:dyDescent="0.25">
      <c r="AX1383" s="139" t="str">
        <f>IF('5'!$B$5="","",IF('5'!$B$61="","",'5'!$B$5))</f>
        <v/>
      </c>
      <c r="AY1383" s="137" t="str">
        <f>IF('5'!$B$5="","",IF('5'!$B$61="","","PCF008002"))</f>
        <v/>
      </c>
      <c r="AZ1383" s="140" t="str">
        <f>IF('5'!$B$5="","",IF('5'!$B$61="","",2))</f>
        <v/>
      </c>
      <c r="BA1383" s="137" t="str">
        <f>IF('5'!$B$5="","",IF('5'!$B$61="","",4))</f>
        <v/>
      </c>
      <c r="BB1383" s="137" t="str">
        <f>IF('5'!$B$5="","",IF('5'!$B$61="","",IF('5'!$D$61="","",'5'!$D$61)))</f>
        <v/>
      </c>
      <c r="BC1383" s="141" t="str">
        <f>IF('5'!$B$5="","",IF('5'!$B$61="","",0))</f>
        <v/>
      </c>
      <c r="BD1383" s="137" t="str">
        <f>IF('5'!$B$5="","",IF('5'!$B$61="","",'5'!$B$2))</f>
        <v/>
      </c>
      <c r="BE1383" s="138" t="str">
        <f>IF('5'!$B$5="","",IF('5'!$B$61="","",'5'!$B$4))</f>
        <v/>
      </c>
      <c r="BG1383" s="77"/>
      <c r="BH1383" s="73"/>
      <c r="BI1383" s="79"/>
      <c r="BK1383" s="75"/>
      <c r="BL1383" s="73"/>
      <c r="BO1383" s="79"/>
      <c r="BQ1383" s="77"/>
      <c r="BR1383" s="73"/>
    </row>
    <row r="1384" spans="50:70" x14ac:dyDescent="0.25">
      <c r="AX1384" s="139" t="str">
        <f>IF('5'!$B$5="","",IF('5'!$B$61="","",'5'!$B$5))</f>
        <v/>
      </c>
      <c r="AY1384" s="137" t="str">
        <f>IF('5'!$B$5="","",IF('5'!$B$61="","","PCF008002"))</f>
        <v/>
      </c>
      <c r="AZ1384" s="140" t="str">
        <f>IF('5'!$B$5="","",IF('5'!$B$61="","",2))</f>
        <v/>
      </c>
      <c r="BA1384" s="137" t="str">
        <f>IF('5'!$B$5="","",IF('5'!$B$61="","",5))</f>
        <v/>
      </c>
      <c r="BB1384" s="137" t="str">
        <f>IF('5'!$B$5="","",IF('5'!$B$61="","",IF('5'!$F$61="","",'5'!$F$61)))</f>
        <v/>
      </c>
      <c r="BC1384" s="141" t="str">
        <f>IF('5'!$B$5="","",IF('5'!$B$61="","",0))</f>
        <v/>
      </c>
      <c r="BD1384" s="137" t="str">
        <f>IF('5'!$B$5="","",IF('5'!$B$61="","",'5'!$B$2))</f>
        <v/>
      </c>
      <c r="BE1384" s="138" t="str">
        <f>IF('5'!$B$5="","",IF('5'!$B$61="","",'5'!$B$4))</f>
        <v/>
      </c>
      <c r="BG1384" s="77"/>
      <c r="BH1384" s="73"/>
      <c r="BI1384" s="79"/>
      <c r="BK1384" s="75"/>
      <c r="BL1384" s="73"/>
      <c r="BO1384" s="79"/>
      <c r="BQ1384" s="77"/>
      <c r="BR1384" s="73"/>
    </row>
    <row r="1385" spans="50:70" x14ac:dyDescent="0.25">
      <c r="AX1385" s="139" t="str">
        <f>IF('5'!$B$5="","",IF('5'!$B$61="","",'5'!$B$5))</f>
        <v/>
      </c>
      <c r="AY1385" s="137" t="str">
        <f>IF('5'!$B$5="","",IF('5'!$B$61="","","PCF008002"))</f>
        <v/>
      </c>
      <c r="AZ1385" s="140" t="str">
        <f>IF('5'!$B$5="","",IF('5'!$B$61="","",2))</f>
        <v/>
      </c>
      <c r="BA1385" s="137" t="str">
        <f>IF('5'!$B$5="","",IF('5'!$B$61="","",6))</f>
        <v/>
      </c>
      <c r="BB1385" s="137" t="str">
        <f>IF('5'!$B$5="","",IF('5'!$B$61="","",IF('5'!$G$61="","",'5'!$G$61)))</f>
        <v/>
      </c>
      <c r="BC1385" s="141" t="str">
        <f>IF('5'!$B$5="","",IF('5'!$B$61="","",0))</f>
        <v/>
      </c>
      <c r="BD1385" s="137" t="str">
        <f>IF('5'!$B$5="","",IF('5'!$B$61="","",'5'!$B$2))</f>
        <v/>
      </c>
      <c r="BE1385" s="138" t="str">
        <f>IF('5'!$B$5="","",IF('5'!$B$61="","",'5'!$B$4))</f>
        <v/>
      </c>
      <c r="BG1385" s="77"/>
      <c r="BH1385" s="73"/>
      <c r="BI1385" s="79"/>
      <c r="BK1385" s="75"/>
      <c r="BL1385" s="73"/>
      <c r="BO1385" s="79"/>
      <c r="BQ1385" s="77"/>
      <c r="BR1385" s="73"/>
    </row>
    <row r="1386" spans="50:70" x14ac:dyDescent="0.25">
      <c r="AX1386" s="139" t="str">
        <f>IF('5'!$B$5="","",IF('5'!$B$61="","",'5'!$B$5))</f>
        <v/>
      </c>
      <c r="AY1386" s="137" t="str">
        <f>IF('5'!$B$5="","",IF('5'!$B$61="","","PCF008002"))</f>
        <v/>
      </c>
      <c r="AZ1386" s="140" t="str">
        <f>IF('5'!$B$5="","",IF('5'!$B$61="","",2))</f>
        <v/>
      </c>
      <c r="BA1386" s="137" t="str">
        <f>IF('5'!$B$5="","",IF('5'!$B$61="","",7))</f>
        <v/>
      </c>
      <c r="BB1386" s="137" t="str">
        <f>IF('5'!$B$5="","",IF('5'!$B$61="","",IF('5'!$H$61="","",'5'!$H$61)))</f>
        <v/>
      </c>
      <c r="BC1386" s="141" t="str">
        <f>IF('5'!$B$5="","",IF('5'!$B$61="","",0))</f>
        <v/>
      </c>
      <c r="BD1386" s="137" t="str">
        <f>IF('5'!$B$5="","",IF('5'!$B$61="","",'5'!$B$2))</f>
        <v/>
      </c>
      <c r="BE1386" s="138" t="str">
        <f>IF('5'!$B$5="","",IF('5'!$B$61="","",'5'!$B$4))</f>
        <v/>
      </c>
      <c r="BG1386" s="77"/>
      <c r="BH1386" s="73"/>
      <c r="BI1386" s="79"/>
      <c r="BK1386" s="75"/>
      <c r="BL1386" s="73"/>
      <c r="BO1386" s="79"/>
      <c r="BQ1386" s="77"/>
      <c r="BR1386" s="73"/>
    </row>
    <row r="1387" spans="50:70" x14ac:dyDescent="0.25">
      <c r="AX1387" s="139" t="str">
        <f>IF('5'!$B$5="","",IF('5'!$B$61="","",'5'!$B$5))</f>
        <v/>
      </c>
      <c r="AY1387" s="137" t="str">
        <f>IF('5'!$B$5="","",IF('5'!$B$61="","","PCF008002"))</f>
        <v/>
      </c>
      <c r="AZ1387" s="140" t="str">
        <f>IF('5'!$B$5="","",IF('5'!$B$61="","",2))</f>
        <v/>
      </c>
      <c r="BA1387" s="137" t="str">
        <f>IF('5'!$B$5="","",IF('5'!$B$61="","",8))</f>
        <v/>
      </c>
      <c r="BB1387" s="137" t="str">
        <f>IF('5'!$B$5="","",IF('5'!$B$61="","",IF('5'!$I$61="","",'5'!$I$61)))</f>
        <v/>
      </c>
      <c r="BC1387" s="141" t="str">
        <f>IF('5'!$B$5="","",IF('5'!$B$61="","",0))</f>
        <v/>
      </c>
      <c r="BD1387" s="137" t="str">
        <f>IF('5'!$B$5="","",IF('5'!$B$61="","",'5'!$B$2))</f>
        <v/>
      </c>
      <c r="BE1387" s="138" t="str">
        <f>IF('5'!$B$5="","",IF('5'!$B$61="","",'5'!$B$4))</f>
        <v/>
      </c>
      <c r="BG1387" s="77"/>
      <c r="BH1387" s="73"/>
      <c r="BI1387" s="79"/>
      <c r="BK1387" s="75"/>
      <c r="BL1387" s="73"/>
      <c r="BO1387" s="79"/>
      <c r="BQ1387" s="77"/>
      <c r="BR1387" s="73"/>
    </row>
    <row r="1388" spans="50:70" x14ac:dyDescent="0.25">
      <c r="AX1388" s="139" t="str">
        <f>IF('5'!$B$5="","",IF('5'!$B$61="","",'5'!$B$5))</f>
        <v/>
      </c>
      <c r="AY1388" s="137" t="str">
        <f>IF('5'!$B$5="","",IF('5'!$B$61="","","PCF008002"))</f>
        <v/>
      </c>
      <c r="AZ1388" s="140" t="str">
        <f>IF('5'!$B$5="","",IF('5'!$B$61="","",2))</f>
        <v/>
      </c>
      <c r="BA1388" s="137" t="str">
        <f>IF('5'!$B$5="","",IF('5'!$B$61="","",9))</f>
        <v/>
      </c>
      <c r="BB1388" s="137" t="str">
        <f>IF('5'!$B$5="","",IF('5'!$B$61="","","QAQC"))</f>
        <v/>
      </c>
      <c r="BC1388" s="141" t="str">
        <f>IF('5'!$B$5="","",IF('5'!$B$61="","",0))</f>
        <v/>
      </c>
      <c r="BD1388" s="137" t="str">
        <f>IF('5'!$B$5="","",IF('5'!$B$61="","",'5'!$B$2))</f>
        <v/>
      </c>
      <c r="BE1388" s="138" t="str">
        <f>IF('5'!$B$5="","",IF('5'!$B$61="","",'5'!$B$4))</f>
        <v/>
      </c>
      <c r="BG1388" s="77"/>
      <c r="BH1388" s="73"/>
      <c r="BI1388" s="79"/>
      <c r="BK1388" s="75"/>
      <c r="BL1388" s="73"/>
      <c r="BO1388" s="79"/>
      <c r="BQ1388" s="77"/>
      <c r="BR1388" s="73"/>
    </row>
    <row r="1389" spans="50:70" x14ac:dyDescent="0.25">
      <c r="AX1389" s="139" t="str">
        <f>IF('5'!$B$5="","",IF('5'!$B$61="","",'5'!$B$5))</f>
        <v/>
      </c>
      <c r="AY1389" s="137" t="str">
        <f>IF('5'!$B$5="","",IF('5'!$B$61="","","PCF008002"))</f>
        <v/>
      </c>
      <c r="AZ1389" s="140" t="str">
        <f>IF('5'!$B$5="","",IF('5'!$B$61="","",2))</f>
        <v/>
      </c>
      <c r="BA1389" s="137" t="str">
        <f>IF('5'!$B$5="","",IF('5'!$B$61="","",10))</f>
        <v/>
      </c>
      <c r="BB1389" s="137" t="str">
        <f>IF('5'!$B$5="","",IF('5'!$B$61="","",IF('5'!$R$61="","",'5'!$R$61)))</f>
        <v/>
      </c>
      <c r="BC1389" s="141" t="str">
        <f>IF('5'!$B$5="","",IF('5'!$B$61="","",0))</f>
        <v/>
      </c>
      <c r="BD1389" s="137" t="str">
        <f>IF('5'!$B$5="","",IF('5'!$B$61="","",'5'!$B$2))</f>
        <v/>
      </c>
      <c r="BE1389" s="138" t="str">
        <f>IF('5'!$B$5="","",IF('5'!$B$61="","",'5'!$B$4))</f>
        <v/>
      </c>
      <c r="BG1389" s="77"/>
      <c r="BH1389" s="73"/>
      <c r="BI1389" s="79"/>
      <c r="BK1389" s="75"/>
      <c r="BL1389" s="73"/>
      <c r="BO1389" s="79"/>
      <c r="BQ1389" s="77"/>
      <c r="BR1389" s="73"/>
    </row>
    <row r="1390" spans="50:70" x14ac:dyDescent="0.25">
      <c r="AX1390" s="139" t="str">
        <f>IF('5'!$B$5="","",IF('5'!$B$61="","",'5'!$B$5))</f>
        <v/>
      </c>
      <c r="AY1390" s="137" t="str">
        <f>IF('5'!$B$5="","",IF('5'!$B$61="","","PCF008002"))</f>
        <v/>
      </c>
      <c r="AZ1390" s="140" t="str">
        <f>IF('5'!$B$5="","",IF('5'!$B$61="","",2))</f>
        <v/>
      </c>
      <c r="BA1390" s="137" t="str">
        <f>IF('5'!$B$5="","",IF('5'!$B$61="","",11))</f>
        <v/>
      </c>
      <c r="BB1390" s="137" t="str">
        <f>IF('5'!$B$5="","",IF('5'!$B$61="","",IF('5'!$K$61="","",'5'!$K$61)))</f>
        <v/>
      </c>
      <c r="BC1390" s="141" t="str">
        <f>IF('5'!$B$5="","",IF('5'!$B$61="","",0))</f>
        <v/>
      </c>
      <c r="BD1390" s="137" t="str">
        <f>IF('5'!$B$5="","",IF('5'!$B$61="","",'5'!$B$2))</f>
        <v/>
      </c>
      <c r="BE1390" s="138" t="str">
        <f>IF('5'!$B$5="","",IF('5'!$B$61="","",'5'!$B$4))</f>
        <v/>
      </c>
      <c r="BG1390" s="77"/>
      <c r="BH1390" s="73"/>
      <c r="BI1390" s="79"/>
      <c r="BK1390" s="75"/>
      <c r="BL1390" s="73"/>
      <c r="BO1390" s="79"/>
      <c r="BQ1390" s="77"/>
      <c r="BR1390" s="73"/>
    </row>
    <row r="1391" spans="50:70" x14ac:dyDescent="0.25">
      <c r="AX1391" s="139" t="str">
        <f>IF('5'!$B$5="","",IF('5'!$B$61="","",'5'!$B$5))</f>
        <v/>
      </c>
      <c r="AY1391" s="137" t="str">
        <f>IF('5'!$B$5="","",IF('5'!$B$61="","","PCF008002"))</f>
        <v/>
      </c>
      <c r="AZ1391" s="140" t="str">
        <f>IF('5'!$B$5="","",IF('5'!$B$61="","",2))</f>
        <v/>
      </c>
      <c r="BA1391" s="137" t="str">
        <f>IF('5'!$B$5="","",IF('5'!$B$61="","",12))</f>
        <v/>
      </c>
      <c r="BB1391" s="137" t="str">
        <f>IF('5'!$B$5="","",IF('5'!$B$61="","",IF('5'!$E$61="","",'5'!$E$61)))</f>
        <v/>
      </c>
      <c r="BC1391" s="141" t="str">
        <f>IF('5'!$B$5="","",IF('5'!$B$61="","",0))</f>
        <v/>
      </c>
      <c r="BD1391" s="137" t="str">
        <f>IF('5'!$B$5="","",IF('5'!$B$61="","",'5'!$B$2))</f>
        <v/>
      </c>
      <c r="BE1391" s="138" t="str">
        <f>IF('5'!$B$5="","",IF('5'!$B$61="","",'5'!$B$4))</f>
        <v/>
      </c>
      <c r="BG1391" s="77"/>
      <c r="BH1391" s="73"/>
      <c r="BI1391" s="79"/>
      <c r="BK1391" s="75"/>
      <c r="BL1391" s="73"/>
      <c r="BO1391" s="79"/>
      <c r="BQ1391" s="77"/>
      <c r="BR1391" s="73"/>
    </row>
    <row r="1392" spans="50:70" x14ac:dyDescent="0.25">
      <c r="AX1392" s="139" t="str">
        <f>IF('5'!$B$5="","",IF('5'!$B$61="","",'5'!$B$5))</f>
        <v/>
      </c>
      <c r="AY1392" s="137" t="str">
        <f>IF('5'!$B$5="","",IF('5'!$B$61="","","PCF008002"))</f>
        <v/>
      </c>
      <c r="AZ1392" s="140" t="str">
        <f>IF('5'!$B$5="","",IF('5'!$B$61="","",2))</f>
        <v/>
      </c>
      <c r="BA1392" s="137" t="str">
        <f>IF('5'!$B$5="","",IF('5'!$B$61="","",990))</f>
        <v/>
      </c>
      <c r="BB1392" s="137"/>
      <c r="BC1392" s="141" t="str">
        <f>IF('5'!$B$5="","",IF('5'!$B$61="","",0))</f>
        <v/>
      </c>
      <c r="BD1392" s="137" t="str">
        <f>IF('5'!$B$5="","",IF('5'!$B$61="","",'5'!$B$2))</f>
        <v/>
      </c>
      <c r="BE1392" s="138" t="str">
        <f>IF('5'!$B$5="","",IF('5'!$B$61="","",'5'!$B$4))</f>
        <v/>
      </c>
      <c r="BG1392" s="77"/>
      <c r="BH1392" s="73"/>
      <c r="BI1392" s="79"/>
      <c r="BK1392" s="75"/>
      <c r="BL1392" s="73"/>
      <c r="BO1392" s="79"/>
      <c r="BQ1392" s="77"/>
      <c r="BR1392" s="73"/>
    </row>
    <row r="1393" spans="50:70" x14ac:dyDescent="0.25">
      <c r="AX1393" s="139" t="str">
        <f>IF('5'!$B$5="","",IF('5'!$B$61="","",'5'!$B$5))</f>
        <v/>
      </c>
      <c r="AY1393" s="137" t="str">
        <f>IF('5'!$B$5="","",IF('5'!$B$61="","","PCF008002"))</f>
        <v/>
      </c>
      <c r="AZ1393" s="140" t="str">
        <f>IF('5'!$B$5="","",IF('5'!$B$61="","",2))</f>
        <v/>
      </c>
      <c r="BA1393" s="137" t="str">
        <f>IF('5'!$B$5="","",IF('5'!$B$61="","",992))</f>
        <v/>
      </c>
      <c r="BB1393" s="137"/>
      <c r="BC1393" s="141" t="str">
        <f>IF('5'!$B$5="","",IF('5'!$B$61="","",0))</f>
        <v/>
      </c>
      <c r="BD1393" s="137" t="str">
        <f>IF('5'!$B$5="","",IF('5'!$B$61="","",'5'!$B$2))</f>
        <v/>
      </c>
      <c r="BE1393" s="138" t="str">
        <f>IF('5'!$B$5="","",IF('5'!$B$61="","",'5'!$B$4))</f>
        <v/>
      </c>
      <c r="BG1393" s="77"/>
      <c r="BH1393" s="73"/>
      <c r="BI1393" s="79"/>
      <c r="BK1393" s="75"/>
      <c r="BL1393" s="73"/>
      <c r="BO1393" s="79"/>
      <c r="BQ1393" s="77"/>
      <c r="BR1393" s="73"/>
    </row>
    <row r="1394" spans="50:70" x14ac:dyDescent="0.25">
      <c r="AX1394" s="139" t="str">
        <f>IF('5'!$B$5="","",IF('5'!$B$61="","",'5'!$B$5))</f>
        <v/>
      </c>
      <c r="AY1394" s="137" t="str">
        <f>IF('5'!$B$5="","",IF('5'!$B$61="","","PCF008002"))</f>
        <v/>
      </c>
      <c r="AZ1394" s="140" t="str">
        <f>IF('5'!$B$5="","",IF('5'!$B$61="","",2))</f>
        <v/>
      </c>
      <c r="BA1394" s="137" t="str">
        <f>IF('5'!$B$5="","",IF('5'!$B$61="","",993))</f>
        <v/>
      </c>
      <c r="BB1394" s="137"/>
      <c r="BC1394" s="141" t="str">
        <f>IF('5'!$B$5="","",IF('5'!$B$61="","",0))</f>
        <v/>
      </c>
      <c r="BD1394" s="137" t="str">
        <f>IF('5'!$B$5="","",IF('5'!$B$61="","",'5'!$B$2))</f>
        <v/>
      </c>
      <c r="BE1394" s="138" t="str">
        <f>IF('5'!$B$5="","",IF('5'!$B$61="","",'5'!$B$4))</f>
        <v/>
      </c>
      <c r="BG1394" s="77"/>
      <c r="BH1394" s="73"/>
      <c r="BI1394" s="79"/>
      <c r="BK1394" s="75"/>
      <c r="BL1394" s="73"/>
      <c r="BO1394" s="79"/>
      <c r="BQ1394" s="77"/>
      <c r="BR1394" s="73"/>
    </row>
    <row r="1395" spans="50:70" x14ac:dyDescent="0.25">
      <c r="AX1395" s="139" t="str">
        <f>IF('5'!$B$5="","",IF('5'!$B$61="","",'5'!$B$5))</f>
        <v/>
      </c>
      <c r="AY1395" s="137" t="str">
        <f>IF('5'!$B$5="","",IF('5'!$B$61="","","PCF008002"))</f>
        <v/>
      </c>
      <c r="AZ1395" s="140" t="str">
        <f>IF('5'!$B$5="","",IF('5'!$B$61="","",2))</f>
        <v/>
      </c>
      <c r="BA1395" s="137" t="str">
        <f>IF('5'!$B$5="","",IF('5'!$B$61="","",994))</f>
        <v/>
      </c>
      <c r="BB1395" s="137"/>
      <c r="BC1395" s="141" t="str">
        <f>IF('5'!$B$5="","",IF('5'!$B$61="","",0))</f>
        <v/>
      </c>
      <c r="BD1395" s="137" t="str">
        <f>IF('5'!$B$5="","",IF('5'!$B$61="","",'5'!$B$2))</f>
        <v/>
      </c>
      <c r="BE1395" s="138" t="str">
        <f>IF('5'!$B$5="","",IF('5'!$B$61="","",'5'!$B$4))</f>
        <v/>
      </c>
      <c r="BG1395" s="77"/>
      <c r="BH1395" s="73"/>
      <c r="BI1395" s="79"/>
      <c r="BK1395" s="75"/>
      <c r="BL1395" s="73"/>
      <c r="BO1395" s="79"/>
      <c r="BQ1395" s="77"/>
      <c r="BR1395" s="73"/>
    </row>
    <row r="1396" spans="50:70" x14ac:dyDescent="0.25">
      <c r="AX1396" s="139" t="str">
        <f>IF('5'!$B$5="","",IF('5'!$B$61="","",'5'!$B$5))</f>
        <v/>
      </c>
      <c r="AY1396" s="137" t="str">
        <f>IF('5'!$B$5="","",IF('5'!$B$61="","","PCF008002"))</f>
        <v/>
      </c>
      <c r="AZ1396" s="140" t="str">
        <f>IF('5'!$B$5="","",IF('5'!$B$61="","",2))</f>
        <v/>
      </c>
      <c r="BA1396" s="137" t="str">
        <f>IF('5'!$B$5="","",IF('5'!$B$61="","",995))</f>
        <v/>
      </c>
      <c r="BB1396" s="137"/>
      <c r="BC1396" s="141" t="str">
        <f>IF('5'!$B$5="","",IF('5'!$B$61="","",0))</f>
        <v/>
      </c>
      <c r="BD1396" s="137" t="str">
        <f>IF('5'!$B$5="","",IF('5'!$B$61="","",'5'!$B$2))</f>
        <v/>
      </c>
      <c r="BE1396" s="138" t="str">
        <f>IF('5'!$B$5="","",IF('5'!$B$61="","",'5'!$B$4))</f>
        <v/>
      </c>
      <c r="BG1396" s="77"/>
      <c r="BH1396" s="73"/>
      <c r="BI1396" s="79"/>
      <c r="BK1396" s="75"/>
      <c r="BL1396" s="73"/>
      <c r="BO1396" s="79"/>
      <c r="BQ1396" s="77"/>
      <c r="BR1396" s="73"/>
    </row>
    <row r="1397" spans="50:70" x14ac:dyDescent="0.25">
      <c r="AX1397" s="139" t="str">
        <f>IF('5'!$B$5="","",IF('5'!$B$61="","",'5'!$B$5))</f>
        <v/>
      </c>
      <c r="AY1397" s="137" t="str">
        <f>IF('5'!$B$5="","",IF('5'!$B$61="","","PCF008002"))</f>
        <v/>
      </c>
      <c r="AZ1397" s="140" t="str">
        <f>IF('5'!$B$5="","",IF('5'!$B$61="","",2))</f>
        <v/>
      </c>
      <c r="BA1397" s="137" t="str">
        <f>IF('5'!$B$5="","",IF('5'!$B$61="","",996))</f>
        <v/>
      </c>
      <c r="BB1397" s="137"/>
      <c r="BC1397" s="141" t="str">
        <f>IF('5'!$B$5="","",IF('5'!$B$61="","",0))</f>
        <v/>
      </c>
      <c r="BD1397" s="137" t="str">
        <f>IF('5'!$B$5="","",IF('5'!$B$61="","",'5'!$B$2))</f>
        <v/>
      </c>
      <c r="BE1397" s="138" t="str">
        <f>IF('5'!$B$5="","",IF('5'!$B$61="","",'5'!$B$4))</f>
        <v/>
      </c>
      <c r="BG1397" s="77"/>
      <c r="BH1397" s="73"/>
      <c r="BI1397" s="79"/>
      <c r="BK1397" s="75"/>
      <c r="BL1397" s="73"/>
      <c r="BO1397" s="79"/>
      <c r="BQ1397" s="77"/>
      <c r="BR1397" s="73"/>
    </row>
    <row r="1398" spans="50:70" x14ac:dyDescent="0.25">
      <c r="AX1398" s="139" t="str">
        <f>IF('5'!$B$5="","",IF('5'!$B$61="","",'5'!$B$5))</f>
        <v/>
      </c>
      <c r="AY1398" s="137" t="str">
        <f>IF('5'!$B$5="","",IF('5'!$B$61="","","PCF008002"))</f>
        <v/>
      </c>
      <c r="AZ1398" s="140" t="str">
        <f>IF('5'!$B$5="","",IF('5'!$B$61="","",2))</f>
        <v/>
      </c>
      <c r="BA1398" s="137" t="str">
        <f>IF('5'!$B$5="","",IF('5'!$B$61="","",997))</f>
        <v/>
      </c>
      <c r="BB1398" s="137"/>
      <c r="BC1398" s="141" t="str">
        <f>IF('5'!$B$5="","",IF('5'!$B$61="","",0))</f>
        <v/>
      </c>
      <c r="BD1398" s="137" t="str">
        <f>IF('5'!$B$5="","",IF('5'!$B$61="","",'5'!$B$2))</f>
        <v/>
      </c>
      <c r="BE1398" s="138" t="str">
        <f>IF('5'!$B$5="","",IF('5'!$B$61="","",'5'!$B$4))</f>
        <v/>
      </c>
      <c r="BG1398" s="77"/>
      <c r="BH1398" s="73"/>
      <c r="BI1398" s="79"/>
      <c r="BK1398" s="75"/>
      <c r="BL1398" s="73"/>
      <c r="BO1398" s="79"/>
      <c r="BQ1398" s="77"/>
      <c r="BR1398" s="73"/>
    </row>
    <row r="1399" spans="50:70" x14ac:dyDescent="0.25">
      <c r="AX1399" s="139" t="str">
        <f>IF('5'!$B$5="","",IF('5'!$B$61="","",'5'!$B$5))</f>
        <v/>
      </c>
      <c r="AY1399" s="137" t="str">
        <f>IF('5'!$B$5="","",IF('5'!$B$61="","","PCF008002"))</f>
        <v/>
      </c>
      <c r="AZ1399" s="140" t="str">
        <f>IF('5'!$B$5="","",IF('5'!$B$61="","",2))</f>
        <v/>
      </c>
      <c r="BA1399" s="137" t="str">
        <f>IF('5'!$B$5="","",IF('5'!$B$61="","",998))</f>
        <v/>
      </c>
      <c r="BB1399" s="137"/>
      <c r="BC1399" s="141" t="str">
        <f>IF('5'!$B$5="","",IF('5'!$B$61="","",0))</f>
        <v/>
      </c>
      <c r="BD1399" s="137" t="str">
        <f>IF('5'!$B$5="","",IF('5'!$B$61="","",'5'!$B$2))</f>
        <v/>
      </c>
      <c r="BE1399" s="138" t="str">
        <f>IF('5'!$B$5="","",IF('5'!$B$61="","",'5'!$B$4))</f>
        <v/>
      </c>
      <c r="BG1399" s="77"/>
      <c r="BH1399" s="73"/>
      <c r="BI1399" s="79"/>
      <c r="BK1399" s="75"/>
      <c r="BL1399" s="73"/>
      <c r="BO1399" s="79"/>
      <c r="BQ1399" s="77"/>
      <c r="BR1399" s="73"/>
    </row>
    <row r="1400" spans="50:70" x14ac:dyDescent="0.25">
      <c r="AX1400" s="139" t="str">
        <f>IF('5'!$B$5="","",IF('5'!$B$61="","",'5'!$B$5))</f>
        <v/>
      </c>
      <c r="AY1400" s="137" t="str">
        <f>IF('5'!$B$5="","",IF('5'!$B$61="","","PCF008002"))</f>
        <v/>
      </c>
      <c r="AZ1400" s="140" t="str">
        <f>IF('5'!$B$5="","",IF('5'!$B$61="","",2))</f>
        <v/>
      </c>
      <c r="BA1400" s="137" t="str">
        <f>IF('5'!$B$5="","",IF('5'!$B$61="","",999))</f>
        <v/>
      </c>
      <c r="BB1400" s="137"/>
      <c r="BC1400" s="141" t="str">
        <f>IF('5'!$B$5="","",IF('5'!$B$61="","",0))</f>
        <v/>
      </c>
      <c r="BD1400" s="137" t="str">
        <f>IF('5'!$B$5="","",IF('5'!$B$61="","",'5'!$B$2))</f>
        <v/>
      </c>
      <c r="BE1400" s="138" t="str">
        <f>IF('5'!$B$5="","",IF('5'!$B$61="","",'5'!$B$4))</f>
        <v/>
      </c>
      <c r="BG1400" s="77"/>
      <c r="BH1400" s="73"/>
      <c r="BI1400" s="79"/>
      <c r="BK1400" s="75"/>
      <c r="BL1400" s="73"/>
      <c r="BO1400" s="79"/>
      <c r="BQ1400" s="77"/>
      <c r="BR1400" s="73"/>
    </row>
    <row r="1401" spans="50:70" x14ac:dyDescent="0.25">
      <c r="AX1401" s="139" t="str">
        <f>IF('5'!$B$5="","",IF('5'!$B$62="","",'5'!$B$5))</f>
        <v/>
      </c>
      <c r="AY1401" s="137" t="str">
        <f>IF('5'!$B$5="","",IF('5'!$B$62="","","PCF008002"))</f>
        <v/>
      </c>
      <c r="AZ1401" s="140" t="str">
        <f>IF('5'!$B$5="","",IF('5'!$B$62="","",3))</f>
        <v/>
      </c>
      <c r="BA1401" s="137" t="str">
        <f>IF('5'!$B$5="","",IF('5'!$B$62="","",1))</f>
        <v/>
      </c>
      <c r="BB1401" s="137" t="str">
        <f>IF('5'!$B$5="","",IF('5'!$B$62="","",IF('5'!$B$62="","",'5'!$B$62)))</f>
        <v/>
      </c>
      <c r="BC1401" s="141" t="str">
        <f>IF('5'!$B$5="","",IF('5'!$B$62="","",0))</f>
        <v/>
      </c>
      <c r="BD1401" s="137" t="str">
        <f>IF('5'!$B$5="","",IF('5'!$B$62="","",'5'!$B$2))</f>
        <v/>
      </c>
      <c r="BE1401" s="138" t="str">
        <f>IF('5'!$B$5="","",IF('5'!$B$62="","",'5'!$B$4))</f>
        <v/>
      </c>
      <c r="BG1401" s="77"/>
      <c r="BH1401" s="73"/>
      <c r="BI1401" s="79"/>
      <c r="BK1401" s="75"/>
      <c r="BL1401" s="73"/>
      <c r="BO1401" s="79"/>
      <c r="BQ1401" s="77"/>
      <c r="BR1401" s="73"/>
    </row>
    <row r="1402" spans="50:70" x14ac:dyDescent="0.25">
      <c r="AX1402" s="139" t="str">
        <f>IF('5'!$B$5="","",IF('5'!$B$62="","",'5'!$B$5))</f>
        <v/>
      </c>
      <c r="AY1402" s="137" t="str">
        <f>IF('5'!$B$5="","",IF('5'!$B$62="","","PCF008002"))</f>
        <v/>
      </c>
      <c r="AZ1402" s="140" t="str">
        <f>IF('5'!$B$5="","",IF('5'!$B$62="","",3))</f>
        <v/>
      </c>
      <c r="BA1402" s="137" t="str">
        <f>IF('5'!$B$5="","",IF('5'!$B$62="","",2))</f>
        <v/>
      </c>
      <c r="BB1402" s="137" t="str">
        <f>IF('5'!$B$5="","",IF('5'!$B$62="","",IF('5'!$J$62="","",'5'!$J$62)))</f>
        <v/>
      </c>
      <c r="BC1402" s="141" t="str">
        <f>IF('5'!$B$5="","",IF('5'!$B$62="","",0))</f>
        <v/>
      </c>
      <c r="BD1402" s="137" t="str">
        <f>IF('5'!$B$5="","",IF('5'!$B$62="","",'5'!$B$2))</f>
        <v/>
      </c>
      <c r="BE1402" s="138" t="str">
        <f>IF('5'!$B$5="","",IF('5'!$B$62="","",'5'!$B$4))</f>
        <v/>
      </c>
      <c r="BG1402" s="77"/>
      <c r="BH1402" s="73"/>
      <c r="BI1402" s="79"/>
      <c r="BK1402" s="75"/>
      <c r="BL1402" s="73"/>
      <c r="BO1402" s="79"/>
      <c r="BQ1402" s="77"/>
      <c r="BR1402" s="73"/>
    </row>
    <row r="1403" spans="50:70" x14ac:dyDescent="0.25">
      <c r="AX1403" s="139" t="str">
        <f>IF('5'!$B$5="","",IF('5'!$B$62="","",'5'!$B$5))</f>
        <v/>
      </c>
      <c r="AY1403" s="137" t="str">
        <f>IF('5'!$B$5="","",IF('5'!$B$62="","","PCF008002"))</f>
        <v/>
      </c>
      <c r="AZ1403" s="140" t="str">
        <f>IF('5'!$B$5="","",IF('5'!$B$62="","",3))</f>
        <v/>
      </c>
      <c r="BA1403" s="137" t="str">
        <f>IF('5'!$B$5="","",IF('5'!$B$62="","",3))</f>
        <v/>
      </c>
      <c r="BB1403" s="137" t="str">
        <f>IF('5'!$B$5="","",IF('5'!$B$62="","",IF('5'!$D$62="","",'5'!$D$62)))</f>
        <v/>
      </c>
      <c r="BC1403" s="141" t="str">
        <f>IF('5'!$B$5="","",IF('5'!$B$62="","",0))</f>
        <v/>
      </c>
      <c r="BD1403" s="137" t="str">
        <f>IF('5'!$B$5="","",IF('5'!$B$62="","",'5'!$B$2))</f>
        <v/>
      </c>
      <c r="BE1403" s="138" t="str">
        <f>IF('5'!$B$5="","",IF('5'!$B$62="","",'5'!$B$4))</f>
        <v/>
      </c>
      <c r="BG1403" s="77"/>
      <c r="BH1403" s="73"/>
      <c r="BI1403" s="79"/>
      <c r="BK1403" s="75"/>
      <c r="BL1403" s="73"/>
      <c r="BO1403" s="79"/>
      <c r="BQ1403" s="77"/>
      <c r="BR1403" s="73"/>
    </row>
    <row r="1404" spans="50:70" x14ac:dyDescent="0.25">
      <c r="AX1404" s="139" t="str">
        <f>IF('5'!$B$5="","",IF('5'!$B$62="","",'5'!$B$5))</f>
        <v/>
      </c>
      <c r="AY1404" s="137" t="str">
        <f>IF('5'!$B$5="","",IF('5'!$B$62="","","PCF008002"))</f>
        <v/>
      </c>
      <c r="AZ1404" s="140" t="str">
        <f>IF('5'!$B$5="","",IF('5'!$B$62="","",3))</f>
        <v/>
      </c>
      <c r="BA1404" s="137" t="str">
        <f>IF('5'!$B$5="","",IF('5'!$B$62="","",4))</f>
        <v/>
      </c>
      <c r="BB1404" s="137" t="str">
        <f>IF('5'!$B$5="","",IF('5'!$B$62="","",IF('5'!$D$62="","",'5'!$D$62)))</f>
        <v/>
      </c>
      <c r="BC1404" s="141" t="str">
        <f>IF('5'!$B$5="","",IF('5'!$B$62="","",0))</f>
        <v/>
      </c>
      <c r="BD1404" s="137" t="str">
        <f>IF('5'!$B$5="","",IF('5'!$B$62="","",'5'!$B$2))</f>
        <v/>
      </c>
      <c r="BE1404" s="138" t="str">
        <f>IF('5'!$B$5="","",IF('5'!$B$62="","",'5'!$B$4))</f>
        <v/>
      </c>
      <c r="BG1404" s="77"/>
      <c r="BH1404" s="73"/>
      <c r="BI1404" s="79"/>
      <c r="BK1404" s="75"/>
      <c r="BL1404" s="73"/>
      <c r="BO1404" s="79"/>
      <c r="BQ1404" s="77"/>
      <c r="BR1404" s="73"/>
    </row>
    <row r="1405" spans="50:70" x14ac:dyDescent="0.25">
      <c r="AX1405" s="139" t="str">
        <f>IF('5'!$B$5="","",IF('5'!$B$62="","",'5'!$B$5))</f>
        <v/>
      </c>
      <c r="AY1405" s="137" t="str">
        <f>IF('5'!$B$5="","",IF('5'!$B$62="","","PCF008002"))</f>
        <v/>
      </c>
      <c r="AZ1405" s="140" t="str">
        <f>IF('5'!$B$5="","",IF('5'!$B$62="","",3))</f>
        <v/>
      </c>
      <c r="BA1405" s="137" t="str">
        <f>IF('5'!$B$5="","",IF('5'!$B$62="","",5))</f>
        <v/>
      </c>
      <c r="BB1405" s="137" t="str">
        <f>IF('5'!$B$5="","",IF('5'!$B$62="","",IF('5'!$F$62="","",'5'!$F$62)))</f>
        <v/>
      </c>
      <c r="BC1405" s="141" t="str">
        <f>IF('5'!$B$5="","",IF('5'!$B$62="","",0))</f>
        <v/>
      </c>
      <c r="BD1405" s="137" t="str">
        <f>IF('5'!$B$5="","",IF('5'!$B$62="","",'5'!$B$2))</f>
        <v/>
      </c>
      <c r="BE1405" s="138" t="str">
        <f>IF('5'!$B$5="","",IF('5'!$B$62="","",'5'!$B$4))</f>
        <v/>
      </c>
      <c r="BG1405" s="77"/>
      <c r="BH1405" s="73"/>
      <c r="BI1405" s="79"/>
      <c r="BK1405" s="75"/>
      <c r="BL1405" s="73"/>
      <c r="BO1405" s="79"/>
      <c r="BQ1405" s="77"/>
      <c r="BR1405" s="73"/>
    </row>
    <row r="1406" spans="50:70" x14ac:dyDescent="0.25">
      <c r="AX1406" s="139" t="str">
        <f>IF('5'!$B$5="","",IF('5'!$B$62="","",'5'!$B$5))</f>
        <v/>
      </c>
      <c r="AY1406" s="137" t="str">
        <f>IF('5'!$B$5="","",IF('5'!$B$62="","","PCF008002"))</f>
        <v/>
      </c>
      <c r="AZ1406" s="140" t="str">
        <f>IF('5'!$B$5="","",IF('5'!$B$62="","",3))</f>
        <v/>
      </c>
      <c r="BA1406" s="137" t="str">
        <f>IF('5'!$B$5="","",IF('5'!$B$62="","",6))</f>
        <v/>
      </c>
      <c r="BB1406" s="137" t="str">
        <f>IF('5'!$B$5="","",IF('5'!$B$62="","",IF('5'!$G$62="","",'5'!$G$62)))</f>
        <v/>
      </c>
      <c r="BC1406" s="141" t="str">
        <f>IF('5'!$B$5="","",IF('5'!$B$62="","",0))</f>
        <v/>
      </c>
      <c r="BD1406" s="137" t="str">
        <f>IF('5'!$B$5="","",IF('5'!$B$62="","",'5'!$B$2))</f>
        <v/>
      </c>
      <c r="BE1406" s="138" t="str">
        <f>IF('5'!$B$5="","",IF('5'!$B$62="","",'5'!$B$4))</f>
        <v/>
      </c>
      <c r="BG1406" s="77"/>
      <c r="BH1406" s="73"/>
      <c r="BI1406" s="79"/>
      <c r="BK1406" s="75"/>
      <c r="BL1406" s="73"/>
      <c r="BO1406" s="79"/>
      <c r="BQ1406" s="77"/>
      <c r="BR1406" s="73"/>
    </row>
    <row r="1407" spans="50:70" x14ac:dyDescent="0.25">
      <c r="AX1407" s="139" t="str">
        <f>IF('5'!$B$5="","",IF('5'!$B$62="","",'5'!$B$5))</f>
        <v/>
      </c>
      <c r="AY1407" s="137" t="str">
        <f>IF('5'!$B$5="","",IF('5'!$B$62="","","PCF008002"))</f>
        <v/>
      </c>
      <c r="AZ1407" s="140" t="str">
        <f>IF('5'!$B$5="","",IF('5'!$B$62="","",3))</f>
        <v/>
      </c>
      <c r="BA1407" s="137" t="str">
        <f>IF('5'!$B$5="","",IF('5'!$B$62="","",7))</f>
        <v/>
      </c>
      <c r="BB1407" s="137" t="str">
        <f>IF('5'!$B$5="","",IF('5'!$B$62="","",IF('5'!$H$62="","",'5'!$H$62)))</f>
        <v/>
      </c>
      <c r="BC1407" s="141" t="str">
        <f>IF('5'!$B$5="","",IF('5'!$B$62="","",0))</f>
        <v/>
      </c>
      <c r="BD1407" s="137" t="str">
        <f>IF('5'!$B$5="","",IF('5'!$B$62="","",'5'!$B$2))</f>
        <v/>
      </c>
      <c r="BE1407" s="138" t="str">
        <f>IF('5'!$B$5="","",IF('5'!$B$62="","",'5'!$B$4))</f>
        <v/>
      </c>
      <c r="BG1407" s="77"/>
      <c r="BH1407" s="73"/>
      <c r="BI1407" s="79"/>
      <c r="BK1407" s="75"/>
      <c r="BL1407" s="73"/>
      <c r="BO1407" s="79"/>
      <c r="BQ1407" s="77"/>
      <c r="BR1407" s="73"/>
    </row>
    <row r="1408" spans="50:70" x14ac:dyDescent="0.25">
      <c r="AX1408" s="139" t="str">
        <f>IF('5'!$B$5="","",IF('5'!$B$62="","",'5'!$B$5))</f>
        <v/>
      </c>
      <c r="AY1408" s="137" t="str">
        <f>IF('5'!$B$5="","",IF('5'!$B$62="","","PCF008002"))</f>
        <v/>
      </c>
      <c r="AZ1408" s="140" t="str">
        <f>IF('5'!$B$5="","",IF('5'!$B$62="","",3))</f>
        <v/>
      </c>
      <c r="BA1408" s="137" t="str">
        <f>IF('5'!$B$5="","",IF('5'!$B$62="","",8))</f>
        <v/>
      </c>
      <c r="BB1408" s="137" t="str">
        <f>IF('5'!$B$5="","",IF('5'!$B$62="","",IF('5'!$I$62="","",'5'!$I$62)))</f>
        <v/>
      </c>
      <c r="BC1408" s="141" t="str">
        <f>IF('5'!$B$5="","",IF('5'!$B$62="","",0))</f>
        <v/>
      </c>
      <c r="BD1408" s="137" t="str">
        <f>IF('5'!$B$5="","",IF('5'!$B$62="","",'5'!$B$2))</f>
        <v/>
      </c>
      <c r="BE1408" s="138" t="str">
        <f>IF('5'!$B$5="","",IF('5'!$B$62="","",'5'!$B$4))</f>
        <v/>
      </c>
      <c r="BG1408" s="77"/>
      <c r="BH1408" s="73"/>
      <c r="BI1408" s="79"/>
      <c r="BK1408" s="75"/>
      <c r="BL1408" s="73"/>
      <c r="BO1408" s="79"/>
      <c r="BQ1408" s="77"/>
      <c r="BR1408" s="73"/>
    </row>
    <row r="1409" spans="50:70" x14ac:dyDescent="0.25">
      <c r="AX1409" s="139" t="str">
        <f>IF('5'!$B$5="","",IF('5'!$B$62="","",'5'!$B$5))</f>
        <v/>
      </c>
      <c r="AY1409" s="137" t="str">
        <f>IF('5'!$B$5="","",IF('5'!$B$62="","","PCF008002"))</f>
        <v/>
      </c>
      <c r="AZ1409" s="140" t="str">
        <f>IF('5'!$B$5="","",IF('5'!$B$62="","",3))</f>
        <v/>
      </c>
      <c r="BA1409" s="137" t="str">
        <f>IF('5'!$B$5="","",IF('5'!$B$62="","",9))</f>
        <v/>
      </c>
      <c r="BB1409" s="137" t="str">
        <f>IF('5'!$B$5="","",IF('5'!$B$62="","","QAQC"))</f>
        <v/>
      </c>
      <c r="BC1409" s="141" t="str">
        <f>IF('5'!$B$5="","",IF('5'!$B$62="","",0))</f>
        <v/>
      </c>
      <c r="BD1409" s="137" t="str">
        <f>IF('5'!$B$5="","",IF('5'!$B$62="","",'5'!$B$2))</f>
        <v/>
      </c>
      <c r="BE1409" s="138" t="str">
        <f>IF('5'!$B$5="","",IF('5'!$B$62="","",'5'!$B$4))</f>
        <v/>
      </c>
      <c r="BG1409" s="77"/>
      <c r="BH1409" s="73"/>
      <c r="BI1409" s="79"/>
      <c r="BK1409" s="75"/>
      <c r="BL1409" s="73"/>
      <c r="BO1409" s="79"/>
      <c r="BQ1409" s="77"/>
      <c r="BR1409" s="73"/>
    </row>
    <row r="1410" spans="50:70" x14ac:dyDescent="0.25">
      <c r="AX1410" s="139" t="str">
        <f>IF('5'!$B$5="","",IF('5'!$B$62="","",'5'!$B$5))</f>
        <v/>
      </c>
      <c r="AY1410" s="137" t="str">
        <f>IF('5'!$B$5="","",IF('5'!$B$62="","","PCF008002"))</f>
        <v/>
      </c>
      <c r="AZ1410" s="140" t="str">
        <f>IF('5'!$B$5="","",IF('5'!$B$62="","",3))</f>
        <v/>
      </c>
      <c r="BA1410" s="137" t="str">
        <f>IF('5'!$B$5="","",IF('5'!$B$62="","",10))</f>
        <v/>
      </c>
      <c r="BB1410" s="137" t="str">
        <f>IF('5'!$B$5="","",IF('5'!$B$62="","",IF('5'!$R$62="","",'5'!$R$62)))</f>
        <v/>
      </c>
      <c r="BC1410" s="141" t="str">
        <f>IF('5'!$B$5="","",IF('5'!$B$62="","",0))</f>
        <v/>
      </c>
      <c r="BD1410" s="137" t="str">
        <f>IF('5'!$B$5="","",IF('5'!$B$62="","",'5'!$B$2))</f>
        <v/>
      </c>
      <c r="BE1410" s="138" t="str">
        <f>IF('5'!$B$5="","",IF('5'!$B$62="","",'5'!$B$4))</f>
        <v/>
      </c>
      <c r="BG1410" s="77"/>
      <c r="BH1410" s="73"/>
      <c r="BI1410" s="79"/>
      <c r="BK1410" s="75"/>
      <c r="BL1410" s="73"/>
      <c r="BO1410" s="79"/>
      <c r="BQ1410" s="77"/>
      <c r="BR1410" s="73"/>
    </row>
    <row r="1411" spans="50:70" x14ac:dyDescent="0.25">
      <c r="AX1411" s="139" t="str">
        <f>IF('5'!$B$5="","",IF('5'!$B$62="","",'5'!$B$5))</f>
        <v/>
      </c>
      <c r="AY1411" s="137" t="str">
        <f>IF('5'!$B$5="","",IF('5'!$B$62="","","PCF008002"))</f>
        <v/>
      </c>
      <c r="AZ1411" s="140" t="str">
        <f>IF('5'!$B$5="","",IF('5'!$B$62="","",3))</f>
        <v/>
      </c>
      <c r="BA1411" s="137" t="str">
        <f>IF('5'!$B$5="","",IF('5'!$B$62="","",11))</f>
        <v/>
      </c>
      <c r="BB1411" s="137" t="str">
        <f>IF('5'!$B$5="","",IF('5'!$B$62="","",IF('5'!$K$62="","",'5'!$K$62)))</f>
        <v/>
      </c>
      <c r="BC1411" s="141" t="str">
        <f>IF('5'!$B$5="","",IF('5'!$B$62="","",0))</f>
        <v/>
      </c>
      <c r="BD1411" s="137" t="str">
        <f>IF('5'!$B$5="","",IF('5'!$B$62="","",'5'!$B$2))</f>
        <v/>
      </c>
      <c r="BE1411" s="138" t="str">
        <f>IF('5'!$B$5="","",IF('5'!$B$62="","",'5'!$B$4))</f>
        <v/>
      </c>
      <c r="BG1411" s="77"/>
      <c r="BH1411" s="73"/>
      <c r="BI1411" s="79"/>
      <c r="BK1411" s="75"/>
      <c r="BL1411" s="73"/>
      <c r="BO1411" s="79"/>
      <c r="BQ1411" s="77"/>
      <c r="BR1411" s="73"/>
    </row>
    <row r="1412" spans="50:70" x14ac:dyDescent="0.25">
      <c r="AX1412" s="139" t="str">
        <f>IF('5'!$B$5="","",IF('5'!$B$62="","",'5'!$B$5))</f>
        <v/>
      </c>
      <c r="AY1412" s="137" t="str">
        <f>IF('5'!$B$5="","",IF('5'!$B$62="","","PCF008002"))</f>
        <v/>
      </c>
      <c r="AZ1412" s="140" t="str">
        <f>IF('5'!$B$5="","",IF('5'!$B$62="","",3))</f>
        <v/>
      </c>
      <c r="BA1412" s="137" t="str">
        <f>IF('5'!$B$5="","",IF('5'!$B$62="","",12))</f>
        <v/>
      </c>
      <c r="BB1412" s="137" t="str">
        <f>IF('5'!$B$5="","",IF('5'!$B$62="","",IF('5'!$E$62="","",'5'!$E$62)))</f>
        <v/>
      </c>
      <c r="BC1412" s="141" t="str">
        <f>IF('5'!$B$5="","",IF('5'!$B$62="","",0))</f>
        <v/>
      </c>
      <c r="BD1412" s="137" t="str">
        <f>IF('5'!$B$5="","",IF('5'!$B$62="","",'5'!$B$2))</f>
        <v/>
      </c>
      <c r="BE1412" s="138" t="str">
        <f>IF('5'!$B$5="","",IF('5'!$B$62="","",'5'!$B$4))</f>
        <v/>
      </c>
      <c r="BG1412" s="77"/>
      <c r="BH1412" s="73"/>
      <c r="BI1412" s="79"/>
      <c r="BK1412" s="75"/>
      <c r="BL1412" s="73"/>
      <c r="BO1412" s="79"/>
      <c r="BQ1412" s="77"/>
      <c r="BR1412" s="73"/>
    </row>
    <row r="1413" spans="50:70" x14ac:dyDescent="0.25">
      <c r="AX1413" s="139" t="str">
        <f>IF('5'!$B$5="","",IF('5'!$B$62="","",'5'!$B$5))</f>
        <v/>
      </c>
      <c r="AY1413" s="137" t="str">
        <f>IF('5'!$B$5="","",IF('5'!$B$62="","","PCF008002"))</f>
        <v/>
      </c>
      <c r="AZ1413" s="140" t="str">
        <f>IF('5'!$B$5="","",IF('5'!$B$62="","",3))</f>
        <v/>
      </c>
      <c r="BA1413" s="137" t="str">
        <f>IF('5'!$B$5="","",IF('5'!$B$62="","",990))</f>
        <v/>
      </c>
      <c r="BB1413" s="137"/>
      <c r="BC1413" s="141" t="str">
        <f>IF('5'!$B$5="","",IF('5'!$B$62="","",0))</f>
        <v/>
      </c>
      <c r="BD1413" s="137" t="str">
        <f>IF('5'!$B$5="","",IF('5'!$B$62="","",'5'!$B$2))</f>
        <v/>
      </c>
      <c r="BE1413" s="138" t="str">
        <f>IF('5'!$B$5="","",IF('5'!$B$62="","",'5'!$B$4))</f>
        <v/>
      </c>
      <c r="BG1413" s="77"/>
      <c r="BH1413" s="73"/>
      <c r="BI1413" s="79"/>
      <c r="BK1413" s="75"/>
      <c r="BL1413" s="73"/>
      <c r="BO1413" s="79"/>
      <c r="BQ1413" s="77"/>
      <c r="BR1413" s="73"/>
    </row>
    <row r="1414" spans="50:70" x14ac:dyDescent="0.25">
      <c r="AX1414" s="139" t="str">
        <f>IF('5'!$B$5="","",IF('5'!$B$62="","",'5'!$B$5))</f>
        <v/>
      </c>
      <c r="AY1414" s="137" t="str">
        <f>IF('5'!$B$5="","",IF('5'!$B$62="","","PCF008002"))</f>
        <v/>
      </c>
      <c r="AZ1414" s="140" t="str">
        <f>IF('5'!$B$5="","",IF('5'!$B$62="","",3))</f>
        <v/>
      </c>
      <c r="BA1414" s="137" t="str">
        <f>IF('5'!$B$5="","",IF('5'!$B$62="","",992))</f>
        <v/>
      </c>
      <c r="BB1414" s="137"/>
      <c r="BC1414" s="141" t="str">
        <f>IF('5'!$B$5="","",IF('5'!$B$62="","",0))</f>
        <v/>
      </c>
      <c r="BD1414" s="137" t="str">
        <f>IF('5'!$B$5="","",IF('5'!$B$62="","",'5'!$B$2))</f>
        <v/>
      </c>
      <c r="BE1414" s="138" t="str">
        <f>IF('5'!$B$5="","",IF('5'!$B$62="","",'5'!$B$4))</f>
        <v/>
      </c>
      <c r="BG1414" s="77"/>
      <c r="BH1414" s="73"/>
      <c r="BI1414" s="79"/>
      <c r="BK1414" s="75"/>
      <c r="BL1414" s="73"/>
      <c r="BO1414" s="79"/>
      <c r="BQ1414" s="77"/>
      <c r="BR1414" s="73"/>
    </row>
    <row r="1415" spans="50:70" x14ac:dyDescent="0.25">
      <c r="AX1415" s="139" t="str">
        <f>IF('5'!$B$5="","",IF('5'!$B$62="","",'5'!$B$5))</f>
        <v/>
      </c>
      <c r="AY1415" s="137" t="str">
        <f>IF('5'!$B$5="","",IF('5'!$B$62="","","PCF008002"))</f>
        <v/>
      </c>
      <c r="AZ1415" s="140" t="str">
        <f>IF('5'!$B$5="","",IF('5'!$B$62="","",3))</f>
        <v/>
      </c>
      <c r="BA1415" s="137" t="str">
        <f>IF('5'!$B$5="","",IF('5'!$B$62="","",993))</f>
        <v/>
      </c>
      <c r="BB1415" s="137"/>
      <c r="BC1415" s="141" t="str">
        <f>IF('5'!$B$5="","",IF('5'!$B$62="","",0))</f>
        <v/>
      </c>
      <c r="BD1415" s="137" t="str">
        <f>IF('5'!$B$5="","",IF('5'!$B$62="","",'5'!$B$2))</f>
        <v/>
      </c>
      <c r="BE1415" s="138" t="str">
        <f>IF('5'!$B$5="","",IF('5'!$B$62="","",'5'!$B$4))</f>
        <v/>
      </c>
      <c r="BG1415" s="77"/>
      <c r="BH1415" s="73"/>
      <c r="BI1415" s="79"/>
      <c r="BK1415" s="75"/>
      <c r="BL1415" s="73"/>
      <c r="BO1415" s="79"/>
      <c r="BQ1415" s="77"/>
      <c r="BR1415" s="73"/>
    </row>
    <row r="1416" spans="50:70" x14ac:dyDescent="0.25">
      <c r="AX1416" s="139" t="str">
        <f>IF('5'!$B$5="","",IF('5'!$B$62="","",'5'!$B$5))</f>
        <v/>
      </c>
      <c r="AY1416" s="137" t="str">
        <f>IF('5'!$B$5="","",IF('5'!$B$62="","","PCF008002"))</f>
        <v/>
      </c>
      <c r="AZ1416" s="140" t="str">
        <f>IF('5'!$B$5="","",IF('5'!$B$62="","",3))</f>
        <v/>
      </c>
      <c r="BA1416" s="137" t="str">
        <f>IF('5'!$B$5="","",IF('5'!$B$62="","",994))</f>
        <v/>
      </c>
      <c r="BB1416" s="137"/>
      <c r="BC1416" s="141" t="str">
        <f>IF('5'!$B$5="","",IF('5'!$B$62="","",0))</f>
        <v/>
      </c>
      <c r="BD1416" s="137" t="str">
        <f>IF('5'!$B$5="","",IF('5'!$B$62="","",'5'!$B$2))</f>
        <v/>
      </c>
      <c r="BE1416" s="138" t="str">
        <f>IF('5'!$B$5="","",IF('5'!$B$62="","",'5'!$B$4))</f>
        <v/>
      </c>
      <c r="BG1416" s="77"/>
      <c r="BH1416" s="73"/>
      <c r="BI1416" s="79"/>
      <c r="BK1416" s="75"/>
      <c r="BL1416" s="73"/>
      <c r="BO1416" s="79"/>
      <c r="BQ1416" s="77"/>
      <c r="BR1416" s="73"/>
    </row>
    <row r="1417" spans="50:70" x14ac:dyDescent="0.25">
      <c r="AX1417" s="139" t="str">
        <f>IF('5'!$B$5="","",IF('5'!$B$62="","",'5'!$B$5))</f>
        <v/>
      </c>
      <c r="AY1417" s="137" t="str">
        <f>IF('5'!$B$5="","",IF('5'!$B$62="","","PCF008002"))</f>
        <v/>
      </c>
      <c r="AZ1417" s="140" t="str">
        <f>IF('5'!$B$5="","",IF('5'!$B$62="","",3))</f>
        <v/>
      </c>
      <c r="BA1417" s="137" t="str">
        <f>IF('5'!$B$5="","",IF('5'!$B$62="","",995))</f>
        <v/>
      </c>
      <c r="BB1417" s="137"/>
      <c r="BC1417" s="141" t="str">
        <f>IF('5'!$B$5="","",IF('5'!$B$62="","",0))</f>
        <v/>
      </c>
      <c r="BD1417" s="137" t="str">
        <f>IF('5'!$B$5="","",IF('5'!$B$62="","",'5'!$B$2))</f>
        <v/>
      </c>
      <c r="BE1417" s="138" t="str">
        <f>IF('5'!$B$5="","",IF('5'!$B$62="","",'5'!$B$4))</f>
        <v/>
      </c>
      <c r="BG1417" s="77"/>
      <c r="BH1417" s="73"/>
      <c r="BI1417" s="79"/>
      <c r="BK1417" s="75"/>
      <c r="BL1417" s="73"/>
      <c r="BO1417" s="79"/>
      <c r="BQ1417" s="77"/>
      <c r="BR1417" s="73"/>
    </row>
    <row r="1418" spans="50:70" x14ac:dyDescent="0.25">
      <c r="AX1418" s="139" t="str">
        <f>IF('5'!$B$5="","",IF('5'!$B$62="","",'5'!$B$5))</f>
        <v/>
      </c>
      <c r="AY1418" s="137" t="str">
        <f>IF('5'!$B$5="","",IF('5'!$B$62="","","PCF008002"))</f>
        <v/>
      </c>
      <c r="AZ1418" s="140" t="str">
        <f>IF('5'!$B$5="","",IF('5'!$B$62="","",3))</f>
        <v/>
      </c>
      <c r="BA1418" s="137" t="str">
        <f>IF('5'!$B$5="","",IF('5'!$B$62="","",996))</f>
        <v/>
      </c>
      <c r="BB1418" s="137"/>
      <c r="BC1418" s="141" t="str">
        <f>IF('5'!$B$5="","",IF('5'!$B$62="","",0))</f>
        <v/>
      </c>
      <c r="BD1418" s="137" t="str">
        <f>IF('5'!$B$5="","",IF('5'!$B$62="","",'5'!$B$2))</f>
        <v/>
      </c>
      <c r="BE1418" s="138" t="str">
        <f>IF('5'!$B$5="","",IF('5'!$B$62="","",'5'!$B$4))</f>
        <v/>
      </c>
      <c r="BG1418" s="77"/>
      <c r="BH1418" s="73"/>
      <c r="BI1418" s="79"/>
      <c r="BK1418" s="75"/>
      <c r="BL1418" s="73"/>
      <c r="BO1418" s="79"/>
      <c r="BQ1418" s="77"/>
      <c r="BR1418" s="73"/>
    </row>
    <row r="1419" spans="50:70" x14ac:dyDescent="0.25">
      <c r="AX1419" s="139" t="str">
        <f>IF('5'!$B$5="","",IF('5'!$B$62="","",'5'!$B$5))</f>
        <v/>
      </c>
      <c r="AY1419" s="137" t="str">
        <f>IF('5'!$B$5="","",IF('5'!$B$62="","","PCF008002"))</f>
        <v/>
      </c>
      <c r="AZ1419" s="140" t="str">
        <f>IF('5'!$B$5="","",IF('5'!$B$62="","",3))</f>
        <v/>
      </c>
      <c r="BA1419" s="137" t="str">
        <f>IF('5'!$B$5="","",IF('5'!$B$62="","",997))</f>
        <v/>
      </c>
      <c r="BB1419" s="137"/>
      <c r="BC1419" s="141" t="str">
        <f>IF('5'!$B$5="","",IF('5'!$B$62="","",0))</f>
        <v/>
      </c>
      <c r="BD1419" s="137" t="str">
        <f>IF('5'!$B$5="","",IF('5'!$B$62="","",'5'!$B$2))</f>
        <v/>
      </c>
      <c r="BE1419" s="138" t="str">
        <f>IF('5'!$B$5="","",IF('5'!$B$62="","",'5'!$B$4))</f>
        <v/>
      </c>
      <c r="BG1419" s="77"/>
      <c r="BH1419" s="73"/>
      <c r="BI1419" s="79"/>
      <c r="BK1419" s="75"/>
      <c r="BL1419" s="73"/>
      <c r="BO1419" s="79"/>
      <c r="BQ1419" s="77"/>
      <c r="BR1419" s="73"/>
    </row>
    <row r="1420" spans="50:70" x14ac:dyDescent="0.25">
      <c r="AX1420" s="139" t="str">
        <f>IF('5'!$B$5="","",IF('5'!$B$62="","",'5'!$B$5))</f>
        <v/>
      </c>
      <c r="AY1420" s="137" t="str">
        <f>IF('5'!$B$5="","",IF('5'!$B$62="","","PCF008002"))</f>
        <v/>
      </c>
      <c r="AZ1420" s="140" t="str">
        <f>IF('5'!$B$5="","",IF('5'!$B$62="","",3))</f>
        <v/>
      </c>
      <c r="BA1420" s="137" t="str">
        <f>IF('5'!$B$5="","",IF('5'!$B$62="","",998))</f>
        <v/>
      </c>
      <c r="BB1420" s="137"/>
      <c r="BC1420" s="141" t="str">
        <f>IF('5'!$B$5="","",IF('5'!$B$62="","",0))</f>
        <v/>
      </c>
      <c r="BD1420" s="137" t="str">
        <f>IF('5'!$B$5="","",IF('5'!$B$62="","",'5'!$B$2))</f>
        <v/>
      </c>
      <c r="BE1420" s="138" t="str">
        <f>IF('5'!$B$5="","",IF('5'!$B$62="","",'5'!$B$4))</f>
        <v/>
      </c>
      <c r="BG1420" s="77"/>
      <c r="BH1420" s="73"/>
      <c r="BI1420" s="79"/>
      <c r="BK1420" s="75"/>
      <c r="BL1420" s="73"/>
      <c r="BO1420" s="79"/>
      <c r="BQ1420" s="77"/>
      <c r="BR1420" s="73"/>
    </row>
    <row r="1421" spans="50:70" x14ac:dyDescent="0.25">
      <c r="AX1421" s="139" t="str">
        <f>IF('5'!$B$5="","",IF('5'!$B$62="","",'5'!$B$5))</f>
        <v/>
      </c>
      <c r="AY1421" s="137" t="str">
        <f>IF('5'!$B$5="","",IF('5'!$B$62="","","PCF008002"))</f>
        <v/>
      </c>
      <c r="AZ1421" s="140" t="str">
        <f>IF('5'!$B$5="","",IF('5'!$B$62="","",3))</f>
        <v/>
      </c>
      <c r="BA1421" s="137" t="str">
        <f>IF('5'!$B$5="","",IF('5'!$B$62="","",999))</f>
        <v/>
      </c>
      <c r="BB1421" s="137"/>
      <c r="BC1421" s="141" t="str">
        <f>IF('5'!$B$5="","",IF('5'!$B$62="","",0))</f>
        <v/>
      </c>
      <c r="BD1421" s="137" t="str">
        <f>IF('5'!$B$5="","",IF('5'!$B$62="","",'5'!$B$2))</f>
        <v/>
      </c>
      <c r="BE1421" s="138" t="str">
        <f>IF('5'!$B$5="","",IF('5'!$B$62="","",'5'!$B$4))</f>
        <v/>
      </c>
      <c r="BG1421" s="77"/>
      <c r="BH1421" s="73"/>
      <c r="BI1421" s="79"/>
      <c r="BK1421" s="75"/>
      <c r="BL1421" s="73"/>
      <c r="BO1421" s="79"/>
      <c r="BQ1421" s="77"/>
      <c r="BR1421" s="73"/>
    </row>
    <row r="1422" spans="50:70" x14ac:dyDescent="0.25">
      <c r="AX1422" s="139" t="str">
        <f>IF('5'!$B$5="","",IF('5'!$B$63="","",'5'!$B$5))</f>
        <v/>
      </c>
      <c r="AY1422" s="137" t="str">
        <f>IF('5'!$B$5="","",IF('5'!$B$63="","","PCF008002"))</f>
        <v/>
      </c>
      <c r="AZ1422" s="140" t="str">
        <f>IF('5'!$B$5="","",IF('5'!$B$63="","",4))</f>
        <v/>
      </c>
      <c r="BA1422" s="137" t="str">
        <f>IF('5'!$B$5="","",IF('5'!$B$63="","",1))</f>
        <v/>
      </c>
      <c r="BB1422" s="137" t="str">
        <f>IF('5'!$B$5="","",IF('5'!$B$63="","",IF('5'!$B$63="","",'5'!$B$63)))</f>
        <v/>
      </c>
      <c r="BC1422" s="141" t="str">
        <f>IF('5'!$B$5="","",IF('5'!$B$63="","",0))</f>
        <v/>
      </c>
      <c r="BD1422" s="137" t="str">
        <f>IF('5'!$B$5="","",IF('5'!$B$63="","",'5'!$B$2))</f>
        <v/>
      </c>
      <c r="BE1422" s="138" t="str">
        <f>IF('5'!$B$5="","",IF('5'!$B$63="","",'5'!$B$4))</f>
        <v/>
      </c>
      <c r="BG1422" s="77"/>
      <c r="BH1422" s="73"/>
      <c r="BI1422" s="79"/>
      <c r="BK1422" s="75"/>
      <c r="BL1422" s="73"/>
      <c r="BO1422" s="79"/>
      <c r="BQ1422" s="77"/>
      <c r="BR1422" s="73"/>
    </row>
    <row r="1423" spans="50:70" x14ac:dyDescent="0.25">
      <c r="AX1423" s="139" t="str">
        <f>IF('5'!$B$5="","",IF('5'!$B$63="","",'5'!$B$5))</f>
        <v/>
      </c>
      <c r="AY1423" s="137" t="str">
        <f>IF('5'!$B$5="","",IF('5'!$B$63="","","PCF008002"))</f>
        <v/>
      </c>
      <c r="AZ1423" s="140" t="str">
        <f>IF('5'!$B$5="","",IF('5'!$B$63="","",4))</f>
        <v/>
      </c>
      <c r="BA1423" s="137" t="str">
        <f>IF('5'!$B$5="","",IF('5'!$B$63="","",2))</f>
        <v/>
      </c>
      <c r="BB1423" s="137" t="str">
        <f>IF('5'!$B$5="","",IF('5'!$B$63="","",IF('5'!$J$63="","",'5'!$J$63)))</f>
        <v/>
      </c>
      <c r="BC1423" s="141" t="str">
        <f>IF('5'!$B$5="","",IF('5'!$B$63="","",0))</f>
        <v/>
      </c>
      <c r="BD1423" s="137" t="str">
        <f>IF('5'!$B$5="","",IF('5'!$B$63="","",'5'!$B$2))</f>
        <v/>
      </c>
      <c r="BE1423" s="138" t="str">
        <f>IF('5'!$B$5="","",IF('5'!$B$63="","",'5'!$B$4))</f>
        <v/>
      </c>
      <c r="BG1423" s="77"/>
      <c r="BH1423" s="73"/>
      <c r="BI1423" s="79"/>
      <c r="BK1423" s="75"/>
      <c r="BL1423" s="73"/>
      <c r="BO1423" s="79"/>
      <c r="BQ1423" s="77"/>
      <c r="BR1423" s="73"/>
    </row>
    <row r="1424" spans="50:70" x14ac:dyDescent="0.25">
      <c r="AX1424" s="139" t="str">
        <f>IF('5'!$B$5="","",IF('5'!$B$63="","",'5'!$B$5))</f>
        <v/>
      </c>
      <c r="AY1424" s="137" t="str">
        <f>IF('5'!$B$5="","",IF('5'!$B$63="","","PCF008002"))</f>
        <v/>
      </c>
      <c r="AZ1424" s="140" t="str">
        <f>IF('5'!$B$5="","",IF('5'!$B$63="","",4))</f>
        <v/>
      </c>
      <c r="BA1424" s="137" t="str">
        <f>IF('5'!$B$5="","",IF('5'!$B$63="","",3))</f>
        <v/>
      </c>
      <c r="BB1424" s="137" t="str">
        <f>IF('5'!$B$5="","",IF('5'!$B$63="","",IF('5'!$D$63="","",'5'!$D$63)))</f>
        <v/>
      </c>
      <c r="BC1424" s="141" t="str">
        <f>IF('5'!$B$5="","",IF('5'!$B$63="","",0))</f>
        <v/>
      </c>
      <c r="BD1424" s="137" t="str">
        <f>IF('5'!$B$5="","",IF('5'!$B$63="","",'5'!$B$2))</f>
        <v/>
      </c>
      <c r="BE1424" s="138" t="str">
        <f>IF('5'!$B$5="","",IF('5'!$B$63="","",'5'!$B$4))</f>
        <v/>
      </c>
      <c r="BG1424" s="77"/>
      <c r="BH1424" s="73"/>
      <c r="BI1424" s="79"/>
      <c r="BK1424" s="75"/>
      <c r="BL1424" s="73"/>
      <c r="BO1424" s="79"/>
      <c r="BQ1424" s="77"/>
      <c r="BR1424" s="73"/>
    </row>
    <row r="1425" spans="50:70" x14ac:dyDescent="0.25">
      <c r="AX1425" s="139" t="str">
        <f>IF('5'!$B$5="","",IF('5'!$B$63="","",'5'!$B$5))</f>
        <v/>
      </c>
      <c r="AY1425" s="137" t="str">
        <f>IF('5'!$B$5="","",IF('5'!$B$63="","","PCF008002"))</f>
        <v/>
      </c>
      <c r="AZ1425" s="140" t="str">
        <f>IF('5'!$B$5="","",IF('5'!$B$63="","",4))</f>
        <v/>
      </c>
      <c r="BA1425" s="137" t="str">
        <f>IF('5'!$B$5="","",IF('5'!$B$63="","",4))</f>
        <v/>
      </c>
      <c r="BB1425" s="137" t="str">
        <f>IF('5'!$B$5="","",IF('5'!$B$63="","",IF('5'!$D$63="","",'5'!$D$63)))</f>
        <v/>
      </c>
      <c r="BC1425" s="141" t="str">
        <f>IF('5'!$B$5="","",IF('5'!$B$63="","",0))</f>
        <v/>
      </c>
      <c r="BD1425" s="137" t="str">
        <f>IF('5'!$B$5="","",IF('5'!$B$63="","",'5'!$B$2))</f>
        <v/>
      </c>
      <c r="BE1425" s="138" t="str">
        <f>IF('5'!$B$5="","",IF('5'!$B$63="","",'5'!$B$4))</f>
        <v/>
      </c>
      <c r="BG1425" s="77"/>
      <c r="BH1425" s="73"/>
      <c r="BI1425" s="79"/>
      <c r="BK1425" s="75"/>
      <c r="BL1425" s="73"/>
      <c r="BO1425" s="79"/>
      <c r="BQ1425" s="77"/>
      <c r="BR1425" s="73"/>
    </row>
    <row r="1426" spans="50:70" x14ac:dyDescent="0.25">
      <c r="AX1426" s="139" t="str">
        <f>IF('5'!$B$5="","",IF('5'!$B$63="","",'5'!$B$5))</f>
        <v/>
      </c>
      <c r="AY1426" s="137" t="str">
        <f>IF('5'!$B$5="","",IF('5'!$B$63="","","PCF008002"))</f>
        <v/>
      </c>
      <c r="AZ1426" s="140" t="str">
        <f>IF('5'!$B$5="","",IF('5'!$B$63="","",4))</f>
        <v/>
      </c>
      <c r="BA1426" s="137" t="str">
        <f>IF('5'!$B$5="","",IF('5'!$B$63="","",5))</f>
        <v/>
      </c>
      <c r="BB1426" s="137" t="str">
        <f>IF('5'!$B$5="","",IF('5'!$B$63="","",IF('5'!$F$63="","",'5'!$F$63)))</f>
        <v/>
      </c>
      <c r="BC1426" s="141" t="str">
        <f>IF('5'!$B$5="","",IF('5'!$B$63="","",0))</f>
        <v/>
      </c>
      <c r="BD1426" s="137" t="str">
        <f>IF('5'!$B$5="","",IF('5'!$B$63="","",'5'!$B$2))</f>
        <v/>
      </c>
      <c r="BE1426" s="138" t="str">
        <f>IF('5'!$B$5="","",IF('5'!$B$63="","",'5'!$B$4))</f>
        <v/>
      </c>
      <c r="BG1426" s="77"/>
      <c r="BH1426" s="73"/>
      <c r="BI1426" s="79"/>
      <c r="BK1426" s="75"/>
      <c r="BL1426" s="73"/>
      <c r="BO1426" s="79"/>
      <c r="BQ1426" s="77"/>
      <c r="BR1426" s="73"/>
    </row>
    <row r="1427" spans="50:70" x14ac:dyDescent="0.25">
      <c r="AX1427" s="139" t="str">
        <f>IF('5'!$B$5="","",IF('5'!$B$63="","",'5'!$B$5))</f>
        <v/>
      </c>
      <c r="AY1427" s="137" t="str">
        <f>IF('5'!$B$5="","",IF('5'!$B$63="","","PCF008002"))</f>
        <v/>
      </c>
      <c r="AZ1427" s="140" t="str">
        <f>IF('5'!$B$5="","",IF('5'!$B$63="","",4))</f>
        <v/>
      </c>
      <c r="BA1427" s="137" t="str">
        <f>IF('5'!$B$5="","",IF('5'!$B$63="","",6))</f>
        <v/>
      </c>
      <c r="BB1427" s="137" t="str">
        <f>IF('5'!$B$5="","",IF('5'!$B$63="","",IF('5'!$G$63="","",'5'!$G$63)))</f>
        <v/>
      </c>
      <c r="BC1427" s="141" t="str">
        <f>IF('5'!$B$5="","",IF('5'!$B$63="","",0))</f>
        <v/>
      </c>
      <c r="BD1427" s="137" t="str">
        <f>IF('5'!$B$5="","",IF('5'!$B$63="","",'5'!$B$2))</f>
        <v/>
      </c>
      <c r="BE1427" s="138" t="str">
        <f>IF('5'!$B$5="","",IF('5'!$B$63="","",'5'!$B$4))</f>
        <v/>
      </c>
      <c r="BG1427" s="77"/>
      <c r="BH1427" s="73"/>
      <c r="BI1427" s="79"/>
      <c r="BK1427" s="75"/>
      <c r="BL1427" s="73"/>
      <c r="BO1427" s="79"/>
      <c r="BQ1427" s="77"/>
      <c r="BR1427" s="73"/>
    </row>
    <row r="1428" spans="50:70" x14ac:dyDescent="0.25">
      <c r="AX1428" s="139" t="str">
        <f>IF('5'!$B$5="","",IF('5'!$B$63="","",'5'!$B$5))</f>
        <v/>
      </c>
      <c r="AY1428" s="137" t="str">
        <f>IF('5'!$B$5="","",IF('5'!$B$63="","","PCF008002"))</f>
        <v/>
      </c>
      <c r="AZ1428" s="140" t="str">
        <f>IF('5'!$B$5="","",IF('5'!$B$63="","",4))</f>
        <v/>
      </c>
      <c r="BA1428" s="137" t="str">
        <f>IF('5'!$B$5="","",IF('5'!$B$63="","",7))</f>
        <v/>
      </c>
      <c r="BB1428" s="137" t="str">
        <f>IF('5'!$B$5="","",IF('5'!$B$63="","",IF('5'!$H$63="","",'5'!$H$63)))</f>
        <v/>
      </c>
      <c r="BC1428" s="141" t="str">
        <f>IF('5'!$B$5="","",IF('5'!$B$63="","",0))</f>
        <v/>
      </c>
      <c r="BD1428" s="137" t="str">
        <f>IF('5'!$B$5="","",IF('5'!$B$63="","",'5'!$B$2))</f>
        <v/>
      </c>
      <c r="BE1428" s="138" t="str">
        <f>IF('5'!$B$5="","",IF('5'!$B$63="","",'5'!$B$4))</f>
        <v/>
      </c>
      <c r="BG1428" s="77"/>
      <c r="BH1428" s="73"/>
      <c r="BI1428" s="79"/>
      <c r="BK1428" s="75"/>
      <c r="BL1428" s="73"/>
      <c r="BO1428" s="79"/>
      <c r="BQ1428" s="77"/>
      <c r="BR1428" s="73"/>
    </row>
    <row r="1429" spans="50:70" x14ac:dyDescent="0.25">
      <c r="AX1429" s="139" t="str">
        <f>IF('5'!$B$5="","",IF('5'!$B$63="","",'5'!$B$5))</f>
        <v/>
      </c>
      <c r="AY1429" s="137" t="str">
        <f>IF('5'!$B$5="","",IF('5'!$B$63="","","PCF008002"))</f>
        <v/>
      </c>
      <c r="AZ1429" s="140" t="str">
        <f>IF('5'!$B$5="","",IF('5'!$B$63="","",4))</f>
        <v/>
      </c>
      <c r="BA1429" s="137" t="str">
        <f>IF('5'!$B$5="","",IF('5'!$B$63="","",8))</f>
        <v/>
      </c>
      <c r="BB1429" s="137" t="str">
        <f>IF('5'!$B$5="","",IF('5'!$B$63="","",IF('5'!$I$63="","",'5'!$I$63)))</f>
        <v/>
      </c>
      <c r="BC1429" s="141" t="str">
        <f>IF('5'!$B$5="","",IF('5'!$B$63="","",0))</f>
        <v/>
      </c>
      <c r="BD1429" s="137" t="str">
        <f>IF('5'!$B$5="","",IF('5'!$B$63="","",'5'!$B$2))</f>
        <v/>
      </c>
      <c r="BE1429" s="138" t="str">
        <f>IF('5'!$B$5="","",IF('5'!$B$63="","",'5'!$B$4))</f>
        <v/>
      </c>
      <c r="BG1429" s="77"/>
      <c r="BH1429" s="73"/>
      <c r="BI1429" s="79"/>
      <c r="BK1429" s="75"/>
      <c r="BL1429" s="73"/>
      <c r="BO1429" s="79"/>
      <c r="BQ1429" s="77"/>
      <c r="BR1429" s="73"/>
    </row>
    <row r="1430" spans="50:70" x14ac:dyDescent="0.25">
      <c r="AX1430" s="139" t="str">
        <f>IF('5'!$B$5="","",IF('5'!$B$63="","",'5'!$B$5))</f>
        <v/>
      </c>
      <c r="AY1430" s="137" t="str">
        <f>IF('5'!$B$5="","",IF('5'!$B$63="","","PCF008002"))</f>
        <v/>
      </c>
      <c r="AZ1430" s="140" t="str">
        <f>IF('5'!$B$5="","",IF('5'!$B$63="","",4))</f>
        <v/>
      </c>
      <c r="BA1430" s="137" t="str">
        <f>IF('5'!$B$5="","",IF('5'!$B$63="","",9))</f>
        <v/>
      </c>
      <c r="BB1430" s="137" t="str">
        <f>IF('5'!$B$5="","",IF('5'!$B$63="","","QAQC"))</f>
        <v/>
      </c>
      <c r="BC1430" s="141" t="str">
        <f>IF('5'!$B$5="","",IF('5'!$B$63="","",0))</f>
        <v/>
      </c>
      <c r="BD1430" s="137" t="str">
        <f>IF('5'!$B$5="","",IF('5'!$B$63="","",'5'!$B$2))</f>
        <v/>
      </c>
      <c r="BE1430" s="138" t="str">
        <f>IF('5'!$B$5="","",IF('5'!$B$63="","",'5'!$B$4))</f>
        <v/>
      </c>
      <c r="BG1430" s="77"/>
      <c r="BH1430" s="73"/>
      <c r="BI1430" s="79"/>
      <c r="BK1430" s="75"/>
      <c r="BL1430" s="73"/>
      <c r="BO1430" s="79"/>
      <c r="BQ1430" s="77"/>
      <c r="BR1430" s="73"/>
    </row>
    <row r="1431" spans="50:70" x14ac:dyDescent="0.25">
      <c r="AX1431" s="139" t="str">
        <f>IF('5'!$B$5="","",IF('5'!$B$63="","",'5'!$B$5))</f>
        <v/>
      </c>
      <c r="AY1431" s="137" t="str">
        <f>IF('5'!$B$5="","",IF('5'!$B$63="","","PCF008002"))</f>
        <v/>
      </c>
      <c r="AZ1431" s="140" t="str">
        <f>IF('5'!$B$5="","",IF('5'!$B$63="","",4))</f>
        <v/>
      </c>
      <c r="BA1431" s="137" t="str">
        <f>IF('5'!$B$5="","",IF('5'!$B$63="","",10))</f>
        <v/>
      </c>
      <c r="BB1431" s="137" t="str">
        <f>IF('5'!$B$5="","",IF('5'!$B$63="","",IF('5'!$R$63="","",'5'!$R$63)))</f>
        <v/>
      </c>
      <c r="BC1431" s="141" t="str">
        <f>IF('5'!$B$5="","",IF('5'!$B$63="","",0))</f>
        <v/>
      </c>
      <c r="BD1431" s="137" t="str">
        <f>IF('5'!$B$5="","",IF('5'!$B$63="","",'5'!$B$2))</f>
        <v/>
      </c>
      <c r="BE1431" s="138" t="str">
        <f>IF('5'!$B$5="","",IF('5'!$B$63="","",'5'!$B$4))</f>
        <v/>
      </c>
      <c r="BG1431" s="77"/>
      <c r="BH1431" s="73"/>
      <c r="BI1431" s="79"/>
      <c r="BK1431" s="75"/>
      <c r="BL1431" s="73"/>
      <c r="BO1431" s="79"/>
      <c r="BQ1431" s="77"/>
      <c r="BR1431" s="73"/>
    </row>
    <row r="1432" spans="50:70" x14ac:dyDescent="0.25">
      <c r="AX1432" s="139" t="str">
        <f>IF('5'!$B$5="","",IF('5'!$B$63="","",'5'!$B$5))</f>
        <v/>
      </c>
      <c r="AY1432" s="137" t="str">
        <f>IF('5'!$B$5="","",IF('5'!$B$63="","","PCF008002"))</f>
        <v/>
      </c>
      <c r="AZ1432" s="140" t="str">
        <f>IF('5'!$B$5="","",IF('5'!$B$63="","",4))</f>
        <v/>
      </c>
      <c r="BA1432" s="137" t="str">
        <f>IF('5'!$B$5="","",IF('5'!$B$63="","",11))</f>
        <v/>
      </c>
      <c r="BB1432" s="137" t="str">
        <f>IF('5'!$B$5="","",IF('5'!$B$63="","",IF('5'!$K$63="","",'5'!$K$63)))</f>
        <v/>
      </c>
      <c r="BC1432" s="141" t="str">
        <f>IF('5'!$B$5="","",IF('5'!$B$63="","",0))</f>
        <v/>
      </c>
      <c r="BD1432" s="137" t="str">
        <f>IF('5'!$B$5="","",IF('5'!$B$63="","",'5'!$B$2))</f>
        <v/>
      </c>
      <c r="BE1432" s="138" t="str">
        <f>IF('5'!$B$5="","",IF('5'!$B$63="","",'5'!$B$4))</f>
        <v/>
      </c>
      <c r="BG1432" s="77"/>
      <c r="BH1432" s="73"/>
      <c r="BI1432" s="79"/>
      <c r="BK1432" s="75"/>
      <c r="BL1432" s="73"/>
      <c r="BO1432" s="79"/>
      <c r="BQ1432" s="77"/>
      <c r="BR1432" s="73"/>
    </row>
    <row r="1433" spans="50:70" x14ac:dyDescent="0.25">
      <c r="AX1433" s="139" t="str">
        <f>IF('5'!$B$5="","",IF('5'!$B$63="","",'5'!$B$5))</f>
        <v/>
      </c>
      <c r="AY1433" s="137" t="str">
        <f>IF('5'!$B$5="","",IF('5'!$B$63="","","PCF008002"))</f>
        <v/>
      </c>
      <c r="AZ1433" s="140" t="str">
        <f>IF('5'!$B$5="","",IF('5'!$B$63="","",4))</f>
        <v/>
      </c>
      <c r="BA1433" s="137" t="str">
        <f>IF('5'!$B$5="","",IF('5'!$B$63="","",12))</f>
        <v/>
      </c>
      <c r="BB1433" s="137" t="str">
        <f>IF('5'!$B$5="","",IF('5'!$B$63="","",IF('5'!$E$63="","",'5'!$E$63)))</f>
        <v/>
      </c>
      <c r="BC1433" s="141" t="str">
        <f>IF('5'!$B$5="","",IF('5'!$B$63="","",0))</f>
        <v/>
      </c>
      <c r="BD1433" s="137" t="str">
        <f>IF('5'!$B$5="","",IF('5'!$B$63="","",'5'!$B$2))</f>
        <v/>
      </c>
      <c r="BE1433" s="138" t="str">
        <f>IF('5'!$B$5="","",IF('5'!$B$63="","",'5'!$B$4))</f>
        <v/>
      </c>
      <c r="BG1433" s="77"/>
      <c r="BH1433" s="73"/>
      <c r="BI1433" s="79"/>
      <c r="BK1433" s="75"/>
      <c r="BL1433" s="73"/>
      <c r="BO1433" s="79"/>
      <c r="BQ1433" s="77"/>
      <c r="BR1433" s="73"/>
    </row>
    <row r="1434" spans="50:70" x14ac:dyDescent="0.25">
      <c r="AX1434" s="139" t="str">
        <f>IF('5'!$B$5="","",IF('5'!$B$63="","",'5'!$B$5))</f>
        <v/>
      </c>
      <c r="AY1434" s="137" t="str">
        <f>IF('5'!$B$5="","",IF('5'!$B$63="","","PCF008002"))</f>
        <v/>
      </c>
      <c r="AZ1434" s="140" t="str">
        <f>IF('5'!$B$5="","",IF('5'!$B$63="","",4))</f>
        <v/>
      </c>
      <c r="BA1434" s="137" t="str">
        <f>IF('5'!$B$5="","",IF('5'!$B$63="","",990))</f>
        <v/>
      </c>
      <c r="BB1434" s="137"/>
      <c r="BC1434" s="141" t="str">
        <f>IF('5'!$B$5="","",IF('5'!$B$63="","",0))</f>
        <v/>
      </c>
      <c r="BD1434" s="137" t="str">
        <f>IF('5'!$B$5="","",IF('5'!$B$63="","",'5'!$B$2))</f>
        <v/>
      </c>
      <c r="BE1434" s="138" t="str">
        <f>IF('5'!$B$5="","",IF('5'!$B$63="","",'5'!$B$4))</f>
        <v/>
      </c>
      <c r="BG1434" s="77"/>
      <c r="BH1434" s="73"/>
      <c r="BI1434" s="79"/>
      <c r="BK1434" s="75"/>
      <c r="BL1434" s="73"/>
      <c r="BO1434" s="79"/>
      <c r="BQ1434" s="77"/>
      <c r="BR1434" s="73"/>
    </row>
    <row r="1435" spans="50:70" x14ac:dyDescent="0.25">
      <c r="AX1435" s="139" t="str">
        <f>IF('5'!$B$5="","",IF('5'!$B$63="","",'5'!$B$5))</f>
        <v/>
      </c>
      <c r="AY1435" s="137" t="str">
        <f>IF('5'!$B$5="","",IF('5'!$B$63="","","PCF008002"))</f>
        <v/>
      </c>
      <c r="AZ1435" s="140" t="str">
        <f>IF('5'!$B$5="","",IF('5'!$B$63="","",4))</f>
        <v/>
      </c>
      <c r="BA1435" s="137" t="str">
        <f>IF('5'!$B$5="","",IF('5'!$B$63="","",992))</f>
        <v/>
      </c>
      <c r="BB1435" s="137"/>
      <c r="BC1435" s="141" t="str">
        <f>IF('5'!$B$5="","",IF('5'!$B$63="","",0))</f>
        <v/>
      </c>
      <c r="BD1435" s="137" t="str">
        <f>IF('5'!$B$5="","",IF('5'!$B$63="","",'5'!$B$2))</f>
        <v/>
      </c>
      <c r="BE1435" s="138" t="str">
        <f>IF('5'!$B$5="","",IF('5'!$B$63="","",'5'!$B$4))</f>
        <v/>
      </c>
      <c r="BG1435" s="77"/>
      <c r="BH1435" s="73"/>
      <c r="BI1435" s="79"/>
      <c r="BK1435" s="75"/>
      <c r="BL1435" s="73"/>
      <c r="BO1435" s="79"/>
      <c r="BQ1435" s="77"/>
      <c r="BR1435" s="73"/>
    </row>
    <row r="1436" spans="50:70" x14ac:dyDescent="0.25">
      <c r="AX1436" s="139" t="str">
        <f>IF('5'!$B$5="","",IF('5'!$B$63="","",'5'!$B$5))</f>
        <v/>
      </c>
      <c r="AY1436" s="137" t="str">
        <f>IF('5'!$B$5="","",IF('5'!$B$63="","","PCF008002"))</f>
        <v/>
      </c>
      <c r="AZ1436" s="140" t="str">
        <f>IF('5'!$B$5="","",IF('5'!$B$63="","",4))</f>
        <v/>
      </c>
      <c r="BA1436" s="137" t="str">
        <f>IF('5'!$B$5="","",IF('5'!$B$63="","",993))</f>
        <v/>
      </c>
      <c r="BB1436" s="137"/>
      <c r="BC1436" s="141" t="str">
        <f>IF('5'!$B$5="","",IF('5'!$B$63="","",0))</f>
        <v/>
      </c>
      <c r="BD1436" s="137" t="str">
        <f>IF('5'!$B$5="","",IF('5'!$B$63="","",'5'!$B$2))</f>
        <v/>
      </c>
      <c r="BE1436" s="138" t="str">
        <f>IF('5'!$B$5="","",IF('5'!$B$63="","",'5'!$B$4))</f>
        <v/>
      </c>
      <c r="BG1436" s="77"/>
      <c r="BH1436" s="73"/>
      <c r="BI1436" s="79"/>
      <c r="BK1436" s="75"/>
      <c r="BL1436" s="73"/>
      <c r="BO1436" s="79"/>
      <c r="BQ1436" s="77"/>
      <c r="BR1436" s="73"/>
    </row>
    <row r="1437" spans="50:70" x14ac:dyDescent="0.25">
      <c r="AX1437" s="139" t="str">
        <f>IF('5'!$B$5="","",IF('5'!$B$63="","",'5'!$B$5))</f>
        <v/>
      </c>
      <c r="AY1437" s="137" t="str">
        <f>IF('5'!$B$5="","",IF('5'!$B$63="","","PCF008002"))</f>
        <v/>
      </c>
      <c r="AZ1437" s="140" t="str">
        <f>IF('5'!$B$5="","",IF('5'!$B$63="","",4))</f>
        <v/>
      </c>
      <c r="BA1437" s="137" t="str">
        <f>IF('5'!$B$5="","",IF('5'!$B$63="","",994))</f>
        <v/>
      </c>
      <c r="BB1437" s="137"/>
      <c r="BC1437" s="141" t="str">
        <f>IF('5'!$B$5="","",IF('5'!$B$63="","",0))</f>
        <v/>
      </c>
      <c r="BD1437" s="137" t="str">
        <f>IF('5'!$B$5="","",IF('5'!$B$63="","",'5'!$B$2))</f>
        <v/>
      </c>
      <c r="BE1437" s="138" t="str">
        <f>IF('5'!$B$5="","",IF('5'!$B$63="","",'5'!$B$4))</f>
        <v/>
      </c>
      <c r="BG1437" s="77"/>
      <c r="BH1437" s="73"/>
      <c r="BI1437" s="79"/>
      <c r="BK1437" s="75"/>
      <c r="BL1437" s="73"/>
      <c r="BO1437" s="79"/>
      <c r="BQ1437" s="77"/>
      <c r="BR1437" s="73"/>
    </row>
    <row r="1438" spans="50:70" x14ac:dyDescent="0.25">
      <c r="AX1438" s="139" t="str">
        <f>IF('5'!$B$5="","",IF('5'!$B$63="","",'5'!$B$5))</f>
        <v/>
      </c>
      <c r="AY1438" s="137" t="str">
        <f>IF('5'!$B$5="","",IF('5'!$B$63="","","PCF008002"))</f>
        <v/>
      </c>
      <c r="AZ1438" s="140" t="str">
        <f>IF('5'!$B$5="","",IF('5'!$B$63="","",4))</f>
        <v/>
      </c>
      <c r="BA1438" s="137" t="str">
        <f>IF('5'!$B$5="","",IF('5'!$B$63="","",995))</f>
        <v/>
      </c>
      <c r="BB1438" s="137"/>
      <c r="BC1438" s="141" t="str">
        <f>IF('5'!$B$5="","",IF('5'!$B$63="","",0))</f>
        <v/>
      </c>
      <c r="BD1438" s="137" t="str">
        <f>IF('5'!$B$5="","",IF('5'!$B$63="","",'5'!$B$2))</f>
        <v/>
      </c>
      <c r="BE1438" s="138" t="str">
        <f>IF('5'!$B$5="","",IF('5'!$B$63="","",'5'!$B$4))</f>
        <v/>
      </c>
      <c r="BG1438" s="77"/>
      <c r="BH1438" s="73"/>
      <c r="BI1438" s="79"/>
      <c r="BK1438" s="75"/>
      <c r="BL1438" s="73"/>
      <c r="BO1438" s="79"/>
      <c r="BQ1438" s="77"/>
      <c r="BR1438" s="73"/>
    </row>
    <row r="1439" spans="50:70" x14ac:dyDescent="0.25">
      <c r="AX1439" s="139" t="str">
        <f>IF('5'!$B$5="","",IF('5'!$B$63="","",'5'!$B$5))</f>
        <v/>
      </c>
      <c r="AY1439" s="137" t="str">
        <f>IF('5'!$B$5="","",IF('5'!$B$63="","","PCF008002"))</f>
        <v/>
      </c>
      <c r="AZ1439" s="140" t="str">
        <f>IF('5'!$B$5="","",IF('5'!$B$63="","",4))</f>
        <v/>
      </c>
      <c r="BA1439" s="137" t="str">
        <f>IF('5'!$B$5="","",IF('5'!$B$63="","",996))</f>
        <v/>
      </c>
      <c r="BB1439" s="137"/>
      <c r="BC1439" s="141" t="str">
        <f>IF('5'!$B$5="","",IF('5'!$B$63="","",0))</f>
        <v/>
      </c>
      <c r="BD1439" s="137" t="str">
        <f>IF('5'!$B$5="","",IF('5'!$B$63="","",'5'!$B$2))</f>
        <v/>
      </c>
      <c r="BE1439" s="138" t="str">
        <f>IF('5'!$B$5="","",IF('5'!$B$63="","",'5'!$B$4))</f>
        <v/>
      </c>
      <c r="BG1439" s="77"/>
      <c r="BH1439" s="73"/>
      <c r="BI1439" s="79"/>
      <c r="BK1439" s="75"/>
      <c r="BL1439" s="73"/>
      <c r="BO1439" s="79"/>
      <c r="BQ1439" s="77"/>
      <c r="BR1439" s="73"/>
    </row>
    <row r="1440" spans="50:70" x14ac:dyDescent="0.25">
      <c r="AX1440" s="139" t="str">
        <f>IF('5'!$B$5="","",IF('5'!$B$63="","",'5'!$B$5))</f>
        <v/>
      </c>
      <c r="AY1440" s="137" t="str">
        <f>IF('5'!$B$5="","",IF('5'!$B$63="","","PCF008002"))</f>
        <v/>
      </c>
      <c r="AZ1440" s="140" t="str">
        <f>IF('5'!$B$5="","",IF('5'!$B$63="","",4))</f>
        <v/>
      </c>
      <c r="BA1440" s="137" t="str">
        <f>IF('5'!$B$5="","",IF('5'!$B$63="","",997))</f>
        <v/>
      </c>
      <c r="BB1440" s="137"/>
      <c r="BC1440" s="141" t="str">
        <f>IF('5'!$B$5="","",IF('5'!$B$63="","",0))</f>
        <v/>
      </c>
      <c r="BD1440" s="137" t="str">
        <f>IF('5'!$B$5="","",IF('5'!$B$63="","",'5'!$B$2))</f>
        <v/>
      </c>
      <c r="BE1440" s="138" t="str">
        <f>IF('5'!$B$5="","",IF('5'!$B$63="","",'5'!$B$4))</f>
        <v/>
      </c>
      <c r="BG1440" s="77"/>
      <c r="BH1440" s="73"/>
      <c r="BI1440" s="79"/>
      <c r="BK1440" s="75"/>
      <c r="BL1440" s="73"/>
      <c r="BO1440" s="79"/>
      <c r="BQ1440" s="77"/>
      <c r="BR1440" s="73"/>
    </row>
    <row r="1441" spans="50:70" x14ac:dyDescent="0.25">
      <c r="AX1441" s="139" t="str">
        <f>IF('5'!$B$5="","",IF('5'!$B$63="","",'5'!$B$5))</f>
        <v/>
      </c>
      <c r="AY1441" s="137" t="str">
        <f>IF('5'!$B$5="","",IF('5'!$B$63="","","PCF008002"))</f>
        <v/>
      </c>
      <c r="AZ1441" s="140" t="str">
        <f>IF('5'!$B$5="","",IF('5'!$B$63="","",4))</f>
        <v/>
      </c>
      <c r="BA1441" s="137" t="str">
        <f>IF('5'!$B$5="","",IF('5'!$B$63="","",998))</f>
        <v/>
      </c>
      <c r="BB1441" s="137"/>
      <c r="BC1441" s="141" t="str">
        <f>IF('5'!$B$5="","",IF('5'!$B$63="","",0))</f>
        <v/>
      </c>
      <c r="BD1441" s="137" t="str">
        <f>IF('5'!$B$5="","",IF('5'!$B$63="","",'5'!$B$2))</f>
        <v/>
      </c>
      <c r="BE1441" s="138" t="str">
        <f>IF('5'!$B$5="","",IF('5'!$B$63="","",'5'!$B$4))</f>
        <v/>
      </c>
      <c r="BG1441" s="77"/>
      <c r="BH1441" s="73"/>
      <c r="BI1441" s="79"/>
      <c r="BK1441" s="75"/>
      <c r="BL1441" s="73"/>
      <c r="BO1441" s="79"/>
      <c r="BQ1441" s="77"/>
      <c r="BR1441" s="73"/>
    </row>
    <row r="1442" spans="50:70" x14ac:dyDescent="0.25">
      <c r="AX1442" s="139" t="str">
        <f>IF('5'!$B$5="","",IF('5'!$B$63="","",'5'!$B$5))</f>
        <v/>
      </c>
      <c r="AY1442" s="137" t="str">
        <f>IF('5'!$B$5="","",IF('5'!$B$63="","","PCF008002"))</f>
        <v/>
      </c>
      <c r="AZ1442" s="140" t="str">
        <f>IF('5'!$B$5="","",IF('5'!$B$63="","",4))</f>
        <v/>
      </c>
      <c r="BA1442" s="137" t="str">
        <f>IF('5'!$B$5="","",IF('5'!$B$63="","",999))</f>
        <v/>
      </c>
      <c r="BB1442" s="137"/>
      <c r="BC1442" s="141" t="str">
        <f>IF('5'!$B$5="","",IF('5'!$B$63="","",0))</f>
        <v/>
      </c>
      <c r="BD1442" s="137" t="str">
        <f>IF('5'!$B$5="","",IF('5'!$B$63="","",'5'!$B$2))</f>
        <v/>
      </c>
      <c r="BE1442" s="138" t="str">
        <f>IF('5'!$B$5="","",IF('5'!$B$63="","",'5'!$B$4))</f>
        <v/>
      </c>
      <c r="BG1442" s="77"/>
      <c r="BH1442" s="73"/>
      <c r="BI1442" s="79"/>
      <c r="BK1442" s="75"/>
      <c r="BL1442" s="73"/>
      <c r="BO1442" s="79"/>
      <c r="BQ1442" s="77"/>
      <c r="BR1442" s="73"/>
    </row>
    <row r="1443" spans="50:70" x14ac:dyDescent="0.25">
      <c r="AX1443" s="139" t="str">
        <f>IF('5'!$B$5="","",IF('5'!$B$64="","",'5'!$B$5))</f>
        <v/>
      </c>
      <c r="AY1443" s="137" t="str">
        <f>IF('5'!$B$5="","",IF('5'!$B$64="","","PCF008002"))</f>
        <v/>
      </c>
      <c r="AZ1443" s="140" t="str">
        <f>IF('5'!$B$5="","",IF('5'!$B$64="","",5))</f>
        <v/>
      </c>
      <c r="BA1443" s="137" t="str">
        <f>IF('5'!$B$5="","",IF('5'!$B$64="","",1))</f>
        <v/>
      </c>
      <c r="BB1443" s="137" t="str">
        <f>IF('5'!$B$5="","",IF('5'!$B$64="","",IF('5'!$B$64="","",'5'!$B$64)))</f>
        <v/>
      </c>
      <c r="BC1443" s="141" t="str">
        <f>IF('5'!$B$5="","",IF('5'!$B$64="","",0))</f>
        <v/>
      </c>
      <c r="BD1443" s="137" t="str">
        <f>IF('5'!$B$5="","",IF('5'!$B$64="","",'5'!$B$2))</f>
        <v/>
      </c>
      <c r="BE1443" s="138" t="str">
        <f>IF('5'!$B$5="","",IF('5'!$B$64="","",'5'!$B$4))</f>
        <v/>
      </c>
      <c r="BG1443" s="77"/>
      <c r="BH1443" s="73"/>
      <c r="BI1443" s="79"/>
      <c r="BK1443" s="75"/>
      <c r="BL1443" s="73"/>
      <c r="BO1443" s="79"/>
      <c r="BQ1443" s="77"/>
      <c r="BR1443" s="73"/>
    </row>
    <row r="1444" spans="50:70" x14ac:dyDescent="0.25">
      <c r="AX1444" s="139" t="str">
        <f>IF('5'!$B$5="","",IF('5'!$B$64="","",'5'!$B$5))</f>
        <v/>
      </c>
      <c r="AY1444" s="137" t="str">
        <f>IF('5'!$B$5="","",IF('5'!$B$64="","","PCF008002"))</f>
        <v/>
      </c>
      <c r="AZ1444" s="140" t="str">
        <f>IF('5'!$B$5="","",IF('5'!$B$64="","",5))</f>
        <v/>
      </c>
      <c r="BA1444" s="137" t="str">
        <f>IF('5'!$B$5="","",IF('5'!$B$64="","",2))</f>
        <v/>
      </c>
      <c r="BB1444" s="137" t="str">
        <f>IF('5'!$B$5="","",IF('5'!$B$64="","",IF('5'!$J$64="","",'5'!$J$64)))</f>
        <v/>
      </c>
      <c r="BC1444" s="141" t="str">
        <f>IF('5'!$B$5="","",IF('5'!$B$64="","",0))</f>
        <v/>
      </c>
      <c r="BD1444" s="137" t="str">
        <f>IF('5'!$B$5="","",IF('5'!$B$64="","",'5'!$B$2))</f>
        <v/>
      </c>
      <c r="BE1444" s="138" t="str">
        <f>IF('5'!$B$5="","",IF('5'!$B$64="","",'5'!$B$4))</f>
        <v/>
      </c>
      <c r="BG1444" s="77"/>
      <c r="BH1444" s="73"/>
      <c r="BI1444" s="79"/>
      <c r="BK1444" s="75"/>
      <c r="BL1444" s="73"/>
      <c r="BO1444" s="79"/>
      <c r="BQ1444" s="77"/>
      <c r="BR1444" s="73"/>
    </row>
    <row r="1445" spans="50:70" x14ac:dyDescent="0.25">
      <c r="AX1445" s="139" t="str">
        <f>IF('5'!$B$5="","",IF('5'!$B$64="","",'5'!$B$5))</f>
        <v/>
      </c>
      <c r="AY1445" s="137" t="str">
        <f>IF('5'!$B$5="","",IF('5'!$B$64="","","PCF008002"))</f>
        <v/>
      </c>
      <c r="AZ1445" s="140" t="str">
        <f>IF('5'!$B$5="","",IF('5'!$B$64="","",5))</f>
        <v/>
      </c>
      <c r="BA1445" s="137" t="str">
        <f>IF('5'!$B$5="","",IF('5'!$B$64="","",3))</f>
        <v/>
      </c>
      <c r="BB1445" s="137" t="str">
        <f>IF('5'!$B$5="","",IF('5'!$B$64="","",IF('5'!$D$64="","",'5'!$D$64)))</f>
        <v/>
      </c>
      <c r="BC1445" s="141" t="str">
        <f>IF('5'!$B$5="","",IF('5'!$B$64="","",0))</f>
        <v/>
      </c>
      <c r="BD1445" s="137" t="str">
        <f>IF('5'!$B$5="","",IF('5'!$B$64="","",'5'!$B$2))</f>
        <v/>
      </c>
      <c r="BE1445" s="138" t="str">
        <f>IF('5'!$B$5="","",IF('5'!$B$64="","",'5'!$B$4))</f>
        <v/>
      </c>
      <c r="BG1445" s="77"/>
      <c r="BH1445" s="73"/>
      <c r="BI1445" s="79"/>
      <c r="BK1445" s="75"/>
      <c r="BL1445" s="73"/>
      <c r="BO1445" s="79"/>
      <c r="BQ1445" s="77"/>
      <c r="BR1445" s="73"/>
    </row>
    <row r="1446" spans="50:70" x14ac:dyDescent="0.25">
      <c r="AX1446" s="139" t="str">
        <f>IF('5'!$B$5="","",IF('5'!$B$64="","",'5'!$B$5))</f>
        <v/>
      </c>
      <c r="AY1446" s="137" t="str">
        <f>IF('5'!$B$5="","",IF('5'!$B$64="","","PCF008002"))</f>
        <v/>
      </c>
      <c r="AZ1446" s="140" t="str">
        <f>IF('5'!$B$5="","",IF('5'!$B$64="","",5))</f>
        <v/>
      </c>
      <c r="BA1446" s="137" t="str">
        <f>IF('5'!$B$5="","",IF('5'!$B$64="","",4))</f>
        <v/>
      </c>
      <c r="BB1446" s="137" t="str">
        <f>IF('5'!$B$5="","",IF('5'!$B$64="","",IF('5'!$D$64="","",'5'!$D$64)))</f>
        <v/>
      </c>
      <c r="BC1446" s="141" t="str">
        <f>IF('5'!$B$5="","",IF('5'!$B$64="","",0))</f>
        <v/>
      </c>
      <c r="BD1446" s="137" t="str">
        <f>IF('5'!$B$5="","",IF('5'!$B$64="","",'5'!$B$2))</f>
        <v/>
      </c>
      <c r="BE1446" s="138" t="str">
        <f>IF('5'!$B$5="","",IF('5'!$B$64="","",'5'!$B$4))</f>
        <v/>
      </c>
      <c r="BG1446" s="77"/>
      <c r="BH1446" s="73"/>
      <c r="BI1446" s="79"/>
      <c r="BK1446" s="75"/>
      <c r="BL1446" s="73"/>
      <c r="BO1446" s="79"/>
      <c r="BQ1446" s="77"/>
      <c r="BR1446" s="73"/>
    </row>
    <row r="1447" spans="50:70" x14ac:dyDescent="0.25">
      <c r="AX1447" s="139" t="str">
        <f>IF('5'!$B$5="","",IF('5'!$B$64="","",'5'!$B$5))</f>
        <v/>
      </c>
      <c r="AY1447" s="137" t="str">
        <f>IF('5'!$B$5="","",IF('5'!$B$64="","","PCF008002"))</f>
        <v/>
      </c>
      <c r="AZ1447" s="140" t="str">
        <f>IF('5'!$B$5="","",IF('5'!$B$64="","",5))</f>
        <v/>
      </c>
      <c r="BA1447" s="137" t="str">
        <f>IF('5'!$B$5="","",IF('5'!$B$64="","",5))</f>
        <v/>
      </c>
      <c r="BB1447" s="137" t="str">
        <f>IF('5'!$B$5="","",IF('5'!$B$64="","",IF('5'!$F$64="","",'5'!$F$64)))</f>
        <v/>
      </c>
      <c r="BC1447" s="141" t="str">
        <f>IF('5'!$B$5="","",IF('5'!$B$64="","",0))</f>
        <v/>
      </c>
      <c r="BD1447" s="137" t="str">
        <f>IF('5'!$B$5="","",IF('5'!$B$64="","",'5'!$B$2))</f>
        <v/>
      </c>
      <c r="BE1447" s="138" t="str">
        <f>IF('5'!$B$5="","",IF('5'!$B$64="","",'5'!$B$4))</f>
        <v/>
      </c>
      <c r="BG1447" s="77"/>
      <c r="BH1447" s="73"/>
      <c r="BI1447" s="79"/>
      <c r="BK1447" s="75"/>
      <c r="BL1447" s="73"/>
      <c r="BO1447" s="79"/>
      <c r="BQ1447" s="77"/>
      <c r="BR1447" s="73"/>
    </row>
    <row r="1448" spans="50:70" x14ac:dyDescent="0.25">
      <c r="AX1448" s="139" t="str">
        <f>IF('5'!$B$5="","",IF('5'!$B$64="","",'5'!$B$5))</f>
        <v/>
      </c>
      <c r="AY1448" s="137" t="str">
        <f>IF('5'!$B$5="","",IF('5'!$B$64="","","PCF008002"))</f>
        <v/>
      </c>
      <c r="AZ1448" s="140" t="str">
        <f>IF('5'!$B$5="","",IF('5'!$B$64="","",5))</f>
        <v/>
      </c>
      <c r="BA1448" s="137" t="str">
        <f>IF('5'!$B$5="","",IF('5'!$B$64="","",6))</f>
        <v/>
      </c>
      <c r="BB1448" s="137" t="str">
        <f>IF('5'!$B$5="","",IF('5'!$B$64="","",IF('5'!$G$64="","",'5'!$G$64)))</f>
        <v/>
      </c>
      <c r="BC1448" s="141" t="str">
        <f>IF('5'!$B$5="","",IF('5'!$B$64="","",0))</f>
        <v/>
      </c>
      <c r="BD1448" s="137" t="str">
        <f>IF('5'!$B$5="","",IF('5'!$B$64="","",'5'!$B$2))</f>
        <v/>
      </c>
      <c r="BE1448" s="138" t="str">
        <f>IF('5'!$B$5="","",IF('5'!$B$64="","",'5'!$B$4))</f>
        <v/>
      </c>
      <c r="BG1448" s="77"/>
      <c r="BH1448" s="73"/>
      <c r="BI1448" s="79"/>
      <c r="BK1448" s="75"/>
      <c r="BL1448" s="73"/>
      <c r="BO1448" s="79"/>
      <c r="BQ1448" s="77"/>
      <c r="BR1448" s="73"/>
    </row>
    <row r="1449" spans="50:70" x14ac:dyDescent="0.25">
      <c r="AX1449" s="139" t="str">
        <f>IF('5'!$B$5="","",IF('5'!$B$64="","",'5'!$B$5))</f>
        <v/>
      </c>
      <c r="AY1449" s="137" t="str">
        <f>IF('5'!$B$5="","",IF('5'!$B$64="","","PCF008002"))</f>
        <v/>
      </c>
      <c r="AZ1449" s="140" t="str">
        <f>IF('5'!$B$5="","",IF('5'!$B$64="","",5))</f>
        <v/>
      </c>
      <c r="BA1449" s="137" t="str">
        <f>IF('5'!$B$5="","",IF('5'!$B$64="","",7))</f>
        <v/>
      </c>
      <c r="BB1449" s="137" t="str">
        <f>IF('5'!$B$5="","",IF('5'!$B$64="","",IF('5'!$H$64="","",'5'!$H$64)))</f>
        <v/>
      </c>
      <c r="BC1449" s="141" t="str">
        <f>IF('5'!$B$5="","",IF('5'!$B$64="","",0))</f>
        <v/>
      </c>
      <c r="BD1449" s="137" t="str">
        <f>IF('5'!$B$5="","",IF('5'!$B$64="","",'5'!$B$2))</f>
        <v/>
      </c>
      <c r="BE1449" s="138" t="str">
        <f>IF('5'!$B$5="","",IF('5'!$B$64="","",'5'!$B$4))</f>
        <v/>
      </c>
      <c r="BG1449" s="77"/>
      <c r="BH1449" s="73"/>
      <c r="BI1449" s="79"/>
      <c r="BK1449" s="75"/>
      <c r="BL1449" s="73"/>
      <c r="BO1449" s="79"/>
      <c r="BQ1449" s="77"/>
      <c r="BR1449" s="73"/>
    </row>
    <row r="1450" spans="50:70" x14ac:dyDescent="0.25">
      <c r="AX1450" s="139" t="str">
        <f>IF('5'!$B$5="","",IF('5'!$B$64="","",'5'!$B$5))</f>
        <v/>
      </c>
      <c r="AY1450" s="137" t="str">
        <f>IF('5'!$B$5="","",IF('5'!$B$64="","","PCF008002"))</f>
        <v/>
      </c>
      <c r="AZ1450" s="140" t="str">
        <f>IF('5'!$B$5="","",IF('5'!$B$64="","",5))</f>
        <v/>
      </c>
      <c r="BA1450" s="137" t="str">
        <f>IF('5'!$B$5="","",IF('5'!$B$64="","",8))</f>
        <v/>
      </c>
      <c r="BB1450" s="137" t="str">
        <f>IF('5'!$B$5="","",IF('5'!$B$64="","",IF('5'!$I$64="","",'5'!$I$64)))</f>
        <v/>
      </c>
      <c r="BC1450" s="141" t="str">
        <f>IF('5'!$B$5="","",IF('5'!$B$64="","",0))</f>
        <v/>
      </c>
      <c r="BD1450" s="137" t="str">
        <f>IF('5'!$B$5="","",IF('5'!$B$64="","",'5'!$B$2))</f>
        <v/>
      </c>
      <c r="BE1450" s="138" t="str">
        <f>IF('5'!$B$5="","",IF('5'!$B$64="","",'5'!$B$4))</f>
        <v/>
      </c>
      <c r="BG1450" s="77"/>
      <c r="BH1450" s="73"/>
      <c r="BI1450" s="79"/>
      <c r="BK1450" s="75"/>
      <c r="BL1450" s="73"/>
      <c r="BO1450" s="79"/>
      <c r="BQ1450" s="77"/>
      <c r="BR1450" s="73"/>
    </row>
    <row r="1451" spans="50:70" x14ac:dyDescent="0.25">
      <c r="AX1451" s="139" t="str">
        <f>IF('5'!$B$5="","",IF('5'!$B$64="","",'5'!$B$5))</f>
        <v/>
      </c>
      <c r="AY1451" s="137" t="str">
        <f>IF('5'!$B$5="","",IF('5'!$B$64="","","PCF008002"))</f>
        <v/>
      </c>
      <c r="AZ1451" s="140" t="str">
        <f>IF('5'!$B$5="","",IF('5'!$B$64="","",5))</f>
        <v/>
      </c>
      <c r="BA1451" s="137" t="str">
        <f>IF('5'!$B$5="","",IF('5'!$B$64="","",9))</f>
        <v/>
      </c>
      <c r="BB1451" s="137" t="str">
        <f>IF('5'!$B$5="","",IF('5'!$B$64="","","QAQC"))</f>
        <v/>
      </c>
      <c r="BC1451" s="141" t="str">
        <f>IF('5'!$B$5="","",IF('5'!$B$64="","",0))</f>
        <v/>
      </c>
      <c r="BD1451" s="137" t="str">
        <f>IF('5'!$B$5="","",IF('5'!$B$64="","",'5'!$B$2))</f>
        <v/>
      </c>
      <c r="BE1451" s="138" t="str">
        <f>IF('5'!$B$5="","",IF('5'!$B$64="","",'5'!$B$4))</f>
        <v/>
      </c>
      <c r="BG1451" s="77"/>
      <c r="BH1451" s="73"/>
      <c r="BI1451" s="79"/>
      <c r="BK1451" s="75"/>
      <c r="BL1451" s="73"/>
      <c r="BO1451" s="79"/>
      <c r="BQ1451" s="77"/>
      <c r="BR1451" s="73"/>
    </row>
    <row r="1452" spans="50:70" x14ac:dyDescent="0.25">
      <c r="AX1452" s="139" t="str">
        <f>IF('5'!$B$5="","",IF('5'!$B$64="","",'5'!$B$5))</f>
        <v/>
      </c>
      <c r="AY1452" s="137" t="str">
        <f>IF('5'!$B$5="","",IF('5'!$B$64="","","PCF008002"))</f>
        <v/>
      </c>
      <c r="AZ1452" s="140" t="str">
        <f>IF('5'!$B$5="","",IF('5'!$B$64="","",5))</f>
        <v/>
      </c>
      <c r="BA1452" s="137" t="str">
        <f>IF('5'!$B$5="","",IF('5'!$B$64="","",10))</f>
        <v/>
      </c>
      <c r="BB1452" s="137" t="str">
        <f>IF('5'!$B$5="","",IF('5'!$B$64="","",IF('5'!$R$64="","",'5'!$R$64)))</f>
        <v/>
      </c>
      <c r="BC1452" s="141" t="str">
        <f>IF('5'!$B$5="","",IF('5'!$B$64="","",0))</f>
        <v/>
      </c>
      <c r="BD1452" s="137" t="str">
        <f>IF('5'!$B$5="","",IF('5'!$B$64="","",'5'!$B$2))</f>
        <v/>
      </c>
      <c r="BE1452" s="138" t="str">
        <f>IF('5'!$B$5="","",IF('5'!$B$64="","",'5'!$B$4))</f>
        <v/>
      </c>
      <c r="BG1452" s="77"/>
      <c r="BH1452" s="73"/>
      <c r="BI1452" s="79"/>
      <c r="BK1452" s="75"/>
      <c r="BL1452" s="73"/>
      <c r="BO1452" s="79"/>
      <c r="BQ1452" s="77"/>
      <c r="BR1452" s="73"/>
    </row>
    <row r="1453" spans="50:70" x14ac:dyDescent="0.25">
      <c r="AX1453" s="139" t="str">
        <f>IF('5'!$B$5="","",IF('5'!$B$64="","",'5'!$B$5))</f>
        <v/>
      </c>
      <c r="AY1453" s="137" t="str">
        <f>IF('5'!$B$5="","",IF('5'!$B$64="","","PCF008002"))</f>
        <v/>
      </c>
      <c r="AZ1453" s="140" t="str">
        <f>IF('5'!$B$5="","",IF('5'!$B$64="","",5))</f>
        <v/>
      </c>
      <c r="BA1453" s="137" t="str">
        <f>IF('5'!$B$5="","",IF('5'!$B$64="","",11))</f>
        <v/>
      </c>
      <c r="BB1453" s="137" t="str">
        <f>IF('5'!$B$5="","",IF('5'!$B$64="","",IF('5'!$K$64="","",'5'!$K$64)))</f>
        <v/>
      </c>
      <c r="BC1453" s="141" t="str">
        <f>IF('5'!$B$5="","",IF('5'!$B$64="","",0))</f>
        <v/>
      </c>
      <c r="BD1453" s="137" t="str">
        <f>IF('5'!$B$5="","",IF('5'!$B$64="","",'5'!$B$2))</f>
        <v/>
      </c>
      <c r="BE1453" s="138" t="str">
        <f>IF('5'!$B$5="","",IF('5'!$B$64="","",'5'!$B$4))</f>
        <v/>
      </c>
      <c r="BG1453" s="77"/>
      <c r="BH1453" s="73"/>
      <c r="BI1453" s="79"/>
      <c r="BK1453" s="75"/>
      <c r="BL1453" s="73"/>
      <c r="BO1453" s="79"/>
      <c r="BQ1453" s="77"/>
      <c r="BR1453" s="73"/>
    </row>
    <row r="1454" spans="50:70" x14ac:dyDescent="0.25">
      <c r="AX1454" s="139" t="str">
        <f>IF('5'!$B$5="","",IF('5'!$B$64="","",'5'!$B$5))</f>
        <v/>
      </c>
      <c r="AY1454" s="137" t="str">
        <f>IF('5'!$B$5="","",IF('5'!$B$64="","","PCF008002"))</f>
        <v/>
      </c>
      <c r="AZ1454" s="140" t="str">
        <f>IF('5'!$B$5="","",IF('5'!$B$64="","",5))</f>
        <v/>
      </c>
      <c r="BA1454" s="137" t="str">
        <f>IF('5'!$B$5="","",IF('5'!$B$64="","",12))</f>
        <v/>
      </c>
      <c r="BB1454" s="137" t="str">
        <f>IF('5'!$B$5="","",IF('5'!$B$64="","",IF('5'!$E$64="","",'5'!$E$64)))</f>
        <v/>
      </c>
      <c r="BC1454" s="141" t="str">
        <f>IF('5'!$B$5="","",IF('5'!$B$64="","",0))</f>
        <v/>
      </c>
      <c r="BD1454" s="137" t="str">
        <f>IF('5'!$B$5="","",IF('5'!$B$64="","",'5'!$B$2))</f>
        <v/>
      </c>
      <c r="BE1454" s="138" t="str">
        <f>IF('5'!$B$5="","",IF('5'!$B$64="","",'5'!$B$4))</f>
        <v/>
      </c>
      <c r="BG1454" s="77"/>
      <c r="BH1454" s="73"/>
      <c r="BI1454" s="79"/>
      <c r="BK1454" s="75"/>
      <c r="BL1454" s="73"/>
      <c r="BO1454" s="79"/>
      <c r="BQ1454" s="77"/>
      <c r="BR1454" s="73"/>
    </row>
    <row r="1455" spans="50:70" x14ac:dyDescent="0.25">
      <c r="AX1455" s="139" t="str">
        <f>IF('5'!$B$5="","",IF('5'!$B$64="","",'5'!$B$5))</f>
        <v/>
      </c>
      <c r="AY1455" s="137" t="str">
        <f>IF('5'!$B$5="","",IF('5'!$B$64="","","PCF008002"))</f>
        <v/>
      </c>
      <c r="AZ1455" s="140" t="str">
        <f>IF('5'!$B$5="","",IF('5'!$B$64="","",5))</f>
        <v/>
      </c>
      <c r="BA1455" s="137" t="str">
        <f>IF('5'!$B$5="","",IF('5'!$B$64="","",990))</f>
        <v/>
      </c>
      <c r="BB1455" s="137"/>
      <c r="BC1455" s="141" t="str">
        <f>IF('5'!$B$5="","",IF('5'!$B$64="","",0))</f>
        <v/>
      </c>
      <c r="BD1455" s="137" t="str">
        <f>IF('5'!$B$5="","",IF('5'!$B$64="","",'5'!$B$2))</f>
        <v/>
      </c>
      <c r="BE1455" s="138" t="str">
        <f>IF('5'!$B$5="","",IF('5'!$B$64="","",'5'!$B$4))</f>
        <v/>
      </c>
      <c r="BG1455" s="77"/>
      <c r="BH1455" s="73"/>
      <c r="BI1455" s="79"/>
      <c r="BK1455" s="75"/>
      <c r="BL1455" s="73"/>
      <c r="BO1455" s="79"/>
      <c r="BQ1455" s="77"/>
      <c r="BR1455" s="73"/>
    </row>
    <row r="1456" spans="50:70" x14ac:dyDescent="0.25">
      <c r="AX1456" s="139" t="str">
        <f>IF('5'!$B$5="","",IF('5'!$B$64="","",'5'!$B$5))</f>
        <v/>
      </c>
      <c r="AY1456" s="137" t="str">
        <f>IF('5'!$B$5="","",IF('5'!$B$64="","","PCF008002"))</f>
        <v/>
      </c>
      <c r="AZ1456" s="140" t="str">
        <f>IF('5'!$B$5="","",IF('5'!$B$64="","",5))</f>
        <v/>
      </c>
      <c r="BA1456" s="137" t="str">
        <f>IF('5'!$B$5="","",IF('5'!$B$64="","",992))</f>
        <v/>
      </c>
      <c r="BB1456" s="137"/>
      <c r="BC1456" s="141" t="str">
        <f>IF('5'!$B$5="","",IF('5'!$B$64="","",0))</f>
        <v/>
      </c>
      <c r="BD1456" s="137" t="str">
        <f>IF('5'!$B$5="","",IF('5'!$B$64="","",'5'!$B$2))</f>
        <v/>
      </c>
      <c r="BE1456" s="138" t="str">
        <f>IF('5'!$B$5="","",IF('5'!$B$64="","",'5'!$B$4))</f>
        <v/>
      </c>
      <c r="BG1456" s="77"/>
      <c r="BH1456" s="73"/>
      <c r="BI1456" s="79"/>
      <c r="BK1456" s="75"/>
      <c r="BL1456" s="73"/>
      <c r="BO1456" s="79"/>
      <c r="BQ1456" s="77"/>
      <c r="BR1456" s="73"/>
    </row>
    <row r="1457" spans="50:70" x14ac:dyDescent="0.25">
      <c r="AX1457" s="139" t="str">
        <f>IF('5'!$B$5="","",IF('5'!$B$64="","",'5'!$B$5))</f>
        <v/>
      </c>
      <c r="AY1457" s="137" t="str">
        <f>IF('5'!$B$5="","",IF('5'!$B$64="","","PCF008002"))</f>
        <v/>
      </c>
      <c r="AZ1457" s="140" t="str">
        <f>IF('5'!$B$5="","",IF('5'!$B$64="","",5))</f>
        <v/>
      </c>
      <c r="BA1457" s="137" t="str">
        <f>IF('5'!$B$5="","",IF('5'!$B$64="","",993))</f>
        <v/>
      </c>
      <c r="BB1457" s="137"/>
      <c r="BC1457" s="141" t="str">
        <f>IF('5'!$B$5="","",IF('5'!$B$64="","",0))</f>
        <v/>
      </c>
      <c r="BD1457" s="137" t="str">
        <f>IF('5'!$B$5="","",IF('5'!$B$64="","",'5'!$B$2))</f>
        <v/>
      </c>
      <c r="BE1457" s="138" t="str">
        <f>IF('5'!$B$5="","",IF('5'!$B$64="","",'5'!$B$4))</f>
        <v/>
      </c>
      <c r="BG1457" s="77"/>
      <c r="BH1457" s="73"/>
      <c r="BI1457" s="79"/>
      <c r="BK1457" s="75"/>
      <c r="BL1457" s="73"/>
      <c r="BO1457" s="79"/>
      <c r="BQ1457" s="77"/>
      <c r="BR1457" s="73"/>
    </row>
    <row r="1458" spans="50:70" x14ac:dyDescent="0.25">
      <c r="AX1458" s="139" t="str">
        <f>IF('5'!$B$5="","",IF('5'!$B$64="","",'5'!$B$5))</f>
        <v/>
      </c>
      <c r="AY1458" s="137" t="str">
        <f>IF('5'!$B$5="","",IF('5'!$B$64="","","PCF008002"))</f>
        <v/>
      </c>
      <c r="AZ1458" s="140" t="str">
        <f>IF('5'!$B$5="","",IF('5'!$B$64="","",5))</f>
        <v/>
      </c>
      <c r="BA1458" s="137" t="str">
        <f>IF('5'!$B$5="","",IF('5'!$B$64="","",994))</f>
        <v/>
      </c>
      <c r="BB1458" s="137"/>
      <c r="BC1458" s="141" t="str">
        <f>IF('5'!$B$5="","",IF('5'!$B$64="","",0))</f>
        <v/>
      </c>
      <c r="BD1458" s="137" t="str">
        <f>IF('5'!$B$5="","",IF('5'!$B$64="","",'5'!$B$2))</f>
        <v/>
      </c>
      <c r="BE1458" s="138" t="str">
        <f>IF('5'!$B$5="","",IF('5'!$B$64="","",'5'!$B$4))</f>
        <v/>
      </c>
      <c r="BG1458" s="77"/>
      <c r="BH1458" s="73"/>
      <c r="BI1458" s="79"/>
      <c r="BK1458" s="75"/>
      <c r="BL1458" s="73"/>
      <c r="BO1458" s="79"/>
      <c r="BQ1458" s="77"/>
      <c r="BR1458" s="73"/>
    </row>
    <row r="1459" spans="50:70" x14ac:dyDescent="0.25">
      <c r="AX1459" s="139" t="str">
        <f>IF('5'!$B$5="","",IF('5'!$B$64="","",'5'!$B$5))</f>
        <v/>
      </c>
      <c r="AY1459" s="137" t="str">
        <f>IF('5'!$B$5="","",IF('5'!$B$64="","","PCF008002"))</f>
        <v/>
      </c>
      <c r="AZ1459" s="140" t="str">
        <f>IF('5'!$B$5="","",IF('5'!$B$64="","",5))</f>
        <v/>
      </c>
      <c r="BA1459" s="137" t="str">
        <f>IF('5'!$B$5="","",IF('5'!$B$64="","",995))</f>
        <v/>
      </c>
      <c r="BB1459" s="137"/>
      <c r="BC1459" s="141" t="str">
        <f>IF('5'!$B$5="","",IF('5'!$B$64="","",0))</f>
        <v/>
      </c>
      <c r="BD1459" s="137" t="str">
        <f>IF('5'!$B$5="","",IF('5'!$B$64="","",'5'!$B$2))</f>
        <v/>
      </c>
      <c r="BE1459" s="138" t="str">
        <f>IF('5'!$B$5="","",IF('5'!$B$64="","",'5'!$B$4))</f>
        <v/>
      </c>
      <c r="BG1459" s="77"/>
      <c r="BH1459" s="73"/>
      <c r="BI1459" s="79"/>
      <c r="BK1459" s="75"/>
      <c r="BL1459" s="73"/>
      <c r="BO1459" s="79"/>
      <c r="BQ1459" s="77"/>
      <c r="BR1459" s="73"/>
    </row>
    <row r="1460" spans="50:70" x14ac:dyDescent="0.25">
      <c r="AX1460" s="139" t="str">
        <f>IF('5'!$B$5="","",IF('5'!$B$64="","",'5'!$B$5))</f>
        <v/>
      </c>
      <c r="AY1460" s="137" t="str">
        <f>IF('5'!$B$5="","",IF('5'!$B$64="","","PCF008002"))</f>
        <v/>
      </c>
      <c r="AZ1460" s="140" t="str">
        <f>IF('5'!$B$5="","",IF('5'!$B$64="","",5))</f>
        <v/>
      </c>
      <c r="BA1460" s="137" t="str">
        <f>IF('5'!$B$5="","",IF('5'!$B$64="","",996))</f>
        <v/>
      </c>
      <c r="BB1460" s="137"/>
      <c r="BC1460" s="141" t="str">
        <f>IF('5'!$B$5="","",IF('5'!$B$64="","",0))</f>
        <v/>
      </c>
      <c r="BD1460" s="137" t="str">
        <f>IF('5'!$B$5="","",IF('5'!$B$64="","",'5'!$B$2))</f>
        <v/>
      </c>
      <c r="BE1460" s="138" t="str">
        <f>IF('5'!$B$5="","",IF('5'!$B$64="","",'5'!$B$4))</f>
        <v/>
      </c>
      <c r="BG1460" s="77"/>
      <c r="BH1460" s="73"/>
      <c r="BI1460" s="79"/>
      <c r="BK1460" s="75"/>
      <c r="BL1460" s="73"/>
      <c r="BO1460" s="79"/>
      <c r="BQ1460" s="77"/>
      <c r="BR1460" s="73"/>
    </row>
    <row r="1461" spans="50:70" x14ac:dyDescent="0.25">
      <c r="AX1461" s="139" t="str">
        <f>IF('5'!$B$5="","",IF('5'!$B$64="","",'5'!$B$5))</f>
        <v/>
      </c>
      <c r="AY1461" s="137" t="str">
        <f>IF('5'!$B$5="","",IF('5'!$B$64="","","PCF008002"))</f>
        <v/>
      </c>
      <c r="AZ1461" s="140" t="str">
        <f>IF('5'!$B$5="","",IF('5'!$B$64="","",5))</f>
        <v/>
      </c>
      <c r="BA1461" s="137" t="str">
        <f>IF('5'!$B$5="","",IF('5'!$B$64="","",997))</f>
        <v/>
      </c>
      <c r="BB1461" s="137"/>
      <c r="BC1461" s="141" t="str">
        <f>IF('5'!$B$5="","",IF('5'!$B$64="","",0))</f>
        <v/>
      </c>
      <c r="BD1461" s="137" t="str">
        <f>IF('5'!$B$5="","",IF('5'!$B$64="","",'5'!$B$2))</f>
        <v/>
      </c>
      <c r="BE1461" s="138" t="str">
        <f>IF('5'!$B$5="","",IF('5'!$B$64="","",'5'!$B$4))</f>
        <v/>
      </c>
      <c r="BG1461" s="77"/>
      <c r="BH1461" s="73"/>
      <c r="BI1461" s="79"/>
      <c r="BK1461" s="75"/>
      <c r="BL1461" s="73"/>
      <c r="BO1461" s="79"/>
      <c r="BQ1461" s="77"/>
      <c r="BR1461" s="73"/>
    </row>
    <row r="1462" spans="50:70" x14ac:dyDescent="0.25">
      <c r="AX1462" s="139" t="str">
        <f>IF('5'!$B$5="","",IF('5'!$B$64="","",'5'!$B$5))</f>
        <v/>
      </c>
      <c r="AY1462" s="137" t="str">
        <f>IF('5'!$B$5="","",IF('5'!$B$64="","","PCF008002"))</f>
        <v/>
      </c>
      <c r="AZ1462" s="140" t="str">
        <f>IF('5'!$B$5="","",IF('5'!$B$64="","",5))</f>
        <v/>
      </c>
      <c r="BA1462" s="137" t="str">
        <f>IF('5'!$B$5="","",IF('5'!$B$64="","",998))</f>
        <v/>
      </c>
      <c r="BB1462" s="137"/>
      <c r="BC1462" s="141" t="str">
        <f>IF('5'!$B$5="","",IF('5'!$B$64="","",0))</f>
        <v/>
      </c>
      <c r="BD1462" s="137" t="str">
        <f>IF('5'!$B$5="","",IF('5'!$B$64="","",'5'!$B$2))</f>
        <v/>
      </c>
      <c r="BE1462" s="138" t="str">
        <f>IF('5'!$B$5="","",IF('5'!$B$64="","",'5'!$B$4))</f>
        <v/>
      </c>
      <c r="BG1462" s="77"/>
      <c r="BH1462" s="73"/>
      <c r="BI1462" s="79"/>
      <c r="BK1462" s="75"/>
      <c r="BL1462" s="73"/>
      <c r="BO1462" s="79"/>
      <c r="BQ1462" s="77"/>
      <c r="BR1462" s="73"/>
    </row>
    <row r="1463" spans="50:70" x14ac:dyDescent="0.25">
      <c r="AX1463" s="139" t="str">
        <f>IF('5'!$B$5="","",IF('5'!$B$64="","",'5'!$B$5))</f>
        <v/>
      </c>
      <c r="AY1463" s="137" t="str">
        <f>IF('5'!$B$5="","",IF('5'!$B$64="","","PCF008002"))</f>
        <v/>
      </c>
      <c r="AZ1463" s="140" t="str">
        <f>IF('5'!$B$5="","",IF('5'!$B$64="","",5))</f>
        <v/>
      </c>
      <c r="BA1463" s="137" t="str">
        <f>IF('5'!$B$5="","",IF('5'!$B$64="","",999))</f>
        <v/>
      </c>
      <c r="BB1463" s="137"/>
      <c r="BC1463" s="141" t="str">
        <f>IF('5'!$B$5="","",IF('5'!$B$64="","",0))</f>
        <v/>
      </c>
      <c r="BD1463" s="137" t="str">
        <f>IF('5'!$B$5="","",IF('5'!$B$64="","",'5'!$B$2))</f>
        <v/>
      </c>
      <c r="BE1463" s="138" t="str">
        <f>IF('5'!$B$5="","",IF('5'!$B$64="","",'5'!$B$4))</f>
        <v/>
      </c>
      <c r="BG1463" s="77"/>
      <c r="BH1463" s="73"/>
      <c r="BI1463" s="79"/>
      <c r="BK1463" s="75"/>
      <c r="BL1463" s="73"/>
      <c r="BO1463" s="79"/>
      <c r="BQ1463" s="77"/>
      <c r="BR1463" s="73"/>
    </row>
    <row r="1464" spans="50:70" x14ac:dyDescent="0.25">
      <c r="AX1464" s="139" t="str">
        <f>IF('5'!$B$5="","",IF('5'!$B$65="","",'5'!$B$5))</f>
        <v/>
      </c>
      <c r="AY1464" s="137" t="str">
        <f>IF('5'!$B$5="","",IF('5'!$B$65="","","PCF008002"))</f>
        <v/>
      </c>
      <c r="AZ1464" s="140" t="str">
        <f>IF('5'!$B$5="","",IF('5'!$B$65="","",6))</f>
        <v/>
      </c>
      <c r="BA1464" s="137" t="str">
        <f>IF('5'!$B$5="","",IF('5'!$B$65="","",1))</f>
        <v/>
      </c>
      <c r="BB1464" s="137" t="str">
        <f>IF('5'!$B$5="","",IF('5'!$B$65="","",IF('5'!$B$65="","",'5'!$B$65)))</f>
        <v/>
      </c>
      <c r="BC1464" s="141" t="str">
        <f>IF('5'!$B$5="","",IF('5'!$B$65="","",0))</f>
        <v/>
      </c>
      <c r="BD1464" s="137" t="str">
        <f>IF('5'!$B$5="","",IF('5'!$B$65="","",'5'!$B$2))</f>
        <v/>
      </c>
      <c r="BE1464" s="138" t="str">
        <f>IF('5'!$B$5="","",IF('5'!$B$65="","",'5'!$B$4))</f>
        <v/>
      </c>
      <c r="BG1464" s="77"/>
      <c r="BH1464" s="73"/>
      <c r="BI1464" s="79"/>
      <c r="BK1464" s="75"/>
      <c r="BL1464" s="73"/>
      <c r="BO1464" s="79"/>
      <c r="BQ1464" s="77"/>
      <c r="BR1464" s="73"/>
    </row>
    <row r="1465" spans="50:70" x14ac:dyDescent="0.25">
      <c r="AX1465" s="139" t="str">
        <f>IF('5'!$B$5="","",IF('5'!$B$65="","",'5'!$B$5))</f>
        <v/>
      </c>
      <c r="AY1465" s="137" t="str">
        <f>IF('5'!$B$5="","",IF('5'!$B$65="","","PCF008002"))</f>
        <v/>
      </c>
      <c r="AZ1465" s="140" t="str">
        <f>IF('5'!$B$5="","",IF('5'!$B$65="","",6))</f>
        <v/>
      </c>
      <c r="BA1465" s="137" t="str">
        <f>IF('5'!$B$5="","",IF('5'!$B$65="","",2))</f>
        <v/>
      </c>
      <c r="BB1465" s="137" t="str">
        <f>IF('5'!$B$5="","",IF('5'!$B$65="","",IF('5'!$J$65="","",'5'!$J$65)))</f>
        <v/>
      </c>
      <c r="BC1465" s="141" t="str">
        <f>IF('5'!$B$5="","",IF('5'!$B$65="","",0))</f>
        <v/>
      </c>
      <c r="BD1465" s="137" t="str">
        <f>IF('5'!$B$5="","",IF('5'!$B$65="","",'5'!$B$2))</f>
        <v/>
      </c>
      <c r="BE1465" s="138" t="str">
        <f>IF('5'!$B$5="","",IF('5'!$B$65="","",'5'!$B$4))</f>
        <v/>
      </c>
      <c r="BG1465" s="77"/>
      <c r="BH1465" s="73"/>
      <c r="BI1465" s="79"/>
      <c r="BK1465" s="75"/>
      <c r="BL1465" s="73"/>
      <c r="BO1465" s="79"/>
      <c r="BQ1465" s="77"/>
      <c r="BR1465" s="73"/>
    </row>
    <row r="1466" spans="50:70" x14ac:dyDescent="0.25">
      <c r="AX1466" s="139" t="str">
        <f>IF('5'!$B$5="","",IF('5'!$B$65="","",'5'!$B$5))</f>
        <v/>
      </c>
      <c r="AY1466" s="137" t="str">
        <f>IF('5'!$B$5="","",IF('5'!$B$65="","","PCF008002"))</f>
        <v/>
      </c>
      <c r="AZ1466" s="140" t="str">
        <f>IF('5'!$B$5="","",IF('5'!$B$65="","",6))</f>
        <v/>
      </c>
      <c r="BA1466" s="137" t="str">
        <f>IF('5'!$B$5="","",IF('5'!$B$65="","",3))</f>
        <v/>
      </c>
      <c r="BB1466" s="137" t="str">
        <f>IF('5'!$B$5="","",IF('5'!$B$65="","",IF('5'!$D$65="","",'5'!$D$65)))</f>
        <v/>
      </c>
      <c r="BC1466" s="141" t="str">
        <f>IF('5'!$B$5="","",IF('5'!$B$65="","",0))</f>
        <v/>
      </c>
      <c r="BD1466" s="137" t="str">
        <f>IF('5'!$B$5="","",IF('5'!$B$65="","",'5'!$B$2))</f>
        <v/>
      </c>
      <c r="BE1466" s="138" t="str">
        <f>IF('5'!$B$5="","",IF('5'!$B$65="","",'5'!$B$4))</f>
        <v/>
      </c>
      <c r="BG1466" s="77"/>
      <c r="BH1466" s="73"/>
      <c r="BI1466" s="79"/>
      <c r="BK1466" s="75"/>
      <c r="BL1466" s="73"/>
      <c r="BO1466" s="79"/>
      <c r="BQ1466" s="77"/>
      <c r="BR1466" s="73"/>
    </row>
    <row r="1467" spans="50:70" x14ac:dyDescent="0.25">
      <c r="AX1467" s="139" t="str">
        <f>IF('5'!$B$5="","",IF('5'!$B$65="","",'5'!$B$5))</f>
        <v/>
      </c>
      <c r="AY1467" s="137" t="str">
        <f>IF('5'!$B$5="","",IF('5'!$B$65="","","PCF008002"))</f>
        <v/>
      </c>
      <c r="AZ1467" s="140" t="str">
        <f>IF('5'!$B$5="","",IF('5'!$B$65="","",6))</f>
        <v/>
      </c>
      <c r="BA1467" s="137" t="str">
        <f>IF('5'!$B$5="","",IF('5'!$B$65="","",4))</f>
        <v/>
      </c>
      <c r="BB1467" s="137" t="str">
        <f>IF('5'!$B$5="","",IF('5'!$B$65="","",IF('5'!$D$65="","",'5'!$D$65)))</f>
        <v/>
      </c>
      <c r="BC1467" s="141" t="str">
        <f>IF('5'!$B$5="","",IF('5'!$B$65="","",0))</f>
        <v/>
      </c>
      <c r="BD1467" s="137" t="str">
        <f>IF('5'!$B$5="","",IF('5'!$B$65="","",'5'!$B$2))</f>
        <v/>
      </c>
      <c r="BE1467" s="138" t="str">
        <f>IF('5'!$B$5="","",IF('5'!$B$65="","",'5'!$B$4))</f>
        <v/>
      </c>
      <c r="BG1467" s="77"/>
      <c r="BH1467" s="73"/>
      <c r="BI1467" s="79"/>
      <c r="BK1467" s="75"/>
      <c r="BL1467" s="73"/>
      <c r="BO1467" s="79"/>
      <c r="BQ1467" s="77"/>
      <c r="BR1467" s="73"/>
    </row>
    <row r="1468" spans="50:70" x14ac:dyDescent="0.25">
      <c r="AX1468" s="139" t="str">
        <f>IF('5'!$B$5="","",IF('5'!$B$65="","",'5'!$B$5))</f>
        <v/>
      </c>
      <c r="AY1468" s="137" t="str">
        <f>IF('5'!$B$5="","",IF('5'!$B$65="","","PCF008002"))</f>
        <v/>
      </c>
      <c r="AZ1468" s="140" t="str">
        <f>IF('5'!$B$5="","",IF('5'!$B$65="","",6))</f>
        <v/>
      </c>
      <c r="BA1468" s="137" t="str">
        <f>IF('5'!$B$5="","",IF('5'!$B$65="","",5))</f>
        <v/>
      </c>
      <c r="BB1468" s="137" t="str">
        <f>IF('5'!$B$5="","",IF('5'!$B$65="","",IF('5'!$F$65="","",'5'!$F$65)))</f>
        <v/>
      </c>
      <c r="BC1468" s="141" t="str">
        <f>IF('5'!$B$5="","",IF('5'!$B$65="","",0))</f>
        <v/>
      </c>
      <c r="BD1468" s="137" t="str">
        <f>IF('5'!$B$5="","",IF('5'!$B$65="","",'5'!$B$2))</f>
        <v/>
      </c>
      <c r="BE1468" s="138" t="str">
        <f>IF('5'!$B$5="","",IF('5'!$B$65="","",'5'!$B$4))</f>
        <v/>
      </c>
      <c r="BG1468" s="77"/>
      <c r="BH1468" s="73"/>
      <c r="BI1468" s="79"/>
      <c r="BK1468" s="75"/>
      <c r="BL1468" s="73"/>
      <c r="BO1468" s="79"/>
      <c r="BQ1468" s="77"/>
      <c r="BR1468" s="73"/>
    </row>
    <row r="1469" spans="50:70" x14ac:dyDescent="0.25">
      <c r="AX1469" s="139" t="str">
        <f>IF('5'!$B$5="","",IF('5'!$B$65="","",'5'!$B$5))</f>
        <v/>
      </c>
      <c r="AY1469" s="137" t="str">
        <f>IF('5'!$B$5="","",IF('5'!$B$65="","","PCF008002"))</f>
        <v/>
      </c>
      <c r="AZ1469" s="140" t="str">
        <f>IF('5'!$B$5="","",IF('5'!$B$65="","",6))</f>
        <v/>
      </c>
      <c r="BA1469" s="137" t="str">
        <f>IF('5'!$B$5="","",IF('5'!$B$65="","",6))</f>
        <v/>
      </c>
      <c r="BB1469" s="137" t="str">
        <f>IF('5'!$B$5="","",IF('5'!$B$65="","",IF('5'!$G$65="","",'5'!$G$65)))</f>
        <v/>
      </c>
      <c r="BC1469" s="141" t="str">
        <f>IF('5'!$B$5="","",IF('5'!$B$65="","",0))</f>
        <v/>
      </c>
      <c r="BD1469" s="137" t="str">
        <f>IF('5'!$B$5="","",IF('5'!$B$65="","",'5'!$B$2))</f>
        <v/>
      </c>
      <c r="BE1469" s="138" t="str">
        <f>IF('5'!$B$5="","",IF('5'!$B$65="","",'5'!$B$4))</f>
        <v/>
      </c>
      <c r="BG1469" s="77"/>
      <c r="BH1469" s="73"/>
      <c r="BI1469" s="79"/>
      <c r="BK1469" s="75"/>
      <c r="BL1469" s="73"/>
      <c r="BO1469" s="79"/>
      <c r="BQ1469" s="77"/>
      <c r="BR1469" s="73"/>
    </row>
    <row r="1470" spans="50:70" x14ac:dyDescent="0.25">
      <c r="AX1470" s="139" t="str">
        <f>IF('5'!$B$5="","",IF('5'!$B$65="","",'5'!$B$5))</f>
        <v/>
      </c>
      <c r="AY1470" s="137" t="str">
        <f>IF('5'!$B$5="","",IF('5'!$B$65="","","PCF008002"))</f>
        <v/>
      </c>
      <c r="AZ1470" s="140" t="str">
        <f>IF('5'!$B$5="","",IF('5'!$B$65="","",6))</f>
        <v/>
      </c>
      <c r="BA1470" s="137" t="str">
        <f>IF('5'!$B$5="","",IF('5'!$B$65="","",7))</f>
        <v/>
      </c>
      <c r="BB1470" s="137" t="str">
        <f>IF('5'!$B$5="","",IF('5'!$B$65="","",IF('5'!$H$65="","",'5'!$H$65)))</f>
        <v/>
      </c>
      <c r="BC1470" s="141" t="str">
        <f>IF('5'!$B$5="","",IF('5'!$B$65="","",0))</f>
        <v/>
      </c>
      <c r="BD1470" s="137" t="str">
        <f>IF('5'!$B$5="","",IF('5'!$B$65="","",'5'!$B$2))</f>
        <v/>
      </c>
      <c r="BE1470" s="138" t="str">
        <f>IF('5'!$B$5="","",IF('5'!$B$65="","",'5'!$B$4))</f>
        <v/>
      </c>
      <c r="BG1470" s="77"/>
      <c r="BH1470" s="73"/>
      <c r="BI1470" s="79"/>
      <c r="BK1470" s="75"/>
      <c r="BL1470" s="73"/>
      <c r="BO1470" s="79"/>
      <c r="BQ1470" s="77"/>
      <c r="BR1470" s="73"/>
    </row>
    <row r="1471" spans="50:70" x14ac:dyDescent="0.25">
      <c r="AX1471" s="139" t="str">
        <f>IF('5'!$B$5="","",IF('5'!$B$65="","",'5'!$B$5))</f>
        <v/>
      </c>
      <c r="AY1471" s="137" t="str">
        <f>IF('5'!$B$5="","",IF('5'!$B$65="","","PCF008002"))</f>
        <v/>
      </c>
      <c r="AZ1471" s="140" t="str">
        <f>IF('5'!$B$5="","",IF('5'!$B$65="","",6))</f>
        <v/>
      </c>
      <c r="BA1471" s="137" t="str">
        <f>IF('5'!$B$5="","",IF('5'!$B$65="","",8))</f>
        <v/>
      </c>
      <c r="BB1471" s="137" t="str">
        <f>IF('5'!$B$5="","",IF('5'!$B$65="","",IF('5'!$I$65="","",'5'!$I$65)))</f>
        <v/>
      </c>
      <c r="BC1471" s="141" t="str">
        <f>IF('5'!$B$5="","",IF('5'!$B$65="","",0))</f>
        <v/>
      </c>
      <c r="BD1471" s="137" t="str">
        <f>IF('5'!$B$5="","",IF('5'!$B$65="","",'5'!$B$2))</f>
        <v/>
      </c>
      <c r="BE1471" s="138" t="str">
        <f>IF('5'!$B$5="","",IF('5'!$B$65="","",'5'!$B$4))</f>
        <v/>
      </c>
      <c r="BG1471" s="77"/>
      <c r="BH1471" s="73"/>
      <c r="BI1471" s="79"/>
      <c r="BK1471" s="75"/>
      <c r="BL1471" s="73"/>
      <c r="BO1471" s="79"/>
      <c r="BQ1471" s="77"/>
      <c r="BR1471" s="73"/>
    </row>
    <row r="1472" spans="50:70" x14ac:dyDescent="0.25">
      <c r="AX1472" s="139" t="str">
        <f>IF('5'!$B$5="","",IF('5'!$B$65="","",'5'!$B$5))</f>
        <v/>
      </c>
      <c r="AY1472" s="137" t="str">
        <f>IF('5'!$B$5="","",IF('5'!$B$65="","","PCF008002"))</f>
        <v/>
      </c>
      <c r="AZ1472" s="140" t="str">
        <f>IF('5'!$B$5="","",IF('5'!$B$65="","",6))</f>
        <v/>
      </c>
      <c r="BA1472" s="137" t="str">
        <f>IF('5'!$B$5="","",IF('5'!$B$65="","",9))</f>
        <v/>
      </c>
      <c r="BB1472" s="137" t="str">
        <f>IF('5'!$B$5="","",IF('5'!$B$65="","","QAQC"))</f>
        <v/>
      </c>
      <c r="BC1472" s="141" t="str">
        <f>IF('5'!$B$5="","",IF('5'!$B$65="","",0))</f>
        <v/>
      </c>
      <c r="BD1472" s="137" t="str">
        <f>IF('5'!$B$5="","",IF('5'!$B$65="","",'5'!$B$2))</f>
        <v/>
      </c>
      <c r="BE1472" s="138" t="str">
        <f>IF('5'!$B$5="","",IF('5'!$B$65="","",'5'!$B$4))</f>
        <v/>
      </c>
      <c r="BG1472" s="77"/>
      <c r="BH1472" s="73"/>
      <c r="BI1472" s="79"/>
      <c r="BK1472" s="75"/>
      <c r="BL1472" s="73"/>
      <c r="BO1472" s="79"/>
      <c r="BQ1472" s="77"/>
      <c r="BR1472" s="73"/>
    </row>
    <row r="1473" spans="50:70" x14ac:dyDescent="0.25">
      <c r="AX1473" s="139" t="str">
        <f>IF('5'!$B$5="","",IF('5'!$B$65="","",'5'!$B$5))</f>
        <v/>
      </c>
      <c r="AY1473" s="137" t="str">
        <f>IF('5'!$B$5="","",IF('5'!$B$65="","","PCF008002"))</f>
        <v/>
      </c>
      <c r="AZ1473" s="140" t="str">
        <f>IF('5'!$B$5="","",IF('5'!$B$65="","",6))</f>
        <v/>
      </c>
      <c r="BA1473" s="137" t="str">
        <f>IF('5'!$B$5="","",IF('5'!$B$65="","",10))</f>
        <v/>
      </c>
      <c r="BB1473" s="137" t="str">
        <f>IF('5'!$B$5="","",IF('5'!$B$65="","",IF('5'!$R$65="","",'5'!$R$65)))</f>
        <v/>
      </c>
      <c r="BC1473" s="141" t="str">
        <f>IF('5'!$B$5="","",IF('5'!$B$65="","",0))</f>
        <v/>
      </c>
      <c r="BD1473" s="137" t="str">
        <f>IF('5'!$B$5="","",IF('5'!$B$65="","",'5'!$B$2))</f>
        <v/>
      </c>
      <c r="BE1473" s="138" t="str">
        <f>IF('5'!$B$5="","",IF('5'!$B$65="","",'5'!$B$4))</f>
        <v/>
      </c>
      <c r="BG1473" s="77"/>
      <c r="BH1473" s="73"/>
      <c r="BI1473" s="79"/>
      <c r="BK1473" s="75"/>
      <c r="BL1473" s="73"/>
      <c r="BO1473" s="79"/>
      <c r="BQ1473" s="77"/>
      <c r="BR1473" s="73"/>
    </row>
    <row r="1474" spans="50:70" x14ac:dyDescent="0.25">
      <c r="AX1474" s="139" t="str">
        <f>IF('5'!$B$5="","",IF('5'!$B$65="","",'5'!$B$5))</f>
        <v/>
      </c>
      <c r="AY1474" s="137" t="str">
        <f>IF('5'!$B$5="","",IF('5'!$B$65="","","PCF008002"))</f>
        <v/>
      </c>
      <c r="AZ1474" s="140" t="str">
        <f>IF('5'!$B$5="","",IF('5'!$B$65="","",6))</f>
        <v/>
      </c>
      <c r="BA1474" s="137" t="str">
        <f>IF('5'!$B$5="","",IF('5'!$B$65="","",11))</f>
        <v/>
      </c>
      <c r="BB1474" s="137" t="str">
        <f>IF('5'!$B$5="","",IF('5'!$B$65="","",IF('5'!$K$65="","",'5'!$K$65)))</f>
        <v/>
      </c>
      <c r="BC1474" s="141" t="str">
        <f>IF('5'!$B$5="","",IF('5'!$B$65="","",0))</f>
        <v/>
      </c>
      <c r="BD1474" s="137" t="str">
        <f>IF('5'!$B$5="","",IF('5'!$B$65="","",'5'!$B$2))</f>
        <v/>
      </c>
      <c r="BE1474" s="138" t="str">
        <f>IF('5'!$B$5="","",IF('5'!$B$65="","",'5'!$B$4))</f>
        <v/>
      </c>
      <c r="BG1474" s="77"/>
      <c r="BH1474" s="73"/>
      <c r="BI1474" s="79"/>
      <c r="BK1474" s="75"/>
      <c r="BL1474" s="73"/>
      <c r="BO1474" s="79"/>
      <c r="BQ1474" s="77"/>
      <c r="BR1474" s="73"/>
    </row>
    <row r="1475" spans="50:70" x14ac:dyDescent="0.25">
      <c r="AX1475" s="139" t="str">
        <f>IF('5'!$B$5="","",IF('5'!$B$65="","",'5'!$B$5))</f>
        <v/>
      </c>
      <c r="AY1475" s="137" t="str">
        <f>IF('5'!$B$5="","",IF('5'!$B$65="","","PCF008002"))</f>
        <v/>
      </c>
      <c r="AZ1475" s="140" t="str">
        <f>IF('5'!$B$5="","",IF('5'!$B$65="","",6))</f>
        <v/>
      </c>
      <c r="BA1475" s="137" t="str">
        <f>IF('5'!$B$5="","",IF('5'!$B$65="","",12))</f>
        <v/>
      </c>
      <c r="BB1475" s="137" t="str">
        <f>IF('5'!$B$5="","",IF('5'!$B$65="","",IF('5'!$E$65="","",'5'!$E$65)))</f>
        <v/>
      </c>
      <c r="BC1475" s="141" t="str">
        <f>IF('5'!$B$5="","",IF('5'!$B$65="","",0))</f>
        <v/>
      </c>
      <c r="BD1475" s="137" t="str">
        <f>IF('5'!$B$5="","",IF('5'!$B$65="","",'5'!$B$2))</f>
        <v/>
      </c>
      <c r="BE1475" s="138" t="str">
        <f>IF('5'!$B$5="","",IF('5'!$B$65="","",'5'!$B$4))</f>
        <v/>
      </c>
      <c r="BG1475" s="77"/>
      <c r="BH1475" s="73"/>
      <c r="BI1475" s="79"/>
      <c r="BK1475" s="75"/>
      <c r="BL1475" s="73"/>
      <c r="BO1475" s="79"/>
      <c r="BQ1475" s="77"/>
      <c r="BR1475" s="73"/>
    </row>
    <row r="1476" spans="50:70" x14ac:dyDescent="0.25">
      <c r="AX1476" s="139" t="str">
        <f>IF('5'!$B$5="","",IF('5'!$B$65="","",'5'!$B$5))</f>
        <v/>
      </c>
      <c r="AY1476" s="137" t="str">
        <f>IF('5'!$B$5="","",IF('5'!$B$65="","","PCF008002"))</f>
        <v/>
      </c>
      <c r="AZ1476" s="140" t="str">
        <f>IF('5'!$B$5="","",IF('5'!$B$65="","",6))</f>
        <v/>
      </c>
      <c r="BA1476" s="137" t="str">
        <f>IF('5'!$B$5="","",IF('5'!$B$65="","",990))</f>
        <v/>
      </c>
      <c r="BB1476" s="137"/>
      <c r="BC1476" s="141" t="str">
        <f>IF('5'!$B$5="","",IF('5'!$B$65="","",0))</f>
        <v/>
      </c>
      <c r="BD1476" s="137" t="str">
        <f>IF('5'!$B$5="","",IF('5'!$B$65="","",'5'!$B$2))</f>
        <v/>
      </c>
      <c r="BE1476" s="138" t="str">
        <f>IF('5'!$B$5="","",IF('5'!$B$65="","",'5'!$B$4))</f>
        <v/>
      </c>
      <c r="BG1476" s="77"/>
      <c r="BH1476" s="73"/>
      <c r="BI1476" s="79"/>
      <c r="BK1476" s="75"/>
      <c r="BL1476" s="73"/>
      <c r="BO1476" s="79"/>
      <c r="BQ1476" s="77"/>
      <c r="BR1476" s="73"/>
    </row>
    <row r="1477" spans="50:70" x14ac:dyDescent="0.25">
      <c r="AX1477" s="139" t="str">
        <f>IF('5'!$B$5="","",IF('5'!$B$65="","",'5'!$B$5))</f>
        <v/>
      </c>
      <c r="AY1477" s="137" t="str">
        <f>IF('5'!$B$5="","",IF('5'!$B$65="","","PCF008002"))</f>
        <v/>
      </c>
      <c r="AZ1477" s="140" t="str">
        <f>IF('5'!$B$5="","",IF('5'!$B$65="","",6))</f>
        <v/>
      </c>
      <c r="BA1477" s="137" t="str">
        <f>IF('5'!$B$5="","",IF('5'!$B$65="","",992))</f>
        <v/>
      </c>
      <c r="BB1477" s="137"/>
      <c r="BC1477" s="141" t="str">
        <f>IF('5'!$B$5="","",IF('5'!$B$65="","",0))</f>
        <v/>
      </c>
      <c r="BD1477" s="137" t="str">
        <f>IF('5'!$B$5="","",IF('5'!$B$65="","",'5'!$B$2))</f>
        <v/>
      </c>
      <c r="BE1477" s="138" t="str">
        <f>IF('5'!$B$5="","",IF('5'!$B$65="","",'5'!$B$4))</f>
        <v/>
      </c>
      <c r="BG1477" s="77"/>
      <c r="BH1477" s="73"/>
      <c r="BI1477" s="79"/>
      <c r="BK1477" s="75"/>
      <c r="BL1477" s="73"/>
      <c r="BO1477" s="79"/>
      <c r="BQ1477" s="77"/>
      <c r="BR1477" s="73"/>
    </row>
    <row r="1478" spans="50:70" x14ac:dyDescent="0.25">
      <c r="AX1478" s="139" t="str">
        <f>IF('5'!$B$5="","",IF('5'!$B$65="","",'5'!$B$5))</f>
        <v/>
      </c>
      <c r="AY1478" s="137" t="str">
        <f>IF('5'!$B$5="","",IF('5'!$B$65="","","PCF008002"))</f>
        <v/>
      </c>
      <c r="AZ1478" s="140" t="str">
        <f>IF('5'!$B$5="","",IF('5'!$B$65="","",6))</f>
        <v/>
      </c>
      <c r="BA1478" s="137" t="str">
        <f>IF('5'!$B$5="","",IF('5'!$B$65="","",993))</f>
        <v/>
      </c>
      <c r="BB1478" s="137"/>
      <c r="BC1478" s="141" t="str">
        <f>IF('5'!$B$5="","",IF('5'!$B$65="","",0))</f>
        <v/>
      </c>
      <c r="BD1478" s="137" t="str">
        <f>IF('5'!$B$5="","",IF('5'!$B$65="","",'5'!$B$2))</f>
        <v/>
      </c>
      <c r="BE1478" s="138" t="str">
        <f>IF('5'!$B$5="","",IF('5'!$B$65="","",'5'!$B$4))</f>
        <v/>
      </c>
      <c r="BG1478" s="77"/>
      <c r="BH1478" s="73"/>
      <c r="BI1478" s="79"/>
      <c r="BK1478" s="75"/>
      <c r="BL1478" s="73"/>
      <c r="BO1478" s="79"/>
      <c r="BQ1478" s="77"/>
      <c r="BR1478" s="73"/>
    </row>
    <row r="1479" spans="50:70" x14ac:dyDescent="0.25">
      <c r="AX1479" s="139" t="str">
        <f>IF('5'!$B$5="","",IF('5'!$B$65="","",'5'!$B$5))</f>
        <v/>
      </c>
      <c r="AY1479" s="137" t="str">
        <f>IF('5'!$B$5="","",IF('5'!$B$65="","","PCF008002"))</f>
        <v/>
      </c>
      <c r="AZ1479" s="140" t="str">
        <f>IF('5'!$B$5="","",IF('5'!$B$65="","",6))</f>
        <v/>
      </c>
      <c r="BA1479" s="137" t="str">
        <f>IF('5'!$B$5="","",IF('5'!$B$65="","",994))</f>
        <v/>
      </c>
      <c r="BB1479" s="137"/>
      <c r="BC1479" s="141" t="str">
        <f>IF('5'!$B$5="","",IF('5'!$B$65="","",0))</f>
        <v/>
      </c>
      <c r="BD1479" s="137" t="str">
        <f>IF('5'!$B$5="","",IF('5'!$B$65="","",'5'!$B$2))</f>
        <v/>
      </c>
      <c r="BE1479" s="138" t="str">
        <f>IF('5'!$B$5="","",IF('5'!$B$65="","",'5'!$B$4))</f>
        <v/>
      </c>
      <c r="BG1479" s="77"/>
      <c r="BH1479" s="73"/>
      <c r="BI1479" s="79"/>
      <c r="BK1479" s="75"/>
      <c r="BL1479" s="73"/>
      <c r="BO1479" s="79"/>
      <c r="BQ1479" s="77"/>
      <c r="BR1479" s="73"/>
    </row>
    <row r="1480" spans="50:70" x14ac:dyDescent="0.25">
      <c r="AX1480" s="139" t="str">
        <f>IF('5'!$B$5="","",IF('5'!$B$65="","",'5'!$B$5))</f>
        <v/>
      </c>
      <c r="AY1480" s="137" t="str">
        <f>IF('5'!$B$5="","",IF('5'!$B$65="","","PCF008002"))</f>
        <v/>
      </c>
      <c r="AZ1480" s="140" t="str">
        <f>IF('5'!$B$5="","",IF('5'!$B$65="","",6))</f>
        <v/>
      </c>
      <c r="BA1480" s="137" t="str">
        <f>IF('5'!$B$5="","",IF('5'!$B$65="","",995))</f>
        <v/>
      </c>
      <c r="BB1480" s="137"/>
      <c r="BC1480" s="141" t="str">
        <f>IF('5'!$B$5="","",IF('5'!$B$65="","",0))</f>
        <v/>
      </c>
      <c r="BD1480" s="137" t="str">
        <f>IF('5'!$B$5="","",IF('5'!$B$65="","",'5'!$B$2))</f>
        <v/>
      </c>
      <c r="BE1480" s="138" t="str">
        <f>IF('5'!$B$5="","",IF('5'!$B$65="","",'5'!$B$4))</f>
        <v/>
      </c>
      <c r="BG1480" s="77"/>
      <c r="BH1480" s="73"/>
      <c r="BI1480" s="79"/>
      <c r="BK1480" s="75"/>
      <c r="BL1480" s="73"/>
      <c r="BO1480" s="79"/>
      <c r="BQ1480" s="77"/>
      <c r="BR1480" s="73"/>
    </row>
    <row r="1481" spans="50:70" x14ac:dyDescent="0.25">
      <c r="AX1481" s="139" t="str">
        <f>IF('5'!$B$5="","",IF('5'!$B$65="","",'5'!$B$5))</f>
        <v/>
      </c>
      <c r="AY1481" s="137" t="str">
        <f>IF('5'!$B$5="","",IF('5'!$B$65="","","PCF008002"))</f>
        <v/>
      </c>
      <c r="AZ1481" s="140" t="str">
        <f>IF('5'!$B$5="","",IF('5'!$B$65="","",6))</f>
        <v/>
      </c>
      <c r="BA1481" s="137" t="str">
        <f>IF('5'!$B$5="","",IF('5'!$B$65="","",996))</f>
        <v/>
      </c>
      <c r="BB1481" s="137"/>
      <c r="BC1481" s="141" t="str">
        <f>IF('5'!$B$5="","",IF('5'!$B$65="","",0))</f>
        <v/>
      </c>
      <c r="BD1481" s="137" t="str">
        <f>IF('5'!$B$5="","",IF('5'!$B$65="","",'5'!$B$2))</f>
        <v/>
      </c>
      <c r="BE1481" s="138" t="str">
        <f>IF('5'!$B$5="","",IF('5'!$B$65="","",'5'!$B$4))</f>
        <v/>
      </c>
      <c r="BG1481" s="77"/>
      <c r="BH1481" s="73"/>
      <c r="BI1481" s="79"/>
      <c r="BK1481" s="75"/>
      <c r="BL1481" s="73"/>
      <c r="BO1481" s="79"/>
      <c r="BQ1481" s="77"/>
      <c r="BR1481" s="73"/>
    </row>
    <row r="1482" spans="50:70" x14ac:dyDescent="0.25">
      <c r="AX1482" s="139" t="str">
        <f>IF('5'!$B$5="","",IF('5'!$B$65="","",'5'!$B$5))</f>
        <v/>
      </c>
      <c r="AY1482" s="137" t="str">
        <f>IF('5'!$B$5="","",IF('5'!$B$65="","","PCF008002"))</f>
        <v/>
      </c>
      <c r="AZ1482" s="140" t="str">
        <f>IF('5'!$B$5="","",IF('5'!$B$65="","",6))</f>
        <v/>
      </c>
      <c r="BA1482" s="137" t="str">
        <f>IF('5'!$B$5="","",IF('5'!$B$65="","",997))</f>
        <v/>
      </c>
      <c r="BB1482" s="137"/>
      <c r="BC1482" s="141" t="str">
        <f>IF('5'!$B$5="","",IF('5'!$B$65="","",0))</f>
        <v/>
      </c>
      <c r="BD1482" s="137" t="str">
        <f>IF('5'!$B$5="","",IF('5'!$B$65="","",'5'!$B$2))</f>
        <v/>
      </c>
      <c r="BE1482" s="138" t="str">
        <f>IF('5'!$B$5="","",IF('5'!$B$65="","",'5'!$B$4))</f>
        <v/>
      </c>
      <c r="BG1482" s="77"/>
      <c r="BH1482" s="73"/>
      <c r="BI1482" s="79"/>
      <c r="BK1482" s="75"/>
      <c r="BL1482" s="73"/>
      <c r="BO1482" s="79"/>
      <c r="BQ1482" s="77"/>
      <c r="BR1482" s="73"/>
    </row>
    <row r="1483" spans="50:70" x14ac:dyDescent="0.25">
      <c r="AX1483" s="139" t="str">
        <f>IF('5'!$B$5="","",IF('5'!$B$65="","",'5'!$B$5))</f>
        <v/>
      </c>
      <c r="AY1483" s="137" t="str">
        <f>IF('5'!$B$5="","",IF('5'!$B$65="","","PCF008002"))</f>
        <v/>
      </c>
      <c r="AZ1483" s="140" t="str">
        <f>IF('5'!$B$5="","",IF('5'!$B$65="","",6))</f>
        <v/>
      </c>
      <c r="BA1483" s="137" t="str">
        <f>IF('5'!$B$5="","",IF('5'!$B$65="","",998))</f>
        <v/>
      </c>
      <c r="BB1483" s="137"/>
      <c r="BC1483" s="141" t="str">
        <f>IF('5'!$B$5="","",IF('5'!$B$65="","",0))</f>
        <v/>
      </c>
      <c r="BD1483" s="137" t="str">
        <f>IF('5'!$B$5="","",IF('5'!$B$65="","",'5'!$B$2))</f>
        <v/>
      </c>
      <c r="BE1483" s="138" t="str">
        <f>IF('5'!$B$5="","",IF('5'!$B$65="","",'5'!$B$4))</f>
        <v/>
      </c>
      <c r="BG1483" s="77"/>
      <c r="BH1483" s="73"/>
      <c r="BI1483" s="79"/>
      <c r="BK1483" s="75"/>
      <c r="BL1483" s="73"/>
      <c r="BO1483" s="79"/>
      <c r="BQ1483" s="77"/>
      <c r="BR1483" s="73"/>
    </row>
    <row r="1484" spans="50:70" x14ac:dyDescent="0.25">
      <c r="AX1484" s="139" t="str">
        <f>IF('5'!$B$5="","",IF('5'!$B$65="","",'5'!$B$5))</f>
        <v/>
      </c>
      <c r="AY1484" s="137" t="str">
        <f>IF('5'!$B$5="","",IF('5'!$B$65="","","PCF008002"))</f>
        <v/>
      </c>
      <c r="AZ1484" s="140" t="str">
        <f>IF('5'!$B$5="","",IF('5'!$B$65="","",6))</f>
        <v/>
      </c>
      <c r="BA1484" s="137" t="str">
        <f>IF('5'!$B$5="","",IF('5'!$B$65="","",999))</f>
        <v/>
      </c>
      <c r="BB1484" s="137"/>
      <c r="BC1484" s="141" t="str">
        <f>IF('5'!$B$5="","",IF('5'!$B$65="","",0))</f>
        <v/>
      </c>
      <c r="BD1484" s="137" t="str">
        <f>IF('5'!$B$5="","",IF('5'!$B$65="","",'5'!$B$2))</f>
        <v/>
      </c>
      <c r="BE1484" s="138" t="str">
        <f>IF('5'!$B$5="","",IF('5'!$B$65="","",'5'!$B$4))</f>
        <v/>
      </c>
      <c r="BG1484" s="77"/>
      <c r="BH1484" s="73"/>
      <c r="BI1484" s="79"/>
      <c r="BK1484" s="75"/>
      <c r="BL1484" s="73"/>
      <c r="BO1484" s="79"/>
      <c r="BQ1484" s="77"/>
      <c r="BR1484" s="73"/>
    </row>
    <row r="1485" spans="50:70" x14ac:dyDescent="0.25">
      <c r="AX1485" s="139" t="str">
        <f>IF('5'!$B$5="","",IF('5'!$B$66="","",'5'!$B$5))</f>
        <v/>
      </c>
      <c r="AY1485" s="137" t="str">
        <f>IF('5'!$B$5="","",IF('5'!$B$66="","","PCF008002"))</f>
        <v/>
      </c>
      <c r="AZ1485" s="140" t="str">
        <f>IF('5'!$B$5="","",IF('5'!$B$66="","",7))</f>
        <v/>
      </c>
      <c r="BA1485" s="137" t="str">
        <f>IF('5'!$B$5="","",IF('5'!$B$66="","",1))</f>
        <v/>
      </c>
      <c r="BB1485" s="137" t="str">
        <f>IF('5'!$B$5="","",IF('5'!$B$66="","",IF('5'!$B$66="","",'5'!$B$66)))</f>
        <v/>
      </c>
      <c r="BC1485" s="141" t="str">
        <f>IF('5'!$B$5="","",IF('5'!$B$66="","",0))</f>
        <v/>
      </c>
      <c r="BD1485" s="137" t="str">
        <f>IF('5'!$B$5="","",IF('5'!$B$66="","",'5'!$B$2))</f>
        <v/>
      </c>
      <c r="BE1485" s="138" t="str">
        <f>IF('5'!$B$5="","",IF('5'!$B$66="","",'5'!$B$4))</f>
        <v/>
      </c>
      <c r="BG1485" s="77"/>
      <c r="BH1485" s="73"/>
      <c r="BI1485" s="79"/>
      <c r="BK1485" s="75"/>
      <c r="BL1485" s="73"/>
      <c r="BO1485" s="79"/>
      <c r="BQ1485" s="77"/>
      <c r="BR1485" s="73"/>
    </row>
    <row r="1486" spans="50:70" x14ac:dyDescent="0.25">
      <c r="AX1486" s="139" t="str">
        <f>IF('5'!$B$5="","",IF('5'!$B$66="","",'5'!$B$5))</f>
        <v/>
      </c>
      <c r="AY1486" s="137" t="str">
        <f>IF('5'!$B$5="","",IF('5'!$B$66="","","PCF008002"))</f>
        <v/>
      </c>
      <c r="AZ1486" s="140" t="str">
        <f>IF('5'!$B$5="","",IF('5'!$B$66="","",7))</f>
        <v/>
      </c>
      <c r="BA1486" s="137" t="str">
        <f>IF('5'!$B$5="","",IF('5'!$B$66="","",2))</f>
        <v/>
      </c>
      <c r="BB1486" s="137" t="str">
        <f>IF('5'!$B$5="","",IF('5'!$B$66="","",IF('5'!$J$66="","",'5'!$J$66)))</f>
        <v/>
      </c>
      <c r="BC1486" s="141" t="str">
        <f>IF('5'!$B$5="","",IF('5'!$B$66="","",0))</f>
        <v/>
      </c>
      <c r="BD1486" s="137" t="str">
        <f>IF('5'!$B$5="","",IF('5'!$B$66="","",'5'!$B$2))</f>
        <v/>
      </c>
      <c r="BE1486" s="138" t="str">
        <f>IF('5'!$B$5="","",IF('5'!$B$66="","",'5'!$B$4))</f>
        <v/>
      </c>
      <c r="BG1486" s="77"/>
      <c r="BH1486" s="73"/>
      <c r="BI1486" s="79"/>
      <c r="BK1486" s="75"/>
      <c r="BL1486" s="73"/>
      <c r="BO1486" s="79"/>
      <c r="BQ1486" s="77"/>
      <c r="BR1486" s="73"/>
    </row>
    <row r="1487" spans="50:70" x14ac:dyDescent="0.25">
      <c r="AX1487" s="139" t="str">
        <f>IF('5'!$B$5="","",IF('5'!$B$66="","",'5'!$B$5))</f>
        <v/>
      </c>
      <c r="AY1487" s="137" t="str">
        <f>IF('5'!$B$5="","",IF('5'!$B$66="","","PCF008002"))</f>
        <v/>
      </c>
      <c r="AZ1487" s="140" t="str">
        <f>IF('5'!$B$5="","",IF('5'!$B$66="","",7))</f>
        <v/>
      </c>
      <c r="BA1487" s="137" t="str">
        <f>IF('5'!$B$5="","",IF('5'!$B$66="","",3))</f>
        <v/>
      </c>
      <c r="BB1487" s="137" t="str">
        <f>IF('5'!$B$5="","",IF('5'!$B$66="","",IF('5'!$D$66="","",'5'!$D$66)))</f>
        <v/>
      </c>
      <c r="BC1487" s="141" t="str">
        <f>IF('5'!$B$5="","",IF('5'!$B$66="","",0))</f>
        <v/>
      </c>
      <c r="BD1487" s="137" t="str">
        <f>IF('5'!$B$5="","",IF('5'!$B$66="","",'5'!$B$2))</f>
        <v/>
      </c>
      <c r="BE1487" s="138" t="str">
        <f>IF('5'!$B$5="","",IF('5'!$B$66="","",'5'!$B$4))</f>
        <v/>
      </c>
      <c r="BG1487" s="77"/>
      <c r="BH1487" s="73"/>
      <c r="BI1487" s="79"/>
      <c r="BK1487" s="75"/>
      <c r="BL1487" s="73"/>
      <c r="BO1487" s="79"/>
      <c r="BQ1487" s="77"/>
      <c r="BR1487" s="73"/>
    </row>
    <row r="1488" spans="50:70" x14ac:dyDescent="0.25">
      <c r="AX1488" s="139" t="str">
        <f>IF('5'!$B$5="","",IF('5'!$B$66="","",'5'!$B$5))</f>
        <v/>
      </c>
      <c r="AY1488" s="137" t="str">
        <f>IF('5'!$B$5="","",IF('5'!$B$66="","","PCF008002"))</f>
        <v/>
      </c>
      <c r="AZ1488" s="140" t="str">
        <f>IF('5'!$B$5="","",IF('5'!$B$66="","",7))</f>
        <v/>
      </c>
      <c r="BA1488" s="137" t="str">
        <f>IF('5'!$B$5="","",IF('5'!$B$66="","",4))</f>
        <v/>
      </c>
      <c r="BB1488" s="137" t="str">
        <f>IF('5'!$B$5="","",IF('5'!$B$66="","",IF('5'!$D$66="","",'5'!$D$66)))</f>
        <v/>
      </c>
      <c r="BC1488" s="141" t="str">
        <f>IF('5'!$B$5="","",IF('5'!$B$66="","",0))</f>
        <v/>
      </c>
      <c r="BD1488" s="137" t="str">
        <f>IF('5'!$B$5="","",IF('5'!$B$66="","",'5'!$B$2))</f>
        <v/>
      </c>
      <c r="BE1488" s="138" t="str">
        <f>IF('5'!$B$5="","",IF('5'!$B$66="","",'5'!$B$4))</f>
        <v/>
      </c>
      <c r="BG1488" s="77"/>
      <c r="BH1488" s="73"/>
      <c r="BI1488" s="79"/>
      <c r="BK1488" s="75"/>
      <c r="BL1488" s="73"/>
      <c r="BO1488" s="79"/>
      <c r="BQ1488" s="77"/>
      <c r="BR1488" s="73"/>
    </row>
    <row r="1489" spans="50:70" x14ac:dyDescent="0.25">
      <c r="AX1489" s="139" t="str">
        <f>IF('5'!$B$5="","",IF('5'!$B$66="","",'5'!$B$5))</f>
        <v/>
      </c>
      <c r="AY1489" s="137" t="str">
        <f>IF('5'!$B$5="","",IF('5'!$B$66="","","PCF008002"))</f>
        <v/>
      </c>
      <c r="AZ1489" s="140" t="str">
        <f>IF('5'!$B$5="","",IF('5'!$B$66="","",7))</f>
        <v/>
      </c>
      <c r="BA1489" s="137" t="str">
        <f>IF('5'!$B$5="","",IF('5'!$B$66="","",5))</f>
        <v/>
      </c>
      <c r="BB1489" s="137" t="str">
        <f>IF('5'!$B$5="","",IF('5'!$B$66="","",IF('5'!$F$66="","",'5'!$F$66)))</f>
        <v/>
      </c>
      <c r="BC1489" s="141" t="str">
        <f>IF('5'!$B$5="","",IF('5'!$B$66="","",0))</f>
        <v/>
      </c>
      <c r="BD1489" s="137" t="str">
        <f>IF('5'!$B$5="","",IF('5'!$B$66="","",'5'!$B$2))</f>
        <v/>
      </c>
      <c r="BE1489" s="138" t="str">
        <f>IF('5'!$B$5="","",IF('5'!$B$66="","",'5'!$B$4))</f>
        <v/>
      </c>
      <c r="BG1489" s="77"/>
      <c r="BH1489" s="73"/>
      <c r="BI1489" s="79"/>
      <c r="BK1489" s="75"/>
      <c r="BL1489" s="73"/>
      <c r="BO1489" s="79"/>
      <c r="BQ1489" s="77"/>
      <c r="BR1489" s="73"/>
    </row>
    <row r="1490" spans="50:70" x14ac:dyDescent="0.25">
      <c r="AX1490" s="139" t="str">
        <f>IF('5'!$B$5="","",IF('5'!$B$66="","",'5'!$B$5))</f>
        <v/>
      </c>
      <c r="AY1490" s="137" t="str">
        <f>IF('5'!$B$5="","",IF('5'!$B$66="","","PCF008002"))</f>
        <v/>
      </c>
      <c r="AZ1490" s="140" t="str">
        <f>IF('5'!$B$5="","",IF('5'!$B$66="","",7))</f>
        <v/>
      </c>
      <c r="BA1490" s="137" t="str">
        <f>IF('5'!$B$5="","",IF('5'!$B$66="","",6))</f>
        <v/>
      </c>
      <c r="BB1490" s="137" t="str">
        <f>IF('5'!$B$5="","",IF('5'!$B$66="","",IF('5'!$G$66="","",'5'!$G$66)))</f>
        <v/>
      </c>
      <c r="BC1490" s="141" t="str">
        <f>IF('5'!$B$5="","",IF('5'!$B$66="","",0))</f>
        <v/>
      </c>
      <c r="BD1490" s="137" t="str">
        <f>IF('5'!$B$5="","",IF('5'!$B$66="","",'5'!$B$2))</f>
        <v/>
      </c>
      <c r="BE1490" s="138" t="str">
        <f>IF('5'!$B$5="","",IF('5'!$B$66="","",'5'!$B$4))</f>
        <v/>
      </c>
      <c r="BG1490" s="77"/>
      <c r="BH1490" s="73"/>
      <c r="BI1490" s="79"/>
      <c r="BK1490" s="75"/>
      <c r="BL1490" s="73"/>
      <c r="BO1490" s="79"/>
      <c r="BQ1490" s="77"/>
      <c r="BR1490" s="73"/>
    </row>
    <row r="1491" spans="50:70" x14ac:dyDescent="0.25">
      <c r="AX1491" s="139" t="str">
        <f>IF('5'!$B$5="","",IF('5'!$B$66="","",'5'!$B$5))</f>
        <v/>
      </c>
      <c r="AY1491" s="137" t="str">
        <f>IF('5'!$B$5="","",IF('5'!$B$66="","","PCF008002"))</f>
        <v/>
      </c>
      <c r="AZ1491" s="140" t="str">
        <f>IF('5'!$B$5="","",IF('5'!$B$66="","",7))</f>
        <v/>
      </c>
      <c r="BA1491" s="137" t="str">
        <f>IF('5'!$B$5="","",IF('5'!$B$66="","",7))</f>
        <v/>
      </c>
      <c r="BB1491" s="137" t="str">
        <f>IF('5'!$B$5="","",IF('5'!$B$66="","",IF('5'!$H$66="","",'5'!$H$66)))</f>
        <v/>
      </c>
      <c r="BC1491" s="141" t="str">
        <f>IF('5'!$B$5="","",IF('5'!$B$66="","",0))</f>
        <v/>
      </c>
      <c r="BD1491" s="137" t="str">
        <f>IF('5'!$B$5="","",IF('5'!$B$66="","",'5'!$B$2))</f>
        <v/>
      </c>
      <c r="BE1491" s="138" t="str">
        <f>IF('5'!$B$5="","",IF('5'!$B$66="","",'5'!$B$4))</f>
        <v/>
      </c>
      <c r="BG1491" s="77"/>
      <c r="BH1491" s="73"/>
      <c r="BI1491" s="79"/>
      <c r="BK1491" s="75"/>
      <c r="BL1491" s="73"/>
      <c r="BO1491" s="79"/>
      <c r="BQ1491" s="77"/>
      <c r="BR1491" s="73"/>
    </row>
    <row r="1492" spans="50:70" x14ac:dyDescent="0.25">
      <c r="AX1492" s="139" t="str">
        <f>IF('5'!$B$5="","",IF('5'!$B$66="","",'5'!$B$5))</f>
        <v/>
      </c>
      <c r="AY1492" s="137" t="str">
        <f>IF('5'!$B$5="","",IF('5'!$B$66="","","PCF008002"))</f>
        <v/>
      </c>
      <c r="AZ1492" s="140" t="str">
        <f>IF('5'!$B$5="","",IF('5'!$B$66="","",7))</f>
        <v/>
      </c>
      <c r="BA1492" s="137" t="str">
        <f>IF('5'!$B$5="","",IF('5'!$B$66="","",8))</f>
        <v/>
      </c>
      <c r="BB1492" s="137" t="str">
        <f>IF('5'!$B$5="","",IF('5'!$B$66="","",IF('5'!$I$66="","",'5'!$I$66)))</f>
        <v/>
      </c>
      <c r="BC1492" s="141" t="str">
        <f>IF('5'!$B$5="","",IF('5'!$B$66="","",0))</f>
        <v/>
      </c>
      <c r="BD1492" s="137" t="str">
        <f>IF('5'!$B$5="","",IF('5'!$B$66="","",'5'!$B$2))</f>
        <v/>
      </c>
      <c r="BE1492" s="138" t="str">
        <f>IF('5'!$B$5="","",IF('5'!$B$66="","",'5'!$B$4))</f>
        <v/>
      </c>
      <c r="BG1492" s="77"/>
      <c r="BH1492" s="73"/>
      <c r="BI1492" s="79"/>
      <c r="BK1492" s="75"/>
      <c r="BL1492" s="73"/>
      <c r="BO1492" s="79"/>
      <c r="BQ1492" s="77"/>
      <c r="BR1492" s="73"/>
    </row>
    <row r="1493" spans="50:70" x14ac:dyDescent="0.25">
      <c r="AX1493" s="139" t="str">
        <f>IF('5'!$B$5="","",IF('5'!$B$66="","",'5'!$B$5))</f>
        <v/>
      </c>
      <c r="AY1493" s="137" t="str">
        <f>IF('5'!$B$5="","",IF('5'!$B$66="","","PCF008002"))</f>
        <v/>
      </c>
      <c r="AZ1493" s="140" t="str">
        <f>IF('5'!$B$5="","",IF('5'!$B$66="","",7))</f>
        <v/>
      </c>
      <c r="BA1493" s="137" t="str">
        <f>IF('5'!$B$5="","",IF('5'!$B$66="","",9))</f>
        <v/>
      </c>
      <c r="BB1493" s="137" t="str">
        <f>IF('5'!$B$5="","",IF('5'!$B$66="","","QAQC"))</f>
        <v/>
      </c>
      <c r="BC1493" s="141" t="str">
        <f>IF('5'!$B$5="","",IF('5'!$B$66="","",0))</f>
        <v/>
      </c>
      <c r="BD1493" s="137" t="str">
        <f>IF('5'!$B$5="","",IF('5'!$B$66="","",'5'!$B$2))</f>
        <v/>
      </c>
      <c r="BE1493" s="138" t="str">
        <f>IF('5'!$B$5="","",IF('5'!$B$66="","",'5'!$B$4))</f>
        <v/>
      </c>
      <c r="BG1493" s="77"/>
      <c r="BH1493" s="73"/>
      <c r="BI1493" s="79"/>
      <c r="BK1493" s="75"/>
      <c r="BL1493" s="73"/>
      <c r="BO1493" s="79"/>
      <c r="BQ1493" s="77"/>
      <c r="BR1493" s="73"/>
    </row>
    <row r="1494" spans="50:70" x14ac:dyDescent="0.25">
      <c r="AX1494" s="139" t="str">
        <f>IF('5'!$B$5="","",IF('5'!$B$66="","",'5'!$B$5))</f>
        <v/>
      </c>
      <c r="AY1494" s="137" t="str">
        <f>IF('5'!$B$5="","",IF('5'!$B$66="","","PCF008002"))</f>
        <v/>
      </c>
      <c r="AZ1494" s="140" t="str">
        <f>IF('5'!$B$5="","",IF('5'!$B$66="","",7))</f>
        <v/>
      </c>
      <c r="BA1494" s="137" t="str">
        <f>IF('5'!$B$5="","",IF('5'!$B$66="","",10))</f>
        <v/>
      </c>
      <c r="BB1494" s="137" t="str">
        <f>IF('5'!$B$5="","",IF('5'!$B$66="","",IF('5'!$R$66="","",'5'!$R$66)))</f>
        <v/>
      </c>
      <c r="BC1494" s="141" t="str">
        <f>IF('5'!$B$5="","",IF('5'!$B$66="","",0))</f>
        <v/>
      </c>
      <c r="BD1494" s="137" t="str">
        <f>IF('5'!$B$5="","",IF('5'!$B$66="","",'5'!$B$2))</f>
        <v/>
      </c>
      <c r="BE1494" s="138" t="str">
        <f>IF('5'!$B$5="","",IF('5'!$B$66="","",'5'!$B$4))</f>
        <v/>
      </c>
      <c r="BG1494" s="77"/>
      <c r="BH1494" s="73"/>
      <c r="BI1494" s="79"/>
      <c r="BK1494" s="75"/>
      <c r="BL1494" s="73"/>
      <c r="BO1494" s="79"/>
      <c r="BQ1494" s="77"/>
      <c r="BR1494" s="73"/>
    </row>
    <row r="1495" spans="50:70" x14ac:dyDescent="0.25">
      <c r="AX1495" s="139" t="str">
        <f>IF('5'!$B$5="","",IF('5'!$B$66="","",'5'!$B$5))</f>
        <v/>
      </c>
      <c r="AY1495" s="137" t="str">
        <f>IF('5'!$B$5="","",IF('5'!$B$66="","","PCF008002"))</f>
        <v/>
      </c>
      <c r="AZ1495" s="140" t="str">
        <f>IF('5'!$B$5="","",IF('5'!$B$66="","",7))</f>
        <v/>
      </c>
      <c r="BA1495" s="137" t="str">
        <f>IF('5'!$B$5="","",IF('5'!$B$66="","",11))</f>
        <v/>
      </c>
      <c r="BB1495" s="137" t="str">
        <f>IF('5'!$B$5="","",IF('5'!$B$66="","",IF('5'!$K$66="","",'5'!$K$66)))</f>
        <v/>
      </c>
      <c r="BC1495" s="141" t="str">
        <f>IF('5'!$B$5="","",IF('5'!$B$66="","",0))</f>
        <v/>
      </c>
      <c r="BD1495" s="137" t="str">
        <f>IF('5'!$B$5="","",IF('5'!$B$66="","",'5'!$B$2))</f>
        <v/>
      </c>
      <c r="BE1495" s="138" t="str">
        <f>IF('5'!$B$5="","",IF('5'!$B$66="","",'5'!$B$4))</f>
        <v/>
      </c>
      <c r="BG1495" s="77"/>
      <c r="BH1495" s="73"/>
      <c r="BI1495" s="79"/>
      <c r="BK1495" s="75"/>
      <c r="BL1495" s="73"/>
      <c r="BO1495" s="79"/>
      <c r="BQ1495" s="77"/>
      <c r="BR1495" s="73"/>
    </row>
    <row r="1496" spans="50:70" x14ac:dyDescent="0.25">
      <c r="AX1496" s="139" t="str">
        <f>IF('5'!$B$5="","",IF('5'!$B$66="","",'5'!$B$5))</f>
        <v/>
      </c>
      <c r="AY1496" s="137" t="str">
        <f>IF('5'!$B$5="","",IF('5'!$B$66="","","PCF008002"))</f>
        <v/>
      </c>
      <c r="AZ1496" s="140" t="str">
        <f>IF('5'!$B$5="","",IF('5'!$B$66="","",7))</f>
        <v/>
      </c>
      <c r="BA1496" s="137" t="str">
        <f>IF('5'!$B$5="","",IF('5'!$B$66="","",12))</f>
        <v/>
      </c>
      <c r="BB1496" s="137" t="str">
        <f>IF('5'!$B$5="","",IF('5'!$B$66="","",IF('5'!$E$66="","",'5'!$E$66)))</f>
        <v/>
      </c>
      <c r="BC1496" s="141" t="str">
        <f>IF('5'!$B$5="","",IF('5'!$B$66="","",0))</f>
        <v/>
      </c>
      <c r="BD1496" s="137" t="str">
        <f>IF('5'!$B$5="","",IF('5'!$B$66="","",'5'!$B$2))</f>
        <v/>
      </c>
      <c r="BE1496" s="138" t="str">
        <f>IF('5'!$B$5="","",IF('5'!$B$66="","",'5'!$B$4))</f>
        <v/>
      </c>
      <c r="BG1496" s="77"/>
      <c r="BH1496" s="73"/>
      <c r="BI1496" s="79"/>
      <c r="BK1496" s="75"/>
      <c r="BL1496" s="73"/>
      <c r="BO1496" s="79"/>
      <c r="BQ1496" s="77"/>
      <c r="BR1496" s="73"/>
    </row>
    <row r="1497" spans="50:70" x14ac:dyDescent="0.25">
      <c r="AX1497" s="139" t="str">
        <f>IF('5'!$B$5="","",IF('5'!$B$66="","",'5'!$B$5))</f>
        <v/>
      </c>
      <c r="AY1497" s="137" t="str">
        <f>IF('5'!$B$5="","",IF('5'!$B$66="","","PCF008002"))</f>
        <v/>
      </c>
      <c r="AZ1497" s="140" t="str">
        <f>IF('5'!$B$5="","",IF('5'!$B$66="","",7))</f>
        <v/>
      </c>
      <c r="BA1497" s="137" t="str">
        <f>IF('5'!$B$5="","",IF('5'!$B$66="","",990))</f>
        <v/>
      </c>
      <c r="BB1497" s="137"/>
      <c r="BC1497" s="141" t="str">
        <f>IF('5'!$B$5="","",IF('5'!$B$66="","",0))</f>
        <v/>
      </c>
      <c r="BD1497" s="137" t="str">
        <f>IF('5'!$B$5="","",IF('5'!$B$66="","",'5'!$B$2))</f>
        <v/>
      </c>
      <c r="BE1497" s="138" t="str">
        <f>IF('5'!$B$5="","",IF('5'!$B$66="","",'5'!$B$4))</f>
        <v/>
      </c>
      <c r="BG1497" s="77"/>
      <c r="BH1497" s="73"/>
      <c r="BI1497" s="79"/>
      <c r="BK1497" s="75"/>
      <c r="BL1497" s="73"/>
      <c r="BO1497" s="79"/>
      <c r="BQ1497" s="77"/>
      <c r="BR1497" s="73"/>
    </row>
    <row r="1498" spans="50:70" x14ac:dyDescent="0.25">
      <c r="AX1498" s="139" t="str">
        <f>IF('5'!$B$5="","",IF('5'!$B$66="","",'5'!$B$5))</f>
        <v/>
      </c>
      <c r="AY1498" s="137" t="str">
        <f>IF('5'!$B$5="","",IF('5'!$B$66="","","PCF008002"))</f>
        <v/>
      </c>
      <c r="AZ1498" s="140" t="str">
        <f>IF('5'!$B$5="","",IF('5'!$B$66="","",7))</f>
        <v/>
      </c>
      <c r="BA1498" s="137" t="str">
        <f>IF('5'!$B$5="","",IF('5'!$B$66="","",992))</f>
        <v/>
      </c>
      <c r="BB1498" s="137"/>
      <c r="BC1498" s="141" t="str">
        <f>IF('5'!$B$5="","",IF('5'!$B$66="","",0))</f>
        <v/>
      </c>
      <c r="BD1498" s="137" t="str">
        <f>IF('5'!$B$5="","",IF('5'!$B$66="","",'5'!$B$2))</f>
        <v/>
      </c>
      <c r="BE1498" s="138" t="str">
        <f>IF('5'!$B$5="","",IF('5'!$B$66="","",'5'!$B$4))</f>
        <v/>
      </c>
      <c r="BG1498" s="77"/>
      <c r="BH1498" s="73"/>
      <c r="BI1498" s="79"/>
      <c r="BK1498" s="75"/>
      <c r="BL1498" s="73"/>
      <c r="BO1498" s="79"/>
      <c r="BQ1498" s="77"/>
      <c r="BR1498" s="73"/>
    </row>
    <row r="1499" spans="50:70" x14ac:dyDescent="0.25">
      <c r="AX1499" s="139" t="str">
        <f>IF('5'!$B$5="","",IF('5'!$B$66="","",'5'!$B$5))</f>
        <v/>
      </c>
      <c r="AY1499" s="137" t="str">
        <f>IF('5'!$B$5="","",IF('5'!$B$66="","","PCF008002"))</f>
        <v/>
      </c>
      <c r="AZ1499" s="140" t="str">
        <f>IF('5'!$B$5="","",IF('5'!$B$66="","",7))</f>
        <v/>
      </c>
      <c r="BA1499" s="137" t="str">
        <f>IF('5'!$B$5="","",IF('5'!$B$66="","",993))</f>
        <v/>
      </c>
      <c r="BB1499" s="137"/>
      <c r="BC1499" s="141" t="str">
        <f>IF('5'!$B$5="","",IF('5'!$B$66="","",0))</f>
        <v/>
      </c>
      <c r="BD1499" s="137" t="str">
        <f>IF('5'!$B$5="","",IF('5'!$B$66="","",'5'!$B$2))</f>
        <v/>
      </c>
      <c r="BE1499" s="138" t="str">
        <f>IF('5'!$B$5="","",IF('5'!$B$66="","",'5'!$B$4))</f>
        <v/>
      </c>
      <c r="BG1499" s="77"/>
      <c r="BH1499" s="73"/>
      <c r="BI1499" s="79"/>
      <c r="BK1499" s="75"/>
      <c r="BL1499" s="73"/>
      <c r="BO1499" s="79"/>
      <c r="BQ1499" s="77"/>
      <c r="BR1499" s="73"/>
    </row>
    <row r="1500" spans="50:70" x14ac:dyDescent="0.25">
      <c r="AX1500" s="139" t="str">
        <f>IF('5'!$B$5="","",IF('5'!$B$66="","",'5'!$B$5))</f>
        <v/>
      </c>
      <c r="AY1500" s="137" t="str">
        <f>IF('5'!$B$5="","",IF('5'!$B$66="","","PCF008002"))</f>
        <v/>
      </c>
      <c r="AZ1500" s="140" t="str">
        <f>IF('5'!$B$5="","",IF('5'!$B$66="","",7))</f>
        <v/>
      </c>
      <c r="BA1500" s="137" t="str">
        <f>IF('5'!$B$5="","",IF('5'!$B$66="","",994))</f>
        <v/>
      </c>
      <c r="BB1500" s="137"/>
      <c r="BC1500" s="141" t="str">
        <f>IF('5'!$B$5="","",IF('5'!$B$66="","",0))</f>
        <v/>
      </c>
      <c r="BD1500" s="137" t="str">
        <f>IF('5'!$B$5="","",IF('5'!$B$66="","",'5'!$B$2))</f>
        <v/>
      </c>
      <c r="BE1500" s="138" t="str">
        <f>IF('5'!$B$5="","",IF('5'!$B$66="","",'5'!$B$4))</f>
        <v/>
      </c>
      <c r="BG1500" s="77"/>
      <c r="BH1500" s="73"/>
      <c r="BI1500" s="79"/>
      <c r="BK1500" s="75"/>
      <c r="BL1500" s="73"/>
      <c r="BO1500" s="79"/>
      <c r="BQ1500" s="77"/>
      <c r="BR1500" s="73"/>
    </row>
    <row r="1501" spans="50:70" x14ac:dyDescent="0.25">
      <c r="AX1501" s="139" t="str">
        <f>IF('5'!$B$5="","",IF('5'!$B$66="","",'5'!$B$5))</f>
        <v/>
      </c>
      <c r="AY1501" s="137" t="str">
        <f>IF('5'!$B$5="","",IF('5'!$B$66="","","PCF008002"))</f>
        <v/>
      </c>
      <c r="AZ1501" s="140" t="str">
        <f>IF('5'!$B$5="","",IF('5'!$B$66="","",7))</f>
        <v/>
      </c>
      <c r="BA1501" s="137" t="str">
        <f>IF('5'!$B$5="","",IF('5'!$B$66="","",995))</f>
        <v/>
      </c>
      <c r="BB1501" s="137"/>
      <c r="BC1501" s="141" t="str">
        <f>IF('5'!$B$5="","",IF('5'!$B$66="","",0))</f>
        <v/>
      </c>
      <c r="BD1501" s="137" t="str">
        <f>IF('5'!$B$5="","",IF('5'!$B$66="","",'5'!$B$2))</f>
        <v/>
      </c>
      <c r="BE1501" s="138" t="str">
        <f>IF('5'!$B$5="","",IF('5'!$B$66="","",'5'!$B$4))</f>
        <v/>
      </c>
      <c r="BG1501" s="77"/>
      <c r="BH1501" s="73"/>
      <c r="BI1501" s="79"/>
      <c r="BK1501" s="75"/>
      <c r="BL1501" s="73"/>
      <c r="BO1501" s="79"/>
      <c r="BQ1501" s="77"/>
      <c r="BR1501" s="73"/>
    </row>
    <row r="1502" spans="50:70" x14ac:dyDescent="0.25">
      <c r="AX1502" s="139" t="str">
        <f>IF('5'!$B$5="","",IF('5'!$B$66="","",'5'!$B$5))</f>
        <v/>
      </c>
      <c r="AY1502" s="137" t="str">
        <f>IF('5'!$B$5="","",IF('5'!$B$66="","","PCF008002"))</f>
        <v/>
      </c>
      <c r="AZ1502" s="140" t="str">
        <f>IF('5'!$B$5="","",IF('5'!$B$66="","",7))</f>
        <v/>
      </c>
      <c r="BA1502" s="137" t="str">
        <f>IF('5'!$B$5="","",IF('5'!$B$66="","",996))</f>
        <v/>
      </c>
      <c r="BB1502" s="137"/>
      <c r="BC1502" s="141" t="str">
        <f>IF('5'!$B$5="","",IF('5'!$B$66="","",0))</f>
        <v/>
      </c>
      <c r="BD1502" s="137" t="str">
        <f>IF('5'!$B$5="","",IF('5'!$B$66="","",'5'!$B$2))</f>
        <v/>
      </c>
      <c r="BE1502" s="138" t="str">
        <f>IF('5'!$B$5="","",IF('5'!$B$66="","",'5'!$B$4))</f>
        <v/>
      </c>
      <c r="BG1502" s="77"/>
      <c r="BH1502" s="73"/>
      <c r="BI1502" s="79"/>
      <c r="BK1502" s="75"/>
      <c r="BL1502" s="73"/>
      <c r="BO1502" s="79"/>
      <c r="BQ1502" s="77"/>
      <c r="BR1502" s="73"/>
    </row>
    <row r="1503" spans="50:70" x14ac:dyDescent="0.25">
      <c r="AX1503" s="139" t="str">
        <f>IF('5'!$B$5="","",IF('5'!$B$66="","",'5'!$B$5))</f>
        <v/>
      </c>
      <c r="AY1503" s="137" t="str">
        <f>IF('5'!$B$5="","",IF('5'!$B$66="","","PCF008002"))</f>
        <v/>
      </c>
      <c r="AZ1503" s="140" t="str">
        <f>IF('5'!$B$5="","",IF('5'!$B$66="","",7))</f>
        <v/>
      </c>
      <c r="BA1503" s="137" t="str">
        <f>IF('5'!$B$5="","",IF('5'!$B$66="","",997))</f>
        <v/>
      </c>
      <c r="BB1503" s="137"/>
      <c r="BC1503" s="141" t="str">
        <f>IF('5'!$B$5="","",IF('5'!$B$66="","",0))</f>
        <v/>
      </c>
      <c r="BD1503" s="137" t="str">
        <f>IF('5'!$B$5="","",IF('5'!$B$66="","",'5'!$B$2))</f>
        <v/>
      </c>
      <c r="BE1503" s="138" t="str">
        <f>IF('5'!$B$5="","",IF('5'!$B$66="","",'5'!$B$4))</f>
        <v/>
      </c>
      <c r="BG1503" s="77"/>
      <c r="BH1503" s="73"/>
      <c r="BI1503" s="79"/>
      <c r="BK1503" s="75"/>
      <c r="BL1503" s="73"/>
      <c r="BO1503" s="79"/>
      <c r="BQ1503" s="77"/>
      <c r="BR1503" s="73"/>
    </row>
    <row r="1504" spans="50:70" x14ac:dyDescent="0.25">
      <c r="AX1504" s="139" t="str">
        <f>IF('5'!$B$5="","",IF('5'!$B$66="","",'5'!$B$5))</f>
        <v/>
      </c>
      <c r="AY1504" s="137" t="str">
        <f>IF('5'!$B$5="","",IF('5'!$B$66="","","PCF008002"))</f>
        <v/>
      </c>
      <c r="AZ1504" s="140" t="str">
        <f>IF('5'!$B$5="","",IF('5'!$B$66="","",7))</f>
        <v/>
      </c>
      <c r="BA1504" s="137" t="str">
        <f>IF('5'!$B$5="","",IF('5'!$B$66="","",998))</f>
        <v/>
      </c>
      <c r="BB1504" s="137"/>
      <c r="BC1504" s="141" t="str">
        <f>IF('5'!$B$5="","",IF('5'!$B$66="","",0))</f>
        <v/>
      </c>
      <c r="BD1504" s="137" t="str">
        <f>IF('5'!$B$5="","",IF('5'!$B$66="","",'5'!$B$2))</f>
        <v/>
      </c>
      <c r="BE1504" s="138" t="str">
        <f>IF('5'!$B$5="","",IF('5'!$B$66="","",'5'!$B$4))</f>
        <v/>
      </c>
      <c r="BG1504" s="77"/>
      <c r="BH1504" s="73"/>
      <c r="BI1504" s="79"/>
      <c r="BK1504" s="75"/>
      <c r="BL1504" s="73"/>
      <c r="BO1504" s="79"/>
      <c r="BQ1504" s="77"/>
      <c r="BR1504" s="73"/>
    </row>
    <row r="1505" spans="50:70" x14ac:dyDescent="0.25">
      <c r="AX1505" s="139" t="str">
        <f>IF('5'!$B$5="","",IF('5'!$B$66="","",'5'!$B$5))</f>
        <v/>
      </c>
      <c r="AY1505" s="137" t="str">
        <f>IF('5'!$B$5="","",IF('5'!$B$66="","","PCF008002"))</f>
        <v/>
      </c>
      <c r="AZ1505" s="140" t="str">
        <f>IF('5'!$B$5="","",IF('5'!$B$66="","",7))</f>
        <v/>
      </c>
      <c r="BA1505" s="137" t="str">
        <f>IF('5'!$B$5="","",IF('5'!$B$66="","",999))</f>
        <v/>
      </c>
      <c r="BB1505" s="137"/>
      <c r="BC1505" s="141" t="str">
        <f>IF('5'!$B$5="","",IF('5'!$B$66="","",0))</f>
        <v/>
      </c>
      <c r="BD1505" s="137" t="str">
        <f>IF('5'!$B$5="","",IF('5'!$B$66="","",'5'!$B$2))</f>
        <v/>
      </c>
      <c r="BE1505" s="138" t="str">
        <f>IF('5'!$B$5="","",IF('5'!$B$66="","",'5'!$B$4))</f>
        <v/>
      </c>
      <c r="BG1505" s="77"/>
      <c r="BH1505" s="73"/>
      <c r="BI1505" s="79"/>
      <c r="BK1505" s="75"/>
      <c r="BL1505" s="73"/>
      <c r="BO1505" s="79"/>
      <c r="BQ1505" s="77"/>
      <c r="BR1505" s="73"/>
    </row>
    <row r="1506" spans="50:70" x14ac:dyDescent="0.25">
      <c r="AX1506" s="139" t="str">
        <f>IF('5'!$B$5="","",IF('5'!$B$67="","",'5'!$B$5))</f>
        <v/>
      </c>
      <c r="AY1506" s="137" t="str">
        <f>IF('5'!$B$5="","",IF('5'!$B$67="","","PCF008002"))</f>
        <v/>
      </c>
      <c r="AZ1506" s="140" t="str">
        <f>IF('5'!$B$5="","",IF('5'!$B$67="","",8))</f>
        <v/>
      </c>
      <c r="BA1506" s="137" t="str">
        <f>IF('5'!$B$5="","",IF('5'!$B$67="","",1))</f>
        <v/>
      </c>
      <c r="BB1506" s="137" t="str">
        <f>IF('5'!$B$5="","",IF('5'!$B$67="","",IF('5'!$B$67="","",'5'!$B$67)))</f>
        <v/>
      </c>
      <c r="BC1506" s="141" t="str">
        <f>IF('5'!$B$5="","",IF('5'!$B$67="","",0))</f>
        <v/>
      </c>
      <c r="BD1506" s="137" t="str">
        <f>IF('5'!$B$5="","",IF('5'!$B$67="","",'5'!$B$2))</f>
        <v/>
      </c>
      <c r="BE1506" s="138" t="str">
        <f>IF('5'!$B$5="","",IF('5'!$B$67="","",'5'!$B$4))</f>
        <v/>
      </c>
      <c r="BG1506" s="77"/>
      <c r="BH1506" s="73"/>
      <c r="BI1506" s="79"/>
      <c r="BK1506" s="75"/>
      <c r="BL1506" s="73"/>
      <c r="BO1506" s="79"/>
      <c r="BQ1506" s="77"/>
      <c r="BR1506" s="73"/>
    </row>
    <row r="1507" spans="50:70" x14ac:dyDescent="0.25">
      <c r="AX1507" s="139" t="str">
        <f>IF('5'!$B$5="","",IF('5'!$B$67="","",'5'!$B$5))</f>
        <v/>
      </c>
      <c r="AY1507" s="137" t="str">
        <f>IF('5'!$B$5="","",IF('5'!$B$67="","","PCF008002"))</f>
        <v/>
      </c>
      <c r="AZ1507" s="140" t="str">
        <f>IF('5'!$B$5="","",IF('5'!$B$67="","",8))</f>
        <v/>
      </c>
      <c r="BA1507" s="137" t="str">
        <f>IF('5'!$B$5="","",IF('5'!$B$67="","",2))</f>
        <v/>
      </c>
      <c r="BB1507" s="137" t="str">
        <f>IF('5'!$B$5="","",IF('5'!$B$67="","",IF('5'!$J$67="","",'5'!$J$67)))</f>
        <v/>
      </c>
      <c r="BC1507" s="141" t="str">
        <f>IF('5'!$B$5="","",IF('5'!$B$67="","",0))</f>
        <v/>
      </c>
      <c r="BD1507" s="137" t="str">
        <f>IF('5'!$B$5="","",IF('5'!$B$67="","",'5'!$B$2))</f>
        <v/>
      </c>
      <c r="BE1507" s="138" t="str">
        <f>IF('5'!$B$5="","",IF('5'!$B$67="","",'5'!$B$4))</f>
        <v/>
      </c>
      <c r="BG1507" s="77"/>
      <c r="BH1507" s="73"/>
      <c r="BI1507" s="79"/>
      <c r="BK1507" s="75"/>
      <c r="BL1507" s="73"/>
      <c r="BO1507" s="79"/>
      <c r="BQ1507" s="77"/>
      <c r="BR1507" s="73"/>
    </row>
    <row r="1508" spans="50:70" x14ac:dyDescent="0.25">
      <c r="AX1508" s="139" t="str">
        <f>IF('5'!$B$5="","",IF('5'!$B$67="","",'5'!$B$5))</f>
        <v/>
      </c>
      <c r="AY1508" s="137" t="str">
        <f>IF('5'!$B$5="","",IF('5'!$B$67="","","PCF008002"))</f>
        <v/>
      </c>
      <c r="AZ1508" s="140" t="str">
        <f>IF('5'!$B$5="","",IF('5'!$B$67="","",8))</f>
        <v/>
      </c>
      <c r="BA1508" s="137" t="str">
        <f>IF('5'!$B$5="","",IF('5'!$B$67="","",3))</f>
        <v/>
      </c>
      <c r="BB1508" s="137" t="str">
        <f>IF('5'!$B$5="","",IF('5'!$B$67="","",IF('5'!$D$67="","",'5'!$D$67)))</f>
        <v/>
      </c>
      <c r="BC1508" s="141" t="str">
        <f>IF('5'!$B$5="","",IF('5'!$B$67="","",0))</f>
        <v/>
      </c>
      <c r="BD1508" s="137" t="str">
        <f>IF('5'!$B$5="","",IF('5'!$B$67="","",'5'!$B$2))</f>
        <v/>
      </c>
      <c r="BE1508" s="138" t="str">
        <f>IF('5'!$B$5="","",IF('5'!$B$67="","",'5'!$B$4))</f>
        <v/>
      </c>
      <c r="BG1508" s="77"/>
      <c r="BH1508" s="73"/>
      <c r="BI1508" s="79"/>
      <c r="BK1508" s="75"/>
      <c r="BL1508" s="73"/>
      <c r="BO1508" s="79"/>
      <c r="BQ1508" s="77"/>
      <c r="BR1508" s="73"/>
    </row>
    <row r="1509" spans="50:70" x14ac:dyDescent="0.25">
      <c r="AX1509" s="139" t="str">
        <f>IF('5'!$B$5="","",IF('5'!$B$67="","",'5'!$B$5))</f>
        <v/>
      </c>
      <c r="AY1509" s="137" t="str">
        <f>IF('5'!$B$5="","",IF('5'!$B$67="","","PCF008002"))</f>
        <v/>
      </c>
      <c r="AZ1509" s="140" t="str">
        <f>IF('5'!$B$5="","",IF('5'!$B$67="","",8))</f>
        <v/>
      </c>
      <c r="BA1509" s="137" t="str">
        <f>IF('5'!$B$5="","",IF('5'!$B$67="","",4))</f>
        <v/>
      </c>
      <c r="BB1509" s="137" t="str">
        <f>IF('5'!$B$5="","",IF('5'!$B$67="","",IF('5'!$D$67="","",'5'!$D$67)))</f>
        <v/>
      </c>
      <c r="BC1509" s="141" t="str">
        <f>IF('5'!$B$5="","",IF('5'!$B$67="","",0))</f>
        <v/>
      </c>
      <c r="BD1509" s="137" t="str">
        <f>IF('5'!$B$5="","",IF('5'!$B$67="","",'5'!$B$2))</f>
        <v/>
      </c>
      <c r="BE1509" s="138" t="str">
        <f>IF('5'!$B$5="","",IF('5'!$B$67="","",'5'!$B$4))</f>
        <v/>
      </c>
      <c r="BG1509" s="77"/>
      <c r="BH1509" s="73"/>
      <c r="BI1509" s="79"/>
      <c r="BK1509" s="75"/>
      <c r="BL1509" s="73"/>
      <c r="BO1509" s="79"/>
      <c r="BQ1509" s="77"/>
      <c r="BR1509" s="73"/>
    </row>
    <row r="1510" spans="50:70" x14ac:dyDescent="0.25">
      <c r="AX1510" s="139" t="str">
        <f>IF('5'!$B$5="","",IF('5'!$B$67="","",'5'!$B$5))</f>
        <v/>
      </c>
      <c r="AY1510" s="137" t="str">
        <f>IF('5'!$B$5="","",IF('5'!$B$67="","","PCF008002"))</f>
        <v/>
      </c>
      <c r="AZ1510" s="140" t="str">
        <f>IF('5'!$B$5="","",IF('5'!$B$67="","",8))</f>
        <v/>
      </c>
      <c r="BA1510" s="137" t="str">
        <f>IF('5'!$B$5="","",IF('5'!$B$67="","",5))</f>
        <v/>
      </c>
      <c r="BB1510" s="137" t="str">
        <f>IF('5'!$B$5="","",IF('5'!$B$67="","",IF('5'!$F$67="","",'5'!$F$67)))</f>
        <v/>
      </c>
      <c r="BC1510" s="141" t="str">
        <f>IF('5'!$B$5="","",IF('5'!$B$67="","",0))</f>
        <v/>
      </c>
      <c r="BD1510" s="137" t="str">
        <f>IF('5'!$B$5="","",IF('5'!$B$67="","",'5'!$B$2))</f>
        <v/>
      </c>
      <c r="BE1510" s="138" t="str">
        <f>IF('5'!$B$5="","",IF('5'!$B$67="","",'5'!$B$4))</f>
        <v/>
      </c>
      <c r="BG1510" s="77"/>
      <c r="BH1510" s="73"/>
      <c r="BI1510" s="79"/>
      <c r="BK1510" s="75"/>
      <c r="BL1510" s="73"/>
      <c r="BO1510" s="79"/>
      <c r="BQ1510" s="77"/>
      <c r="BR1510" s="73"/>
    </row>
    <row r="1511" spans="50:70" x14ac:dyDescent="0.25">
      <c r="AX1511" s="139" t="str">
        <f>IF('5'!$B$5="","",IF('5'!$B$67="","",'5'!$B$5))</f>
        <v/>
      </c>
      <c r="AY1511" s="137" t="str">
        <f>IF('5'!$B$5="","",IF('5'!$B$67="","","PCF008002"))</f>
        <v/>
      </c>
      <c r="AZ1511" s="140" t="str">
        <f>IF('5'!$B$5="","",IF('5'!$B$67="","",8))</f>
        <v/>
      </c>
      <c r="BA1511" s="137" t="str">
        <f>IF('5'!$B$5="","",IF('5'!$B$67="","",6))</f>
        <v/>
      </c>
      <c r="BB1511" s="137" t="str">
        <f>IF('5'!$B$5="","",IF('5'!$B$67="","",IF('5'!$G$67="","",'5'!$G$67)))</f>
        <v/>
      </c>
      <c r="BC1511" s="141" t="str">
        <f>IF('5'!$B$5="","",IF('5'!$B$67="","",0))</f>
        <v/>
      </c>
      <c r="BD1511" s="137" t="str">
        <f>IF('5'!$B$5="","",IF('5'!$B$67="","",'5'!$B$2))</f>
        <v/>
      </c>
      <c r="BE1511" s="138" t="str">
        <f>IF('5'!$B$5="","",IF('5'!$B$67="","",'5'!$B$4))</f>
        <v/>
      </c>
      <c r="BG1511" s="77"/>
      <c r="BH1511" s="73"/>
      <c r="BI1511" s="79"/>
      <c r="BK1511" s="75"/>
      <c r="BL1511" s="73"/>
      <c r="BO1511" s="79"/>
      <c r="BQ1511" s="77"/>
      <c r="BR1511" s="73"/>
    </row>
    <row r="1512" spans="50:70" x14ac:dyDescent="0.25">
      <c r="AX1512" s="139" t="str">
        <f>IF('5'!$B$5="","",IF('5'!$B$67="","",'5'!$B$5))</f>
        <v/>
      </c>
      <c r="AY1512" s="137" t="str">
        <f>IF('5'!$B$5="","",IF('5'!$B$67="","","PCF008002"))</f>
        <v/>
      </c>
      <c r="AZ1512" s="140" t="str">
        <f>IF('5'!$B$5="","",IF('5'!$B$67="","",8))</f>
        <v/>
      </c>
      <c r="BA1512" s="137" t="str">
        <f>IF('5'!$B$5="","",IF('5'!$B$67="","",7))</f>
        <v/>
      </c>
      <c r="BB1512" s="137" t="str">
        <f>IF('5'!$B$5="","",IF('5'!$B$67="","",IF('5'!$H$67="","",'5'!$H$67)))</f>
        <v/>
      </c>
      <c r="BC1512" s="141" t="str">
        <f>IF('5'!$B$5="","",IF('5'!$B$67="","",0))</f>
        <v/>
      </c>
      <c r="BD1512" s="137" t="str">
        <f>IF('5'!$B$5="","",IF('5'!$B$67="","",'5'!$B$2))</f>
        <v/>
      </c>
      <c r="BE1512" s="138" t="str">
        <f>IF('5'!$B$5="","",IF('5'!$B$67="","",'5'!$B$4))</f>
        <v/>
      </c>
      <c r="BG1512" s="77"/>
      <c r="BH1512" s="73"/>
      <c r="BI1512" s="79"/>
      <c r="BK1512" s="75"/>
      <c r="BL1512" s="73"/>
      <c r="BO1512" s="79"/>
      <c r="BQ1512" s="77"/>
      <c r="BR1512" s="73"/>
    </row>
    <row r="1513" spans="50:70" x14ac:dyDescent="0.25">
      <c r="AX1513" s="139" t="str">
        <f>IF('5'!$B$5="","",IF('5'!$B$67="","",'5'!$B$5))</f>
        <v/>
      </c>
      <c r="AY1513" s="137" t="str">
        <f>IF('5'!$B$5="","",IF('5'!$B$67="","","PCF008002"))</f>
        <v/>
      </c>
      <c r="AZ1513" s="140" t="str">
        <f>IF('5'!$B$5="","",IF('5'!$B$67="","",8))</f>
        <v/>
      </c>
      <c r="BA1513" s="137" t="str">
        <f>IF('5'!$B$5="","",IF('5'!$B$67="","",8))</f>
        <v/>
      </c>
      <c r="BB1513" s="137" t="str">
        <f>IF('5'!$B$5="","",IF('5'!$B$67="","",IF('5'!$I$67="","",'5'!$I$67)))</f>
        <v/>
      </c>
      <c r="BC1513" s="141" t="str">
        <f>IF('5'!$B$5="","",IF('5'!$B$67="","",0))</f>
        <v/>
      </c>
      <c r="BD1513" s="137" t="str">
        <f>IF('5'!$B$5="","",IF('5'!$B$67="","",'5'!$B$2))</f>
        <v/>
      </c>
      <c r="BE1513" s="138" t="str">
        <f>IF('5'!$B$5="","",IF('5'!$B$67="","",'5'!$B$4))</f>
        <v/>
      </c>
      <c r="BG1513" s="77"/>
      <c r="BH1513" s="73"/>
      <c r="BI1513" s="79"/>
      <c r="BK1513" s="75"/>
      <c r="BL1513" s="73"/>
      <c r="BO1513" s="79"/>
      <c r="BQ1513" s="77"/>
      <c r="BR1513" s="73"/>
    </row>
    <row r="1514" spans="50:70" x14ac:dyDescent="0.25">
      <c r="AX1514" s="139" t="str">
        <f>IF('5'!$B$5="","",IF('5'!$B$67="","",'5'!$B$5))</f>
        <v/>
      </c>
      <c r="AY1514" s="137" t="str">
        <f>IF('5'!$B$5="","",IF('5'!$B$67="","","PCF008002"))</f>
        <v/>
      </c>
      <c r="AZ1514" s="140" t="str">
        <f>IF('5'!$B$5="","",IF('5'!$B$67="","",8))</f>
        <v/>
      </c>
      <c r="BA1514" s="137" t="str">
        <f>IF('5'!$B$5="","",IF('5'!$B$67="","",9))</f>
        <v/>
      </c>
      <c r="BB1514" s="137" t="str">
        <f>IF('5'!$B$5="","",IF('5'!$B$67="","","QAQC"))</f>
        <v/>
      </c>
      <c r="BC1514" s="141" t="str">
        <f>IF('5'!$B$5="","",IF('5'!$B$67="","",0))</f>
        <v/>
      </c>
      <c r="BD1514" s="137" t="str">
        <f>IF('5'!$B$5="","",IF('5'!$B$67="","",'5'!$B$2))</f>
        <v/>
      </c>
      <c r="BE1514" s="138" t="str">
        <f>IF('5'!$B$5="","",IF('5'!$B$67="","",'5'!$B$4))</f>
        <v/>
      </c>
      <c r="BG1514" s="77"/>
      <c r="BH1514" s="73"/>
      <c r="BI1514" s="79"/>
      <c r="BK1514" s="75"/>
      <c r="BL1514" s="73"/>
      <c r="BO1514" s="79"/>
      <c r="BQ1514" s="77"/>
      <c r="BR1514" s="73"/>
    </row>
    <row r="1515" spans="50:70" x14ac:dyDescent="0.25">
      <c r="AX1515" s="139" t="str">
        <f>IF('5'!$B$5="","",IF('5'!$B$67="","",'5'!$B$5))</f>
        <v/>
      </c>
      <c r="AY1515" s="137" t="str">
        <f>IF('5'!$B$5="","",IF('5'!$B$67="","","PCF008002"))</f>
        <v/>
      </c>
      <c r="AZ1515" s="140" t="str">
        <f>IF('5'!$B$5="","",IF('5'!$B$67="","",8))</f>
        <v/>
      </c>
      <c r="BA1515" s="137" t="str">
        <f>IF('5'!$B$5="","",IF('5'!$B$67="","",10))</f>
        <v/>
      </c>
      <c r="BB1515" s="137" t="str">
        <f>IF('5'!$B$5="","",IF('5'!$B$67="","",IF('5'!$R$67="","",'5'!$R$67)))</f>
        <v/>
      </c>
      <c r="BC1515" s="141" t="str">
        <f>IF('5'!$B$5="","",IF('5'!$B$67="","",0))</f>
        <v/>
      </c>
      <c r="BD1515" s="137" t="str">
        <f>IF('5'!$B$5="","",IF('5'!$B$67="","",'5'!$B$2))</f>
        <v/>
      </c>
      <c r="BE1515" s="138" t="str">
        <f>IF('5'!$B$5="","",IF('5'!$B$67="","",'5'!$B$4))</f>
        <v/>
      </c>
      <c r="BG1515" s="77"/>
      <c r="BH1515" s="73"/>
      <c r="BI1515" s="79"/>
      <c r="BK1515" s="75"/>
      <c r="BL1515" s="73"/>
      <c r="BO1515" s="79"/>
      <c r="BQ1515" s="77"/>
      <c r="BR1515" s="73"/>
    </row>
    <row r="1516" spans="50:70" x14ac:dyDescent="0.25">
      <c r="AX1516" s="139" t="str">
        <f>IF('5'!$B$5="","",IF('5'!$B$67="","",'5'!$B$5))</f>
        <v/>
      </c>
      <c r="AY1516" s="137" t="str">
        <f>IF('5'!$B$5="","",IF('5'!$B$67="","","PCF008002"))</f>
        <v/>
      </c>
      <c r="AZ1516" s="140" t="str">
        <f>IF('5'!$B$5="","",IF('5'!$B$67="","",8))</f>
        <v/>
      </c>
      <c r="BA1516" s="137" t="str">
        <f>IF('5'!$B$5="","",IF('5'!$B$67="","",11))</f>
        <v/>
      </c>
      <c r="BB1516" s="137" t="str">
        <f>IF('5'!$B$5="","",IF('5'!$B$67="","",IF('5'!$K$67="","",'5'!$K$67)))</f>
        <v/>
      </c>
      <c r="BC1516" s="141" t="str">
        <f>IF('5'!$B$5="","",IF('5'!$B$67="","",0))</f>
        <v/>
      </c>
      <c r="BD1516" s="137" t="str">
        <f>IF('5'!$B$5="","",IF('5'!$B$67="","",'5'!$B$2))</f>
        <v/>
      </c>
      <c r="BE1516" s="138" t="str">
        <f>IF('5'!$B$5="","",IF('5'!$B$67="","",'5'!$B$4))</f>
        <v/>
      </c>
      <c r="BG1516" s="77"/>
      <c r="BH1516" s="73"/>
      <c r="BI1516" s="79"/>
      <c r="BK1516" s="75"/>
      <c r="BL1516" s="73"/>
      <c r="BO1516" s="79"/>
      <c r="BQ1516" s="77"/>
      <c r="BR1516" s="73"/>
    </row>
    <row r="1517" spans="50:70" x14ac:dyDescent="0.25">
      <c r="AX1517" s="139" t="str">
        <f>IF('5'!$B$5="","",IF('5'!$B$67="","",'5'!$B$5))</f>
        <v/>
      </c>
      <c r="AY1517" s="137" t="str">
        <f>IF('5'!$B$5="","",IF('5'!$B$67="","","PCF008002"))</f>
        <v/>
      </c>
      <c r="AZ1517" s="140" t="str">
        <f>IF('5'!$B$5="","",IF('5'!$B$67="","",8))</f>
        <v/>
      </c>
      <c r="BA1517" s="137" t="str">
        <f>IF('5'!$B$5="","",IF('5'!$B$67="","",12))</f>
        <v/>
      </c>
      <c r="BB1517" s="137" t="str">
        <f>IF('5'!$B$5="","",IF('5'!$B$67="","",IF('5'!$E$67="","",'5'!$E$67)))</f>
        <v/>
      </c>
      <c r="BC1517" s="141" t="str">
        <f>IF('5'!$B$5="","",IF('5'!$B$67="","",0))</f>
        <v/>
      </c>
      <c r="BD1517" s="137" t="str">
        <f>IF('5'!$B$5="","",IF('5'!$B$67="","",'5'!$B$2))</f>
        <v/>
      </c>
      <c r="BE1517" s="138" t="str">
        <f>IF('5'!$B$5="","",IF('5'!$B$67="","",'5'!$B$4))</f>
        <v/>
      </c>
      <c r="BG1517" s="77"/>
      <c r="BH1517" s="73"/>
      <c r="BI1517" s="79"/>
      <c r="BK1517" s="75"/>
      <c r="BL1517" s="73"/>
      <c r="BO1517" s="79"/>
      <c r="BQ1517" s="77"/>
      <c r="BR1517" s="73"/>
    </row>
    <row r="1518" spans="50:70" x14ac:dyDescent="0.25">
      <c r="AX1518" s="139" t="str">
        <f>IF('5'!$B$5="","",IF('5'!$B$67="","",'5'!$B$5))</f>
        <v/>
      </c>
      <c r="AY1518" s="137" t="str">
        <f>IF('5'!$B$5="","",IF('5'!$B$67="","","PCF008002"))</f>
        <v/>
      </c>
      <c r="AZ1518" s="140" t="str">
        <f>IF('5'!$B$5="","",IF('5'!$B$67="","",8))</f>
        <v/>
      </c>
      <c r="BA1518" s="137" t="str">
        <f>IF('5'!$B$5="","",IF('5'!$B$67="","",990))</f>
        <v/>
      </c>
      <c r="BB1518" s="137"/>
      <c r="BC1518" s="141" t="str">
        <f>IF('5'!$B$5="","",IF('5'!$B$67="","",0))</f>
        <v/>
      </c>
      <c r="BD1518" s="137" t="str">
        <f>IF('5'!$B$5="","",IF('5'!$B$67="","",'5'!$B$2))</f>
        <v/>
      </c>
      <c r="BE1518" s="138" t="str">
        <f>IF('5'!$B$5="","",IF('5'!$B$67="","",'5'!$B$4))</f>
        <v/>
      </c>
      <c r="BG1518" s="77"/>
      <c r="BH1518" s="73"/>
      <c r="BI1518" s="79"/>
      <c r="BK1518" s="75"/>
      <c r="BL1518" s="73"/>
      <c r="BO1518" s="79"/>
      <c r="BQ1518" s="77"/>
      <c r="BR1518" s="73"/>
    </row>
    <row r="1519" spans="50:70" x14ac:dyDescent="0.25">
      <c r="AX1519" s="139" t="str">
        <f>IF('5'!$B$5="","",IF('5'!$B$67="","",'5'!$B$5))</f>
        <v/>
      </c>
      <c r="AY1519" s="137" t="str">
        <f>IF('5'!$B$5="","",IF('5'!$B$67="","","PCF008002"))</f>
        <v/>
      </c>
      <c r="AZ1519" s="140" t="str">
        <f>IF('5'!$B$5="","",IF('5'!$B$67="","",8))</f>
        <v/>
      </c>
      <c r="BA1519" s="137" t="str">
        <f>IF('5'!$B$5="","",IF('5'!$B$67="","",992))</f>
        <v/>
      </c>
      <c r="BB1519" s="137"/>
      <c r="BC1519" s="141" t="str">
        <f>IF('5'!$B$5="","",IF('5'!$B$67="","",0))</f>
        <v/>
      </c>
      <c r="BD1519" s="137" t="str">
        <f>IF('5'!$B$5="","",IF('5'!$B$67="","",'5'!$B$2))</f>
        <v/>
      </c>
      <c r="BE1519" s="138" t="str">
        <f>IF('5'!$B$5="","",IF('5'!$B$67="","",'5'!$B$4))</f>
        <v/>
      </c>
      <c r="BG1519" s="77"/>
      <c r="BH1519" s="73"/>
      <c r="BI1519" s="79"/>
      <c r="BK1519" s="75"/>
      <c r="BL1519" s="73"/>
      <c r="BO1519" s="79"/>
      <c r="BQ1519" s="77"/>
      <c r="BR1519" s="73"/>
    </row>
    <row r="1520" spans="50:70" x14ac:dyDescent="0.25">
      <c r="AX1520" s="139" t="str">
        <f>IF('5'!$B$5="","",IF('5'!$B$67="","",'5'!$B$5))</f>
        <v/>
      </c>
      <c r="AY1520" s="137" t="str">
        <f>IF('5'!$B$5="","",IF('5'!$B$67="","","PCF008002"))</f>
        <v/>
      </c>
      <c r="AZ1520" s="140" t="str">
        <f>IF('5'!$B$5="","",IF('5'!$B$67="","",8))</f>
        <v/>
      </c>
      <c r="BA1520" s="137" t="str">
        <f>IF('5'!$B$5="","",IF('5'!$B$67="","",993))</f>
        <v/>
      </c>
      <c r="BB1520" s="137"/>
      <c r="BC1520" s="141" t="str">
        <f>IF('5'!$B$5="","",IF('5'!$B$67="","",0))</f>
        <v/>
      </c>
      <c r="BD1520" s="137" t="str">
        <f>IF('5'!$B$5="","",IF('5'!$B$67="","",'5'!$B$2))</f>
        <v/>
      </c>
      <c r="BE1520" s="138" t="str">
        <f>IF('5'!$B$5="","",IF('5'!$B$67="","",'5'!$B$4))</f>
        <v/>
      </c>
      <c r="BG1520" s="77"/>
      <c r="BH1520" s="73"/>
      <c r="BI1520" s="79"/>
      <c r="BK1520" s="75"/>
      <c r="BL1520" s="73"/>
      <c r="BO1520" s="79"/>
      <c r="BQ1520" s="77"/>
      <c r="BR1520" s="73"/>
    </row>
    <row r="1521" spans="50:70" x14ac:dyDescent="0.25">
      <c r="AX1521" s="139" t="str">
        <f>IF('5'!$B$5="","",IF('5'!$B$67="","",'5'!$B$5))</f>
        <v/>
      </c>
      <c r="AY1521" s="137" t="str">
        <f>IF('5'!$B$5="","",IF('5'!$B$67="","","PCF008002"))</f>
        <v/>
      </c>
      <c r="AZ1521" s="140" t="str">
        <f>IF('5'!$B$5="","",IF('5'!$B$67="","",8))</f>
        <v/>
      </c>
      <c r="BA1521" s="137" t="str">
        <f>IF('5'!$B$5="","",IF('5'!$B$67="","",994))</f>
        <v/>
      </c>
      <c r="BB1521" s="137"/>
      <c r="BC1521" s="141" t="str">
        <f>IF('5'!$B$5="","",IF('5'!$B$67="","",0))</f>
        <v/>
      </c>
      <c r="BD1521" s="137" t="str">
        <f>IF('5'!$B$5="","",IF('5'!$B$67="","",'5'!$B$2))</f>
        <v/>
      </c>
      <c r="BE1521" s="138" t="str">
        <f>IF('5'!$B$5="","",IF('5'!$B$67="","",'5'!$B$4))</f>
        <v/>
      </c>
      <c r="BG1521" s="77"/>
      <c r="BH1521" s="73"/>
      <c r="BI1521" s="79"/>
      <c r="BK1521" s="75"/>
      <c r="BL1521" s="73"/>
      <c r="BO1521" s="79"/>
      <c r="BQ1521" s="77"/>
      <c r="BR1521" s="73"/>
    </row>
    <row r="1522" spans="50:70" x14ac:dyDescent="0.25">
      <c r="AX1522" s="139" t="str">
        <f>IF('5'!$B$5="","",IF('5'!$B$67="","",'5'!$B$5))</f>
        <v/>
      </c>
      <c r="AY1522" s="137" t="str">
        <f>IF('5'!$B$5="","",IF('5'!$B$67="","","PCF008002"))</f>
        <v/>
      </c>
      <c r="AZ1522" s="140" t="str">
        <f>IF('5'!$B$5="","",IF('5'!$B$67="","",8))</f>
        <v/>
      </c>
      <c r="BA1522" s="137" t="str">
        <f>IF('5'!$B$5="","",IF('5'!$B$67="","",995))</f>
        <v/>
      </c>
      <c r="BB1522" s="137"/>
      <c r="BC1522" s="141" t="str">
        <f>IF('5'!$B$5="","",IF('5'!$B$67="","",0))</f>
        <v/>
      </c>
      <c r="BD1522" s="137" t="str">
        <f>IF('5'!$B$5="","",IF('5'!$B$67="","",'5'!$B$2))</f>
        <v/>
      </c>
      <c r="BE1522" s="138" t="str">
        <f>IF('5'!$B$5="","",IF('5'!$B$67="","",'5'!$B$4))</f>
        <v/>
      </c>
      <c r="BG1522" s="77"/>
      <c r="BH1522" s="73"/>
      <c r="BI1522" s="79"/>
      <c r="BK1522" s="75"/>
      <c r="BL1522" s="73"/>
      <c r="BO1522" s="79"/>
      <c r="BQ1522" s="77"/>
      <c r="BR1522" s="73"/>
    </row>
    <row r="1523" spans="50:70" x14ac:dyDescent="0.25">
      <c r="AX1523" s="139" t="str">
        <f>IF('5'!$B$5="","",IF('5'!$B$67="","",'5'!$B$5))</f>
        <v/>
      </c>
      <c r="AY1523" s="137" t="str">
        <f>IF('5'!$B$5="","",IF('5'!$B$67="","","PCF008002"))</f>
        <v/>
      </c>
      <c r="AZ1523" s="140" t="str">
        <f>IF('5'!$B$5="","",IF('5'!$B$67="","",8))</f>
        <v/>
      </c>
      <c r="BA1523" s="137" t="str">
        <f>IF('5'!$B$5="","",IF('5'!$B$67="","",996))</f>
        <v/>
      </c>
      <c r="BB1523" s="137"/>
      <c r="BC1523" s="141" t="str">
        <f>IF('5'!$B$5="","",IF('5'!$B$67="","",0))</f>
        <v/>
      </c>
      <c r="BD1523" s="137" t="str">
        <f>IF('5'!$B$5="","",IF('5'!$B$67="","",'5'!$B$2))</f>
        <v/>
      </c>
      <c r="BE1523" s="138" t="str">
        <f>IF('5'!$B$5="","",IF('5'!$B$67="","",'5'!$B$4))</f>
        <v/>
      </c>
      <c r="BG1523" s="77"/>
      <c r="BH1523" s="73"/>
      <c r="BI1523" s="79"/>
      <c r="BK1523" s="75"/>
      <c r="BL1523" s="73"/>
      <c r="BO1523" s="79"/>
      <c r="BQ1523" s="77"/>
      <c r="BR1523" s="73"/>
    </row>
    <row r="1524" spans="50:70" x14ac:dyDescent="0.25">
      <c r="AX1524" s="139" t="str">
        <f>IF('5'!$B$5="","",IF('5'!$B$67="","",'5'!$B$5))</f>
        <v/>
      </c>
      <c r="AY1524" s="137" t="str">
        <f>IF('5'!$B$5="","",IF('5'!$B$67="","","PCF008002"))</f>
        <v/>
      </c>
      <c r="AZ1524" s="140" t="str">
        <f>IF('5'!$B$5="","",IF('5'!$B$67="","",8))</f>
        <v/>
      </c>
      <c r="BA1524" s="137" t="str">
        <f>IF('5'!$B$5="","",IF('5'!$B$67="","",997))</f>
        <v/>
      </c>
      <c r="BB1524" s="137"/>
      <c r="BC1524" s="141" t="str">
        <f>IF('5'!$B$5="","",IF('5'!$B$67="","",0))</f>
        <v/>
      </c>
      <c r="BD1524" s="137" t="str">
        <f>IF('5'!$B$5="","",IF('5'!$B$67="","",'5'!$B$2))</f>
        <v/>
      </c>
      <c r="BE1524" s="138" t="str">
        <f>IF('5'!$B$5="","",IF('5'!$B$67="","",'5'!$B$4))</f>
        <v/>
      </c>
      <c r="BG1524" s="77"/>
      <c r="BH1524" s="73"/>
      <c r="BI1524" s="79"/>
      <c r="BK1524" s="75"/>
      <c r="BL1524" s="73"/>
      <c r="BO1524" s="79"/>
      <c r="BQ1524" s="77"/>
      <c r="BR1524" s="73"/>
    </row>
    <row r="1525" spans="50:70" x14ac:dyDescent="0.25">
      <c r="AX1525" s="139" t="str">
        <f>IF('5'!$B$5="","",IF('5'!$B$67="","",'5'!$B$5))</f>
        <v/>
      </c>
      <c r="AY1525" s="137" t="str">
        <f>IF('5'!$B$5="","",IF('5'!$B$67="","","PCF008002"))</f>
        <v/>
      </c>
      <c r="AZ1525" s="140" t="str">
        <f>IF('5'!$B$5="","",IF('5'!$B$67="","",8))</f>
        <v/>
      </c>
      <c r="BA1525" s="137" t="str">
        <f>IF('5'!$B$5="","",IF('5'!$B$67="","",998))</f>
        <v/>
      </c>
      <c r="BB1525" s="137"/>
      <c r="BC1525" s="141" t="str">
        <f>IF('5'!$B$5="","",IF('5'!$B$67="","",0))</f>
        <v/>
      </c>
      <c r="BD1525" s="137" t="str">
        <f>IF('5'!$B$5="","",IF('5'!$B$67="","",'5'!$B$2))</f>
        <v/>
      </c>
      <c r="BE1525" s="138" t="str">
        <f>IF('5'!$B$5="","",IF('5'!$B$67="","",'5'!$B$4))</f>
        <v/>
      </c>
      <c r="BG1525" s="77"/>
      <c r="BH1525" s="73"/>
      <c r="BI1525" s="79"/>
      <c r="BK1525" s="75"/>
      <c r="BL1525" s="73"/>
      <c r="BO1525" s="79"/>
      <c r="BQ1525" s="77"/>
      <c r="BR1525" s="73"/>
    </row>
    <row r="1526" spans="50:70" x14ac:dyDescent="0.25">
      <c r="AX1526" s="139" t="str">
        <f>IF('5'!$B$5="","",IF('5'!$B$67="","",'5'!$B$5))</f>
        <v/>
      </c>
      <c r="AY1526" s="137" t="str">
        <f>IF('5'!$B$5="","",IF('5'!$B$67="","","PCF008002"))</f>
        <v/>
      </c>
      <c r="AZ1526" s="140" t="str">
        <f>IF('5'!$B$5="","",IF('5'!$B$67="","",8))</f>
        <v/>
      </c>
      <c r="BA1526" s="137" t="str">
        <f>IF('5'!$B$5="","",IF('5'!$B$67="","",999))</f>
        <v/>
      </c>
      <c r="BB1526" s="137"/>
      <c r="BC1526" s="141" t="str">
        <f>IF('5'!$B$5="","",IF('5'!$B$67="","",0))</f>
        <v/>
      </c>
      <c r="BD1526" s="137" t="str">
        <f>IF('5'!$B$5="","",IF('5'!$B$67="","",'5'!$B$2))</f>
        <v/>
      </c>
      <c r="BE1526" s="138" t="str">
        <f>IF('5'!$B$5="","",IF('5'!$B$67="","",'5'!$B$4))</f>
        <v/>
      </c>
      <c r="BG1526" s="77"/>
      <c r="BH1526" s="73"/>
      <c r="BI1526" s="79"/>
      <c r="BK1526" s="75"/>
      <c r="BL1526" s="73"/>
      <c r="BO1526" s="79"/>
      <c r="BQ1526" s="77"/>
      <c r="BR1526" s="73"/>
    </row>
    <row r="1527" spans="50:70" x14ac:dyDescent="0.25">
      <c r="AX1527" s="139" t="str">
        <f>IF('5'!$B$5="","",IF('5'!$B$68="","",'5'!$B$5))</f>
        <v/>
      </c>
      <c r="AY1527" s="137" t="str">
        <f>IF('5'!$B$5="","",IF('5'!$B$68="","","PCF008002"))</f>
        <v/>
      </c>
      <c r="AZ1527" s="140" t="str">
        <f>IF('5'!$B$5="","",IF('5'!$B$68="","",9))</f>
        <v/>
      </c>
      <c r="BA1527" s="137" t="str">
        <f>IF('5'!$B$5="","",IF('5'!$B$68="","",1))</f>
        <v/>
      </c>
      <c r="BB1527" s="137" t="str">
        <f>IF('5'!$B$5="","",IF('5'!$B$68="","",IF('5'!$B$68="","",'5'!$B$68)))</f>
        <v/>
      </c>
      <c r="BC1527" s="141" t="str">
        <f>IF('5'!$B$5="","",IF('5'!$B$68="","",0))</f>
        <v/>
      </c>
      <c r="BD1527" s="137" t="str">
        <f>IF('5'!$B$5="","",IF('5'!$B$68="","",'5'!$B$2))</f>
        <v/>
      </c>
      <c r="BE1527" s="138" t="str">
        <f>IF('5'!$B$5="","",IF('5'!$B$68="","",'5'!$B$4))</f>
        <v/>
      </c>
      <c r="BG1527" s="77"/>
      <c r="BH1527" s="73"/>
      <c r="BI1527" s="79"/>
      <c r="BK1527" s="75"/>
      <c r="BL1527" s="73"/>
      <c r="BO1527" s="79"/>
      <c r="BQ1527" s="77"/>
      <c r="BR1527" s="73"/>
    </row>
    <row r="1528" spans="50:70" x14ac:dyDescent="0.25">
      <c r="AX1528" s="139" t="str">
        <f>IF('5'!$B$5="","",IF('5'!$B$68="","",'5'!$B$5))</f>
        <v/>
      </c>
      <c r="AY1528" s="137" t="str">
        <f>IF('5'!$B$5="","",IF('5'!$B$68="","","PCF008002"))</f>
        <v/>
      </c>
      <c r="AZ1528" s="140" t="str">
        <f>IF('5'!$B$5="","",IF('5'!$B$68="","",9))</f>
        <v/>
      </c>
      <c r="BA1528" s="137" t="str">
        <f>IF('5'!$B$5="","",IF('5'!$B$68="","",2))</f>
        <v/>
      </c>
      <c r="BB1528" s="137" t="str">
        <f>IF('5'!$B$5="","",IF('5'!$B$68="","",IF('5'!$J$68="","",'5'!$J$68)))</f>
        <v/>
      </c>
      <c r="BC1528" s="141" t="str">
        <f>IF('5'!$B$5="","",IF('5'!$B$68="","",0))</f>
        <v/>
      </c>
      <c r="BD1528" s="137" t="str">
        <f>IF('5'!$B$5="","",IF('5'!$B$68="","",'5'!$B$2))</f>
        <v/>
      </c>
      <c r="BE1528" s="138" t="str">
        <f>IF('5'!$B$5="","",IF('5'!$B$68="","",'5'!$B$4))</f>
        <v/>
      </c>
      <c r="BG1528" s="77"/>
      <c r="BH1528" s="73"/>
      <c r="BI1528" s="79"/>
      <c r="BK1528" s="75"/>
      <c r="BL1528" s="73"/>
      <c r="BO1528" s="79"/>
      <c r="BQ1528" s="77"/>
      <c r="BR1528" s="73"/>
    </row>
    <row r="1529" spans="50:70" x14ac:dyDescent="0.25">
      <c r="AX1529" s="139" t="str">
        <f>IF('5'!$B$5="","",IF('5'!$B$68="","",'5'!$B$5))</f>
        <v/>
      </c>
      <c r="AY1529" s="137" t="str">
        <f>IF('5'!$B$5="","",IF('5'!$B$68="","","PCF008002"))</f>
        <v/>
      </c>
      <c r="AZ1529" s="140" t="str">
        <f>IF('5'!$B$5="","",IF('5'!$B$68="","",9))</f>
        <v/>
      </c>
      <c r="BA1529" s="137" t="str">
        <f>IF('5'!$B$5="","",IF('5'!$B$68="","",3))</f>
        <v/>
      </c>
      <c r="BB1529" s="137" t="str">
        <f>IF('5'!$B$5="","",IF('5'!$B$68="","",IF('5'!$D$68="","",'5'!$D$68)))</f>
        <v/>
      </c>
      <c r="BC1529" s="141" t="str">
        <f>IF('5'!$B$5="","",IF('5'!$B$68="","",0))</f>
        <v/>
      </c>
      <c r="BD1529" s="137" t="str">
        <f>IF('5'!$B$5="","",IF('5'!$B$68="","",'5'!$B$2))</f>
        <v/>
      </c>
      <c r="BE1529" s="138" t="str">
        <f>IF('5'!$B$5="","",IF('5'!$B$68="","",'5'!$B$4))</f>
        <v/>
      </c>
      <c r="BG1529" s="77"/>
      <c r="BH1529" s="73"/>
      <c r="BI1529" s="79"/>
      <c r="BK1529" s="75"/>
      <c r="BL1529" s="73"/>
      <c r="BO1529" s="79"/>
      <c r="BQ1529" s="77"/>
      <c r="BR1529" s="73"/>
    </row>
    <row r="1530" spans="50:70" x14ac:dyDescent="0.25">
      <c r="AX1530" s="139" t="str">
        <f>IF('5'!$B$5="","",IF('5'!$B$68="","",'5'!$B$5))</f>
        <v/>
      </c>
      <c r="AY1530" s="137" t="str">
        <f>IF('5'!$B$5="","",IF('5'!$B$68="","","PCF008002"))</f>
        <v/>
      </c>
      <c r="AZ1530" s="140" t="str">
        <f>IF('5'!$B$5="","",IF('5'!$B$68="","",9))</f>
        <v/>
      </c>
      <c r="BA1530" s="137" t="str">
        <f>IF('5'!$B$5="","",IF('5'!$B$68="","",4))</f>
        <v/>
      </c>
      <c r="BB1530" s="137" t="str">
        <f>IF('5'!$B$5="","",IF('5'!$B$68="","",IF('5'!$D$68="","",'5'!$D$68)))</f>
        <v/>
      </c>
      <c r="BC1530" s="141" t="str">
        <f>IF('5'!$B$5="","",IF('5'!$B$68="","",0))</f>
        <v/>
      </c>
      <c r="BD1530" s="137" t="str">
        <f>IF('5'!$B$5="","",IF('5'!$B$68="","",'5'!$B$2))</f>
        <v/>
      </c>
      <c r="BE1530" s="138" t="str">
        <f>IF('5'!$B$5="","",IF('5'!$B$68="","",'5'!$B$4))</f>
        <v/>
      </c>
      <c r="BG1530" s="77"/>
      <c r="BH1530" s="73"/>
      <c r="BI1530" s="79"/>
      <c r="BK1530" s="75"/>
      <c r="BL1530" s="73"/>
      <c r="BO1530" s="79"/>
      <c r="BQ1530" s="77"/>
      <c r="BR1530" s="73"/>
    </row>
    <row r="1531" spans="50:70" x14ac:dyDescent="0.25">
      <c r="AX1531" s="139" t="str">
        <f>IF('5'!$B$5="","",IF('5'!$B$68="","",'5'!$B$5))</f>
        <v/>
      </c>
      <c r="AY1531" s="137" t="str">
        <f>IF('5'!$B$5="","",IF('5'!$B$68="","","PCF008002"))</f>
        <v/>
      </c>
      <c r="AZ1531" s="140" t="str">
        <f>IF('5'!$B$5="","",IF('5'!$B$68="","",9))</f>
        <v/>
      </c>
      <c r="BA1531" s="137" t="str">
        <f>IF('5'!$B$5="","",IF('5'!$B$68="","",5))</f>
        <v/>
      </c>
      <c r="BB1531" s="137" t="str">
        <f>IF('5'!$B$5="","",IF('5'!$B$68="","",IF('5'!$F$68="","",'5'!$F$68)))</f>
        <v/>
      </c>
      <c r="BC1531" s="141" t="str">
        <f>IF('5'!$B$5="","",IF('5'!$B$68="","",0))</f>
        <v/>
      </c>
      <c r="BD1531" s="137" t="str">
        <f>IF('5'!$B$5="","",IF('5'!$B$68="","",'5'!$B$2))</f>
        <v/>
      </c>
      <c r="BE1531" s="138" t="str">
        <f>IF('5'!$B$5="","",IF('5'!$B$68="","",'5'!$B$4))</f>
        <v/>
      </c>
      <c r="BG1531" s="77"/>
      <c r="BH1531" s="73"/>
      <c r="BI1531" s="79"/>
      <c r="BK1531" s="75"/>
      <c r="BL1531" s="73"/>
      <c r="BO1531" s="79"/>
      <c r="BQ1531" s="77"/>
      <c r="BR1531" s="73"/>
    </row>
    <row r="1532" spans="50:70" x14ac:dyDescent="0.25">
      <c r="AX1532" s="139" t="str">
        <f>IF('5'!$B$5="","",IF('5'!$B$68="","",'5'!$B$5))</f>
        <v/>
      </c>
      <c r="AY1532" s="137" t="str">
        <f>IF('5'!$B$5="","",IF('5'!$B$68="","","PCF008002"))</f>
        <v/>
      </c>
      <c r="AZ1532" s="140" t="str">
        <f>IF('5'!$B$5="","",IF('5'!$B$68="","",9))</f>
        <v/>
      </c>
      <c r="BA1532" s="137" t="str">
        <f>IF('5'!$B$5="","",IF('5'!$B$68="","",6))</f>
        <v/>
      </c>
      <c r="BB1532" s="137" t="str">
        <f>IF('5'!$B$5="","",IF('5'!$B$68="","",IF('5'!$G$68="","",'5'!$G$68)))</f>
        <v/>
      </c>
      <c r="BC1532" s="141" t="str">
        <f>IF('5'!$B$5="","",IF('5'!$B$68="","",0))</f>
        <v/>
      </c>
      <c r="BD1532" s="137" t="str">
        <f>IF('5'!$B$5="","",IF('5'!$B$68="","",'5'!$B$2))</f>
        <v/>
      </c>
      <c r="BE1532" s="138" t="str">
        <f>IF('5'!$B$5="","",IF('5'!$B$68="","",'5'!$B$4))</f>
        <v/>
      </c>
      <c r="BG1532" s="77"/>
      <c r="BH1532" s="73"/>
      <c r="BI1532" s="79"/>
      <c r="BK1532" s="75"/>
      <c r="BL1532" s="73"/>
      <c r="BO1532" s="79"/>
      <c r="BQ1532" s="77"/>
      <c r="BR1532" s="73"/>
    </row>
    <row r="1533" spans="50:70" x14ac:dyDescent="0.25">
      <c r="AX1533" s="139" t="str">
        <f>IF('5'!$B$5="","",IF('5'!$B$68="","",'5'!$B$5))</f>
        <v/>
      </c>
      <c r="AY1533" s="137" t="str">
        <f>IF('5'!$B$5="","",IF('5'!$B$68="","","PCF008002"))</f>
        <v/>
      </c>
      <c r="AZ1533" s="140" t="str">
        <f>IF('5'!$B$5="","",IF('5'!$B$68="","",9))</f>
        <v/>
      </c>
      <c r="BA1533" s="137" t="str">
        <f>IF('5'!$B$5="","",IF('5'!$B$68="","",7))</f>
        <v/>
      </c>
      <c r="BB1533" s="137" t="str">
        <f>IF('5'!$B$5="","",IF('5'!$B$68="","",IF('5'!$H$68="","",'5'!$H$68)))</f>
        <v/>
      </c>
      <c r="BC1533" s="141" t="str">
        <f>IF('5'!$B$5="","",IF('5'!$B$68="","",0))</f>
        <v/>
      </c>
      <c r="BD1533" s="137" t="str">
        <f>IF('5'!$B$5="","",IF('5'!$B$68="","",'5'!$B$2))</f>
        <v/>
      </c>
      <c r="BE1533" s="138" t="str">
        <f>IF('5'!$B$5="","",IF('5'!$B$68="","",'5'!$B$4))</f>
        <v/>
      </c>
      <c r="BG1533" s="77"/>
      <c r="BH1533" s="73"/>
      <c r="BI1533" s="79"/>
      <c r="BK1533" s="75"/>
      <c r="BL1533" s="73"/>
      <c r="BO1533" s="79"/>
      <c r="BQ1533" s="77"/>
      <c r="BR1533" s="73"/>
    </row>
    <row r="1534" spans="50:70" x14ac:dyDescent="0.25">
      <c r="AX1534" s="139" t="str">
        <f>IF('5'!$B$5="","",IF('5'!$B$68="","",'5'!$B$5))</f>
        <v/>
      </c>
      <c r="AY1534" s="137" t="str">
        <f>IF('5'!$B$5="","",IF('5'!$B$68="","","PCF008002"))</f>
        <v/>
      </c>
      <c r="AZ1534" s="140" t="str">
        <f>IF('5'!$B$5="","",IF('5'!$B$68="","",9))</f>
        <v/>
      </c>
      <c r="BA1534" s="137" t="str">
        <f>IF('5'!$B$5="","",IF('5'!$B$68="","",8))</f>
        <v/>
      </c>
      <c r="BB1534" s="137" t="str">
        <f>IF('5'!$B$5="","",IF('5'!$B$68="","",IF('5'!$I$68="","",'5'!$I$68)))</f>
        <v/>
      </c>
      <c r="BC1534" s="141" t="str">
        <f>IF('5'!$B$5="","",IF('5'!$B$68="","",0))</f>
        <v/>
      </c>
      <c r="BD1534" s="137" t="str">
        <f>IF('5'!$B$5="","",IF('5'!$B$68="","",'5'!$B$2))</f>
        <v/>
      </c>
      <c r="BE1534" s="138" t="str">
        <f>IF('5'!$B$5="","",IF('5'!$B$68="","",'5'!$B$4))</f>
        <v/>
      </c>
      <c r="BG1534" s="77"/>
      <c r="BH1534" s="73"/>
      <c r="BI1534" s="79"/>
      <c r="BK1534" s="75"/>
      <c r="BL1534" s="73"/>
      <c r="BO1534" s="79"/>
      <c r="BQ1534" s="77"/>
      <c r="BR1534" s="73"/>
    </row>
    <row r="1535" spans="50:70" x14ac:dyDescent="0.25">
      <c r="AX1535" s="139" t="str">
        <f>IF('5'!$B$5="","",IF('5'!$B$68="","",'5'!$B$5))</f>
        <v/>
      </c>
      <c r="AY1535" s="137" t="str">
        <f>IF('5'!$B$5="","",IF('5'!$B$68="","","PCF008002"))</f>
        <v/>
      </c>
      <c r="AZ1535" s="140" t="str">
        <f>IF('5'!$B$5="","",IF('5'!$B$68="","",9))</f>
        <v/>
      </c>
      <c r="BA1535" s="137" t="str">
        <f>IF('5'!$B$5="","",IF('5'!$B$68="","",9))</f>
        <v/>
      </c>
      <c r="BB1535" s="137" t="str">
        <f>IF('5'!$B$5="","",IF('5'!$B$68="","","QAQC"))</f>
        <v/>
      </c>
      <c r="BC1535" s="141" t="str">
        <f>IF('5'!$B$5="","",IF('5'!$B$68="","",0))</f>
        <v/>
      </c>
      <c r="BD1535" s="137" t="str">
        <f>IF('5'!$B$5="","",IF('5'!$B$68="","",'5'!$B$2))</f>
        <v/>
      </c>
      <c r="BE1535" s="138" t="str">
        <f>IF('5'!$B$5="","",IF('5'!$B$68="","",'5'!$B$4))</f>
        <v/>
      </c>
      <c r="BG1535" s="77"/>
      <c r="BH1535" s="73"/>
      <c r="BI1535" s="79"/>
      <c r="BK1535" s="75"/>
      <c r="BL1535" s="73"/>
      <c r="BO1535" s="79"/>
      <c r="BQ1535" s="77"/>
      <c r="BR1535" s="73"/>
    </row>
    <row r="1536" spans="50:70" x14ac:dyDescent="0.25">
      <c r="AX1536" s="139" t="str">
        <f>IF('5'!$B$5="","",IF('5'!$B$68="","",'5'!$B$5))</f>
        <v/>
      </c>
      <c r="AY1536" s="137" t="str">
        <f>IF('5'!$B$5="","",IF('5'!$B$68="","","PCF008002"))</f>
        <v/>
      </c>
      <c r="AZ1536" s="140" t="str">
        <f>IF('5'!$B$5="","",IF('5'!$B$68="","",9))</f>
        <v/>
      </c>
      <c r="BA1536" s="137" t="str">
        <f>IF('5'!$B$5="","",IF('5'!$B$68="","",10))</f>
        <v/>
      </c>
      <c r="BB1536" s="137" t="str">
        <f>IF('5'!$B$5="","",IF('5'!$B$68="","",IF('5'!$R$68="","",'5'!$R$68)))</f>
        <v/>
      </c>
      <c r="BC1536" s="141" t="str">
        <f>IF('5'!$B$5="","",IF('5'!$B$68="","",0))</f>
        <v/>
      </c>
      <c r="BD1536" s="137" t="str">
        <f>IF('5'!$B$5="","",IF('5'!$B$68="","",'5'!$B$2))</f>
        <v/>
      </c>
      <c r="BE1536" s="138" t="str">
        <f>IF('5'!$B$5="","",IF('5'!$B$68="","",'5'!$B$4))</f>
        <v/>
      </c>
      <c r="BG1536" s="77"/>
      <c r="BH1536" s="73"/>
      <c r="BI1536" s="79"/>
      <c r="BK1536" s="75"/>
      <c r="BL1536" s="73"/>
      <c r="BO1536" s="79"/>
      <c r="BQ1536" s="77"/>
      <c r="BR1536" s="73"/>
    </row>
    <row r="1537" spans="50:70" x14ac:dyDescent="0.25">
      <c r="AX1537" s="139" t="str">
        <f>IF('5'!$B$5="","",IF('5'!$B$68="","",'5'!$B$5))</f>
        <v/>
      </c>
      <c r="AY1537" s="137" t="str">
        <f>IF('5'!$B$5="","",IF('5'!$B$68="","","PCF008002"))</f>
        <v/>
      </c>
      <c r="AZ1537" s="140" t="str">
        <f>IF('5'!$B$5="","",IF('5'!$B$68="","",9))</f>
        <v/>
      </c>
      <c r="BA1537" s="137" t="str">
        <f>IF('5'!$B$5="","",IF('5'!$B$68="","",11))</f>
        <v/>
      </c>
      <c r="BB1537" s="137" t="str">
        <f>IF('5'!$B$5="","",IF('5'!$B$68="","",IF('5'!$K$68="","",'5'!$K$68)))</f>
        <v/>
      </c>
      <c r="BC1537" s="141" t="str">
        <f>IF('5'!$B$5="","",IF('5'!$B$68="","",0))</f>
        <v/>
      </c>
      <c r="BD1537" s="137" t="str">
        <f>IF('5'!$B$5="","",IF('5'!$B$68="","",'5'!$B$2))</f>
        <v/>
      </c>
      <c r="BE1537" s="138" t="str">
        <f>IF('5'!$B$5="","",IF('5'!$B$68="","",'5'!$B$4))</f>
        <v/>
      </c>
      <c r="BG1537" s="77"/>
      <c r="BH1537" s="73"/>
      <c r="BI1537" s="79"/>
      <c r="BK1537" s="75"/>
      <c r="BL1537" s="73"/>
      <c r="BO1537" s="79"/>
      <c r="BQ1537" s="77"/>
      <c r="BR1537" s="73"/>
    </row>
    <row r="1538" spans="50:70" x14ac:dyDescent="0.25">
      <c r="AX1538" s="139" t="str">
        <f>IF('5'!$B$5="","",IF('5'!$B$68="","",'5'!$B$5))</f>
        <v/>
      </c>
      <c r="AY1538" s="137" t="str">
        <f>IF('5'!$B$5="","",IF('5'!$B$68="","","PCF008002"))</f>
        <v/>
      </c>
      <c r="AZ1538" s="140" t="str">
        <f>IF('5'!$B$5="","",IF('5'!$B$68="","",9))</f>
        <v/>
      </c>
      <c r="BA1538" s="137" t="str">
        <f>IF('5'!$B$5="","",IF('5'!$B$68="","",12))</f>
        <v/>
      </c>
      <c r="BB1538" s="137" t="str">
        <f>IF('5'!$B$5="","",IF('5'!$B$68="","",IF('5'!$E$68="","",'5'!$E$68)))</f>
        <v/>
      </c>
      <c r="BC1538" s="141" t="str">
        <f>IF('5'!$B$5="","",IF('5'!$B$68="","",0))</f>
        <v/>
      </c>
      <c r="BD1538" s="137" t="str">
        <f>IF('5'!$B$5="","",IF('5'!$B$68="","",'5'!$B$2))</f>
        <v/>
      </c>
      <c r="BE1538" s="138" t="str">
        <f>IF('5'!$B$5="","",IF('5'!$B$68="","",'5'!$B$4))</f>
        <v/>
      </c>
      <c r="BG1538" s="77"/>
      <c r="BH1538" s="73"/>
      <c r="BI1538" s="79"/>
      <c r="BK1538" s="75"/>
      <c r="BL1538" s="73"/>
      <c r="BO1538" s="79"/>
      <c r="BQ1538" s="77"/>
      <c r="BR1538" s="73"/>
    </row>
    <row r="1539" spans="50:70" x14ac:dyDescent="0.25">
      <c r="AX1539" s="139" t="str">
        <f>IF('5'!$B$5="","",IF('5'!$B$68="","",'5'!$B$5))</f>
        <v/>
      </c>
      <c r="AY1539" s="137" t="str">
        <f>IF('5'!$B$5="","",IF('5'!$B$68="","","PCF008002"))</f>
        <v/>
      </c>
      <c r="AZ1539" s="140" t="str">
        <f>IF('5'!$B$5="","",IF('5'!$B$68="","",9))</f>
        <v/>
      </c>
      <c r="BA1539" s="137" t="str">
        <f>IF('5'!$B$5="","",IF('5'!$B$68="","",990))</f>
        <v/>
      </c>
      <c r="BB1539" s="137"/>
      <c r="BC1539" s="141" t="str">
        <f>IF('5'!$B$5="","",IF('5'!$B$68="","",0))</f>
        <v/>
      </c>
      <c r="BD1539" s="137" t="str">
        <f>IF('5'!$B$5="","",IF('5'!$B$68="","",'5'!$B$2))</f>
        <v/>
      </c>
      <c r="BE1539" s="138" t="str">
        <f>IF('5'!$B$5="","",IF('5'!$B$68="","",'5'!$B$4))</f>
        <v/>
      </c>
      <c r="BG1539" s="77"/>
      <c r="BH1539" s="73"/>
      <c r="BI1539" s="79"/>
      <c r="BK1539" s="75"/>
      <c r="BL1539" s="73"/>
      <c r="BO1539" s="79"/>
      <c r="BQ1539" s="77"/>
      <c r="BR1539" s="73"/>
    </row>
    <row r="1540" spans="50:70" x14ac:dyDescent="0.25">
      <c r="AX1540" s="139" t="str">
        <f>IF('5'!$B$5="","",IF('5'!$B$68="","",'5'!$B$5))</f>
        <v/>
      </c>
      <c r="AY1540" s="137" t="str">
        <f>IF('5'!$B$5="","",IF('5'!$B$68="","","PCF008002"))</f>
        <v/>
      </c>
      <c r="AZ1540" s="140" t="str">
        <f>IF('5'!$B$5="","",IF('5'!$B$68="","",9))</f>
        <v/>
      </c>
      <c r="BA1540" s="137" t="str">
        <f>IF('5'!$B$5="","",IF('5'!$B$68="","",992))</f>
        <v/>
      </c>
      <c r="BB1540" s="137"/>
      <c r="BC1540" s="141" t="str">
        <f>IF('5'!$B$5="","",IF('5'!$B$68="","",0))</f>
        <v/>
      </c>
      <c r="BD1540" s="137" t="str">
        <f>IF('5'!$B$5="","",IF('5'!$B$68="","",'5'!$B$2))</f>
        <v/>
      </c>
      <c r="BE1540" s="138" t="str">
        <f>IF('5'!$B$5="","",IF('5'!$B$68="","",'5'!$B$4))</f>
        <v/>
      </c>
      <c r="BG1540" s="77"/>
      <c r="BH1540" s="73"/>
      <c r="BI1540" s="79"/>
      <c r="BK1540" s="75"/>
      <c r="BL1540" s="73"/>
      <c r="BO1540" s="79"/>
      <c r="BQ1540" s="77"/>
      <c r="BR1540" s="73"/>
    </row>
    <row r="1541" spans="50:70" x14ac:dyDescent="0.25">
      <c r="AX1541" s="139" t="str">
        <f>IF('5'!$B$5="","",IF('5'!$B$68="","",'5'!$B$5))</f>
        <v/>
      </c>
      <c r="AY1541" s="137" t="str">
        <f>IF('5'!$B$5="","",IF('5'!$B$68="","","PCF008002"))</f>
        <v/>
      </c>
      <c r="AZ1541" s="140" t="str">
        <f>IF('5'!$B$5="","",IF('5'!$B$68="","",9))</f>
        <v/>
      </c>
      <c r="BA1541" s="137" t="str">
        <f>IF('5'!$B$5="","",IF('5'!$B$68="","",993))</f>
        <v/>
      </c>
      <c r="BB1541" s="137"/>
      <c r="BC1541" s="141" t="str">
        <f>IF('5'!$B$5="","",IF('5'!$B$68="","",0))</f>
        <v/>
      </c>
      <c r="BD1541" s="137" t="str">
        <f>IF('5'!$B$5="","",IF('5'!$B$68="","",'5'!$B$2))</f>
        <v/>
      </c>
      <c r="BE1541" s="138" t="str">
        <f>IF('5'!$B$5="","",IF('5'!$B$68="","",'5'!$B$4))</f>
        <v/>
      </c>
      <c r="BG1541" s="77"/>
      <c r="BH1541" s="73"/>
      <c r="BI1541" s="79"/>
      <c r="BK1541" s="75"/>
      <c r="BL1541" s="73"/>
      <c r="BO1541" s="79"/>
      <c r="BQ1541" s="77"/>
      <c r="BR1541" s="73"/>
    </row>
    <row r="1542" spans="50:70" x14ac:dyDescent="0.25">
      <c r="AX1542" s="139" t="str">
        <f>IF('5'!$B$5="","",IF('5'!$B$68="","",'5'!$B$5))</f>
        <v/>
      </c>
      <c r="AY1542" s="137" t="str">
        <f>IF('5'!$B$5="","",IF('5'!$B$68="","","PCF008002"))</f>
        <v/>
      </c>
      <c r="AZ1542" s="140" t="str">
        <f>IF('5'!$B$5="","",IF('5'!$B$68="","",9))</f>
        <v/>
      </c>
      <c r="BA1542" s="137" t="str">
        <f>IF('5'!$B$5="","",IF('5'!$B$68="","",994))</f>
        <v/>
      </c>
      <c r="BB1542" s="137"/>
      <c r="BC1542" s="141" t="str">
        <f>IF('5'!$B$5="","",IF('5'!$B$68="","",0))</f>
        <v/>
      </c>
      <c r="BD1542" s="137" t="str">
        <f>IF('5'!$B$5="","",IF('5'!$B$68="","",'5'!$B$2))</f>
        <v/>
      </c>
      <c r="BE1542" s="138" t="str">
        <f>IF('5'!$B$5="","",IF('5'!$B$68="","",'5'!$B$4))</f>
        <v/>
      </c>
      <c r="BG1542" s="77"/>
      <c r="BH1542" s="73"/>
      <c r="BI1542" s="79"/>
      <c r="BK1542" s="75"/>
      <c r="BL1542" s="73"/>
      <c r="BO1542" s="79"/>
      <c r="BQ1542" s="77"/>
      <c r="BR1542" s="73"/>
    </row>
    <row r="1543" spans="50:70" x14ac:dyDescent="0.25">
      <c r="AX1543" s="139" t="str">
        <f>IF('5'!$B$5="","",IF('5'!$B$68="","",'5'!$B$5))</f>
        <v/>
      </c>
      <c r="AY1543" s="137" t="str">
        <f>IF('5'!$B$5="","",IF('5'!$B$68="","","PCF008002"))</f>
        <v/>
      </c>
      <c r="AZ1543" s="140" t="str">
        <f>IF('5'!$B$5="","",IF('5'!$B$68="","",9))</f>
        <v/>
      </c>
      <c r="BA1543" s="137" t="str">
        <f>IF('5'!$B$5="","",IF('5'!$B$68="","",995))</f>
        <v/>
      </c>
      <c r="BB1543" s="137"/>
      <c r="BC1543" s="141" t="str">
        <f>IF('5'!$B$5="","",IF('5'!$B$68="","",0))</f>
        <v/>
      </c>
      <c r="BD1543" s="137" t="str">
        <f>IF('5'!$B$5="","",IF('5'!$B$68="","",'5'!$B$2))</f>
        <v/>
      </c>
      <c r="BE1543" s="138" t="str">
        <f>IF('5'!$B$5="","",IF('5'!$B$68="","",'5'!$B$4))</f>
        <v/>
      </c>
      <c r="BG1543" s="77"/>
      <c r="BH1543" s="73"/>
      <c r="BI1543" s="79"/>
      <c r="BK1543" s="75"/>
      <c r="BL1543" s="73"/>
      <c r="BO1543" s="79"/>
      <c r="BQ1543" s="77"/>
      <c r="BR1543" s="73"/>
    </row>
    <row r="1544" spans="50:70" x14ac:dyDescent="0.25">
      <c r="AX1544" s="139" t="str">
        <f>IF('5'!$B$5="","",IF('5'!$B$68="","",'5'!$B$5))</f>
        <v/>
      </c>
      <c r="AY1544" s="137" t="str">
        <f>IF('5'!$B$5="","",IF('5'!$B$68="","","PCF008002"))</f>
        <v/>
      </c>
      <c r="AZ1544" s="140" t="str">
        <f>IF('5'!$B$5="","",IF('5'!$B$68="","",9))</f>
        <v/>
      </c>
      <c r="BA1544" s="137" t="str">
        <f>IF('5'!$B$5="","",IF('5'!$B$68="","",996))</f>
        <v/>
      </c>
      <c r="BB1544" s="137"/>
      <c r="BC1544" s="141" t="str">
        <f>IF('5'!$B$5="","",IF('5'!$B$68="","",0))</f>
        <v/>
      </c>
      <c r="BD1544" s="137" t="str">
        <f>IF('5'!$B$5="","",IF('5'!$B$68="","",'5'!$B$2))</f>
        <v/>
      </c>
      <c r="BE1544" s="138" t="str">
        <f>IF('5'!$B$5="","",IF('5'!$B$68="","",'5'!$B$4))</f>
        <v/>
      </c>
      <c r="BG1544" s="77"/>
      <c r="BH1544" s="73"/>
      <c r="BI1544" s="79"/>
      <c r="BK1544" s="75"/>
      <c r="BL1544" s="73"/>
      <c r="BO1544" s="79"/>
      <c r="BQ1544" s="77"/>
      <c r="BR1544" s="73"/>
    </row>
    <row r="1545" spans="50:70" x14ac:dyDescent="0.25">
      <c r="AX1545" s="139" t="str">
        <f>IF('5'!$B$5="","",IF('5'!$B$68="","",'5'!$B$5))</f>
        <v/>
      </c>
      <c r="AY1545" s="137" t="str">
        <f>IF('5'!$B$5="","",IF('5'!$B$68="","","PCF008002"))</f>
        <v/>
      </c>
      <c r="AZ1545" s="140" t="str">
        <f>IF('5'!$B$5="","",IF('5'!$B$68="","",9))</f>
        <v/>
      </c>
      <c r="BA1545" s="137" t="str">
        <f>IF('5'!$B$5="","",IF('5'!$B$68="","",997))</f>
        <v/>
      </c>
      <c r="BB1545" s="137"/>
      <c r="BC1545" s="141" t="str">
        <f>IF('5'!$B$5="","",IF('5'!$B$68="","",0))</f>
        <v/>
      </c>
      <c r="BD1545" s="137" t="str">
        <f>IF('5'!$B$5="","",IF('5'!$B$68="","",'5'!$B$2))</f>
        <v/>
      </c>
      <c r="BE1545" s="138" t="str">
        <f>IF('5'!$B$5="","",IF('5'!$B$68="","",'5'!$B$4))</f>
        <v/>
      </c>
      <c r="BG1545" s="77"/>
      <c r="BH1545" s="73"/>
      <c r="BI1545" s="79"/>
      <c r="BK1545" s="75"/>
      <c r="BL1545" s="73"/>
      <c r="BO1545" s="79"/>
      <c r="BQ1545" s="77"/>
      <c r="BR1545" s="73"/>
    </row>
    <row r="1546" spans="50:70" x14ac:dyDescent="0.25">
      <c r="AX1546" s="139" t="str">
        <f>IF('5'!$B$5="","",IF('5'!$B$68="","",'5'!$B$5))</f>
        <v/>
      </c>
      <c r="AY1546" s="137" t="str">
        <f>IF('5'!$B$5="","",IF('5'!$B$68="","","PCF008002"))</f>
        <v/>
      </c>
      <c r="AZ1546" s="140" t="str">
        <f>IF('5'!$B$5="","",IF('5'!$B$68="","",9))</f>
        <v/>
      </c>
      <c r="BA1546" s="137" t="str">
        <f>IF('5'!$B$5="","",IF('5'!$B$68="","",998))</f>
        <v/>
      </c>
      <c r="BB1546" s="137"/>
      <c r="BC1546" s="141" t="str">
        <f>IF('5'!$B$5="","",IF('5'!$B$68="","",0))</f>
        <v/>
      </c>
      <c r="BD1546" s="137" t="str">
        <f>IF('5'!$B$5="","",IF('5'!$B$68="","",'5'!$B$2))</f>
        <v/>
      </c>
      <c r="BE1546" s="138" t="str">
        <f>IF('5'!$B$5="","",IF('5'!$B$68="","",'5'!$B$4))</f>
        <v/>
      </c>
      <c r="BG1546" s="77"/>
      <c r="BH1546" s="73"/>
      <c r="BI1546" s="79"/>
      <c r="BK1546" s="75"/>
      <c r="BL1546" s="73"/>
      <c r="BO1546" s="79"/>
      <c r="BQ1546" s="77"/>
      <c r="BR1546" s="73"/>
    </row>
    <row r="1547" spans="50:70" x14ac:dyDescent="0.25">
      <c r="AX1547" s="139" t="str">
        <f>IF('5'!$B$5="","",IF('5'!$B$68="","",'5'!$B$5))</f>
        <v/>
      </c>
      <c r="AY1547" s="137" t="str">
        <f>IF('5'!$B$5="","",IF('5'!$B$68="","","PCF008002"))</f>
        <v/>
      </c>
      <c r="AZ1547" s="140" t="str">
        <f>IF('5'!$B$5="","",IF('5'!$B$68="","",9))</f>
        <v/>
      </c>
      <c r="BA1547" s="137" t="str">
        <f>IF('5'!$B$5="","",IF('5'!$B$68="","",999))</f>
        <v/>
      </c>
      <c r="BB1547" s="137"/>
      <c r="BC1547" s="141" t="str">
        <f>IF('5'!$B$5="","",IF('5'!$B$68="","",0))</f>
        <v/>
      </c>
      <c r="BD1547" s="137" t="str">
        <f>IF('5'!$B$5="","",IF('5'!$B$68="","",'5'!$B$2))</f>
        <v/>
      </c>
      <c r="BE1547" s="138" t="str">
        <f>IF('5'!$B$5="","",IF('5'!$B$68="","",'5'!$B$4))</f>
        <v/>
      </c>
      <c r="BG1547" s="77"/>
      <c r="BH1547" s="73"/>
      <c r="BI1547" s="79"/>
      <c r="BK1547" s="75"/>
      <c r="BL1547" s="73"/>
      <c r="BO1547" s="79"/>
      <c r="BQ1547" s="77"/>
      <c r="BR1547" s="73"/>
    </row>
    <row r="1548" spans="50:70" x14ac:dyDescent="0.25">
      <c r="AX1548" s="139" t="str">
        <f>IF('5'!$B$5="","",IF('5'!$B$69="","",'5'!$B$5))</f>
        <v/>
      </c>
      <c r="AY1548" s="137" t="str">
        <f>IF('5'!$B$5="","",IF('5'!$B$69="","","PCF008002"))</f>
        <v/>
      </c>
      <c r="AZ1548" s="140" t="str">
        <f>IF('5'!$B$5="","",IF('5'!$B$69="","",10))</f>
        <v/>
      </c>
      <c r="BA1548" s="137" t="str">
        <f>IF('5'!$B$5="","",IF('5'!$B$69="","",1))</f>
        <v/>
      </c>
      <c r="BB1548" s="137" t="str">
        <f>IF('5'!$B$5="","",IF('5'!$B$69="","",IF('5'!$B$69="","",'5'!$B$69)))</f>
        <v/>
      </c>
      <c r="BC1548" s="141" t="str">
        <f>IF('5'!$B$5="","",IF('5'!$B$69="","",0))</f>
        <v/>
      </c>
      <c r="BD1548" s="137" t="str">
        <f>IF('5'!$B$5="","",IF('5'!$B$69="","",'5'!$B$2))</f>
        <v/>
      </c>
      <c r="BE1548" s="138" t="str">
        <f>IF('5'!$B$5="","",IF('5'!$B$69="","",'5'!$B$4))</f>
        <v/>
      </c>
      <c r="BG1548" s="77"/>
      <c r="BH1548" s="73"/>
      <c r="BI1548" s="79"/>
      <c r="BK1548" s="75"/>
      <c r="BL1548" s="73"/>
      <c r="BO1548" s="79"/>
      <c r="BQ1548" s="77"/>
      <c r="BR1548" s="73"/>
    </row>
    <row r="1549" spans="50:70" x14ac:dyDescent="0.25">
      <c r="AX1549" s="139" t="str">
        <f>IF('5'!$B$5="","",IF('5'!$B$69="","",'5'!$B$5))</f>
        <v/>
      </c>
      <c r="AY1549" s="137" t="str">
        <f>IF('5'!$B$5="","",IF('5'!$B$69="","","PCF008002"))</f>
        <v/>
      </c>
      <c r="AZ1549" s="140" t="str">
        <f>IF('5'!$B$5="","",IF('5'!$B$69="","",10))</f>
        <v/>
      </c>
      <c r="BA1549" s="137" t="str">
        <f>IF('5'!$B$5="","",IF('5'!$B$69="","",2))</f>
        <v/>
      </c>
      <c r="BB1549" s="137" t="str">
        <f>IF('5'!$B$5="","",IF('5'!$B$69="","",IF('5'!$J$69="","",'5'!$J$69)))</f>
        <v/>
      </c>
      <c r="BC1549" s="141" t="str">
        <f>IF('5'!$B$5="","",IF('5'!$B$69="","",0))</f>
        <v/>
      </c>
      <c r="BD1549" s="137" t="str">
        <f>IF('5'!$B$5="","",IF('5'!$B$69="","",'5'!$B$2))</f>
        <v/>
      </c>
      <c r="BE1549" s="138" t="str">
        <f>IF('5'!$B$5="","",IF('5'!$B$69="","",'5'!$B$4))</f>
        <v/>
      </c>
      <c r="BG1549" s="77"/>
      <c r="BH1549" s="73"/>
      <c r="BI1549" s="79"/>
      <c r="BK1549" s="75"/>
      <c r="BL1549" s="73"/>
      <c r="BO1549" s="79"/>
      <c r="BQ1549" s="77"/>
      <c r="BR1549" s="73"/>
    </row>
    <row r="1550" spans="50:70" x14ac:dyDescent="0.25">
      <c r="AX1550" s="139" t="str">
        <f>IF('5'!$B$5="","",IF('5'!$B$69="","",'5'!$B$5))</f>
        <v/>
      </c>
      <c r="AY1550" s="137" t="str">
        <f>IF('5'!$B$5="","",IF('5'!$B$69="","","PCF008002"))</f>
        <v/>
      </c>
      <c r="AZ1550" s="140" t="str">
        <f>IF('5'!$B$5="","",IF('5'!$B$69="","",10))</f>
        <v/>
      </c>
      <c r="BA1550" s="137" t="str">
        <f>IF('5'!$B$5="","",IF('5'!$B$69="","",3))</f>
        <v/>
      </c>
      <c r="BB1550" s="137" t="str">
        <f>IF('5'!$B$5="","",IF('5'!$B$69="","",IF('5'!$D$69="","",'5'!$D$69)))</f>
        <v/>
      </c>
      <c r="BC1550" s="141" t="str">
        <f>IF('5'!$B$5="","",IF('5'!$B$69="","",0))</f>
        <v/>
      </c>
      <c r="BD1550" s="137" t="str">
        <f>IF('5'!$B$5="","",IF('5'!$B$69="","",'5'!$B$2))</f>
        <v/>
      </c>
      <c r="BE1550" s="138" t="str">
        <f>IF('5'!$B$5="","",IF('5'!$B$69="","",'5'!$B$4))</f>
        <v/>
      </c>
      <c r="BG1550" s="77"/>
      <c r="BH1550" s="73"/>
      <c r="BI1550" s="79"/>
      <c r="BK1550" s="75"/>
      <c r="BL1550" s="73"/>
      <c r="BO1550" s="79"/>
      <c r="BQ1550" s="77"/>
      <c r="BR1550" s="73"/>
    </row>
    <row r="1551" spans="50:70" x14ac:dyDescent="0.25">
      <c r="AX1551" s="139" t="str">
        <f>IF('5'!$B$5="","",IF('5'!$B$69="","",'5'!$B$5))</f>
        <v/>
      </c>
      <c r="AY1551" s="137" t="str">
        <f>IF('5'!$B$5="","",IF('5'!$B$69="","","PCF008002"))</f>
        <v/>
      </c>
      <c r="AZ1551" s="140" t="str">
        <f>IF('5'!$B$5="","",IF('5'!$B$69="","",10))</f>
        <v/>
      </c>
      <c r="BA1551" s="137" t="str">
        <f>IF('5'!$B$5="","",IF('5'!$B$69="","",4))</f>
        <v/>
      </c>
      <c r="BB1551" s="137" t="str">
        <f>IF('5'!$B$5="","",IF('5'!$B$69="","",IF('5'!$D$69="","",'5'!$D$69)))</f>
        <v/>
      </c>
      <c r="BC1551" s="141" t="str">
        <f>IF('5'!$B$5="","",IF('5'!$B$69="","",0))</f>
        <v/>
      </c>
      <c r="BD1551" s="137" t="str">
        <f>IF('5'!$B$5="","",IF('5'!$B$69="","",'5'!$B$2))</f>
        <v/>
      </c>
      <c r="BE1551" s="138" t="str">
        <f>IF('5'!$B$5="","",IF('5'!$B$69="","",'5'!$B$4))</f>
        <v/>
      </c>
      <c r="BG1551" s="77"/>
      <c r="BH1551" s="73"/>
      <c r="BI1551" s="79"/>
      <c r="BK1551" s="75"/>
      <c r="BL1551" s="73"/>
      <c r="BO1551" s="79"/>
      <c r="BQ1551" s="77"/>
      <c r="BR1551" s="73"/>
    </row>
    <row r="1552" spans="50:70" x14ac:dyDescent="0.25">
      <c r="AX1552" s="139" t="str">
        <f>IF('5'!$B$5="","",IF('5'!$B$69="","",'5'!$B$5))</f>
        <v/>
      </c>
      <c r="AY1552" s="137" t="str">
        <f>IF('5'!$B$5="","",IF('5'!$B$69="","","PCF008002"))</f>
        <v/>
      </c>
      <c r="AZ1552" s="140" t="str">
        <f>IF('5'!$B$5="","",IF('5'!$B$69="","",10))</f>
        <v/>
      </c>
      <c r="BA1552" s="137" t="str">
        <f>IF('5'!$B$5="","",IF('5'!$B$69="","",5))</f>
        <v/>
      </c>
      <c r="BB1552" s="137" t="str">
        <f>IF('5'!$B$5="","",IF('5'!$B$69="","",IF('5'!$F$69="","",'5'!$F$69)))</f>
        <v/>
      </c>
      <c r="BC1552" s="141" t="str">
        <f>IF('5'!$B$5="","",IF('5'!$B$69="","",0))</f>
        <v/>
      </c>
      <c r="BD1552" s="137" t="str">
        <f>IF('5'!$B$5="","",IF('5'!$B$69="","",'5'!$B$2))</f>
        <v/>
      </c>
      <c r="BE1552" s="138" t="str">
        <f>IF('5'!$B$5="","",IF('5'!$B$69="","",'5'!$B$4))</f>
        <v/>
      </c>
      <c r="BG1552" s="77"/>
      <c r="BH1552" s="73"/>
      <c r="BI1552" s="79"/>
      <c r="BK1552" s="75"/>
      <c r="BL1552" s="73"/>
      <c r="BO1552" s="79"/>
      <c r="BQ1552" s="77"/>
      <c r="BR1552" s="73"/>
    </row>
    <row r="1553" spans="50:70" x14ac:dyDescent="0.25">
      <c r="AX1553" s="139" t="str">
        <f>IF('5'!$B$5="","",IF('5'!$B$69="","",'5'!$B$5))</f>
        <v/>
      </c>
      <c r="AY1553" s="137" t="str">
        <f>IF('5'!$B$5="","",IF('5'!$B$69="","","PCF008002"))</f>
        <v/>
      </c>
      <c r="AZ1553" s="140" t="str">
        <f>IF('5'!$B$5="","",IF('5'!$B$69="","",10))</f>
        <v/>
      </c>
      <c r="BA1553" s="137" t="str">
        <f>IF('5'!$B$5="","",IF('5'!$B$69="","",6))</f>
        <v/>
      </c>
      <c r="BB1553" s="137" t="str">
        <f>IF('5'!$B$5="","",IF('5'!$B$69="","",IF('5'!$G$69="","",'5'!$G$69)))</f>
        <v/>
      </c>
      <c r="BC1553" s="141" t="str">
        <f>IF('5'!$B$5="","",IF('5'!$B$69="","",0))</f>
        <v/>
      </c>
      <c r="BD1553" s="137" t="str">
        <f>IF('5'!$B$5="","",IF('5'!$B$69="","",'5'!$B$2))</f>
        <v/>
      </c>
      <c r="BE1553" s="138" t="str">
        <f>IF('5'!$B$5="","",IF('5'!$B$69="","",'5'!$B$4))</f>
        <v/>
      </c>
      <c r="BG1553" s="77"/>
      <c r="BH1553" s="73"/>
      <c r="BI1553" s="79"/>
      <c r="BK1553" s="75"/>
      <c r="BL1553" s="73"/>
      <c r="BO1553" s="79"/>
      <c r="BQ1553" s="77"/>
      <c r="BR1553" s="73"/>
    </row>
    <row r="1554" spans="50:70" x14ac:dyDescent="0.25">
      <c r="AX1554" s="139" t="str">
        <f>IF('5'!$B$5="","",IF('5'!$B$69="","",'5'!$B$5))</f>
        <v/>
      </c>
      <c r="AY1554" s="137" t="str">
        <f>IF('5'!$B$5="","",IF('5'!$B$69="","","PCF008002"))</f>
        <v/>
      </c>
      <c r="AZ1554" s="140" t="str">
        <f>IF('5'!$B$5="","",IF('5'!$B$69="","",10))</f>
        <v/>
      </c>
      <c r="BA1554" s="137" t="str">
        <f>IF('5'!$B$5="","",IF('5'!$B$69="","",7))</f>
        <v/>
      </c>
      <c r="BB1554" s="137" t="str">
        <f>IF('5'!$B$5="","",IF('5'!$B$69="","",IF('5'!$H$69="","",'5'!$H$69)))</f>
        <v/>
      </c>
      <c r="BC1554" s="141" t="str">
        <f>IF('5'!$B$5="","",IF('5'!$B$69="","",0))</f>
        <v/>
      </c>
      <c r="BD1554" s="137" t="str">
        <f>IF('5'!$B$5="","",IF('5'!$B$69="","",'5'!$B$2))</f>
        <v/>
      </c>
      <c r="BE1554" s="138" t="str">
        <f>IF('5'!$B$5="","",IF('5'!$B$69="","",'5'!$B$4))</f>
        <v/>
      </c>
      <c r="BG1554" s="77"/>
      <c r="BH1554" s="73"/>
      <c r="BI1554" s="79"/>
      <c r="BK1554" s="75"/>
      <c r="BL1554" s="73"/>
      <c r="BO1554" s="79"/>
      <c r="BQ1554" s="77"/>
      <c r="BR1554" s="73"/>
    </row>
    <row r="1555" spans="50:70" x14ac:dyDescent="0.25">
      <c r="AX1555" s="139" t="str">
        <f>IF('5'!$B$5="","",IF('5'!$B$69="","",'5'!$B$5))</f>
        <v/>
      </c>
      <c r="AY1555" s="137" t="str">
        <f>IF('5'!$B$5="","",IF('5'!$B$69="","","PCF008002"))</f>
        <v/>
      </c>
      <c r="AZ1555" s="140" t="str">
        <f>IF('5'!$B$5="","",IF('5'!$B$69="","",10))</f>
        <v/>
      </c>
      <c r="BA1555" s="137" t="str">
        <f>IF('5'!$B$5="","",IF('5'!$B$69="","",8))</f>
        <v/>
      </c>
      <c r="BB1555" s="137" t="str">
        <f>IF('5'!$B$5="","",IF('5'!$B$69="","",IF('5'!$I$69="","",'5'!$I$69)))</f>
        <v/>
      </c>
      <c r="BC1555" s="141" t="str">
        <f>IF('5'!$B$5="","",IF('5'!$B$69="","",0))</f>
        <v/>
      </c>
      <c r="BD1555" s="137" t="str">
        <f>IF('5'!$B$5="","",IF('5'!$B$69="","",'5'!$B$2))</f>
        <v/>
      </c>
      <c r="BE1555" s="138" t="str">
        <f>IF('5'!$B$5="","",IF('5'!$B$69="","",'5'!$B$4))</f>
        <v/>
      </c>
      <c r="BG1555" s="77"/>
      <c r="BH1555" s="73"/>
      <c r="BI1555" s="79"/>
      <c r="BK1555" s="75"/>
      <c r="BL1555" s="73"/>
      <c r="BO1555" s="79"/>
      <c r="BQ1555" s="77"/>
      <c r="BR1555" s="73"/>
    </row>
    <row r="1556" spans="50:70" x14ac:dyDescent="0.25">
      <c r="AX1556" s="139" t="str">
        <f>IF('5'!$B$5="","",IF('5'!$B$69="","",'5'!$B$5))</f>
        <v/>
      </c>
      <c r="AY1556" s="137" t="str">
        <f>IF('5'!$B$5="","",IF('5'!$B$69="","","PCF008002"))</f>
        <v/>
      </c>
      <c r="AZ1556" s="140" t="str">
        <f>IF('5'!$B$5="","",IF('5'!$B$69="","",10))</f>
        <v/>
      </c>
      <c r="BA1556" s="137" t="str">
        <f>IF('5'!$B$5="","",IF('5'!$B$69="","",9))</f>
        <v/>
      </c>
      <c r="BB1556" s="137" t="str">
        <f>IF('5'!$B$5="","",IF('5'!$B$69="","","QAQC"))</f>
        <v/>
      </c>
      <c r="BC1556" s="141" t="str">
        <f>IF('5'!$B$5="","",IF('5'!$B$69="","",0))</f>
        <v/>
      </c>
      <c r="BD1556" s="137" t="str">
        <f>IF('5'!$B$5="","",IF('5'!$B$69="","",'5'!$B$2))</f>
        <v/>
      </c>
      <c r="BE1556" s="138" t="str">
        <f>IF('5'!$B$5="","",IF('5'!$B$69="","",'5'!$B$4))</f>
        <v/>
      </c>
      <c r="BG1556" s="77"/>
      <c r="BH1556" s="73"/>
      <c r="BI1556" s="79"/>
      <c r="BK1556" s="75"/>
      <c r="BL1556" s="73"/>
      <c r="BO1556" s="79"/>
      <c r="BQ1556" s="77"/>
      <c r="BR1556" s="73"/>
    </row>
    <row r="1557" spans="50:70" x14ac:dyDescent="0.25">
      <c r="AX1557" s="139" t="str">
        <f>IF('5'!$B$5="","",IF('5'!$B$69="","",'5'!$B$5))</f>
        <v/>
      </c>
      <c r="AY1557" s="137" t="str">
        <f>IF('5'!$B$5="","",IF('5'!$B$69="","","PCF008002"))</f>
        <v/>
      </c>
      <c r="AZ1557" s="140" t="str">
        <f>IF('5'!$B$5="","",IF('5'!$B$69="","",10))</f>
        <v/>
      </c>
      <c r="BA1557" s="137" t="str">
        <f>IF('5'!$B$5="","",IF('5'!$B$69="","",10))</f>
        <v/>
      </c>
      <c r="BB1557" s="137" t="str">
        <f>IF('5'!$B$5="","",IF('5'!$B$69="","",IF('5'!$R$69="","",'5'!$R$69)))</f>
        <v/>
      </c>
      <c r="BC1557" s="141" t="str">
        <f>IF('5'!$B$5="","",IF('5'!$B$69="","",0))</f>
        <v/>
      </c>
      <c r="BD1557" s="137" t="str">
        <f>IF('5'!$B$5="","",IF('5'!$B$69="","",'5'!$B$2))</f>
        <v/>
      </c>
      <c r="BE1557" s="138" t="str">
        <f>IF('5'!$B$5="","",IF('5'!$B$69="","",'5'!$B$4))</f>
        <v/>
      </c>
      <c r="BG1557" s="77"/>
      <c r="BH1557" s="73"/>
      <c r="BI1557" s="79"/>
      <c r="BK1557" s="75"/>
      <c r="BL1557" s="73"/>
      <c r="BO1557" s="79"/>
      <c r="BQ1557" s="77"/>
      <c r="BR1557" s="73"/>
    </row>
    <row r="1558" spans="50:70" x14ac:dyDescent="0.25">
      <c r="AX1558" s="139" t="str">
        <f>IF('5'!$B$5="","",IF('5'!$B$69="","",'5'!$B$5))</f>
        <v/>
      </c>
      <c r="AY1558" s="137" t="str">
        <f>IF('5'!$B$5="","",IF('5'!$B$69="","","PCF008002"))</f>
        <v/>
      </c>
      <c r="AZ1558" s="140" t="str">
        <f>IF('5'!$B$5="","",IF('5'!$B$69="","",10))</f>
        <v/>
      </c>
      <c r="BA1558" s="137" t="str">
        <f>IF('5'!$B$5="","",IF('5'!$B$69="","",11))</f>
        <v/>
      </c>
      <c r="BB1558" s="137" t="str">
        <f>IF('5'!$B$5="","",IF('5'!$B$69="","",IF('5'!$K$69="","",'5'!$K$69)))</f>
        <v/>
      </c>
      <c r="BC1558" s="141" t="str">
        <f>IF('5'!$B$5="","",IF('5'!$B$69="","",0))</f>
        <v/>
      </c>
      <c r="BD1558" s="137" t="str">
        <f>IF('5'!$B$5="","",IF('5'!$B$69="","",'5'!$B$2))</f>
        <v/>
      </c>
      <c r="BE1558" s="138" t="str">
        <f>IF('5'!$B$5="","",IF('5'!$B$69="","",'5'!$B$4))</f>
        <v/>
      </c>
      <c r="BG1558" s="77"/>
      <c r="BH1558" s="73"/>
      <c r="BI1558" s="79"/>
      <c r="BK1558" s="75"/>
      <c r="BL1558" s="73"/>
      <c r="BO1558" s="79"/>
      <c r="BQ1558" s="77"/>
      <c r="BR1558" s="73"/>
    </row>
    <row r="1559" spans="50:70" x14ac:dyDescent="0.25">
      <c r="AX1559" s="139" t="str">
        <f>IF('5'!$B$5="","",IF('5'!$B$69="","",'5'!$B$5))</f>
        <v/>
      </c>
      <c r="AY1559" s="137" t="str">
        <f>IF('5'!$B$5="","",IF('5'!$B$69="","","PCF008002"))</f>
        <v/>
      </c>
      <c r="AZ1559" s="140" t="str">
        <f>IF('5'!$B$5="","",IF('5'!$B$69="","",10))</f>
        <v/>
      </c>
      <c r="BA1559" s="137" t="str">
        <f>IF('5'!$B$5="","",IF('5'!$B$69="","",12))</f>
        <v/>
      </c>
      <c r="BB1559" s="137" t="str">
        <f>IF('5'!$B$5="","",IF('5'!$B$69="","",IF('5'!$E$69="","",'5'!$E$69)))</f>
        <v/>
      </c>
      <c r="BC1559" s="141" t="str">
        <f>IF('5'!$B$5="","",IF('5'!$B$69="","",0))</f>
        <v/>
      </c>
      <c r="BD1559" s="137" t="str">
        <f>IF('5'!$B$5="","",IF('5'!$B$69="","",'5'!$B$2))</f>
        <v/>
      </c>
      <c r="BE1559" s="138" t="str">
        <f>IF('5'!$B$5="","",IF('5'!$B$69="","",'5'!$B$4))</f>
        <v/>
      </c>
      <c r="BG1559" s="77"/>
      <c r="BH1559" s="73"/>
      <c r="BI1559" s="79"/>
      <c r="BK1559" s="75"/>
      <c r="BL1559" s="73"/>
      <c r="BO1559" s="79"/>
      <c r="BQ1559" s="77"/>
      <c r="BR1559" s="73"/>
    </row>
    <row r="1560" spans="50:70" x14ac:dyDescent="0.25">
      <c r="AX1560" s="139" t="str">
        <f>IF('5'!$B$5="","",IF('5'!$B$69="","",'5'!$B$5))</f>
        <v/>
      </c>
      <c r="AY1560" s="137" t="str">
        <f>IF('5'!$B$5="","",IF('5'!$B$69="","","PCF008002"))</f>
        <v/>
      </c>
      <c r="AZ1560" s="140" t="str">
        <f>IF('5'!$B$5="","",IF('5'!$B$69="","",10))</f>
        <v/>
      </c>
      <c r="BA1560" s="137" t="str">
        <f>IF('5'!$B$5="","",IF('5'!$B$69="","",990))</f>
        <v/>
      </c>
      <c r="BB1560" s="137"/>
      <c r="BC1560" s="141" t="str">
        <f>IF('5'!$B$5="","",IF('5'!$B$69="","",0))</f>
        <v/>
      </c>
      <c r="BD1560" s="137" t="str">
        <f>IF('5'!$B$5="","",IF('5'!$B$69="","",'5'!$B$2))</f>
        <v/>
      </c>
      <c r="BE1560" s="138" t="str">
        <f>IF('5'!$B$5="","",IF('5'!$B$69="","",'5'!$B$4))</f>
        <v/>
      </c>
      <c r="BG1560" s="77"/>
      <c r="BH1560" s="73"/>
      <c r="BI1560" s="79"/>
      <c r="BK1560" s="75"/>
      <c r="BL1560" s="73"/>
      <c r="BO1560" s="79"/>
      <c r="BQ1560" s="77"/>
      <c r="BR1560" s="73"/>
    </row>
    <row r="1561" spans="50:70" x14ac:dyDescent="0.25">
      <c r="AX1561" s="139" t="str">
        <f>IF('5'!$B$5="","",IF('5'!$B$69="","",'5'!$B$5))</f>
        <v/>
      </c>
      <c r="AY1561" s="137" t="str">
        <f>IF('5'!$B$5="","",IF('5'!$B$69="","","PCF008002"))</f>
        <v/>
      </c>
      <c r="AZ1561" s="140" t="str">
        <f>IF('5'!$B$5="","",IF('5'!$B$69="","",10))</f>
        <v/>
      </c>
      <c r="BA1561" s="137" t="str">
        <f>IF('5'!$B$5="","",IF('5'!$B$69="","",992))</f>
        <v/>
      </c>
      <c r="BB1561" s="137"/>
      <c r="BC1561" s="141" t="str">
        <f>IF('5'!$B$5="","",IF('5'!$B$69="","",0))</f>
        <v/>
      </c>
      <c r="BD1561" s="137" t="str">
        <f>IF('5'!$B$5="","",IF('5'!$B$69="","",'5'!$B$2))</f>
        <v/>
      </c>
      <c r="BE1561" s="138" t="str">
        <f>IF('5'!$B$5="","",IF('5'!$B$69="","",'5'!$B$4))</f>
        <v/>
      </c>
      <c r="BG1561" s="77"/>
      <c r="BH1561" s="73"/>
      <c r="BI1561" s="79"/>
      <c r="BK1561" s="75"/>
      <c r="BL1561" s="73"/>
      <c r="BO1561" s="79"/>
      <c r="BQ1561" s="77"/>
      <c r="BR1561" s="73"/>
    </row>
    <row r="1562" spans="50:70" x14ac:dyDescent="0.25">
      <c r="AX1562" s="139" t="str">
        <f>IF('5'!$B$5="","",IF('5'!$B$69="","",'5'!$B$5))</f>
        <v/>
      </c>
      <c r="AY1562" s="137" t="str">
        <f>IF('5'!$B$5="","",IF('5'!$B$69="","","PCF008002"))</f>
        <v/>
      </c>
      <c r="AZ1562" s="140" t="str">
        <f>IF('5'!$B$5="","",IF('5'!$B$69="","",10))</f>
        <v/>
      </c>
      <c r="BA1562" s="137" t="str">
        <f>IF('5'!$B$5="","",IF('5'!$B$69="","",993))</f>
        <v/>
      </c>
      <c r="BB1562" s="137"/>
      <c r="BC1562" s="141" t="str">
        <f>IF('5'!$B$5="","",IF('5'!$B$69="","",0))</f>
        <v/>
      </c>
      <c r="BD1562" s="137" t="str">
        <f>IF('5'!$B$5="","",IF('5'!$B$69="","",'5'!$B$2))</f>
        <v/>
      </c>
      <c r="BE1562" s="138" t="str">
        <f>IF('5'!$B$5="","",IF('5'!$B$69="","",'5'!$B$4))</f>
        <v/>
      </c>
      <c r="BG1562" s="77"/>
      <c r="BH1562" s="73"/>
      <c r="BI1562" s="79"/>
      <c r="BK1562" s="75"/>
      <c r="BL1562" s="73"/>
      <c r="BO1562" s="79"/>
      <c r="BQ1562" s="77"/>
      <c r="BR1562" s="73"/>
    </row>
    <row r="1563" spans="50:70" x14ac:dyDescent="0.25">
      <c r="AX1563" s="139" t="str">
        <f>IF('5'!$B$5="","",IF('5'!$B$69="","",'5'!$B$5))</f>
        <v/>
      </c>
      <c r="AY1563" s="137" t="str">
        <f>IF('5'!$B$5="","",IF('5'!$B$69="","","PCF008002"))</f>
        <v/>
      </c>
      <c r="AZ1563" s="140" t="str">
        <f>IF('5'!$B$5="","",IF('5'!$B$69="","",10))</f>
        <v/>
      </c>
      <c r="BA1563" s="137" t="str">
        <f>IF('5'!$B$5="","",IF('5'!$B$69="","",994))</f>
        <v/>
      </c>
      <c r="BB1563" s="137"/>
      <c r="BC1563" s="141" t="str">
        <f>IF('5'!$B$5="","",IF('5'!$B$69="","",0))</f>
        <v/>
      </c>
      <c r="BD1563" s="137" t="str">
        <f>IF('5'!$B$5="","",IF('5'!$B$69="","",'5'!$B$2))</f>
        <v/>
      </c>
      <c r="BE1563" s="138" t="str">
        <f>IF('5'!$B$5="","",IF('5'!$B$69="","",'5'!$B$4))</f>
        <v/>
      </c>
      <c r="BG1563" s="77"/>
      <c r="BH1563" s="73"/>
      <c r="BI1563" s="79"/>
      <c r="BK1563" s="75"/>
      <c r="BL1563" s="73"/>
      <c r="BO1563" s="79"/>
      <c r="BQ1563" s="77"/>
      <c r="BR1563" s="73"/>
    </row>
    <row r="1564" spans="50:70" x14ac:dyDescent="0.25">
      <c r="AX1564" s="139" t="str">
        <f>IF('5'!$B$5="","",IF('5'!$B$69="","",'5'!$B$5))</f>
        <v/>
      </c>
      <c r="AY1564" s="137" t="str">
        <f>IF('5'!$B$5="","",IF('5'!$B$69="","","PCF008002"))</f>
        <v/>
      </c>
      <c r="AZ1564" s="140" t="str">
        <f>IF('5'!$B$5="","",IF('5'!$B$69="","",10))</f>
        <v/>
      </c>
      <c r="BA1564" s="137" t="str">
        <f>IF('5'!$B$5="","",IF('5'!$B$69="","",995))</f>
        <v/>
      </c>
      <c r="BB1564" s="137"/>
      <c r="BC1564" s="141" t="str">
        <f>IF('5'!$B$5="","",IF('5'!$B$69="","",0))</f>
        <v/>
      </c>
      <c r="BD1564" s="137" t="str">
        <f>IF('5'!$B$5="","",IF('5'!$B$69="","",'5'!$B$2))</f>
        <v/>
      </c>
      <c r="BE1564" s="138" t="str">
        <f>IF('5'!$B$5="","",IF('5'!$B$69="","",'5'!$B$4))</f>
        <v/>
      </c>
      <c r="BG1564" s="77"/>
      <c r="BH1564" s="73"/>
      <c r="BI1564" s="79"/>
      <c r="BK1564" s="75"/>
      <c r="BL1564" s="73"/>
      <c r="BO1564" s="79"/>
      <c r="BQ1564" s="77"/>
      <c r="BR1564" s="73"/>
    </row>
    <row r="1565" spans="50:70" x14ac:dyDescent="0.25">
      <c r="AX1565" s="139" t="str">
        <f>IF('5'!$B$5="","",IF('5'!$B$69="","",'5'!$B$5))</f>
        <v/>
      </c>
      <c r="AY1565" s="137" t="str">
        <f>IF('5'!$B$5="","",IF('5'!$B$69="","","PCF008002"))</f>
        <v/>
      </c>
      <c r="AZ1565" s="140" t="str">
        <f>IF('5'!$B$5="","",IF('5'!$B$69="","",10))</f>
        <v/>
      </c>
      <c r="BA1565" s="137" t="str">
        <f>IF('5'!$B$5="","",IF('5'!$B$69="","",996))</f>
        <v/>
      </c>
      <c r="BB1565" s="137"/>
      <c r="BC1565" s="141" t="str">
        <f>IF('5'!$B$5="","",IF('5'!$B$69="","",0))</f>
        <v/>
      </c>
      <c r="BD1565" s="137" t="str">
        <f>IF('5'!$B$5="","",IF('5'!$B$69="","",'5'!$B$2))</f>
        <v/>
      </c>
      <c r="BE1565" s="138" t="str">
        <f>IF('5'!$B$5="","",IF('5'!$B$69="","",'5'!$B$4))</f>
        <v/>
      </c>
      <c r="BG1565" s="77"/>
      <c r="BH1565" s="73"/>
      <c r="BI1565" s="79"/>
      <c r="BK1565" s="75"/>
      <c r="BL1565" s="73"/>
      <c r="BO1565" s="79"/>
      <c r="BQ1565" s="77"/>
      <c r="BR1565" s="73"/>
    </row>
    <row r="1566" spans="50:70" x14ac:dyDescent="0.25">
      <c r="AX1566" s="139" t="str">
        <f>IF('5'!$B$5="","",IF('5'!$B$69="","",'5'!$B$5))</f>
        <v/>
      </c>
      <c r="AY1566" s="137" t="str">
        <f>IF('5'!$B$5="","",IF('5'!$B$69="","","PCF008002"))</f>
        <v/>
      </c>
      <c r="AZ1566" s="140" t="str">
        <f>IF('5'!$B$5="","",IF('5'!$B$69="","",10))</f>
        <v/>
      </c>
      <c r="BA1566" s="137" t="str">
        <f>IF('5'!$B$5="","",IF('5'!$B$69="","",997))</f>
        <v/>
      </c>
      <c r="BB1566" s="137"/>
      <c r="BC1566" s="141" t="str">
        <f>IF('5'!$B$5="","",IF('5'!$B$69="","",0))</f>
        <v/>
      </c>
      <c r="BD1566" s="137" t="str">
        <f>IF('5'!$B$5="","",IF('5'!$B$69="","",'5'!$B$2))</f>
        <v/>
      </c>
      <c r="BE1566" s="138" t="str">
        <f>IF('5'!$B$5="","",IF('5'!$B$69="","",'5'!$B$4))</f>
        <v/>
      </c>
      <c r="BG1566" s="77"/>
      <c r="BH1566" s="73"/>
      <c r="BI1566" s="79"/>
      <c r="BK1566" s="75"/>
      <c r="BL1566" s="73"/>
      <c r="BO1566" s="79"/>
      <c r="BQ1566" s="77"/>
      <c r="BR1566" s="73"/>
    </row>
    <row r="1567" spans="50:70" x14ac:dyDescent="0.25">
      <c r="AX1567" s="139" t="str">
        <f>IF('5'!$B$5="","",IF('5'!$B$69="","",'5'!$B$5))</f>
        <v/>
      </c>
      <c r="AY1567" s="137" t="str">
        <f>IF('5'!$B$5="","",IF('5'!$B$69="","","PCF008002"))</f>
        <v/>
      </c>
      <c r="AZ1567" s="140" t="str">
        <f>IF('5'!$B$5="","",IF('5'!$B$69="","",10))</f>
        <v/>
      </c>
      <c r="BA1567" s="137" t="str">
        <f>IF('5'!$B$5="","",IF('5'!$B$69="","",998))</f>
        <v/>
      </c>
      <c r="BB1567" s="137"/>
      <c r="BC1567" s="141" t="str">
        <f>IF('5'!$B$5="","",IF('5'!$B$69="","",0))</f>
        <v/>
      </c>
      <c r="BD1567" s="137" t="str">
        <f>IF('5'!$B$5="","",IF('5'!$B$69="","",'5'!$B$2))</f>
        <v/>
      </c>
      <c r="BE1567" s="138" t="str">
        <f>IF('5'!$B$5="","",IF('5'!$B$69="","",'5'!$B$4))</f>
        <v/>
      </c>
      <c r="BG1567" s="77"/>
      <c r="BH1567" s="73"/>
      <c r="BI1567" s="79"/>
      <c r="BK1567" s="75"/>
      <c r="BL1567" s="73"/>
      <c r="BO1567" s="79"/>
      <c r="BQ1567" s="77"/>
      <c r="BR1567" s="73"/>
    </row>
    <row r="1568" spans="50:70" x14ac:dyDescent="0.25">
      <c r="AX1568" s="139" t="str">
        <f>IF('5'!$B$5="","",IF('5'!$B$69="","",'5'!$B$5))</f>
        <v/>
      </c>
      <c r="AY1568" s="137" t="str">
        <f>IF('5'!$B$5="","",IF('5'!$B$69="","","PCF008002"))</f>
        <v/>
      </c>
      <c r="AZ1568" s="140" t="str">
        <f>IF('5'!$B$5="","",IF('5'!$B$69="","",10))</f>
        <v/>
      </c>
      <c r="BA1568" s="137" t="str">
        <f>IF('5'!$B$5="","",IF('5'!$B$69="","",999))</f>
        <v/>
      </c>
      <c r="BB1568" s="137"/>
      <c r="BC1568" s="141" t="str">
        <f>IF('5'!$B$5="","",IF('5'!$B$69="","",0))</f>
        <v/>
      </c>
      <c r="BD1568" s="137" t="str">
        <f>IF('5'!$B$5="","",IF('5'!$B$69="","",'5'!$B$2))</f>
        <v/>
      </c>
      <c r="BE1568" s="138" t="str">
        <f>IF('5'!$B$5="","",IF('5'!$B$69="","",'5'!$B$4))</f>
        <v/>
      </c>
      <c r="BG1568" s="77"/>
      <c r="BH1568" s="73"/>
      <c r="BI1568" s="79"/>
      <c r="BK1568" s="75"/>
      <c r="BL1568" s="73"/>
      <c r="BO1568" s="79"/>
      <c r="BQ1568" s="77"/>
      <c r="BR1568" s="73"/>
    </row>
    <row r="1569" spans="50:70" x14ac:dyDescent="0.25">
      <c r="AX1569" s="139" t="str">
        <f>IF('5'!$B$5="","",IF('5'!$B$36="","",'5'!$B$5))</f>
        <v/>
      </c>
      <c r="AY1569" s="137" t="str">
        <f>IF('5'!$B$5="","",IF('5'!$B$36="","","PCF011003"))</f>
        <v/>
      </c>
      <c r="AZ1569" s="140" t="str">
        <f>IF('5'!$B$5="","",IF('5'!$B$36="","",1))</f>
        <v/>
      </c>
      <c r="BA1569" s="137" t="str">
        <f>IF('5'!$B$5="","",IF('5'!$B$36="","",1))</f>
        <v/>
      </c>
      <c r="BB1569" s="137" t="str">
        <f>IF('5'!$B$5="","",IF('5'!$B$36="","",IF('5'!$B$12="","",'5'!$B$12)))</f>
        <v/>
      </c>
      <c r="BC1569" s="141" t="str">
        <f>IF('5'!$B$5="","",IF('5'!$B$36="","",0))</f>
        <v/>
      </c>
      <c r="BD1569" s="137" t="str">
        <f>IF('5'!$B$5="","",IF('5'!$B$36="","",'5'!$B$2))</f>
        <v/>
      </c>
      <c r="BE1569" s="138" t="str">
        <f>IF('5'!$B$5="","",IF('5'!$B$36="","",'5'!$B$4))</f>
        <v/>
      </c>
      <c r="BG1569" s="77"/>
      <c r="BH1569" s="73"/>
      <c r="BI1569" s="79"/>
      <c r="BK1569" s="75"/>
      <c r="BL1569" s="73"/>
      <c r="BO1569" s="79"/>
      <c r="BQ1569" s="77"/>
      <c r="BR1569" s="73"/>
    </row>
    <row r="1570" spans="50:70" x14ac:dyDescent="0.25">
      <c r="AX1570" s="139" t="str">
        <f>IF('5'!$B$5="","",IF('5'!$B$36="","",'5'!$B$5))</f>
        <v/>
      </c>
      <c r="AY1570" s="137" t="str">
        <f>IF('5'!$B$5="","",IF('5'!$B$36="","","PCF011003"))</f>
        <v/>
      </c>
      <c r="AZ1570" s="140" t="str">
        <f>IF('5'!$B$5="","",IF('5'!$B$36="","",1))</f>
        <v/>
      </c>
      <c r="BA1570" s="137" t="str">
        <f>IF('5'!$B$5="","",IF('5'!$B$36="","",2))</f>
        <v/>
      </c>
      <c r="BB1570" s="137" t="str">
        <f>IF('5'!$B$5="","",IF('5'!$B$36="","",IF('5'!$B$13="","",'5'!$B$13)))</f>
        <v/>
      </c>
      <c r="BC1570" s="141" t="str">
        <f>IF('5'!$B$5="","",IF('5'!$B$36="","",0))</f>
        <v/>
      </c>
      <c r="BD1570" s="137" t="str">
        <f>IF('5'!$B$5="","",IF('5'!$B$36="","",'5'!$B$2))</f>
        <v/>
      </c>
      <c r="BE1570" s="138" t="str">
        <f>IF('5'!$B$5="","",IF('5'!$B$36="","",'5'!$B$4))</f>
        <v/>
      </c>
      <c r="BG1570" s="77"/>
      <c r="BH1570" s="73"/>
      <c r="BI1570" s="79"/>
      <c r="BK1570" s="75"/>
      <c r="BL1570" s="73"/>
      <c r="BO1570" s="79"/>
      <c r="BQ1570" s="77"/>
      <c r="BR1570" s="73"/>
    </row>
    <row r="1571" spans="50:70" x14ac:dyDescent="0.25">
      <c r="AX1571" s="139" t="str">
        <f>IF('5'!$B$5="","",IF('5'!$B$36="","",'5'!$B$5))</f>
        <v/>
      </c>
      <c r="AY1571" s="137" t="str">
        <f>IF('5'!$B$5="","",IF('5'!$B$36="","","PCF011003"))</f>
        <v/>
      </c>
      <c r="AZ1571" s="140" t="str">
        <f>IF('5'!$B$5="","",IF('5'!$B$36="","",1))</f>
        <v/>
      </c>
      <c r="BA1571" s="137" t="str">
        <f>IF('5'!$B$5="","",IF('5'!$B$36="","",3))</f>
        <v/>
      </c>
      <c r="BB1571" s="137" t="str">
        <f>IF('5'!$B$5="","",IF('5'!$B$36="","",IF('5'!$B$14="","",'5'!$B$14)))</f>
        <v/>
      </c>
      <c r="BC1571" s="141" t="str">
        <f>IF('5'!$B$5="","",IF('5'!$B$36="","",0))</f>
        <v/>
      </c>
      <c r="BD1571" s="137" t="str">
        <f>IF('5'!$B$5="","",IF('5'!$B$36="","",'5'!$B$2))</f>
        <v/>
      </c>
      <c r="BE1571" s="138" t="str">
        <f>IF('5'!$B$5="","",IF('5'!$B$36="","",'5'!$B$4))</f>
        <v/>
      </c>
      <c r="BG1571" s="77"/>
      <c r="BH1571" s="73"/>
      <c r="BI1571" s="79"/>
      <c r="BK1571" s="75"/>
      <c r="BL1571" s="73"/>
      <c r="BO1571" s="79"/>
      <c r="BQ1571" s="77"/>
      <c r="BR1571" s="73"/>
    </row>
    <row r="1572" spans="50:70" x14ac:dyDescent="0.25">
      <c r="AX1572" s="139" t="str">
        <f>IF('5'!$B$5="","",IF('5'!$B$36="","",'5'!$B$5))</f>
        <v/>
      </c>
      <c r="AY1572" s="137" t="str">
        <f>IF('5'!$B$5="","",IF('5'!$B$36="","","PCF011003"))</f>
        <v/>
      </c>
      <c r="AZ1572" s="140" t="str">
        <f>IF('5'!$B$5="","",IF('5'!$B$36="","",1))</f>
        <v/>
      </c>
      <c r="BA1572" s="137" t="str">
        <f>IF('5'!$B$5="","",IF('5'!$B$36="","",4))</f>
        <v/>
      </c>
      <c r="BB1572" s="137" t="str">
        <f>IF('5'!$B$5="","",IF('5'!$B$36="","",IF('5'!$B$36="","",'5'!$B$36)))</f>
        <v/>
      </c>
      <c r="BC1572" s="141" t="str">
        <f>IF('5'!$B$5="","",IF('5'!$B$36="","",0))</f>
        <v/>
      </c>
      <c r="BD1572" s="137" t="str">
        <f>IF('5'!$B$5="","",IF('5'!$B$36="","",'5'!$B$2))</f>
        <v/>
      </c>
      <c r="BE1572" s="138" t="str">
        <f>IF('5'!$B$5="","",IF('5'!$B$36="","",'5'!$B$4))</f>
        <v/>
      </c>
      <c r="BG1572" s="77"/>
      <c r="BH1572" s="73"/>
      <c r="BI1572" s="79"/>
      <c r="BK1572" s="75"/>
      <c r="BL1572" s="73"/>
      <c r="BO1572" s="79"/>
      <c r="BQ1572" s="77"/>
      <c r="BR1572" s="73"/>
    </row>
    <row r="1573" spans="50:70" x14ac:dyDescent="0.25">
      <c r="AX1573" s="139" t="str">
        <f>IF('5'!$B$5="","",IF('5'!$B$36="","",'5'!$B$5))</f>
        <v/>
      </c>
      <c r="AY1573" s="137" t="str">
        <f>IF('5'!$B$5="","",IF('5'!$B$36="","","PCF011003"))</f>
        <v/>
      </c>
      <c r="AZ1573" s="140" t="str">
        <f>IF('5'!$B$5="","",IF('5'!$B$36="","",1))</f>
        <v/>
      </c>
      <c r="BA1573" s="137" t="str">
        <f>IF('5'!$B$5="","",IF('5'!$B$36="","",5))</f>
        <v/>
      </c>
      <c r="BB1573" s="137" t="str">
        <f>IF('5'!$B$5="","",IF('5'!$B$36="","",IF('5'!$B$37="","",'5'!$B$37)))</f>
        <v/>
      </c>
      <c r="BC1573" s="141" t="str">
        <f>IF('5'!$B$5="","",IF('5'!$B$36="","",0))</f>
        <v/>
      </c>
      <c r="BD1573" s="137" t="str">
        <f>IF('5'!$B$5="","",IF('5'!$B$36="","",'5'!$B$2))</f>
        <v/>
      </c>
      <c r="BE1573" s="138" t="str">
        <f>IF('5'!$B$5="","",IF('5'!$B$36="","",'5'!$B$4))</f>
        <v/>
      </c>
      <c r="BG1573" s="77"/>
      <c r="BH1573" s="73"/>
      <c r="BI1573" s="79"/>
      <c r="BK1573" s="75"/>
      <c r="BL1573" s="73"/>
      <c r="BO1573" s="79"/>
      <c r="BQ1573" s="77"/>
      <c r="BR1573" s="73"/>
    </row>
    <row r="1574" spans="50:70" x14ac:dyDescent="0.25">
      <c r="AX1574" s="139" t="str">
        <f>IF('5'!$B$5="","",IF('5'!$B$36="","",'5'!$B$5))</f>
        <v/>
      </c>
      <c r="AY1574" s="137" t="str">
        <f>IF('5'!$B$5="","",IF('5'!$B$36="","","PCF011003"))</f>
        <v/>
      </c>
      <c r="AZ1574" s="140" t="str">
        <f>IF('5'!$B$5="","",IF('5'!$B$36="","",1))</f>
        <v/>
      </c>
      <c r="BA1574" s="137" t="str">
        <f>IF('5'!$B$5="","",IF('5'!$B$36="","",6))</f>
        <v/>
      </c>
      <c r="BB1574" s="137" t="str">
        <f>IF('5'!$B$5="","",IF('5'!$B$36="","",IF('5'!$B$38="","",'5'!$B$38)))</f>
        <v/>
      </c>
      <c r="BC1574" s="141" t="str">
        <f>IF('5'!$B$5="","",IF('5'!$B$36="","",0))</f>
        <v/>
      </c>
      <c r="BD1574" s="137" t="str">
        <f>IF('5'!$B$5="","",IF('5'!$B$36="","",'5'!$B$2))</f>
        <v/>
      </c>
      <c r="BE1574" s="138" t="str">
        <f>IF('5'!$B$5="","",IF('5'!$B$36="","",'5'!$B$4))</f>
        <v/>
      </c>
      <c r="BG1574" s="77"/>
      <c r="BH1574" s="73"/>
      <c r="BI1574" s="79"/>
      <c r="BK1574" s="75"/>
      <c r="BL1574" s="73"/>
      <c r="BO1574" s="79"/>
      <c r="BQ1574" s="77"/>
      <c r="BR1574" s="73"/>
    </row>
    <row r="1575" spans="50:70" x14ac:dyDescent="0.25">
      <c r="AX1575" s="139" t="str">
        <f>IF('5'!$B$5="","",IF('5'!$B$36="","",'5'!$B$5))</f>
        <v/>
      </c>
      <c r="AY1575" s="137" t="str">
        <f>IF('5'!$B$5="","",IF('5'!$B$36="","","PCF011003"))</f>
        <v/>
      </c>
      <c r="AZ1575" s="140" t="str">
        <f>IF('5'!$B$5="","",IF('5'!$B$36="","",1))</f>
        <v/>
      </c>
      <c r="BA1575" s="137" t="str">
        <f>IF('5'!$B$5="","",IF('5'!$B$36="","",7))</f>
        <v/>
      </c>
      <c r="BB1575" s="137" t="str">
        <f>IF('5'!$B$5="","",IF('5'!$B$36="","",IF('5'!$B$39="","",'5'!$B$39)))</f>
        <v/>
      </c>
      <c r="BC1575" s="141" t="str">
        <f>IF('5'!$B$5="","",IF('5'!$B$36="","",0))</f>
        <v/>
      </c>
      <c r="BD1575" s="137" t="str">
        <f>IF('5'!$B$5="","",IF('5'!$B$36="","",'5'!$B$2))</f>
        <v/>
      </c>
      <c r="BE1575" s="138" t="str">
        <f>IF('5'!$B$5="","",IF('5'!$B$36="","",'5'!$B$4))</f>
        <v/>
      </c>
      <c r="BG1575" s="77"/>
      <c r="BH1575" s="73"/>
      <c r="BI1575" s="79"/>
      <c r="BK1575" s="75"/>
      <c r="BL1575" s="73"/>
      <c r="BO1575" s="79"/>
      <c r="BQ1575" s="77"/>
      <c r="BR1575" s="73"/>
    </row>
    <row r="1576" spans="50:70" x14ac:dyDescent="0.25">
      <c r="AX1576" s="139" t="str">
        <f>IF('5'!$B$5="","",IF('5'!$B$36="","",'5'!$B$5))</f>
        <v/>
      </c>
      <c r="AY1576" s="137" t="str">
        <f>IF('5'!$B$5="","",IF('5'!$B$36="","","PCF011003"))</f>
        <v/>
      </c>
      <c r="AZ1576" s="140" t="str">
        <f>IF('5'!$B$5="","",IF('5'!$B$36="","",1))</f>
        <v/>
      </c>
      <c r="BA1576" s="137" t="str">
        <f>IF('5'!$B$5="","",IF('5'!$B$36="","",8))</f>
        <v/>
      </c>
      <c r="BB1576" s="137" t="str">
        <f>IF('5'!$B$5="","",IF('5'!$B$36="","",IF('5'!$B$40="","",'5'!$B$40)))</f>
        <v/>
      </c>
      <c r="BC1576" s="141" t="str">
        <f>IF('5'!$B$5="","",IF('5'!$B$36="","",0))</f>
        <v/>
      </c>
      <c r="BD1576" s="137" t="str">
        <f>IF('5'!$B$5="","",IF('5'!$B$36="","",'5'!$B$2))</f>
        <v/>
      </c>
      <c r="BE1576" s="138" t="str">
        <f>IF('5'!$B$5="","",IF('5'!$B$36="","",'5'!$B$4))</f>
        <v/>
      </c>
      <c r="BG1576" s="77"/>
      <c r="BH1576" s="73"/>
      <c r="BI1576" s="79"/>
      <c r="BK1576" s="75"/>
      <c r="BL1576" s="73"/>
      <c r="BO1576" s="79"/>
      <c r="BQ1576" s="77"/>
      <c r="BR1576" s="73"/>
    </row>
    <row r="1577" spans="50:70" x14ac:dyDescent="0.25">
      <c r="AX1577" s="139" t="str">
        <f>IF('5'!$B$5="","",IF('5'!$B$36="","",'5'!$B$5))</f>
        <v/>
      </c>
      <c r="AY1577" s="137" t="str">
        <f>IF('5'!$B$5="","",IF('5'!$B$36="","","PCF011003"))</f>
        <v/>
      </c>
      <c r="AZ1577" s="140" t="str">
        <f>IF('5'!$B$5="","",IF('5'!$B$36="","",1))</f>
        <v/>
      </c>
      <c r="BA1577" s="137" t="str">
        <f>IF('5'!$B$5="","",IF('5'!$B$36="","",9))</f>
        <v/>
      </c>
      <c r="BB1577" s="137"/>
      <c r="BC1577" s="141" t="str">
        <f>IF('5'!$B$5="","",IF('5'!$B$36="","",'5'!$C$36))</f>
        <v/>
      </c>
      <c r="BD1577" s="137" t="str">
        <f>IF('5'!$B$5="","",IF('5'!$B$36="","",'5'!$B$2))</f>
        <v/>
      </c>
      <c r="BE1577" s="138" t="str">
        <f>IF('5'!$B$5="","",IF('5'!$B$36="","",'5'!$B$4))</f>
        <v/>
      </c>
      <c r="BG1577" s="77"/>
      <c r="BH1577" s="73"/>
      <c r="BI1577" s="79"/>
      <c r="BK1577" s="75"/>
      <c r="BL1577" s="73"/>
      <c r="BO1577" s="79"/>
      <c r="BQ1577" s="77"/>
      <c r="BR1577" s="73"/>
    </row>
    <row r="1578" spans="50:70" x14ac:dyDescent="0.25">
      <c r="AX1578" s="139" t="str">
        <f>IF('5'!$B$5="","",IF('5'!$B$36="","",'5'!$B$5))</f>
        <v/>
      </c>
      <c r="AY1578" s="137" t="str">
        <f>IF('5'!$B$5="","",IF('5'!$B$36="","","PCF011003"))</f>
        <v/>
      </c>
      <c r="AZ1578" s="140" t="str">
        <f>IF('5'!$B$5="","",IF('5'!$B$36="","",1))</f>
        <v/>
      </c>
      <c r="BA1578" s="137" t="str">
        <f>IF('5'!$B$5="","",IF('5'!$B$36="","",10))</f>
        <v/>
      </c>
      <c r="BB1578" s="137"/>
      <c r="BC1578" s="141" t="str">
        <f>IF('5'!$B$5="","",IF('5'!$B$36="","",'5'!$C$37))</f>
        <v/>
      </c>
      <c r="BD1578" s="137" t="str">
        <f>IF('5'!$B$5="","",IF('5'!$B$36="","",'5'!$B$2))</f>
        <v/>
      </c>
      <c r="BE1578" s="138" t="str">
        <f>IF('5'!$B$5="","",IF('5'!$B$36="","",'5'!$B$4))</f>
        <v/>
      </c>
      <c r="BG1578" s="77"/>
      <c r="BH1578" s="73"/>
      <c r="BI1578" s="79"/>
      <c r="BK1578" s="75"/>
      <c r="BL1578" s="73"/>
      <c r="BO1578" s="79"/>
      <c r="BQ1578" s="77"/>
      <c r="BR1578" s="73"/>
    </row>
    <row r="1579" spans="50:70" x14ac:dyDescent="0.25">
      <c r="AX1579" s="139" t="str">
        <f>IF('5'!$B$5="","",IF('5'!$B$36="","",'5'!$B$5))</f>
        <v/>
      </c>
      <c r="AY1579" s="137" t="str">
        <f>IF('5'!$B$5="","",IF('5'!$B$36="","","PCF011003"))</f>
        <v/>
      </c>
      <c r="AZ1579" s="140" t="str">
        <f>IF('5'!$B$5="","",IF('5'!$B$36="","",1))</f>
        <v/>
      </c>
      <c r="BA1579" s="137" t="str">
        <f>IF('5'!$B$5="","",IF('5'!$B$36="","",11))</f>
        <v/>
      </c>
      <c r="BB1579" s="137"/>
      <c r="BC1579" s="141" t="str">
        <f>IF('5'!$B$5="","",IF('5'!$B$36="","",'5'!$C$38))</f>
        <v/>
      </c>
      <c r="BD1579" s="137" t="str">
        <f>IF('5'!$B$5="","",IF('5'!$B$36="","",'5'!$B$2))</f>
        <v/>
      </c>
      <c r="BE1579" s="138" t="str">
        <f>IF('5'!$B$5="","",IF('5'!$B$36="","",'5'!$B$4))</f>
        <v/>
      </c>
      <c r="BG1579" s="77"/>
      <c r="BH1579" s="73"/>
      <c r="BI1579" s="79"/>
      <c r="BK1579" s="75"/>
      <c r="BL1579" s="73"/>
      <c r="BO1579" s="79"/>
      <c r="BQ1579" s="77"/>
      <c r="BR1579" s="73"/>
    </row>
    <row r="1580" spans="50:70" x14ac:dyDescent="0.25">
      <c r="AX1580" s="139" t="str">
        <f>IF('5'!$B$5="","",IF('5'!$B$36="","",'5'!$B$5))</f>
        <v/>
      </c>
      <c r="AY1580" s="137" t="str">
        <f>IF('5'!$B$5="","",IF('5'!$B$36="","","PCF011003"))</f>
        <v/>
      </c>
      <c r="AZ1580" s="140" t="str">
        <f>IF('5'!$B$5="","",IF('5'!$B$36="","",1))</f>
        <v/>
      </c>
      <c r="BA1580" s="137" t="str">
        <f>IF('5'!$B$5="","",IF('5'!$B$36="","",12))</f>
        <v/>
      </c>
      <c r="BB1580" s="137" t="str">
        <f>IF('5'!$B$5="","",IF('5'!$B$36="","",IF('5'!$C$39="","",'5'!$C$39)))</f>
        <v/>
      </c>
      <c r="BC1580" s="141" t="str">
        <f>IF('5'!$B$5="","",IF('5'!$B$36="","",0))</f>
        <v/>
      </c>
      <c r="BD1580" s="137" t="str">
        <f>IF('5'!$B$5="","",IF('5'!$B$36="","",'5'!$B$2))</f>
        <v/>
      </c>
      <c r="BE1580" s="138" t="str">
        <f>IF('5'!$B$5="","",IF('5'!$B$36="","",'5'!$B$4))</f>
        <v/>
      </c>
      <c r="BG1580" s="77"/>
      <c r="BH1580" s="73"/>
      <c r="BI1580" s="79"/>
      <c r="BK1580" s="75"/>
      <c r="BL1580" s="73"/>
      <c r="BO1580" s="79"/>
      <c r="BQ1580" s="77"/>
      <c r="BR1580" s="73"/>
    </row>
    <row r="1581" spans="50:70" x14ac:dyDescent="0.25">
      <c r="AX1581" s="139" t="str">
        <f>IF('5'!$B$5="","",IF('5'!$B$36="","",'5'!$B$5))</f>
        <v/>
      </c>
      <c r="AY1581" s="137" t="str">
        <f>IF('5'!$B$5="","",IF('5'!$B$36="","","PCF011003"))</f>
        <v/>
      </c>
      <c r="AZ1581" s="140" t="str">
        <f>IF('5'!$B$5="","",IF('5'!$B$36="","",1))</f>
        <v/>
      </c>
      <c r="BA1581" s="137" t="str">
        <f>IF('5'!$B$5="","",IF('5'!$B$36="","",13))</f>
        <v/>
      </c>
      <c r="BB1581" s="137"/>
      <c r="BC1581" s="141" t="str">
        <f>IF('5'!$B$5="","",IF('5'!$B$36="","",0))</f>
        <v/>
      </c>
      <c r="BD1581" s="137" t="str">
        <f>IF('5'!$B$5="","",IF('5'!$B$36="","",'5'!$B$2))</f>
        <v/>
      </c>
      <c r="BE1581" s="138" t="str">
        <f>IF('5'!$B$5="","",IF('5'!$B$36="","",'5'!$B$4))</f>
        <v/>
      </c>
      <c r="BG1581" s="77"/>
      <c r="BH1581" s="73"/>
      <c r="BI1581" s="79"/>
      <c r="BK1581" s="75"/>
      <c r="BL1581" s="73"/>
      <c r="BO1581" s="79"/>
      <c r="BQ1581" s="77"/>
      <c r="BR1581" s="73"/>
    </row>
    <row r="1582" spans="50:70" x14ac:dyDescent="0.25">
      <c r="AX1582" s="139" t="str">
        <f>IF('5'!$B$5="","",IF('5'!$B$36="","",'5'!$B$5))</f>
        <v/>
      </c>
      <c r="AY1582" s="137" t="str">
        <f>IF('5'!$B$5="","",IF('5'!$B$36="","","PCF011003"))</f>
        <v/>
      </c>
      <c r="AZ1582" s="140" t="str">
        <f>IF('5'!$B$5="","",IF('5'!$B$36="","",1))</f>
        <v/>
      </c>
      <c r="BA1582" s="137" t="str">
        <f>IF('5'!$B$5="","",IF('5'!$B$36="","",14))</f>
        <v/>
      </c>
      <c r="BB1582" s="137" t="str">
        <f>IF('5'!$B$5="","",IF('5'!$B$36="","",IF('5'!$H$18="","",'5'!$H$18)))</f>
        <v/>
      </c>
      <c r="BC1582" s="141" t="str">
        <f>IF('5'!$B$5="","",IF('5'!$B$36="","",0))</f>
        <v/>
      </c>
      <c r="BD1582" s="137" t="str">
        <f>IF('5'!$B$5="","",IF('5'!$B$36="","",'5'!$B$2))</f>
        <v/>
      </c>
      <c r="BE1582" s="138" t="str">
        <f>IF('5'!$B$5="","",IF('5'!$B$36="","",'5'!$B$4))</f>
        <v/>
      </c>
      <c r="BG1582" s="77"/>
      <c r="BH1582" s="73"/>
      <c r="BI1582" s="79"/>
      <c r="BK1582" s="75"/>
      <c r="BL1582" s="73"/>
      <c r="BO1582" s="79"/>
      <c r="BQ1582" s="77"/>
      <c r="BR1582" s="73"/>
    </row>
    <row r="1583" spans="50:70" x14ac:dyDescent="0.25">
      <c r="AX1583" s="139" t="str">
        <f>IF('5'!$B$5="","",IF('5'!$B$36="","",'5'!$B$5))</f>
        <v/>
      </c>
      <c r="AY1583" s="137" t="str">
        <f>IF('5'!$B$5="","",IF('5'!$B$36="","","PCF011003"))</f>
        <v/>
      </c>
      <c r="AZ1583" s="140" t="str">
        <f>IF('5'!$B$5="","",IF('5'!$B$36="","",1))</f>
        <v/>
      </c>
      <c r="BA1583" s="137" t="str">
        <f>IF('5'!$B$5="","",IF('5'!$B$36="","",15))</f>
        <v/>
      </c>
      <c r="BB1583" s="137" t="str">
        <f>IF('5'!$B$5="","",IF('5'!$B$36="","",IF('5'!$I$18="","",'5'!$I$18)))</f>
        <v/>
      </c>
      <c r="BC1583" s="141" t="str">
        <f>IF('5'!$B$5="","",IF('5'!$B$36="","",0))</f>
        <v/>
      </c>
      <c r="BD1583" s="137" t="str">
        <f>IF('5'!$B$5="","",IF('5'!$B$36="","",'5'!$B$2))</f>
        <v/>
      </c>
      <c r="BE1583" s="138" t="str">
        <f>IF('5'!$B$5="","",IF('5'!$B$36="","",'5'!$B$4))</f>
        <v/>
      </c>
      <c r="BG1583" s="77"/>
      <c r="BH1583" s="73"/>
      <c r="BI1583" s="79"/>
      <c r="BK1583" s="75"/>
      <c r="BL1583" s="73"/>
      <c r="BO1583" s="79"/>
      <c r="BQ1583" s="77"/>
      <c r="BR1583" s="73"/>
    </row>
    <row r="1584" spans="50:70" x14ac:dyDescent="0.25">
      <c r="AX1584" s="139" t="str">
        <f>IF('5'!$B$5="","",IF('5'!$B$36="","",'5'!$B$5))</f>
        <v/>
      </c>
      <c r="AY1584" s="137" t="str">
        <f>IF('5'!$B$5="","",IF('5'!$B$36="","","PCF011003"))</f>
        <v/>
      </c>
      <c r="AZ1584" s="140" t="str">
        <f>IF('5'!$B$5="","",IF('5'!$B$36="","",1))</f>
        <v/>
      </c>
      <c r="BA1584" s="137" t="str">
        <f>IF('5'!$B$5="","",IF('5'!$B$36="","",16))</f>
        <v/>
      </c>
      <c r="BB1584" s="137"/>
      <c r="BC1584" s="141" t="str">
        <f>IF('5'!$B$5="","",IF('5'!$B$36="","",'5'!$J$18))</f>
        <v/>
      </c>
      <c r="BD1584" s="137" t="str">
        <f>IF('5'!$B$5="","",IF('5'!$B$36="","",'5'!$B$2))</f>
        <v/>
      </c>
      <c r="BE1584" s="138" t="str">
        <f>IF('5'!$B$5="","",IF('5'!$B$36="","",'5'!$B$4))</f>
        <v/>
      </c>
      <c r="BG1584" s="77"/>
      <c r="BH1584" s="73"/>
      <c r="BI1584" s="79"/>
      <c r="BK1584" s="75"/>
      <c r="BL1584" s="73"/>
      <c r="BO1584" s="79"/>
      <c r="BQ1584" s="77"/>
      <c r="BR1584" s="73"/>
    </row>
    <row r="1585" spans="50:70" x14ac:dyDescent="0.25">
      <c r="AX1585" s="139" t="str">
        <f>IF('5'!$B$5="","",IF('5'!$B$36="","",'5'!$B$5))</f>
        <v/>
      </c>
      <c r="AY1585" s="137" t="str">
        <f>IF('5'!$B$5="","",IF('5'!$B$36="","","PCF011003"))</f>
        <v/>
      </c>
      <c r="AZ1585" s="140" t="str">
        <f>IF('5'!$B$5="","",IF('5'!$B$36="","",1))</f>
        <v/>
      </c>
      <c r="BA1585" s="137" t="str">
        <f>IF('5'!$B$5="","",IF('5'!$B$36="","",17))</f>
        <v/>
      </c>
      <c r="BB1585" s="137"/>
      <c r="BC1585" s="141" t="str">
        <f>IF('5'!$B$5="","",IF('5'!$B$36="","",0))</f>
        <v/>
      </c>
      <c r="BD1585" s="137" t="str">
        <f>IF('5'!$B$5="","",IF('5'!$B$36="","",'5'!$B$2))</f>
        <v/>
      </c>
      <c r="BE1585" s="138" t="str">
        <f>IF('5'!$B$5="","",IF('5'!$B$36="","",'5'!$B$4))</f>
        <v/>
      </c>
      <c r="BG1585" s="77"/>
      <c r="BH1585" s="73"/>
      <c r="BI1585" s="79"/>
      <c r="BK1585" s="75"/>
      <c r="BL1585" s="73"/>
      <c r="BO1585" s="79"/>
      <c r="BQ1585" s="77"/>
      <c r="BR1585" s="73"/>
    </row>
    <row r="1586" spans="50:70" x14ac:dyDescent="0.25">
      <c r="AX1586" s="139" t="str">
        <f>IF('5'!$B$5="","",IF('5'!$B$36="","",'5'!$B$5))</f>
        <v/>
      </c>
      <c r="AY1586" s="137" t="str">
        <f>IF('5'!$B$5="","",IF('5'!$B$36="","","PCF011003"))</f>
        <v/>
      </c>
      <c r="AZ1586" s="140" t="str">
        <f>IF('5'!$B$5="","",IF('5'!$B$36="","",1))</f>
        <v/>
      </c>
      <c r="BA1586" s="137" t="str">
        <f>IF('5'!$B$5="","",IF('5'!$B$36="","",18))</f>
        <v/>
      </c>
      <c r="BB1586" s="137" t="str">
        <f>IF('5'!$B$5="","",IF('5'!$B$36="","",IF('5'!$H$19="","",'5'!$H$19)))</f>
        <v/>
      </c>
      <c r="BC1586" s="141" t="str">
        <f>IF('5'!$B$5="","",IF('5'!$B$36="","",0))</f>
        <v/>
      </c>
      <c r="BD1586" s="137" t="str">
        <f>IF('5'!$B$5="","",IF('5'!$B$36="","",'5'!$B$2))</f>
        <v/>
      </c>
      <c r="BE1586" s="138" t="str">
        <f>IF('5'!$B$5="","",IF('5'!$B$36="","",'5'!$B$4))</f>
        <v/>
      </c>
      <c r="BG1586" s="77"/>
      <c r="BH1586" s="73"/>
      <c r="BI1586" s="79"/>
      <c r="BK1586" s="75"/>
      <c r="BL1586" s="73"/>
      <c r="BO1586" s="79"/>
      <c r="BQ1586" s="77"/>
      <c r="BR1586" s="73"/>
    </row>
    <row r="1587" spans="50:70" x14ac:dyDescent="0.25">
      <c r="AX1587" s="139" t="str">
        <f>IF('5'!$B$5="","",IF('5'!$B$36="","",'5'!$B$5))</f>
        <v/>
      </c>
      <c r="AY1587" s="137" t="str">
        <f>IF('5'!$B$5="","",IF('5'!$B$36="","","PCF011003"))</f>
        <v/>
      </c>
      <c r="AZ1587" s="140" t="str">
        <f>IF('5'!$B$5="","",IF('5'!$B$36="","",1))</f>
        <v/>
      </c>
      <c r="BA1587" s="137" t="str">
        <f>IF('5'!$B$5="","",IF('5'!$B$36="","",19))</f>
        <v/>
      </c>
      <c r="BB1587" s="137" t="str">
        <f>IF('5'!$B$5="","",IF('5'!$B$36="","",IF('5'!$I$19="","",'5'!$I$19)))</f>
        <v/>
      </c>
      <c r="BC1587" s="141" t="str">
        <f>IF('5'!$B$5="","",IF('5'!$B$36="","",0))</f>
        <v/>
      </c>
      <c r="BD1587" s="137" t="str">
        <f>IF('5'!$B$5="","",IF('5'!$B$36="","",'5'!$B$2))</f>
        <v/>
      </c>
      <c r="BE1587" s="138" t="str">
        <f>IF('5'!$B$5="","",IF('5'!$B$36="","",'5'!$B$4))</f>
        <v/>
      </c>
      <c r="BG1587" s="77"/>
      <c r="BH1587" s="73"/>
      <c r="BI1587" s="79"/>
      <c r="BK1587" s="75"/>
      <c r="BL1587" s="73"/>
      <c r="BO1587" s="79"/>
      <c r="BQ1587" s="77"/>
      <c r="BR1587" s="73"/>
    </row>
    <row r="1588" spans="50:70" x14ac:dyDescent="0.25">
      <c r="AX1588" s="139" t="str">
        <f>IF('5'!$B$5="","",IF('5'!$B$36="","",'5'!$B$5))</f>
        <v/>
      </c>
      <c r="AY1588" s="137" t="str">
        <f>IF('5'!$B$5="","",IF('5'!$B$36="","","PCF011003"))</f>
        <v/>
      </c>
      <c r="AZ1588" s="140" t="str">
        <f>IF('5'!$B$5="","",IF('5'!$B$36="","",1))</f>
        <v/>
      </c>
      <c r="BA1588" s="137" t="str">
        <f>IF('5'!$B$5="","",IF('5'!$B$36="","",20))</f>
        <v/>
      </c>
      <c r="BB1588" s="137"/>
      <c r="BC1588" s="141" t="str">
        <f>IF('5'!$B$5="","",IF('5'!$B$36="","",'5'!$J$19))</f>
        <v/>
      </c>
      <c r="BD1588" s="137" t="str">
        <f>IF('5'!$B$5="","",IF('5'!$B$36="","",'5'!$B$2))</f>
        <v/>
      </c>
      <c r="BE1588" s="138" t="str">
        <f>IF('5'!$B$5="","",IF('5'!$B$36="","",'5'!$B$4))</f>
        <v/>
      </c>
      <c r="BG1588" s="77"/>
      <c r="BH1588" s="73"/>
      <c r="BI1588" s="79"/>
      <c r="BK1588" s="75"/>
      <c r="BL1588" s="73"/>
      <c r="BO1588" s="79"/>
      <c r="BQ1588" s="77"/>
      <c r="BR1588" s="73"/>
    </row>
    <row r="1589" spans="50:70" x14ac:dyDescent="0.25">
      <c r="AX1589" s="139" t="str">
        <f>IF('5'!$B$5="","",IF('5'!$B$36="","",'5'!$B$5))</f>
        <v/>
      </c>
      <c r="AY1589" s="137" t="str">
        <f>IF('5'!$B$5="","",IF('5'!$B$36="","","PCF011003"))</f>
        <v/>
      </c>
      <c r="AZ1589" s="140" t="str">
        <f>IF('5'!$B$5="","",IF('5'!$B$36="","",1))</f>
        <v/>
      </c>
      <c r="BA1589" s="137" t="str">
        <f>IF('5'!$B$5="","",IF('5'!$B$36="","",21))</f>
        <v/>
      </c>
      <c r="BB1589" s="137"/>
      <c r="BC1589" s="141" t="str">
        <f>IF('5'!$B$5="","",IF('5'!$B$36="","",0))</f>
        <v/>
      </c>
      <c r="BD1589" s="137" t="str">
        <f>IF('5'!$B$5="","",IF('5'!$B$36="","",'5'!$B$2))</f>
        <v/>
      </c>
      <c r="BE1589" s="138" t="str">
        <f>IF('5'!$B$5="","",IF('5'!$B$36="","",'5'!$B$4))</f>
        <v/>
      </c>
      <c r="BG1589" s="77"/>
      <c r="BH1589" s="73"/>
      <c r="BI1589" s="79"/>
      <c r="BK1589" s="75"/>
      <c r="BL1589" s="73"/>
      <c r="BO1589" s="79"/>
      <c r="BQ1589" s="77"/>
      <c r="BR1589" s="73"/>
    </row>
    <row r="1590" spans="50:70" x14ac:dyDescent="0.25">
      <c r="AX1590" s="139" t="str">
        <f>IF('5'!$B$5="","",IF('5'!$B$36="","",'5'!$B$5))</f>
        <v/>
      </c>
      <c r="AY1590" s="137" t="str">
        <f>IF('5'!$B$5="","",IF('5'!$B$36="","","PCF011003"))</f>
        <v/>
      </c>
      <c r="AZ1590" s="140" t="str">
        <f>IF('5'!$B$5="","",IF('5'!$B$36="","",1))</f>
        <v/>
      </c>
      <c r="BA1590" s="137" t="str">
        <f>IF('5'!$B$5="","",IF('5'!$B$36="","",22))</f>
        <v/>
      </c>
      <c r="BB1590" s="137" t="str">
        <f>IF('5'!$B$5="","",IF('5'!$B$36="","",IF('5'!$H$20="","",'5'!$H$20)))</f>
        <v/>
      </c>
      <c r="BC1590" s="141" t="str">
        <f>IF('5'!$B$5="","",IF('5'!$B$36="","",0))</f>
        <v/>
      </c>
      <c r="BD1590" s="137" t="str">
        <f>IF('5'!$B$5="","",IF('5'!$B$36="","",'5'!$B$2))</f>
        <v/>
      </c>
      <c r="BE1590" s="138" t="str">
        <f>IF('5'!$B$5="","",IF('5'!$B$36="","",'5'!$B$4))</f>
        <v/>
      </c>
      <c r="BG1590" s="77"/>
      <c r="BH1590" s="73"/>
      <c r="BI1590" s="79"/>
      <c r="BK1590" s="75"/>
      <c r="BL1590" s="73"/>
      <c r="BO1590" s="79"/>
      <c r="BQ1590" s="77"/>
      <c r="BR1590" s="73"/>
    </row>
    <row r="1591" spans="50:70" x14ac:dyDescent="0.25">
      <c r="AX1591" s="139" t="str">
        <f>IF('5'!$B$5="","",IF('5'!$B$36="","",'5'!$B$5))</f>
        <v/>
      </c>
      <c r="AY1591" s="137" t="str">
        <f>IF('5'!$B$5="","",IF('5'!$B$36="","","PCF011003"))</f>
        <v/>
      </c>
      <c r="AZ1591" s="140" t="str">
        <f>IF('5'!$B$5="","",IF('5'!$B$36="","",1))</f>
        <v/>
      </c>
      <c r="BA1591" s="137" t="str">
        <f>IF('5'!$B$5="","",IF('5'!$B$36="","",23))</f>
        <v/>
      </c>
      <c r="BB1591" s="137" t="str">
        <f>IF('5'!$B$5="","",IF('5'!$B$36="","",IF('5'!$I$20="","",'5'!$I$20)))</f>
        <v/>
      </c>
      <c r="BC1591" s="141" t="str">
        <f>IF('5'!$B$5="","",IF('5'!$B$36="","",0))</f>
        <v/>
      </c>
      <c r="BD1591" s="137" t="str">
        <f>IF('5'!$B$5="","",IF('5'!$B$36="","",'5'!$B$2))</f>
        <v/>
      </c>
      <c r="BE1591" s="138" t="str">
        <f>IF('5'!$B$5="","",IF('5'!$B$36="","",'5'!$B$4))</f>
        <v/>
      </c>
      <c r="BG1591" s="77"/>
      <c r="BH1591" s="73"/>
      <c r="BI1591" s="79"/>
      <c r="BK1591" s="75"/>
      <c r="BL1591" s="73"/>
      <c r="BO1591" s="79"/>
      <c r="BQ1591" s="77"/>
      <c r="BR1591" s="73"/>
    </row>
    <row r="1592" spans="50:70" x14ac:dyDescent="0.25">
      <c r="AX1592" s="139" t="str">
        <f>IF('5'!$B$5="","",IF('5'!$B$36="","",'5'!$B$5))</f>
        <v/>
      </c>
      <c r="AY1592" s="137" t="str">
        <f>IF('5'!$B$5="","",IF('5'!$B$36="","","PCF011003"))</f>
        <v/>
      </c>
      <c r="AZ1592" s="140" t="str">
        <f>IF('5'!$B$5="","",IF('5'!$B$36="","",1))</f>
        <v/>
      </c>
      <c r="BA1592" s="137" t="str">
        <f>IF('5'!$B$5="","",IF('5'!$B$36="","",24))</f>
        <v/>
      </c>
      <c r="BB1592" s="137"/>
      <c r="BC1592" s="141" t="str">
        <f>IF('5'!$B$5="","",IF('5'!$B$36="","",'5'!$J$20))</f>
        <v/>
      </c>
      <c r="BD1592" s="137" t="str">
        <f>IF('5'!$B$5="","",IF('5'!$B$36="","",'5'!$B$2))</f>
        <v/>
      </c>
      <c r="BE1592" s="138" t="str">
        <f>IF('5'!$B$5="","",IF('5'!$B$36="","",'5'!$B$4))</f>
        <v/>
      </c>
      <c r="BG1592" s="77"/>
      <c r="BH1592" s="73"/>
      <c r="BI1592" s="79"/>
      <c r="BK1592" s="75"/>
      <c r="BL1592" s="73"/>
      <c r="BO1592" s="79"/>
      <c r="BQ1592" s="77"/>
      <c r="BR1592" s="73"/>
    </row>
    <row r="1593" spans="50:70" x14ac:dyDescent="0.25">
      <c r="AX1593" s="139" t="str">
        <f>IF('5'!$B$5="","",IF('5'!$B$36="","",'5'!$B$5))</f>
        <v/>
      </c>
      <c r="AY1593" s="137" t="str">
        <f>IF('5'!$B$5="","",IF('5'!$B$36="","","PCF011003"))</f>
        <v/>
      </c>
      <c r="AZ1593" s="140" t="str">
        <f>IF('5'!$B$5="","",IF('5'!$B$36="","",1))</f>
        <v/>
      </c>
      <c r="BA1593" s="137" t="str">
        <f>IF('5'!$B$5="","",IF('5'!$B$36="","",25))</f>
        <v/>
      </c>
      <c r="BB1593" s="137"/>
      <c r="BC1593" s="141" t="str">
        <f>IF('5'!$B$5="","",IF('5'!$B$36="","",0))</f>
        <v/>
      </c>
      <c r="BD1593" s="137" t="str">
        <f>IF('5'!$B$5="","",IF('5'!$B$36="","",'5'!$B$2))</f>
        <v/>
      </c>
      <c r="BE1593" s="138" t="str">
        <f>IF('5'!$B$5="","",IF('5'!$B$36="","",'5'!$B$4))</f>
        <v/>
      </c>
      <c r="BG1593" s="77"/>
      <c r="BH1593" s="73"/>
      <c r="BI1593" s="79"/>
      <c r="BK1593" s="75"/>
      <c r="BL1593" s="73"/>
      <c r="BO1593" s="79"/>
      <c r="BQ1593" s="77"/>
      <c r="BR1593" s="73"/>
    </row>
    <row r="1594" spans="50:70" x14ac:dyDescent="0.25">
      <c r="AX1594" s="139" t="str">
        <f>IF('5'!$B$5="","",IF('5'!$B$36="","",'5'!$B$5))</f>
        <v/>
      </c>
      <c r="AY1594" s="137" t="str">
        <f>IF('5'!$B$5="","",IF('5'!$B$36="","","PCF011003"))</f>
        <v/>
      </c>
      <c r="AZ1594" s="140" t="str">
        <f>IF('5'!$B$5="","",IF('5'!$B$36="","",1))</f>
        <v/>
      </c>
      <c r="BA1594" s="137" t="str">
        <f>IF('5'!$B$5="","",IF('5'!$B$36="","",26))</f>
        <v/>
      </c>
      <c r="BB1594" s="137" t="str">
        <f>IF('5'!$B$5="","",IF('5'!$B$36="","",IF('5'!$H$21="","",'5'!$H$21)))</f>
        <v/>
      </c>
      <c r="BC1594" s="141" t="str">
        <f>IF('5'!$B$5="","",IF('5'!$B$36="","",0))</f>
        <v/>
      </c>
      <c r="BD1594" s="137" t="str">
        <f>IF('5'!$B$5="","",IF('5'!$B$36="","",'5'!$B$2))</f>
        <v/>
      </c>
      <c r="BE1594" s="138" t="str">
        <f>IF('5'!$B$5="","",IF('5'!$B$36="","",'5'!$B$4))</f>
        <v/>
      </c>
      <c r="BG1594" s="77"/>
      <c r="BH1594" s="73"/>
      <c r="BI1594" s="79"/>
      <c r="BK1594" s="75"/>
      <c r="BL1594" s="73"/>
      <c r="BO1594" s="79"/>
      <c r="BQ1594" s="77"/>
      <c r="BR1594" s="73"/>
    </row>
    <row r="1595" spans="50:70" x14ac:dyDescent="0.25">
      <c r="AX1595" s="139" t="str">
        <f>IF('5'!$B$5="","",IF('5'!$B$36="","",'5'!$B$5))</f>
        <v/>
      </c>
      <c r="AY1595" s="137" t="str">
        <f>IF('5'!$B$5="","",IF('5'!$B$36="","","PCF011003"))</f>
        <v/>
      </c>
      <c r="AZ1595" s="140" t="str">
        <f>IF('5'!$B$5="","",IF('5'!$B$36="","",1))</f>
        <v/>
      </c>
      <c r="BA1595" s="137" t="str">
        <f>IF('5'!$B$5="","",IF('5'!$B$36="","",27))</f>
        <v/>
      </c>
      <c r="BB1595" s="137" t="str">
        <f>IF('5'!$B$5="","",IF('5'!$B$36="","",IF('5'!$I$21="","",'5'!$I$21)))</f>
        <v/>
      </c>
      <c r="BC1595" s="141" t="str">
        <f>IF('5'!$B$5="","",IF('5'!$B$36="","",0))</f>
        <v/>
      </c>
      <c r="BD1595" s="137" t="str">
        <f>IF('5'!$B$5="","",IF('5'!$B$36="","",'5'!$B$2))</f>
        <v/>
      </c>
      <c r="BE1595" s="138" t="str">
        <f>IF('5'!$B$5="","",IF('5'!$B$36="","",'5'!$B$4))</f>
        <v/>
      </c>
      <c r="BG1595" s="77"/>
      <c r="BH1595" s="73"/>
      <c r="BI1595" s="79"/>
      <c r="BK1595" s="75"/>
      <c r="BL1595" s="73"/>
      <c r="BO1595" s="79"/>
      <c r="BQ1595" s="77"/>
      <c r="BR1595" s="73"/>
    </row>
    <row r="1596" spans="50:70" x14ac:dyDescent="0.25">
      <c r="AX1596" s="139" t="str">
        <f>IF('5'!$B$5="","",IF('5'!$B$36="","",'5'!$B$5))</f>
        <v/>
      </c>
      <c r="AY1596" s="137" t="str">
        <f>IF('5'!$B$5="","",IF('5'!$B$36="","","PCF011003"))</f>
        <v/>
      </c>
      <c r="AZ1596" s="140" t="str">
        <f>IF('5'!$B$5="","",IF('5'!$B$36="","",1))</f>
        <v/>
      </c>
      <c r="BA1596" s="137" t="str">
        <f>IF('5'!$B$5="","",IF('5'!$B$36="","",28))</f>
        <v/>
      </c>
      <c r="BB1596" s="137"/>
      <c r="BC1596" s="141" t="str">
        <f>IF('5'!$B$5="","",IF('5'!$B$36="","",'5'!$J$21))</f>
        <v/>
      </c>
      <c r="BD1596" s="137" t="str">
        <f>IF('5'!$B$5="","",IF('5'!$B$36="","",'5'!$B$2))</f>
        <v/>
      </c>
      <c r="BE1596" s="138" t="str">
        <f>IF('5'!$B$5="","",IF('5'!$B$36="","",'5'!$B$4))</f>
        <v/>
      </c>
      <c r="BG1596" s="77"/>
      <c r="BH1596" s="73"/>
      <c r="BI1596" s="79"/>
      <c r="BK1596" s="75"/>
      <c r="BL1596" s="73"/>
      <c r="BO1596" s="79"/>
      <c r="BQ1596" s="77"/>
      <c r="BR1596" s="73"/>
    </row>
    <row r="1597" spans="50:70" x14ac:dyDescent="0.25">
      <c r="AX1597" s="139" t="str">
        <f>IF('5'!$B$5="","",IF('5'!$B$36="","",'5'!$B$5))</f>
        <v/>
      </c>
      <c r="AY1597" s="137" t="str">
        <f>IF('5'!$B$5="","",IF('5'!$B$36="","","PCF011003"))</f>
        <v/>
      </c>
      <c r="AZ1597" s="140" t="str">
        <f>IF('5'!$B$5="","",IF('5'!$B$36="","",1))</f>
        <v/>
      </c>
      <c r="BA1597" s="137" t="str">
        <f>IF('5'!$B$5="","",IF('5'!$B$36="","",29))</f>
        <v/>
      </c>
      <c r="BB1597" s="137"/>
      <c r="BC1597" s="141" t="str">
        <f>IF('5'!$B$5="","",IF('5'!$B$36="","",'5'!$B$33))</f>
        <v/>
      </c>
      <c r="BD1597" s="137" t="str">
        <f>IF('5'!$B$5="","",IF('5'!$B$36="","",'5'!$B$2))</f>
        <v/>
      </c>
      <c r="BE1597" s="138" t="str">
        <f>IF('5'!$B$5="","",IF('5'!$B$36="","",'5'!$B$4))</f>
        <v/>
      </c>
      <c r="BG1597" s="77"/>
      <c r="BH1597" s="73"/>
      <c r="BI1597" s="79"/>
      <c r="BK1597" s="75"/>
      <c r="BL1597" s="73"/>
      <c r="BO1597" s="79"/>
      <c r="BQ1597" s="77"/>
      <c r="BR1597" s="73"/>
    </row>
    <row r="1598" spans="50:70" x14ac:dyDescent="0.25">
      <c r="AX1598" s="139" t="str">
        <f>IF('5'!$B$5="","",IF('5'!$B$36="","",'5'!$B$5))</f>
        <v/>
      </c>
      <c r="AY1598" s="137" t="str">
        <f>IF('5'!$B$5="","",IF('5'!$B$36="","","PCF011003"))</f>
        <v/>
      </c>
      <c r="AZ1598" s="140" t="str">
        <f>IF('5'!$B$5="","",IF('5'!$B$36="","",1))</f>
        <v/>
      </c>
      <c r="BA1598" s="137" t="str">
        <f>IF('5'!$B$5="","",IF('5'!$B$36="","",30))</f>
        <v/>
      </c>
      <c r="BB1598" s="137"/>
      <c r="BC1598" s="141" t="str">
        <f>IF('5'!$B$5="","",IF('5'!$B$36="","",'5'!$I$39))</f>
        <v/>
      </c>
      <c r="BD1598" s="137" t="str">
        <f>IF('5'!$B$5="","",IF('5'!$B$36="","",'5'!$B$2))</f>
        <v/>
      </c>
      <c r="BE1598" s="138" t="str">
        <f>IF('5'!$B$5="","",IF('5'!$B$36="","",'5'!$B$4))</f>
        <v/>
      </c>
      <c r="BG1598" s="77"/>
      <c r="BH1598" s="73"/>
      <c r="BI1598" s="79"/>
      <c r="BK1598" s="75"/>
      <c r="BL1598" s="73"/>
      <c r="BO1598" s="79"/>
      <c r="BQ1598" s="77"/>
      <c r="BR1598" s="73"/>
    </row>
    <row r="1599" spans="50:70" x14ac:dyDescent="0.25">
      <c r="AX1599" s="139" t="str">
        <f>IF('5'!$B$5="","",IF('5'!$B$36="","",'5'!$B$5))</f>
        <v/>
      </c>
      <c r="AY1599" s="137" t="str">
        <f>IF('5'!$B$5="","",IF('5'!$B$36="","","PCF011003"))</f>
        <v/>
      </c>
      <c r="AZ1599" s="140" t="str">
        <f>IF('5'!$B$5="","",IF('5'!$B$36="","",1))</f>
        <v/>
      </c>
      <c r="BA1599" s="137" t="str">
        <f>IF('5'!$B$5="","",IF('5'!$B$36="","",31))</f>
        <v/>
      </c>
      <c r="BB1599" s="137" t="str">
        <f>IF('5'!$B$5="","",IF('5'!$B$36="","",IF('5'!$B$41="","",'5'!$B$41)))</f>
        <v/>
      </c>
      <c r="BC1599" s="141" t="str">
        <f>IF('5'!$B$5="","",IF('5'!$B$36="","",0))</f>
        <v/>
      </c>
      <c r="BD1599" s="137" t="str">
        <f>IF('5'!$B$5="","",IF('5'!$B$36="","",'5'!$B$2))</f>
        <v/>
      </c>
      <c r="BE1599" s="138" t="str">
        <f>IF('5'!$B$5="","",IF('5'!$B$36="","",'5'!$B$4))</f>
        <v/>
      </c>
      <c r="BG1599" s="77"/>
      <c r="BH1599" s="73"/>
      <c r="BI1599" s="79"/>
      <c r="BK1599" s="75"/>
      <c r="BL1599" s="73"/>
      <c r="BO1599" s="79"/>
      <c r="BQ1599" s="77"/>
      <c r="BR1599" s="73"/>
    </row>
    <row r="1600" spans="50:70" x14ac:dyDescent="0.25">
      <c r="AX1600" s="139" t="str">
        <f>IF('5'!$B$5="","",IF('5'!$B$36="","",'5'!$B$5))</f>
        <v/>
      </c>
      <c r="AY1600" s="137" t="str">
        <f>IF('5'!$B$5="","",IF('5'!$B$36="","","PCF011003"))</f>
        <v/>
      </c>
      <c r="AZ1600" s="140" t="str">
        <f>IF('5'!$B$5="","",IF('5'!$B$36="","",1))</f>
        <v/>
      </c>
      <c r="BA1600" s="137" t="str">
        <f>IF('5'!$B$5="","",IF('5'!$B$36="","",32))</f>
        <v/>
      </c>
      <c r="BB1600" s="137"/>
      <c r="BC1600" s="141" t="str">
        <f>IF('5'!$B$5="","",IF('5'!$B$36="","",'5'!$I$36))</f>
        <v/>
      </c>
      <c r="BD1600" s="137" t="str">
        <f>IF('5'!$B$5="","",IF('5'!$B$36="","",'5'!$B$2))</f>
        <v/>
      </c>
      <c r="BE1600" s="138" t="str">
        <f>IF('5'!$B$5="","",IF('5'!$B$36="","",'5'!$B$4))</f>
        <v/>
      </c>
      <c r="BG1600" s="77"/>
      <c r="BH1600" s="73"/>
      <c r="BI1600" s="79"/>
      <c r="BK1600" s="75"/>
      <c r="BL1600" s="73"/>
      <c r="BO1600" s="79"/>
      <c r="BQ1600" s="77"/>
      <c r="BR1600" s="73"/>
    </row>
    <row r="1601" spans="50:70" x14ac:dyDescent="0.25">
      <c r="AX1601" s="139" t="str">
        <f>IF('5'!$B$5="","",IF('5'!$B$36="","",'5'!$B$5))</f>
        <v/>
      </c>
      <c r="AY1601" s="137" t="str">
        <f>IF('5'!$B$5="","",IF('5'!$B$36="","","PCF011003"))</f>
        <v/>
      </c>
      <c r="AZ1601" s="140" t="str">
        <f>IF('5'!$B$5="","",IF('5'!$B$36="","",1))</f>
        <v/>
      </c>
      <c r="BA1601" s="137" t="str">
        <f>IF('5'!$B$5="","",IF('5'!$B$36="","",33))</f>
        <v/>
      </c>
      <c r="BB1601" s="137"/>
      <c r="BC1601" s="141" t="str">
        <f>IF('5'!$B$5="","",IF('5'!$B$36="","",'5'!$I$37))</f>
        <v/>
      </c>
      <c r="BD1601" s="137" t="str">
        <f>IF('5'!$B$5="","",IF('5'!$B$36="","",'5'!$B$2))</f>
        <v/>
      </c>
      <c r="BE1601" s="138" t="str">
        <f>IF('5'!$B$5="","",IF('5'!$B$36="","",'5'!$B$4))</f>
        <v/>
      </c>
      <c r="BG1601" s="77"/>
      <c r="BH1601" s="73"/>
      <c r="BI1601" s="79"/>
      <c r="BK1601" s="75"/>
      <c r="BL1601" s="73"/>
      <c r="BO1601" s="79"/>
      <c r="BQ1601" s="77"/>
      <c r="BR1601" s="73"/>
    </row>
    <row r="1602" spans="50:70" x14ac:dyDescent="0.25">
      <c r="AX1602" s="139" t="str">
        <f>IF('5'!$B$5="","",IF('5'!$B$36="","",'5'!$B$5))</f>
        <v/>
      </c>
      <c r="AY1602" s="137" t="str">
        <f>IF('5'!$B$5="","",IF('5'!$B$36="","","PCF011003"))</f>
        <v/>
      </c>
      <c r="AZ1602" s="140" t="str">
        <f>IF('5'!$B$5="","",IF('5'!$B$36="","",1))</f>
        <v/>
      </c>
      <c r="BA1602" s="137" t="str">
        <f>IF('5'!$B$5="","",IF('5'!$B$36="","",34))</f>
        <v/>
      </c>
      <c r="BB1602" s="137"/>
      <c r="BC1602" s="141" t="str">
        <f>IF('5'!$B$5="","",IF('5'!$B$36="","",'5'!$I$38))</f>
        <v/>
      </c>
      <c r="BD1602" s="137" t="str">
        <f>IF('5'!$B$5="","",IF('5'!$B$36="","",'5'!$B$2))</f>
        <v/>
      </c>
      <c r="BE1602" s="138" t="str">
        <f>IF('5'!$B$5="","",IF('5'!$B$36="","",'5'!$B$4))</f>
        <v/>
      </c>
      <c r="BG1602" s="77"/>
      <c r="BH1602" s="73"/>
      <c r="BI1602" s="79"/>
      <c r="BK1602" s="75"/>
      <c r="BL1602" s="73"/>
      <c r="BO1602" s="79"/>
      <c r="BQ1602" s="77"/>
      <c r="BR1602" s="73"/>
    </row>
    <row r="1603" spans="50:70" x14ac:dyDescent="0.25">
      <c r="AX1603" s="139" t="str">
        <f>IF('5'!$B$5="","",IF('5'!$B$36="","",'5'!$B$5))</f>
        <v/>
      </c>
      <c r="AY1603" s="137" t="str">
        <f>IF('5'!$B$5="","",IF('5'!$B$36="","","PCF011003"))</f>
        <v/>
      </c>
      <c r="AZ1603" s="140" t="str">
        <f>IF('5'!$B$5="","",IF('5'!$B$36="","",1))</f>
        <v/>
      </c>
      <c r="BA1603" s="137" t="str">
        <f>IF('5'!$B$5="","",IF('5'!$B$36="","",35))</f>
        <v/>
      </c>
      <c r="BB1603" s="137"/>
      <c r="BC1603" s="141" t="str">
        <f>IF('5'!$B$5="","",IF('5'!$B$36="","",'5'!$I$40))</f>
        <v/>
      </c>
      <c r="BD1603" s="137" t="str">
        <f>IF('5'!$B$5="","",IF('5'!$B$36="","",'5'!$B$2))</f>
        <v/>
      </c>
      <c r="BE1603" s="138" t="str">
        <f>IF('5'!$B$5="","",IF('5'!$B$36="","",'5'!$B$4))</f>
        <v/>
      </c>
      <c r="BG1603" s="77"/>
      <c r="BH1603" s="73"/>
      <c r="BI1603" s="79"/>
      <c r="BK1603" s="75"/>
      <c r="BL1603" s="73"/>
      <c r="BO1603" s="79"/>
      <c r="BQ1603" s="77"/>
      <c r="BR1603" s="73"/>
    </row>
    <row r="1604" spans="50:70" x14ac:dyDescent="0.25">
      <c r="AX1604" s="139" t="str">
        <f>IF('5'!$B$5="","",IF('5'!$B$36="","",'5'!$B$5))</f>
        <v/>
      </c>
      <c r="AY1604" s="137" t="str">
        <f>IF('5'!$B$5="","",IF('5'!$B$36="","","PCF011003"))</f>
        <v/>
      </c>
      <c r="AZ1604" s="140" t="str">
        <f>IF('5'!$B$5="","",IF('5'!$B$36="","",1))</f>
        <v/>
      </c>
      <c r="BA1604" s="137" t="str">
        <f>IF('5'!$B$5="","",IF('5'!$B$36="","",36))</f>
        <v/>
      </c>
      <c r="BB1604" s="137" t="str">
        <f>IF('5'!$B$5="","",IF('5'!$B$36="","",IF('5'!$C$25="","",'5'!$C$25)))</f>
        <v/>
      </c>
      <c r="BC1604" s="141" t="str">
        <f>IF('5'!$B$5="","",IF('5'!$B$36="","",0))</f>
        <v/>
      </c>
      <c r="BD1604" s="137" t="str">
        <f>IF('5'!$B$5="","",IF('5'!$B$36="","",'5'!$B$2))</f>
        <v/>
      </c>
      <c r="BE1604" s="138" t="str">
        <f>IF('5'!$B$5="","",IF('5'!$B$36="","",'5'!$B$4))</f>
        <v/>
      </c>
      <c r="BG1604" s="77"/>
      <c r="BH1604" s="73"/>
      <c r="BI1604" s="79"/>
      <c r="BK1604" s="75"/>
      <c r="BL1604" s="73"/>
      <c r="BO1604" s="79"/>
      <c r="BQ1604" s="77"/>
      <c r="BR1604" s="73"/>
    </row>
    <row r="1605" spans="50:70" x14ac:dyDescent="0.25">
      <c r="AX1605" s="139" t="str">
        <f>IF('5'!$B$5="","",IF('5'!$B$36="","",'5'!$B$5))</f>
        <v/>
      </c>
      <c r="AY1605" s="137" t="str">
        <f>IF('5'!$B$5="","",IF('5'!$B$36="","","PCF011003"))</f>
        <v/>
      </c>
      <c r="AZ1605" s="140" t="str">
        <f>IF('5'!$B$5="","",IF('5'!$B$36="","",1))</f>
        <v/>
      </c>
      <c r="BA1605" s="137" t="str">
        <f>IF('5'!$B$5="","",IF('5'!$B$36="","",37))</f>
        <v/>
      </c>
      <c r="BB1605" s="137" t="str">
        <f>IF('5'!$B$5="","",IF('5'!$B$36="","",IF('5'!$D$25="","",'5'!$D$25)))</f>
        <v/>
      </c>
      <c r="BC1605" s="141" t="str">
        <f>IF('5'!$B$5="","",IF('5'!$B$36="","",0))</f>
        <v/>
      </c>
      <c r="BD1605" s="137" t="str">
        <f>IF('5'!$B$5="","",IF('5'!$B$36="","",'5'!$B$2))</f>
        <v/>
      </c>
      <c r="BE1605" s="138" t="str">
        <f>IF('5'!$B$5="","",IF('5'!$B$36="","",'5'!$B$4))</f>
        <v/>
      </c>
      <c r="BG1605" s="77"/>
      <c r="BH1605" s="73"/>
      <c r="BI1605" s="79"/>
      <c r="BK1605" s="75"/>
      <c r="BL1605" s="73"/>
      <c r="BO1605" s="79"/>
      <c r="BQ1605" s="77"/>
      <c r="BR1605" s="73"/>
    </row>
    <row r="1606" spans="50:70" x14ac:dyDescent="0.25">
      <c r="AX1606" s="139" t="str">
        <f>IF('5'!$B$5="","",IF('5'!$B$36="","",'5'!$B$5))</f>
        <v/>
      </c>
      <c r="AY1606" s="137" t="str">
        <f>IF('5'!$B$5="","",IF('5'!$B$36="","","PCF011003"))</f>
        <v/>
      </c>
      <c r="AZ1606" s="140" t="str">
        <f>IF('5'!$B$5="","",IF('5'!$B$36="","",1))</f>
        <v/>
      </c>
      <c r="BA1606" s="137" t="str">
        <f>IF('5'!$B$5="","",IF('5'!$B$36="","",38))</f>
        <v/>
      </c>
      <c r="BB1606" s="137" t="str">
        <f>IF('5'!$B$5="","",IF('5'!$B$36="","",IF('5'!$C$26="","",'5'!$C$26)))</f>
        <v/>
      </c>
      <c r="BC1606" s="141" t="str">
        <f>IF('5'!$B$5="","",IF('5'!$B$36="","",0))</f>
        <v/>
      </c>
      <c r="BD1606" s="137" t="str">
        <f>IF('5'!$B$5="","",IF('5'!$B$36="","",'5'!$B$2))</f>
        <v/>
      </c>
      <c r="BE1606" s="138" t="str">
        <f>IF('5'!$B$5="","",IF('5'!$B$36="","",'5'!$B$4))</f>
        <v/>
      </c>
      <c r="BG1606" s="77"/>
      <c r="BH1606" s="73"/>
      <c r="BI1606" s="79"/>
      <c r="BK1606" s="75"/>
      <c r="BL1606" s="73"/>
      <c r="BO1606" s="79"/>
      <c r="BQ1606" s="77"/>
      <c r="BR1606" s="73"/>
    </row>
    <row r="1607" spans="50:70" x14ac:dyDescent="0.25">
      <c r="AX1607" s="139" t="str">
        <f>IF('5'!$B$5="","",IF('5'!$B$36="","",'5'!$B$5))</f>
        <v/>
      </c>
      <c r="AY1607" s="137" t="str">
        <f>IF('5'!$B$5="","",IF('5'!$B$36="","","PCF011003"))</f>
        <v/>
      </c>
      <c r="AZ1607" s="140" t="str">
        <f>IF('5'!$B$5="","",IF('5'!$B$36="","",1))</f>
        <v/>
      </c>
      <c r="BA1607" s="137" t="str">
        <f>IF('5'!$B$5="","",IF('5'!$B$36="","",39))</f>
        <v/>
      </c>
      <c r="BB1607" s="137" t="str">
        <f>IF('5'!$B$5="","",IF('5'!$B$36="","",IF('5'!$D$26="","",'5'!$D$26)))</f>
        <v/>
      </c>
      <c r="BC1607" s="141" t="str">
        <f>IF('5'!$B$5="","",IF('5'!$B$36="","",0))</f>
        <v/>
      </c>
      <c r="BD1607" s="137" t="str">
        <f>IF('5'!$B$5="","",IF('5'!$B$36="","",'5'!$B$2))</f>
        <v/>
      </c>
      <c r="BE1607" s="138" t="str">
        <f>IF('5'!$B$5="","",IF('5'!$B$36="","",'5'!$B$4))</f>
        <v/>
      </c>
      <c r="BG1607" s="77"/>
      <c r="BH1607" s="73"/>
      <c r="BI1607" s="79"/>
      <c r="BK1607" s="75"/>
      <c r="BL1607" s="73"/>
      <c r="BO1607" s="79"/>
      <c r="BQ1607" s="77"/>
      <c r="BR1607" s="73"/>
    </row>
    <row r="1608" spans="50:70" x14ac:dyDescent="0.25">
      <c r="AX1608" s="139" t="str">
        <f>IF('5'!$B$5="","",IF('5'!$B$36="","",'5'!$B$5))</f>
        <v/>
      </c>
      <c r="AY1608" s="137" t="str">
        <f>IF('5'!$B$5="","",IF('5'!$B$36="","","PCF011003"))</f>
        <v/>
      </c>
      <c r="AZ1608" s="140" t="str">
        <f>IF('5'!$B$5="","",IF('5'!$B$36="","",1))</f>
        <v/>
      </c>
      <c r="BA1608" s="137" t="str">
        <f>IF('5'!$B$5="","",IF('5'!$B$36="","",40))</f>
        <v/>
      </c>
      <c r="BB1608" s="137" t="str">
        <f>IF('5'!$B$5="","",IF('5'!$B$36="","",IF('5'!$C$27="","",'5'!$C$27)))</f>
        <v/>
      </c>
      <c r="BC1608" s="141" t="str">
        <f>IF('5'!$B$5="","",IF('5'!$B$36="","",0))</f>
        <v/>
      </c>
      <c r="BD1608" s="137" t="str">
        <f>IF('5'!$B$5="","",IF('5'!$B$36="","",'5'!$B$2))</f>
        <v/>
      </c>
      <c r="BE1608" s="138" t="str">
        <f>IF('5'!$B$5="","",IF('5'!$B$36="","",'5'!$B$4))</f>
        <v/>
      </c>
      <c r="BG1608" s="77"/>
      <c r="BH1608" s="73"/>
      <c r="BI1608" s="79"/>
      <c r="BK1608" s="75"/>
      <c r="BL1608" s="73"/>
      <c r="BO1608" s="79"/>
      <c r="BQ1608" s="77"/>
      <c r="BR1608" s="73"/>
    </row>
    <row r="1609" spans="50:70" x14ac:dyDescent="0.25">
      <c r="AX1609" s="139" t="str">
        <f>IF('5'!$B$5="","",IF('5'!$B$36="","",'5'!$B$5))</f>
        <v/>
      </c>
      <c r="AY1609" s="137" t="str">
        <f>IF('5'!$B$5="","",IF('5'!$B$36="","","PCF011003"))</f>
        <v/>
      </c>
      <c r="AZ1609" s="140" t="str">
        <f>IF('5'!$B$5="","",IF('5'!$B$36="","",1))</f>
        <v/>
      </c>
      <c r="BA1609" s="137" t="str">
        <f>IF('5'!$B$5="","",IF('5'!$B$36="","",41))</f>
        <v/>
      </c>
      <c r="BB1609" s="137" t="str">
        <f>IF('5'!$B$5="","",IF('5'!$B$36="","",IF('5'!$D$27="","",'5'!$D$27)))</f>
        <v/>
      </c>
      <c r="BC1609" s="141" t="str">
        <f>IF('5'!$B$5="","",IF('5'!$B$36="","",0))</f>
        <v/>
      </c>
      <c r="BD1609" s="137" t="str">
        <f>IF('5'!$B$5="","",IF('5'!$B$36="","",'5'!$B$2))</f>
        <v/>
      </c>
      <c r="BE1609" s="138" t="str">
        <f>IF('5'!$B$5="","",IF('5'!$B$36="","",'5'!$B$4))</f>
        <v/>
      </c>
      <c r="BG1609" s="77"/>
      <c r="BH1609" s="73"/>
      <c r="BI1609" s="79"/>
      <c r="BK1609" s="75"/>
      <c r="BL1609" s="73"/>
      <c r="BO1609" s="79"/>
      <c r="BQ1609" s="77"/>
      <c r="BR1609" s="73"/>
    </row>
    <row r="1610" spans="50:70" x14ac:dyDescent="0.25">
      <c r="AX1610" s="139" t="str">
        <f>IF('5'!$B$5="","",IF('5'!$B$36="","",'5'!$B$5))</f>
        <v/>
      </c>
      <c r="AY1610" s="137" t="str">
        <f>IF('5'!$B$5="","",IF('5'!$B$36="","","PCF011003"))</f>
        <v/>
      </c>
      <c r="AZ1610" s="140" t="str">
        <f>IF('5'!$B$5="","",IF('5'!$B$36="","",1))</f>
        <v/>
      </c>
      <c r="BA1610" s="137" t="str">
        <f>IF('5'!$B$5="","",IF('5'!$B$36="","",42))</f>
        <v/>
      </c>
      <c r="BB1610" s="137" t="str">
        <f>IF('5'!$B$5="","",IF('5'!$B$36="","",IF('5'!$C$28="","",'5'!$C$28)))</f>
        <v/>
      </c>
      <c r="BC1610" s="141" t="str">
        <f>IF('5'!$B$5="","",IF('5'!$B$36="","",0))</f>
        <v/>
      </c>
      <c r="BD1610" s="137" t="str">
        <f>IF('5'!$B$5="","",IF('5'!$B$36="","",'5'!$B$2))</f>
        <v/>
      </c>
      <c r="BE1610" s="138" t="str">
        <f>IF('5'!$B$5="","",IF('5'!$B$36="","",'5'!$B$4))</f>
        <v/>
      </c>
      <c r="BG1610" s="77"/>
      <c r="BH1610" s="73"/>
      <c r="BI1610" s="79"/>
      <c r="BK1610" s="75"/>
      <c r="BL1610" s="73"/>
      <c r="BO1610" s="79"/>
      <c r="BQ1610" s="77"/>
      <c r="BR1610" s="73"/>
    </row>
    <row r="1611" spans="50:70" x14ac:dyDescent="0.25">
      <c r="AX1611" s="139" t="str">
        <f>IF('5'!$B$5="","",IF('5'!$B$36="","",'5'!$B$5))</f>
        <v/>
      </c>
      <c r="AY1611" s="137" t="str">
        <f>IF('5'!$B$5="","",IF('5'!$B$36="","","PCF011003"))</f>
        <v/>
      </c>
      <c r="AZ1611" s="140" t="str">
        <f>IF('5'!$B$5="","",IF('5'!$B$36="","",1))</f>
        <v/>
      </c>
      <c r="BA1611" s="137" t="str">
        <f>IF('5'!$B$5="","",IF('5'!$B$36="","",43))</f>
        <v/>
      </c>
      <c r="BB1611" s="137" t="str">
        <f>IF('5'!$B$5="","",IF('5'!$B$36="","",IF('5'!$D$28="","",'5'!$D$28)))</f>
        <v/>
      </c>
      <c r="BC1611" s="141" t="str">
        <f>IF('5'!$B$5="","",IF('5'!$B$36="","",0))</f>
        <v/>
      </c>
      <c r="BD1611" s="137" t="str">
        <f>IF('5'!$B$5="","",IF('5'!$B$36="","",'5'!$B$2))</f>
        <v/>
      </c>
      <c r="BE1611" s="138" t="str">
        <f>IF('5'!$B$5="","",IF('5'!$B$36="","",'5'!$B$4))</f>
        <v/>
      </c>
      <c r="BG1611" s="77"/>
      <c r="BH1611" s="73"/>
      <c r="BI1611" s="79"/>
      <c r="BK1611" s="75"/>
      <c r="BL1611" s="73"/>
      <c r="BO1611" s="79"/>
      <c r="BQ1611" s="77"/>
      <c r="BR1611" s="73"/>
    </row>
    <row r="1612" spans="50:70" x14ac:dyDescent="0.25">
      <c r="AX1612" s="139" t="str">
        <f>IF('5'!$B$5="","",IF('5'!$B$36="","",'5'!$B$5))</f>
        <v/>
      </c>
      <c r="AY1612" s="137" t="str">
        <f>IF('5'!$B$5="","",IF('5'!$B$36="","","PCF011003"))</f>
        <v/>
      </c>
      <c r="AZ1612" s="140" t="str">
        <f>IF('5'!$B$5="","",IF('5'!$B$36="","",1))</f>
        <v/>
      </c>
      <c r="BA1612" s="137" t="str">
        <f>IF('5'!$B$5="","",IF('5'!$B$36="","",44))</f>
        <v/>
      </c>
      <c r="BB1612" s="137"/>
      <c r="BC1612" s="141" t="str">
        <f>IF('5'!$B$5="","",IF('5'!$B$36="","",0))</f>
        <v/>
      </c>
      <c r="BD1612" s="137" t="str">
        <f>IF('5'!$B$5="","",IF('5'!$B$36="","",'5'!$B$2))</f>
        <v/>
      </c>
      <c r="BE1612" s="138" t="str">
        <f>IF('5'!$B$5="","",IF('5'!$B$36="","",'5'!$B$4))</f>
        <v/>
      </c>
      <c r="BG1612" s="77"/>
      <c r="BH1612" s="73"/>
      <c r="BI1612" s="79"/>
      <c r="BK1612" s="75"/>
      <c r="BL1612" s="73"/>
      <c r="BO1612" s="79"/>
      <c r="BQ1612" s="77"/>
      <c r="BR1612" s="73"/>
    </row>
    <row r="1613" spans="50:70" x14ac:dyDescent="0.25">
      <c r="AX1613" s="139" t="str">
        <f>IF('5'!$B$5="","",IF('5'!$B$36="","",'5'!$B$5))</f>
        <v/>
      </c>
      <c r="AY1613" s="137" t="str">
        <f>IF('5'!$B$5="","",IF('5'!$B$36="","","PCF011003"))</f>
        <v/>
      </c>
      <c r="AZ1613" s="140" t="str">
        <f>IF('5'!$B$5="","",IF('5'!$B$36="","",1))</f>
        <v/>
      </c>
      <c r="BA1613" s="137" t="str">
        <f>IF('5'!$B$5="","",IF('5'!$B$36="","",45))</f>
        <v/>
      </c>
      <c r="BB1613" s="137" t="str">
        <f>IF('5'!$B$5="","",IF('5'!$B$36="","",IF('5'!$B$31="","",'5'!$B$31)))</f>
        <v/>
      </c>
      <c r="BC1613" s="141" t="str">
        <f>IF('5'!$B$5="","",IF('5'!$B$36="","",0))</f>
        <v/>
      </c>
      <c r="BD1613" s="137" t="str">
        <f>IF('5'!$B$5="","",IF('5'!$B$36="","",'5'!$B$2))</f>
        <v/>
      </c>
      <c r="BE1613" s="138" t="str">
        <f>IF('5'!$B$5="","",IF('5'!$B$36="","",'5'!$B$4))</f>
        <v/>
      </c>
      <c r="BG1613" s="77"/>
      <c r="BH1613" s="73"/>
      <c r="BI1613" s="79"/>
      <c r="BK1613" s="75"/>
      <c r="BL1613" s="73"/>
      <c r="BO1613" s="79"/>
      <c r="BQ1613" s="77"/>
      <c r="BR1613" s="73"/>
    </row>
    <row r="1614" spans="50:70" x14ac:dyDescent="0.25">
      <c r="AX1614" s="139" t="str">
        <f>IF('5'!$B$5="","",IF('5'!$B$36="","",'5'!$B$5))</f>
        <v/>
      </c>
      <c r="AY1614" s="137" t="str">
        <f>IF('5'!$B$5="","",IF('5'!$B$36="","","PCF011003"))</f>
        <v/>
      </c>
      <c r="AZ1614" s="140" t="str">
        <f>IF('5'!$B$5="","",IF('5'!$B$36="","",1))</f>
        <v/>
      </c>
      <c r="BA1614" s="137" t="str">
        <f>IF('5'!$B$5="","",IF('5'!$B$36="","",46))</f>
        <v/>
      </c>
      <c r="BB1614" s="137"/>
      <c r="BC1614" s="141" t="str">
        <f>IF('5'!$B$5="","",IF('5'!$B$36="","",'5'!$I$35))</f>
        <v/>
      </c>
      <c r="BD1614" s="137" t="str">
        <f>IF('5'!$B$5="","",IF('5'!$B$36="","",'5'!$B$2))</f>
        <v/>
      </c>
      <c r="BE1614" s="138" t="str">
        <f>IF('5'!$B$5="","",IF('5'!$B$36="","",'5'!$B$4))</f>
        <v/>
      </c>
      <c r="BG1614" s="77"/>
      <c r="BH1614" s="73"/>
      <c r="BI1614" s="79"/>
      <c r="BK1614" s="75"/>
      <c r="BL1614" s="73"/>
      <c r="BO1614" s="79"/>
      <c r="BQ1614" s="77"/>
      <c r="BR1614" s="73"/>
    </row>
    <row r="1615" spans="50:70" x14ac:dyDescent="0.25">
      <c r="AX1615" s="139" t="str">
        <f>IF('5'!$B$5="","",IF('5'!$B$36="","",'5'!$B$5))</f>
        <v/>
      </c>
      <c r="AY1615" s="137" t="str">
        <f>IF('5'!$B$5="","",IF('5'!$B$36="","","PCF011003"))</f>
        <v/>
      </c>
      <c r="AZ1615" s="140" t="str">
        <f>IF('5'!$B$5="","",IF('5'!$B$36="","",1))</f>
        <v/>
      </c>
      <c r="BA1615" s="137" t="str">
        <f>IF('5'!$B$5="","",IF('5'!$B$36="","",47))</f>
        <v/>
      </c>
      <c r="BB1615" s="137"/>
      <c r="BC1615" s="141" t="str">
        <f>IF('5'!$B$5="","",IF('5'!$B$36="","",'5'!$B$32))</f>
        <v/>
      </c>
      <c r="BD1615" s="137" t="str">
        <f>IF('5'!$B$5="","",IF('5'!$B$36="","",'5'!$B$2))</f>
        <v/>
      </c>
      <c r="BE1615" s="138" t="str">
        <f>IF('5'!$B$5="","",IF('5'!$B$36="","",'5'!$B$4))</f>
        <v/>
      </c>
      <c r="BG1615" s="77"/>
      <c r="BH1615" s="73"/>
      <c r="BI1615" s="79"/>
      <c r="BK1615" s="75"/>
      <c r="BL1615" s="73"/>
      <c r="BO1615" s="79"/>
      <c r="BQ1615" s="77"/>
      <c r="BR1615" s="73"/>
    </row>
    <row r="1616" spans="50:70" x14ac:dyDescent="0.25">
      <c r="AX1616" s="139" t="str">
        <f>IF('5'!$B$5="","",IF('5'!$B$36="","",'5'!$B$5))</f>
        <v/>
      </c>
      <c r="AY1616" s="137" t="str">
        <f>IF('5'!$B$5="","",IF('5'!$B$36="","","PCF011003"))</f>
        <v/>
      </c>
      <c r="AZ1616" s="140" t="str">
        <f>IF('5'!$B$5="","",IF('5'!$B$36="","",1))</f>
        <v/>
      </c>
      <c r="BA1616" s="137" t="str">
        <f>IF('5'!$B$5="","",IF('5'!$B$36="","",54))</f>
        <v/>
      </c>
      <c r="BB1616" s="137"/>
      <c r="BC1616" s="141" t="str">
        <f>IF('5'!$B$5="","",IF('5'!$B$36="","",0))</f>
        <v/>
      </c>
      <c r="BD1616" s="137" t="str">
        <f>IF('5'!$B$5="","",IF('5'!$B$36="","",'5'!$B$2))</f>
        <v/>
      </c>
      <c r="BE1616" s="138" t="str">
        <f>IF('5'!$B$5="","",IF('5'!$B$36="","",'5'!$B$4))</f>
        <v/>
      </c>
      <c r="BG1616" s="77"/>
      <c r="BH1616" s="73"/>
      <c r="BI1616" s="79"/>
      <c r="BK1616" s="75"/>
      <c r="BL1616" s="73"/>
      <c r="BO1616" s="79"/>
      <c r="BQ1616" s="77"/>
      <c r="BR1616" s="73"/>
    </row>
    <row r="1617" spans="50:70" x14ac:dyDescent="0.25">
      <c r="AX1617" s="139" t="str">
        <f>IF('5'!$B$5="","",IF('5'!$B$36="","",'5'!$B$5))</f>
        <v/>
      </c>
      <c r="AY1617" s="137" t="str">
        <f>IF('5'!$B$5="","",IF('5'!$B$36="","","PCF011003"))</f>
        <v/>
      </c>
      <c r="AZ1617" s="140" t="str">
        <f>IF('5'!$B$5="","",IF('5'!$B$36="","",1))</f>
        <v/>
      </c>
      <c r="BA1617" s="137" t="str">
        <f>IF('5'!$B$5="","",IF('5'!$B$36="","",55))</f>
        <v/>
      </c>
      <c r="BB1617" s="137"/>
      <c r="BC1617" s="141" t="str">
        <f>IF('5'!$B$5="","",IF('5'!$B$36="","",0))</f>
        <v/>
      </c>
      <c r="BD1617" s="137" t="str">
        <f>IF('5'!$B$5="","",IF('5'!$B$36="","",'5'!$B$2))</f>
        <v/>
      </c>
      <c r="BE1617" s="138" t="str">
        <f>IF('5'!$B$5="","",IF('5'!$B$36="","",'5'!$B$4))</f>
        <v/>
      </c>
      <c r="BG1617" s="77"/>
      <c r="BH1617" s="73"/>
      <c r="BI1617" s="79"/>
      <c r="BK1617" s="75"/>
      <c r="BL1617" s="73"/>
      <c r="BO1617" s="79"/>
      <c r="BQ1617" s="77"/>
      <c r="BR1617" s="73"/>
    </row>
    <row r="1618" spans="50:70" x14ac:dyDescent="0.25">
      <c r="AX1618" s="139" t="str">
        <f>IF('5'!$B$5="","",IF('5'!$B$36="","",'5'!$B$5))</f>
        <v/>
      </c>
      <c r="AY1618" s="137" t="str">
        <f>IF('5'!$B$5="","",IF('5'!$B$36="","","PCF011003"))</f>
        <v/>
      </c>
      <c r="AZ1618" s="140" t="str">
        <f>IF('5'!$B$5="","",IF('5'!$B$36="","",1))</f>
        <v/>
      </c>
      <c r="BA1618" s="137" t="str">
        <f>IF('5'!$B$5="","",IF('5'!$B$36="","",56))</f>
        <v/>
      </c>
      <c r="BB1618" s="137"/>
      <c r="BC1618" s="141" t="str">
        <f>IF('5'!$B$5="","",IF('5'!$B$36="","",0))</f>
        <v/>
      </c>
      <c r="BD1618" s="137" t="str">
        <f>IF('5'!$B$5="","",IF('5'!$B$36="","",'5'!$B$2))</f>
        <v/>
      </c>
      <c r="BE1618" s="138" t="str">
        <f>IF('5'!$B$5="","",IF('5'!$B$36="","",'5'!$B$4))</f>
        <v/>
      </c>
      <c r="BG1618" s="77"/>
      <c r="BH1618" s="73"/>
      <c r="BI1618" s="79"/>
      <c r="BK1618" s="75"/>
      <c r="BL1618" s="73"/>
      <c r="BO1618" s="79"/>
      <c r="BQ1618" s="77"/>
      <c r="BR1618" s="73"/>
    </row>
    <row r="1619" spans="50:70" x14ac:dyDescent="0.25">
      <c r="AX1619" s="139" t="str">
        <f>IF('5'!$B$5="","",IF('5'!$B$36="","",'5'!$B$5))</f>
        <v/>
      </c>
      <c r="AY1619" s="137" t="str">
        <f>IF('5'!$B$5="","",IF('5'!$B$36="","","PCF011003"))</f>
        <v/>
      </c>
      <c r="AZ1619" s="140" t="str">
        <f>IF('5'!$B$5="","",IF('5'!$B$36="","",1))</f>
        <v/>
      </c>
      <c r="BA1619" s="137" t="str">
        <f>IF('5'!$B$5="","",IF('5'!$B$36="","",57))</f>
        <v/>
      </c>
      <c r="BB1619" s="137"/>
      <c r="BC1619" s="141" t="str">
        <f>IF('5'!$B$5="","",IF('5'!$B$36="","",0))</f>
        <v/>
      </c>
      <c r="BD1619" s="137" t="str">
        <f>IF('5'!$B$5="","",IF('5'!$B$36="","",'5'!$B$2))</f>
        <v/>
      </c>
      <c r="BE1619" s="138" t="str">
        <f>IF('5'!$B$5="","",IF('5'!$B$36="","",'5'!$B$4))</f>
        <v/>
      </c>
      <c r="BG1619" s="77"/>
      <c r="BH1619" s="73"/>
      <c r="BI1619" s="79"/>
      <c r="BK1619" s="75"/>
      <c r="BL1619" s="73"/>
      <c r="BO1619" s="79"/>
      <c r="BQ1619" s="77"/>
      <c r="BR1619" s="73"/>
    </row>
    <row r="1620" spans="50:70" x14ac:dyDescent="0.25">
      <c r="AX1620" s="139" t="str">
        <f>IF('5'!$B$5="","",IF('5'!$B$36="","",'5'!$B$5))</f>
        <v/>
      </c>
      <c r="AY1620" s="137" t="str">
        <f>IF('5'!$B$5="","",IF('5'!$B$36="","","PCF011003"))</f>
        <v/>
      </c>
      <c r="AZ1620" s="140" t="str">
        <f>IF('5'!$B$5="","",IF('5'!$B$36="","",1))</f>
        <v/>
      </c>
      <c r="BA1620" s="137" t="str">
        <f>IF('5'!$B$5="","",IF('5'!$B$36="","",58))</f>
        <v/>
      </c>
      <c r="BB1620" s="137"/>
      <c r="BC1620" s="141" t="str">
        <f>IF('5'!$B$5="","",IF('5'!$B$36="","",0))</f>
        <v/>
      </c>
      <c r="BD1620" s="137" t="str">
        <f>IF('5'!$B$5="","",IF('5'!$B$36="","",'5'!$B$2))</f>
        <v/>
      </c>
      <c r="BE1620" s="138" t="str">
        <f>IF('5'!$B$5="","",IF('5'!$B$36="","",'5'!$B$4))</f>
        <v/>
      </c>
      <c r="BG1620" s="77"/>
      <c r="BH1620" s="73"/>
      <c r="BI1620" s="79"/>
      <c r="BK1620" s="75"/>
      <c r="BL1620" s="73"/>
      <c r="BO1620" s="79"/>
      <c r="BQ1620" s="77"/>
      <c r="BR1620" s="73"/>
    </row>
    <row r="1621" spans="50:70" x14ac:dyDescent="0.25">
      <c r="AX1621" s="139" t="str">
        <f>IF('5'!$B$5="","",IF('5'!$B$36="","",'5'!$B$5))</f>
        <v/>
      </c>
      <c r="AY1621" s="137" t="str">
        <f>IF('5'!$B$5="","",IF('5'!$B$36="","","PCF011003"))</f>
        <v/>
      </c>
      <c r="AZ1621" s="140" t="str">
        <f>IF('5'!$B$5="","",IF('5'!$B$36="","",1))</f>
        <v/>
      </c>
      <c r="BA1621" s="137" t="str">
        <f>IF('5'!$B$5="","",IF('5'!$B$36="","",59))</f>
        <v/>
      </c>
      <c r="BB1621" s="137"/>
      <c r="BC1621" s="141" t="str">
        <f>IF('5'!$B$5="","",IF('5'!$B$36="","",0))</f>
        <v/>
      </c>
      <c r="BD1621" s="137" t="str">
        <f>IF('5'!$B$5="","",IF('5'!$B$36="","",'5'!$B$2))</f>
        <v/>
      </c>
      <c r="BE1621" s="138" t="str">
        <f>IF('5'!$B$5="","",IF('5'!$B$36="","",'5'!$B$4))</f>
        <v/>
      </c>
      <c r="BG1621" s="77"/>
      <c r="BH1621" s="73"/>
      <c r="BI1621" s="79"/>
      <c r="BK1621" s="75"/>
      <c r="BL1621" s="73"/>
      <c r="BO1621" s="79"/>
      <c r="BQ1621" s="77"/>
      <c r="BR1621" s="73"/>
    </row>
    <row r="1622" spans="50:70" x14ac:dyDescent="0.25">
      <c r="AX1622" s="139" t="str">
        <f>IF('5'!$B$5="","",IF('5'!$B$36="","",'5'!$B$5))</f>
        <v/>
      </c>
      <c r="AY1622" s="137" t="str">
        <f>IF('5'!$B$5="","",IF('5'!$B$36="","","PCF011003"))</f>
        <v/>
      </c>
      <c r="AZ1622" s="140" t="str">
        <f>IF('5'!$B$5="","",IF('5'!$B$36="","",1))</f>
        <v/>
      </c>
      <c r="BA1622" s="137" t="str">
        <f>IF('5'!$B$5="","",IF('5'!$B$36="","",60))</f>
        <v/>
      </c>
      <c r="BB1622" s="137"/>
      <c r="BC1622" s="141" t="str">
        <f>IF('5'!$B$5="","",IF('5'!$B$36="","",0))</f>
        <v/>
      </c>
      <c r="BD1622" s="137" t="str">
        <f>IF('5'!$B$5="","",IF('5'!$B$36="","",'5'!$B$2))</f>
        <v/>
      </c>
      <c r="BE1622" s="138" t="str">
        <f>IF('5'!$B$5="","",IF('5'!$B$36="","",'5'!$B$4))</f>
        <v/>
      </c>
      <c r="BG1622" s="77"/>
      <c r="BH1622" s="73"/>
      <c r="BI1622" s="79"/>
      <c r="BK1622" s="75"/>
      <c r="BL1622" s="73"/>
      <c r="BO1622" s="79"/>
      <c r="BQ1622" s="77"/>
      <c r="BR1622" s="73"/>
    </row>
    <row r="1623" spans="50:70" x14ac:dyDescent="0.25">
      <c r="AX1623" s="139" t="str">
        <f>IF('5'!$B$5="","",IF('5'!$B$36="","",'5'!$B$5))</f>
        <v/>
      </c>
      <c r="AY1623" s="137" t="str">
        <f>IF('5'!$B$5="","",IF('5'!$B$36="","","PCF011003"))</f>
        <v/>
      </c>
      <c r="AZ1623" s="140" t="str">
        <f>IF('5'!$B$5="","",IF('5'!$B$36="","",1))</f>
        <v/>
      </c>
      <c r="BA1623" s="137" t="str">
        <f>IF('5'!$B$5="","",IF('5'!$B$36="","",61))</f>
        <v/>
      </c>
      <c r="BB1623" s="137"/>
      <c r="BC1623" s="141" t="str">
        <f>IF('5'!$B$5="","",IF('5'!$B$36="","",0))</f>
        <v/>
      </c>
      <c r="BD1623" s="137" t="str">
        <f>IF('5'!$B$5="","",IF('5'!$B$36="","",'5'!$B$2))</f>
        <v/>
      </c>
      <c r="BE1623" s="138" t="str">
        <f>IF('5'!$B$5="","",IF('5'!$B$36="","",'5'!$B$4))</f>
        <v/>
      </c>
      <c r="BG1623" s="77"/>
      <c r="BH1623" s="73"/>
      <c r="BI1623" s="79"/>
      <c r="BK1623" s="75"/>
      <c r="BL1623" s="73"/>
      <c r="BO1623" s="79"/>
      <c r="BQ1623" s="77"/>
      <c r="BR1623" s="73"/>
    </row>
    <row r="1624" spans="50:70" x14ac:dyDescent="0.25">
      <c r="AX1624" s="139" t="str">
        <f>IF('5'!$B$5="","",IF('5'!$B$36="","",'5'!$B$5))</f>
        <v/>
      </c>
      <c r="AY1624" s="137" t="str">
        <f>IF('5'!$B$5="","",IF('5'!$B$36="","","PCF011003"))</f>
        <v/>
      </c>
      <c r="AZ1624" s="140" t="str">
        <f>IF('5'!$B$5="","",IF('5'!$B$36="","",1))</f>
        <v/>
      </c>
      <c r="BA1624" s="137" t="str">
        <f>IF('5'!$B$5="","",IF('5'!$B$36="","",70))</f>
        <v/>
      </c>
      <c r="BB1624" s="137" t="str">
        <f>IF('5'!$B$5="","",IF('5'!$B$36="","",IF('5'!$A$18="","",'5'!$A$18)))</f>
        <v/>
      </c>
      <c r="BC1624" s="141" t="str">
        <f>IF('5'!$B$5="","",IF('5'!$B$36="","",0))</f>
        <v/>
      </c>
      <c r="BD1624" s="137" t="str">
        <f>IF('5'!$B$5="","",IF('5'!$B$36="","",'5'!$B$2))</f>
        <v/>
      </c>
      <c r="BE1624" s="138" t="str">
        <f>IF('5'!$B$5="","",IF('5'!$B$36="","",'5'!$B$4))</f>
        <v/>
      </c>
      <c r="BG1624" s="77"/>
      <c r="BH1624" s="73"/>
      <c r="BI1624" s="79"/>
      <c r="BK1624" s="75"/>
      <c r="BL1624" s="73"/>
      <c r="BO1624" s="79"/>
      <c r="BQ1624" s="77"/>
      <c r="BR1624" s="73"/>
    </row>
    <row r="1625" spans="50:70" x14ac:dyDescent="0.25">
      <c r="AX1625" s="139" t="str">
        <f>IF('5'!$B$5="","",IF('5'!$B$36="","",'5'!$B$5))</f>
        <v/>
      </c>
      <c r="AY1625" s="137" t="str">
        <f>IF('5'!$B$5="","",IF('5'!$B$36="","","PCF011003"))</f>
        <v/>
      </c>
      <c r="AZ1625" s="140" t="str">
        <f>IF('5'!$B$5="","",IF('5'!$B$36="","",1))</f>
        <v/>
      </c>
      <c r="BA1625" s="137" t="str">
        <f>IF('5'!$B$5="","",IF('5'!$B$36="","",71))</f>
        <v/>
      </c>
      <c r="BB1625" s="137" t="str">
        <f>IF('5'!$B$5="","",IF('5'!$B$36="","",IF('5'!$A$18="","",'5'!$A$18)))</f>
        <v/>
      </c>
      <c r="BC1625" s="141" t="str">
        <f>IF('5'!$B$5="","",IF('5'!$B$36="","",0))</f>
        <v/>
      </c>
      <c r="BD1625" s="137" t="str">
        <f>IF('5'!$B$5="","",IF('5'!$B$36="","",'5'!$B$2))</f>
        <v/>
      </c>
      <c r="BE1625" s="138" t="str">
        <f>IF('5'!$B$5="","",IF('5'!$B$36="","",'5'!$B$4))</f>
        <v/>
      </c>
      <c r="BG1625" s="77"/>
      <c r="BH1625" s="73"/>
      <c r="BI1625" s="79"/>
      <c r="BK1625" s="75"/>
      <c r="BL1625" s="73"/>
      <c r="BO1625" s="79"/>
      <c r="BQ1625" s="77"/>
      <c r="BR1625" s="73"/>
    </row>
    <row r="1626" spans="50:70" x14ac:dyDescent="0.25">
      <c r="AX1626" s="139" t="str">
        <f>IF('5'!$B$5="","",IF('5'!$B$36="","",'5'!$B$5))</f>
        <v/>
      </c>
      <c r="AY1626" s="137" t="str">
        <f>IF('5'!$B$5="","",IF('5'!$B$36="","","PCF011003"))</f>
        <v/>
      </c>
      <c r="AZ1626" s="140" t="str">
        <f>IF('5'!$B$5="","",IF('5'!$B$36="","",1))</f>
        <v/>
      </c>
      <c r="BA1626" s="137" t="str">
        <f>IF('5'!$B$5="","",IF('5'!$B$36="","",72))</f>
        <v/>
      </c>
      <c r="BB1626" s="137" t="str">
        <f>IF('5'!$B$5="","",IF('5'!$B$36="","",IF('5'!$A$19="","",'5'!$A$19)))</f>
        <v/>
      </c>
      <c r="BC1626" s="141" t="str">
        <f>IF('5'!$B$5="","",IF('5'!$B$36="","",0))</f>
        <v/>
      </c>
      <c r="BD1626" s="137" t="str">
        <f>IF('5'!$B$5="","",IF('5'!$B$36="","",'5'!$B$2))</f>
        <v/>
      </c>
      <c r="BE1626" s="138" t="str">
        <f>IF('5'!$B$5="","",IF('5'!$B$36="","",'5'!$B$4))</f>
        <v/>
      </c>
      <c r="BG1626" s="77"/>
      <c r="BH1626" s="73"/>
      <c r="BI1626" s="79"/>
      <c r="BK1626" s="75"/>
      <c r="BL1626" s="73"/>
      <c r="BO1626" s="79"/>
      <c r="BQ1626" s="77"/>
      <c r="BR1626" s="73"/>
    </row>
    <row r="1627" spans="50:70" x14ac:dyDescent="0.25">
      <c r="AX1627" s="139" t="str">
        <f>IF('5'!$B$5="","",IF('5'!$B$36="","",'5'!$B$5))</f>
        <v/>
      </c>
      <c r="AY1627" s="137" t="str">
        <f>IF('5'!$B$5="","",IF('5'!$B$36="","","PCF011003"))</f>
        <v/>
      </c>
      <c r="AZ1627" s="140" t="str">
        <f>IF('5'!$B$5="","",IF('5'!$B$36="","",1))</f>
        <v/>
      </c>
      <c r="BA1627" s="137" t="str">
        <f>IF('5'!$B$5="","",IF('5'!$B$36="","",73))</f>
        <v/>
      </c>
      <c r="BB1627" s="137" t="str">
        <f>IF('5'!$B$5="","",IF('5'!$B$36="","",IF('5'!$A$19="","",'5'!$A$19)))</f>
        <v/>
      </c>
      <c r="BC1627" s="141" t="str">
        <f>IF('5'!$B$5="","",IF('5'!$B$36="","",0))</f>
        <v/>
      </c>
      <c r="BD1627" s="137" t="str">
        <f>IF('5'!$B$5="","",IF('5'!$B$36="","",'5'!$B$2))</f>
        <v/>
      </c>
      <c r="BE1627" s="138" t="str">
        <f>IF('5'!$B$5="","",IF('5'!$B$36="","",'5'!$B$4))</f>
        <v/>
      </c>
      <c r="BG1627" s="77"/>
      <c r="BH1627" s="73"/>
      <c r="BI1627" s="79"/>
      <c r="BK1627" s="75"/>
      <c r="BL1627" s="73"/>
      <c r="BO1627" s="79"/>
      <c r="BQ1627" s="77"/>
      <c r="BR1627" s="73"/>
    </row>
    <row r="1628" spans="50:70" x14ac:dyDescent="0.25">
      <c r="AX1628" s="139" t="str">
        <f>IF('5'!$B$5="","",IF('5'!$B$36="","",'5'!$B$5))</f>
        <v/>
      </c>
      <c r="AY1628" s="137" t="str">
        <f>IF('5'!$B$5="","",IF('5'!$B$36="","","PCF011003"))</f>
        <v/>
      </c>
      <c r="AZ1628" s="140" t="str">
        <f>IF('5'!$B$5="","",IF('5'!$B$36="","",1))</f>
        <v/>
      </c>
      <c r="BA1628" s="137" t="str">
        <f>IF('5'!$B$5="","",IF('5'!$B$36="","",74))</f>
        <v/>
      </c>
      <c r="BB1628" s="137" t="str">
        <f>IF('5'!$B$5="","",IF('5'!$B$36="","",IF('5'!$A$20="","",'5'!$A$20)))</f>
        <v/>
      </c>
      <c r="BC1628" s="141" t="str">
        <f>IF('5'!$B$5="","",IF('5'!$B$36="","",0))</f>
        <v/>
      </c>
      <c r="BD1628" s="137" t="str">
        <f>IF('5'!$B$5="","",IF('5'!$B$36="","",'5'!$B$2))</f>
        <v/>
      </c>
      <c r="BE1628" s="138" t="str">
        <f>IF('5'!$B$5="","",IF('5'!$B$36="","",'5'!$B$4))</f>
        <v/>
      </c>
      <c r="BG1628" s="77"/>
      <c r="BH1628" s="73"/>
      <c r="BI1628" s="79"/>
      <c r="BK1628" s="75"/>
      <c r="BL1628" s="73"/>
      <c r="BO1628" s="79"/>
      <c r="BQ1628" s="77"/>
      <c r="BR1628" s="73"/>
    </row>
    <row r="1629" spans="50:70" x14ac:dyDescent="0.25">
      <c r="AX1629" s="139" t="str">
        <f>IF('5'!$B$5="","",IF('5'!$B$36="","",'5'!$B$5))</f>
        <v/>
      </c>
      <c r="AY1629" s="137" t="str">
        <f>IF('5'!$B$5="","",IF('5'!$B$36="","","PCF011003"))</f>
        <v/>
      </c>
      <c r="AZ1629" s="140" t="str">
        <f>IF('5'!$B$5="","",IF('5'!$B$36="","",1))</f>
        <v/>
      </c>
      <c r="BA1629" s="137" t="str">
        <f>IF('5'!$B$5="","",IF('5'!$B$36="","",75))</f>
        <v/>
      </c>
      <c r="BB1629" s="137" t="str">
        <f>IF('5'!$B$5="","",IF('5'!$B$36="","",IF('5'!$A$20="","",'5'!$A$20)))</f>
        <v/>
      </c>
      <c r="BC1629" s="141" t="str">
        <f>IF('5'!$B$5="","",IF('5'!$B$36="","",0))</f>
        <v/>
      </c>
      <c r="BD1629" s="137" t="str">
        <f>IF('5'!$B$5="","",IF('5'!$B$36="","",'5'!$B$2))</f>
        <v/>
      </c>
      <c r="BE1629" s="138" t="str">
        <f>IF('5'!$B$5="","",IF('5'!$B$36="","",'5'!$B$4))</f>
        <v/>
      </c>
      <c r="BG1629" s="77"/>
      <c r="BH1629" s="73"/>
      <c r="BI1629" s="79"/>
      <c r="BK1629" s="75"/>
      <c r="BL1629" s="73"/>
      <c r="BO1629" s="79"/>
      <c r="BQ1629" s="77"/>
      <c r="BR1629" s="73"/>
    </row>
    <row r="1630" spans="50:70" x14ac:dyDescent="0.25">
      <c r="AX1630" s="139" t="str">
        <f>IF('5'!$B$5="","",IF('5'!$B$36="","",'5'!$B$5))</f>
        <v/>
      </c>
      <c r="AY1630" s="137" t="str">
        <f>IF('5'!$B$5="","",IF('5'!$B$36="","","PCF011003"))</f>
        <v/>
      </c>
      <c r="AZ1630" s="140" t="str">
        <f>IF('5'!$B$5="","",IF('5'!$B$36="","",1))</f>
        <v/>
      </c>
      <c r="BA1630" s="137" t="str">
        <f>IF('5'!$B$5="","",IF('5'!$B$36="","",76))</f>
        <v/>
      </c>
      <c r="BB1630" s="137" t="str">
        <f>IF('5'!$B$5="","",IF('5'!$B$36="","",IF('5'!$A$21="","",'5'!$A$21)))</f>
        <v/>
      </c>
      <c r="BC1630" s="141" t="str">
        <f>IF('5'!$B$5="","",IF('5'!$B$36="","",0))</f>
        <v/>
      </c>
      <c r="BD1630" s="137" t="str">
        <f>IF('5'!$B$5="","",IF('5'!$B$36="","",'5'!$B$2))</f>
        <v/>
      </c>
      <c r="BE1630" s="138" t="str">
        <f>IF('5'!$B$5="","",IF('5'!$B$36="","",'5'!$B$4))</f>
        <v/>
      </c>
      <c r="BG1630" s="77"/>
      <c r="BH1630" s="73"/>
      <c r="BI1630" s="79"/>
      <c r="BK1630" s="75"/>
      <c r="BL1630" s="73"/>
      <c r="BO1630" s="79"/>
      <c r="BQ1630" s="77"/>
      <c r="BR1630" s="73"/>
    </row>
    <row r="1631" spans="50:70" x14ac:dyDescent="0.25">
      <c r="AX1631" s="139" t="str">
        <f>IF('5'!$B$5="","",IF('5'!$B$36="","",'5'!$B$5))</f>
        <v/>
      </c>
      <c r="AY1631" s="137" t="str">
        <f>IF('5'!$B$5="","",IF('5'!$B$36="","","PCF011003"))</f>
        <v/>
      </c>
      <c r="AZ1631" s="140" t="str">
        <f>IF('5'!$B$5="","",IF('5'!$B$36="","",1))</f>
        <v/>
      </c>
      <c r="BA1631" s="137" t="str">
        <f>IF('5'!$B$5="","",IF('5'!$B$36="","",77))</f>
        <v/>
      </c>
      <c r="BB1631" s="137" t="str">
        <f>IF('5'!$B$5="","",IF('5'!$B$36="","",IF('5'!$A$21="","",'5'!$A$21)))</f>
        <v/>
      </c>
      <c r="BC1631" s="141" t="str">
        <f>IF('5'!$B$5="","",IF('5'!$B$36="","",0))</f>
        <v/>
      </c>
      <c r="BD1631" s="137" t="str">
        <f>IF('5'!$B$5="","",IF('5'!$B$36="","",'5'!$B$2))</f>
        <v/>
      </c>
      <c r="BE1631" s="138" t="str">
        <f>IF('5'!$B$5="","",IF('5'!$B$36="","",'5'!$B$4))</f>
        <v/>
      </c>
      <c r="BG1631" s="77"/>
      <c r="BH1631" s="73"/>
      <c r="BI1631" s="79"/>
      <c r="BK1631" s="75"/>
      <c r="BL1631" s="73"/>
      <c r="BO1631" s="79"/>
      <c r="BQ1631" s="77"/>
      <c r="BR1631" s="73"/>
    </row>
    <row r="1632" spans="50:70" x14ac:dyDescent="0.25">
      <c r="AX1632" s="139" t="str">
        <f>IF('5'!$B$5="","",IF('5'!$B$36="","",'5'!$B$5))</f>
        <v/>
      </c>
      <c r="AY1632" s="137" t="str">
        <f>IF('5'!$B$5="","",IF('5'!$B$36="","","PCF011003"))</f>
        <v/>
      </c>
      <c r="AZ1632" s="140" t="str">
        <f>IF('5'!$B$5="","",IF('5'!$B$36="","",1))</f>
        <v/>
      </c>
      <c r="BA1632" s="137" t="str">
        <f>IF('5'!$B$5="","",IF('5'!$B$36="","",78))</f>
        <v/>
      </c>
      <c r="BB1632" s="137" t="str">
        <f>IF('5'!$B$5="","",IF('5'!$B$36="","",IF('5'!$J$18="","",'5'!$J$18)))</f>
        <v/>
      </c>
      <c r="BC1632" s="141" t="str">
        <f>IF('5'!$B$5="","",IF('5'!$B$36="","",0))</f>
        <v/>
      </c>
      <c r="BD1632" s="137" t="str">
        <f>IF('5'!$B$5="","",IF('5'!$B$36="","",'5'!$B$2))</f>
        <v/>
      </c>
      <c r="BE1632" s="138" t="str">
        <f>IF('5'!$B$5="","",IF('5'!$B$36="","",'5'!$B$4))</f>
        <v/>
      </c>
      <c r="BG1632" s="77"/>
      <c r="BH1632" s="73"/>
      <c r="BI1632" s="79"/>
      <c r="BK1632" s="75"/>
      <c r="BL1632" s="73"/>
      <c r="BO1632" s="79"/>
      <c r="BQ1632" s="77"/>
      <c r="BR1632" s="73"/>
    </row>
    <row r="1633" spans="50:70" x14ac:dyDescent="0.25">
      <c r="AX1633" s="139" t="str">
        <f>IF('5'!$B$5="","",IF('5'!$B$36="","",'5'!$B$5))</f>
        <v/>
      </c>
      <c r="AY1633" s="137" t="str">
        <f>IF('5'!$B$5="","",IF('5'!$B$36="","","PCF011003"))</f>
        <v/>
      </c>
      <c r="AZ1633" s="140" t="str">
        <f>IF('5'!$B$5="","",IF('5'!$B$36="","",1))</f>
        <v/>
      </c>
      <c r="BA1633" s="137" t="str">
        <f>IF('5'!$B$5="","",IF('5'!$B$36="","",79))</f>
        <v/>
      </c>
      <c r="BB1633" s="137" t="str">
        <f>IF('5'!$B$5="","",IF('5'!$B$36="","",IF('5'!$J$18="","",'5'!$J$18)))</f>
        <v/>
      </c>
      <c r="BC1633" s="141" t="str">
        <f>IF('5'!$B$5="","",IF('5'!$B$36="","",0))</f>
        <v/>
      </c>
      <c r="BD1633" s="137" t="str">
        <f>IF('5'!$B$5="","",IF('5'!$B$36="","",'5'!$B$2))</f>
        <v/>
      </c>
      <c r="BE1633" s="138" t="str">
        <f>IF('5'!$B$5="","",IF('5'!$B$36="","",'5'!$B$4))</f>
        <v/>
      </c>
      <c r="BG1633" s="77"/>
      <c r="BH1633" s="73"/>
      <c r="BI1633" s="79"/>
      <c r="BK1633" s="75"/>
      <c r="BL1633" s="73"/>
      <c r="BO1633" s="79"/>
      <c r="BQ1633" s="77"/>
      <c r="BR1633" s="73"/>
    </row>
    <row r="1634" spans="50:70" x14ac:dyDescent="0.25">
      <c r="AX1634" s="139" t="str">
        <f>IF('5'!$B$5="","",IF('5'!$B$36="","",'5'!$B$5))</f>
        <v/>
      </c>
      <c r="AY1634" s="137" t="str">
        <f>IF('5'!$B$5="","",IF('5'!$B$36="","","PCF011003"))</f>
        <v/>
      </c>
      <c r="AZ1634" s="140" t="str">
        <f>IF('5'!$B$5="","",IF('5'!$B$36="","",1))</f>
        <v/>
      </c>
      <c r="BA1634" s="137" t="str">
        <f>IF('5'!$B$5="","",IF('5'!$B$36="","",80))</f>
        <v/>
      </c>
      <c r="BB1634" s="137" t="str">
        <f>IF('5'!$B$5="","",IF('5'!$B$36="","",IF('5'!$J$19="","",'5'!$J$19)))</f>
        <v/>
      </c>
      <c r="BC1634" s="141" t="str">
        <f>IF('5'!$B$5="","",IF('5'!$B$36="","",0))</f>
        <v/>
      </c>
      <c r="BD1634" s="137" t="str">
        <f>IF('5'!$B$5="","",IF('5'!$B$36="","",'5'!$B$2))</f>
        <v/>
      </c>
      <c r="BE1634" s="138" t="str">
        <f>IF('5'!$B$5="","",IF('5'!$B$36="","",'5'!$B$4))</f>
        <v/>
      </c>
      <c r="BG1634" s="77"/>
      <c r="BH1634" s="73"/>
      <c r="BI1634" s="79"/>
      <c r="BK1634" s="75"/>
      <c r="BL1634" s="73"/>
      <c r="BO1634" s="79"/>
      <c r="BQ1634" s="77"/>
      <c r="BR1634" s="73"/>
    </row>
    <row r="1635" spans="50:70" x14ac:dyDescent="0.25">
      <c r="AX1635" s="139" t="str">
        <f>IF('5'!$B$5="","",IF('5'!$B$36="","",'5'!$B$5))</f>
        <v/>
      </c>
      <c r="AY1635" s="137" t="str">
        <f>IF('5'!$B$5="","",IF('5'!$B$36="","","PCF011003"))</f>
        <v/>
      </c>
      <c r="AZ1635" s="140" t="str">
        <f>IF('5'!$B$5="","",IF('5'!$B$36="","",1))</f>
        <v/>
      </c>
      <c r="BA1635" s="137" t="str">
        <f>IF('5'!$B$5="","",IF('5'!$B$36="","",81))</f>
        <v/>
      </c>
      <c r="BB1635" s="137" t="str">
        <f>IF('5'!$B$5="","",IF('5'!$B$36="","",IF('5'!$J$19="","",'5'!$J$19)))</f>
        <v/>
      </c>
      <c r="BC1635" s="141" t="str">
        <f>IF('5'!$B$5="","",IF('5'!$B$36="","",0))</f>
        <v/>
      </c>
      <c r="BD1635" s="137" t="str">
        <f>IF('5'!$B$5="","",IF('5'!$B$36="","",'5'!$B$2))</f>
        <v/>
      </c>
      <c r="BE1635" s="138" t="str">
        <f>IF('5'!$B$5="","",IF('5'!$B$36="","",'5'!$B$4))</f>
        <v/>
      </c>
      <c r="BG1635" s="77"/>
      <c r="BH1635" s="73"/>
      <c r="BI1635" s="79"/>
      <c r="BK1635" s="75"/>
      <c r="BL1635" s="73"/>
      <c r="BO1635" s="79"/>
      <c r="BQ1635" s="77"/>
      <c r="BR1635" s="73"/>
    </row>
    <row r="1636" spans="50:70" x14ac:dyDescent="0.25">
      <c r="AX1636" s="139" t="str">
        <f>IF('5'!$B$5="","",IF('5'!$B$36="","",'5'!$B$5))</f>
        <v/>
      </c>
      <c r="AY1636" s="137" t="str">
        <f>IF('5'!$B$5="","",IF('5'!$B$36="","","PCF011003"))</f>
        <v/>
      </c>
      <c r="AZ1636" s="140" t="str">
        <f>IF('5'!$B$5="","",IF('5'!$B$36="","",1))</f>
        <v/>
      </c>
      <c r="BA1636" s="137" t="str">
        <f>IF('5'!$B$5="","",IF('5'!$B$36="","",82))</f>
        <v/>
      </c>
      <c r="BB1636" s="137" t="str">
        <f>IF('5'!$B$5="","",IF('5'!$B$36="","",IF('5'!$J$20="","",'5'!$J$20)))</f>
        <v/>
      </c>
      <c r="BC1636" s="141" t="str">
        <f>IF('5'!$B$5="","",IF('5'!$B$36="","",0))</f>
        <v/>
      </c>
      <c r="BD1636" s="137" t="str">
        <f>IF('5'!$B$5="","",IF('5'!$B$36="","",'5'!$B$2))</f>
        <v/>
      </c>
      <c r="BE1636" s="138" t="str">
        <f>IF('5'!$B$5="","",IF('5'!$B$36="","",'5'!$B$4))</f>
        <v/>
      </c>
      <c r="BG1636" s="77"/>
      <c r="BH1636" s="73"/>
      <c r="BI1636" s="79"/>
      <c r="BK1636" s="75"/>
      <c r="BL1636" s="73"/>
      <c r="BO1636" s="79"/>
      <c r="BQ1636" s="77"/>
      <c r="BR1636" s="73"/>
    </row>
    <row r="1637" spans="50:70" x14ac:dyDescent="0.25">
      <c r="AX1637" s="139" t="str">
        <f>IF('5'!$B$5="","",IF('5'!$B$36="","",'5'!$B$5))</f>
        <v/>
      </c>
      <c r="AY1637" s="137" t="str">
        <f>IF('5'!$B$5="","",IF('5'!$B$36="","","PCF011003"))</f>
        <v/>
      </c>
      <c r="AZ1637" s="140" t="str">
        <f>IF('5'!$B$5="","",IF('5'!$B$36="","",1))</f>
        <v/>
      </c>
      <c r="BA1637" s="137" t="str">
        <f>IF('5'!$B$5="","",IF('5'!$B$36="","",83))</f>
        <v/>
      </c>
      <c r="BB1637" s="137" t="str">
        <f>IF('5'!$B$5="","",IF('5'!$B$36="","",IF('5'!$J$20="","",'5'!$J$20)))</f>
        <v/>
      </c>
      <c r="BC1637" s="141" t="str">
        <f>IF('5'!$B$5="","",IF('5'!$B$36="","",0))</f>
        <v/>
      </c>
      <c r="BD1637" s="137" t="str">
        <f>IF('5'!$B$5="","",IF('5'!$B$36="","",'5'!$B$2))</f>
        <v/>
      </c>
      <c r="BE1637" s="138" t="str">
        <f>IF('5'!$B$5="","",IF('5'!$B$36="","",'5'!$B$4))</f>
        <v/>
      </c>
      <c r="BG1637" s="77"/>
      <c r="BH1637" s="73"/>
      <c r="BI1637" s="79"/>
      <c r="BK1637" s="75"/>
      <c r="BL1637" s="73"/>
      <c r="BO1637" s="79"/>
      <c r="BQ1637" s="77"/>
      <c r="BR1637" s="73"/>
    </row>
    <row r="1638" spans="50:70" x14ac:dyDescent="0.25">
      <c r="AX1638" s="139" t="str">
        <f>IF('5'!$B$5="","",IF('5'!$B$36="","",'5'!$B$5))</f>
        <v/>
      </c>
      <c r="AY1638" s="137" t="str">
        <f>IF('5'!$B$5="","",IF('5'!$B$36="","","PCF011003"))</f>
        <v/>
      </c>
      <c r="AZ1638" s="140" t="str">
        <f>IF('5'!$B$5="","",IF('5'!$B$36="","",1))</f>
        <v/>
      </c>
      <c r="BA1638" s="137" t="str">
        <f>IF('5'!$B$5="","",IF('5'!$B$36="","",84))</f>
        <v/>
      </c>
      <c r="BB1638" s="137" t="str">
        <f>IF('5'!$B$5="","",IF('5'!$B$36="","",IF('5'!$J$21="","",'5'!$J$21)))</f>
        <v/>
      </c>
      <c r="BC1638" s="141" t="str">
        <f>IF('5'!$B$5="","",IF('5'!$B$36="","",0))</f>
        <v/>
      </c>
      <c r="BD1638" s="137" t="str">
        <f>IF('5'!$B$5="","",IF('5'!$B$36="","",'5'!$B$2))</f>
        <v/>
      </c>
      <c r="BE1638" s="138" t="str">
        <f>IF('5'!$B$5="","",IF('5'!$B$36="","",'5'!$B$4))</f>
        <v/>
      </c>
      <c r="BG1638" s="77"/>
      <c r="BH1638" s="73"/>
      <c r="BI1638" s="79"/>
      <c r="BK1638" s="75"/>
      <c r="BL1638" s="73"/>
      <c r="BO1638" s="79"/>
      <c r="BQ1638" s="77"/>
      <c r="BR1638" s="73"/>
    </row>
    <row r="1639" spans="50:70" x14ac:dyDescent="0.25">
      <c r="AX1639" s="139" t="str">
        <f>IF('5'!$B$5="","",IF('5'!$B$36="","",'5'!$B$5))</f>
        <v/>
      </c>
      <c r="AY1639" s="137" t="str">
        <f>IF('5'!$B$5="","",IF('5'!$B$36="","","PCF011003"))</f>
        <v/>
      </c>
      <c r="AZ1639" s="140" t="str">
        <f>IF('5'!$B$5="","",IF('5'!$B$36="","",1))</f>
        <v/>
      </c>
      <c r="BA1639" s="137" t="str">
        <f>IF('5'!$B$5="","",IF('5'!$B$36="","",85))</f>
        <v/>
      </c>
      <c r="BB1639" s="137" t="str">
        <f>IF('5'!$B$5="","",IF('5'!$B$36="","",IF('5'!$J$21="","",'5'!$J$21)))</f>
        <v/>
      </c>
      <c r="BC1639" s="141" t="str">
        <f>IF('5'!$B$5="","",IF('5'!$B$36="","",0))</f>
        <v/>
      </c>
      <c r="BD1639" s="137" t="str">
        <f>IF('5'!$B$5="","",IF('5'!$B$36="","",'5'!$B$2))</f>
        <v/>
      </c>
      <c r="BE1639" s="138" t="str">
        <f>IF('5'!$B$5="","",IF('5'!$B$36="","",'5'!$B$4))</f>
        <v/>
      </c>
      <c r="BG1639" s="77"/>
      <c r="BH1639" s="73"/>
      <c r="BI1639" s="79"/>
      <c r="BK1639" s="75"/>
      <c r="BL1639" s="73"/>
      <c r="BO1639" s="79"/>
      <c r="BQ1639" s="77"/>
      <c r="BR1639" s="73"/>
    </row>
    <row r="1640" spans="50:70" x14ac:dyDescent="0.25">
      <c r="AX1640" s="139" t="str">
        <f>IF('5'!$B$5="","",IF('5'!$B$36="","",'5'!$B$5))</f>
        <v/>
      </c>
      <c r="AY1640" s="137" t="str">
        <f>IF('5'!$B$5="","",IF('5'!$B$36="","","PCF011003"))</f>
        <v/>
      </c>
      <c r="AZ1640" s="140" t="str">
        <f>IF('5'!$B$5="","",IF('5'!$B$36="","",1))</f>
        <v/>
      </c>
      <c r="BA1640" s="137" t="str">
        <f>IF('5'!$B$5="","",IF('5'!$B$36="","",86))</f>
        <v/>
      </c>
      <c r="BB1640" s="137" t="str">
        <f>IF('5'!$B$5="","",IF('5'!$B$36="","",IF('5'!$C$36="","",'5'!$C$36)))</f>
        <v/>
      </c>
      <c r="BC1640" s="141" t="str">
        <f>IF('5'!$B$5="","",IF('5'!$B$36="","",0))</f>
        <v/>
      </c>
      <c r="BD1640" s="137" t="str">
        <f>IF('5'!$B$5="","",IF('5'!$B$36="","",'5'!$B$2))</f>
        <v/>
      </c>
      <c r="BE1640" s="138" t="str">
        <f>IF('5'!$B$5="","",IF('5'!$B$36="","",'5'!$B$4))</f>
        <v/>
      </c>
      <c r="BG1640" s="77"/>
      <c r="BH1640" s="73"/>
      <c r="BI1640" s="79"/>
      <c r="BK1640" s="75"/>
      <c r="BL1640" s="73"/>
      <c r="BO1640" s="79"/>
      <c r="BQ1640" s="77"/>
      <c r="BR1640" s="73"/>
    </row>
    <row r="1641" spans="50:70" x14ac:dyDescent="0.25">
      <c r="AX1641" s="139" t="str">
        <f>IF('5'!$B$5="","",IF('5'!$B$36="","",'5'!$B$5))</f>
        <v/>
      </c>
      <c r="AY1641" s="137" t="str">
        <f>IF('5'!$B$5="","",IF('5'!$B$36="","","PCF011003"))</f>
        <v/>
      </c>
      <c r="AZ1641" s="140" t="str">
        <f>IF('5'!$B$5="","",IF('5'!$B$36="","",1))</f>
        <v/>
      </c>
      <c r="BA1641" s="137" t="str">
        <f>IF('5'!$B$5="","",IF('5'!$B$36="","",87))</f>
        <v/>
      </c>
      <c r="BB1641" s="137" t="str">
        <f>IF('5'!$B$5="","",IF('5'!$B$36="","",IF('5'!$C$36="","",'5'!$C$36)))</f>
        <v/>
      </c>
      <c r="BC1641" s="141" t="str">
        <f>IF('5'!$B$5="","",IF('5'!$B$36="","",0))</f>
        <v/>
      </c>
      <c r="BD1641" s="137" t="str">
        <f>IF('5'!$B$5="","",IF('5'!$B$36="","",'5'!$B$2))</f>
        <v/>
      </c>
      <c r="BE1641" s="138" t="str">
        <f>IF('5'!$B$5="","",IF('5'!$B$36="","",'5'!$B$4))</f>
        <v/>
      </c>
      <c r="BG1641" s="77"/>
      <c r="BH1641" s="73"/>
      <c r="BI1641" s="79"/>
      <c r="BK1641" s="75"/>
      <c r="BL1641" s="73"/>
      <c r="BO1641" s="79"/>
      <c r="BQ1641" s="77"/>
      <c r="BR1641" s="73"/>
    </row>
    <row r="1642" spans="50:70" x14ac:dyDescent="0.25">
      <c r="AX1642" s="139" t="str">
        <f>IF('5'!$B$5="","",IF('5'!$B$36="","",'5'!$B$5))</f>
        <v/>
      </c>
      <c r="AY1642" s="137" t="str">
        <f>IF('5'!$B$5="","",IF('5'!$B$36="","","PCF011003"))</f>
        <v/>
      </c>
      <c r="AZ1642" s="140" t="str">
        <f>IF('5'!$B$5="","",IF('5'!$B$36="","",1))</f>
        <v/>
      </c>
      <c r="BA1642" s="137" t="str">
        <f>IF('5'!$B$5="","",IF('5'!$B$36="","",88))</f>
        <v/>
      </c>
      <c r="BB1642" s="137" t="str">
        <f>IF('5'!$B$5="","",IF('5'!$B$36="","",IF('5'!$C$37="","",'5'!$C$37)))</f>
        <v/>
      </c>
      <c r="BC1642" s="141" t="str">
        <f>IF('5'!$B$5="","",IF('5'!$B$36="","",0))</f>
        <v/>
      </c>
      <c r="BD1642" s="137" t="str">
        <f>IF('5'!$B$5="","",IF('5'!$B$36="","",'5'!$B$2))</f>
        <v/>
      </c>
      <c r="BE1642" s="138" t="str">
        <f>IF('5'!$B$5="","",IF('5'!$B$36="","",'5'!$B$4))</f>
        <v/>
      </c>
      <c r="BG1642" s="77"/>
      <c r="BH1642" s="73"/>
      <c r="BI1642" s="79"/>
      <c r="BK1642" s="75"/>
      <c r="BL1642" s="73"/>
      <c r="BO1642" s="79"/>
      <c r="BQ1642" s="77"/>
      <c r="BR1642" s="73"/>
    </row>
    <row r="1643" spans="50:70" x14ac:dyDescent="0.25">
      <c r="AX1643" s="139" t="str">
        <f>IF('5'!$B$5="","",IF('5'!$B$36="","",'5'!$B$5))</f>
        <v/>
      </c>
      <c r="AY1643" s="137" t="str">
        <f>IF('5'!$B$5="","",IF('5'!$B$36="","","PCF011003"))</f>
        <v/>
      </c>
      <c r="AZ1643" s="140" t="str">
        <f>IF('5'!$B$5="","",IF('5'!$B$36="","",1))</f>
        <v/>
      </c>
      <c r="BA1643" s="137" t="str">
        <f>IF('5'!$B$5="","",IF('5'!$B$36="","",89))</f>
        <v/>
      </c>
      <c r="BB1643" s="137" t="str">
        <f>IF('5'!$B$5="","",IF('5'!$B$36="","",IF('5'!$C$37="","",'5'!$C$37)))</f>
        <v/>
      </c>
      <c r="BC1643" s="141" t="str">
        <f>IF('5'!$B$5="","",IF('5'!$B$36="","",0))</f>
        <v/>
      </c>
      <c r="BD1643" s="137" t="str">
        <f>IF('5'!$B$5="","",IF('5'!$B$36="","",'5'!$B$2))</f>
        <v/>
      </c>
      <c r="BE1643" s="138" t="str">
        <f>IF('5'!$B$5="","",IF('5'!$B$36="","",'5'!$B$4))</f>
        <v/>
      </c>
      <c r="BG1643" s="77"/>
      <c r="BH1643" s="73"/>
      <c r="BI1643" s="79"/>
      <c r="BK1643" s="75"/>
      <c r="BL1643" s="73"/>
      <c r="BO1643" s="79"/>
      <c r="BQ1643" s="77"/>
      <c r="BR1643" s="73"/>
    </row>
    <row r="1644" spans="50:70" x14ac:dyDescent="0.25">
      <c r="AX1644" s="139" t="str">
        <f>IF('5'!$B$5="","",IF('5'!$B$36="","",'5'!$B$5))</f>
        <v/>
      </c>
      <c r="AY1644" s="137" t="str">
        <f>IF('5'!$B$5="","",IF('5'!$B$36="","","PCF011003"))</f>
        <v/>
      </c>
      <c r="AZ1644" s="140" t="str">
        <f>IF('5'!$B$5="","",IF('5'!$B$36="","",1))</f>
        <v/>
      </c>
      <c r="BA1644" s="137" t="str">
        <f>IF('5'!$B$5="","",IF('5'!$B$36="","",90))</f>
        <v/>
      </c>
      <c r="BB1644" s="137" t="str">
        <f>IF('5'!$B$5="","",IF('5'!$B$36="","",IF('5'!$C$38="","",'5'!$C$38)))</f>
        <v/>
      </c>
      <c r="BC1644" s="141" t="str">
        <f>IF('5'!$B$5="","",IF('5'!$B$36="","",0))</f>
        <v/>
      </c>
      <c r="BD1644" s="137" t="str">
        <f>IF('5'!$B$5="","",IF('5'!$B$36="","",'5'!$B$2))</f>
        <v/>
      </c>
      <c r="BE1644" s="138" t="str">
        <f>IF('5'!$B$5="","",IF('5'!$B$36="","",'5'!$B$4))</f>
        <v/>
      </c>
      <c r="BG1644" s="77"/>
      <c r="BH1644" s="73"/>
      <c r="BI1644" s="79"/>
      <c r="BK1644" s="75"/>
      <c r="BL1644" s="73"/>
      <c r="BO1644" s="79"/>
      <c r="BQ1644" s="77"/>
      <c r="BR1644" s="73"/>
    </row>
    <row r="1645" spans="50:70" x14ac:dyDescent="0.25">
      <c r="AX1645" s="139" t="str">
        <f>IF('5'!$B$5="","",IF('5'!$B$36="","",'5'!$B$5))</f>
        <v/>
      </c>
      <c r="AY1645" s="137" t="str">
        <f>IF('5'!$B$5="","",IF('5'!$B$36="","","PCF011003"))</f>
        <v/>
      </c>
      <c r="AZ1645" s="140" t="str">
        <f>IF('5'!$B$5="","",IF('5'!$B$36="","",1))</f>
        <v/>
      </c>
      <c r="BA1645" s="137" t="str">
        <f>IF('5'!$B$5="","",IF('5'!$B$36="","",91))</f>
        <v/>
      </c>
      <c r="BB1645" s="137" t="str">
        <f>IF('5'!$B$5="","",IF('5'!$B$36="","",IF('5'!$C$38="","",'5'!$C$38)))</f>
        <v/>
      </c>
      <c r="BC1645" s="141" t="str">
        <f>IF('5'!$B$5="","",IF('5'!$B$36="","",0))</f>
        <v/>
      </c>
      <c r="BD1645" s="137" t="str">
        <f>IF('5'!$B$5="","",IF('5'!$B$36="","",'5'!$B$2))</f>
        <v/>
      </c>
      <c r="BE1645" s="138" t="str">
        <f>IF('5'!$B$5="","",IF('5'!$B$36="","",'5'!$B$4))</f>
        <v/>
      </c>
      <c r="BG1645" s="77"/>
      <c r="BH1645" s="73"/>
      <c r="BI1645" s="79"/>
      <c r="BK1645" s="75"/>
      <c r="BL1645" s="73"/>
      <c r="BO1645" s="79"/>
      <c r="BQ1645" s="77"/>
      <c r="BR1645" s="73"/>
    </row>
    <row r="1646" spans="50:70" x14ac:dyDescent="0.25">
      <c r="AX1646" s="139" t="str">
        <f>IF('5'!$B$5="","",IF('5'!$B$36="","",'5'!$B$5))</f>
        <v/>
      </c>
      <c r="AY1646" s="137" t="str">
        <f>IF('5'!$B$5="","",IF('5'!$B$36="","","PCF011003"))</f>
        <v/>
      </c>
      <c r="AZ1646" s="140" t="str">
        <f>IF('5'!$B$5="","",IF('5'!$B$36="","",1))</f>
        <v/>
      </c>
      <c r="BA1646" s="137" t="str">
        <f>IF('5'!$B$5="","",IF('5'!$B$36="","",92))</f>
        <v/>
      </c>
      <c r="BB1646" s="137" t="str">
        <f>IF('5'!$B$5="","",IF('5'!$B$36="","",IF('5'!$J$18="","",'5'!$J$18)))</f>
        <v/>
      </c>
      <c r="BC1646" s="141" t="str">
        <f>IF('5'!$B$5="","",IF('5'!$B$36="","",0))</f>
        <v/>
      </c>
      <c r="BD1646" s="137" t="str">
        <f>IF('5'!$B$5="","",IF('5'!$B$36="","",'5'!$B$2))</f>
        <v/>
      </c>
      <c r="BE1646" s="138" t="str">
        <f>IF('5'!$B$5="","",IF('5'!$B$36="","",'5'!$B$4))</f>
        <v/>
      </c>
      <c r="BG1646" s="77"/>
      <c r="BH1646" s="73"/>
      <c r="BI1646" s="79"/>
      <c r="BK1646" s="75"/>
      <c r="BL1646" s="73"/>
      <c r="BO1646" s="79"/>
      <c r="BQ1646" s="77"/>
      <c r="BR1646" s="73"/>
    </row>
    <row r="1647" spans="50:70" x14ac:dyDescent="0.25">
      <c r="AX1647" s="139" t="str">
        <f>IF('5'!$B$5="","",IF('5'!$B$36="","",'5'!$B$5))</f>
        <v/>
      </c>
      <c r="AY1647" s="137" t="str">
        <f>IF('5'!$B$5="","",IF('5'!$B$36="","","PCF011003"))</f>
        <v/>
      </c>
      <c r="AZ1647" s="140" t="str">
        <f>IF('5'!$B$5="","",IF('5'!$B$36="","",1))</f>
        <v/>
      </c>
      <c r="BA1647" s="137" t="str">
        <f>IF('5'!$B$5="","",IF('5'!$B$36="","",93))</f>
        <v/>
      </c>
      <c r="BB1647" s="137" t="str">
        <f>IF('5'!$B$5="","",IF('5'!$B$36="","",IF('5'!$J$19="","",'5'!$J$19)))</f>
        <v/>
      </c>
      <c r="BC1647" s="141" t="str">
        <f>IF('5'!$B$5="","",IF('5'!$B$36="","",0))</f>
        <v/>
      </c>
      <c r="BD1647" s="137" t="str">
        <f>IF('5'!$B$5="","",IF('5'!$B$36="","",'5'!$B$2))</f>
        <v/>
      </c>
      <c r="BE1647" s="138" t="str">
        <f>IF('5'!$B$5="","",IF('5'!$B$36="","",'5'!$B$4))</f>
        <v/>
      </c>
      <c r="BG1647" s="77"/>
      <c r="BH1647" s="73"/>
      <c r="BI1647" s="79"/>
      <c r="BK1647" s="75"/>
      <c r="BL1647" s="73"/>
      <c r="BO1647" s="79"/>
      <c r="BQ1647" s="77"/>
      <c r="BR1647" s="73"/>
    </row>
    <row r="1648" spans="50:70" x14ac:dyDescent="0.25">
      <c r="AX1648" s="139" t="str">
        <f>IF('5'!$B$5="","",IF('5'!$B$36="","",'5'!$B$5))</f>
        <v/>
      </c>
      <c r="AY1648" s="137" t="str">
        <f>IF('5'!$B$5="","",IF('5'!$B$36="","","PCF011003"))</f>
        <v/>
      </c>
      <c r="AZ1648" s="140" t="str">
        <f>IF('5'!$B$5="","",IF('5'!$B$36="","",1))</f>
        <v/>
      </c>
      <c r="BA1648" s="137" t="str">
        <f>IF('5'!$B$5="","",IF('5'!$B$36="","",94))</f>
        <v/>
      </c>
      <c r="BB1648" s="137" t="str">
        <f>IF('5'!$B$5="","",IF('5'!$B$36="","",IF('5'!$J$20="","",'5'!$J$20)))</f>
        <v/>
      </c>
      <c r="BC1648" s="141" t="str">
        <f>IF('5'!$B$5="","",IF('5'!$B$36="","",0))</f>
        <v/>
      </c>
      <c r="BD1648" s="137" t="str">
        <f>IF('5'!$B$5="","",IF('5'!$B$36="","",'5'!$B$2))</f>
        <v/>
      </c>
      <c r="BE1648" s="138" t="str">
        <f>IF('5'!$B$5="","",IF('5'!$B$36="","",'5'!$B$4))</f>
        <v/>
      </c>
      <c r="BG1648" s="77"/>
      <c r="BH1648" s="73"/>
      <c r="BI1648" s="79"/>
      <c r="BK1648" s="75"/>
      <c r="BL1648" s="73"/>
      <c r="BO1648" s="79"/>
      <c r="BQ1648" s="77"/>
      <c r="BR1648" s="73"/>
    </row>
    <row r="1649" spans="50:70" x14ac:dyDescent="0.25">
      <c r="AX1649" s="139" t="str">
        <f>IF('5'!$B$5="","",IF('5'!$B$36="","",'5'!$B$5))</f>
        <v/>
      </c>
      <c r="AY1649" s="137" t="str">
        <f>IF('5'!$B$5="","",IF('5'!$B$36="","","PCF011003"))</f>
        <v/>
      </c>
      <c r="AZ1649" s="140" t="str">
        <f>IF('5'!$B$5="","",IF('5'!$B$36="","",1))</f>
        <v/>
      </c>
      <c r="BA1649" s="137" t="str">
        <f>IF('5'!$B$5="","",IF('5'!$B$36="","",95))</f>
        <v/>
      </c>
      <c r="BB1649" s="137" t="str">
        <f>IF('5'!$B$5="","",IF('5'!$B$36="","",IF('5'!$J$21="","",'5'!$J$21)))</f>
        <v/>
      </c>
      <c r="BC1649" s="141" t="str">
        <f>IF('5'!$B$5="","",IF('5'!$B$36="","",0))</f>
        <v/>
      </c>
      <c r="BD1649" s="137" t="str">
        <f>IF('5'!$B$5="","",IF('5'!$B$36="","",'5'!$B$2))</f>
        <v/>
      </c>
      <c r="BE1649" s="138" t="str">
        <f>IF('5'!$B$5="","",IF('5'!$B$36="","",'5'!$B$4))</f>
        <v/>
      </c>
      <c r="BG1649" s="77"/>
      <c r="BH1649" s="73"/>
      <c r="BI1649" s="79"/>
      <c r="BK1649" s="75"/>
      <c r="BL1649" s="73"/>
      <c r="BO1649" s="79"/>
      <c r="BQ1649" s="77"/>
      <c r="BR1649" s="73"/>
    </row>
    <row r="1650" spans="50:70" x14ac:dyDescent="0.25">
      <c r="AX1650" s="139" t="str">
        <f>IF('5'!$B$5="","",IF('5'!$B$36="","",'5'!$B$5))</f>
        <v/>
      </c>
      <c r="AY1650" s="137" t="str">
        <f>IF('5'!$B$5="","",IF('5'!$B$36="","","PCF011003"))</f>
        <v/>
      </c>
      <c r="AZ1650" s="140" t="str">
        <f>IF('5'!$B$5="","",IF('5'!$B$36="","",1))</f>
        <v/>
      </c>
      <c r="BA1650" s="137" t="str">
        <f>IF('5'!$B$5="","",IF('5'!$B$36="","",96))</f>
        <v/>
      </c>
      <c r="BB1650" s="137" t="str">
        <f>IF('5'!$B$5="","",IF('5'!$B$36="","",IF('5'!$C$36="","",'5'!$C$36)))</f>
        <v/>
      </c>
      <c r="BC1650" s="141" t="str">
        <f>IF('5'!$B$5="","",IF('5'!$B$36="","",0))</f>
        <v/>
      </c>
      <c r="BD1650" s="137" t="str">
        <f>IF('5'!$B$5="","",IF('5'!$B$36="","",'5'!$B$2))</f>
        <v/>
      </c>
      <c r="BE1650" s="138" t="str">
        <f>IF('5'!$B$5="","",IF('5'!$B$36="","",'5'!$B$4))</f>
        <v/>
      </c>
      <c r="BG1650" s="77"/>
      <c r="BH1650" s="73"/>
      <c r="BI1650" s="79"/>
      <c r="BK1650" s="75"/>
      <c r="BL1650" s="73"/>
      <c r="BO1650" s="79"/>
      <c r="BQ1650" s="77"/>
      <c r="BR1650" s="73"/>
    </row>
    <row r="1651" spans="50:70" x14ac:dyDescent="0.25">
      <c r="AX1651" s="139" t="str">
        <f>IF('5'!$B$5="","",IF('5'!$B$36="","",'5'!$B$5))</f>
        <v/>
      </c>
      <c r="AY1651" s="137" t="str">
        <f>IF('5'!$B$5="","",IF('5'!$B$36="","","PCF011003"))</f>
        <v/>
      </c>
      <c r="AZ1651" s="140" t="str">
        <f>IF('5'!$B$5="","",IF('5'!$B$36="","",1))</f>
        <v/>
      </c>
      <c r="BA1651" s="137" t="str">
        <f>IF('5'!$B$5="","",IF('5'!$B$36="","",97))</f>
        <v/>
      </c>
      <c r="BB1651" s="137" t="str">
        <f>IF('5'!$B$5="","",IF('5'!$B$36="","",IF('5'!$C$37="","",'5'!$C$37)))</f>
        <v/>
      </c>
      <c r="BC1651" s="141" t="str">
        <f>IF('5'!$B$5="","",IF('5'!$B$36="","",0))</f>
        <v/>
      </c>
      <c r="BD1651" s="137" t="str">
        <f>IF('5'!$B$5="","",IF('5'!$B$36="","",'5'!$B$2))</f>
        <v/>
      </c>
      <c r="BE1651" s="138" t="str">
        <f>IF('5'!$B$5="","",IF('5'!$B$36="","",'5'!$B$4))</f>
        <v/>
      </c>
      <c r="BG1651" s="77"/>
      <c r="BH1651" s="73"/>
      <c r="BI1651" s="79"/>
      <c r="BK1651" s="75"/>
      <c r="BL1651" s="73"/>
      <c r="BO1651" s="79"/>
      <c r="BQ1651" s="77"/>
      <c r="BR1651" s="73"/>
    </row>
    <row r="1652" spans="50:70" x14ac:dyDescent="0.25">
      <c r="AX1652" s="139" t="str">
        <f>IF('5'!$B$5="","",IF('5'!$B$36="","",'5'!$B$5))</f>
        <v/>
      </c>
      <c r="AY1652" s="137" t="str">
        <f>IF('5'!$B$5="","",IF('5'!$B$36="","","PCF011003"))</f>
        <v/>
      </c>
      <c r="AZ1652" s="140" t="str">
        <f>IF('5'!$B$5="","",IF('5'!$B$36="","",1))</f>
        <v/>
      </c>
      <c r="BA1652" s="137" t="str">
        <f>IF('5'!$B$5="","",IF('5'!$B$36="","",98))</f>
        <v/>
      </c>
      <c r="BB1652" s="137" t="str">
        <f>IF('5'!$B$5="","",IF('5'!$B$36="","",IF('5'!$C$38="","",'5'!$C$38)))</f>
        <v/>
      </c>
      <c r="BC1652" s="141" t="str">
        <f>IF('5'!$B$5="","",IF('5'!$B$36="","",0))</f>
        <v/>
      </c>
      <c r="BD1652" s="137" t="str">
        <f>IF('5'!$B$5="","",IF('5'!$B$36="","",'5'!$B$2))</f>
        <v/>
      </c>
      <c r="BE1652" s="138" t="str">
        <f>IF('5'!$B$5="","",IF('5'!$B$36="","",'5'!$B$4))</f>
        <v/>
      </c>
      <c r="BG1652" s="77"/>
      <c r="BH1652" s="73"/>
      <c r="BI1652" s="79"/>
      <c r="BK1652" s="75"/>
      <c r="BL1652" s="73"/>
      <c r="BO1652" s="79"/>
      <c r="BQ1652" s="77"/>
      <c r="BR1652" s="73"/>
    </row>
    <row r="1653" spans="50:70" x14ac:dyDescent="0.25">
      <c r="AX1653" s="139" t="str">
        <f>IF('5'!$B$5="","",IF('5'!$B$36="","",'5'!$B$5))</f>
        <v/>
      </c>
      <c r="AY1653" s="137" t="str">
        <f>IF('5'!$B$5="","",IF('5'!$B$36="","","PCF011003"))</f>
        <v/>
      </c>
      <c r="AZ1653" s="140" t="str">
        <f>IF('5'!$B$5="","",IF('5'!$B$36="","",1))</f>
        <v/>
      </c>
      <c r="BA1653" s="137" t="str">
        <f>IF('5'!$B$5="","",IF('5'!$B$36="","",99))</f>
        <v/>
      </c>
      <c r="BB1653" s="137"/>
      <c r="BC1653" s="141" t="str">
        <f>IF('5'!$B$5="","",IF('5'!$B$36="","",0))</f>
        <v/>
      </c>
      <c r="BD1653" s="137" t="str">
        <f>IF('5'!$B$5="","",IF('5'!$B$36="","",'5'!$B$2))</f>
        <v/>
      </c>
      <c r="BE1653" s="138" t="str">
        <f>IF('5'!$B$5="","",IF('5'!$B$36="","",'5'!$B$4))</f>
        <v/>
      </c>
      <c r="BG1653" s="77"/>
      <c r="BH1653" s="73"/>
      <c r="BI1653" s="79"/>
      <c r="BK1653" s="75"/>
      <c r="BL1653" s="73"/>
      <c r="BO1653" s="79"/>
      <c r="BQ1653" s="77"/>
      <c r="BR1653" s="73"/>
    </row>
    <row r="1654" spans="50:70" x14ac:dyDescent="0.25">
      <c r="AX1654" s="139" t="str">
        <f>IF('5'!$B$5="","",IF('5'!$B$36="","",'5'!$B$5))</f>
        <v/>
      </c>
      <c r="AY1654" s="137" t="str">
        <f>IF('5'!$B$5="","",IF('5'!$B$36="","","PCF011003"))</f>
        <v/>
      </c>
      <c r="AZ1654" s="140" t="str">
        <f>IF('5'!$B$5="","",IF('5'!$B$36="","",1))</f>
        <v/>
      </c>
      <c r="BA1654" s="137" t="str">
        <f>IF('5'!$B$5="","",IF('5'!$B$36="","",100))</f>
        <v/>
      </c>
      <c r="BB1654" s="137"/>
      <c r="BC1654" s="141" t="str">
        <f>IF('5'!$B$5="","",IF('5'!$B$36="","",0))</f>
        <v/>
      </c>
      <c r="BD1654" s="137" t="str">
        <f>IF('5'!$B$5="","",IF('5'!$B$36="","",'5'!$B$2))</f>
        <v/>
      </c>
      <c r="BE1654" s="138" t="str">
        <f>IF('5'!$B$5="","",IF('5'!$B$36="","",'5'!$B$4))</f>
        <v/>
      </c>
      <c r="BG1654" s="77"/>
      <c r="BH1654" s="73"/>
      <c r="BI1654" s="79"/>
      <c r="BK1654" s="75"/>
      <c r="BL1654" s="73"/>
      <c r="BO1654" s="79"/>
      <c r="BQ1654" s="77"/>
      <c r="BR1654" s="73"/>
    </row>
    <row r="1655" spans="50:70" x14ac:dyDescent="0.25">
      <c r="AX1655" s="139" t="str">
        <f>IF('5'!$B$5="","",IF('5'!$B$36="","",'5'!$B$5))</f>
        <v/>
      </c>
      <c r="AY1655" s="137" t="str">
        <f>IF('5'!$B$5="","",IF('5'!$B$36="","","PCF011003"))</f>
        <v/>
      </c>
      <c r="AZ1655" s="140" t="str">
        <f>IF('5'!$B$5="","",IF('5'!$B$36="","",1))</f>
        <v/>
      </c>
      <c r="BA1655" s="137" t="str">
        <f>IF('5'!$B$5="","",IF('5'!$B$36="","",101))</f>
        <v/>
      </c>
      <c r="BB1655" s="137" t="str">
        <f>IF('5'!$B$5="","",IF('5'!$B$36="","",IF('5'!$I$35="","",'5'!$I$35)))</f>
        <v/>
      </c>
      <c r="BC1655" s="141" t="str">
        <f>IF('5'!$B$5="","",IF('5'!$B$36="","",0))</f>
        <v/>
      </c>
      <c r="BD1655" s="137" t="str">
        <f>IF('5'!$B$5="","",IF('5'!$B$36="","",'5'!$B$2))</f>
        <v/>
      </c>
      <c r="BE1655" s="138" t="str">
        <f>IF('5'!$B$5="","",IF('5'!$B$36="","",'5'!$B$4))</f>
        <v/>
      </c>
      <c r="BG1655" s="77"/>
      <c r="BH1655" s="73"/>
      <c r="BI1655" s="79"/>
      <c r="BK1655" s="75"/>
      <c r="BL1655" s="73"/>
      <c r="BO1655" s="79"/>
      <c r="BQ1655" s="77"/>
      <c r="BR1655" s="73"/>
    </row>
    <row r="1656" spans="50:70" x14ac:dyDescent="0.25">
      <c r="AX1656" s="139" t="str">
        <f>IF('5'!$B$5="","",IF('5'!$B$36="","",'5'!$B$5))</f>
        <v/>
      </c>
      <c r="AY1656" s="137" t="str">
        <f>IF('5'!$B$5="","",IF('5'!$B$36="","","PCF011003"))</f>
        <v/>
      </c>
      <c r="AZ1656" s="140" t="str">
        <f>IF('5'!$B$5="","",IF('5'!$B$36="","",1))</f>
        <v/>
      </c>
      <c r="BA1656" s="137" t="str">
        <f>IF('5'!$B$5="","",IF('5'!$B$36="","",102))</f>
        <v/>
      </c>
      <c r="BB1656" s="137" t="str">
        <f>IF('5'!$B$5="","",IF('5'!$B$36="","",IF('5'!$B$5="","",'5'!$B$5)))</f>
        <v/>
      </c>
      <c r="BC1656" s="141" t="str">
        <f>IF('5'!$B$5="","",IF('5'!$B$36="","",0))</f>
        <v/>
      </c>
      <c r="BD1656" s="137" t="str">
        <f>IF('5'!$B$5="","",IF('5'!$B$36="","",'5'!$B$2))</f>
        <v/>
      </c>
      <c r="BE1656" s="138" t="str">
        <f>IF('5'!$B$5="","",IF('5'!$B$36="","",'5'!$B$4))</f>
        <v/>
      </c>
      <c r="BG1656" s="77"/>
      <c r="BH1656" s="73"/>
      <c r="BI1656" s="79"/>
      <c r="BK1656" s="75"/>
      <c r="BL1656" s="73"/>
      <c r="BO1656" s="79"/>
      <c r="BQ1656" s="77"/>
      <c r="BR1656" s="73"/>
    </row>
    <row r="1657" spans="50:70" x14ac:dyDescent="0.25">
      <c r="AX1657" s="139" t="str">
        <f>IF('5'!$B$5="","",IF('5'!$B$36="","",'5'!$B$5))</f>
        <v/>
      </c>
      <c r="AY1657" s="137" t="str">
        <f>IF('5'!$B$5="","",IF('5'!$B$36="","","PCF011003"))</f>
        <v/>
      </c>
      <c r="AZ1657" s="140" t="str">
        <f>IF('5'!$B$5="","",IF('5'!$B$36="","",1))</f>
        <v/>
      </c>
      <c r="BA1657" s="137" t="str">
        <f>IF('5'!$B$5="","",IF('5'!$B$36="","",103))</f>
        <v/>
      </c>
      <c r="BB1657" s="137"/>
      <c r="BC1657" s="141" t="str">
        <f>IF('5'!$B$5="","",IF('5'!$B$36="","",'5'!$B$32))</f>
        <v/>
      </c>
      <c r="BD1657" s="137" t="str">
        <f>IF('5'!$B$5="","",IF('5'!$B$36="","",'5'!$B$2))</f>
        <v/>
      </c>
      <c r="BE1657" s="138" t="str">
        <f>IF('5'!$B$5="","",IF('5'!$B$36="","",'5'!$B$4))</f>
        <v/>
      </c>
      <c r="BG1657" s="77"/>
      <c r="BH1657" s="73"/>
      <c r="BI1657" s="79"/>
      <c r="BK1657" s="75"/>
      <c r="BL1657" s="73"/>
      <c r="BO1657" s="79"/>
      <c r="BQ1657" s="77"/>
      <c r="BR1657" s="73"/>
    </row>
    <row r="1658" spans="50:70" x14ac:dyDescent="0.25">
      <c r="AX1658" s="139" t="str">
        <f>IF('5'!$B$5="","",IF('5'!$B$36="","",'5'!$B$5))</f>
        <v/>
      </c>
      <c r="AY1658" s="137" t="str">
        <f>IF('5'!$B$5="","",IF('5'!$B$36="","","PCF011003"))</f>
        <v/>
      </c>
      <c r="AZ1658" s="140" t="str">
        <f>IF('5'!$B$5="","",IF('5'!$B$36="","",1))</f>
        <v/>
      </c>
      <c r="BA1658" s="137" t="str">
        <f>IF('5'!$B$5="","",IF('5'!$B$36="","",104))</f>
        <v/>
      </c>
      <c r="BB1658" s="137" t="str">
        <f>IF('5'!$B$5="","",IF('5'!$B$36="","",IF('5'!$A$18="","",'5'!$A$18)))</f>
        <v/>
      </c>
      <c r="BC1658" s="141" t="str">
        <f>IF('5'!$B$5="","",IF('5'!$B$36="","",0))</f>
        <v/>
      </c>
      <c r="BD1658" s="137" t="str">
        <f>IF('5'!$B$5="","",IF('5'!$B$36="","",'5'!$B$2))</f>
        <v/>
      </c>
      <c r="BE1658" s="138" t="str">
        <f>IF('5'!$B$5="","",IF('5'!$B$36="","",'5'!$B$4))</f>
        <v/>
      </c>
      <c r="BG1658" s="77"/>
      <c r="BH1658" s="73"/>
      <c r="BI1658" s="79"/>
      <c r="BK1658" s="75"/>
      <c r="BL1658" s="73"/>
      <c r="BO1658" s="79"/>
      <c r="BQ1658" s="77"/>
      <c r="BR1658" s="73"/>
    </row>
    <row r="1659" spans="50:70" x14ac:dyDescent="0.25">
      <c r="AX1659" s="139" t="str">
        <f>IF('5'!$B$5="","",IF('5'!$B$36="","",'5'!$B$5))</f>
        <v/>
      </c>
      <c r="AY1659" s="137" t="str">
        <f>IF('5'!$B$5="","",IF('5'!$B$36="","","PCF011003"))</f>
        <v/>
      </c>
      <c r="AZ1659" s="140" t="str">
        <f>IF('5'!$B$5="","",IF('5'!$B$36="","",1))</f>
        <v/>
      </c>
      <c r="BA1659" s="137" t="str">
        <f>IF('5'!$B$5="","",IF('5'!$B$36="","",105))</f>
        <v/>
      </c>
      <c r="BB1659" s="137" t="str">
        <f>IF('5'!$B$5="","",IF('5'!$B$36="","",IF('5'!$A$19="","",'5'!$A$19)))</f>
        <v/>
      </c>
      <c r="BC1659" s="141" t="str">
        <f>IF('5'!$B$5="","",IF('5'!$B$36="","",0))</f>
        <v/>
      </c>
      <c r="BD1659" s="137" t="str">
        <f>IF('5'!$B$5="","",IF('5'!$B$36="","",'5'!$B$2))</f>
        <v/>
      </c>
      <c r="BE1659" s="138" t="str">
        <f>IF('5'!$B$5="","",IF('5'!$B$36="","",'5'!$B$4))</f>
        <v/>
      </c>
      <c r="BG1659" s="77"/>
      <c r="BH1659" s="73"/>
      <c r="BI1659" s="79"/>
      <c r="BK1659" s="75"/>
      <c r="BL1659" s="73"/>
      <c r="BO1659" s="79"/>
      <c r="BQ1659" s="77"/>
      <c r="BR1659" s="73"/>
    </row>
    <row r="1660" spans="50:70" x14ac:dyDescent="0.25">
      <c r="AX1660" s="139" t="str">
        <f>IF('5'!$B$5="","",IF('5'!$B$36="","",'5'!$B$5))</f>
        <v/>
      </c>
      <c r="AY1660" s="137" t="str">
        <f>IF('5'!$B$5="","",IF('5'!$B$36="","","PCF011003"))</f>
        <v/>
      </c>
      <c r="AZ1660" s="140" t="str">
        <f>IF('5'!$B$5="","",IF('5'!$B$36="","",1))</f>
        <v/>
      </c>
      <c r="BA1660" s="137" t="str">
        <f>IF('5'!$B$5="","",IF('5'!$B$36="","",106))</f>
        <v/>
      </c>
      <c r="BB1660" s="137" t="str">
        <f>IF('5'!$B$5="","",IF('5'!$B$36="","",IF('5'!$A$20="","",'5'!$A$20)))</f>
        <v/>
      </c>
      <c r="BC1660" s="141" t="str">
        <f>IF('5'!$B$5="","",IF('5'!$B$36="","",0))</f>
        <v/>
      </c>
      <c r="BD1660" s="137" t="str">
        <f>IF('5'!$B$5="","",IF('5'!$B$36="","",'5'!$B$2))</f>
        <v/>
      </c>
      <c r="BE1660" s="138" t="str">
        <f>IF('5'!$B$5="","",IF('5'!$B$36="","",'5'!$B$4))</f>
        <v/>
      </c>
      <c r="BG1660" s="77"/>
      <c r="BH1660" s="73"/>
      <c r="BI1660" s="79"/>
      <c r="BK1660" s="75"/>
      <c r="BL1660" s="73"/>
      <c r="BO1660" s="79"/>
      <c r="BQ1660" s="77"/>
      <c r="BR1660" s="73"/>
    </row>
    <row r="1661" spans="50:70" x14ac:dyDescent="0.25">
      <c r="AX1661" s="139" t="str">
        <f>IF('5'!$B$5="","",IF('5'!$B$36="","",'5'!$B$5))</f>
        <v/>
      </c>
      <c r="AY1661" s="137" t="str">
        <f>IF('5'!$B$5="","",IF('5'!$B$36="","","PCF011003"))</f>
        <v/>
      </c>
      <c r="AZ1661" s="140" t="str">
        <f>IF('5'!$B$5="","",IF('5'!$B$36="","",1))</f>
        <v/>
      </c>
      <c r="BA1661" s="137" t="str">
        <f>IF('5'!$B$5="","",IF('5'!$B$36="","",107))</f>
        <v/>
      </c>
      <c r="BB1661" s="137" t="str">
        <f>IF('5'!$B$5="","",IF('5'!$B$36="","",IF('5'!$A$21="","",'5'!$A$21)))</f>
        <v/>
      </c>
      <c r="BC1661" s="141" t="str">
        <f>IF('5'!$B$5="","",IF('5'!$B$36="","",0))</f>
        <v/>
      </c>
      <c r="BD1661" s="137" t="str">
        <f>IF('5'!$B$5="","",IF('5'!$B$36="","",'5'!$B$2))</f>
        <v/>
      </c>
      <c r="BE1661" s="138" t="str">
        <f>IF('5'!$B$5="","",IF('5'!$B$36="","",'5'!$B$4))</f>
        <v/>
      </c>
      <c r="BG1661" s="77"/>
      <c r="BH1661" s="73"/>
      <c r="BI1661" s="79"/>
      <c r="BK1661" s="75"/>
      <c r="BL1661" s="73"/>
      <c r="BO1661" s="79"/>
      <c r="BQ1661" s="77"/>
      <c r="BR1661" s="73"/>
    </row>
    <row r="1662" spans="50:70" x14ac:dyDescent="0.25">
      <c r="AX1662" s="139" t="str">
        <f>IF('5'!$B$5="","",IF('5'!$B$36="","",'5'!$B$5))</f>
        <v/>
      </c>
      <c r="AY1662" s="137" t="str">
        <f>IF('5'!$B$5="","",IF('5'!$B$36="","","PCF011003"))</f>
        <v/>
      </c>
      <c r="AZ1662" s="140" t="str">
        <f>IF('5'!$B$5="","",IF('5'!$B$36="","",1))</f>
        <v/>
      </c>
      <c r="BA1662" s="137" t="str">
        <f>IF('5'!$B$5="","",IF('5'!$B$36="","",108))</f>
        <v/>
      </c>
      <c r="BB1662" s="137"/>
      <c r="BC1662" s="141" t="str">
        <f>IF('5'!$B$5="","",IF('5'!$B$36="","",'5'!$B$32))</f>
        <v/>
      </c>
      <c r="BD1662" s="137" t="str">
        <f>IF('5'!$B$5="","",IF('5'!$B$36="","",'5'!$B$2))</f>
        <v/>
      </c>
      <c r="BE1662" s="138" t="str">
        <f>IF('5'!$B$5="","",IF('5'!$B$36="","",'5'!$B$4))</f>
        <v/>
      </c>
      <c r="BG1662" s="77"/>
      <c r="BH1662" s="73"/>
      <c r="BI1662" s="79"/>
      <c r="BK1662" s="75"/>
      <c r="BL1662" s="73"/>
      <c r="BO1662" s="79"/>
      <c r="BQ1662" s="77"/>
      <c r="BR1662" s="73"/>
    </row>
    <row r="1663" spans="50:70" x14ac:dyDescent="0.25">
      <c r="AX1663" s="139" t="str">
        <f>IF('5'!$B$5="","",IF('5'!$B$36="","",'5'!$B$5))</f>
        <v/>
      </c>
      <c r="AY1663" s="137" t="str">
        <f>IF('5'!$B$5="","",IF('5'!$B$36="","","PCF011003"))</f>
        <v/>
      </c>
      <c r="AZ1663" s="140" t="str">
        <f>IF('5'!$B$5="","",IF('5'!$B$36="","",1))</f>
        <v/>
      </c>
      <c r="BA1663" s="137" t="str">
        <f>IF('5'!$B$5="","",IF('5'!$B$36="","",109))</f>
        <v/>
      </c>
      <c r="BB1663" s="137"/>
      <c r="BC1663" s="141" t="str">
        <f>IF('5'!$B$5="","",IF('5'!$B$36="","",'5'!$B$33))</f>
        <v/>
      </c>
      <c r="BD1663" s="137" t="str">
        <f>IF('5'!$B$5="","",IF('5'!$B$36="","",'5'!$B$2))</f>
        <v/>
      </c>
      <c r="BE1663" s="138" t="str">
        <f>IF('5'!$B$5="","",IF('5'!$B$36="","",'5'!$B$4))</f>
        <v/>
      </c>
      <c r="BG1663" s="77"/>
      <c r="BH1663" s="73"/>
      <c r="BI1663" s="79"/>
      <c r="BK1663" s="75"/>
      <c r="BL1663" s="73"/>
      <c r="BO1663" s="79"/>
      <c r="BQ1663" s="77"/>
      <c r="BR1663" s="73"/>
    </row>
    <row r="1664" spans="50:70" x14ac:dyDescent="0.25">
      <c r="AX1664" s="139" t="str">
        <f>IF('5'!$B$5="","",IF('5'!$B$36="","",'5'!$B$5))</f>
        <v/>
      </c>
      <c r="AY1664" s="137" t="str">
        <f>IF('5'!$B$5="","",IF('5'!$B$36="","","PCF011003"))</f>
        <v/>
      </c>
      <c r="AZ1664" s="140" t="str">
        <f>IF('5'!$B$5="","",IF('5'!$B$36="","",1))</f>
        <v/>
      </c>
      <c r="BA1664" s="137" t="str">
        <f>IF('5'!$B$5="","",IF('5'!$B$36="","",110))</f>
        <v/>
      </c>
      <c r="BB1664" s="137"/>
      <c r="BC1664" s="141" t="str">
        <f>IF('5'!$B$5="","",IF('5'!$B$36="","",'5'!$B$33))</f>
        <v/>
      </c>
      <c r="BD1664" s="137" t="str">
        <f>IF('5'!$B$5="","",IF('5'!$B$36="","",'5'!$B$2))</f>
        <v/>
      </c>
      <c r="BE1664" s="138" t="str">
        <f>IF('5'!$B$5="","",IF('5'!$B$36="","",'5'!$B$4))</f>
        <v/>
      </c>
      <c r="BG1664" s="77"/>
      <c r="BH1664" s="73"/>
      <c r="BI1664" s="79"/>
      <c r="BK1664" s="75"/>
      <c r="BL1664" s="73"/>
      <c r="BO1664" s="79"/>
      <c r="BQ1664" s="77"/>
      <c r="BR1664" s="73"/>
    </row>
    <row r="1665" spans="50:70" x14ac:dyDescent="0.25">
      <c r="AX1665" s="139" t="str">
        <f>IF('5'!$B$5="","",IF('5'!$B$36="","",'5'!$B$5))</f>
        <v/>
      </c>
      <c r="AY1665" s="137" t="str">
        <f>IF('5'!$B$5="","",IF('5'!$B$36="","","PCF011003"))</f>
        <v/>
      </c>
      <c r="AZ1665" s="140" t="str">
        <f>IF('5'!$B$5="","",IF('5'!$B$36="","",1))</f>
        <v/>
      </c>
      <c r="BA1665" s="137" t="str">
        <f>IF('5'!$B$5="","",IF('5'!$B$36="","",111))</f>
        <v/>
      </c>
      <c r="BB1665" s="137"/>
      <c r="BC1665" s="141" t="str">
        <f>IF('5'!$B$5="","",IF('5'!$B$36="","",'5'!$I$35))</f>
        <v/>
      </c>
      <c r="BD1665" s="137" t="str">
        <f>IF('5'!$B$5="","",IF('5'!$B$36="","",'5'!$B$2))</f>
        <v/>
      </c>
      <c r="BE1665" s="138" t="str">
        <f>IF('5'!$B$5="","",IF('5'!$B$36="","",'5'!$B$4))</f>
        <v/>
      </c>
      <c r="BG1665" s="77"/>
      <c r="BH1665" s="73"/>
      <c r="BI1665" s="79"/>
      <c r="BK1665" s="75"/>
      <c r="BL1665" s="73"/>
      <c r="BO1665" s="79"/>
      <c r="BQ1665" s="77"/>
      <c r="BR1665" s="73"/>
    </row>
    <row r="1666" spans="50:70" x14ac:dyDescent="0.25">
      <c r="AX1666" s="139" t="str">
        <f>IF('5'!$B$5="","",IF('5'!$B$36="","",'5'!$B$5))</f>
        <v/>
      </c>
      <c r="AY1666" s="137" t="str">
        <f>IF('5'!$B$5="","",IF('5'!$B$36="","","PCF011003"))</f>
        <v/>
      </c>
      <c r="AZ1666" s="140" t="str">
        <f>IF('5'!$B$5="","",IF('5'!$B$36="","",1))</f>
        <v/>
      </c>
      <c r="BA1666" s="137" t="str">
        <f>IF('5'!$B$5="","",IF('5'!$B$36="","",112))</f>
        <v/>
      </c>
      <c r="BB1666" s="137" t="str">
        <f>IF('5'!$B$5="","",IF('5'!$B$36="","",IF('5'!$C$25="","",'5'!$C$25)))</f>
        <v/>
      </c>
      <c r="BC1666" s="141" t="str">
        <f>IF('5'!$B$5="","",IF('5'!$B$36="","",0))</f>
        <v/>
      </c>
      <c r="BD1666" s="137" t="str">
        <f>IF('5'!$B$5="","",IF('5'!$B$36="","",'5'!$B$2))</f>
        <v/>
      </c>
      <c r="BE1666" s="138" t="str">
        <f>IF('5'!$B$5="","",IF('5'!$B$36="","",'5'!$B$4))</f>
        <v/>
      </c>
      <c r="BG1666" s="77"/>
      <c r="BH1666" s="73"/>
      <c r="BI1666" s="79"/>
      <c r="BK1666" s="75"/>
      <c r="BL1666" s="73"/>
      <c r="BO1666" s="79"/>
      <c r="BQ1666" s="77"/>
      <c r="BR1666" s="73"/>
    </row>
    <row r="1667" spans="50:70" x14ac:dyDescent="0.25">
      <c r="AX1667" s="139" t="str">
        <f>IF('5'!$B$5="","",IF('5'!$B$36="","",'5'!$B$5))</f>
        <v/>
      </c>
      <c r="AY1667" s="137" t="str">
        <f>IF('5'!$B$5="","",IF('5'!$B$36="","","PCF011003"))</f>
        <v/>
      </c>
      <c r="AZ1667" s="140" t="str">
        <f>IF('5'!$B$5="","",IF('5'!$B$36="","",1))</f>
        <v/>
      </c>
      <c r="BA1667" s="137" t="str">
        <f>IF('5'!$B$5="","",IF('5'!$B$36="","",113))</f>
        <v/>
      </c>
      <c r="BB1667" s="137" t="str">
        <f>IF('5'!$B$5="","",IF('5'!$B$36="","",IF('5'!$C$26="","",'5'!$C$26)))</f>
        <v/>
      </c>
      <c r="BC1667" s="141" t="str">
        <f>IF('5'!$B$5="","",IF('5'!$B$36="","",0))</f>
        <v/>
      </c>
      <c r="BD1667" s="137" t="str">
        <f>IF('5'!$B$5="","",IF('5'!$B$36="","",'5'!$B$2))</f>
        <v/>
      </c>
      <c r="BE1667" s="138" t="str">
        <f>IF('5'!$B$5="","",IF('5'!$B$36="","",'5'!$B$4))</f>
        <v/>
      </c>
      <c r="BG1667" s="77"/>
      <c r="BH1667" s="73"/>
      <c r="BI1667" s="79"/>
      <c r="BK1667" s="75"/>
      <c r="BL1667" s="73"/>
      <c r="BO1667" s="79"/>
      <c r="BQ1667" s="77"/>
      <c r="BR1667" s="73"/>
    </row>
    <row r="1668" spans="50:70" x14ac:dyDescent="0.25">
      <c r="AX1668" s="139" t="str">
        <f>IF('5'!$B$5="","",IF('5'!$B$36="","",'5'!$B$5))</f>
        <v/>
      </c>
      <c r="AY1668" s="137" t="str">
        <f>IF('5'!$B$5="","",IF('5'!$B$36="","","PCF011003"))</f>
        <v/>
      </c>
      <c r="AZ1668" s="140" t="str">
        <f>IF('5'!$B$5="","",IF('5'!$B$36="","",1))</f>
        <v/>
      </c>
      <c r="BA1668" s="137" t="str">
        <f>IF('5'!$B$5="","",IF('5'!$B$36="","",114))</f>
        <v/>
      </c>
      <c r="BB1668" s="137" t="str">
        <f>IF('5'!$B$5="","",IF('5'!$B$36="","",IF('5'!$C$27="","",'5'!$C$27)))</f>
        <v/>
      </c>
      <c r="BC1668" s="141" t="str">
        <f>IF('5'!$B$5="","",IF('5'!$B$36="","",0))</f>
        <v/>
      </c>
      <c r="BD1668" s="137" t="str">
        <f>IF('5'!$B$5="","",IF('5'!$B$36="","",'5'!$B$2))</f>
        <v/>
      </c>
      <c r="BE1668" s="138" t="str">
        <f>IF('5'!$B$5="","",IF('5'!$B$36="","",'5'!$B$4))</f>
        <v/>
      </c>
      <c r="BG1668" s="77"/>
      <c r="BH1668" s="73"/>
      <c r="BI1668" s="79"/>
      <c r="BK1668" s="75"/>
      <c r="BL1668" s="73"/>
      <c r="BO1668" s="79"/>
      <c r="BQ1668" s="77"/>
      <c r="BR1668" s="73"/>
    </row>
    <row r="1669" spans="50:70" x14ac:dyDescent="0.25">
      <c r="AX1669" s="139" t="str">
        <f>IF('5'!$B$5="","",IF('5'!$B$36="","",'5'!$B$5))</f>
        <v/>
      </c>
      <c r="AY1669" s="137" t="str">
        <f>IF('5'!$B$5="","",IF('5'!$B$36="","","PCF011003"))</f>
        <v/>
      </c>
      <c r="AZ1669" s="140" t="str">
        <f>IF('5'!$B$5="","",IF('5'!$B$36="","",1))</f>
        <v/>
      </c>
      <c r="BA1669" s="137" t="str">
        <f>IF('5'!$B$5="","",IF('5'!$B$36="","",115))</f>
        <v/>
      </c>
      <c r="BB1669" s="137" t="str">
        <f>IF('5'!$B$5="","",IF('5'!$B$36="","",IF('5'!$C$28="","",'5'!$C$28)))</f>
        <v/>
      </c>
      <c r="BC1669" s="141" t="str">
        <f>IF('5'!$B$5="","",IF('5'!$B$36="","",0))</f>
        <v/>
      </c>
      <c r="BD1669" s="137" t="str">
        <f>IF('5'!$B$5="","",IF('5'!$B$36="","",'5'!$B$2))</f>
        <v/>
      </c>
      <c r="BE1669" s="138" t="str">
        <f>IF('5'!$B$5="","",IF('5'!$B$36="","",'5'!$B$4))</f>
        <v/>
      </c>
      <c r="BG1669" s="77"/>
      <c r="BH1669" s="73"/>
      <c r="BI1669" s="79"/>
      <c r="BK1669" s="75"/>
      <c r="BL1669" s="73"/>
      <c r="BO1669" s="79"/>
      <c r="BQ1669" s="77"/>
      <c r="BR1669" s="73"/>
    </row>
    <row r="1670" spans="50:70" x14ac:dyDescent="0.25">
      <c r="AX1670" s="139" t="str">
        <f>IF('5'!$B$5="","",IF('5'!$B$36="","",'5'!$B$5))</f>
        <v/>
      </c>
      <c r="AY1670" s="137" t="str">
        <f>IF('5'!$B$5="","",IF('5'!$B$36="","","PCF011003"))</f>
        <v/>
      </c>
      <c r="AZ1670" s="140" t="str">
        <f>IF('5'!$B$5="","",IF('5'!$B$36="","",1))</f>
        <v/>
      </c>
      <c r="BA1670" s="137" t="str">
        <f>IF('5'!$B$5="","",IF('5'!$B$36="","",116))</f>
        <v/>
      </c>
      <c r="BB1670" s="137" t="str">
        <f>IF('5'!$B$5="","",IF('5'!$B$36="","",IF('5'!$C$25="","",'5'!$C$25)))</f>
        <v/>
      </c>
      <c r="BC1670" s="141" t="str">
        <f>IF('5'!$B$5="","",IF('5'!$B$36="","",0))</f>
        <v/>
      </c>
      <c r="BD1670" s="137" t="str">
        <f>IF('5'!$B$5="","",IF('5'!$B$36="","",'5'!$B$2))</f>
        <v/>
      </c>
      <c r="BE1670" s="138" t="str">
        <f>IF('5'!$B$5="","",IF('5'!$B$36="","",'5'!$B$4))</f>
        <v/>
      </c>
      <c r="BG1670" s="77"/>
      <c r="BH1670" s="73"/>
      <c r="BI1670" s="79"/>
      <c r="BK1670" s="75"/>
      <c r="BL1670" s="73"/>
      <c r="BO1670" s="79"/>
      <c r="BQ1670" s="77"/>
      <c r="BR1670" s="73"/>
    </row>
    <row r="1671" spans="50:70" x14ac:dyDescent="0.25">
      <c r="AX1671" s="139" t="str">
        <f>IF('5'!$B$5="","",IF('5'!$B$36="","",'5'!$B$5))</f>
        <v/>
      </c>
      <c r="AY1671" s="137" t="str">
        <f>IF('5'!$B$5="","",IF('5'!$B$36="","","PCF011003"))</f>
        <v/>
      </c>
      <c r="AZ1671" s="140" t="str">
        <f>IF('5'!$B$5="","",IF('5'!$B$36="","",1))</f>
        <v/>
      </c>
      <c r="BA1671" s="137" t="str">
        <f>IF('5'!$B$5="","",IF('5'!$B$36="","",117))</f>
        <v/>
      </c>
      <c r="BB1671" s="137" t="str">
        <f>IF('5'!$B$5="","",IF('5'!$B$36="","",IF('5'!$C$26="","",'5'!$C$26)))</f>
        <v/>
      </c>
      <c r="BC1671" s="141" t="str">
        <f>IF('5'!$B$5="","",IF('5'!$B$36="","",0))</f>
        <v/>
      </c>
      <c r="BD1671" s="137" t="str">
        <f>IF('5'!$B$5="","",IF('5'!$B$36="","",'5'!$B$2))</f>
        <v/>
      </c>
      <c r="BE1671" s="138" t="str">
        <f>IF('5'!$B$5="","",IF('5'!$B$36="","",'5'!$B$4))</f>
        <v/>
      </c>
      <c r="BG1671" s="77"/>
      <c r="BH1671" s="73"/>
      <c r="BI1671" s="79"/>
      <c r="BK1671" s="75"/>
      <c r="BL1671" s="73"/>
      <c r="BO1671" s="79"/>
      <c r="BQ1671" s="77"/>
      <c r="BR1671" s="73"/>
    </row>
    <row r="1672" spans="50:70" x14ac:dyDescent="0.25">
      <c r="AX1672" s="139" t="str">
        <f>IF('5'!$B$5="","",IF('5'!$B$36="","",'5'!$B$5))</f>
        <v/>
      </c>
      <c r="AY1672" s="137" t="str">
        <f>IF('5'!$B$5="","",IF('5'!$B$36="","","PCF011003"))</f>
        <v/>
      </c>
      <c r="AZ1672" s="140" t="str">
        <f>IF('5'!$B$5="","",IF('5'!$B$36="","",1))</f>
        <v/>
      </c>
      <c r="BA1672" s="137" t="str">
        <f>IF('5'!$B$5="","",IF('5'!$B$36="","",118))</f>
        <v/>
      </c>
      <c r="BB1672" s="137" t="str">
        <f>IF('5'!$B$5="","",IF('5'!$B$36="","",IF('5'!$C$27="","",'5'!$C$27)))</f>
        <v/>
      </c>
      <c r="BC1672" s="141" t="str">
        <f>IF('5'!$B$5="","",IF('5'!$B$36="","",0))</f>
        <v/>
      </c>
      <c r="BD1672" s="137" t="str">
        <f>IF('5'!$B$5="","",IF('5'!$B$36="","",'5'!$B$2))</f>
        <v/>
      </c>
      <c r="BE1672" s="138" t="str">
        <f>IF('5'!$B$5="","",IF('5'!$B$36="","",'5'!$B$4))</f>
        <v/>
      </c>
      <c r="BG1672" s="77"/>
      <c r="BH1672" s="73"/>
      <c r="BI1672" s="79"/>
      <c r="BK1672" s="75"/>
      <c r="BL1672" s="73"/>
      <c r="BO1672" s="79"/>
      <c r="BQ1672" s="77"/>
      <c r="BR1672" s="73"/>
    </row>
    <row r="1673" spans="50:70" x14ac:dyDescent="0.25">
      <c r="AX1673" s="139" t="str">
        <f>IF('5'!$B$5="","",IF('5'!$B$36="","",'5'!$B$5))</f>
        <v/>
      </c>
      <c r="AY1673" s="137" t="str">
        <f>IF('5'!$B$5="","",IF('5'!$B$36="","","PCF011003"))</f>
        <v/>
      </c>
      <c r="AZ1673" s="140" t="str">
        <f>IF('5'!$B$5="","",IF('5'!$B$36="","",1))</f>
        <v/>
      </c>
      <c r="BA1673" s="137" t="str">
        <f>IF('5'!$B$5="","",IF('5'!$B$36="","",119))</f>
        <v/>
      </c>
      <c r="BB1673" s="137" t="str">
        <f>IF('5'!$B$5="","",IF('5'!$B$36="","",IF('5'!$C$28="","",'5'!$C$28)))</f>
        <v/>
      </c>
      <c r="BC1673" s="141" t="str">
        <f>IF('5'!$B$5="","",IF('5'!$B$36="","",0))</f>
        <v/>
      </c>
      <c r="BD1673" s="137" t="str">
        <f>IF('5'!$B$5="","",IF('5'!$B$36="","",'5'!$B$2))</f>
        <v/>
      </c>
      <c r="BE1673" s="138" t="str">
        <f>IF('5'!$B$5="","",IF('5'!$B$36="","",'5'!$B$4))</f>
        <v/>
      </c>
      <c r="BG1673" s="77"/>
      <c r="BH1673" s="73"/>
      <c r="BI1673" s="79"/>
      <c r="BK1673" s="75"/>
      <c r="BL1673" s="73"/>
      <c r="BO1673" s="79"/>
      <c r="BQ1673" s="77"/>
      <c r="BR1673" s="73"/>
    </row>
    <row r="1674" spans="50:70" x14ac:dyDescent="0.25">
      <c r="AX1674" s="139" t="str">
        <f>IF('5'!$B$5="","",IF('5'!$B$36="","",'5'!$B$5))</f>
        <v/>
      </c>
      <c r="AY1674" s="137" t="str">
        <f>IF('5'!$B$5="","",IF('5'!$B$36="","","PCF011003"))</f>
        <v/>
      </c>
      <c r="AZ1674" s="140" t="str">
        <f>IF('5'!$B$5="","",IF('5'!$B$36="","",1))</f>
        <v/>
      </c>
      <c r="BA1674" s="137" t="str">
        <f>IF('5'!$B$5="","",IF('5'!$B$36="","",120))</f>
        <v/>
      </c>
      <c r="BB1674" s="137" t="str">
        <f>IF('5'!$B$5="","",IF('5'!$B$36="","",IF('5'!$B$8="","",'5'!$B$8)))</f>
        <v/>
      </c>
      <c r="BC1674" s="141" t="str">
        <f>IF('5'!$B$5="","",IF('5'!$B$36="","",0))</f>
        <v/>
      </c>
      <c r="BD1674" s="137" t="str">
        <f>IF('5'!$B$5="","",IF('5'!$B$36="","",'5'!$B$2))</f>
        <v/>
      </c>
      <c r="BE1674" s="138" t="str">
        <f>IF('5'!$B$5="","",IF('5'!$B$36="","",'5'!$B$4))</f>
        <v/>
      </c>
      <c r="BG1674" s="77"/>
      <c r="BH1674" s="73"/>
      <c r="BI1674" s="79"/>
      <c r="BK1674" s="75"/>
      <c r="BL1674" s="73"/>
      <c r="BO1674" s="79"/>
      <c r="BQ1674" s="77"/>
      <c r="BR1674" s="73"/>
    </row>
    <row r="1675" spans="50:70" x14ac:dyDescent="0.25">
      <c r="AX1675" s="139" t="str">
        <f>IF('5'!$B$5="","",IF('5'!$B$36="","",'5'!$B$5))</f>
        <v/>
      </c>
      <c r="AY1675" s="137" t="str">
        <f>IF('5'!$B$5="","",IF('5'!$B$36="","","PCF011003"))</f>
        <v/>
      </c>
      <c r="AZ1675" s="140" t="str">
        <f>IF('5'!$B$5="","",IF('5'!$B$36="","",1))</f>
        <v/>
      </c>
      <c r="BA1675" s="137" t="str">
        <f>IF('5'!$B$5="","",IF('5'!$B$36="","",121))</f>
        <v/>
      </c>
      <c r="BB1675" s="137"/>
      <c r="BC1675" s="141" t="str">
        <f>IF('5'!$B$5="","",IF('5'!$B$36="","",0))</f>
        <v/>
      </c>
      <c r="BD1675" s="137" t="str">
        <f>IF('5'!$B$5="","",IF('5'!$B$36="","",'5'!$B$2))</f>
        <v/>
      </c>
      <c r="BE1675" s="138" t="str">
        <f>IF('5'!$B$5="","",IF('5'!$B$36="","",'5'!$B$4))</f>
        <v/>
      </c>
      <c r="BG1675" s="77"/>
      <c r="BH1675" s="73"/>
      <c r="BI1675" s="79"/>
      <c r="BK1675" s="75"/>
      <c r="BL1675" s="73"/>
      <c r="BO1675" s="79"/>
      <c r="BQ1675" s="77"/>
      <c r="BR1675" s="73"/>
    </row>
    <row r="1676" spans="50:70" x14ac:dyDescent="0.25">
      <c r="AX1676" s="139" t="str">
        <f>IF('5'!$B$5="","",IF('5'!$B$36="","",'5'!$B$5))</f>
        <v/>
      </c>
      <c r="AY1676" s="137" t="str">
        <f>IF('5'!$B$5="","",IF('5'!$B$36="","","PCF011003"))</f>
        <v/>
      </c>
      <c r="AZ1676" s="140" t="str">
        <f>IF('5'!$B$5="","",IF('5'!$B$36="","",1))</f>
        <v/>
      </c>
      <c r="BA1676" s="137" t="str">
        <f>IF('5'!$B$5="","",IF('5'!$B$36="","",122))</f>
        <v/>
      </c>
      <c r="BB1676" s="137"/>
      <c r="BC1676" s="141" t="str">
        <f>IF('5'!$B$5="","",IF('5'!$B$36="","",0))</f>
        <v/>
      </c>
      <c r="BD1676" s="137" t="str">
        <f>IF('5'!$B$5="","",IF('5'!$B$36="","",'5'!$B$2))</f>
        <v/>
      </c>
      <c r="BE1676" s="138" t="str">
        <f>IF('5'!$B$5="","",IF('5'!$B$36="","",'5'!$B$4))</f>
        <v/>
      </c>
      <c r="BG1676" s="77"/>
      <c r="BH1676" s="73"/>
      <c r="BI1676" s="79"/>
      <c r="BK1676" s="75"/>
      <c r="BL1676" s="73"/>
      <c r="BO1676" s="79"/>
      <c r="BQ1676" s="77"/>
      <c r="BR1676" s="73"/>
    </row>
    <row r="1677" spans="50:70" x14ac:dyDescent="0.25">
      <c r="AX1677" s="139" t="str">
        <f>IF('5'!$B$5="","",IF('5'!$B$36="","",'5'!$B$5))</f>
        <v/>
      </c>
      <c r="AY1677" s="137" t="str">
        <f>IF('5'!$B$5="","",IF('5'!$B$36="","","PCF011003"))</f>
        <v/>
      </c>
      <c r="AZ1677" s="140" t="str">
        <f>IF('5'!$B$5="","",IF('5'!$B$36="","",1))</f>
        <v/>
      </c>
      <c r="BA1677" s="137" t="str">
        <f>IF('5'!$B$5="","",IF('5'!$B$36="","",123))</f>
        <v/>
      </c>
      <c r="BB1677" s="137"/>
      <c r="BC1677" s="141" t="str">
        <f>IF('5'!$B$5="","",IF('5'!$B$36="","",'5'!$C$44))</f>
        <v/>
      </c>
      <c r="BD1677" s="137" t="str">
        <f>IF('5'!$B$5="","",IF('5'!$B$36="","",'5'!$B$2))</f>
        <v/>
      </c>
      <c r="BE1677" s="138" t="str">
        <f>IF('5'!$B$5="","",IF('5'!$B$36="","",'5'!$B$4))</f>
        <v/>
      </c>
      <c r="BG1677" s="77"/>
      <c r="BH1677" s="73"/>
      <c r="BI1677" s="79"/>
      <c r="BK1677" s="75"/>
      <c r="BL1677" s="73"/>
      <c r="BO1677" s="79"/>
      <c r="BQ1677" s="77"/>
      <c r="BR1677" s="73"/>
    </row>
    <row r="1678" spans="50:70" x14ac:dyDescent="0.25">
      <c r="AX1678" s="139" t="str">
        <f>IF('5'!$B$5="","",IF('5'!$B$36="","",'5'!$B$5))</f>
        <v/>
      </c>
      <c r="AY1678" s="137" t="str">
        <f>IF('5'!$B$5="","",IF('5'!$B$36="","","PCF011003"))</f>
        <v/>
      </c>
      <c r="AZ1678" s="140" t="str">
        <f>IF('5'!$B$5="","",IF('5'!$B$36="","",1))</f>
        <v/>
      </c>
      <c r="BA1678" s="137" t="str">
        <f>IF('5'!$B$5="","",IF('5'!$B$36="","",124))</f>
        <v/>
      </c>
      <c r="BB1678" s="137"/>
      <c r="BC1678" s="141" t="str">
        <f>IF('5'!$B$5="","",IF('5'!$B$36="","",'5'!$C$45))</f>
        <v/>
      </c>
      <c r="BD1678" s="137" t="str">
        <f>IF('5'!$B$5="","",IF('5'!$B$36="","",'5'!$B$2))</f>
        <v/>
      </c>
      <c r="BE1678" s="138" t="str">
        <f>IF('5'!$B$5="","",IF('5'!$B$36="","",'5'!$B$4))</f>
        <v/>
      </c>
      <c r="BG1678" s="77"/>
      <c r="BH1678" s="73"/>
      <c r="BI1678" s="79"/>
      <c r="BK1678" s="75"/>
      <c r="BL1678" s="73"/>
      <c r="BO1678" s="79"/>
      <c r="BQ1678" s="77"/>
      <c r="BR1678" s="73"/>
    </row>
    <row r="1679" spans="50:70" x14ac:dyDescent="0.25">
      <c r="AX1679" s="139" t="str">
        <f>IF('5'!$B$5="","",IF('5'!$B$36="","",'5'!$B$5))</f>
        <v/>
      </c>
      <c r="AY1679" s="137" t="str">
        <f>IF('5'!$B$5="","",IF('5'!$B$36="","","PCF011003"))</f>
        <v/>
      </c>
      <c r="AZ1679" s="140" t="str">
        <f>IF('5'!$B$5="","",IF('5'!$B$36="","",1))</f>
        <v/>
      </c>
      <c r="BA1679" s="137" t="str">
        <f>IF('5'!$B$5="","",IF('5'!$B$36="","",125))</f>
        <v/>
      </c>
      <c r="BB1679" s="137"/>
      <c r="BC1679" s="141" t="str">
        <f>IF('5'!$B$5="","",IF('5'!$B$36="","",'5'!$C$46))</f>
        <v/>
      </c>
      <c r="BD1679" s="137" t="str">
        <f>IF('5'!$B$5="","",IF('5'!$B$36="","",'5'!$B$2))</f>
        <v/>
      </c>
      <c r="BE1679" s="138" t="str">
        <f>IF('5'!$B$5="","",IF('5'!$B$36="","",'5'!$B$4))</f>
        <v/>
      </c>
      <c r="BG1679" s="77"/>
      <c r="BH1679" s="73"/>
      <c r="BI1679" s="79"/>
      <c r="BK1679" s="75"/>
      <c r="BL1679" s="73"/>
      <c r="BO1679" s="79"/>
      <c r="BQ1679" s="77"/>
      <c r="BR1679" s="73"/>
    </row>
    <row r="1680" spans="50:70" x14ac:dyDescent="0.25">
      <c r="AX1680" s="139" t="str">
        <f>IF('5'!$B$5="","",IF('5'!$B$36="","",'5'!$B$5))</f>
        <v/>
      </c>
      <c r="AY1680" s="137" t="str">
        <f>IF('5'!$B$5="","",IF('5'!$B$36="","","PCF011003"))</f>
        <v/>
      </c>
      <c r="AZ1680" s="140" t="str">
        <f>IF('5'!$B$5="","",IF('5'!$B$36="","",1))</f>
        <v/>
      </c>
      <c r="BA1680" s="137" t="str">
        <f>IF('5'!$B$5="","",IF('5'!$B$36="","",126))</f>
        <v/>
      </c>
      <c r="BB1680" s="137"/>
      <c r="BC1680" s="141" t="str">
        <f>IF('5'!$B$5="","",IF('5'!$B$36="","",'5'!$C$47))</f>
        <v/>
      </c>
      <c r="BD1680" s="137" t="str">
        <f>IF('5'!$B$5="","",IF('5'!$B$36="","",'5'!$B$2))</f>
        <v/>
      </c>
      <c r="BE1680" s="138" t="str">
        <f>IF('5'!$B$5="","",IF('5'!$B$36="","",'5'!$B$4))</f>
        <v/>
      </c>
      <c r="BG1680" s="77"/>
      <c r="BH1680" s="73"/>
      <c r="BI1680" s="79"/>
      <c r="BK1680" s="75"/>
      <c r="BL1680" s="73"/>
      <c r="BO1680" s="79"/>
      <c r="BQ1680" s="77"/>
      <c r="BR1680" s="73"/>
    </row>
    <row r="1681" spans="50:70" x14ac:dyDescent="0.25">
      <c r="AX1681" s="139" t="str">
        <f>IF('5'!$B$5="","",IF('5'!$B$36="","",'5'!$B$5))</f>
        <v/>
      </c>
      <c r="AY1681" s="137" t="str">
        <f>IF('5'!$B$5="","",IF('5'!$B$36="","","PCF011003"))</f>
        <v/>
      </c>
      <c r="AZ1681" s="140" t="str">
        <f>IF('5'!$B$5="","",IF('5'!$B$36="","",1))</f>
        <v/>
      </c>
      <c r="BA1681" s="137" t="str">
        <f>IF('5'!$B$5="","",IF('5'!$B$36="","",127))</f>
        <v/>
      </c>
      <c r="BB1681" s="137"/>
      <c r="BC1681" s="141" t="str">
        <f>IF('5'!$B$5="","",IF('5'!$B$36="","",'5'!$C$48))</f>
        <v/>
      </c>
      <c r="BD1681" s="137" t="str">
        <f>IF('5'!$B$5="","",IF('5'!$B$36="","",'5'!$B$2))</f>
        <v/>
      </c>
      <c r="BE1681" s="138" t="str">
        <f>IF('5'!$B$5="","",IF('5'!$B$36="","",'5'!$B$4))</f>
        <v/>
      </c>
      <c r="BG1681" s="77"/>
      <c r="BH1681" s="73"/>
      <c r="BI1681" s="79"/>
      <c r="BK1681" s="75"/>
      <c r="BL1681" s="73"/>
      <c r="BO1681" s="79"/>
      <c r="BQ1681" s="77"/>
      <c r="BR1681" s="73"/>
    </row>
    <row r="1682" spans="50:70" x14ac:dyDescent="0.25">
      <c r="AX1682" s="139" t="str">
        <f>IF('5'!$B$5="","",IF('5'!$B$36="","",'5'!$B$5))</f>
        <v/>
      </c>
      <c r="AY1682" s="137" t="str">
        <f>IF('5'!$B$5="","",IF('5'!$B$36="","","PCF011003"))</f>
        <v/>
      </c>
      <c r="AZ1682" s="140" t="str">
        <f>IF('5'!$B$5="","",IF('5'!$B$36="","",1))</f>
        <v/>
      </c>
      <c r="BA1682" s="137" t="str">
        <f>IF('5'!$B$5="","",IF('5'!$B$36="","",128))</f>
        <v/>
      </c>
      <c r="BB1682" s="137"/>
      <c r="BC1682" s="141" t="str">
        <f>IF('5'!$B$5="","",IF('5'!$B$36="","",'5'!$C$49))</f>
        <v/>
      </c>
      <c r="BD1682" s="137" t="str">
        <f>IF('5'!$B$5="","",IF('5'!$B$36="","",'5'!$B$2))</f>
        <v/>
      </c>
      <c r="BE1682" s="138" t="str">
        <f>IF('5'!$B$5="","",IF('5'!$B$36="","",'5'!$B$4))</f>
        <v/>
      </c>
      <c r="BH1682" s="73"/>
      <c r="BK1682" s="75"/>
      <c r="BL1682" s="73"/>
      <c r="BQ1682" s="77"/>
      <c r="BR1682" s="73"/>
    </row>
    <row r="1683" spans="50:70" x14ac:dyDescent="0.25">
      <c r="AX1683" s="139" t="str">
        <f>IF('5'!$B$5="","",IF('5'!$B$36="","",'5'!$B$5))</f>
        <v/>
      </c>
      <c r="AY1683" s="137" t="str">
        <f>IF('5'!$B$5="","",IF('5'!$B$36="","","PCF011003"))</f>
        <v/>
      </c>
      <c r="AZ1683" s="140" t="str">
        <f>IF('5'!$B$5="","",IF('5'!$B$36="","",1))</f>
        <v/>
      </c>
      <c r="BA1683" s="137" t="str">
        <f>IF('5'!$B$5="","",IF('5'!$B$36="","",129))</f>
        <v/>
      </c>
      <c r="BB1683" s="137"/>
      <c r="BC1683" s="141" t="str">
        <f>IF('5'!$B$5="","",IF('5'!$B$36="","",'5'!$C$50))</f>
        <v/>
      </c>
      <c r="BD1683" s="137" t="str">
        <f>IF('5'!$B$5="","",IF('5'!$B$36="","",'5'!$B$2))</f>
        <v/>
      </c>
      <c r="BE1683" s="138" t="str">
        <f>IF('5'!$B$5="","",IF('5'!$B$36="","",'5'!$B$4))</f>
        <v/>
      </c>
      <c r="BH1683" s="73"/>
      <c r="BK1683" s="75"/>
      <c r="BL1683" s="73"/>
      <c r="BQ1683" s="77"/>
      <c r="BR1683" s="73"/>
    </row>
    <row r="1684" spans="50:70" x14ac:dyDescent="0.25">
      <c r="AX1684" s="139" t="str">
        <f>IF('5'!$B$5="","",IF('5'!$B$36="","",'5'!$B$5))</f>
        <v/>
      </c>
      <c r="AY1684" s="137" t="str">
        <f>IF('5'!$B$5="","",IF('5'!$B$36="","","PCF011003"))</f>
        <v/>
      </c>
      <c r="AZ1684" s="140" t="str">
        <f>IF('5'!$B$5="","",IF('5'!$B$36="","",1))</f>
        <v/>
      </c>
      <c r="BA1684" s="137" t="str">
        <f>IF('5'!$B$5="","",IF('5'!$B$36="","",130))</f>
        <v/>
      </c>
      <c r="BB1684" s="137"/>
      <c r="BC1684" s="141" t="str">
        <f>IF('5'!$B$5="","",IF('5'!$B$36="","",'5'!$C$51))</f>
        <v/>
      </c>
      <c r="BD1684" s="137" t="str">
        <f>IF('5'!$B$5="","",IF('5'!$B$36="","",'5'!$B$2))</f>
        <v/>
      </c>
      <c r="BE1684" s="138" t="str">
        <f>IF('5'!$B$5="","",IF('5'!$B$36="","",'5'!$B$4))</f>
        <v/>
      </c>
      <c r="BH1684" s="73"/>
      <c r="BK1684" s="75"/>
      <c r="BL1684" s="73"/>
      <c r="BQ1684" s="77"/>
      <c r="BR1684" s="73"/>
    </row>
    <row r="1685" spans="50:70" x14ac:dyDescent="0.25">
      <c r="AX1685" s="139" t="str">
        <f>IF('5'!$B$5="","",IF('5'!$B$36="","",'5'!$B$5))</f>
        <v/>
      </c>
      <c r="AY1685" s="137" t="str">
        <f>IF('5'!$B$5="","",IF('5'!$B$36="","","PCF011003"))</f>
        <v/>
      </c>
      <c r="AZ1685" s="140" t="str">
        <f>IF('5'!$B$5="","",IF('5'!$B$36="","",1))</f>
        <v/>
      </c>
      <c r="BA1685" s="137" t="str">
        <f>IF('5'!$B$5="","",IF('5'!$B$36="","",131))</f>
        <v/>
      </c>
      <c r="BB1685" s="137"/>
      <c r="BC1685" s="141" t="str">
        <f>IF('5'!$B$5="","",IF('5'!$B$36="","",'5'!$C$52))</f>
        <v/>
      </c>
      <c r="BD1685" s="137" t="str">
        <f>IF('5'!$B$5="","",IF('5'!$B$36="","",'5'!$B$2))</f>
        <v/>
      </c>
      <c r="BE1685" s="138" t="str">
        <f>IF('5'!$B$5="","",IF('5'!$B$36="","",'5'!$B$4))</f>
        <v/>
      </c>
      <c r="BK1685" s="75"/>
      <c r="BL1685" s="73"/>
      <c r="BQ1685" s="77"/>
      <c r="BR1685" s="73"/>
    </row>
    <row r="1686" spans="50:70" x14ac:dyDescent="0.25">
      <c r="AX1686" s="139" t="str">
        <f>IF('5'!$B$5="","",IF('5'!$B$36="","",'5'!$B$5))</f>
        <v/>
      </c>
      <c r="AY1686" s="137" t="str">
        <f>IF('5'!$B$5="","",IF('5'!$B$36="","","PCF011003"))</f>
        <v/>
      </c>
      <c r="AZ1686" s="140" t="str">
        <f>IF('5'!$B$5="","",IF('5'!$B$36="","",1))</f>
        <v/>
      </c>
      <c r="BA1686" s="137" t="str">
        <f>IF('5'!$B$5="","",IF('5'!$B$36="","",132))</f>
        <v/>
      </c>
      <c r="BB1686" s="137"/>
      <c r="BC1686" s="141" t="str">
        <f>IF('5'!$B$5="","",IF('5'!$B$36="","",'5'!$C$53))</f>
        <v/>
      </c>
      <c r="BD1686" s="137" t="str">
        <f>IF('5'!$B$5="","",IF('5'!$B$36="","",'5'!$B$2))</f>
        <v/>
      </c>
      <c r="BE1686" s="138" t="str">
        <f>IF('5'!$B$5="","",IF('5'!$B$36="","",'5'!$B$4))</f>
        <v/>
      </c>
      <c r="BK1686" s="75"/>
      <c r="BL1686" s="73"/>
      <c r="BQ1686" s="77"/>
      <c r="BR1686" s="73"/>
    </row>
    <row r="1687" spans="50:70" x14ac:dyDescent="0.25">
      <c r="AX1687" s="139" t="str">
        <f>IF('5'!$B$5="","",IF('5'!$B$36="","",'5'!$B$5))</f>
        <v/>
      </c>
      <c r="AY1687" s="137" t="str">
        <f>IF('5'!$B$5="","",IF('5'!$B$36="","","PCF011003"))</f>
        <v/>
      </c>
      <c r="AZ1687" s="140" t="str">
        <f>IF('5'!$B$5="","",IF('5'!$B$36="","",1))</f>
        <v/>
      </c>
      <c r="BA1687" s="137" t="str">
        <f>IF('5'!$B$5="","",IF('5'!$B$36="","",133))</f>
        <v/>
      </c>
      <c r="BB1687" s="137"/>
      <c r="BC1687" s="141" t="str">
        <f>IF('5'!$B$5="","",IF('5'!$B$36="","",'5'!$C$54))</f>
        <v/>
      </c>
      <c r="BD1687" s="137" t="str">
        <f>IF('5'!$B$5="","",IF('5'!$B$36="","",'5'!$B$2))</f>
        <v/>
      </c>
      <c r="BE1687" s="138" t="str">
        <f>IF('5'!$B$5="","",IF('5'!$B$36="","",'5'!$B$4))</f>
        <v/>
      </c>
      <c r="BK1687" s="75"/>
      <c r="BL1687" s="73"/>
      <c r="BQ1687" s="77"/>
      <c r="BR1687" s="73"/>
    </row>
    <row r="1688" spans="50:70" x14ac:dyDescent="0.25">
      <c r="AX1688" s="139" t="str">
        <f>IF('5'!$B$5="","",IF('5'!$B$36="","",'5'!$B$5))</f>
        <v/>
      </c>
      <c r="AY1688" s="137" t="str">
        <f>IF('5'!$B$5="","",IF('5'!$B$36="","","PCF011003"))</f>
        <v/>
      </c>
      <c r="AZ1688" s="140" t="str">
        <f>IF('5'!$B$5="","",IF('5'!$B$36="","",1))</f>
        <v/>
      </c>
      <c r="BA1688" s="137" t="str">
        <f>IF('5'!$B$5="","",IF('5'!$B$36="","",134))</f>
        <v/>
      </c>
      <c r="BB1688" s="137"/>
      <c r="BC1688" s="141" t="str">
        <f>IF('5'!$B$5="","",IF('5'!$B$36="","",'5'!$C$55))</f>
        <v/>
      </c>
      <c r="BD1688" s="137" t="str">
        <f>IF('5'!$B$5="","",IF('5'!$B$36="","",'5'!$B$2))</f>
        <v/>
      </c>
      <c r="BE1688" s="138" t="str">
        <f>IF('5'!$B$5="","",IF('5'!$B$36="","",'5'!$B$4))</f>
        <v/>
      </c>
      <c r="BK1688" s="75"/>
      <c r="BL1688" s="73"/>
      <c r="BQ1688" s="77"/>
      <c r="BR1688" s="73"/>
    </row>
    <row r="1689" spans="50:70" x14ac:dyDescent="0.25">
      <c r="AX1689" s="139" t="str">
        <f>IF('5'!$B$5="","",IF('5'!$B$36="","",'5'!$B$5))</f>
        <v/>
      </c>
      <c r="AY1689" s="137" t="str">
        <f>IF('5'!$B$5="","",IF('5'!$B$36="","","PCF011003"))</f>
        <v/>
      </c>
      <c r="AZ1689" s="140" t="str">
        <f>IF('5'!$B$5="","",IF('5'!$B$36="","",1))</f>
        <v/>
      </c>
      <c r="BA1689" s="137" t="str">
        <f>IF('5'!$B$5="","",IF('5'!$B$36="","",990))</f>
        <v/>
      </c>
      <c r="BB1689" s="137"/>
      <c r="BC1689" s="141" t="str">
        <f>IF('5'!$B$5="","",IF('5'!$B$36="","",0))</f>
        <v/>
      </c>
      <c r="BD1689" s="137" t="str">
        <f>IF('5'!$B$5="","",IF('5'!$B$36="","",'5'!$B$2))</f>
        <v/>
      </c>
      <c r="BE1689" s="138" t="str">
        <f>IF('5'!$B$5="","",IF('5'!$B$36="","",'5'!$B$4))</f>
        <v/>
      </c>
      <c r="BK1689" s="75"/>
      <c r="BL1689" s="73"/>
      <c r="BQ1689" s="77"/>
      <c r="BR1689" s="73"/>
    </row>
    <row r="1690" spans="50:70" x14ac:dyDescent="0.25">
      <c r="AX1690" s="139" t="str">
        <f>IF('5'!$B$5="","",IF('5'!$B$36="","",'5'!$B$5))</f>
        <v/>
      </c>
      <c r="AY1690" s="137" t="str">
        <f>IF('5'!$B$5="","",IF('5'!$B$36="","","PCF011003"))</f>
        <v/>
      </c>
      <c r="AZ1690" s="140" t="str">
        <f>IF('5'!$B$5="","",IF('5'!$B$36="","",1))</f>
        <v/>
      </c>
      <c r="BA1690" s="137" t="str">
        <f>IF('5'!$B$5="","",IF('5'!$B$36="","",992))</f>
        <v/>
      </c>
      <c r="BB1690" s="137"/>
      <c r="BC1690" s="141" t="str">
        <f>IF('5'!$B$5="","",IF('5'!$B$36="","",0))</f>
        <v/>
      </c>
      <c r="BD1690" s="137" t="str">
        <f>IF('5'!$B$5="","",IF('5'!$B$36="","",'5'!$B$2))</f>
        <v/>
      </c>
      <c r="BE1690" s="138" t="str">
        <f>IF('5'!$B$5="","",IF('5'!$B$36="","",'5'!$B$4))</f>
        <v/>
      </c>
      <c r="BK1690" s="75"/>
      <c r="BL1690" s="73"/>
      <c r="BQ1690" s="77"/>
      <c r="BR1690" s="73"/>
    </row>
    <row r="1691" spans="50:70" x14ac:dyDescent="0.25">
      <c r="AX1691" s="139" t="str">
        <f>IF('5'!$B$5="","",IF('5'!$B$36="","",'5'!$B$5))</f>
        <v/>
      </c>
      <c r="AY1691" s="137" t="str">
        <f>IF('5'!$B$5="","",IF('5'!$B$36="","","PCF011003"))</f>
        <v/>
      </c>
      <c r="AZ1691" s="140" t="str">
        <f>IF('5'!$B$5="","",IF('5'!$B$36="","",1))</f>
        <v/>
      </c>
      <c r="BA1691" s="137" t="str">
        <f>IF('5'!$B$5="","",IF('5'!$B$36="","",993))</f>
        <v/>
      </c>
      <c r="BB1691" s="137"/>
      <c r="BC1691" s="141" t="str">
        <f>IF('5'!$B$5="","",IF('5'!$B$36="","",0))</f>
        <v/>
      </c>
      <c r="BD1691" s="137" t="str">
        <f>IF('5'!$B$5="","",IF('5'!$B$36="","",'5'!$B$2))</f>
        <v/>
      </c>
      <c r="BE1691" s="138" t="str">
        <f>IF('5'!$B$5="","",IF('5'!$B$36="","",'5'!$B$4))</f>
        <v/>
      </c>
      <c r="BK1691" s="75"/>
      <c r="BL1691" s="73"/>
      <c r="BQ1691" s="77"/>
      <c r="BR1691" s="73"/>
    </row>
    <row r="1692" spans="50:70" x14ac:dyDescent="0.25">
      <c r="AX1692" s="139" t="str">
        <f>IF('5'!$B$5="","",IF('5'!$B$36="","",'5'!$B$5))</f>
        <v/>
      </c>
      <c r="AY1692" s="137" t="str">
        <f>IF('5'!$B$5="","",IF('5'!$B$36="","","PCF011003"))</f>
        <v/>
      </c>
      <c r="AZ1692" s="140" t="str">
        <f>IF('5'!$B$5="","",IF('5'!$B$36="","",1))</f>
        <v/>
      </c>
      <c r="BA1692" s="137" t="str">
        <f>IF('5'!$B$5="","",IF('5'!$B$36="","",994))</f>
        <v/>
      </c>
      <c r="BB1692" s="137"/>
      <c r="BC1692" s="141" t="str">
        <f>IF('5'!$B$5="","",IF('5'!$B$36="","",0))</f>
        <v/>
      </c>
      <c r="BD1692" s="137" t="str">
        <f>IF('5'!$B$5="","",IF('5'!$B$36="","",'5'!$B$2))</f>
        <v/>
      </c>
      <c r="BE1692" s="138" t="str">
        <f>IF('5'!$B$5="","",IF('5'!$B$36="","",'5'!$B$4))</f>
        <v/>
      </c>
      <c r="BK1692" s="75"/>
      <c r="BL1692" s="73"/>
      <c r="BQ1692" s="77"/>
      <c r="BR1692" s="73"/>
    </row>
    <row r="1693" spans="50:70" x14ac:dyDescent="0.25">
      <c r="AX1693" s="139" t="str">
        <f>IF('5'!$B$5="","",IF('5'!$B$36="","",'5'!$B$5))</f>
        <v/>
      </c>
      <c r="AY1693" s="137" t="str">
        <f>IF('5'!$B$5="","",IF('5'!$B$36="","","PCF011003"))</f>
        <v/>
      </c>
      <c r="AZ1693" s="140" t="str">
        <f>IF('5'!$B$5="","",IF('5'!$B$36="","",1))</f>
        <v/>
      </c>
      <c r="BA1693" s="137" t="str">
        <f>IF('5'!$B$5="","",IF('5'!$B$36="","",995))</f>
        <v/>
      </c>
      <c r="BB1693" s="137"/>
      <c r="BC1693" s="141" t="str">
        <f>IF('5'!$B$5="","",IF('5'!$B$36="","",0))</f>
        <v/>
      </c>
      <c r="BD1693" s="137" t="str">
        <f>IF('5'!$B$5="","",IF('5'!$B$36="","",'5'!$B$2))</f>
        <v/>
      </c>
      <c r="BE1693" s="138" t="str">
        <f>IF('5'!$B$5="","",IF('5'!$B$36="","",'5'!$B$4))</f>
        <v/>
      </c>
      <c r="BK1693" s="75"/>
      <c r="BL1693" s="73"/>
      <c r="BQ1693" s="77"/>
      <c r="BR1693" s="73"/>
    </row>
    <row r="1694" spans="50:70" x14ac:dyDescent="0.25">
      <c r="AX1694" s="139" t="str">
        <f>IF('5'!$B$5="","",IF('5'!$B$36="","",'5'!$B$5))</f>
        <v/>
      </c>
      <c r="AY1694" s="137" t="str">
        <f>IF('5'!$B$5="","",IF('5'!$B$36="","","PCF011003"))</f>
        <v/>
      </c>
      <c r="AZ1694" s="140" t="str">
        <f>IF('5'!$B$5="","",IF('5'!$B$36="","",1))</f>
        <v/>
      </c>
      <c r="BA1694" s="137" t="str">
        <f>IF('5'!$B$5="","",IF('5'!$B$36="","",996))</f>
        <v/>
      </c>
      <c r="BB1694" s="137"/>
      <c r="BC1694" s="141" t="str">
        <f>IF('5'!$B$5="","",IF('5'!$B$36="","",0))</f>
        <v/>
      </c>
      <c r="BD1694" s="137" t="str">
        <f>IF('5'!$B$5="","",IF('5'!$B$36="","",'5'!$B$2))</f>
        <v/>
      </c>
      <c r="BE1694" s="138" t="str">
        <f>IF('5'!$B$5="","",IF('5'!$B$36="","",'5'!$B$4))</f>
        <v/>
      </c>
      <c r="BK1694" s="75"/>
      <c r="BL1694" s="73"/>
      <c r="BQ1694" s="77"/>
      <c r="BR1694" s="73"/>
    </row>
    <row r="1695" spans="50:70" x14ac:dyDescent="0.25">
      <c r="AX1695" s="139" t="str">
        <f>IF('5'!$B$5="","",IF('5'!$B$36="","",'5'!$B$5))</f>
        <v/>
      </c>
      <c r="AY1695" s="137" t="str">
        <f>IF('5'!$B$5="","",IF('5'!$B$36="","","PCF011003"))</f>
        <v/>
      </c>
      <c r="AZ1695" s="140" t="str">
        <f>IF('5'!$B$5="","",IF('5'!$B$36="","",1))</f>
        <v/>
      </c>
      <c r="BA1695" s="137" t="str">
        <f>IF('5'!$B$5="","",IF('5'!$B$36="","",997))</f>
        <v/>
      </c>
      <c r="BB1695" s="137"/>
      <c r="BC1695" s="141" t="str">
        <f>IF('5'!$B$5="","",IF('5'!$B$36="","",0))</f>
        <v/>
      </c>
      <c r="BD1695" s="137" t="str">
        <f>IF('5'!$B$5="","",IF('5'!$B$36="","",'5'!$B$2))</f>
        <v/>
      </c>
      <c r="BE1695" s="138" t="str">
        <f>IF('5'!$B$5="","",IF('5'!$B$36="","",'5'!$B$4))</f>
        <v/>
      </c>
      <c r="BK1695" s="75"/>
      <c r="BL1695" s="73"/>
      <c r="BQ1695" s="77"/>
      <c r="BR1695" s="73"/>
    </row>
    <row r="1696" spans="50:70" x14ac:dyDescent="0.25">
      <c r="AX1696" s="139" t="str">
        <f>IF('5'!$B$5="","",IF('5'!$B$36="","",'5'!$B$5))</f>
        <v/>
      </c>
      <c r="AY1696" s="137" t="str">
        <f>IF('5'!$B$5="","",IF('5'!$B$36="","","PCF011003"))</f>
        <v/>
      </c>
      <c r="AZ1696" s="140" t="str">
        <f>IF('5'!$B$5="","",IF('5'!$B$36="","",1))</f>
        <v/>
      </c>
      <c r="BA1696" s="137" t="str">
        <f>IF('5'!$B$5="","",IF('5'!$B$36="","",998))</f>
        <v/>
      </c>
      <c r="BB1696" s="137"/>
      <c r="BC1696" s="141" t="str">
        <f>IF('5'!$B$5="","",IF('5'!$B$36="","",0))</f>
        <v/>
      </c>
      <c r="BD1696" s="137" t="str">
        <f>IF('5'!$B$5="","",IF('5'!$B$36="","",'5'!$B$2))</f>
        <v/>
      </c>
      <c r="BE1696" s="138" t="str">
        <f>IF('5'!$B$5="","",IF('5'!$B$36="","",'5'!$B$4))</f>
        <v/>
      </c>
      <c r="BL1696" s="73"/>
      <c r="BQ1696" s="77"/>
      <c r="BR1696" s="73"/>
    </row>
    <row r="1697" spans="50:70" x14ac:dyDescent="0.25">
      <c r="AX1697" s="139" t="str">
        <f>IF('5'!$B$5="","",IF('5'!$B$36="","",'5'!$B$5))</f>
        <v/>
      </c>
      <c r="AY1697" s="137" t="str">
        <f>IF('5'!$B$5="","",IF('5'!$B$36="","","PCF011003"))</f>
        <v/>
      </c>
      <c r="AZ1697" s="140" t="str">
        <f>IF('5'!$B$5="","",IF('5'!$B$36="","",1))</f>
        <v/>
      </c>
      <c r="BA1697" s="137" t="str">
        <f>IF('5'!$B$5="","",IF('5'!$B$36="","",999))</f>
        <v/>
      </c>
      <c r="BB1697" s="137"/>
      <c r="BC1697" s="141" t="str">
        <f>IF('5'!$B$5="","",IF('5'!$B$36="","",0))</f>
        <v/>
      </c>
      <c r="BD1697" s="137" t="str">
        <f>IF('5'!$B$5="","",IF('5'!$B$36="","",'5'!$B$2))</f>
        <v/>
      </c>
      <c r="BE1697" s="138" t="str">
        <f>IF('5'!$B$5="","",IF('5'!$B$36="","",'5'!$B$4))</f>
        <v/>
      </c>
      <c r="BL1697" s="73"/>
      <c r="BR1697" s="73"/>
    </row>
    <row r="1698" spans="50:70" x14ac:dyDescent="0.25">
      <c r="AX1698" s="139" t="str">
        <f>IF('6'!$B$5="","",IF('6'!$B$60="","",'6'!$B$5))</f>
        <v/>
      </c>
      <c r="AY1698" s="137" t="str">
        <f>IF('6'!$B$5="","",IF('6'!$B$60="","","PCF008002"))</f>
        <v/>
      </c>
      <c r="AZ1698" s="140" t="str">
        <f>IF('6'!$B$5="","",IF('6'!$B$60="","",1))</f>
        <v/>
      </c>
      <c r="BA1698" s="137" t="str">
        <f>IF('6'!$B$5="","",IF('6'!$B$60="","",1))</f>
        <v/>
      </c>
      <c r="BB1698" s="137" t="str">
        <f>IF('6'!$B$5="","",IF('6'!$B$60="","",IF('6'!$B$60="","",'6'!$B$60)))</f>
        <v/>
      </c>
      <c r="BC1698" s="141" t="str">
        <f>IF('6'!$B$5="","",IF('6'!$B$60="","",0))</f>
        <v/>
      </c>
      <c r="BD1698" s="137" t="str">
        <f>IF('6'!$B$5="","",IF('6'!$B$60="","",'6'!$B$2))</f>
        <v/>
      </c>
      <c r="BE1698" s="138" t="str">
        <f>IF('6'!$B$5="","",IF('6'!$B$60="","",'6'!$B$4))</f>
        <v/>
      </c>
      <c r="BL1698" s="73"/>
      <c r="BR1698" s="73"/>
    </row>
    <row r="1699" spans="50:70" x14ac:dyDescent="0.25">
      <c r="AX1699" s="139" t="str">
        <f>IF('6'!$B$5="","",IF('6'!$B$60="","",'6'!$B$5))</f>
        <v/>
      </c>
      <c r="AY1699" s="137" t="str">
        <f>IF('6'!$B$5="","",IF('6'!$B$60="","","PCF008002"))</f>
        <v/>
      </c>
      <c r="AZ1699" s="140" t="str">
        <f>IF('6'!$B$5="","",IF('6'!$B$60="","",1))</f>
        <v/>
      </c>
      <c r="BA1699" s="137" t="str">
        <f>IF('6'!$B$5="","",IF('6'!$B$60="","",2))</f>
        <v/>
      </c>
      <c r="BB1699" s="137" t="str">
        <f>IF('6'!$B$5="","",IF('6'!$B$60="","",IF('6'!$J$60="","",'6'!$J$60)))</f>
        <v/>
      </c>
      <c r="BC1699" s="141" t="str">
        <f>IF('6'!$B$5="","",IF('6'!$B$60="","",0))</f>
        <v/>
      </c>
      <c r="BD1699" s="137" t="str">
        <f>IF('6'!$B$5="","",IF('6'!$B$60="","",'6'!$B$2))</f>
        <v/>
      </c>
      <c r="BE1699" s="138" t="str">
        <f>IF('6'!$B$5="","",IF('6'!$B$60="","",'6'!$B$4))</f>
        <v/>
      </c>
      <c r="BR1699" s="73"/>
    </row>
    <row r="1700" spans="50:70" x14ac:dyDescent="0.25">
      <c r="AX1700" s="139" t="str">
        <f>IF('6'!$B$5="","",IF('6'!$B$60="","",'6'!$B$5))</f>
        <v/>
      </c>
      <c r="AY1700" s="137" t="str">
        <f>IF('6'!$B$5="","",IF('6'!$B$60="","","PCF008002"))</f>
        <v/>
      </c>
      <c r="AZ1700" s="140" t="str">
        <f>IF('6'!$B$5="","",IF('6'!$B$60="","",1))</f>
        <v/>
      </c>
      <c r="BA1700" s="137" t="str">
        <f>IF('6'!$B$5="","",IF('6'!$B$60="","",3))</f>
        <v/>
      </c>
      <c r="BB1700" s="137" t="str">
        <f>IF('6'!$B$5="","",IF('6'!$B$60="","",IF('6'!$D$60="","",'6'!$D$60)))</f>
        <v/>
      </c>
      <c r="BC1700" s="141" t="str">
        <f>IF('6'!$B$5="","",IF('6'!$B$60="","",0))</f>
        <v/>
      </c>
      <c r="BD1700" s="137" t="str">
        <f>IF('6'!$B$5="","",IF('6'!$B$60="","",'6'!$B$2))</f>
        <v/>
      </c>
      <c r="BE1700" s="138" t="str">
        <f>IF('6'!$B$5="","",IF('6'!$B$60="","",'6'!$B$4))</f>
        <v/>
      </c>
    </row>
    <row r="1701" spans="50:70" x14ac:dyDescent="0.25">
      <c r="AX1701" s="139" t="str">
        <f>IF('6'!$B$5="","",IF('6'!$B$60="","",'6'!$B$5))</f>
        <v/>
      </c>
      <c r="AY1701" s="137" t="str">
        <f>IF('6'!$B$5="","",IF('6'!$B$60="","","PCF008002"))</f>
        <v/>
      </c>
      <c r="AZ1701" s="140" t="str">
        <f>IF('6'!$B$5="","",IF('6'!$B$60="","",1))</f>
        <v/>
      </c>
      <c r="BA1701" s="137" t="str">
        <f>IF('6'!$B$5="","",IF('6'!$B$60="","",4))</f>
        <v/>
      </c>
      <c r="BB1701" s="137" t="str">
        <f>IF('6'!$B$5="","",IF('6'!$B$60="","",IF('6'!$D$60="","",'6'!$D$60)))</f>
        <v/>
      </c>
      <c r="BC1701" s="141" t="str">
        <f>IF('6'!$B$5="","",IF('6'!$B$60="","",0))</f>
        <v/>
      </c>
      <c r="BD1701" s="137" t="str">
        <f>IF('6'!$B$5="","",IF('6'!$B$60="","",'6'!$B$2))</f>
        <v/>
      </c>
      <c r="BE1701" s="138" t="str">
        <f>IF('6'!$B$5="","",IF('6'!$B$60="","",'6'!$B$4))</f>
        <v/>
      </c>
    </row>
    <row r="1702" spans="50:70" x14ac:dyDescent="0.25">
      <c r="AX1702" s="139" t="str">
        <f>IF('6'!$B$5="","",IF('6'!$B$60="","",'6'!$B$5))</f>
        <v/>
      </c>
      <c r="AY1702" s="137" t="str">
        <f>IF('6'!$B$5="","",IF('6'!$B$60="","","PCF008002"))</f>
        <v/>
      </c>
      <c r="AZ1702" s="140" t="str">
        <f>IF('6'!$B$5="","",IF('6'!$B$60="","",1))</f>
        <v/>
      </c>
      <c r="BA1702" s="137" t="str">
        <f>IF('6'!$B$5="","",IF('6'!$B$60="","",5))</f>
        <v/>
      </c>
      <c r="BB1702" s="137" t="str">
        <f>IF('6'!$B$5="","",IF('6'!$B$60="","",IF('6'!$F$60="","",'6'!$F$60)))</f>
        <v/>
      </c>
      <c r="BC1702" s="141" t="str">
        <f>IF('6'!$B$5="","",IF('6'!$B$60="","",0))</f>
        <v/>
      </c>
      <c r="BD1702" s="137" t="str">
        <f>IF('6'!$B$5="","",IF('6'!$B$60="","",'6'!$B$2))</f>
        <v/>
      </c>
      <c r="BE1702" s="138" t="str">
        <f>IF('6'!$B$5="","",IF('6'!$B$60="","",'6'!$B$4))</f>
        <v/>
      </c>
    </row>
    <row r="1703" spans="50:70" x14ac:dyDescent="0.25">
      <c r="AX1703" s="139" t="str">
        <f>IF('6'!$B$5="","",IF('6'!$B$60="","",'6'!$B$5))</f>
        <v/>
      </c>
      <c r="AY1703" s="137" t="str">
        <f>IF('6'!$B$5="","",IF('6'!$B$60="","","PCF008002"))</f>
        <v/>
      </c>
      <c r="AZ1703" s="140" t="str">
        <f>IF('6'!$B$5="","",IF('6'!$B$60="","",1))</f>
        <v/>
      </c>
      <c r="BA1703" s="137" t="str">
        <f>IF('6'!$B$5="","",IF('6'!$B$60="","",6))</f>
        <v/>
      </c>
      <c r="BB1703" s="137" t="str">
        <f>IF('6'!$B$5="","",IF('6'!$B$60="","",IF('6'!$G$60="","",'6'!$G$60)))</f>
        <v/>
      </c>
      <c r="BC1703" s="141" t="str">
        <f>IF('6'!$B$5="","",IF('6'!$B$60="","",0))</f>
        <v/>
      </c>
      <c r="BD1703" s="137" t="str">
        <f>IF('6'!$B$5="","",IF('6'!$B$60="","",'6'!$B$2))</f>
        <v/>
      </c>
      <c r="BE1703" s="138" t="str">
        <f>IF('6'!$B$5="","",IF('6'!$B$60="","",'6'!$B$4))</f>
        <v/>
      </c>
    </row>
    <row r="1704" spans="50:70" x14ac:dyDescent="0.25">
      <c r="AX1704" s="139" t="str">
        <f>IF('6'!$B$5="","",IF('6'!$B$60="","",'6'!$B$5))</f>
        <v/>
      </c>
      <c r="AY1704" s="137" t="str">
        <f>IF('6'!$B$5="","",IF('6'!$B$60="","","PCF008002"))</f>
        <v/>
      </c>
      <c r="AZ1704" s="140" t="str">
        <f>IF('6'!$B$5="","",IF('6'!$B$60="","",1))</f>
        <v/>
      </c>
      <c r="BA1704" s="137" t="str">
        <f>IF('6'!$B$5="","",IF('6'!$B$60="","",7))</f>
        <v/>
      </c>
      <c r="BB1704" s="137" t="str">
        <f>IF('6'!$B$5="","",IF('6'!$B$60="","",IF('6'!$H$60="","",'6'!$H$60)))</f>
        <v/>
      </c>
      <c r="BC1704" s="141" t="str">
        <f>IF('6'!$B$5="","",IF('6'!$B$60="","",0))</f>
        <v/>
      </c>
      <c r="BD1704" s="137" t="str">
        <f>IF('6'!$B$5="","",IF('6'!$B$60="","",'6'!$B$2))</f>
        <v/>
      </c>
      <c r="BE1704" s="138" t="str">
        <f>IF('6'!$B$5="","",IF('6'!$B$60="","",'6'!$B$4))</f>
        <v/>
      </c>
    </row>
    <row r="1705" spans="50:70" x14ac:dyDescent="0.25">
      <c r="AX1705" s="139" t="str">
        <f>IF('6'!$B$5="","",IF('6'!$B$60="","",'6'!$B$5))</f>
        <v/>
      </c>
      <c r="AY1705" s="137" t="str">
        <f>IF('6'!$B$5="","",IF('6'!$B$60="","","PCF008002"))</f>
        <v/>
      </c>
      <c r="AZ1705" s="140" t="str">
        <f>IF('6'!$B$5="","",IF('6'!$B$60="","",1))</f>
        <v/>
      </c>
      <c r="BA1705" s="137" t="str">
        <f>IF('6'!$B$5="","",IF('6'!$B$60="","",8))</f>
        <v/>
      </c>
      <c r="BB1705" s="137" t="str">
        <f>IF('6'!$B$5="","",IF('6'!$B$60="","",IF('6'!$I$60="","",'6'!$I$60)))</f>
        <v/>
      </c>
      <c r="BC1705" s="141" t="str">
        <f>IF('6'!$B$5="","",IF('6'!$B$60="","",0))</f>
        <v/>
      </c>
      <c r="BD1705" s="137" t="str">
        <f>IF('6'!$B$5="","",IF('6'!$B$60="","",'6'!$B$2))</f>
        <v/>
      </c>
      <c r="BE1705" s="138" t="str">
        <f>IF('6'!$B$5="","",IF('6'!$B$60="","",'6'!$B$4))</f>
        <v/>
      </c>
    </row>
    <row r="1706" spans="50:70" x14ac:dyDescent="0.25">
      <c r="AX1706" s="139" t="str">
        <f>IF('6'!$B$5="","",IF('6'!$B$60="","",'6'!$B$5))</f>
        <v/>
      </c>
      <c r="AY1706" s="137" t="str">
        <f>IF('6'!$B$5="","",IF('6'!$B$60="","","PCF008002"))</f>
        <v/>
      </c>
      <c r="AZ1706" s="140" t="str">
        <f>IF('6'!$B$5="","",IF('6'!$B$60="","",1))</f>
        <v/>
      </c>
      <c r="BA1706" s="137" t="str">
        <f>IF('6'!$B$5="","",IF('6'!$B$60="","",9))</f>
        <v/>
      </c>
      <c r="BB1706" s="137" t="str">
        <f>IF('6'!$B$5="","",IF('6'!$B$60="","","QAQC"))</f>
        <v/>
      </c>
      <c r="BC1706" s="141" t="str">
        <f>IF('6'!$B$5="","",IF('6'!$B$60="","",0))</f>
        <v/>
      </c>
      <c r="BD1706" s="137" t="str">
        <f>IF('6'!$B$5="","",IF('6'!$B$60="","",'6'!$B$2))</f>
        <v/>
      </c>
      <c r="BE1706" s="138" t="str">
        <f>IF('6'!$B$5="","",IF('6'!$B$60="","",'6'!$B$4))</f>
        <v/>
      </c>
    </row>
    <row r="1707" spans="50:70" x14ac:dyDescent="0.25">
      <c r="AX1707" s="139" t="str">
        <f>IF('6'!$B$5="","",IF('6'!$B$60="","",'6'!$B$5))</f>
        <v/>
      </c>
      <c r="AY1707" s="137" t="str">
        <f>IF('6'!$B$5="","",IF('6'!$B$60="","","PCF008002"))</f>
        <v/>
      </c>
      <c r="AZ1707" s="140" t="str">
        <f>IF('6'!$B$5="","",IF('6'!$B$60="","",1))</f>
        <v/>
      </c>
      <c r="BA1707" s="137" t="str">
        <f>IF('6'!$B$5="","",IF('6'!$B$60="","",10))</f>
        <v/>
      </c>
      <c r="BB1707" s="137" t="str">
        <f>IF('6'!$B$5="","",IF('6'!$B$60="","",IF('6'!$R$60="","",'6'!$R$60)))</f>
        <v/>
      </c>
      <c r="BC1707" s="141" t="str">
        <f>IF('6'!$B$5="","",IF('6'!$B$60="","",0))</f>
        <v/>
      </c>
      <c r="BD1707" s="137" t="str">
        <f>IF('6'!$B$5="","",IF('6'!$B$60="","",'6'!$B$2))</f>
        <v/>
      </c>
      <c r="BE1707" s="138" t="str">
        <f>IF('6'!$B$5="","",IF('6'!$B$60="","",'6'!$B$4))</f>
        <v/>
      </c>
    </row>
    <row r="1708" spans="50:70" x14ac:dyDescent="0.25">
      <c r="AX1708" s="139" t="str">
        <f>IF('6'!$B$5="","",IF('6'!$B$60="","",'6'!$B$5))</f>
        <v/>
      </c>
      <c r="AY1708" s="137" t="str">
        <f>IF('6'!$B$5="","",IF('6'!$B$60="","","PCF008002"))</f>
        <v/>
      </c>
      <c r="AZ1708" s="140" t="str">
        <f>IF('6'!$B$5="","",IF('6'!$B$60="","",1))</f>
        <v/>
      </c>
      <c r="BA1708" s="137" t="str">
        <f>IF('6'!$B$5="","",IF('6'!$B$60="","",11))</f>
        <v/>
      </c>
      <c r="BB1708" s="137" t="str">
        <f>IF('6'!$B$5="","",IF('6'!$B$60="","",IF('6'!$K$60="","",'6'!$K$60)))</f>
        <v/>
      </c>
      <c r="BC1708" s="141" t="str">
        <f>IF('6'!$B$5="","",IF('6'!$B$60="","",0))</f>
        <v/>
      </c>
      <c r="BD1708" s="137" t="str">
        <f>IF('6'!$B$5="","",IF('6'!$B$60="","",'6'!$B$2))</f>
        <v/>
      </c>
      <c r="BE1708" s="138" t="str">
        <f>IF('6'!$B$5="","",IF('6'!$B$60="","",'6'!$B$4))</f>
        <v/>
      </c>
    </row>
    <row r="1709" spans="50:70" x14ac:dyDescent="0.25">
      <c r="AX1709" s="139" t="str">
        <f>IF('6'!$B$5="","",IF('6'!$B$60="","",'6'!$B$5))</f>
        <v/>
      </c>
      <c r="AY1709" s="137" t="str">
        <f>IF('6'!$B$5="","",IF('6'!$B$60="","","PCF008002"))</f>
        <v/>
      </c>
      <c r="AZ1709" s="140" t="str">
        <f>IF('6'!$B$5="","",IF('6'!$B$60="","",1))</f>
        <v/>
      </c>
      <c r="BA1709" s="137" t="str">
        <f>IF('6'!$B$5="","",IF('6'!$B$60="","",12))</f>
        <v/>
      </c>
      <c r="BB1709" s="137" t="str">
        <f>IF('6'!$B$5="","",IF('6'!$B$60="","",IF('6'!$E$60="","",'6'!$E$60)))</f>
        <v/>
      </c>
      <c r="BC1709" s="141" t="str">
        <f>IF('6'!$B$5="","",IF('6'!$B$60="","",0))</f>
        <v/>
      </c>
      <c r="BD1709" s="137" t="str">
        <f>IF('6'!$B$5="","",IF('6'!$B$60="","",'6'!$B$2))</f>
        <v/>
      </c>
      <c r="BE1709" s="138" t="str">
        <f>IF('6'!$B$5="","",IF('6'!$B$60="","",'6'!$B$4))</f>
        <v/>
      </c>
    </row>
    <row r="1710" spans="50:70" x14ac:dyDescent="0.25">
      <c r="AX1710" s="139" t="str">
        <f>IF('6'!$B$5="","",IF('6'!$B$60="","",'6'!$B$5))</f>
        <v/>
      </c>
      <c r="AY1710" s="137" t="str">
        <f>IF('6'!$B$5="","",IF('6'!$B$60="","","PCF008002"))</f>
        <v/>
      </c>
      <c r="AZ1710" s="140" t="str">
        <f>IF('6'!$B$5="","",IF('6'!$B$60="","",1))</f>
        <v/>
      </c>
      <c r="BA1710" s="137" t="str">
        <f>IF('6'!$B$5="","",IF('6'!$B$60="","",990))</f>
        <v/>
      </c>
      <c r="BB1710" s="137"/>
      <c r="BC1710" s="141" t="str">
        <f>IF('6'!$B$5="","",IF('6'!$B$60="","",0))</f>
        <v/>
      </c>
      <c r="BD1710" s="137" t="str">
        <f>IF('6'!$B$5="","",IF('6'!$B$60="","",'6'!$B$2))</f>
        <v/>
      </c>
      <c r="BE1710" s="138" t="str">
        <f>IF('6'!$B$5="","",IF('6'!$B$60="","",'6'!$B$4))</f>
        <v/>
      </c>
    </row>
    <row r="1711" spans="50:70" x14ac:dyDescent="0.25">
      <c r="AX1711" s="139" t="str">
        <f>IF('6'!$B$5="","",IF('6'!$B$60="","",'6'!$B$5))</f>
        <v/>
      </c>
      <c r="AY1711" s="137" t="str">
        <f>IF('6'!$B$5="","",IF('6'!$B$60="","","PCF008002"))</f>
        <v/>
      </c>
      <c r="AZ1711" s="140" t="str">
        <f>IF('6'!$B$5="","",IF('6'!$B$60="","",1))</f>
        <v/>
      </c>
      <c r="BA1711" s="137" t="str">
        <f>IF('6'!$B$5="","",IF('6'!$B$60="","",992))</f>
        <v/>
      </c>
      <c r="BB1711" s="137"/>
      <c r="BC1711" s="141" t="str">
        <f>IF('6'!$B$5="","",IF('6'!$B$60="","",0))</f>
        <v/>
      </c>
      <c r="BD1711" s="137" t="str">
        <f>IF('6'!$B$5="","",IF('6'!$B$60="","",'6'!$B$2))</f>
        <v/>
      </c>
      <c r="BE1711" s="138" t="str">
        <f>IF('6'!$B$5="","",IF('6'!$B$60="","",'6'!$B$4))</f>
        <v/>
      </c>
    </row>
    <row r="1712" spans="50:70" x14ac:dyDescent="0.25">
      <c r="AX1712" s="139" t="str">
        <f>IF('6'!$B$5="","",IF('6'!$B$60="","",'6'!$B$5))</f>
        <v/>
      </c>
      <c r="AY1712" s="137" t="str">
        <f>IF('6'!$B$5="","",IF('6'!$B$60="","","PCF008002"))</f>
        <v/>
      </c>
      <c r="AZ1712" s="140" t="str">
        <f>IF('6'!$B$5="","",IF('6'!$B$60="","",1))</f>
        <v/>
      </c>
      <c r="BA1712" s="137" t="str">
        <f>IF('6'!$B$5="","",IF('6'!$B$60="","",993))</f>
        <v/>
      </c>
      <c r="BB1712" s="137"/>
      <c r="BC1712" s="141" t="str">
        <f>IF('6'!$B$5="","",IF('6'!$B$60="","",0))</f>
        <v/>
      </c>
      <c r="BD1712" s="137" t="str">
        <f>IF('6'!$B$5="","",IF('6'!$B$60="","",'6'!$B$2))</f>
        <v/>
      </c>
      <c r="BE1712" s="138" t="str">
        <f>IF('6'!$B$5="","",IF('6'!$B$60="","",'6'!$B$4))</f>
        <v/>
      </c>
    </row>
    <row r="1713" spans="50:57" x14ac:dyDescent="0.25">
      <c r="AX1713" s="139" t="str">
        <f>IF('6'!$B$5="","",IF('6'!$B$60="","",'6'!$B$5))</f>
        <v/>
      </c>
      <c r="AY1713" s="137" t="str">
        <f>IF('6'!$B$5="","",IF('6'!$B$60="","","PCF008002"))</f>
        <v/>
      </c>
      <c r="AZ1713" s="140" t="str">
        <f>IF('6'!$B$5="","",IF('6'!$B$60="","",1))</f>
        <v/>
      </c>
      <c r="BA1713" s="137" t="str">
        <f>IF('6'!$B$5="","",IF('6'!$B$60="","",994))</f>
        <v/>
      </c>
      <c r="BB1713" s="137"/>
      <c r="BC1713" s="141" t="str">
        <f>IF('6'!$B$5="","",IF('6'!$B$60="","",0))</f>
        <v/>
      </c>
      <c r="BD1713" s="137" t="str">
        <f>IF('6'!$B$5="","",IF('6'!$B$60="","",'6'!$B$2))</f>
        <v/>
      </c>
      <c r="BE1713" s="138" t="str">
        <f>IF('6'!$B$5="","",IF('6'!$B$60="","",'6'!$B$4))</f>
        <v/>
      </c>
    </row>
    <row r="1714" spans="50:57" x14ac:dyDescent="0.25">
      <c r="AX1714" s="139" t="str">
        <f>IF('6'!$B$5="","",IF('6'!$B$60="","",'6'!$B$5))</f>
        <v/>
      </c>
      <c r="AY1714" s="137" t="str">
        <f>IF('6'!$B$5="","",IF('6'!$B$60="","","PCF008002"))</f>
        <v/>
      </c>
      <c r="AZ1714" s="140" t="str">
        <f>IF('6'!$B$5="","",IF('6'!$B$60="","",1))</f>
        <v/>
      </c>
      <c r="BA1714" s="137" t="str">
        <f>IF('6'!$B$5="","",IF('6'!$B$60="","",995))</f>
        <v/>
      </c>
      <c r="BB1714" s="137"/>
      <c r="BC1714" s="141" t="str">
        <f>IF('6'!$B$5="","",IF('6'!$B$60="","",0))</f>
        <v/>
      </c>
      <c r="BD1714" s="137" t="str">
        <f>IF('6'!$B$5="","",IF('6'!$B$60="","",'6'!$B$2))</f>
        <v/>
      </c>
      <c r="BE1714" s="138" t="str">
        <f>IF('6'!$B$5="","",IF('6'!$B$60="","",'6'!$B$4))</f>
        <v/>
      </c>
    </row>
    <row r="1715" spans="50:57" x14ac:dyDescent="0.25">
      <c r="AX1715" s="139" t="str">
        <f>IF('6'!$B$5="","",IF('6'!$B$60="","",'6'!$B$5))</f>
        <v/>
      </c>
      <c r="AY1715" s="137" t="str">
        <f>IF('6'!$B$5="","",IF('6'!$B$60="","","PCF008002"))</f>
        <v/>
      </c>
      <c r="AZ1715" s="140" t="str">
        <f>IF('6'!$B$5="","",IF('6'!$B$60="","",1))</f>
        <v/>
      </c>
      <c r="BA1715" s="137" t="str">
        <f>IF('6'!$B$5="","",IF('6'!$B$60="","",996))</f>
        <v/>
      </c>
      <c r="BB1715" s="137"/>
      <c r="BC1715" s="141" t="str">
        <f>IF('6'!$B$5="","",IF('6'!$B$60="","",0))</f>
        <v/>
      </c>
      <c r="BD1715" s="137" t="str">
        <f>IF('6'!$B$5="","",IF('6'!$B$60="","",'6'!$B$2))</f>
        <v/>
      </c>
      <c r="BE1715" s="138" t="str">
        <f>IF('6'!$B$5="","",IF('6'!$B$60="","",'6'!$B$4))</f>
        <v/>
      </c>
    </row>
    <row r="1716" spans="50:57" x14ac:dyDescent="0.25">
      <c r="AX1716" s="139" t="str">
        <f>IF('6'!$B$5="","",IF('6'!$B$60="","",'6'!$B$5))</f>
        <v/>
      </c>
      <c r="AY1716" s="137" t="str">
        <f>IF('6'!$B$5="","",IF('6'!$B$60="","","PCF008002"))</f>
        <v/>
      </c>
      <c r="AZ1716" s="140" t="str">
        <f>IF('6'!$B$5="","",IF('6'!$B$60="","",1))</f>
        <v/>
      </c>
      <c r="BA1716" s="137" t="str">
        <f>IF('6'!$B$5="","",IF('6'!$B$60="","",997))</f>
        <v/>
      </c>
      <c r="BB1716" s="137"/>
      <c r="BC1716" s="141" t="str">
        <f>IF('6'!$B$5="","",IF('6'!$B$60="","",0))</f>
        <v/>
      </c>
      <c r="BD1716" s="137" t="str">
        <f>IF('6'!$B$5="","",IF('6'!$B$60="","",'6'!$B$2))</f>
        <v/>
      </c>
      <c r="BE1716" s="138" t="str">
        <f>IF('6'!$B$5="","",IF('6'!$B$60="","",'6'!$B$4))</f>
        <v/>
      </c>
    </row>
    <row r="1717" spans="50:57" x14ac:dyDescent="0.25">
      <c r="AX1717" s="139" t="str">
        <f>IF('6'!$B$5="","",IF('6'!$B$60="","",'6'!$B$5))</f>
        <v/>
      </c>
      <c r="AY1717" s="137" t="str">
        <f>IF('6'!$B$5="","",IF('6'!$B$60="","","PCF008002"))</f>
        <v/>
      </c>
      <c r="AZ1717" s="140" t="str">
        <f>IF('6'!$B$5="","",IF('6'!$B$60="","",1))</f>
        <v/>
      </c>
      <c r="BA1717" s="137" t="str">
        <f>IF('6'!$B$5="","",IF('6'!$B$60="","",998))</f>
        <v/>
      </c>
      <c r="BB1717" s="137"/>
      <c r="BC1717" s="141" t="str">
        <f>IF('6'!$B$5="","",IF('6'!$B$60="","",0))</f>
        <v/>
      </c>
      <c r="BD1717" s="137" t="str">
        <f>IF('6'!$B$5="","",IF('6'!$B$60="","",'6'!$B$2))</f>
        <v/>
      </c>
      <c r="BE1717" s="138" t="str">
        <f>IF('6'!$B$5="","",IF('6'!$B$60="","",'6'!$B$4))</f>
        <v/>
      </c>
    </row>
    <row r="1718" spans="50:57" x14ac:dyDescent="0.25">
      <c r="AX1718" s="139" t="str">
        <f>IF('6'!$B$5="","",IF('6'!$B$60="","",'6'!$B$5))</f>
        <v/>
      </c>
      <c r="AY1718" s="137" t="str">
        <f>IF('6'!$B$5="","",IF('6'!$B$60="","","PCF008002"))</f>
        <v/>
      </c>
      <c r="AZ1718" s="140" t="str">
        <f>IF('6'!$B$5="","",IF('6'!$B$60="","",1))</f>
        <v/>
      </c>
      <c r="BA1718" s="137" t="str">
        <f>IF('6'!$B$5="","",IF('6'!$B$60="","",999))</f>
        <v/>
      </c>
      <c r="BB1718" s="137"/>
      <c r="BC1718" s="141" t="str">
        <f>IF('6'!$B$5="","",IF('6'!$B$60="","",0))</f>
        <v/>
      </c>
      <c r="BD1718" s="137" t="str">
        <f>IF('6'!$B$5="","",IF('6'!$B$60="","",'6'!$B$2))</f>
        <v/>
      </c>
      <c r="BE1718" s="138" t="str">
        <f>IF('6'!$B$5="","",IF('6'!$B$60="","",'6'!$B$4))</f>
        <v/>
      </c>
    </row>
    <row r="1719" spans="50:57" x14ac:dyDescent="0.25">
      <c r="AX1719" s="139" t="str">
        <f>IF('6'!$B$5="","",IF('6'!$B$61="","",'6'!$B$5))</f>
        <v/>
      </c>
      <c r="AY1719" s="137" t="str">
        <f>IF('6'!$B$5="","",IF('6'!$B$61="","","PCF008002"))</f>
        <v/>
      </c>
      <c r="AZ1719" s="140" t="str">
        <f>IF('6'!$B$5="","",IF('6'!$B$61="","",2))</f>
        <v/>
      </c>
      <c r="BA1719" s="137" t="str">
        <f>IF('6'!$B$5="","",IF('6'!$B$61="","",1))</f>
        <v/>
      </c>
      <c r="BB1719" s="137" t="str">
        <f>IF('6'!$B$5="","",IF('6'!$B$61="","",IF('6'!$B$61="","",'6'!$B$61)))</f>
        <v/>
      </c>
      <c r="BC1719" s="141" t="str">
        <f>IF('6'!$B$5="","",IF('6'!$B$61="","",0))</f>
        <v/>
      </c>
      <c r="BD1719" s="137" t="str">
        <f>IF('6'!$B$5="","",IF('6'!$B$61="","",'6'!$B$2))</f>
        <v/>
      </c>
      <c r="BE1719" s="138" t="str">
        <f>IF('6'!$B$5="","",IF('6'!$B$61="","",'6'!$B$4))</f>
        <v/>
      </c>
    </row>
    <row r="1720" spans="50:57" x14ac:dyDescent="0.25">
      <c r="AX1720" s="139" t="str">
        <f>IF('6'!$B$5="","",IF('6'!$B$61="","",'6'!$B$5))</f>
        <v/>
      </c>
      <c r="AY1720" s="137" t="str">
        <f>IF('6'!$B$5="","",IF('6'!$B$61="","","PCF008002"))</f>
        <v/>
      </c>
      <c r="AZ1720" s="140" t="str">
        <f>IF('6'!$B$5="","",IF('6'!$B$61="","",2))</f>
        <v/>
      </c>
      <c r="BA1720" s="137" t="str">
        <f>IF('6'!$B$5="","",IF('6'!$B$61="","",2))</f>
        <v/>
      </c>
      <c r="BB1720" s="137" t="str">
        <f>IF('6'!$B$5="","",IF('6'!$B$61="","",IF('6'!$J$61="","",'6'!$J$61)))</f>
        <v/>
      </c>
      <c r="BC1720" s="141" t="str">
        <f>IF('6'!$B$5="","",IF('6'!$B$61="","",0))</f>
        <v/>
      </c>
      <c r="BD1720" s="137" t="str">
        <f>IF('6'!$B$5="","",IF('6'!$B$61="","",'6'!$B$2))</f>
        <v/>
      </c>
      <c r="BE1720" s="138" t="str">
        <f>IF('6'!$B$5="","",IF('6'!$B$61="","",'6'!$B$4))</f>
        <v/>
      </c>
    </row>
    <row r="1721" spans="50:57" x14ac:dyDescent="0.25">
      <c r="AX1721" s="139" t="str">
        <f>IF('6'!$B$5="","",IF('6'!$B$61="","",'6'!$B$5))</f>
        <v/>
      </c>
      <c r="AY1721" s="137" t="str">
        <f>IF('6'!$B$5="","",IF('6'!$B$61="","","PCF008002"))</f>
        <v/>
      </c>
      <c r="AZ1721" s="140" t="str">
        <f>IF('6'!$B$5="","",IF('6'!$B$61="","",2))</f>
        <v/>
      </c>
      <c r="BA1721" s="137" t="str">
        <f>IF('6'!$B$5="","",IF('6'!$B$61="","",3))</f>
        <v/>
      </c>
      <c r="BB1721" s="137" t="str">
        <f>IF('6'!$B$5="","",IF('6'!$B$61="","",IF('6'!$D$61="","",'6'!$D$61)))</f>
        <v/>
      </c>
      <c r="BC1721" s="141" t="str">
        <f>IF('6'!$B$5="","",IF('6'!$B$61="","",0))</f>
        <v/>
      </c>
      <c r="BD1721" s="137" t="str">
        <f>IF('6'!$B$5="","",IF('6'!$B$61="","",'6'!$B$2))</f>
        <v/>
      </c>
      <c r="BE1721" s="138" t="str">
        <f>IF('6'!$B$5="","",IF('6'!$B$61="","",'6'!$B$4))</f>
        <v/>
      </c>
    </row>
    <row r="1722" spans="50:57" x14ac:dyDescent="0.25">
      <c r="AX1722" s="139" t="str">
        <f>IF('6'!$B$5="","",IF('6'!$B$61="","",'6'!$B$5))</f>
        <v/>
      </c>
      <c r="AY1722" s="137" t="str">
        <f>IF('6'!$B$5="","",IF('6'!$B$61="","","PCF008002"))</f>
        <v/>
      </c>
      <c r="AZ1722" s="140" t="str">
        <f>IF('6'!$B$5="","",IF('6'!$B$61="","",2))</f>
        <v/>
      </c>
      <c r="BA1722" s="137" t="str">
        <f>IF('6'!$B$5="","",IF('6'!$B$61="","",4))</f>
        <v/>
      </c>
      <c r="BB1722" s="137" t="str">
        <f>IF('6'!$B$5="","",IF('6'!$B$61="","",IF('6'!$D$61="","",'6'!$D$61)))</f>
        <v/>
      </c>
      <c r="BC1722" s="141" t="str">
        <f>IF('6'!$B$5="","",IF('6'!$B$61="","",0))</f>
        <v/>
      </c>
      <c r="BD1722" s="137" t="str">
        <f>IF('6'!$B$5="","",IF('6'!$B$61="","",'6'!$B$2))</f>
        <v/>
      </c>
      <c r="BE1722" s="138" t="str">
        <f>IF('6'!$B$5="","",IF('6'!$B$61="","",'6'!$B$4))</f>
        <v/>
      </c>
    </row>
    <row r="1723" spans="50:57" x14ac:dyDescent="0.25">
      <c r="AX1723" s="139" t="str">
        <f>IF('6'!$B$5="","",IF('6'!$B$61="","",'6'!$B$5))</f>
        <v/>
      </c>
      <c r="AY1723" s="137" t="str">
        <f>IF('6'!$B$5="","",IF('6'!$B$61="","","PCF008002"))</f>
        <v/>
      </c>
      <c r="AZ1723" s="140" t="str">
        <f>IF('6'!$B$5="","",IF('6'!$B$61="","",2))</f>
        <v/>
      </c>
      <c r="BA1723" s="137" t="str">
        <f>IF('6'!$B$5="","",IF('6'!$B$61="","",5))</f>
        <v/>
      </c>
      <c r="BB1723" s="137" t="str">
        <f>IF('6'!$B$5="","",IF('6'!$B$61="","",IF('6'!$F$61="","",'6'!$F$61)))</f>
        <v/>
      </c>
      <c r="BC1723" s="141" t="str">
        <f>IF('6'!$B$5="","",IF('6'!$B$61="","",0))</f>
        <v/>
      </c>
      <c r="BD1723" s="137" t="str">
        <f>IF('6'!$B$5="","",IF('6'!$B$61="","",'6'!$B$2))</f>
        <v/>
      </c>
      <c r="BE1723" s="138" t="str">
        <f>IF('6'!$B$5="","",IF('6'!$B$61="","",'6'!$B$4))</f>
        <v/>
      </c>
    </row>
    <row r="1724" spans="50:57" x14ac:dyDescent="0.25">
      <c r="AX1724" s="139" t="str">
        <f>IF('6'!$B$5="","",IF('6'!$B$61="","",'6'!$B$5))</f>
        <v/>
      </c>
      <c r="AY1724" s="137" t="str">
        <f>IF('6'!$B$5="","",IF('6'!$B$61="","","PCF008002"))</f>
        <v/>
      </c>
      <c r="AZ1724" s="140" t="str">
        <f>IF('6'!$B$5="","",IF('6'!$B$61="","",2))</f>
        <v/>
      </c>
      <c r="BA1724" s="137" t="str">
        <f>IF('6'!$B$5="","",IF('6'!$B$61="","",6))</f>
        <v/>
      </c>
      <c r="BB1724" s="137" t="str">
        <f>IF('6'!$B$5="","",IF('6'!$B$61="","",IF('6'!$G$61="","",'6'!$G$61)))</f>
        <v/>
      </c>
      <c r="BC1724" s="141" t="str">
        <f>IF('6'!$B$5="","",IF('6'!$B$61="","",0))</f>
        <v/>
      </c>
      <c r="BD1724" s="137" t="str">
        <f>IF('6'!$B$5="","",IF('6'!$B$61="","",'6'!$B$2))</f>
        <v/>
      </c>
      <c r="BE1724" s="138" t="str">
        <f>IF('6'!$B$5="","",IF('6'!$B$61="","",'6'!$B$4))</f>
        <v/>
      </c>
    </row>
    <row r="1725" spans="50:57" x14ac:dyDescent="0.25">
      <c r="AX1725" s="139" t="str">
        <f>IF('6'!$B$5="","",IF('6'!$B$61="","",'6'!$B$5))</f>
        <v/>
      </c>
      <c r="AY1725" s="137" t="str">
        <f>IF('6'!$B$5="","",IF('6'!$B$61="","","PCF008002"))</f>
        <v/>
      </c>
      <c r="AZ1725" s="140" t="str">
        <f>IF('6'!$B$5="","",IF('6'!$B$61="","",2))</f>
        <v/>
      </c>
      <c r="BA1725" s="137" t="str">
        <f>IF('6'!$B$5="","",IF('6'!$B$61="","",7))</f>
        <v/>
      </c>
      <c r="BB1725" s="137" t="str">
        <f>IF('6'!$B$5="","",IF('6'!$B$61="","",IF('6'!$H$61="","",'6'!$H$61)))</f>
        <v/>
      </c>
      <c r="BC1725" s="141" t="str">
        <f>IF('6'!$B$5="","",IF('6'!$B$61="","",0))</f>
        <v/>
      </c>
      <c r="BD1725" s="137" t="str">
        <f>IF('6'!$B$5="","",IF('6'!$B$61="","",'6'!$B$2))</f>
        <v/>
      </c>
      <c r="BE1725" s="138" t="str">
        <f>IF('6'!$B$5="","",IF('6'!$B$61="","",'6'!$B$4))</f>
        <v/>
      </c>
    </row>
    <row r="1726" spans="50:57" x14ac:dyDescent="0.25">
      <c r="AX1726" s="139" t="str">
        <f>IF('6'!$B$5="","",IF('6'!$B$61="","",'6'!$B$5))</f>
        <v/>
      </c>
      <c r="AY1726" s="137" t="str">
        <f>IF('6'!$B$5="","",IF('6'!$B$61="","","PCF008002"))</f>
        <v/>
      </c>
      <c r="AZ1726" s="140" t="str">
        <f>IF('6'!$B$5="","",IF('6'!$B$61="","",2))</f>
        <v/>
      </c>
      <c r="BA1726" s="137" t="str">
        <f>IF('6'!$B$5="","",IF('6'!$B$61="","",8))</f>
        <v/>
      </c>
      <c r="BB1726" s="137" t="str">
        <f>IF('6'!$B$5="","",IF('6'!$B$61="","",IF('6'!$I$61="","",'6'!$I$61)))</f>
        <v/>
      </c>
      <c r="BC1726" s="141" t="str">
        <f>IF('6'!$B$5="","",IF('6'!$B$61="","",0))</f>
        <v/>
      </c>
      <c r="BD1726" s="137" t="str">
        <f>IF('6'!$B$5="","",IF('6'!$B$61="","",'6'!$B$2))</f>
        <v/>
      </c>
      <c r="BE1726" s="138" t="str">
        <f>IF('6'!$B$5="","",IF('6'!$B$61="","",'6'!$B$4))</f>
        <v/>
      </c>
    </row>
    <row r="1727" spans="50:57" x14ac:dyDescent="0.25">
      <c r="AX1727" s="139" t="str">
        <f>IF('6'!$B$5="","",IF('6'!$B$61="","",'6'!$B$5))</f>
        <v/>
      </c>
      <c r="AY1727" s="137" t="str">
        <f>IF('6'!$B$5="","",IF('6'!$B$61="","","PCF008002"))</f>
        <v/>
      </c>
      <c r="AZ1727" s="140" t="str">
        <f>IF('6'!$B$5="","",IF('6'!$B$61="","",2))</f>
        <v/>
      </c>
      <c r="BA1727" s="137" t="str">
        <f>IF('6'!$B$5="","",IF('6'!$B$61="","",9))</f>
        <v/>
      </c>
      <c r="BB1727" s="137" t="str">
        <f>IF('6'!$B$5="","",IF('6'!$B$61="","","QAQC"))</f>
        <v/>
      </c>
      <c r="BC1727" s="141" t="str">
        <f>IF('6'!$B$5="","",IF('6'!$B$61="","",0))</f>
        <v/>
      </c>
      <c r="BD1727" s="137" t="str">
        <f>IF('6'!$B$5="","",IF('6'!$B$61="","",'6'!$B$2))</f>
        <v/>
      </c>
      <c r="BE1727" s="138" t="str">
        <f>IF('6'!$B$5="","",IF('6'!$B$61="","",'6'!$B$4))</f>
        <v/>
      </c>
    </row>
    <row r="1728" spans="50:57" x14ac:dyDescent="0.25">
      <c r="AX1728" s="139" t="str">
        <f>IF('6'!$B$5="","",IF('6'!$B$61="","",'6'!$B$5))</f>
        <v/>
      </c>
      <c r="AY1728" s="137" t="str">
        <f>IF('6'!$B$5="","",IF('6'!$B$61="","","PCF008002"))</f>
        <v/>
      </c>
      <c r="AZ1728" s="140" t="str">
        <f>IF('6'!$B$5="","",IF('6'!$B$61="","",2))</f>
        <v/>
      </c>
      <c r="BA1728" s="137" t="str">
        <f>IF('6'!$B$5="","",IF('6'!$B$61="","",10))</f>
        <v/>
      </c>
      <c r="BB1728" s="137" t="str">
        <f>IF('6'!$B$5="","",IF('6'!$B$61="","",IF('6'!$R$61="","",'6'!$R$61)))</f>
        <v/>
      </c>
      <c r="BC1728" s="141" t="str">
        <f>IF('6'!$B$5="","",IF('6'!$B$61="","",0))</f>
        <v/>
      </c>
      <c r="BD1728" s="137" t="str">
        <f>IF('6'!$B$5="","",IF('6'!$B$61="","",'6'!$B$2))</f>
        <v/>
      </c>
      <c r="BE1728" s="138" t="str">
        <f>IF('6'!$B$5="","",IF('6'!$B$61="","",'6'!$B$4))</f>
        <v/>
      </c>
    </row>
    <row r="1729" spans="50:57" x14ac:dyDescent="0.25">
      <c r="AX1729" s="139" t="str">
        <f>IF('6'!$B$5="","",IF('6'!$B$61="","",'6'!$B$5))</f>
        <v/>
      </c>
      <c r="AY1729" s="137" t="str">
        <f>IF('6'!$B$5="","",IF('6'!$B$61="","","PCF008002"))</f>
        <v/>
      </c>
      <c r="AZ1729" s="140" t="str">
        <f>IF('6'!$B$5="","",IF('6'!$B$61="","",2))</f>
        <v/>
      </c>
      <c r="BA1729" s="137" t="str">
        <f>IF('6'!$B$5="","",IF('6'!$B$61="","",11))</f>
        <v/>
      </c>
      <c r="BB1729" s="137" t="str">
        <f>IF('6'!$B$5="","",IF('6'!$B$61="","",IF('6'!$K$61="","",'6'!$K$61)))</f>
        <v/>
      </c>
      <c r="BC1729" s="141" t="str">
        <f>IF('6'!$B$5="","",IF('6'!$B$61="","",0))</f>
        <v/>
      </c>
      <c r="BD1729" s="137" t="str">
        <f>IF('6'!$B$5="","",IF('6'!$B$61="","",'6'!$B$2))</f>
        <v/>
      </c>
      <c r="BE1729" s="138" t="str">
        <f>IF('6'!$B$5="","",IF('6'!$B$61="","",'6'!$B$4))</f>
        <v/>
      </c>
    </row>
    <row r="1730" spans="50:57" x14ac:dyDescent="0.25">
      <c r="AX1730" s="139" t="str">
        <f>IF('6'!$B$5="","",IF('6'!$B$61="","",'6'!$B$5))</f>
        <v/>
      </c>
      <c r="AY1730" s="137" t="str">
        <f>IF('6'!$B$5="","",IF('6'!$B$61="","","PCF008002"))</f>
        <v/>
      </c>
      <c r="AZ1730" s="140" t="str">
        <f>IF('6'!$B$5="","",IF('6'!$B$61="","",2))</f>
        <v/>
      </c>
      <c r="BA1730" s="137" t="str">
        <f>IF('6'!$B$5="","",IF('6'!$B$61="","",12))</f>
        <v/>
      </c>
      <c r="BB1730" s="137" t="str">
        <f>IF('6'!$B$5="","",IF('6'!$B$61="","",IF('6'!$E$61="","",'6'!$E$61)))</f>
        <v/>
      </c>
      <c r="BC1730" s="141" t="str">
        <f>IF('6'!$B$5="","",IF('6'!$B$61="","",0))</f>
        <v/>
      </c>
      <c r="BD1730" s="137" t="str">
        <f>IF('6'!$B$5="","",IF('6'!$B$61="","",'6'!$B$2))</f>
        <v/>
      </c>
      <c r="BE1730" s="138" t="str">
        <f>IF('6'!$B$5="","",IF('6'!$B$61="","",'6'!$B$4))</f>
        <v/>
      </c>
    </row>
    <row r="1731" spans="50:57" x14ac:dyDescent="0.25">
      <c r="AX1731" s="139" t="str">
        <f>IF('6'!$B$5="","",IF('6'!$B$61="","",'6'!$B$5))</f>
        <v/>
      </c>
      <c r="AY1731" s="137" t="str">
        <f>IF('6'!$B$5="","",IF('6'!$B$61="","","PCF008002"))</f>
        <v/>
      </c>
      <c r="AZ1731" s="140" t="str">
        <f>IF('6'!$B$5="","",IF('6'!$B$61="","",2))</f>
        <v/>
      </c>
      <c r="BA1731" s="137" t="str">
        <f>IF('6'!$B$5="","",IF('6'!$B$61="","",990))</f>
        <v/>
      </c>
      <c r="BB1731" s="137"/>
      <c r="BC1731" s="141" t="str">
        <f>IF('6'!$B$5="","",IF('6'!$B$61="","",0))</f>
        <v/>
      </c>
      <c r="BD1731" s="137" t="str">
        <f>IF('6'!$B$5="","",IF('6'!$B$61="","",'6'!$B$2))</f>
        <v/>
      </c>
      <c r="BE1731" s="138" t="str">
        <f>IF('6'!$B$5="","",IF('6'!$B$61="","",'6'!$B$4))</f>
        <v/>
      </c>
    </row>
    <row r="1732" spans="50:57" x14ac:dyDescent="0.25">
      <c r="AX1732" s="139" t="str">
        <f>IF('6'!$B$5="","",IF('6'!$B$61="","",'6'!$B$5))</f>
        <v/>
      </c>
      <c r="AY1732" s="137" t="str">
        <f>IF('6'!$B$5="","",IF('6'!$B$61="","","PCF008002"))</f>
        <v/>
      </c>
      <c r="AZ1732" s="140" t="str">
        <f>IF('6'!$B$5="","",IF('6'!$B$61="","",2))</f>
        <v/>
      </c>
      <c r="BA1732" s="137" t="str">
        <f>IF('6'!$B$5="","",IF('6'!$B$61="","",992))</f>
        <v/>
      </c>
      <c r="BB1732" s="137"/>
      <c r="BC1732" s="141" t="str">
        <f>IF('6'!$B$5="","",IF('6'!$B$61="","",0))</f>
        <v/>
      </c>
      <c r="BD1732" s="137" t="str">
        <f>IF('6'!$B$5="","",IF('6'!$B$61="","",'6'!$B$2))</f>
        <v/>
      </c>
      <c r="BE1732" s="138" t="str">
        <f>IF('6'!$B$5="","",IF('6'!$B$61="","",'6'!$B$4))</f>
        <v/>
      </c>
    </row>
    <row r="1733" spans="50:57" x14ac:dyDescent="0.25">
      <c r="AX1733" s="139" t="str">
        <f>IF('6'!$B$5="","",IF('6'!$B$61="","",'6'!$B$5))</f>
        <v/>
      </c>
      <c r="AY1733" s="137" t="str">
        <f>IF('6'!$B$5="","",IF('6'!$B$61="","","PCF008002"))</f>
        <v/>
      </c>
      <c r="AZ1733" s="140" t="str">
        <f>IF('6'!$B$5="","",IF('6'!$B$61="","",2))</f>
        <v/>
      </c>
      <c r="BA1733" s="137" t="str">
        <f>IF('6'!$B$5="","",IF('6'!$B$61="","",993))</f>
        <v/>
      </c>
      <c r="BB1733" s="137"/>
      <c r="BC1733" s="141" t="str">
        <f>IF('6'!$B$5="","",IF('6'!$B$61="","",0))</f>
        <v/>
      </c>
      <c r="BD1733" s="137" t="str">
        <f>IF('6'!$B$5="","",IF('6'!$B$61="","",'6'!$B$2))</f>
        <v/>
      </c>
      <c r="BE1733" s="138" t="str">
        <f>IF('6'!$B$5="","",IF('6'!$B$61="","",'6'!$B$4))</f>
        <v/>
      </c>
    </row>
    <row r="1734" spans="50:57" x14ac:dyDescent="0.25">
      <c r="AX1734" s="139" t="str">
        <f>IF('6'!$B$5="","",IF('6'!$B$61="","",'6'!$B$5))</f>
        <v/>
      </c>
      <c r="AY1734" s="137" t="str">
        <f>IF('6'!$B$5="","",IF('6'!$B$61="","","PCF008002"))</f>
        <v/>
      </c>
      <c r="AZ1734" s="140" t="str">
        <f>IF('6'!$B$5="","",IF('6'!$B$61="","",2))</f>
        <v/>
      </c>
      <c r="BA1734" s="137" t="str">
        <f>IF('6'!$B$5="","",IF('6'!$B$61="","",994))</f>
        <v/>
      </c>
      <c r="BB1734" s="137"/>
      <c r="BC1734" s="141" t="str">
        <f>IF('6'!$B$5="","",IF('6'!$B$61="","",0))</f>
        <v/>
      </c>
      <c r="BD1734" s="137" t="str">
        <f>IF('6'!$B$5="","",IF('6'!$B$61="","",'6'!$B$2))</f>
        <v/>
      </c>
      <c r="BE1734" s="138" t="str">
        <f>IF('6'!$B$5="","",IF('6'!$B$61="","",'6'!$B$4))</f>
        <v/>
      </c>
    </row>
    <row r="1735" spans="50:57" x14ac:dyDescent="0.25">
      <c r="AX1735" s="139" t="str">
        <f>IF('6'!$B$5="","",IF('6'!$B$61="","",'6'!$B$5))</f>
        <v/>
      </c>
      <c r="AY1735" s="137" t="str">
        <f>IF('6'!$B$5="","",IF('6'!$B$61="","","PCF008002"))</f>
        <v/>
      </c>
      <c r="AZ1735" s="140" t="str">
        <f>IF('6'!$B$5="","",IF('6'!$B$61="","",2))</f>
        <v/>
      </c>
      <c r="BA1735" s="137" t="str">
        <f>IF('6'!$B$5="","",IF('6'!$B$61="","",995))</f>
        <v/>
      </c>
      <c r="BB1735" s="137"/>
      <c r="BC1735" s="141" t="str">
        <f>IF('6'!$B$5="","",IF('6'!$B$61="","",0))</f>
        <v/>
      </c>
      <c r="BD1735" s="137" t="str">
        <f>IF('6'!$B$5="","",IF('6'!$B$61="","",'6'!$B$2))</f>
        <v/>
      </c>
      <c r="BE1735" s="138" t="str">
        <f>IF('6'!$B$5="","",IF('6'!$B$61="","",'6'!$B$4))</f>
        <v/>
      </c>
    </row>
    <row r="1736" spans="50:57" x14ac:dyDescent="0.25">
      <c r="AX1736" s="139" t="str">
        <f>IF('6'!$B$5="","",IF('6'!$B$61="","",'6'!$B$5))</f>
        <v/>
      </c>
      <c r="AY1736" s="137" t="str">
        <f>IF('6'!$B$5="","",IF('6'!$B$61="","","PCF008002"))</f>
        <v/>
      </c>
      <c r="AZ1736" s="140" t="str">
        <f>IF('6'!$B$5="","",IF('6'!$B$61="","",2))</f>
        <v/>
      </c>
      <c r="BA1736" s="137" t="str">
        <f>IF('6'!$B$5="","",IF('6'!$B$61="","",996))</f>
        <v/>
      </c>
      <c r="BB1736" s="137"/>
      <c r="BC1736" s="141" t="str">
        <f>IF('6'!$B$5="","",IF('6'!$B$61="","",0))</f>
        <v/>
      </c>
      <c r="BD1736" s="137" t="str">
        <f>IF('6'!$B$5="","",IF('6'!$B$61="","",'6'!$B$2))</f>
        <v/>
      </c>
      <c r="BE1736" s="138" t="str">
        <f>IF('6'!$B$5="","",IF('6'!$B$61="","",'6'!$B$4))</f>
        <v/>
      </c>
    </row>
    <row r="1737" spans="50:57" x14ac:dyDescent="0.25">
      <c r="AX1737" s="139" t="str">
        <f>IF('6'!$B$5="","",IF('6'!$B$61="","",'6'!$B$5))</f>
        <v/>
      </c>
      <c r="AY1737" s="137" t="str">
        <f>IF('6'!$B$5="","",IF('6'!$B$61="","","PCF008002"))</f>
        <v/>
      </c>
      <c r="AZ1737" s="140" t="str">
        <f>IF('6'!$B$5="","",IF('6'!$B$61="","",2))</f>
        <v/>
      </c>
      <c r="BA1737" s="137" t="str">
        <f>IF('6'!$B$5="","",IF('6'!$B$61="","",997))</f>
        <v/>
      </c>
      <c r="BB1737" s="137"/>
      <c r="BC1737" s="141" t="str">
        <f>IF('6'!$B$5="","",IF('6'!$B$61="","",0))</f>
        <v/>
      </c>
      <c r="BD1737" s="137" t="str">
        <f>IF('6'!$B$5="","",IF('6'!$B$61="","",'6'!$B$2))</f>
        <v/>
      </c>
      <c r="BE1737" s="138" t="str">
        <f>IF('6'!$B$5="","",IF('6'!$B$61="","",'6'!$B$4))</f>
        <v/>
      </c>
    </row>
    <row r="1738" spans="50:57" x14ac:dyDescent="0.25">
      <c r="AX1738" s="139" t="str">
        <f>IF('6'!$B$5="","",IF('6'!$B$61="","",'6'!$B$5))</f>
        <v/>
      </c>
      <c r="AY1738" s="137" t="str">
        <f>IF('6'!$B$5="","",IF('6'!$B$61="","","PCF008002"))</f>
        <v/>
      </c>
      <c r="AZ1738" s="140" t="str">
        <f>IF('6'!$B$5="","",IF('6'!$B$61="","",2))</f>
        <v/>
      </c>
      <c r="BA1738" s="137" t="str">
        <f>IF('6'!$B$5="","",IF('6'!$B$61="","",998))</f>
        <v/>
      </c>
      <c r="BB1738" s="137"/>
      <c r="BC1738" s="141" t="str">
        <f>IF('6'!$B$5="","",IF('6'!$B$61="","",0))</f>
        <v/>
      </c>
      <c r="BD1738" s="137" t="str">
        <f>IF('6'!$B$5="","",IF('6'!$B$61="","",'6'!$B$2))</f>
        <v/>
      </c>
      <c r="BE1738" s="138" t="str">
        <f>IF('6'!$B$5="","",IF('6'!$B$61="","",'6'!$B$4))</f>
        <v/>
      </c>
    </row>
    <row r="1739" spans="50:57" x14ac:dyDescent="0.25">
      <c r="AX1739" s="139" t="str">
        <f>IF('6'!$B$5="","",IF('6'!$B$61="","",'6'!$B$5))</f>
        <v/>
      </c>
      <c r="AY1739" s="137" t="str">
        <f>IF('6'!$B$5="","",IF('6'!$B$61="","","PCF008002"))</f>
        <v/>
      </c>
      <c r="AZ1739" s="140" t="str">
        <f>IF('6'!$B$5="","",IF('6'!$B$61="","",2))</f>
        <v/>
      </c>
      <c r="BA1739" s="137" t="str">
        <f>IF('6'!$B$5="","",IF('6'!$B$61="","",999))</f>
        <v/>
      </c>
      <c r="BB1739" s="137"/>
      <c r="BC1739" s="141" t="str">
        <f>IF('6'!$B$5="","",IF('6'!$B$61="","",0))</f>
        <v/>
      </c>
      <c r="BD1739" s="137" t="str">
        <f>IF('6'!$B$5="","",IF('6'!$B$61="","",'6'!$B$2))</f>
        <v/>
      </c>
      <c r="BE1739" s="138" t="str">
        <f>IF('6'!$B$5="","",IF('6'!$B$61="","",'6'!$B$4))</f>
        <v/>
      </c>
    </row>
    <row r="1740" spans="50:57" x14ac:dyDescent="0.25">
      <c r="AX1740" s="139" t="str">
        <f>IF('6'!$B$5="","",IF('6'!$B$62="","",'6'!$B$5))</f>
        <v/>
      </c>
      <c r="AY1740" s="137" t="str">
        <f>IF('6'!$B$5="","",IF('6'!$B$62="","","PCF008002"))</f>
        <v/>
      </c>
      <c r="AZ1740" s="140" t="str">
        <f>IF('6'!$B$5="","",IF('6'!$B$62="","",3))</f>
        <v/>
      </c>
      <c r="BA1740" s="137" t="str">
        <f>IF('6'!$B$5="","",IF('6'!$B$62="","",1))</f>
        <v/>
      </c>
      <c r="BB1740" s="137" t="str">
        <f>IF('6'!$B$5="","",IF('6'!$B$62="","",IF('6'!$B$62="","",'6'!$B$62)))</f>
        <v/>
      </c>
      <c r="BC1740" s="141" t="str">
        <f>IF('6'!$B$5="","",IF('6'!$B$62="","",0))</f>
        <v/>
      </c>
      <c r="BD1740" s="137" t="str">
        <f>IF('6'!$B$5="","",IF('6'!$B$62="","",'6'!$B$2))</f>
        <v/>
      </c>
      <c r="BE1740" s="138" t="str">
        <f>IF('6'!$B$5="","",IF('6'!$B$62="","",'6'!$B$4))</f>
        <v/>
      </c>
    </row>
    <row r="1741" spans="50:57" x14ac:dyDescent="0.25">
      <c r="AX1741" s="139" t="str">
        <f>IF('6'!$B$5="","",IF('6'!$B$62="","",'6'!$B$5))</f>
        <v/>
      </c>
      <c r="AY1741" s="137" t="str">
        <f>IF('6'!$B$5="","",IF('6'!$B$62="","","PCF008002"))</f>
        <v/>
      </c>
      <c r="AZ1741" s="140" t="str">
        <f>IF('6'!$B$5="","",IF('6'!$B$62="","",3))</f>
        <v/>
      </c>
      <c r="BA1741" s="137" t="str">
        <f>IF('6'!$B$5="","",IF('6'!$B$62="","",2))</f>
        <v/>
      </c>
      <c r="BB1741" s="137" t="str">
        <f>IF('6'!$B$5="","",IF('6'!$B$62="","",IF('6'!$J$62="","",'6'!$J$62)))</f>
        <v/>
      </c>
      <c r="BC1741" s="141" t="str">
        <f>IF('6'!$B$5="","",IF('6'!$B$62="","",0))</f>
        <v/>
      </c>
      <c r="BD1741" s="137" t="str">
        <f>IF('6'!$B$5="","",IF('6'!$B$62="","",'6'!$B$2))</f>
        <v/>
      </c>
      <c r="BE1741" s="138" t="str">
        <f>IF('6'!$B$5="","",IF('6'!$B$62="","",'6'!$B$4))</f>
        <v/>
      </c>
    </row>
    <row r="1742" spans="50:57" x14ac:dyDescent="0.25">
      <c r="AX1742" s="139" t="str">
        <f>IF('6'!$B$5="","",IF('6'!$B$62="","",'6'!$B$5))</f>
        <v/>
      </c>
      <c r="AY1742" s="137" t="str">
        <f>IF('6'!$B$5="","",IF('6'!$B$62="","","PCF008002"))</f>
        <v/>
      </c>
      <c r="AZ1742" s="140" t="str">
        <f>IF('6'!$B$5="","",IF('6'!$B$62="","",3))</f>
        <v/>
      </c>
      <c r="BA1742" s="137" t="str">
        <f>IF('6'!$B$5="","",IF('6'!$B$62="","",3))</f>
        <v/>
      </c>
      <c r="BB1742" s="137" t="str">
        <f>IF('6'!$B$5="","",IF('6'!$B$62="","",IF('6'!$D$62="","",'6'!$D$62)))</f>
        <v/>
      </c>
      <c r="BC1742" s="141" t="str">
        <f>IF('6'!$B$5="","",IF('6'!$B$62="","",0))</f>
        <v/>
      </c>
      <c r="BD1742" s="137" t="str">
        <f>IF('6'!$B$5="","",IF('6'!$B$62="","",'6'!$B$2))</f>
        <v/>
      </c>
      <c r="BE1742" s="138" t="str">
        <f>IF('6'!$B$5="","",IF('6'!$B$62="","",'6'!$B$4))</f>
        <v/>
      </c>
    </row>
    <row r="1743" spans="50:57" x14ac:dyDescent="0.25">
      <c r="AX1743" s="139" t="str">
        <f>IF('6'!$B$5="","",IF('6'!$B$62="","",'6'!$B$5))</f>
        <v/>
      </c>
      <c r="AY1743" s="137" t="str">
        <f>IF('6'!$B$5="","",IF('6'!$B$62="","","PCF008002"))</f>
        <v/>
      </c>
      <c r="AZ1743" s="140" t="str">
        <f>IF('6'!$B$5="","",IF('6'!$B$62="","",3))</f>
        <v/>
      </c>
      <c r="BA1743" s="137" t="str">
        <f>IF('6'!$B$5="","",IF('6'!$B$62="","",4))</f>
        <v/>
      </c>
      <c r="BB1743" s="137" t="str">
        <f>IF('6'!$B$5="","",IF('6'!$B$62="","",IF('6'!$D$62="","",'6'!$D$62)))</f>
        <v/>
      </c>
      <c r="BC1743" s="141" t="str">
        <f>IF('6'!$B$5="","",IF('6'!$B$62="","",0))</f>
        <v/>
      </c>
      <c r="BD1743" s="137" t="str">
        <f>IF('6'!$B$5="","",IF('6'!$B$62="","",'6'!$B$2))</f>
        <v/>
      </c>
      <c r="BE1743" s="138" t="str">
        <f>IF('6'!$B$5="","",IF('6'!$B$62="","",'6'!$B$4))</f>
        <v/>
      </c>
    </row>
    <row r="1744" spans="50:57" x14ac:dyDescent="0.25">
      <c r="AX1744" s="139" t="str">
        <f>IF('6'!$B$5="","",IF('6'!$B$62="","",'6'!$B$5))</f>
        <v/>
      </c>
      <c r="AY1744" s="137" t="str">
        <f>IF('6'!$B$5="","",IF('6'!$B$62="","","PCF008002"))</f>
        <v/>
      </c>
      <c r="AZ1744" s="140" t="str">
        <f>IF('6'!$B$5="","",IF('6'!$B$62="","",3))</f>
        <v/>
      </c>
      <c r="BA1744" s="137" t="str">
        <f>IF('6'!$B$5="","",IF('6'!$B$62="","",5))</f>
        <v/>
      </c>
      <c r="BB1744" s="137" t="str">
        <f>IF('6'!$B$5="","",IF('6'!$B$62="","",IF('6'!$F$62="","",'6'!$F$62)))</f>
        <v/>
      </c>
      <c r="BC1744" s="141" t="str">
        <f>IF('6'!$B$5="","",IF('6'!$B$62="","",0))</f>
        <v/>
      </c>
      <c r="BD1744" s="137" t="str">
        <f>IF('6'!$B$5="","",IF('6'!$B$62="","",'6'!$B$2))</f>
        <v/>
      </c>
      <c r="BE1744" s="138" t="str">
        <f>IF('6'!$B$5="","",IF('6'!$B$62="","",'6'!$B$4))</f>
        <v/>
      </c>
    </row>
    <row r="1745" spans="50:57" x14ac:dyDescent="0.25">
      <c r="AX1745" s="139" t="str">
        <f>IF('6'!$B$5="","",IF('6'!$B$62="","",'6'!$B$5))</f>
        <v/>
      </c>
      <c r="AY1745" s="137" t="str">
        <f>IF('6'!$B$5="","",IF('6'!$B$62="","","PCF008002"))</f>
        <v/>
      </c>
      <c r="AZ1745" s="140" t="str">
        <f>IF('6'!$B$5="","",IF('6'!$B$62="","",3))</f>
        <v/>
      </c>
      <c r="BA1745" s="137" t="str">
        <f>IF('6'!$B$5="","",IF('6'!$B$62="","",6))</f>
        <v/>
      </c>
      <c r="BB1745" s="137" t="str">
        <f>IF('6'!$B$5="","",IF('6'!$B$62="","",IF('6'!$G$62="","",'6'!$G$62)))</f>
        <v/>
      </c>
      <c r="BC1745" s="141" t="str">
        <f>IF('6'!$B$5="","",IF('6'!$B$62="","",0))</f>
        <v/>
      </c>
      <c r="BD1745" s="137" t="str">
        <f>IF('6'!$B$5="","",IF('6'!$B$62="","",'6'!$B$2))</f>
        <v/>
      </c>
      <c r="BE1745" s="138" t="str">
        <f>IF('6'!$B$5="","",IF('6'!$B$62="","",'6'!$B$4))</f>
        <v/>
      </c>
    </row>
    <row r="1746" spans="50:57" x14ac:dyDescent="0.25">
      <c r="AX1746" s="139" t="str">
        <f>IF('6'!$B$5="","",IF('6'!$B$62="","",'6'!$B$5))</f>
        <v/>
      </c>
      <c r="AY1746" s="137" t="str">
        <f>IF('6'!$B$5="","",IF('6'!$B$62="","","PCF008002"))</f>
        <v/>
      </c>
      <c r="AZ1746" s="140" t="str">
        <f>IF('6'!$B$5="","",IF('6'!$B$62="","",3))</f>
        <v/>
      </c>
      <c r="BA1746" s="137" t="str">
        <f>IF('6'!$B$5="","",IF('6'!$B$62="","",7))</f>
        <v/>
      </c>
      <c r="BB1746" s="137" t="str">
        <f>IF('6'!$B$5="","",IF('6'!$B$62="","",IF('6'!$H$62="","",'6'!$H$62)))</f>
        <v/>
      </c>
      <c r="BC1746" s="141" t="str">
        <f>IF('6'!$B$5="","",IF('6'!$B$62="","",0))</f>
        <v/>
      </c>
      <c r="BD1746" s="137" t="str">
        <f>IF('6'!$B$5="","",IF('6'!$B$62="","",'6'!$B$2))</f>
        <v/>
      </c>
      <c r="BE1746" s="138" t="str">
        <f>IF('6'!$B$5="","",IF('6'!$B$62="","",'6'!$B$4))</f>
        <v/>
      </c>
    </row>
    <row r="1747" spans="50:57" x14ac:dyDescent="0.25">
      <c r="AX1747" s="139" t="str">
        <f>IF('6'!$B$5="","",IF('6'!$B$62="","",'6'!$B$5))</f>
        <v/>
      </c>
      <c r="AY1747" s="137" t="str">
        <f>IF('6'!$B$5="","",IF('6'!$B$62="","","PCF008002"))</f>
        <v/>
      </c>
      <c r="AZ1747" s="140" t="str">
        <f>IF('6'!$B$5="","",IF('6'!$B$62="","",3))</f>
        <v/>
      </c>
      <c r="BA1747" s="137" t="str">
        <f>IF('6'!$B$5="","",IF('6'!$B$62="","",8))</f>
        <v/>
      </c>
      <c r="BB1747" s="137" t="str">
        <f>IF('6'!$B$5="","",IF('6'!$B$62="","",IF('6'!$I$62="","",'6'!$I$62)))</f>
        <v/>
      </c>
      <c r="BC1747" s="141" t="str">
        <f>IF('6'!$B$5="","",IF('6'!$B$62="","",0))</f>
        <v/>
      </c>
      <c r="BD1747" s="137" t="str">
        <f>IF('6'!$B$5="","",IF('6'!$B$62="","",'6'!$B$2))</f>
        <v/>
      </c>
      <c r="BE1747" s="138" t="str">
        <f>IF('6'!$B$5="","",IF('6'!$B$62="","",'6'!$B$4))</f>
        <v/>
      </c>
    </row>
    <row r="1748" spans="50:57" x14ac:dyDescent="0.25">
      <c r="AX1748" s="139" t="str">
        <f>IF('6'!$B$5="","",IF('6'!$B$62="","",'6'!$B$5))</f>
        <v/>
      </c>
      <c r="AY1748" s="137" t="str">
        <f>IF('6'!$B$5="","",IF('6'!$B$62="","","PCF008002"))</f>
        <v/>
      </c>
      <c r="AZ1748" s="140" t="str">
        <f>IF('6'!$B$5="","",IF('6'!$B$62="","",3))</f>
        <v/>
      </c>
      <c r="BA1748" s="137" t="str">
        <f>IF('6'!$B$5="","",IF('6'!$B$62="","",9))</f>
        <v/>
      </c>
      <c r="BB1748" s="137" t="str">
        <f>IF('6'!$B$5="","",IF('6'!$B$62="","","QAQC"))</f>
        <v/>
      </c>
      <c r="BC1748" s="141" t="str">
        <f>IF('6'!$B$5="","",IF('6'!$B$62="","",0))</f>
        <v/>
      </c>
      <c r="BD1748" s="137" t="str">
        <f>IF('6'!$B$5="","",IF('6'!$B$62="","",'6'!$B$2))</f>
        <v/>
      </c>
      <c r="BE1748" s="138" t="str">
        <f>IF('6'!$B$5="","",IF('6'!$B$62="","",'6'!$B$4))</f>
        <v/>
      </c>
    </row>
    <row r="1749" spans="50:57" x14ac:dyDescent="0.25">
      <c r="AX1749" s="139" t="str">
        <f>IF('6'!$B$5="","",IF('6'!$B$62="","",'6'!$B$5))</f>
        <v/>
      </c>
      <c r="AY1749" s="137" t="str">
        <f>IF('6'!$B$5="","",IF('6'!$B$62="","","PCF008002"))</f>
        <v/>
      </c>
      <c r="AZ1749" s="140" t="str">
        <f>IF('6'!$B$5="","",IF('6'!$B$62="","",3))</f>
        <v/>
      </c>
      <c r="BA1749" s="137" t="str">
        <f>IF('6'!$B$5="","",IF('6'!$B$62="","",10))</f>
        <v/>
      </c>
      <c r="BB1749" s="137" t="str">
        <f>IF('6'!$B$5="","",IF('6'!$B$62="","",IF('6'!$R$62="","",'6'!$R$62)))</f>
        <v/>
      </c>
      <c r="BC1749" s="141" t="str">
        <f>IF('6'!$B$5="","",IF('6'!$B$62="","",0))</f>
        <v/>
      </c>
      <c r="BD1749" s="137" t="str">
        <f>IF('6'!$B$5="","",IF('6'!$B$62="","",'6'!$B$2))</f>
        <v/>
      </c>
      <c r="BE1749" s="138" t="str">
        <f>IF('6'!$B$5="","",IF('6'!$B$62="","",'6'!$B$4))</f>
        <v/>
      </c>
    </row>
    <row r="1750" spans="50:57" x14ac:dyDescent="0.25">
      <c r="AX1750" s="139" t="str">
        <f>IF('6'!$B$5="","",IF('6'!$B$62="","",'6'!$B$5))</f>
        <v/>
      </c>
      <c r="AY1750" s="137" t="str">
        <f>IF('6'!$B$5="","",IF('6'!$B$62="","","PCF008002"))</f>
        <v/>
      </c>
      <c r="AZ1750" s="140" t="str">
        <f>IF('6'!$B$5="","",IF('6'!$B$62="","",3))</f>
        <v/>
      </c>
      <c r="BA1750" s="137" t="str">
        <f>IF('6'!$B$5="","",IF('6'!$B$62="","",11))</f>
        <v/>
      </c>
      <c r="BB1750" s="137" t="str">
        <f>IF('6'!$B$5="","",IF('6'!$B$62="","",IF('6'!$K$62="","",'6'!$K$62)))</f>
        <v/>
      </c>
      <c r="BC1750" s="141" t="str">
        <f>IF('6'!$B$5="","",IF('6'!$B$62="","",0))</f>
        <v/>
      </c>
      <c r="BD1750" s="137" t="str">
        <f>IF('6'!$B$5="","",IF('6'!$B$62="","",'6'!$B$2))</f>
        <v/>
      </c>
      <c r="BE1750" s="138" t="str">
        <f>IF('6'!$B$5="","",IF('6'!$B$62="","",'6'!$B$4))</f>
        <v/>
      </c>
    </row>
    <row r="1751" spans="50:57" x14ac:dyDescent="0.25">
      <c r="AX1751" s="139" t="str">
        <f>IF('6'!$B$5="","",IF('6'!$B$62="","",'6'!$B$5))</f>
        <v/>
      </c>
      <c r="AY1751" s="137" t="str">
        <f>IF('6'!$B$5="","",IF('6'!$B$62="","","PCF008002"))</f>
        <v/>
      </c>
      <c r="AZ1751" s="140" t="str">
        <f>IF('6'!$B$5="","",IF('6'!$B$62="","",3))</f>
        <v/>
      </c>
      <c r="BA1751" s="137" t="str">
        <f>IF('6'!$B$5="","",IF('6'!$B$62="","",12))</f>
        <v/>
      </c>
      <c r="BB1751" s="137" t="str">
        <f>IF('6'!$B$5="","",IF('6'!$B$62="","",IF('6'!$E$62="","",'6'!$E$62)))</f>
        <v/>
      </c>
      <c r="BC1751" s="141" t="str">
        <f>IF('6'!$B$5="","",IF('6'!$B$62="","",0))</f>
        <v/>
      </c>
      <c r="BD1751" s="137" t="str">
        <f>IF('6'!$B$5="","",IF('6'!$B$62="","",'6'!$B$2))</f>
        <v/>
      </c>
      <c r="BE1751" s="138" t="str">
        <f>IF('6'!$B$5="","",IF('6'!$B$62="","",'6'!$B$4))</f>
        <v/>
      </c>
    </row>
    <row r="1752" spans="50:57" x14ac:dyDescent="0.25">
      <c r="AX1752" s="139" t="str">
        <f>IF('6'!$B$5="","",IF('6'!$B$62="","",'6'!$B$5))</f>
        <v/>
      </c>
      <c r="AY1752" s="137" t="str">
        <f>IF('6'!$B$5="","",IF('6'!$B$62="","","PCF008002"))</f>
        <v/>
      </c>
      <c r="AZ1752" s="140" t="str">
        <f>IF('6'!$B$5="","",IF('6'!$B$62="","",3))</f>
        <v/>
      </c>
      <c r="BA1752" s="137" t="str">
        <f>IF('6'!$B$5="","",IF('6'!$B$62="","",990))</f>
        <v/>
      </c>
      <c r="BB1752" s="137"/>
      <c r="BC1752" s="141" t="str">
        <f>IF('6'!$B$5="","",IF('6'!$B$62="","",0))</f>
        <v/>
      </c>
      <c r="BD1752" s="137" t="str">
        <f>IF('6'!$B$5="","",IF('6'!$B$62="","",'6'!$B$2))</f>
        <v/>
      </c>
      <c r="BE1752" s="138" t="str">
        <f>IF('6'!$B$5="","",IF('6'!$B$62="","",'6'!$B$4))</f>
        <v/>
      </c>
    </row>
    <row r="1753" spans="50:57" x14ac:dyDescent="0.25">
      <c r="AX1753" s="139" t="str">
        <f>IF('6'!$B$5="","",IF('6'!$B$62="","",'6'!$B$5))</f>
        <v/>
      </c>
      <c r="AY1753" s="137" t="str">
        <f>IF('6'!$B$5="","",IF('6'!$B$62="","","PCF008002"))</f>
        <v/>
      </c>
      <c r="AZ1753" s="140" t="str">
        <f>IF('6'!$B$5="","",IF('6'!$B$62="","",3))</f>
        <v/>
      </c>
      <c r="BA1753" s="137" t="str">
        <f>IF('6'!$B$5="","",IF('6'!$B$62="","",992))</f>
        <v/>
      </c>
      <c r="BB1753" s="137"/>
      <c r="BC1753" s="141" t="str">
        <f>IF('6'!$B$5="","",IF('6'!$B$62="","",0))</f>
        <v/>
      </c>
      <c r="BD1753" s="137" t="str">
        <f>IF('6'!$B$5="","",IF('6'!$B$62="","",'6'!$B$2))</f>
        <v/>
      </c>
      <c r="BE1753" s="138" t="str">
        <f>IF('6'!$B$5="","",IF('6'!$B$62="","",'6'!$B$4))</f>
        <v/>
      </c>
    </row>
    <row r="1754" spans="50:57" x14ac:dyDescent="0.25">
      <c r="AX1754" s="139" t="str">
        <f>IF('6'!$B$5="","",IF('6'!$B$62="","",'6'!$B$5))</f>
        <v/>
      </c>
      <c r="AY1754" s="137" t="str">
        <f>IF('6'!$B$5="","",IF('6'!$B$62="","","PCF008002"))</f>
        <v/>
      </c>
      <c r="AZ1754" s="140" t="str">
        <f>IF('6'!$B$5="","",IF('6'!$B$62="","",3))</f>
        <v/>
      </c>
      <c r="BA1754" s="137" t="str">
        <f>IF('6'!$B$5="","",IF('6'!$B$62="","",993))</f>
        <v/>
      </c>
      <c r="BB1754" s="137"/>
      <c r="BC1754" s="141" t="str">
        <f>IF('6'!$B$5="","",IF('6'!$B$62="","",0))</f>
        <v/>
      </c>
      <c r="BD1754" s="137" t="str">
        <f>IF('6'!$B$5="","",IF('6'!$B$62="","",'6'!$B$2))</f>
        <v/>
      </c>
      <c r="BE1754" s="138" t="str">
        <f>IF('6'!$B$5="","",IF('6'!$B$62="","",'6'!$B$4))</f>
        <v/>
      </c>
    </row>
    <row r="1755" spans="50:57" x14ac:dyDescent="0.25">
      <c r="AX1755" s="139" t="str">
        <f>IF('6'!$B$5="","",IF('6'!$B$62="","",'6'!$B$5))</f>
        <v/>
      </c>
      <c r="AY1755" s="137" t="str">
        <f>IF('6'!$B$5="","",IF('6'!$B$62="","","PCF008002"))</f>
        <v/>
      </c>
      <c r="AZ1755" s="140" t="str">
        <f>IF('6'!$B$5="","",IF('6'!$B$62="","",3))</f>
        <v/>
      </c>
      <c r="BA1755" s="137" t="str">
        <f>IF('6'!$B$5="","",IF('6'!$B$62="","",994))</f>
        <v/>
      </c>
      <c r="BB1755" s="137"/>
      <c r="BC1755" s="141" t="str">
        <f>IF('6'!$B$5="","",IF('6'!$B$62="","",0))</f>
        <v/>
      </c>
      <c r="BD1755" s="137" t="str">
        <f>IF('6'!$B$5="","",IF('6'!$B$62="","",'6'!$B$2))</f>
        <v/>
      </c>
      <c r="BE1755" s="138" t="str">
        <f>IF('6'!$B$5="","",IF('6'!$B$62="","",'6'!$B$4))</f>
        <v/>
      </c>
    </row>
    <row r="1756" spans="50:57" x14ac:dyDescent="0.25">
      <c r="AX1756" s="139" t="str">
        <f>IF('6'!$B$5="","",IF('6'!$B$62="","",'6'!$B$5))</f>
        <v/>
      </c>
      <c r="AY1756" s="137" t="str">
        <f>IF('6'!$B$5="","",IF('6'!$B$62="","","PCF008002"))</f>
        <v/>
      </c>
      <c r="AZ1756" s="140" t="str">
        <f>IF('6'!$B$5="","",IF('6'!$B$62="","",3))</f>
        <v/>
      </c>
      <c r="BA1756" s="137" t="str">
        <f>IF('6'!$B$5="","",IF('6'!$B$62="","",995))</f>
        <v/>
      </c>
      <c r="BB1756" s="137"/>
      <c r="BC1756" s="141" t="str">
        <f>IF('6'!$B$5="","",IF('6'!$B$62="","",0))</f>
        <v/>
      </c>
      <c r="BD1756" s="137" t="str">
        <f>IF('6'!$B$5="","",IF('6'!$B$62="","",'6'!$B$2))</f>
        <v/>
      </c>
      <c r="BE1756" s="138" t="str">
        <f>IF('6'!$B$5="","",IF('6'!$B$62="","",'6'!$B$4))</f>
        <v/>
      </c>
    </row>
    <row r="1757" spans="50:57" x14ac:dyDescent="0.25">
      <c r="AX1757" s="139" t="str">
        <f>IF('6'!$B$5="","",IF('6'!$B$62="","",'6'!$B$5))</f>
        <v/>
      </c>
      <c r="AY1757" s="137" t="str">
        <f>IF('6'!$B$5="","",IF('6'!$B$62="","","PCF008002"))</f>
        <v/>
      </c>
      <c r="AZ1757" s="140" t="str">
        <f>IF('6'!$B$5="","",IF('6'!$B$62="","",3))</f>
        <v/>
      </c>
      <c r="BA1757" s="137" t="str">
        <f>IF('6'!$B$5="","",IF('6'!$B$62="","",996))</f>
        <v/>
      </c>
      <c r="BB1757" s="137"/>
      <c r="BC1757" s="141" t="str">
        <f>IF('6'!$B$5="","",IF('6'!$B$62="","",0))</f>
        <v/>
      </c>
      <c r="BD1757" s="137" t="str">
        <f>IF('6'!$B$5="","",IF('6'!$B$62="","",'6'!$B$2))</f>
        <v/>
      </c>
      <c r="BE1757" s="138" t="str">
        <f>IF('6'!$B$5="","",IF('6'!$B$62="","",'6'!$B$4))</f>
        <v/>
      </c>
    </row>
    <row r="1758" spans="50:57" x14ac:dyDescent="0.25">
      <c r="AX1758" s="139" t="str">
        <f>IF('6'!$B$5="","",IF('6'!$B$62="","",'6'!$B$5))</f>
        <v/>
      </c>
      <c r="AY1758" s="137" t="str">
        <f>IF('6'!$B$5="","",IF('6'!$B$62="","","PCF008002"))</f>
        <v/>
      </c>
      <c r="AZ1758" s="140" t="str">
        <f>IF('6'!$B$5="","",IF('6'!$B$62="","",3))</f>
        <v/>
      </c>
      <c r="BA1758" s="137" t="str">
        <f>IF('6'!$B$5="","",IF('6'!$B$62="","",997))</f>
        <v/>
      </c>
      <c r="BB1758" s="137"/>
      <c r="BC1758" s="141" t="str">
        <f>IF('6'!$B$5="","",IF('6'!$B$62="","",0))</f>
        <v/>
      </c>
      <c r="BD1758" s="137" t="str">
        <f>IF('6'!$B$5="","",IF('6'!$B$62="","",'6'!$B$2))</f>
        <v/>
      </c>
      <c r="BE1758" s="138" t="str">
        <f>IF('6'!$B$5="","",IF('6'!$B$62="","",'6'!$B$4))</f>
        <v/>
      </c>
    </row>
    <row r="1759" spans="50:57" x14ac:dyDescent="0.25">
      <c r="AX1759" s="139" t="str">
        <f>IF('6'!$B$5="","",IF('6'!$B$62="","",'6'!$B$5))</f>
        <v/>
      </c>
      <c r="AY1759" s="137" t="str">
        <f>IF('6'!$B$5="","",IF('6'!$B$62="","","PCF008002"))</f>
        <v/>
      </c>
      <c r="AZ1759" s="140" t="str">
        <f>IF('6'!$B$5="","",IF('6'!$B$62="","",3))</f>
        <v/>
      </c>
      <c r="BA1759" s="137" t="str">
        <f>IF('6'!$B$5="","",IF('6'!$B$62="","",998))</f>
        <v/>
      </c>
      <c r="BB1759" s="137"/>
      <c r="BC1759" s="141" t="str">
        <f>IF('6'!$B$5="","",IF('6'!$B$62="","",0))</f>
        <v/>
      </c>
      <c r="BD1759" s="137" t="str">
        <f>IF('6'!$B$5="","",IF('6'!$B$62="","",'6'!$B$2))</f>
        <v/>
      </c>
      <c r="BE1759" s="138" t="str">
        <f>IF('6'!$B$5="","",IF('6'!$B$62="","",'6'!$B$4))</f>
        <v/>
      </c>
    </row>
    <row r="1760" spans="50:57" x14ac:dyDescent="0.25">
      <c r="AX1760" s="139" t="str">
        <f>IF('6'!$B$5="","",IF('6'!$B$62="","",'6'!$B$5))</f>
        <v/>
      </c>
      <c r="AY1760" s="137" t="str">
        <f>IF('6'!$B$5="","",IF('6'!$B$62="","","PCF008002"))</f>
        <v/>
      </c>
      <c r="AZ1760" s="140" t="str">
        <f>IF('6'!$B$5="","",IF('6'!$B$62="","",3))</f>
        <v/>
      </c>
      <c r="BA1760" s="137" t="str">
        <f>IF('6'!$B$5="","",IF('6'!$B$62="","",999))</f>
        <v/>
      </c>
      <c r="BB1760" s="137"/>
      <c r="BC1760" s="141" t="str">
        <f>IF('6'!$B$5="","",IF('6'!$B$62="","",0))</f>
        <v/>
      </c>
      <c r="BD1760" s="137" t="str">
        <f>IF('6'!$B$5="","",IF('6'!$B$62="","",'6'!$B$2))</f>
        <v/>
      </c>
      <c r="BE1760" s="138" t="str">
        <f>IF('6'!$B$5="","",IF('6'!$B$62="","",'6'!$B$4))</f>
        <v/>
      </c>
    </row>
    <row r="1761" spans="50:57" x14ac:dyDescent="0.25">
      <c r="AX1761" s="139" t="str">
        <f>IF('6'!$B$5="","",IF('6'!$B$63="","",'6'!$B$5))</f>
        <v/>
      </c>
      <c r="AY1761" s="137" t="str">
        <f>IF('6'!$B$5="","",IF('6'!$B$63="","","PCF008002"))</f>
        <v/>
      </c>
      <c r="AZ1761" s="140" t="str">
        <f>IF('6'!$B$5="","",IF('6'!$B$63="","",4))</f>
        <v/>
      </c>
      <c r="BA1761" s="137" t="str">
        <f>IF('6'!$B$5="","",IF('6'!$B$63="","",1))</f>
        <v/>
      </c>
      <c r="BB1761" s="137" t="str">
        <f>IF('6'!$B$5="","",IF('6'!$B$63="","",IF('6'!$B$63="","",'6'!$B$63)))</f>
        <v/>
      </c>
      <c r="BC1761" s="141" t="str">
        <f>IF('6'!$B$5="","",IF('6'!$B$63="","",0))</f>
        <v/>
      </c>
      <c r="BD1761" s="137" t="str">
        <f>IF('6'!$B$5="","",IF('6'!$B$63="","",'6'!$B$2))</f>
        <v/>
      </c>
      <c r="BE1761" s="138" t="str">
        <f>IF('6'!$B$5="","",IF('6'!$B$63="","",'6'!$B$4))</f>
        <v/>
      </c>
    </row>
    <row r="1762" spans="50:57" x14ac:dyDescent="0.25">
      <c r="AX1762" s="139" t="str">
        <f>IF('6'!$B$5="","",IF('6'!$B$63="","",'6'!$B$5))</f>
        <v/>
      </c>
      <c r="AY1762" s="137" t="str">
        <f>IF('6'!$B$5="","",IF('6'!$B$63="","","PCF008002"))</f>
        <v/>
      </c>
      <c r="AZ1762" s="140" t="str">
        <f>IF('6'!$B$5="","",IF('6'!$B$63="","",4))</f>
        <v/>
      </c>
      <c r="BA1762" s="137" t="str">
        <f>IF('6'!$B$5="","",IF('6'!$B$63="","",2))</f>
        <v/>
      </c>
      <c r="BB1762" s="137" t="str">
        <f>IF('6'!$B$5="","",IF('6'!$B$63="","",IF('6'!$J$63="","",'6'!$J$63)))</f>
        <v/>
      </c>
      <c r="BC1762" s="141" t="str">
        <f>IF('6'!$B$5="","",IF('6'!$B$63="","",0))</f>
        <v/>
      </c>
      <c r="BD1762" s="137" t="str">
        <f>IF('6'!$B$5="","",IF('6'!$B$63="","",'6'!$B$2))</f>
        <v/>
      </c>
      <c r="BE1762" s="138" t="str">
        <f>IF('6'!$B$5="","",IF('6'!$B$63="","",'6'!$B$4))</f>
        <v/>
      </c>
    </row>
    <row r="1763" spans="50:57" x14ac:dyDescent="0.25">
      <c r="AX1763" s="139" t="str">
        <f>IF('6'!$B$5="","",IF('6'!$B$63="","",'6'!$B$5))</f>
        <v/>
      </c>
      <c r="AY1763" s="137" t="str">
        <f>IF('6'!$B$5="","",IF('6'!$B$63="","","PCF008002"))</f>
        <v/>
      </c>
      <c r="AZ1763" s="140" t="str">
        <f>IF('6'!$B$5="","",IF('6'!$B$63="","",4))</f>
        <v/>
      </c>
      <c r="BA1763" s="137" t="str">
        <f>IF('6'!$B$5="","",IF('6'!$B$63="","",3))</f>
        <v/>
      </c>
      <c r="BB1763" s="137" t="str">
        <f>IF('6'!$B$5="","",IF('6'!$B$63="","",IF('6'!$D$63="","",'6'!$D$63)))</f>
        <v/>
      </c>
      <c r="BC1763" s="141" t="str">
        <f>IF('6'!$B$5="","",IF('6'!$B$63="","",0))</f>
        <v/>
      </c>
      <c r="BD1763" s="137" t="str">
        <f>IF('6'!$B$5="","",IF('6'!$B$63="","",'6'!$B$2))</f>
        <v/>
      </c>
      <c r="BE1763" s="138" t="str">
        <f>IF('6'!$B$5="","",IF('6'!$B$63="","",'6'!$B$4))</f>
        <v/>
      </c>
    </row>
    <row r="1764" spans="50:57" x14ac:dyDescent="0.25">
      <c r="AX1764" s="139" t="str">
        <f>IF('6'!$B$5="","",IF('6'!$B$63="","",'6'!$B$5))</f>
        <v/>
      </c>
      <c r="AY1764" s="137" t="str">
        <f>IF('6'!$B$5="","",IF('6'!$B$63="","","PCF008002"))</f>
        <v/>
      </c>
      <c r="AZ1764" s="140" t="str">
        <f>IF('6'!$B$5="","",IF('6'!$B$63="","",4))</f>
        <v/>
      </c>
      <c r="BA1764" s="137" t="str">
        <f>IF('6'!$B$5="","",IF('6'!$B$63="","",4))</f>
        <v/>
      </c>
      <c r="BB1764" s="137" t="str">
        <f>IF('6'!$B$5="","",IF('6'!$B$63="","",IF('6'!$D$63="","",'6'!$D$63)))</f>
        <v/>
      </c>
      <c r="BC1764" s="141" t="str">
        <f>IF('6'!$B$5="","",IF('6'!$B$63="","",0))</f>
        <v/>
      </c>
      <c r="BD1764" s="137" t="str">
        <f>IF('6'!$B$5="","",IF('6'!$B$63="","",'6'!$B$2))</f>
        <v/>
      </c>
      <c r="BE1764" s="138" t="str">
        <f>IF('6'!$B$5="","",IF('6'!$B$63="","",'6'!$B$4))</f>
        <v/>
      </c>
    </row>
    <row r="1765" spans="50:57" x14ac:dyDescent="0.25">
      <c r="AX1765" s="139" t="str">
        <f>IF('6'!$B$5="","",IF('6'!$B$63="","",'6'!$B$5))</f>
        <v/>
      </c>
      <c r="AY1765" s="137" t="str">
        <f>IF('6'!$B$5="","",IF('6'!$B$63="","","PCF008002"))</f>
        <v/>
      </c>
      <c r="AZ1765" s="140" t="str">
        <f>IF('6'!$B$5="","",IF('6'!$B$63="","",4))</f>
        <v/>
      </c>
      <c r="BA1765" s="137" t="str">
        <f>IF('6'!$B$5="","",IF('6'!$B$63="","",5))</f>
        <v/>
      </c>
      <c r="BB1765" s="137" t="str">
        <f>IF('6'!$B$5="","",IF('6'!$B$63="","",IF('6'!$F$63="","",'6'!$F$63)))</f>
        <v/>
      </c>
      <c r="BC1765" s="141" t="str">
        <f>IF('6'!$B$5="","",IF('6'!$B$63="","",0))</f>
        <v/>
      </c>
      <c r="BD1765" s="137" t="str">
        <f>IF('6'!$B$5="","",IF('6'!$B$63="","",'6'!$B$2))</f>
        <v/>
      </c>
      <c r="BE1765" s="138" t="str">
        <f>IF('6'!$B$5="","",IF('6'!$B$63="","",'6'!$B$4))</f>
        <v/>
      </c>
    </row>
    <row r="1766" spans="50:57" x14ac:dyDescent="0.25">
      <c r="AX1766" s="139" t="str">
        <f>IF('6'!$B$5="","",IF('6'!$B$63="","",'6'!$B$5))</f>
        <v/>
      </c>
      <c r="AY1766" s="137" t="str">
        <f>IF('6'!$B$5="","",IF('6'!$B$63="","","PCF008002"))</f>
        <v/>
      </c>
      <c r="AZ1766" s="140" t="str">
        <f>IF('6'!$B$5="","",IF('6'!$B$63="","",4))</f>
        <v/>
      </c>
      <c r="BA1766" s="137" t="str">
        <f>IF('6'!$B$5="","",IF('6'!$B$63="","",6))</f>
        <v/>
      </c>
      <c r="BB1766" s="137" t="str">
        <f>IF('6'!$B$5="","",IF('6'!$B$63="","",IF('6'!$G$63="","",'6'!$G$63)))</f>
        <v/>
      </c>
      <c r="BC1766" s="141" t="str">
        <f>IF('6'!$B$5="","",IF('6'!$B$63="","",0))</f>
        <v/>
      </c>
      <c r="BD1766" s="137" t="str">
        <f>IF('6'!$B$5="","",IF('6'!$B$63="","",'6'!$B$2))</f>
        <v/>
      </c>
      <c r="BE1766" s="138" t="str">
        <f>IF('6'!$B$5="","",IF('6'!$B$63="","",'6'!$B$4))</f>
        <v/>
      </c>
    </row>
    <row r="1767" spans="50:57" x14ac:dyDescent="0.25">
      <c r="AX1767" s="139" t="str">
        <f>IF('6'!$B$5="","",IF('6'!$B$63="","",'6'!$B$5))</f>
        <v/>
      </c>
      <c r="AY1767" s="137" t="str">
        <f>IF('6'!$B$5="","",IF('6'!$B$63="","","PCF008002"))</f>
        <v/>
      </c>
      <c r="AZ1767" s="140" t="str">
        <f>IF('6'!$B$5="","",IF('6'!$B$63="","",4))</f>
        <v/>
      </c>
      <c r="BA1767" s="137" t="str">
        <f>IF('6'!$B$5="","",IF('6'!$B$63="","",7))</f>
        <v/>
      </c>
      <c r="BB1767" s="137" t="str">
        <f>IF('6'!$B$5="","",IF('6'!$B$63="","",IF('6'!$H$63="","",'6'!$H$63)))</f>
        <v/>
      </c>
      <c r="BC1767" s="141" t="str">
        <f>IF('6'!$B$5="","",IF('6'!$B$63="","",0))</f>
        <v/>
      </c>
      <c r="BD1767" s="137" t="str">
        <f>IF('6'!$B$5="","",IF('6'!$B$63="","",'6'!$B$2))</f>
        <v/>
      </c>
      <c r="BE1767" s="138" t="str">
        <f>IF('6'!$B$5="","",IF('6'!$B$63="","",'6'!$B$4))</f>
        <v/>
      </c>
    </row>
    <row r="1768" spans="50:57" x14ac:dyDescent="0.25">
      <c r="AX1768" s="139" t="str">
        <f>IF('6'!$B$5="","",IF('6'!$B$63="","",'6'!$B$5))</f>
        <v/>
      </c>
      <c r="AY1768" s="137" t="str">
        <f>IF('6'!$B$5="","",IF('6'!$B$63="","","PCF008002"))</f>
        <v/>
      </c>
      <c r="AZ1768" s="140" t="str">
        <f>IF('6'!$B$5="","",IF('6'!$B$63="","",4))</f>
        <v/>
      </c>
      <c r="BA1768" s="137" t="str">
        <f>IF('6'!$B$5="","",IF('6'!$B$63="","",8))</f>
        <v/>
      </c>
      <c r="BB1768" s="137" t="str">
        <f>IF('6'!$B$5="","",IF('6'!$B$63="","",IF('6'!$I$63="","",'6'!$I$63)))</f>
        <v/>
      </c>
      <c r="BC1768" s="141" t="str">
        <f>IF('6'!$B$5="","",IF('6'!$B$63="","",0))</f>
        <v/>
      </c>
      <c r="BD1768" s="137" t="str">
        <f>IF('6'!$B$5="","",IF('6'!$B$63="","",'6'!$B$2))</f>
        <v/>
      </c>
      <c r="BE1768" s="138" t="str">
        <f>IF('6'!$B$5="","",IF('6'!$B$63="","",'6'!$B$4))</f>
        <v/>
      </c>
    </row>
    <row r="1769" spans="50:57" x14ac:dyDescent="0.25">
      <c r="AX1769" s="139" t="str">
        <f>IF('6'!$B$5="","",IF('6'!$B$63="","",'6'!$B$5))</f>
        <v/>
      </c>
      <c r="AY1769" s="137" t="str">
        <f>IF('6'!$B$5="","",IF('6'!$B$63="","","PCF008002"))</f>
        <v/>
      </c>
      <c r="AZ1769" s="140" t="str">
        <f>IF('6'!$B$5="","",IF('6'!$B$63="","",4))</f>
        <v/>
      </c>
      <c r="BA1769" s="137" t="str">
        <f>IF('6'!$B$5="","",IF('6'!$B$63="","",9))</f>
        <v/>
      </c>
      <c r="BB1769" s="137" t="str">
        <f>IF('6'!$B$5="","",IF('6'!$B$63="","","QAQC"))</f>
        <v/>
      </c>
      <c r="BC1769" s="141" t="str">
        <f>IF('6'!$B$5="","",IF('6'!$B$63="","",0))</f>
        <v/>
      </c>
      <c r="BD1769" s="137" t="str">
        <f>IF('6'!$B$5="","",IF('6'!$B$63="","",'6'!$B$2))</f>
        <v/>
      </c>
      <c r="BE1769" s="138" t="str">
        <f>IF('6'!$B$5="","",IF('6'!$B$63="","",'6'!$B$4))</f>
        <v/>
      </c>
    </row>
    <row r="1770" spans="50:57" x14ac:dyDescent="0.25">
      <c r="AX1770" s="139" t="str">
        <f>IF('6'!$B$5="","",IF('6'!$B$63="","",'6'!$B$5))</f>
        <v/>
      </c>
      <c r="AY1770" s="137" t="str">
        <f>IF('6'!$B$5="","",IF('6'!$B$63="","","PCF008002"))</f>
        <v/>
      </c>
      <c r="AZ1770" s="140" t="str">
        <f>IF('6'!$B$5="","",IF('6'!$B$63="","",4))</f>
        <v/>
      </c>
      <c r="BA1770" s="137" t="str">
        <f>IF('6'!$B$5="","",IF('6'!$B$63="","",10))</f>
        <v/>
      </c>
      <c r="BB1770" s="137" t="str">
        <f>IF('6'!$B$5="","",IF('6'!$B$63="","",IF('6'!$R$63="","",'6'!$R$63)))</f>
        <v/>
      </c>
      <c r="BC1770" s="141" t="str">
        <f>IF('6'!$B$5="","",IF('6'!$B$63="","",0))</f>
        <v/>
      </c>
      <c r="BD1770" s="137" t="str">
        <f>IF('6'!$B$5="","",IF('6'!$B$63="","",'6'!$B$2))</f>
        <v/>
      </c>
      <c r="BE1770" s="138" t="str">
        <f>IF('6'!$B$5="","",IF('6'!$B$63="","",'6'!$B$4))</f>
        <v/>
      </c>
    </row>
    <row r="1771" spans="50:57" x14ac:dyDescent="0.25">
      <c r="AX1771" s="139" t="str">
        <f>IF('6'!$B$5="","",IF('6'!$B$63="","",'6'!$B$5))</f>
        <v/>
      </c>
      <c r="AY1771" s="137" t="str">
        <f>IF('6'!$B$5="","",IF('6'!$B$63="","","PCF008002"))</f>
        <v/>
      </c>
      <c r="AZ1771" s="140" t="str">
        <f>IF('6'!$B$5="","",IF('6'!$B$63="","",4))</f>
        <v/>
      </c>
      <c r="BA1771" s="137" t="str">
        <f>IF('6'!$B$5="","",IF('6'!$B$63="","",11))</f>
        <v/>
      </c>
      <c r="BB1771" s="137" t="str">
        <f>IF('6'!$B$5="","",IF('6'!$B$63="","",IF('6'!$K$63="","",'6'!$K$63)))</f>
        <v/>
      </c>
      <c r="BC1771" s="141" t="str">
        <f>IF('6'!$B$5="","",IF('6'!$B$63="","",0))</f>
        <v/>
      </c>
      <c r="BD1771" s="137" t="str">
        <f>IF('6'!$B$5="","",IF('6'!$B$63="","",'6'!$B$2))</f>
        <v/>
      </c>
      <c r="BE1771" s="138" t="str">
        <f>IF('6'!$B$5="","",IF('6'!$B$63="","",'6'!$B$4))</f>
        <v/>
      </c>
    </row>
    <row r="1772" spans="50:57" x14ac:dyDescent="0.25">
      <c r="AX1772" s="139" t="str">
        <f>IF('6'!$B$5="","",IF('6'!$B$63="","",'6'!$B$5))</f>
        <v/>
      </c>
      <c r="AY1772" s="137" t="str">
        <f>IF('6'!$B$5="","",IF('6'!$B$63="","","PCF008002"))</f>
        <v/>
      </c>
      <c r="AZ1772" s="140" t="str">
        <f>IF('6'!$B$5="","",IF('6'!$B$63="","",4))</f>
        <v/>
      </c>
      <c r="BA1772" s="137" t="str">
        <f>IF('6'!$B$5="","",IF('6'!$B$63="","",12))</f>
        <v/>
      </c>
      <c r="BB1772" s="137" t="str">
        <f>IF('6'!$B$5="","",IF('6'!$B$63="","",IF('6'!$E$63="","",'6'!$E$63)))</f>
        <v/>
      </c>
      <c r="BC1772" s="141" t="str">
        <f>IF('6'!$B$5="","",IF('6'!$B$63="","",0))</f>
        <v/>
      </c>
      <c r="BD1772" s="137" t="str">
        <f>IF('6'!$B$5="","",IF('6'!$B$63="","",'6'!$B$2))</f>
        <v/>
      </c>
      <c r="BE1772" s="138" t="str">
        <f>IF('6'!$B$5="","",IF('6'!$B$63="","",'6'!$B$4))</f>
        <v/>
      </c>
    </row>
    <row r="1773" spans="50:57" x14ac:dyDescent="0.25">
      <c r="AX1773" s="139" t="str">
        <f>IF('6'!$B$5="","",IF('6'!$B$63="","",'6'!$B$5))</f>
        <v/>
      </c>
      <c r="AY1773" s="137" t="str">
        <f>IF('6'!$B$5="","",IF('6'!$B$63="","","PCF008002"))</f>
        <v/>
      </c>
      <c r="AZ1773" s="140" t="str">
        <f>IF('6'!$B$5="","",IF('6'!$B$63="","",4))</f>
        <v/>
      </c>
      <c r="BA1773" s="137" t="str">
        <f>IF('6'!$B$5="","",IF('6'!$B$63="","",990))</f>
        <v/>
      </c>
      <c r="BB1773" s="137"/>
      <c r="BC1773" s="141" t="str">
        <f>IF('6'!$B$5="","",IF('6'!$B$63="","",0))</f>
        <v/>
      </c>
      <c r="BD1773" s="137" t="str">
        <f>IF('6'!$B$5="","",IF('6'!$B$63="","",'6'!$B$2))</f>
        <v/>
      </c>
      <c r="BE1773" s="138" t="str">
        <f>IF('6'!$B$5="","",IF('6'!$B$63="","",'6'!$B$4))</f>
        <v/>
      </c>
    </row>
    <row r="1774" spans="50:57" x14ac:dyDescent="0.25">
      <c r="AX1774" s="139" t="str">
        <f>IF('6'!$B$5="","",IF('6'!$B$63="","",'6'!$B$5))</f>
        <v/>
      </c>
      <c r="AY1774" s="137" t="str">
        <f>IF('6'!$B$5="","",IF('6'!$B$63="","","PCF008002"))</f>
        <v/>
      </c>
      <c r="AZ1774" s="140" t="str">
        <f>IF('6'!$B$5="","",IF('6'!$B$63="","",4))</f>
        <v/>
      </c>
      <c r="BA1774" s="137" t="str">
        <f>IF('6'!$B$5="","",IF('6'!$B$63="","",992))</f>
        <v/>
      </c>
      <c r="BB1774" s="137"/>
      <c r="BC1774" s="141" t="str">
        <f>IF('6'!$B$5="","",IF('6'!$B$63="","",0))</f>
        <v/>
      </c>
      <c r="BD1774" s="137" t="str">
        <f>IF('6'!$B$5="","",IF('6'!$B$63="","",'6'!$B$2))</f>
        <v/>
      </c>
      <c r="BE1774" s="138" t="str">
        <f>IF('6'!$B$5="","",IF('6'!$B$63="","",'6'!$B$4))</f>
        <v/>
      </c>
    </row>
    <row r="1775" spans="50:57" x14ac:dyDescent="0.25">
      <c r="AX1775" s="139" t="str">
        <f>IF('6'!$B$5="","",IF('6'!$B$63="","",'6'!$B$5))</f>
        <v/>
      </c>
      <c r="AY1775" s="137" t="str">
        <f>IF('6'!$B$5="","",IF('6'!$B$63="","","PCF008002"))</f>
        <v/>
      </c>
      <c r="AZ1775" s="140" t="str">
        <f>IF('6'!$B$5="","",IF('6'!$B$63="","",4))</f>
        <v/>
      </c>
      <c r="BA1775" s="137" t="str">
        <f>IF('6'!$B$5="","",IF('6'!$B$63="","",993))</f>
        <v/>
      </c>
      <c r="BB1775" s="137"/>
      <c r="BC1775" s="141" t="str">
        <f>IF('6'!$B$5="","",IF('6'!$B$63="","",0))</f>
        <v/>
      </c>
      <c r="BD1775" s="137" t="str">
        <f>IF('6'!$B$5="","",IF('6'!$B$63="","",'6'!$B$2))</f>
        <v/>
      </c>
      <c r="BE1775" s="138" t="str">
        <f>IF('6'!$B$5="","",IF('6'!$B$63="","",'6'!$B$4))</f>
        <v/>
      </c>
    </row>
    <row r="1776" spans="50:57" x14ac:dyDescent="0.25">
      <c r="AX1776" s="139" t="str">
        <f>IF('6'!$B$5="","",IF('6'!$B$63="","",'6'!$B$5))</f>
        <v/>
      </c>
      <c r="AY1776" s="137" t="str">
        <f>IF('6'!$B$5="","",IF('6'!$B$63="","","PCF008002"))</f>
        <v/>
      </c>
      <c r="AZ1776" s="140" t="str">
        <f>IF('6'!$B$5="","",IF('6'!$B$63="","",4))</f>
        <v/>
      </c>
      <c r="BA1776" s="137" t="str">
        <f>IF('6'!$B$5="","",IF('6'!$B$63="","",994))</f>
        <v/>
      </c>
      <c r="BB1776" s="137"/>
      <c r="BC1776" s="141" t="str">
        <f>IF('6'!$B$5="","",IF('6'!$B$63="","",0))</f>
        <v/>
      </c>
      <c r="BD1776" s="137" t="str">
        <f>IF('6'!$B$5="","",IF('6'!$B$63="","",'6'!$B$2))</f>
        <v/>
      </c>
      <c r="BE1776" s="138" t="str">
        <f>IF('6'!$B$5="","",IF('6'!$B$63="","",'6'!$B$4))</f>
        <v/>
      </c>
    </row>
    <row r="1777" spans="50:57" x14ac:dyDescent="0.25">
      <c r="AX1777" s="139" t="str">
        <f>IF('6'!$B$5="","",IF('6'!$B$63="","",'6'!$B$5))</f>
        <v/>
      </c>
      <c r="AY1777" s="137" t="str">
        <f>IF('6'!$B$5="","",IF('6'!$B$63="","","PCF008002"))</f>
        <v/>
      </c>
      <c r="AZ1777" s="140" t="str">
        <f>IF('6'!$B$5="","",IF('6'!$B$63="","",4))</f>
        <v/>
      </c>
      <c r="BA1777" s="137" t="str">
        <f>IF('6'!$B$5="","",IF('6'!$B$63="","",995))</f>
        <v/>
      </c>
      <c r="BB1777" s="137"/>
      <c r="BC1777" s="141" t="str">
        <f>IF('6'!$B$5="","",IF('6'!$B$63="","",0))</f>
        <v/>
      </c>
      <c r="BD1777" s="137" t="str">
        <f>IF('6'!$B$5="","",IF('6'!$B$63="","",'6'!$B$2))</f>
        <v/>
      </c>
      <c r="BE1777" s="138" t="str">
        <f>IF('6'!$B$5="","",IF('6'!$B$63="","",'6'!$B$4))</f>
        <v/>
      </c>
    </row>
    <row r="1778" spans="50:57" x14ac:dyDescent="0.25">
      <c r="AX1778" s="139" t="str">
        <f>IF('6'!$B$5="","",IF('6'!$B$63="","",'6'!$B$5))</f>
        <v/>
      </c>
      <c r="AY1778" s="137" t="str">
        <f>IF('6'!$B$5="","",IF('6'!$B$63="","","PCF008002"))</f>
        <v/>
      </c>
      <c r="AZ1778" s="140" t="str">
        <f>IF('6'!$B$5="","",IF('6'!$B$63="","",4))</f>
        <v/>
      </c>
      <c r="BA1778" s="137" t="str">
        <f>IF('6'!$B$5="","",IF('6'!$B$63="","",996))</f>
        <v/>
      </c>
      <c r="BB1778" s="137"/>
      <c r="BC1778" s="141" t="str">
        <f>IF('6'!$B$5="","",IF('6'!$B$63="","",0))</f>
        <v/>
      </c>
      <c r="BD1778" s="137" t="str">
        <f>IF('6'!$B$5="","",IF('6'!$B$63="","",'6'!$B$2))</f>
        <v/>
      </c>
      <c r="BE1778" s="138" t="str">
        <f>IF('6'!$B$5="","",IF('6'!$B$63="","",'6'!$B$4))</f>
        <v/>
      </c>
    </row>
    <row r="1779" spans="50:57" x14ac:dyDescent="0.25">
      <c r="AX1779" s="139" t="str">
        <f>IF('6'!$B$5="","",IF('6'!$B$63="","",'6'!$B$5))</f>
        <v/>
      </c>
      <c r="AY1779" s="137" t="str">
        <f>IF('6'!$B$5="","",IF('6'!$B$63="","","PCF008002"))</f>
        <v/>
      </c>
      <c r="AZ1779" s="140" t="str">
        <f>IF('6'!$B$5="","",IF('6'!$B$63="","",4))</f>
        <v/>
      </c>
      <c r="BA1779" s="137" t="str">
        <f>IF('6'!$B$5="","",IF('6'!$B$63="","",997))</f>
        <v/>
      </c>
      <c r="BB1779" s="137"/>
      <c r="BC1779" s="141" t="str">
        <f>IF('6'!$B$5="","",IF('6'!$B$63="","",0))</f>
        <v/>
      </c>
      <c r="BD1779" s="137" t="str">
        <f>IF('6'!$B$5="","",IF('6'!$B$63="","",'6'!$B$2))</f>
        <v/>
      </c>
      <c r="BE1779" s="138" t="str">
        <f>IF('6'!$B$5="","",IF('6'!$B$63="","",'6'!$B$4))</f>
        <v/>
      </c>
    </row>
    <row r="1780" spans="50:57" x14ac:dyDescent="0.25">
      <c r="AX1780" s="139" t="str">
        <f>IF('6'!$B$5="","",IF('6'!$B$63="","",'6'!$B$5))</f>
        <v/>
      </c>
      <c r="AY1780" s="137" t="str">
        <f>IF('6'!$B$5="","",IF('6'!$B$63="","","PCF008002"))</f>
        <v/>
      </c>
      <c r="AZ1780" s="140" t="str">
        <f>IF('6'!$B$5="","",IF('6'!$B$63="","",4))</f>
        <v/>
      </c>
      <c r="BA1780" s="137" t="str">
        <f>IF('6'!$B$5="","",IF('6'!$B$63="","",998))</f>
        <v/>
      </c>
      <c r="BB1780" s="137"/>
      <c r="BC1780" s="141" t="str">
        <f>IF('6'!$B$5="","",IF('6'!$B$63="","",0))</f>
        <v/>
      </c>
      <c r="BD1780" s="137" t="str">
        <f>IF('6'!$B$5="","",IF('6'!$B$63="","",'6'!$B$2))</f>
        <v/>
      </c>
      <c r="BE1780" s="138" t="str">
        <f>IF('6'!$B$5="","",IF('6'!$B$63="","",'6'!$B$4))</f>
        <v/>
      </c>
    </row>
    <row r="1781" spans="50:57" x14ac:dyDescent="0.25">
      <c r="AX1781" s="139" t="str">
        <f>IF('6'!$B$5="","",IF('6'!$B$63="","",'6'!$B$5))</f>
        <v/>
      </c>
      <c r="AY1781" s="137" t="str">
        <f>IF('6'!$B$5="","",IF('6'!$B$63="","","PCF008002"))</f>
        <v/>
      </c>
      <c r="AZ1781" s="140" t="str">
        <f>IF('6'!$B$5="","",IF('6'!$B$63="","",4))</f>
        <v/>
      </c>
      <c r="BA1781" s="137" t="str">
        <f>IF('6'!$B$5="","",IF('6'!$B$63="","",999))</f>
        <v/>
      </c>
      <c r="BB1781" s="137"/>
      <c r="BC1781" s="141" t="str">
        <f>IF('6'!$B$5="","",IF('6'!$B$63="","",0))</f>
        <v/>
      </c>
      <c r="BD1781" s="137" t="str">
        <f>IF('6'!$B$5="","",IF('6'!$B$63="","",'6'!$B$2))</f>
        <v/>
      </c>
      <c r="BE1781" s="138" t="str">
        <f>IF('6'!$B$5="","",IF('6'!$B$63="","",'6'!$B$4))</f>
        <v/>
      </c>
    </row>
    <row r="1782" spans="50:57" x14ac:dyDescent="0.25">
      <c r="AX1782" s="139" t="str">
        <f>IF('6'!$B$5="","",IF('6'!$B$64="","",'6'!$B$5))</f>
        <v/>
      </c>
      <c r="AY1782" s="137" t="str">
        <f>IF('6'!$B$5="","",IF('6'!$B$64="","","PCF008002"))</f>
        <v/>
      </c>
      <c r="AZ1782" s="140" t="str">
        <f>IF('6'!$B$5="","",IF('6'!$B$64="","",5))</f>
        <v/>
      </c>
      <c r="BA1782" s="137" t="str">
        <f>IF('6'!$B$5="","",IF('6'!$B$64="","",1))</f>
        <v/>
      </c>
      <c r="BB1782" s="137" t="str">
        <f>IF('6'!$B$5="","",IF('6'!$B$64="","",IF('6'!$B$64="","",'6'!$B$64)))</f>
        <v/>
      </c>
      <c r="BC1782" s="141" t="str">
        <f>IF('6'!$B$5="","",IF('6'!$B$64="","",0))</f>
        <v/>
      </c>
      <c r="BD1782" s="137" t="str">
        <f>IF('6'!$B$5="","",IF('6'!$B$64="","",'6'!$B$2))</f>
        <v/>
      </c>
      <c r="BE1782" s="138" t="str">
        <f>IF('6'!$B$5="","",IF('6'!$B$64="","",'6'!$B$4))</f>
        <v/>
      </c>
    </row>
    <row r="1783" spans="50:57" x14ac:dyDescent="0.25">
      <c r="AX1783" s="139" t="str">
        <f>IF('6'!$B$5="","",IF('6'!$B$64="","",'6'!$B$5))</f>
        <v/>
      </c>
      <c r="AY1783" s="137" t="str">
        <f>IF('6'!$B$5="","",IF('6'!$B$64="","","PCF008002"))</f>
        <v/>
      </c>
      <c r="AZ1783" s="140" t="str">
        <f>IF('6'!$B$5="","",IF('6'!$B$64="","",5))</f>
        <v/>
      </c>
      <c r="BA1783" s="137" t="str">
        <f>IF('6'!$B$5="","",IF('6'!$B$64="","",2))</f>
        <v/>
      </c>
      <c r="BB1783" s="137" t="str">
        <f>IF('6'!$B$5="","",IF('6'!$B$64="","",IF('6'!$J$64="","",'6'!$J$64)))</f>
        <v/>
      </c>
      <c r="BC1783" s="141" t="str">
        <f>IF('6'!$B$5="","",IF('6'!$B$64="","",0))</f>
        <v/>
      </c>
      <c r="BD1783" s="137" t="str">
        <f>IF('6'!$B$5="","",IF('6'!$B$64="","",'6'!$B$2))</f>
        <v/>
      </c>
      <c r="BE1783" s="138" t="str">
        <f>IF('6'!$B$5="","",IF('6'!$B$64="","",'6'!$B$4))</f>
        <v/>
      </c>
    </row>
    <row r="1784" spans="50:57" x14ac:dyDescent="0.25">
      <c r="AX1784" s="139" t="str">
        <f>IF('6'!$B$5="","",IF('6'!$B$64="","",'6'!$B$5))</f>
        <v/>
      </c>
      <c r="AY1784" s="137" t="str">
        <f>IF('6'!$B$5="","",IF('6'!$B$64="","","PCF008002"))</f>
        <v/>
      </c>
      <c r="AZ1784" s="140" t="str">
        <f>IF('6'!$B$5="","",IF('6'!$B$64="","",5))</f>
        <v/>
      </c>
      <c r="BA1784" s="137" t="str">
        <f>IF('6'!$B$5="","",IF('6'!$B$64="","",3))</f>
        <v/>
      </c>
      <c r="BB1784" s="137" t="str">
        <f>IF('6'!$B$5="","",IF('6'!$B$64="","",IF('6'!$D$64="","",'6'!$D$64)))</f>
        <v/>
      </c>
      <c r="BC1784" s="141" t="str">
        <f>IF('6'!$B$5="","",IF('6'!$B$64="","",0))</f>
        <v/>
      </c>
      <c r="BD1784" s="137" t="str">
        <f>IF('6'!$B$5="","",IF('6'!$B$64="","",'6'!$B$2))</f>
        <v/>
      </c>
      <c r="BE1784" s="138" t="str">
        <f>IF('6'!$B$5="","",IF('6'!$B$64="","",'6'!$B$4))</f>
        <v/>
      </c>
    </row>
    <row r="1785" spans="50:57" x14ac:dyDescent="0.25">
      <c r="AX1785" s="139" t="str">
        <f>IF('6'!$B$5="","",IF('6'!$B$64="","",'6'!$B$5))</f>
        <v/>
      </c>
      <c r="AY1785" s="137" t="str">
        <f>IF('6'!$B$5="","",IF('6'!$B$64="","","PCF008002"))</f>
        <v/>
      </c>
      <c r="AZ1785" s="140" t="str">
        <f>IF('6'!$B$5="","",IF('6'!$B$64="","",5))</f>
        <v/>
      </c>
      <c r="BA1785" s="137" t="str">
        <f>IF('6'!$B$5="","",IF('6'!$B$64="","",4))</f>
        <v/>
      </c>
      <c r="BB1785" s="137" t="str">
        <f>IF('6'!$B$5="","",IF('6'!$B$64="","",IF('6'!$D$64="","",'6'!$D$64)))</f>
        <v/>
      </c>
      <c r="BC1785" s="141" t="str">
        <f>IF('6'!$B$5="","",IF('6'!$B$64="","",0))</f>
        <v/>
      </c>
      <c r="BD1785" s="137" t="str">
        <f>IF('6'!$B$5="","",IF('6'!$B$64="","",'6'!$B$2))</f>
        <v/>
      </c>
      <c r="BE1785" s="138" t="str">
        <f>IF('6'!$B$5="","",IF('6'!$B$64="","",'6'!$B$4))</f>
        <v/>
      </c>
    </row>
    <row r="1786" spans="50:57" x14ac:dyDescent="0.25">
      <c r="AX1786" s="139" t="str">
        <f>IF('6'!$B$5="","",IF('6'!$B$64="","",'6'!$B$5))</f>
        <v/>
      </c>
      <c r="AY1786" s="137" t="str">
        <f>IF('6'!$B$5="","",IF('6'!$B$64="","","PCF008002"))</f>
        <v/>
      </c>
      <c r="AZ1786" s="140" t="str">
        <f>IF('6'!$B$5="","",IF('6'!$B$64="","",5))</f>
        <v/>
      </c>
      <c r="BA1786" s="137" t="str">
        <f>IF('6'!$B$5="","",IF('6'!$B$64="","",5))</f>
        <v/>
      </c>
      <c r="BB1786" s="137" t="str">
        <f>IF('6'!$B$5="","",IF('6'!$B$64="","",IF('6'!$F$64="","",'6'!$F$64)))</f>
        <v/>
      </c>
      <c r="BC1786" s="141" t="str">
        <f>IF('6'!$B$5="","",IF('6'!$B$64="","",0))</f>
        <v/>
      </c>
      <c r="BD1786" s="137" t="str">
        <f>IF('6'!$B$5="","",IF('6'!$B$64="","",'6'!$B$2))</f>
        <v/>
      </c>
      <c r="BE1786" s="138" t="str">
        <f>IF('6'!$B$5="","",IF('6'!$B$64="","",'6'!$B$4))</f>
        <v/>
      </c>
    </row>
    <row r="1787" spans="50:57" x14ac:dyDescent="0.25">
      <c r="AX1787" s="139" t="str">
        <f>IF('6'!$B$5="","",IF('6'!$B$64="","",'6'!$B$5))</f>
        <v/>
      </c>
      <c r="AY1787" s="137" t="str">
        <f>IF('6'!$B$5="","",IF('6'!$B$64="","","PCF008002"))</f>
        <v/>
      </c>
      <c r="AZ1787" s="140" t="str">
        <f>IF('6'!$B$5="","",IF('6'!$B$64="","",5))</f>
        <v/>
      </c>
      <c r="BA1787" s="137" t="str">
        <f>IF('6'!$B$5="","",IF('6'!$B$64="","",6))</f>
        <v/>
      </c>
      <c r="BB1787" s="137" t="str">
        <f>IF('6'!$B$5="","",IF('6'!$B$64="","",IF('6'!$G$64="","",'6'!$G$64)))</f>
        <v/>
      </c>
      <c r="BC1787" s="141" t="str">
        <f>IF('6'!$B$5="","",IF('6'!$B$64="","",0))</f>
        <v/>
      </c>
      <c r="BD1787" s="137" t="str">
        <f>IF('6'!$B$5="","",IF('6'!$B$64="","",'6'!$B$2))</f>
        <v/>
      </c>
      <c r="BE1787" s="138" t="str">
        <f>IF('6'!$B$5="","",IF('6'!$B$64="","",'6'!$B$4))</f>
        <v/>
      </c>
    </row>
    <row r="1788" spans="50:57" x14ac:dyDescent="0.25">
      <c r="AX1788" s="139" t="str">
        <f>IF('6'!$B$5="","",IF('6'!$B$64="","",'6'!$B$5))</f>
        <v/>
      </c>
      <c r="AY1788" s="137" t="str">
        <f>IF('6'!$B$5="","",IF('6'!$B$64="","","PCF008002"))</f>
        <v/>
      </c>
      <c r="AZ1788" s="140" t="str">
        <f>IF('6'!$B$5="","",IF('6'!$B$64="","",5))</f>
        <v/>
      </c>
      <c r="BA1788" s="137" t="str">
        <f>IF('6'!$B$5="","",IF('6'!$B$64="","",7))</f>
        <v/>
      </c>
      <c r="BB1788" s="137" t="str">
        <f>IF('6'!$B$5="","",IF('6'!$B$64="","",IF('6'!$H$64="","",'6'!$H$64)))</f>
        <v/>
      </c>
      <c r="BC1788" s="141" t="str">
        <f>IF('6'!$B$5="","",IF('6'!$B$64="","",0))</f>
        <v/>
      </c>
      <c r="BD1788" s="137" t="str">
        <f>IF('6'!$B$5="","",IF('6'!$B$64="","",'6'!$B$2))</f>
        <v/>
      </c>
      <c r="BE1788" s="138" t="str">
        <f>IF('6'!$B$5="","",IF('6'!$B$64="","",'6'!$B$4))</f>
        <v/>
      </c>
    </row>
    <row r="1789" spans="50:57" x14ac:dyDescent="0.25">
      <c r="AX1789" s="139" t="str">
        <f>IF('6'!$B$5="","",IF('6'!$B$64="","",'6'!$B$5))</f>
        <v/>
      </c>
      <c r="AY1789" s="137" t="str">
        <f>IF('6'!$B$5="","",IF('6'!$B$64="","","PCF008002"))</f>
        <v/>
      </c>
      <c r="AZ1789" s="140" t="str">
        <f>IF('6'!$B$5="","",IF('6'!$B$64="","",5))</f>
        <v/>
      </c>
      <c r="BA1789" s="137" t="str">
        <f>IF('6'!$B$5="","",IF('6'!$B$64="","",8))</f>
        <v/>
      </c>
      <c r="BB1789" s="137" t="str">
        <f>IF('6'!$B$5="","",IF('6'!$B$64="","",IF('6'!$I$64="","",'6'!$I$64)))</f>
        <v/>
      </c>
      <c r="BC1789" s="141" t="str">
        <f>IF('6'!$B$5="","",IF('6'!$B$64="","",0))</f>
        <v/>
      </c>
      <c r="BD1789" s="137" t="str">
        <f>IF('6'!$B$5="","",IF('6'!$B$64="","",'6'!$B$2))</f>
        <v/>
      </c>
      <c r="BE1789" s="138" t="str">
        <f>IF('6'!$B$5="","",IF('6'!$B$64="","",'6'!$B$4))</f>
        <v/>
      </c>
    </row>
    <row r="1790" spans="50:57" x14ac:dyDescent="0.25">
      <c r="AX1790" s="139" t="str">
        <f>IF('6'!$B$5="","",IF('6'!$B$64="","",'6'!$B$5))</f>
        <v/>
      </c>
      <c r="AY1790" s="137" t="str">
        <f>IF('6'!$B$5="","",IF('6'!$B$64="","","PCF008002"))</f>
        <v/>
      </c>
      <c r="AZ1790" s="140" t="str">
        <f>IF('6'!$B$5="","",IF('6'!$B$64="","",5))</f>
        <v/>
      </c>
      <c r="BA1790" s="137" t="str">
        <f>IF('6'!$B$5="","",IF('6'!$B$64="","",9))</f>
        <v/>
      </c>
      <c r="BB1790" s="137" t="str">
        <f>IF('6'!$B$5="","",IF('6'!$B$64="","","QAQC"))</f>
        <v/>
      </c>
      <c r="BC1790" s="141" t="str">
        <f>IF('6'!$B$5="","",IF('6'!$B$64="","",0))</f>
        <v/>
      </c>
      <c r="BD1790" s="137" t="str">
        <f>IF('6'!$B$5="","",IF('6'!$B$64="","",'6'!$B$2))</f>
        <v/>
      </c>
      <c r="BE1790" s="138" t="str">
        <f>IF('6'!$B$5="","",IF('6'!$B$64="","",'6'!$B$4))</f>
        <v/>
      </c>
    </row>
    <row r="1791" spans="50:57" x14ac:dyDescent="0.25">
      <c r="AX1791" s="139" t="str">
        <f>IF('6'!$B$5="","",IF('6'!$B$64="","",'6'!$B$5))</f>
        <v/>
      </c>
      <c r="AY1791" s="137" t="str">
        <f>IF('6'!$B$5="","",IF('6'!$B$64="","","PCF008002"))</f>
        <v/>
      </c>
      <c r="AZ1791" s="140" t="str">
        <f>IF('6'!$B$5="","",IF('6'!$B$64="","",5))</f>
        <v/>
      </c>
      <c r="BA1791" s="137" t="str">
        <f>IF('6'!$B$5="","",IF('6'!$B$64="","",10))</f>
        <v/>
      </c>
      <c r="BB1791" s="137" t="str">
        <f>IF('6'!$B$5="","",IF('6'!$B$64="","",IF('6'!$R$64="","",'6'!$R$64)))</f>
        <v/>
      </c>
      <c r="BC1791" s="141" t="str">
        <f>IF('6'!$B$5="","",IF('6'!$B$64="","",0))</f>
        <v/>
      </c>
      <c r="BD1791" s="137" t="str">
        <f>IF('6'!$B$5="","",IF('6'!$B$64="","",'6'!$B$2))</f>
        <v/>
      </c>
      <c r="BE1791" s="138" t="str">
        <f>IF('6'!$B$5="","",IF('6'!$B$64="","",'6'!$B$4))</f>
        <v/>
      </c>
    </row>
    <row r="1792" spans="50:57" x14ac:dyDescent="0.25">
      <c r="AX1792" s="139" t="str">
        <f>IF('6'!$B$5="","",IF('6'!$B$64="","",'6'!$B$5))</f>
        <v/>
      </c>
      <c r="AY1792" s="137" t="str">
        <f>IF('6'!$B$5="","",IF('6'!$B$64="","","PCF008002"))</f>
        <v/>
      </c>
      <c r="AZ1792" s="140" t="str">
        <f>IF('6'!$B$5="","",IF('6'!$B$64="","",5))</f>
        <v/>
      </c>
      <c r="BA1792" s="137" t="str">
        <f>IF('6'!$B$5="","",IF('6'!$B$64="","",11))</f>
        <v/>
      </c>
      <c r="BB1792" s="137" t="str">
        <f>IF('6'!$B$5="","",IF('6'!$B$64="","",IF('6'!$K$64="","",'6'!$K$64)))</f>
        <v/>
      </c>
      <c r="BC1792" s="141" t="str">
        <f>IF('6'!$B$5="","",IF('6'!$B$64="","",0))</f>
        <v/>
      </c>
      <c r="BD1792" s="137" t="str">
        <f>IF('6'!$B$5="","",IF('6'!$B$64="","",'6'!$B$2))</f>
        <v/>
      </c>
      <c r="BE1792" s="138" t="str">
        <f>IF('6'!$B$5="","",IF('6'!$B$64="","",'6'!$B$4))</f>
        <v/>
      </c>
    </row>
    <row r="1793" spans="50:57" x14ac:dyDescent="0.25">
      <c r="AX1793" s="139" t="str">
        <f>IF('6'!$B$5="","",IF('6'!$B$64="","",'6'!$B$5))</f>
        <v/>
      </c>
      <c r="AY1793" s="137" t="str">
        <f>IF('6'!$B$5="","",IF('6'!$B$64="","","PCF008002"))</f>
        <v/>
      </c>
      <c r="AZ1793" s="140" t="str">
        <f>IF('6'!$B$5="","",IF('6'!$B$64="","",5))</f>
        <v/>
      </c>
      <c r="BA1793" s="137" t="str">
        <f>IF('6'!$B$5="","",IF('6'!$B$64="","",12))</f>
        <v/>
      </c>
      <c r="BB1793" s="137" t="str">
        <f>IF('6'!$B$5="","",IF('6'!$B$64="","",IF('6'!$E$64="","",'6'!$E$64)))</f>
        <v/>
      </c>
      <c r="BC1793" s="141" t="str">
        <f>IF('6'!$B$5="","",IF('6'!$B$64="","",0))</f>
        <v/>
      </c>
      <c r="BD1793" s="137" t="str">
        <f>IF('6'!$B$5="","",IF('6'!$B$64="","",'6'!$B$2))</f>
        <v/>
      </c>
      <c r="BE1793" s="138" t="str">
        <f>IF('6'!$B$5="","",IF('6'!$B$64="","",'6'!$B$4))</f>
        <v/>
      </c>
    </row>
    <row r="1794" spans="50:57" x14ac:dyDescent="0.25">
      <c r="AX1794" s="139" t="str">
        <f>IF('6'!$B$5="","",IF('6'!$B$64="","",'6'!$B$5))</f>
        <v/>
      </c>
      <c r="AY1794" s="137" t="str">
        <f>IF('6'!$B$5="","",IF('6'!$B$64="","","PCF008002"))</f>
        <v/>
      </c>
      <c r="AZ1794" s="140" t="str">
        <f>IF('6'!$B$5="","",IF('6'!$B$64="","",5))</f>
        <v/>
      </c>
      <c r="BA1794" s="137" t="str">
        <f>IF('6'!$B$5="","",IF('6'!$B$64="","",990))</f>
        <v/>
      </c>
      <c r="BB1794" s="137"/>
      <c r="BC1794" s="141" t="str">
        <f>IF('6'!$B$5="","",IF('6'!$B$64="","",0))</f>
        <v/>
      </c>
      <c r="BD1794" s="137" t="str">
        <f>IF('6'!$B$5="","",IF('6'!$B$64="","",'6'!$B$2))</f>
        <v/>
      </c>
      <c r="BE1794" s="138" t="str">
        <f>IF('6'!$B$5="","",IF('6'!$B$64="","",'6'!$B$4))</f>
        <v/>
      </c>
    </row>
    <row r="1795" spans="50:57" x14ac:dyDescent="0.25">
      <c r="AX1795" s="139" t="str">
        <f>IF('6'!$B$5="","",IF('6'!$B$64="","",'6'!$B$5))</f>
        <v/>
      </c>
      <c r="AY1795" s="137" t="str">
        <f>IF('6'!$B$5="","",IF('6'!$B$64="","","PCF008002"))</f>
        <v/>
      </c>
      <c r="AZ1795" s="140" t="str">
        <f>IF('6'!$B$5="","",IF('6'!$B$64="","",5))</f>
        <v/>
      </c>
      <c r="BA1795" s="137" t="str">
        <f>IF('6'!$B$5="","",IF('6'!$B$64="","",992))</f>
        <v/>
      </c>
      <c r="BB1795" s="137"/>
      <c r="BC1795" s="141" t="str">
        <f>IF('6'!$B$5="","",IF('6'!$B$64="","",0))</f>
        <v/>
      </c>
      <c r="BD1795" s="137" t="str">
        <f>IF('6'!$B$5="","",IF('6'!$B$64="","",'6'!$B$2))</f>
        <v/>
      </c>
      <c r="BE1795" s="138" t="str">
        <f>IF('6'!$B$5="","",IF('6'!$B$64="","",'6'!$B$4))</f>
        <v/>
      </c>
    </row>
    <row r="1796" spans="50:57" x14ac:dyDescent="0.25">
      <c r="AX1796" s="139" t="str">
        <f>IF('6'!$B$5="","",IF('6'!$B$64="","",'6'!$B$5))</f>
        <v/>
      </c>
      <c r="AY1796" s="137" t="str">
        <f>IF('6'!$B$5="","",IF('6'!$B$64="","","PCF008002"))</f>
        <v/>
      </c>
      <c r="AZ1796" s="140" t="str">
        <f>IF('6'!$B$5="","",IF('6'!$B$64="","",5))</f>
        <v/>
      </c>
      <c r="BA1796" s="137" t="str">
        <f>IF('6'!$B$5="","",IF('6'!$B$64="","",993))</f>
        <v/>
      </c>
      <c r="BB1796" s="137"/>
      <c r="BC1796" s="141" t="str">
        <f>IF('6'!$B$5="","",IF('6'!$B$64="","",0))</f>
        <v/>
      </c>
      <c r="BD1796" s="137" t="str">
        <f>IF('6'!$B$5="","",IF('6'!$B$64="","",'6'!$B$2))</f>
        <v/>
      </c>
      <c r="BE1796" s="138" t="str">
        <f>IF('6'!$B$5="","",IF('6'!$B$64="","",'6'!$B$4))</f>
        <v/>
      </c>
    </row>
    <row r="1797" spans="50:57" x14ac:dyDescent="0.25">
      <c r="AX1797" s="139" t="str">
        <f>IF('6'!$B$5="","",IF('6'!$B$64="","",'6'!$B$5))</f>
        <v/>
      </c>
      <c r="AY1797" s="137" t="str">
        <f>IF('6'!$B$5="","",IF('6'!$B$64="","","PCF008002"))</f>
        <v/>
      </c>
      <c r="AZ1797" s="140" t="str">
        <f>IF('6'!$B$5="","",IF('6'!$B$64="","",5))</f>
        <v/>
      </c>
      <c r="BA1797" s="137" t="str">
        <f>IF('6'!$B$5="","",IF('6'!$B$64="","",994))</f>
        <v/>
      </c>
      <c r="BB1797" s="137"/>
      <c r="BC1797" s="141" t="str">
        <f>IF('6'!$B$5="","",IF('6'!$B$64="","",0))</f>
        <v/>
      </c>
      <c r="BD1797" s="137" t="str">
        <f>IF('6'!$B$5="","",IF('6'!$B$64="","",'6'!$B$2))</f>
        <v/>
      </c>
      <c r="BE1797" s="138" t="str">
        <f>IF('6'!$B$5="","",IF('6'!$B$64="","",'6'!$B$4))</f>
        <v/>
      </c>
    </row>
    <row r="1798" spans="50:57" x14ac:dyDescent="0.25">
      <c r="AX1798" s="139" t="str">
        <f>IF('6'!$B$5="","",IF('6'!$B$64="","",'6'!$B$5))</f>
        <v/>
      </c>
      <c r="AY1798" s="137" t="str">
        <f>IF('6'!$B$5="","",IF('6'!$B$64="","","PCF008002"))</f>
        <v/>
      </c>
      <c r="AZ1798" s="140" t="str">
        <f>IF('6'!$B$5="","",IF('6'!$B$64="","",5))</f>
        <v/>
      </c>
      <c r="BA1798" s="137" t="str">
        <f>IF('6'!$B$5="","",IF('6'!$B$64="","",995))</f>
        <v/>
      </c>
      <c r="BB1798" s="137"/>
      <c r="BC1798" s="141" t="str">
        <f>IF('6'!$B$5="","",IF('6'!$B$64="","",0))</f>
        <v/>
      </c>
      <c r="BD1798" s="137" t="str">
        <f>IF('6'!$B$5="","",IF('6'!$B$64="","",'6'!$B$2))</f>
        <v/>
      </c>
      <c r="BE1798" s="138" t="str">
        <f>IF('6'!$B$5="","",IF('6'!$B$64="","",'6'!$B$4))</f>
        <v/>
      </c>
    </row>
    <row r="1799" spans="50:57" x14ac:dyDescent="0.25">
      <c r="AX1799" s="139" t="str">
        <f>IF('6'!$B$5="","",IF('6'!$B$64="","",'6'!$B$5))</f>
        <v/>
      </c>
      <c r="AY1799" s="137" t="str">
        <f>IF('6'!$B$5="","",IF('6'!$B$64="","","PCF008002"))</f>
        <v/>
      </c>
      <c r="AZ1799" s="140" t="str">
        <f>IF('6'!$B$5="","",IF('6'!$B$64="","",5))</f>
        <v/>
      </c>
      <c r="BA1799" s="137" t="str">
        <f>IF('6'!$B$5="","",IF('6'!$B$64="","",996))</f>
        <v/>
      </c>
      <c r="BB1799" s="137"/>
      <c r="BC1799" s="141" t="str">
        <f>IF('6'!$B$5="","",IF('6'!$B$64="","",0))</f>
        <v/>
      </c>
      <c r="BD1799" s="137" t="str">
        <f>IF('6'!$B$5="","",IF('6'!$B$64="","",'6'!$B$2))</f>
        <v/>
      </c>
      <c r="BE1799" s="138" t="str">
        <f>IF('6'!$B$5="","",IF('6'!$B$64="","",'6'!$B$4))</f>
        <v/>
      </c>
    </row>
    <row r="1800" spans="50:57" x14ac:dyDescent="0.25">
      <c r="AX1800" s="139" t="str">
        <f>IF('6'!$B$5="","",IF('6'!$B$64="","",'6'!$B$5))</f>
        <v/>
      </c>
      <c r="AY1800" s="137" t="str">
        <f>IF('6'!$B$5="","",IF('6'!$B$64="","","PCF008002"))</f>
        <v/>
      </c>
      <c r="AZ1800" s="140" t="str">
        <f>IF('6'!$B$5="","",IF('6'!$B$64="","",5))</f>
        <v/>
      </c>
      <c r="BA1800" s="137" t="str">
        <f>IF('6'!$B$5="","",IF('6'!$B$64="","",997))</f>
        <v/>
      </c>
      <c r="BB1800" s="137"/>
      <c r="BC1800" s="141" t="str">
        <f>IF('6'!$B$5="","",IF('6'!$B$64="","",0))</f>
        <v/>
      </c>
      <c r="BD1800" s="137" t="str">
        <f>IF('6'!$B$5="","",IF('6'!$B$64="","",'6'!$B$2))</f>
        <v/>
      </c>
      <c r="BE1800" s="138" t="str">
        <f>IF('6'!$B$5="","",IF('6'!$B$64="","",'6'!$B$4))</f>
        <v/>
      </c>
    </row>
    <row r="1801" spans="50:57" x14ac:dyDescent="0.25">
      <c r="AX1801" s="139" t="str">
        <f>IF('6'!$B$5="","",IF('6'!$B$64="","",'6'!$B$5))</f>
        <v/>
      </c>
      <c r="AY1801" s="137" t="str">
        <f>IF('6'!$B$5="","",IF('6'!$B$64="","","PCF008002"))</f>
        <v/>
      </c>
      <c r="AZ1801" s="140" t="str">
        <f>IF('6'!$B$5="","",IF('6'!$B$64="","",5))</f>
        <v/>
      </c>
      <c r="BA1801" s="137" t="str">
        <f>IF('6'!$B$5="","",IF('6'!$B$64="","",998))</f>
        <v/>
      </c>
      <c r="BB1801" s="137"/>
      <c r="BC1801" s="141" t="str">
        <f>IF('6'!$B$5="","",IF('6'!$B$64="","",0))</f>
        <v/>
      </c>
      <c r="BD1801" s="137" t="str">
        <f>IF('6'!$B$5="","",IF('6'!$B$64="","",'6'!$B$2))</f>
        <v/>
      </c>
      <c r="BE1801" s="138" t="str">
        <f>IF('6'!$B$5="","",IF('6'!$B$64="","",'6'!$B$4))</f>
        <v/>
      </c>
    </row>
    <row r="1802" spans="50:57" x14ac:dyDescent="0.25">
      <c r="AX1802" s="139" t="str">
        <f>IF('6'!$B$5="","",IF('6'!$B$64="","",'6'!$B$5))</f>
        <v/>
      </c>
      <c r="AY1802" s="137" t="str">
        <f>IF('6'!$B$5="","",IF('6'!$B$64="","","PCF008002"))</f>
        <v/>
      </c>
      <c r="AZ1802" s="140" t="str">
        <f>IF('6'!$B$5="","",IF('6'!$B$64="","",5))</f>
        <v/>
      </c>
      <c r="BA1802" s="137" t="str">
        <f>IF('6'!$B$5="","",IF('6'!$B$64="","",999))</f>
        <v/>
      </c>
      <c r="BB1802" s="137"/>
      <c r="BC1802" s="141" t="str">
        <f>IF('6'!$B$5="","",IF('6'!$B$64="","",0))</f>
        <v/>
      </c>
      <c r="BD1802" s="137" t="str">
        <f>IF('6'!$B$5="","",IF('6'!$B$64="","",'6'!$B$2))</f>
        <v/>
      </c>
      <c r="BE1802" s="138" t="str">
        <f>IF('6'!$B$5="","",IF('6'!$B$64="","",'6'!$B$4))</f>
        <v/>
      </c>
    </row>
    <row r="1803" spans="50:57" x14ac:dyDescent="0.25">
      <c r="AX1803" s="139" t="str">
        <f>IF('6'!$B$5="","",IF('6'!$B$65="","",'6'!$B$5))</f>
        <v/>
      </c>
      <c r="AY1803" s="137" t="str">
        <f>IF('6'!$B$5="","",IF('6'!$B$65="","","PCF008002"))</f>
        <v/>
      </c>
      <c r="AZ1803" s="140" t="str">
        <f>IF('6'!$B$5="","",IF('6'!$B$65="","",6))</f>
        <v/>
      </c>
      <c r="BA1803" s="137" t="str">
        <f>IF('6'!$B$5="","",IF('6'!$B$65="","",1))</f>
        <v/>
      </c>
      <c r="BB1803" s="137" t="str">
        <f>IF('6'!$B$5="","",IF('6'!$B$65="","",IF('6'!$B$65="","",'6'!$B$65)))</f>
        <v/>
      </c>
      <c r="BC1803" s="141" t="str">
        <f>IF('6'!$B$5="","",IF('6'!$B$65="","",0))</f>
        <v/>
      </c>
      <c r="BD1803" s="137" t="str">
        <f>IF('6'!$B$5="","",IF('6'!$B$65="","",'6'!$B$2))</f>
        <v/>
      </c>
      <c r="BE1803" s="138" t="str">
        <f>IF('6'!$B$5="","",IF('6'!$B$65="","",'6'!$B$4))</f>
        <v/>
      </c>
    </row>
    <row r="1804" spans="50:57" x14ac:dyDescent="0.25">
      <c r="AX1804" s="139" t="str">
        <f>IF('6'!$B$5="","",IF('6'!$B$65="","",'6'!$B$5))</f>
        <v/>
      </c>
      <c r="AY1804" s="137" t="str">
        <f>IF('6'!$B$5="","",IF('6'!$B$65="","","PCF008002"))</f>
        <v/>
      </c>
      <c r="AZ1804" s="140" t="str">
        <f>IF('6'!$B$5="","",IF('6'!$B$65="","",6))</f>
        <v/>
      </c>
      <c r="BA1804" s="137" t="str">
        <f>IF('6'!$B$5="","",IF('6'!$B$65="","",2))</f>
        <v/>
      </c>
      <c r="BB1804" s="137" t="str">
        <f>IF('6'!$B$5="","",IF('6'!$B$65="","",IF('6'!$J$65="","",'6'!$J$65)))</f>
        <v/>
      </c>
      <c r="BC1804" s="141" t="str">
        <f>IF('6'!$B$5="","",IF('6'!$B$65="","",0))</f>
        <v/>
      </c>
      <c r="BD1804" s="137" t="str">
        <f>IF('6'!$B$5="","",IF('6'!$B$65="","",'6'!$B$2))</f>
        <v/>
      </c>
      <c r="BE1804" s="138" t="str">
        <f>IF('6'!$B$5="","",IF('6'!$B$65="","",'6'!$B$4))</f>
        <v/>
      </c>
    </row>
    <row r="1805" spans="50:57" x14ac:dyDescent="0.25">
      <c r="AX1805" s="139" t="str">
        <f>IF('6'!$B$5="","",IF('6'!$B$65="","",'6'!$B$5))</f>
        <v/>
      </c>
      <c r="AY1805" s="137" t="str">
        <f>IF('6'!$B$5="","",IF('6'!$B$65="","","PCF008002"))</f>
        <v/>
      </c>
      <c r="AZ1805" s="140" t="str">
        <f>IF('6'!$B$5="","",IF('6'!$B$65="","",6))</f>
        <v/>
      </c>
      <c r="BA1805" s="137" t="str">
        <f>IF('6'!$B$5="","",IF('6'!$B$65="","",3))</f>
        <v/>
      </c>
      <c r="BB1805" s="137" t="str">
        <f>IF('6'!$B$5="","",IF('6'!$B$65="","",IF('6'!$D$65="","",'6'!$D$65)))</f>
        <v/>
      </c>
      <c r="BC1805" s="141" t="str">
        <f>IF('6'!$B$5="","",IF('6'!$B$65="","",0))</f>
        <v/>
      </c>
      <c r="BD1805" s="137" t="str">
        <f>IF('6'!$B$5="","",IF('6'!$B$65="","",'6'!$B$2))</f>
        <v/>
      </c>
      <c r="BE1805" s="138" t="str">
        <f>IF('6'!$B$5="","",IF('6'!$B$65="","",'6'!$B$4))</f>
        <v/>
      </c>
    </row>
    <row r="1806" spans="50:57" x14ac:dyDescent="0.25">
      <c r="AX1806" s="139" t="str">
        <f>IF('6'!$B$5="","",IF('6'!$B$65="","",'6'!$B$5))</f>
        <v/>
      </c>
      <c r="AY1806" s="137" t="str">
        <f>IF('6'!$B$5="","",IF('6'!$B$65="","","PCF008002"))</f>
        <v/>
      </c>
      <c r="AZ1806" s="140" t="str">
        <f>IF('6'!$B$5="","",IF('6'!$B$65="","",6))</f>
        <v/>
      </c>
      <c r="BA1806" s="137" t="str">
        <f>IF('6'!$B$5="","",IF('6'!$B$65="","",4))</f>
        <v/>
      </c>
      <c r="BB1806" s="137" t="str">
        <f>IF('6'!$B$5="","",IF('6'!$B$65="","",IF('6'!$D$65="","",'6'!$D$65)))</f>
        <v/>
      </c>
      <c r="BC1806" s="141" t="str">
        <f>IF('6'!$B$5="","",IF('6'!$B$65="","",0))</f>
        <v/>
      </c>
      <c r="BD1806" s="137" t="str">
        <f>IF('6'!$B$5="","",IF('6'!$B$65="","",'6'!$B$2))</f>
        <v/>
      </c>
      <c r="BE1806" s="138" t="str">
        <f>IF('6'!$B$5="","",IF('6'!$B$65="","",'6'!$B$4))</f>
        <v/>
      </c>
    </row>
    <row r="1807" spans="50:57" x14ac:dyDescent="0.25">
      <c r="AX1807" s="139" t="str">
        <f>IF('6'!$B$5="","",IF('6'!$B$65="","",'6'!$B$5))</f>
        <v/>
      </c>
      <c r="AY1807" s="137" t="str">
        <f>IF('6'!$B$5="","",IF('6'!$B$65="","","PCF008002"))</f>
        <v/>
      </c>
      <c r="AZ1807" s="140" t="str">
        <f>IF('6'!$B$5="","",IF('6'!$B$65="","",6))</f>
        <v/>
      </c>
      <c r="BA1807" s="137" t="str">
        <f>IF('6'!$B$5="","",IF('6'!$B$65="","",5))</f>
        <v/>
      </c>
      <c r="BB1807" s="137" t="str">
        <f>IF('6'!$B$5="","",IF('6'!$B$65="","",IF('6'!$F$65="","",'6'!$F$65)))</f>
        <v/>
      </c>
      <c r="BC1807" s="141" t="str">
        <f>IF('6'!$B$5="","",IF('6'!$B$65="","",0))</f>
        <v/>
      </c>
      <c r="BD1807" s="137" t="str">
        <f>IF('6'!$B$5="","",IF('6'!$B$65="","",'6'!$B$2))</f>
        <v/>
      </c>
      <c r="BE1807" s="138" t="str">
        <f>IF('6'!$B$5="","",IF('6'!$B$65="","",'6'!$B$4))</f>
        <v/>
      </c>
    </row>
    <row r="1808" spans="50:57" x14ac:dyDescent="0.25">
      <c r="AX1808" s="139" t="str">
        <f>IF('6'!$B$5="","",IF('6'!$B$65="","",'6'!$B$5))</f>
        <v/>
      </c>
      <c r="AY1808" s="137" t="str">
        <f>IF('6'!$B$5="","",IF('6'!$B$65="","","PCF008002"))</f>
        <v/>
      </c>
      <c r="AZ1808" s="140" t="str">
        <f>IF('6'!$B$5="","",IF('6'!$B$65="","",6))</f>
        <v/>
      </c>
      <c r="BA1808" s="137" t="str">
        <f>IF('6'!$B$5="","",IF('6'!$B$65="","",6))</f>
        <v/>
      </c>
      <c r="BB1808" s="137" t="str">
        <f>IF('6'!$B$5="","",IF('6'!$B$65="","",IF('6'!$G$65="","",'6'!$G$65)))</f>
        <v/>
      </c>
      <c r="BC1808" s="141" t="str">
        <f>IF('6'!$B$5="","",IF('6'!$B$65="","",0))</f>
        <v/>
      </c>
      <c r="BD1808" s="137" t="str">
        <f>IF('6'!$B$5="","",IF('6'!$B$65="","",'6'!$B$2))</f>
        <v/>
      </c>
      <c r="BE1808" s="138" t="str">
        <f>IF('6'!$B$5="","",IF('6'!$B$65="","",'6'!$B$4))</f>
        <v/>
      </c>
    </row>
    <row r="1809" spans="50:57" x14ac:dyDescent="0.25">
      <c r="AX1809" s="139" t="str">
        <f>IF('6'!$B$5="","",IF('6'!$B$65="","",'6'!$B$5))</f>
        <v/>
      </c>
      <c r="AY1809" s="137" t="str">
        <f>IF('6'!$B$5="","",IF('6'!$B$65="","","PCF008002"))</f>
        <v/>
      </c>
      <c r="AZ1809" s="140" t="str">
        <f>IF('6'!$B$5="","",IF('6'!$B$65="","",6))</f>
        <v/>
      </c>
      <c r="BA1809" s="137" t="str">
        <f>IF('6'!$B$5="","",IF('6'!$B$65="","",7))</f>
        <v/>
      </c>
      <c r="BB1809" s="137" t="str">
        <f>IF('6'!$B$5="","",IF('6'!$B$65="","",IF('6'!$H$65="","",'6'!$H$65)))</f>
        <v/>
      </c>
      <c r="BC1809" s="141" t="str">
        <f>IF('6'!$B$5="","",IF('6'!$B$65="","",0))</f>
        <v/>
      </c>
      <c r="BD1809" s="137" t="str">
        <f>IF('6'!$B$5="","",IF('6'!$B$65="","",'6'!$B$2))</f>
        <v/>
      </c>
      <c r="BE1809" s="138" t="str">
        <f>IF('6'!$B$5="","",IF('6'!$B$65="","",'6'!$B$4))</f>
        <v/>
      </c>
    </row>
    <row r="1810" spans="50:57" x14ac:dyDescent="0.25">
      <c r="AX1810" s="139" t="str">
        <f>IF('6'!$B$5="","",IF('6'!$B$65="","",'6'!$B$5))</f>
        <v/>
      </c>
      <c r="AY1810" s="137" t="str">
        <f>IF('6'!$B$5="","",IF('6'!$B$65="","","PCF008002"))</f>
        <v/>
      </c>
      <c r="AZ1810" s="140" t="str">
        <f>IF('6'!$B$5="","",IF('6'!$B$65="","",6))</f>
        <v/>
      </c>
      <c r="BA1810" s="137" t="str">
        <f>IF('6'!$B$5="","",IF('6'!$B$65="","",8))</f>
        <v/>
      </c>
      <c r="BB1810" s="137" t="str">
        <f>IF('6'!$B$5="","",IF('6'!$B$65="","",IF('6'!$I$65="","",'6'!$I$65)))</f>
        <v/>
      </c>
      <c r="BC1810" s="141" t="str">
        <f>IF('6'!$B$5="","",IF('6'!$B$65="","",0))</f>
        <v/>
      </c>
      <c r="BD1810" s="137" t="str">
        <f>IF('6'!$B$5="","",IF('6'!$B$65="","",'6'!$B$2))</f>
        <v/>
      </c>
      <c r="BE1810" s="138" t="str">
        <f>IF('6'!$B$5="","",IF('6'!$B$65="","",'6'!$B$4))</f>
        <v/>
      </c>
    </row>
    <row r="1811" spans="50:57" x14ac:dyDescent="0.25">
      <c r="AX1811" s="139" t="str">
        <f>IF('6'!$B$5="","",IF('6'!$B$65="","",'6'!$B$5))</f>
        <v/>
      </c>
      <c r="AY1811" s="137" t="str">
        <f>IF('6'!$B$5="","",IF('6'!$B$65="","","PCF008002"))</f>
        <v/>
      </c>
      <c r="AZ1811" s="140" t="str">
        <f>IF('6'!$B$5="","",IF('6'!$B$65="","",6))</f>
        <v/>
      </c>
      <c r="BA1811" s="137" t="str">
        <f>IF('6'!$B$5="","",IF('6'!$B$65="","",9))</f>
        <v/>
      </c>
      <c r="BB1811" s="137" t="str">
        <f>IF('6'!$B$5="","",IF('6'!$B$65="","","QAQC"))</f>
        <v/>
      </c>
      <c r="BC1811" s="141" t="str">
        <f>IF('6'!$B$5="","",IF('6'!$B$65="","",0))</f>
        <v/>
      </c>
      <c r="BD1811" s="137" t="str">
        <f>IF('6'!$B$5="","",IF('6'!$B$65="","",'6'!$B$2))</f>
        <v/>
      </c>
      <c r="BE1811" s="138" t="str">
        <f>IF('6'!$B$5="","",IF('6'!$B$65="","",'6'!$B$4))</f>
        <v/>
      </c>
    </row>
    <row r="1812" spans="50:57" x14ac:dyDescent="0.25">
      <c r="AX1812" s="139" t="str">
        <f>IF('6'!$B$5="","",IF('6'!$B$65="","",'6'!$B$5))</f>
        <v/>
      </c>
      <c r="AY1812" s="137" t="str">
        <f>IF('6'!$B$5="","",IF('6'!$B$65="","","PCF008002"))</f>
        <v/>
      </c>
      <c r="AZ1812" s="140" t="str">
        <f>IF('6'!$B$5="","",IF('6'!$B$65="","",6))</f>
        <v/>
      </c>
      <c r="BA1812" s="137" t="str">
        <f>IF('6'!$B$5="","",IF('6'!$B$65="","",10))</f>
        <v/>
      </c>
      <c r="BB1812" s="137" t="str">
        <f>IF('6'!$B$5="","",IF('6'!$B$65="","",IF('6'!$R$65="","",'6'!$R$65)))</f>
        <v/>
      </c>
      <c r="BC1812" s="141" t="str">
        <f>IF('6'!$B$5="","",IF('6'!$B$65="","",0))</f>
        <v/>
      </c>
      <c r="BD1812" s="137" t="str">
        <f>IF('6'!$B$5="","",IF('6'!$B$65="","",'6'!$B$2))</f>
        <v/>
      </c>
      <c r="BE1812" s="138" t="str">
        <f>IF('6'!$B$5="","",IF('6'!$B$65="","",'6'!$B$4))</f>
        <v/>
      </c>
    </row>
    <row r="1813" spans="50:57" x14ac:dyDescent="0.25">
      <c r="AX1813" s="139" t="str">
        <f>IF('6'!$B$5="","",IF('6'!$B$65="","",'6'!$B$5))</f>
        <v/>
      </c>
      <c r="AY1813" s="137" t="str">
        <f>IF('6'!$B$5="","",IF('6'!$B$65="","","PCF008002"))</f>
        <v/>
      </c>
      <c r="AZ1813" s="140" t="str">
        <f>IF('6'!$B$5="","",IF('6'!$B$65="","",6))</f>
        <v/>
      </c>
      <c r="BA1813" s="137" t="str">
        <f>IF('6'!$B$5="","",IF('6'!$B$65="","",11))</f>
        <v/>
      </c>
      <c r="BB1813" s="137" t="str">
        <f>IF('6'!$B$5="","",IF('6'!$B$65="","",IF('6'!$K$65="","",'6'!$K$65)))</f>
        <v/>
      </c>
      <c r="BC1813" s="141" t="str">
        <f>IF('6'!$B$5="","",IF('6'!$B$65="","",0))</f>
        <v/>
      </c>
      <c r="BD1813" s="137" t="str">
        <f>IF('6'!$B$5="","",IF('6'!$B$65="","",'6'!$B$2))</f>
        <v/>
      </c>
      <c r="BE1813" s="138" t="str">
        <f>IF('6'!$B$5="","",IF('6'!$B$65="","",'6'!$B$4))</f>
        <v/>
      </c>
    </row>
    <row r="1814" spans="50:57" x14ac:dyDescent="0.25">
      <c r="AX1814" s="139" t="str">
        <f>IF('6'!$B$5="","",IF('6'!$B$65="","",'6'!$B$5))</f>
        <v/>
      </c>
      <c r="AY1814" s="137" t="str">
        <f>IF('6'!$B$5="","",IF('6'!$B$65="","","PCF008002"))</f>
        <v/>
      </c>
      <c r="AZ1814" s="140" t="str">
        <f>IF('6'!$B$5="","",IF('6'!$B$65="","",6))</f>
        <v/>
      </c>
      <c r="BA1814" s="137" t="str">
        <f>IF('6'!$B$5="","",IF('6'!$B$65="","",12))</f>
        <v/>
      </c>
      <c r="BB1814" s="137" t="str">
        <f>IF('6'!$B$5="","",IF('6'!$B$65="","",IF('6'!$E$65="","",'6'!$E$65)))</f>
        <v/>
      </c>
      <c r="BC1814" s="141" t="str">
        <f>IF('6'!$B$5="","",IF('6'!$B$65="","",0))</f>
        <v/>
      </c>
      <c r="BD1814" s="137" t="str">
        <f>IF('6'!$B$5="","",IF('6'!$B$65="","",'6'!$B$2))</f>
        <v/>
      </c>
      <c r="BE1814" s="138" t="str">
        <f>IF('6'!$B$5="","",IF('6'!$B$65="","",'6'!$B$4))</f>
        <v/>
      </c>
    </row>
    <row r="1815" spans="50:57" x14ac:dyDescent="0.25">
      <c r="AX1815" s="139" t="str">
        <f>IF('6'!$B$5="","",IF('6'!$B$65="","",'6'!$B$5))</f>
        <v/>
      </c>
      <c r="AY1815" s="137" t="str">
        <f>IF('6'!$B$5="","",IF('6'!$B$65="","","PCF008002"))</f>
        <v/>
      </c>
      <c r="AZ1815" s="140" t="str">
        <f>IF('6'!$B$5="","",IF('6'!$B$65="","",6))</f>
        <v/>
      </c>
      <c r="BA1815" s="137" t="str">
        <f>IF('6'!$B$5="","",IF('6'!$B$65="","",990))</f>
        <v/>
      </c>
      <c r="BB1815" s="137"/>
      <c r="BC1815" s="141" t="str">
        <f>IF('6'!$B$5="","",IF('6'!$B$65="","",0))</f>
        <v/>
      </c>
      <c r="BD1815" s="137" t="str">
        <f>IF('6'!$B$5="","",IF('6'!$B$65="","",'6'!$B$2))</f>
        <v/>
      </c>
      <c r="BE1815" s="138" t="str">
        <f>IF('6'!$B$5="","",IF('6'!$B$65="","",'6'!$B$4))</f>
        <v/>
      </c>
    </row>
    <row r="1816" spans="50:57" x14ac:dyDescent="0.25">
      <c r="AX1816" s="139" t="str">
        <f>IF('6'!$B$5="","",IF('6'!$B$65="","",'6'!$B$5))</f>
        <v/>
      </c>
      <c r="AY1816" s="137" t="str">
        <f>IF('6'!$B$5="","",IF('6'!$B$65="","","PCF008002"))</f>
        <v/>
      </c>
      <c r="AZ1816" s="140" t="str">
        <f>IF('6'!$B$5="","",IF('6'!$B$65="","",6))</f>
        <v/>
      </c>
      <c r="BA1816" s="137" t="str">
        <f>IF('6'!$B$5="","",IF('6'!$B$65="","",992))</f>
        <v/>
      </c>
      <c r="BB1816" s="137"/>
      <c r="BC1816" s="141" t="str">
        <f>IF('6'!$B$5="","",IF('6'!$B$65="","",0))</f>
        <v/>
      </c>
      <c r="BD1816" s="137" t="str">
        <f>IF('6'!$B$5="","",IF('6'!$B$65="","",'6'!$B$2))</f>
        <v/>
      </c>
      <c r="BE1816" s="138" t="str">
        <f>IF('6'!$B$5="","",IF('6'!$B$65="","",'6'!$B$4))</f>
        <v/>
      </c>
    </row>
    <row r="1817" spans="50:57" x14ac:dyDescent="0.25">
      <c r="AX1817" s="139" t="str">
        <f>IF('6'!$B$5="","",IF('6'!$B$65="","",'6'!$B$5))</f>
        <v/>
      </c>
      <c r="AY1817" s="137" t="str">
        <f>IF('6'!$B$5="","",IF('6'!$B$65="","","PCF008002"))</f>
        <v/>
      </c>
      <c r="AZ1817" s="140" t="str">
        <f>IF('6'!$B$5="","",IF('6'!$B$65="","",6))</f>
        <v/>
      </c>
      <c r="BA1817" s="137" t="str">
        <f>IF('6'!$B$5="","",IF('6'!$B$65="","",993))</f>
        <v/>
      </c>
      <c r="BB1817" s="137"/>
      <c r="BC1817" s="141" t="str">
        <f>IF('6'!$B$5="","",IF('6'!$B$65="","",0))</f>
        <v/>
      </c>
      <c r="BD1817" s="137" t="str">
        <f>IF('6'!$B$5="","",IF('6'!$B$65="","",'6'!$B$2))</f>
        <v/>
      </c>
      <c r="BE1817" s="138" t="str">
        <f>IF('6'!$B$5="","",IF('6'!$B$65="","",'6'!$B$4))</f>
        <v/>
      </c>
    </row>
    <row r="1818" spans="50:57" x14ac:dyDescent="0.25">
      <c r="AX1818" s="139" t="str">
        <f>IF('6'!$B$5="","",IF('6'!$B$65="","",'6'!$B$5))</f>
        <v/>
      </c>
      <c r="AY1818" s="137" t="str">
        <f>IF('6'!$B$5="","",IF('6'!$B$65="","","PCF008002"))</f>
        <v/>
      </c>
      <c r="AZ1818" s="140" t="str">
        <f>IF('6'!$B$5="","",IF('6'!$B$65="","",6))</f>
        <v/>
      </c>
      <c r="BA1818" s="137" t="str">
        <f>IF('6'!$B$5="","",IF('6'!$B$65="","",994))</f>
        <v/>
      </c>
      <c r="BB1818" s="137"/>
      <c r="BC1818" s="141" t="str">
        <f>IF('6'!$B$5="","",IF('6'!$B$65="","",0))</f>
        <v/>
      </c>
      <c r="BD1818" s="137" t="str">
        <f>IF('6'!$B$5="","",IF('6'!$B$65="","",'6'!$B$2))</f>
        <v/>
      </c>
      <c r="BE1818" s="138" t="str">
        <f>IF('6'!$B$5="","",IF('6'!$B$65="","",'6'!$B$4))</f>
        <v/>
      </c>
    </row>
    <row r="1819" spans="50:57" x14ac:dyDescent="0.25">
      <c r="AX1819" s="139" t="str">
        <f>IF('6'!$B$5="","",IF('6'!$B$65="","",'6'!$B$5))</f>
        <v/>
      </c>
      <c r="AY1819" s="137" t="str">
        <f>IF('6'!$B$5="","",IF('6'!$B$65="","","PCF008002"))</f>
        <v/>
      </c>
      <c r="AZ1819" s="140" t="str">
        <f>IF('6'!$B$5="","",IF('6'!$B$65="","",6))</f>
        <v/>
      </c>
      <c r="BA1819" s="137" t="str">
        <f>IF('6'!$B$5="","",IF('6'!$B$65="","",995))</f>
        <v/>
      </c>
      <c r="BB1819" s="137"/>
      <c r="BC1819" s="141" t="str">
        <f>IF('6'!$B$5="","",IF('6'!$B$65="","",0))</f>
        <v/>
      </c>
      <c r="BD1819" s="137" t="str">
        <f>IF('6'!$B$5="","",IF('6'!$B$65="","",'6'!$B$2))</f>
        <v/>
      </c>
      <c r="BE1819" s="138" t="str">
        <f>IF('6'!$B$5="","",IF('6'!$B$65="","",'6'!$B$4))</f>
        <v/>
      </c>
    </row>
    <row r="1820" spans="50:57" x14ac:dyDescent="0.25">
      <c r="AX1820" s="139" t="str">
        <f>IF('6'!$B$5="","",IF('6'!$B$65="","",'6'!$B$5))</f>
        <v/>
      </c>
      <c r="AY1820" s="137" t="str">
        <f>IF('6'!$B$5="","",IF('6'!$B$65="","","PCF008002"))</f>
        <v/>
      </c>
      <c r="AZ1820" s="140" t="str">
        <f>IF('6'!$B$5="","",IF('6'!$B$65="","",6))</f>
        <v/>
      </c>
      <c r="BA1820" s="137" t="str">
        <f>IF('6'!$B$5="","",IF('6'!$B$65="","",996))</f>
        <v/>
      </c>
      <c r="BB1820" s="137"/>
      <c r="BC1820" s="141" t="str">
        <f>IF('6'!$B$5="","",IF('6'!$B$65="","",0))</f>
        <v/>
      </c>
      <c r="BD1820" s="137" t="str">
        <f>IF('6'!$B$5="","",IF('6'!$B$65="","",'6'!$B$2))</f>
        <v/>
      </c>
      <c r="BE1820" s="138" t="str">
        <f>IF('6'!$B$5="","",IF('6'!$B$65="","",'6'!$B$4))</f>
        <v/>
      </c>
    </row>
    <row r="1821" spans="50:57" x14ac:dyDescent="0.25">
      <c r="AX1821" s="139" t="str">
        <f>IF('6'!$B$5="","",IF('6'!$B$65="","",'6'!$B$5))</f>
        <v/>
      </c>
      <c r="AY1821" s="137" t="str">
        <f>IF('6'!$B$5="","",IF('6'!$B$65="","","PCF008002"))</f>
        <v/>
      </c>
      <c r="AZ1821" s="140" t="str">
        <f>IF('6'!$B$5="","",IF('6'!$B$65="","",6))</f>
        <v/>
      </c>
      <c r="BA1821" s="137" t="str">
        <f>IF('6'!$B$5="","",IF('6'!$B$65="","",997))</f>
        <v/>
      </c>
      <c r="BB1821" s="137"/>
      <c r="BC1821" s="141" t="str">
        <f>IF('6'!$B$5="","",IF('6'!$B$65="","",0))</f>
        <v/>
      </c>
      <c r="BD1821" s="137" t="str">
        <f>IF('6'!$B$5="","",IF('6'!$B$65="","",'6'!$B$2))</f>
        <v/>
      </c>
      <c r="BE1821" s="138" t="str">
        <f>IF('6'!$B$5="","",IF('6'!$B$65="","",'6'!$B$4))</f>
        <v/>
      </c>
    </row>
    <row r="1822" spans="50:57" x14ac:dyDescent="0.25">
      <c r="AX1822" s="139" t="str">
        <f>IF('6'!$B$5="","",IF('6'!$B$65="","",'6'!$B$5))</f>
        <v/>
      </c>
      <c r="AY1822" s="137" t="str">
        <f>IF('6'!$B$5="","",IF('6'!$B$65="","","PCF008002"))</f>
        <v/>
      </c>
      <c r="AZ1822" s="140" t="str">
        <f>IF('6'!$B$5="","",IF('6'!$B$65="","",6))</f>
        <v/>
      </c>
      <c r="BA1822" s="137" t="str">
        <f>IF('6'!$B$5="","",IF('6'!$B$65="","",998))</f>
        <v/>
      </c>
      <c r="BB1822" s="137"/>
      <c r="BC1822" s="141" t="str">
        <f>IF('6'!$B$5="","",IF('6'!$B$65="","",0))</f>
        <v/>
      </c>
      <c r="BD1822" s="137" t="str">
        <f>IF('6'!$B$5="","",IF('6'!$B$65="","",'6'!$B$2))</f>
        <v/>
      </c>
      <c r="BE1822" s="138" t="str">
        <f>IF('6'!$B$5="","",IF('6'!$B$65="","",'6'!$B$4))</f>
        <v/>
      </c>
    </row>
    <row r="1823" spans="50:57" x14ac:dyDescent="0.25">
      <c r="AX1823" s="139" t="str">
        <f>IF('6'!$B$5="","",IF('6'!$B$65="","",'6'!$B$5))</f>
        <v/>
      </c>
      <c r="AY1823" s="137" t="str">
        <f>IF('6'!$B$5="","",IF('6'!$B$65="","","PCF008002"))</f>
        <v/>
      </c>
      <c r="AZ1823" s="140" t="str">
        <f>IF('6'!$B$5="","",IF('6'!$B$65="","",6))</f>
        <v/>
      </c>
      <c r="BA1823" s="137" t="str">
        <f>IF('6'!$B$5="","",IF('6'!$B$65="","",999))</f>
        <v/>
      </c>
      <c r="BB1823" s="137"/>
      <c r="BC1823" s="141" t="str">
        <f>IF('6'!$B$5="","",IF('6'!$B$65="","",0))</f>
        <v/>
      </c>
      <c r="BD1823" s="137" t="str">
        <f>IF('6'!$B$5="","",IF('6'!$B$65="","",'6'!$B$2))</f>
        <v/>
      </c>
      <c r="BE1823" s="138" t="str">
        <f>IF('6'!$B$5="","",IF('6'!$B$65="","",'6'!$B$4))</f>
        <v/>
      </c>
    </row>
    <row r="1824" spans="50:57" x14ac:dyDescent="0.25">
      <c r="AX1824" s="139" t="str">
        <f>IF('6'!$B$5="","",IF('6'!$B$66="","",'6'!$B$5))</f>
        <v/>
      </c>
      <c r="AY1824" s="137" t="str">
        <f>IF('6'!$B$5="","",IF('6'!$B$66="","","PCF008002"))</f>
        <v/>
      </c>
      <c r="AZ1824" s="140" t="str">
        <f>IF('6'!$B$5="","",IF('6'!$B$66="","",7))</f>
        <v/>
      </c>
      <c r="BA1824" s="137" t="str">
        <f>IF('6'!$B$5="","",IF('6'!$B$66="","",1))</f>
        <v/>
      </c>
      <c r="BB1824" s="137" t="str">
        <f>IF('6'!$B$5="","",IF('6'!$B$66="","",IF('6'!$B$66="","",'6'!$B$66)))</f>
        <v/>
      </c>
      <c r="BC1824" s="141" t="str">
        <f>IF('6'!$B$5="","",IF('6'!$B$66="","",0))</f>
        <v/>
      </c>
      <c r="BD1824" s="137" t="str">
        <f>IF('6'!$B$5="","",IF('6'!$B$66="","",'6'!$B$2))</f>
        <v/>
      </c>
      <c r="BE1824" s="138" t="str">
        <f>IF('6'!$B$5="","",IF('6'!$B$66="","",'6'!$B$4))</f>
        <v/>
      </c>
    </row>
    <row r="1825" spans="50:57" x14ac:dyDescent="0.25">
      <c r="AX1825" s="139" t="str">
        <f>IF('6'!$B$5="","",IF('6'!$B$66="","",'6'!$B$5))</f>
        <v/>
      </c>
      <c r="AY1825" s="137" t="str">
        <f>IF('6'!$B$5="","",IF('6'!$B$66="","","PCF008002"))</f>
        <v/>
      </c>
      <c r="AZ1825" s="140" t="str">
        <f>IF('6'!$B$5="","",IF('6'!$B$66="","",7))</f>
        <v/>
      </c>
      <c r="BA1825" s="137" t="str">
        <f>IF('6'!$B$5="","",IF('6'!$B$66="","",2))</f>
        <v/>
      </c>
      <c r="BB1825" s="137" t="str">
        <f>IF('6'!$B$5="","",IF('6'!$B$66="","",IF('6'!$J$66="","",'6'!$J$66)))</f>
        <v/>
      </c>
      <c r="BC1825" s="141" t="str">
        <f>IF('6'!$B$5="","",IF('6'!$B$66="","",0))</f>
        <v/>
      </c>
      <c r="BD1825" s="137" t="str">
        <f>IF('6'!$B$5="","",IF('6'!$B$66="","",'6'!$B$2))</f>
        <v/>
      </c>
      <c r="BE1825" s="138" t="str">
        <f>IF('6'!$B$5="","",IF('6'!$B$66="","",'6'!$B$4))</f>
        <v/>
      </c>
    </row>
    <row r="1826" spans="50:57" x14ac:dyDescent="0.25">
      <c r="AX1826" s="139" t="str">
        <f>IF('6'!$B$5="","",IF('6'!$B$66="","",'6'!$B$5))</f>
        <v/>
      </c>
      <c r="AY1826" s="137" t="str">
        <f>IF('6'!$B$5="","",IF('6'!$B$66="","","PCF008002"))</f>
        <v/>
      </c>
      <c r="AZ1826" s="140" t="str">
        <f>IF('6'!$B$5="","",IF('6'!$B$66="","",7))</f>
        <v/>
      </c>
      <c r="BA1826" s="137" t="str">
        <f>IF('6'!$B$5="","",IF('6'!$B$66="","",3))</f>
        <v/>
      </c>
      <c r="BB1826" s="137" t="str">
        <f>IF('6'!$B$5="","",IF('6'!$B$66="","",IF('6'!$D$66="","",'6'!$D$66)))</f>
        <v/>
      </c>
      <c r="BC1826" s="141" t="str">
        <f>IF('6'!$B$5="","",IF('6'!$B$66="","",0))</f>
        <v/>
      </c>
      <c r="BD1826" s="137" t="str">
        <f>IF('6'!$B$5="","",IF('6'!$B$66="","",'6'!$B$2))</f>
        <v/>
      </c>
      <c r="BE1826" s="138" t="str">
        <f>IF('6'!$B$5="","",IF('6'!$B$66="","",'6'!$B$4))</f>
        <v/>
      </c>
    </row>
    <row r="1827" spans="50:57" x14ac:dyDescent="0.25">
      <c r="AX1827" s="139" t="str">
        <f>IF('6'!$B$5="","",IF('6'!$B$66="","",'6'!$B$5))</f>
        <v/>
      </c>
      <c r="AY1827" s="137" t="str">
        <f>IF('6'!$B$5="","",IF('6'!$B$66="","","PCF008002"))</f>
        <v/>
      </c>
      <c r="AZ1827" s="140" t="str">
        <f>IF('6'!$B$5="","",IF('6'!$B$66="","",7))</f>
        <v/>
      </c>
      <c r="BA1827" s="137" t="str">
        <f>IF('6'!$B$5="","",IF('6'!$B$66="","",4))</f>
        <v/>
      </c>
      <c r="BB1827" s="137" t="str">
        <f>IF('6'!$B$5="","",IF('6'!$B$66="","",IF('6'!$D$66="","",'6'!$D$66)))</f>
        <v/>
      </c>
      <c r="BC1827" s="141" t="str">
        <f>IF('6'!$B$5="","",IF('6'!$B$66="","",0))</f>
        <v/>
      </c>
      <c r="BD1827" s="137" t="str">
        <f>IF('6'!$B$5="","",IF('6'!$B$66="","",'6'!$B$2))</f>
        <v/>
      </c>
      <c r="BE1827" s="138" t="str">
        <f>IF('6'!$B$5="","",IF('6'!$B$66="","",'6'!$B$4))</f>
        <v/>
      </c>
    </row>
    <row r="1828" spans="50:57" x14ac:dyDescent="0.25">
      <c r="AX1828" s="139" t="str">
        <f>IF('6'!$B$5="","",IF('6'!$B$66="","",'6'!$B$5))</f>
        <v/>
      </c>
      <c r="AY1828" s="137" t="str">
        <f>IF('6'!$B$5="","",IF('6'!$B$66="","","PCF008002"))</f>
        <v/>
      </c>
      <c r="AZ1828" s="140" t="str">
        <f>IF('6'!$B$5="","",IF('6'!$B$66="","",7))</f>
        <v/>
      </c>
      <c r="BA1828" s="137" t="str">
        <f>IF('6'!$B$5="","",IF('6'!$B$66="","",5))</f>
        <v/>
      </c>
      <c r="BB1828" s="137" t="str">
        <f>IF('6'!$B$5="","",IF('6'!$B$66="","",IF('6'!$F$66="","",'6'!$F$66)))</f>
        <v/>
      </c>
      <c r="BC1828" s="141" t="str">
        <f>IF('6'!$B$5="","",IF('6'!$B$66="","",0))</f>
        <v/>
      </c>
      <c r="BD1828" s="137" t="str">
        <f>IF('6'!$B$5="","",IF('6'!$B$66="","",'6'!$B$2))</f>
        <v/>
      </c>
      <c r="BE1828" s="138" t="str">
        <f>IF('6'!$B$5="","",IF('6'!$B$66="","",'6'!$B$4))</f>
        <v/>
      </c>
    </row>
    <row r="1829" spans="50:57" x14ac:dyDescent="0.25">
      <c r="AX1829" s="139" t="str">
        <f>IF('6'!$B$5="","",IF('6'!$B$66="","",'6'!$B$5))</f>
        <v/>
      </c>
      <c r="AY1829" s="137" t="str">
        <f>IF('6'!$B$5="","",IF('6'!$B$66="","","PCF008002"))</f>
        <v/>
      </c>
      <c r="AZ1829" s="140" t="str">
        <f>IF('6'!$B$5="","",IF('6'!$B$66="","",7))</f>
        <v/>
      </c>
      <c r="BA1829" s="137" t="str">
        <f>IF('6'!$B$5="","",IF('6'!$B$66="","",6))</f>
        <v/>
      </c>
      <c r="BB1829" s="137" t="str">
        <f>IF('6'!$B$5="","",IF('6'!$B$66="","",IF('6'!$G$66="","",'6'!$G$66)))</f>
        <v/>
      </c>
      <c r="BC1829" s="141" t="str">
        <f>IF('6'!$B$5="","",IF('6'!$B$66="","",0))</f>
        <v/>
      </c>
      <c r="BD1829" s="137" t="str">
        <f>IF('6'!$B$5="","",IF('6'!$B$66="","",'6'!$B$2))</f>
        <v/>
      </c>
      <c r="BE1829" s="138" t="str">
        <f>IF('6'!$B$5="","",IF('6'!$B$66="","",'6'!$B$4))</f>
        <v/>
      </c>
    </row>
    <row r="1830" spans="50:57" x14ac:dyDescent="0.25">
      <c r="AX1830" s="139" t="str">
        <f>IF('6'!$B$5="","",IF('6'!$B$66="","",'6'!$B$5))</f>
        <v/>
      </c>
      <c r="AY1830" s="137" t="str">
        <f>IF('6'!$B$5="","",IF('6'!$B$66="","","PCF008002"))</f>
        <v/>
      </c>
      <c r="AZ1830" s="140" t="str">
        <f>IF('6'!$B$5="","",IF('6'!$B$66="","",7))</f>
        <v/>
      </c>
      <c r="BA1830" s="137" t="str">
        <f>IF('6'!$B$5="","",IF('6'!$B$66="","",7))</f>
        <v/>
      </c>
      <c r="BB1830" s="137" t="str">
        <f>IF('6'!$B$5="","",IF('6'!$B$66="","",IF('6'!$H$66="","",'6'!$H$66)))</f>
        <v/>
      </c>
      <c r="BC1830" s="141" t="str">
        <f>IF('6'!$B$5="","",IF('6'!$B$66="","",0))</f>
        <v/>
      </c>
      <c r="BD1830" s="137" t="str">
        <f>IF('6'!$B$5="","",IF('6'!$B$66="","",'6'!$B$2))</f>
        <v/>
      </c>
      <c r="BE1830" s="138" t="str">
        <f>IF('6'!$B$5="","",IF('6'!$B$66="","",'6'!$B$4))</f>
        <v/>
      </c>
    </row>
    <row r="1831" spans="50:57" x14ac:dyDescent="0.25">
      <c r="AX1831" s="139" t="str">
        <f>IF('6'!$B$5="","",IF('6'!$B$66="","",'6'!$B$5))</f>
        <v/>
      </c>
      <c r="AY1831" s="137" t="str">
        <f>IF('6'!$B$5="","",IF('6'!$B$66="","","PCF008002"))</f>
        <v/>
      </c>
      <c r="AZ1831" s="140" t="str">
        <f>IF('6'!$B$5="","",IF('6'!$B$66="","",7))</f>
        <v/>
      </c>
      <c r="BA1831" s="137" t="str">
        <f>IF('6'!$B$5="","",IF('6'!$B$66="","",8))</f>
        <v/>
      </c>
      <c r="BB1831" s="137" t="str">
        <f>IF('6'!$B$5="","",IF('6'!$B$66="","",IF('6'!$I$66="","",'6'!$I$66)))</f>
        <v/>
      </c>
      <c r="BC1831" s="141" t="str">
        <f>IF('6'!$B$5="","",IF('6'!$B$66="","",0))</f>
        <v/>
      </c>
      <c r="BD1831" s="137" t="str">
        <f>IF('6'!$B$5="","",IF('6'!$B$66="","",'6'!$B$2))</f>
        <v/>
      </c>
      <c r="BE1831" s="138" t="str">
        <f>IF('6'!$B$5="","",IF('6'!$B$66="","",'6'!$B$4))</f>
        <v/>
      </c>
    </row>
    <row r="1832" spans="50:57" x14ac:dyDescent="0.25">
      <c r="AX1832" s="139" t="str">
        <f>IF('6'!$B$5="","",IF('6'!$B$66="","",'6'!$B$5))</f>
        <v/>
      </c>
      <c r="AY1832" s="137" t="str">
        <f>IF('6'!$B$5="","",IF('6'!$B$66="","","PCF008002"))</f>
        <v/>
      </c>
      <c r="AZ1832" s="140" t="str">
        <f>IF('6'!$B$5="","",IF('6'!$B$66="","",7))</f>
        <v/>
      </c>
      <c r="BA1832" s="137" t="str">
        <f>IF('6'!$B$5="","",IF('6'!$B$66="","",9))</f>
        <v/>
      </c>
      <c r="BB1832" s="137" t="str">
        <f>IF('6'!$B$5="","",IF('6'!$B$66="","","QAQC"))</f>
        <v/>
      </c>
      <c r="BC1832" s="141" t="str">
        <f>IF('6'!$B$5="","",IF('6'!$B$66="","",0))</f>
        <v/>
      </c>
      <c r="BD1832" s="137" t="str">
        <f>IF('6'!$B$5="","",IF('6'!$B$66="","",'6'!$B$2))</f>
        <v/>
      </c>
      <c r="BE1832" s="138" t="str">
        <f>IF('6'!$B$5="","",IF('6'!$B$66="","",'6'!$B$4))</f>
        <v/>
      </c>
    </row>
    <row r="1833" spans="50:57" x14ac:dyDescent="0.25">
      <c r="AX1833" s="139" t="str">
        <f>IF('6'!$B$5="","",IF('6'!$B$66="","",'6'!$B$5))</f>
        <v/>
      </c>
      <c r="AY1833" s="137" t="str">
        <f>IF('6'!$B$5="","",IF('6'!$B$66="","","PCF008002"))</f>
        <v/>
      </c>
      <c r="AZ1833" s="140" t="str">
        <f>IF('6'!$B$5="","",IF('6'!$B$66="","",7))</f>
        <v/>
      </c>
      <c r="BA1833" s="137" t="str">
        <f>IF('6'!$B$5="","",IF('6'!$B$66="","",10))</f>
        <v/>
      </c>
      <c r="BB1833" s="137" t="str">
        <f>IF('6'!$B$5="","",IF('6'!$B$66="","",IF('6'!$R$66="","",'6'!$R$66)))</f>
        <v/>
      </c>
      <c r="BC1833" s="141" t="str">
        <f>IF('6'!$B$5="","",IF('6'!$B$66="","",0))</f>
        <v/>
      </c>
      <c r="BD1833" s="137" t="str">
        <f>IF('6'!$B$5="","",IF('6'!$B$66="","",'6'!$B$2))</f>
        <v/>
      </c>
      <c r="BE1833" s="138" t="str">
        <f>IF('6'!$B$5="","",IF('6'!$B$66="","",'6'!$B$4))</f>
        <v/>
      </c>
    </row>
    <row r="1834" spans="50:57" x14ac:dyDescent="0.25">
      <c r="AX1834" s="139" t="str">
        <f>IF('6'!$B$5="","",IF('6'!$B$66="","",'6'!$B$5))</f>
        <v/>
      </c>
      <c r="AY1834" s="137" t="str">
        <f>IF('6'!$B$5="","",IF('6'!$B$66="","","PCF008002"))</f>
        <v/>
      </c>
      <c r="AZ1834" s="140" t="str">
        <f>IF('6'!$B$5="","",IF('6'!$B$66="","",7))</f>
        <v/>
      </c>
      <c r="BA1834" s="137" t="str">
        <f>IF('6'!$B$5="","",IF('6'!$B$66="","",11))</f>
        <v/>
      </c>
      <c r="BB1834" s="137" t="str">
        <f>IF('6'!$B$5="","",IF('6'!$B$66="","",IF('6'!$K$66="","",'6'!$K$66)))</f>
        <v/>
      </c>
      <c r="BC1834" s="141" t="str">
        <f>IF('6'!$B$5="","",IF('6'!$B$66="","",0))</f>
        <v/>
      </c>
      <c r="BD1834" s="137" t="str">
        <f>IF('6'!$B$5="","",IF('6'!$B$66="","",'6'!$B$2))</f>
        <v/>
      </c>
      <c r="BE1834" s="138" t="str">
        <f>IF('6'!$B$5="","",IF('6'!$B$66="","",'6'!$B$4))</f>
        <v/>
      </c>
    </row>
    <row r="1835" spans="50:57" x14ac:dyDescent="0.25">
      <c r="AX1835" s="139" t="str">
        <f>IF('6'!$B$5="","",IF('6'!$B$66="","",'6'!$B$5))</f>
        <v/>
      </c>
      <c r="AY1835" s="137" t="str">
        <f>IF('6'!$B$5="","",IF('6'!$B$66="","","PCF008002"))</f>
        <v/>
      </c>
      <c r="AZ1835" s="140" t="str">
        <f>IF('6'!$B$5="","",IF('6'!$B$66="","",7))</f>
        <v/>
      </c>
      <c r="BA1835" s="137" t="str">
        <f>IF('6'!$B$5="","",IF('6'!$B$66="","",12))</f>
        <v/>
      </c>
      <c r="BB1835" s="137" t="str">
        <f>IF('6'!$B$5="","",IF('6'!$B$66="","",IF('6'!$E$66="","",'6'!$E$66)))</f>
        <v/>
      </c>
      <c r="BC1835" s="141" t="str">
        <f>IF('6'!$B$5="","",IF('6'!$B$66="","",0))</f>
        <v/>
      </c>
      <c r="BD1835" s="137" t="str">
        <f>IF('6'!$B$5="","",IF('6'!$B$66="","",'6'!$B$2))</f>
        <v/>
      </c>
      <c r="BE1835" s="138" t="str">
        <f>IF('6'!$B$5="","",IF('6'!$B$66="","",'6'!$B$4))</f>
        <v/>
      </c>
    </row>
    <row r="1836" spans="50:57" x14ac:dyDescent="0.25">
      <c r="AX1836" s="139" t="str">
        <f>IF('6'!$B$5="","",IF('6'!$B$66="","",'6'!$B$5))</f>
        <v/>
      </c>
      <c r="AY1836" s="137" t="str">
        <f>IF('6'!$B$5="","",IF('6'!$B$66="","","PCF008002"))</f>
        <v/>
      </c>
      <c r="AZ1836" s="140" t="str">
        <f>IF('6'!$B$5="","",IF('6'!$B$66="","",7))</f>
        <v/>
      </c>
      <c r="BA1836" s="137" t="str">
        <f>IF('6'!$B$5="","",IF('6'!$B$66="","",990))</f>
        <v/>
      </c>
      <c r="BB1836" s="137"/>
      <c r="BC1836" s="141" t="str">
        <f>IF('6'!$B$5="","",IF('6'!$B$66="","",0))</f>
        <v/>
      </c>
      <c r="BD1836" s="137" t="str">
        <f>IF('6'!$B$5="","",IF('6'!$B$66="","",'6'!$B$2))</f>
        <v/>
      </c>
      <c r="BE1836" s="138" t="str">
        <f>IF('6'!$B$5="","",IF('6'!$B$66="","",'6'!$B$4))</f>
        <v/>
      </c>
    </row>
    <row r="1837" spans="50:57" x14ac:dyDescent="0.25">
      <c r="AX1837" s="139" t="str">
        <f>IF('6'!$B$5="","",IF('6'!$B$66="","",'6'!$B$5))</f>
        <v/>
      </c>
      <c r="AY1837" s="137" t="str">
        <f>IF('6'!$B$5="","",IF('6'!$B$66="","","PCF008002"))</f>
        <v/>
      </c>
      <c r="AZ1837" s="140" t="str">
        <f>IF('6'!$B$5="","",IF('6'!$B$66="","",7))</f>
        <v/>
      </c>
      <c r="BA1837" s="137" t="str">
        <f>IF('6'!$B$5="","",IF('6'!$B$66="","",992))</f>
        <v/>
      </c>
      <c r="BB1837" s="137"/>
      <c r="BC1837" s="141" t="str">
        <f>IF('6'!$B$5="","",IF('6'!$B$66="","",0))</f>
        <v/>
      </c>
      <c r="BD1837" s="137" t="str">
        <f>IF('6'!$B$5="","",IF('6'!$B$66="","",'6'!$B$2))</f>
        <v/>
      </c>
      <c r="BE1837" s="138" t="str">
        <f>IF('6'!$B$5="","",IF('6'!$B$66="","",'6'!$B$4))</f>
        <v/>
      </c>
    </row>
    <row r="1838" spans="50:57" x14ac:dyDescent="0.25">
      <c r="AX1838" s="139" t="str">
        <f>IF('6'!$B$5="","",IF('6'!$B$66="","",'6'!$B$5))</f>
        <v/>
      </c>
      <c r="AY1838" s="137" t="str">
        <f>IF('6'!$B$5="","",IF('6'!$B$66="","","PCF008002"))</f>
        <v/>
      </c>
      <c r="AZ1838" s="140" t="str">
        <f>IF('6'!$B$5="","",IF('6'!$B$66="","",7))</f>
        <v/>
      </c>
      <c r="BA1838" s="137" t="str">
        <f>IF('6'!$B$5="","",IF('6'!$B$66="","",993))</f>
        <v/>
      </c>
      <c r="BB1838" s="137"/>
      <c r="BC1838" s="141" t="str">
        <f>IF('6'!$B$5="","",IF('6'!$B$66="","",0))</f>
        <v/>
      </c>
      <c r="BD1838" s="137" t="str">
        <f>IF('6'!$B$5="","",IF('6'!$B$66="","",'6'!$B$2))</f>
        <v/>
      </c>
      <c r="BE1838" s="138" t="str">
        <f>IF('6'!$B$5="","",IF('6'!$B$66="","",'6'!$B$4))</f>
        <v/>
      </c>
    </row>
    <row r="1839" spans="50:57" x14ac:dyDescent="0.25">
      <c r="AX1839" s="139" t="str">
        <f>IF('6'!$B$5="","",IF('6'!$B$66="","",'6'!$B$5))</f>
        <v/>
      </c>
      <c r="AY1839" s="137" t="str">
        <f>IF('6'!$B$5="","",IF('6'!$B$66="","","PCF008002"))</f>
        <v/>
      </c>
      <c r="AZ1839" s="140" t="str">
        <f>IF('6'!$B$5="","",IF('6'!$B$66="","",7))</f>
        <v/>
      </c>
      <c r="BA1839" s="137" t="str">
        <f>IF('6'!$B$5="","",IF('6'!$B$66="","",994))</f>
        <v/>
      </c>
      <c r="BB1839" s="137"/>
      <c r="BC1839" s="141" t="str">
        <f>IF('6'!$B$5="","",IF('6'!$B$66="","",0))</f>
        <v/>
      </c>
      <c r="BD1839" s="137" t="str">
        <f>IF('6'!$B$5="","",IF('6'!$B$66="","",'6'!$B$2))</f>
        <v/>
      </c>
      <c r="BE1839" s="138" t="str">
        <f>IF('6'!$B$5="","",IF('6'!$B$66="","",'6'!$B$4))</f>
        <v/>
      </c>
    </row>
    <row r="1840" spans="50:57" x14ac:dyDescent="0.25">
      <c r="AX1840" s="139" t="str">
        <f>IF('6'!$B$5="","",IF('6'!$B$66="","",'6'!$B$5))</f>
        <v/>
      </c>
      <c r="AY1840" s="137" t="str">
        <f>IF('6'!$B$5="","",IF('6'!$B$66="","","PCF008002"))</f>
        <v/>
      </c>
      <c r="AZ1840" s="140" t="str">
        <f>IF('6'!$B$5="","",IF('6'!$B$66="","",7))</f>
        <v/>
      </c>
      <c r="BA1840" s="137" t="str">
        <f>IF('6'!$B$5="","",IF('6'!$B$66="","",995))</f>
        <v/>
      </c>
      <c r="BB1840" s="137"/>
      <c r="BC1840" s="141" t="str">
        <f>IF('6'!$B$5="","",IF('6'!$B$66="","",0))</f>
        <v/>
      </c>
      <c r="BD1840" s="137" t="str">
        <f>IF('6'!$B$5="","",IF('6'!$B$66="","",'6'!$B$2))</f>
        <v/>
      </c>
      <c r="BE1840" s="138" t="str">
        <f>IF('6'!$B$5="","",IF('6'!$B$66="","",'6'!$B$4))</f>
        <v/>
      </c>
    </row>
    <row r="1841" spans="50:57" x14ac:dyDescent="0.25">
      <c r="AX1841" s="139" t="str">
        <f>IF('6'!$B$5="","",IF('6'!$B$66="","",'6'!$B$5))</f>
        <v/>
      </c>
      <c r="AY1841" s="137" t="str">
        <f>IF('6'!$B$5="","",IF('6'!$B$66="","","PCF008002"))</f>
        <v/>
      </c>
      <c r="AZ1841" s="140" t="str">
        <f>IF('6'!$B$5="","",IF('6'!$B$66="","",7))</f>
        <v/>
      </c>
      <c r="BA1841" s="137" t="str">
        <f>IF('6'!$B$5="","",IF('6'!$B$66="","",996))</f>
        <v/>
      </c>
      <c r="BB1841" s="137"/>
      <c r="BC1841" s="141" t="str">
        <f>IF('6'!$B$5="","",IF('6'!$B$66="","",0))</f>
        <v/>
      </c>
      <c r="BD1841" s="137" t="str">
        <f>IF('6'!$B$5="","",IF('6'!$B$66="","",'6'!$B$2))</f>
        <v/>
      </c>
      <c r="BE1841" s="138" t="str">
        <f>IF('6'!$B$5="","",IF('6'!$B$66="","",'6'!$B$4))</f>
        <v/>
      </c>
    </row>
    <row r="1842" spans="50:57" x14ac:dyDescent="0.25">
      <c r="AX1842" s="139" t="str">
        <f>IF('6'!$B$5="","",IF('6'!$B$66="","",'6'!$B$5))</f>
        <v/>
      </c>
      <c r="AY1842" s="137" t="str">
        <f>IF('6'!$B$5="","",IF('6'!$B$66="","","PCF008002"))</f>
        <v/>
      </c>
      <c r="AZ1842" s="140" t="str">
        <f>IF('6'!$B$5="","",IF('6'!$B$66="","",7))</f>
        <v/>
      </c>
      <c r="BA1842" s="137" t="str">
        <f>IF('6'!$B$5="","",IF('6'!$B$66="","",997))</f>
        <v/>
      </c>
      <c r="BB1842" s="137"/>
      <c r="BC1842" s="141" t="str">
        <f>IF('6'!$B$5="","",IF('6'!$B$66="","",0))</f>
        <v/>
      </c>
      <c r="BD1842" s="137" t="str">
        <f>IF('6'!$B$5="","",IF('6'!$B$66="","",'6'!$B$2))</f>
        <v/>
      </c>
      <c r="BE1842" s="138" t="str">
        <f>IF('6'!$B$5="","",IF('6'!$B$66="","",'6'!$B$4))</f>
        <v/>
      </c>
    </row>
    <row r="1843" spans="50:57" x14ac:dyDescent="0.25">
      <c r="AX1843" s="139" t="str">
        <f>IF('6'!$B$5="","",IF('6'!$B$66="","",'6'!$B$5))</f>
        <v/>
      </c>
      <c r="AY1843" s="137" t="str">
        <f>IF('6'!$B$5="","",IF('6'!$B$66="","","PCF008002"))</f>
        <v/>
      </c>
      <c r="AZ1843" s="140" t="str">
        <f>IF('6'!$B$5="","",IF('6'!$B$66="","",7))</f>
        <v/>
      </c>
      <c r="BA1843" s="137" t="str">
        <f>IF('6'!$B$5="","",IF('6'!$B$66="","",998))</f>
        <v/>
      </c>
      <c r="BB1843" s="137"/>
      <c r="BC1843" s="141" t="str">
        <f>IF('6'!$B$5="","",IF('6'!$B$66="","",0))</f>
        <v/>
      </c>
      <c r="BD1843" s="137" t="str">
        <f>IF('6'!$B$5="","",IF('6'!$B$66="","",'6'!$B$2))</f>
        <v/>
      </c>
      <c r="BE1843" s="138" t="str">
        <f>IF('6'!$B$5="","",IF('6'!$B$66="","",'6'!$B$4))</f>
        <v/>
      </c>
    </row>
    <row r="1844" spans="50:57" x14ac:dyDescent="0.25">
      <c r="AX1844" s="139" t="str">
        <f>IF('6'!$B$5="","",IF('6'!$B$66="","",'6'!$B$5))</f>
        <v/>
      </c>
      <c r="AY1844" s="137" t="str">
        <f>IF('6'!$B$5="","",IF('6'!$B$66="","","PCF008002"))</f>
        <v/>
      </c>
      <c r="AZ1844" s="140" t="str">
        <f>IF('6'!$B$5="","",IF('6'!$B$66="","",7))</f>
        <v/>
      </c>
      <c r="BA1844" s="137" t="str">
        <f>IF('6'!$B$5="","",IF('6'!$B$66="","",999))</f>
        <v/>
      </c>
      <c r="BB1844" s="137"/>
      <c r="BC1844" s="141" t="str">
        <f>IF('6'!$B$5="","",IF('6'!$B$66="","",0))</f>
        <v/>
      </c>
      <c r="BD1844" s="137" t="str">
        <f>IF('6'!$B$5="","",IF('6'!$B$66="","",'6'!$B$2))</f>
        <v/>
      </c>
      <c r="BE1844" s="138" t="str">
        <f>IF('6'!$B$5="","",IF('6'!$B$66="","",'6'!$B$4))</f>
        <v/>
      </c>
    </row>
    <row r="1845" spans="50:57" x14ac:dyDescent="0.25">
      <c r="AX1845" s="139" t="str">
        <f>IF('6'!$B$5="","",IF('6'!$B$67="","",'6'!$B$5))</f>
        <v/>
      </c>
      <c r="AY1845" s="137" t="str">
        <f>IF('6'!$B$5="","",IF('6'!$B$67="","","PCF008002"))</f>
        <v/>
      </c>
      <c r="AZ1845" s="140" t="str">
        <f>IF('6'!$B$5="","",IF('6'!$B$67="","",8))</f>
        <v/>
      </c>
      <c r="BA1845" s="137" t="str">
        <f>IF('6'!$B$5="","",IF('6'!$B$67="","",1))</f>
        <v/>
      </c>
      <c r="BB1845" s="137" t="str">
        <f>IF('6'!$B$5="","",IF('6'!$B$67="","",IF('6'!$B$67="","",'6'!$B$67)))</f>
        <v/>
      </c>
      <c r="BC1845" s="141" t="str">
        <f>IF('6'!$B$5="","",IF('6'!$B$67="","",0))</f>
        <v/>
      </c>
      <c r="BD1845" s="137" t="str">
        <f>IF('6'!$B$5="","",IF('6'!$B$67="","",'6'!$B$2))</f>
        <v/>
      </c>
      <c r="BE1845" s="138" t="str">
        <f>IF('6'!$B$5="","",IF('6'!$B$67="","",'6'!$B$4))</f>
        <v/>
      </c>
    </row>
    <row r="1846" spans="50:57" x14ac:dyDescent="0.25">
      <c r="AX1846" s="139" t="str">
        <f>IF('6'!$B$5="","",IF('6'!$B$67="","",'6'!$B$5))</f>
        <v/>
      </c>
      <c r="AY1846" s="137" t="str">
        <f>IF('6'!$B$5="","",IF('6'!$B$67="","","PCF008002"))</f>
        <v/>
      </c>
      <c r="AZ1846" s="140" t="str">
        <f>IF('6'!$B$5="","",IF('6'!$B$67="","",8))</f>
        <v/>
      </c>
      <c r="BA1846" s="137" t="str">
        <f>IF('6'!$B$5="","",IF('6'!$B$67="","",2))</f>
        <v/>
      </c>
      <c r="BB1846" s="137" t="str">
        <f>IF('6'!$B$5="","",IF('6'!$B$67="","",IF('6'!$J$67="","",'6'!$J$67)))</f>
        <v/>
      </c>
      <c r="BC1846" s="141" t="str">
        <f>IF('6'!$B$5="","",IF('6'!$B$67="","",0))</f>
        <v/>
      </c>
      <c r="BD1846" s="137" t="str">
        <f>IF('6'!$B$5="","",IF('6'!$B$67="","",'6'!$B$2))</f>
        <v/>
      </c>
      <c r="BE1846" s="138" t="str">
        <f>IF('6'!$B$5="","",IF('6'!$B$67="","",'6'!$B$4))</f>
        <v/>
      </c>
    </row>
    <row r="1847" spans="50:57" x14ac:dyDescent="0.25">
      <c r="AX1847" s="139" t="str">
        <f>IF('6'!$B$5="","",IF('6'!$B$67="","",'6'!$B$5))</f>
        <v/>
      </c>
      <c r="AY1847" s="137" t="str">
        <f>IF('6'!$B$5="","",IF('6'!$B$67="","","PCF008002"))</f>
        <v/>
      </c>
      <c r="AZ1847" s="140" t="str">
        <f>IF('6'!$B$5="","",IF('6'!$B$67="","",8))</f>
        <v/>
      </c>
      <c r="BA1847" s="137" t="str">
        <f>IF('6'!$B$5="","",IF('6'!$B$67="","",3))</f>
        <v/>
      </c>
      <c r="BB1847" s="137" t="str">
        <f>IF('6'!$B$5="","",IF('6'!$B$67="","",IF('6'!$D$67="","",'6'!$D$67)))</f>
        <v/>
      </c>
      <c r="BC1847" s="141" t="str">
        <f>IF('6'!$B$5="","",IF('6'!$B$67="","",0))</f>
        <v/>
      </c>
      <c r="BD1847" s="137" t="str">
        <f>IF('6'!$B$5="","",IF('6'!$B$67="","",'6'!$B$2))</f>
        <v/>
      </c>
      <c r="BE1847" s="138" t="str">
        <f>IF('6'!$B$5="","",IF('6'!$B$67="","",'6'!$B$4))</f>
        <v/>
      </c>
    </row>
    <row r="1848" spans="50:57" x14ac:dyDescent="0.25">
      <c r="AX1848" s="139" t="str">
        <f>IF('6'!$B$5="","",IF('6'!$B$67="","",'6'!$B$5))</f>
        <v/>
      </c>
      <c r="AY1848" s="137" t="str">
        <f>IF('6'!$B$5="","",IF('6'!$B$67="","","PCF008002"))</f>
        <v/>
      </c>
      <c r="AZ1848" s="140" t="str">
        <f>IF('6'!$B$5="","",IF('6'!$B$67="","",8))</f>
        <v/>
      </c>
      <c r="BA1848" s="137" t="str">
        <f>IF('6'!$B$5="","",IF('6'!$B$67="","",4))</f>
        <v/>
      </c>
      <c r="BB1848" s="137" t="str">
        <f>IF('6'!$B$5="","",IF('6'!$B$67="","",IF('6'!$D$67="","",'6'!$D$67)))</f>
        <v/>
      </c>
      <c r="BC1848" s="141" t="str">
        <f>IF('6'!$B$5="","",IF('6'!$B$67="","",0))</f>
        <v/>
      </c>
      <c r="BD1848" s="137" t="str">
        <f>IF('6'!$B$5="","",IF('6'!$B$67="","",'6'!$B$2))</f>
        <v/>
      </c>
      <c r="BE1848" s="138" t="str">
        <f>IF('6'!$B$5="","",IF('6'!$B$67="","",'6'!$B$4))</f>
        <v/>
      </c>
    </row>
    <row r="1849" spans="50:57" x14ac:dyDescent="0.25">
      <c r="AX1849" s="139" t="str">
        <f>IF('6'!$B$5="","",IF('6'!$B$67="","",'6'!$B$5))</f>
        <v/>
      </c>
      <c r="AY1849" s="137" t="str">
        <f>IF('6'!$B$5="","",IF('6'!$B$67="","","PCF008002"))</f>
        <v/>
      </c>
      <c r="AZ1849" s="140" t="str">
        <f>IF('6'!$B$5="","",IF('6'!$B$67="","",8))</f>
        <v/>
      </c>
      <c r="BA1849" s="137" t="str">
        <f>IF('6'!$B$5="","",IF('6'!$B$67="","",5))</f>
        <v/>
      </c>
      <c r="BB1849" s="137" t="str">
        <f>IF('6'!$B$5="","",IF('6'!$B$67="","",IF('6'!$F$67="","",'6'!$F$67)))</f>
        <v/>
      </c>
      <c r="BC1849" s="141" t="str">
        <f>IF('6'!$B$5="","",IF('6'!$B$67="","",0))</f>
        <v/>
      </c>
      <c r="BD1849" s="137" t="str">
        <f>IF('6'!$B$5="","",IF('6'!$B$67="","",'6'!$B$2))</f>
        <v/>
      </c>
      <c r="BE1849" s="138" t="str">
        <f>IF('6'!$B$5="","",IF('6'!$B$67="","",'6'!$B$4))</f>
        <v/>
      </c>
    </row>
    <row r="1850" spans="50:57" x14ac:dyDescent="0.25">
      <c r="AX1850" s="139" t="str">
        <f>IF('6'!$B$5="","",IF('6'!$B$67="","",'6'!$B$5))</f>
        <v/>
      </c>
      <c r="AY1850" s="137" t="str">
        <f>IF('6'!$B$5="","",IF('6'!$B$67="","","PCF008002"))</f>
        <v/>
      </c>
      <c r="AZ1850" s="140" t="str">
        <f>IF('6'!$B$5="","",IF('6'!$B$67="","",8))</f>
        <v/>
      </c>
      <c r="BA1850" s="137" t="str">
        <f>IF('6'!$B$5="","",IF('6'!$B$67="","",6))</f>
        <v/>
      </c>
      <c r="BB1850" s="137" t="str">
        <f>IF('6'!$B$5="","",IF('6'!$B$67="","",IF('6'!$G$67="","",'6'!$G$67)))</f>
        <v/>
      </c>
      <c r="BC1850" s="141" t="str">
        <f>IF('6'!$B$5="","",IF('6'!$B$67="","",0))</f>
        <v/>
      </c>
      <c r="BD1850" s="137" t="str">
        <f>IF('6'!$B$5="","",IF('6'!$B$67="","",'6'!$B$2))</f>
        <v/>
      </c>
      <c r="BE1850" s="138" t="str">
        <f>IF('6'!$B$5="","",IF('6'!$B$67="","",'6'!$B$4))</f>
        <v/>
      </c>
    </row>
    <row r="1851" spans="50:57" x14ac:dyDescent="0.25">
      <c r="AX1851" s="139" t="str">
        <f>IF('6'!$B$5="","",IF('6'!$B$67="","",'6'!$B$5))</f>
        <v/>
      </c>
      <c r="AY1851" s="137" t="str">
        <f>IF('6'!$B$5="","",IF('6'!$B$67="","","PCF008002"))</f>
        <v/>
      </c>
      <c r="AZ1851" s="140" t="str">
        <f>IF('6'!$B$5="","",IF('6'!$B$67="","",8))</f>
        <v/>
      </c>
      <c r="BA1851" s="137" t="str">
        <f>IF('6'!$B$5="","",IF('6'!$B$67="","",7))</f>
        <v/>
      </c>
      <c r="BB1851" s="137" t="str">
        <f>IF('6'!$B$5="","",IF('6'!$B$67="","",IF('6'!$H$67="","",'6'!$H$67)))</f>
        <v/>
      </c>
      <c r="BC1851" s="141" t="str">
        <f>IF('6'!$B$5="","",IF('6'!$B$67="","",0))</f>
        <v/>
      </c>
      <c r="BD1851" s="137" t="str">
        <f>IF('6'!$B$5="","",IF('6'!$B$67="","",'6'!$B$2))</f>
        <v/>
      </c>
      <c r="BE1851" s="138" t="str">
        <f>IF('6'!$B$5="","",IF('6'!$B$67="","",'6'!$B$4))</f>
        <v/>
      </c>
    </row>
    <row r="1852" spans="50:57" x14ac:dyDescent="0.25">
      <c r="AX1852" s="139" t="str">
        <f>IF('6'!$B$5="","",IF('6'!$B$67="","",'6'!$B$5))</f>
        <v/>
      </c>
      <c r="AY1852" s="137" t="str">
        <f>IF('6'!$B$5="","",IF('6'!$B$67="","","PCF008002"))</f>
        <v/>
      </c>
      <c r="AZ1852" s="140" t="str">
        <f>IF('6'!$B$5="","",IF('6'!$B$67="","",8))</f>
        <v/>
      </c>
      <c r="BA1852" s="137" t="str">
        <f>IF('6'!$B$5="","",IF('6'!$B$67="","",8))</f>
        <v/>
      </c>
      <c r="BB1852" s="137" t="str">
        <f>IF('6'!$B$5="","",IF('6'!$B$67="","",IF('6'!$I$67="","",'6'!$I$67)))</f>
        <v/>
      </c>
      <c r="BC1852" s="141" t="str">
        <f>IF('6'!$B$5="","",IF('6'!$B$67="","",0))</f>
        <v/>
      </c>
      <c r="BD1852" s="137" t="str">
        <f>IF('6'!$B$5="","",IF('6'!$B$67="","",'6'!$B$2))</f>
        <v/>
      </c>
      <c r="BE1852" s="138" t="str">
        <f>IF('6'!$B$5="","",IF('6'!$B$67="","",'6'!$B$4))</f>
        <v/>
      </c>
    </row>
    <row r="1853" spans="50:57" x14ac:dyDescent="0.25">
      <c r="AX1853" s="139" t="str">
        <f>IF('6'!$B$5="","",IF('6'!$B$67="","",'6'!$B$5))</f>
        <v/>
      </c>
      <c r="AY1853" s="137" t="str">
        <f>IF('6'!$B$5="","",IF('6'!$B$67="","","PCF008002"))</f>
        <v/>
      </c>
      <c r="AZ1853" s="140" t="str">
        <f>IF('6'!$B$5="","",IF('6'!$B$67="","",8))</f>
        <v/>
      </c>
      <c r="BA1853" s="137" t="str">
        <f>IF('6'!$B$5="","",IF('6'!$B$67="","",9))</f>
        <v/>
      </c>
      <c r="BB1853" s="137" t="str">
        <f>IF('6'!$B$5="","",IF('6'!$B$67="","","QAQC"))</f>
        <v/>
      </c>
      <c r="BC1853" s="141" t="str">
        <f>IF('6'!$B$5="","",IF('6'!$B$67="","",0))</f>
        <v/>
      </c>
      <c r="BD1853" s="137" t="str">
        <f>IF('6'!$B$5="","",IF('6'!$B$67="","",'6'!$B$2))</f>
        <v/>
      </c>
      <c r="BE1853" s="138" t="str">
        <f>IF('6'!$B$5="","",IF('6'!$B$67="","",'6'!$B$4))</f>
        <v/>
      </c>
    </row>
    <row r="1854" spans="50:57" x14ac:dyDescent="0.25">
      <c r="AX1854" s="139" t="str">
        <f>IF('6'!$B$5="","",IF('6'!$B$67="","",'6'!$B$5))</f>
        <v/>
      </c>
      <c r="AY1854" s="137" t="str">
        <f>IF('6'!$B$5="","",IF('6'!$B$67="","","PCF008002"))</f>
        <v/>
      </c>
      <c r="AZ1854" s="140" t="str">
        <f>IF('6'!$B$5="","",IF('6'!$B$67="","",8))</f>
        <v/>
      </c>
      <c r="BA1854" s="137" t="str">
        <f>IF('6'!$B$5="","",IF('6'!$B$67="","",10))</f>
        <v/>
      </c>
      <c r="BB1854" s="137" t="str">
        <f>IF('6'!$B$5="","",IF('6'!$B$67="","",IF('6'!$R$67="","",'6'!$R$67)))</f>
        <v/>
      </c>
      <c r="BC1854" s="141" t="str">
        <f>IF('6'!$B$5="","",IF('6'!$B$67="","",0))</f>
        <v/>
      </c>
      <c r="BD1854" s="137" t="str">
        <f>IF('6'!$B$5="","",IF('6'!$B$67="","",'6'!$B$2))</f>
        <v/>
      </c>
      <c r="BE1854" s="138" t="str">
        <f>IF('6'!$B$5="","",IF('6'!$B$67="","",'6'!$B$4))</f>
        <v/>
      </c>
    </row>
    <row r="1855" spans="50:57" x14ac:dyDescent="0.25">
      <c r="AX1855" s="139" t="str">
        <f>IF('6'!$B$5="","",IF('6'!$B$67="","",'6'!$B$5))</f>
        <v/>
      </c>
      <c r="AY1855" s="137" t="str">
        <f>IF('6'!$B$5="","",IF('6'!$B$67="","","PCF008002"))</f>
        <v/>
      </c>
      <c r="AZ1855" s="140" t="str">
        <f>IF('6'!$B$5="","",IF('6'!$B$67="","",8))</f>
        <v/>
      </c>
      <c r="BA1855" s="137" t="str">
        <f>IF('6'!$B$5="","",IF('6'!$B$67="","",11))</f>
        <v/>
      </c>
      <c r="BB1855" s="137" t="str">
        <f>IF('6'!$B$5="","",IF('6'!$B$67="","",IF('6'!$K$67="","",'6'!$K$67)))</f>
        <v/>
      </c>
      <c r="BC1855" s="141" t="str">
        <f>IF('6'!$B$5="","",IF('6'!$B$67="","",0))</f>
        <v/>
      </c>
      <c r="BD1855" s="137" t="str">
        <f>IF('6'!$B$5="","",IF('6'!$B$67="","",'6'!$B$2))</f>
        <v/>
      </c>
      <c r="BE1855" s="138" t="str">
        <f>IF('6'!$B$5="","",IF('6'!$B$67="","",'6'!$B$4))</f>
        <v/>
      </c>
    </row>
    <row r="1856" spans="50:57" x14ac:dyDescent="0.25">
      <c r="AX1856" s="139" t="str">
        <f>IF('6'!$B$5="","",IF('6'!$B$67="","",'6'!$B$5))</f>
        <v/>
      </c>
      <c r="AY1856" s="137" t="str">
        <f>IF('6'!$B$5="","",IF('6'!$B$67="","","PCF008002"))</f>
        <v/>
      </c>
      <c r="AZ1856" s="140" t="str">
        <f>IF('6'!$B$5="","",IF('6'!$B$67="","",8))</f>
        <v/>
      </c>
      <c r="BA1856" s="137" t="str">
        <f>IF('6'!$B$5="","",IF('6'!$B$67="","",12))</f>
        <v/>
      </c>
      <c r="BB1856" s="137" t="str">
        <f>IF('6'!$B$5="","",IF('6'!$B$67="","",IF('6'!$E$67="","",'6'!$E$67)))</f>
        <v/>
      </c>
      <c r="BC1856" s="141" t="str">
        <f>IF('6'!$B$5="","",IF('6'!$B$67="","",0))</f>
        <v/>
      </c>
      <c r="BD1856" s="137" t="str">
        <f>IF('6'!$B$5="","",IF('6'!$B$67="","",'6'!$B$2))</f>
        <v/>
      </c>
      <c r="BE1856" s="138" t="str">
        <f>IF('6'!$B$5="","",IF('6'!$B$67="","",'6'!$B$4))</f>
        <v/>
      </c>
    </row>
    <row r="1857" spans="50:57" x14ac:dyDescent="0.25">
      <c r="AX1857" s="139" t="str">
        <f>IF('6'!$B$5="","",IF('6'!$B$67="","",'6'!$B$5))</f>
        <v/>
      </c>
      <c r="AY1857" s="137" t="str">
        <f>IF('6'!$B$5="","",IF('6'!$B$67="","","PCF008002"))</f>
        <v/>
      </c>
      <c r="AZ1857" s="140" t="str">
        <f>IF('6'!$B$5="","",IF('6'!$B$67="","",8))</f>
        <v/>
      </c>
      <c r="BA1857" s="137" t="str">
        <f>IF('6'!$B$5="","",IF('6'!$B$67="","",990))</f>
        <v/>
      </c>
      <c r="BB1857" s="137"/>
      <c r="BC1857" s="141" t="str">
        <f>IF('6'!$B$5="","",IF('6'!$B$67="","",0))</f>
        <v/>
      </c>
      <c r="BD1857" s="137" t="str">
        <f>IF('6'!$B$5="","",IF('6'!$B$67="","",'6'!$B$2))</f>
        <v/>
      </c>
      <c r="BE1857" s="138" t="str">
        <f>IF('6'!$B$5="","",IF('6'!$B$67="","",'6'!$B$4))</f>
        <v/>
      </c>
    </row>
    <row r="1858" spans="50:57" x14ac:dyDescent="0.25">
      <c r="AX1858" s="139" t="str">
        <f>IF('6'!$B$5="","",IF('6'!$B$67="","",'6'!$B$5))</f>
        <v/>
      </c>
      <c r="AY1858" s="137" t="str">
        <f>IF('6'!$B$5="","",IF('6'!$B$67="","","PCF008002"))</f>
        <v/>
      </c>
      <c r="AZ1858" s="140" t="str">
        <f>IF('6'!$B$5="","",IF('6'!$B$67="","",8))</f>
        <v/>
      </c>
      <c r="BA1858" s="137" t="str">
        <f>IF('6'!$B$5="","",IF('6'!$B$67="","",992))</f>
        <v/>
      </c>
      <c r="BB1858" s="137"/>
      <c r="BC1858" s="141" t="str">
        <f>IF('6'!$B$5="","",IF('6'!$B$67="","",0))</f>
        <v/>
      </c>
      <c r="BD1858" s="137" t="str">
        <f>IF('6'!$B$5="","",IF('6'!$B$67="","",'6'!$B$2))</f>
        <v/>
      </c>
      <c r="BE1858" s="138" t="str">
        <f>IF('6'!$B$5="","",IF('6'!$B$67="","",'6'!$B$4))</f>
        <v/>
      </c>
    </row>
    <row r="1859" spans="50:57" x14ac:dyDescent="0.25">
      <c r="AX1859" s="139" t="str">
        <f>IF('6'!$B$5="","",IF('6'!$B$67="","",'6'!$B$5))</f>
        <v/>
      </c>
      <c r="AY1859" s="137" t="str">
        <f>IF('6'!$B$5="","",IF('6'!$B$67="","","PCF008002"))</f>
        <v/>
      </c>
      <c r="AZ1859" s="140" t="str">
        <f>IF('6'!$B$5="","",IF('6'!$B$67="","",8))</f>
        <v/>
      </c>
      <c r="BA1859" s="137" t="str">
        <f>IF('6'!$B$5="","",IF('6'!$B$67="","",993))</f>
        <v/>
      </c>
      <c r="BB1859" s="137"/>
      <c r="BC1859" s="141" t="str">
        <f>IF('6'!$B$5="","",IF('6'!$B$67="","",0))</f>
        <v/>
      </c>
      <c r="BD1859" s="137" t="str">
        <f>IF('6'!$B$5="","",IF('6'!$B$67="","",'6'!$B$2))</f>
        <v/>
      </c>
      <c r="BE1859" s="138" t="str">
        <f>IF('6'!$B$5="","",IF('6'!$B$67="","",'6'!$B$4))</f>
        <v/>
      </c>
    </row>
    <row r="1860" spans="50:57" x14ac:dyDescent="0.25">
      <c r="AX1860" s="139" t="str">
        <f>IF('6'!$B$5="","",IF('6'!$B$67="","",'6'!$B$5))</f>
        <v/>
      </c>
      <c r="AY1860" s="137" t="str">
        <f>IF('6'!$B$5="","",IF('6'!$B$67="","","PCF008002"))</f>
        <v/>
      </c>
      <c r="AZ1860" s="140" t="str">
        <f>IF('6'!$B$5="","",IF('6'!$B$67="","",8))</f>
        <v/>
      </c>
      <c r="BA1860" s="137" t="str">
        <f>IF('6'!$B$5="","",IF('6'!$B$67="","",994))</f>
        <v/>
      </c>
      <c r="BB1860" s="137"/>
      <c r="BC1860" s="141" t="str">
        <f>IF('6'!$B$5="","",IF('6'!$B$67="","",0))</f>
        <v/>
      </c>
      <c r="BD1860" s="137" t="str">
        <f>IF('6'!$B$5="","",IF('6'!$B$67="","",'6'!$B$2))</f>
        <v/>
      </c>
      <c r="BE1860" s="138" t="str">
        <f>IF('6'!$B$5="","",IF('6'!$B$67="","",'6'!$B$4))</f>
        <v/>
      </c>
    </row>
    <row r="1861" spans="50:57" x14ac:dyDescent="0.25">
      <c r="AX1861" s="139" t="str">
        <f>IF('6'!$B$5="","",IF('6'!$B$67="","",'6'!$B$5))</f>
        <v/>
      </c>
      <c r="AY1861" s="137" t="str">
        <f>IF('6'!$B$5="","",IF('6'!$B$67="","","PCF008002"))</f>
        <v/>
      </c>
      <c r="AZ1861" s="140" t="str">
        <f>IF('6'!$B$5="","",IF('6'!$B$67="","",8))</f>
        <v/>
      </c>
      <c r="BA1861" s="137" t="str">
        <f>IF('6'!$B$5="","",IF('6'!$B$67="","",995))</f>
        <v/>
      </c>
      <c r="BB1861" s="137"/>
      <c r="BC1861" s="141" t="str">
        <f>IF('6'!$B$5="","",IF('6'!$B$67="","",0))</f>
        <v/>
      </c>
      <c r="BD1861" s="137" t="str">
        <f>IF('6'!$B$5="","",IF('6'!$B$67="","",'6'!$B$2))</f>
        <v/>
      </c>
      <c r="BE1861" s="138" t="str">
        <f>IF('6'!$B$5="","",IF('6'!$B$67="","",'6'!$B$4))</f>
        <v/>
      </c>
    </row>
    <row r="1862" spans="50:57" x14ac:dyDescent="0.25">
      <c r="AX1862" s="139" t="str">
        <f>IF('6'!$B$5="","",IF('6'!$B$67="","",'6'!$B$5))</f>
        <v/>
      </c>
      <c r="AY1862" s="137" t="str">
        <f>IF('6'!$B$5="","",IF('6'!$B$67="","","PCF008002"))</f>
        <v/>
      </c>
      <c r="AZ1862" s="140" t="str">
        <f>IF('6'!$B$5="","",IF('6'!$B$67="","",8))</f>
        <v/>
      </c>
      <c r="BA1862" s="137" t="str">
        <f>IF('6'!$B$5="","",IF('6'!$B$67="","",996))</f>
        <v/>
      </c>
      <c r="BB1862" s="137"/>
      <c r="BC1862" s="141" t="str">
        <f>IF('6'!$B$5="","",IF('6'!$B$67="","",0))</f>
        <v/>
      </c>
      <c r="BD1862" s="137" t="str">
        <f>IF('6'!$B$5="","",IF('6'!$B$67="","",'6'!$B$2))</f>
        <v/>
      </c>
      <c r="BE1862" s="138" t="str">
        <f>IF('6'!$B$5="","",IF('6'!$B$67="","",'6'!$B$4))</f>
        <v/>
      </c>
    </row>
    <row r="1863" spans="50:57" x14ac:dyDescent="0.25">
      <c r="AX1863" s="139" t="str">
        <f>IF('6'!$B$5="","",IF('6'!$B$67="","",'6'!$B$5))</f>
        <v/>
      </c>
      <c r="AY1863" s="137" t="str">
        <f>IF('6'!$B$5="","",IF('6'!$B$67="","","PCF008002"))</f>
        <v/>
      </c>
      <c r="AZ1863" s="140" t="str">
        <f>IF('6'!$B$5="","",IF('6'!$B$67="","",8))</f>
        <v/>
      </c>
      <c r="BA1863" s="137" t="str">
        <f>IF('6'!$B$5="","",IF('6'!$B$67="","",997))</f>
        <v/>
      </c>
      <c r="BB1863" s="137"/>
      <c r="BC1863" s="141" t="str">
        <f>IF('6'!$B$5="","",IF('6'!$B$67="","",0))</f>
        <v/>
      </c>
      <c r="BD1863" s="137" t="str">
        <f>IF('6'!$B$5="","",IF('6'!$B$67="","",'6'!$B$2))</f>
        <v/>
      </c>
      <c r="BE1863" s="138" t="str">
        <f>IF('6'!$B$5="","",IF('6'!$B$67="","",'6'!$B$4))</f>
        <v/>
      </c>
    </row>
    <row r="1864" spans="50:57" x14ac:dyDescent="0.25">
      <c r="AX1864" s="139" t="str">
        <f>IF('6'!$B$5="","",IF('6'!$B$67="","",'6'!$B$5))</f>
        <v/>
      </c>
      <c r="AY1864" s="137" t="str">
        <f>IF('6'!$B$5="","",IF('6'!$B$67="","","PCF008002"))</f>
        <v/>
      </c>
      <c r="AZ1864" s="140" t="str">
        <f>IF('6'!$B$5="","",IF('6'!$B$67="","",8))</f>
        <v/>
      </c>
      <c r="BA1864" s="137" t="str">
        <f>IF('6'!$B$5="","",IF('6'!$B$67="","",998))</f>
        <v/>
      </c>
      <c r="BB1864" s="137"/>
      <c r="BC1864" s="141" t="str">
        <f>IF('6'!$B$5="","",IF('6'!$B$67="","",0))</f>
        <v/>
      </c>
      <c r="BD1864" s="137" t="str">
        <f>IF('6'!$B$5="","",IF('6'!$B$67="","",'6'!$B$2))</f>
        <v/>
      </c>
      <c r="BE1864" s="138" t="str">
        <f>IF('6'!$B$5="","",IF('6'!$B$67="","",'6'!$B$4))</f>
        <v/>
      </c>
    </row>
    <row r="1865" spans="50:57" x14ac:dyDescent="0.25">
      <c r="AX1865" s="139" t="str">
        <f>IF('6'!$B$5="","",IF('6'!$B$67="","",'6'!$B$5))</f>
        <v/>
      </c>
      <c r="AY1865" s="137" t="str">
        <f>IF('6'!$B$5="","",IF('6'!$B$67="","","PCF008002"))</f>
        <v/>
      </c>
      <c r="AZ1865" s="140" t="str">
        <f>IF('6'!$B$5="","",IF('6'!$B$67="","",8))</f>
        <v/>
      </c>
      <c r="BA1865" s="137" t="str">
        <f>IF('6'!$B$5="","",IF('6'!$B$67="","",999))</f>
        <v/>
      </c>
      <c r="BB1865" s="137"/>
      <c r="BC1865" s="141" t="str">
        <f>IF('6'!$B$5="","",IF('6'!$B$67="","",0))</f>
        <v/>
      </c>
      <c r="BD1865" s="137" t="str">
        <f>IF('6'!$B$5="","",IF('6'!$B$67="","",'6'!$B$2))</f>
        <v/>
      </c>
      <c r="BE1865" s="138" t="str">
        <f>IF('6'!$B$5="","",IF('6'!$B$67="","",'6'!$B$4))</f>
        <v/>
      </c>
    </row>
    <row r="1866" spans="50:57" x14ac:dyDescent="0.25">
      <c r="AX1866" s="139" t="str">
        <f>IF('6'!$B$5="","",IF('6'!$B$68="","",'6'!$B$5))</f>
        <v/>
      </c>
      <c r="AY1866" s="137" t="str">
        <f>IF('6'!$B$5="","",IF('6'!$B$68="","","PCF008002"))</f>
        <v/>
      </c>
      <c r="AZ1866" s="140" t="str">
        <f>IF('6'!$B$5="","",IF('6'!$B$68="","",9))</f>
        <v/>
      </c>
      <c r="BA1866" s="137" t="str">
        <f>IF('6'!$B$5="","",IF('6'!$B$68="","",1))</f>
        <v/>
      </c>
      <c r="BB1866" s="137" t="str">
        <f>IF('6'!$B$5="","",IF('6'!$B$68="","",IF('6'!$B$68="","",'6'!$B$68)))</f>
        <v/>
      </c>
      <c r="BC1866" s="141" t="str">
        <f>IF('6'!$B$5="","",IF('6'!$B$68="","",0))</f>
        <v/>
      </c>
      <c r="BD1866" s="137" t="str">
        <f>IF('6'!$B$5="","",IF('6'!$B$68="","",'6'!$B$2))</f>
        <v/>
      </c>
      <c r="BE1866" s="138" t="str">
        <f>IF('6'!$B$5="","",IF('6'!$B$68="","",'6'!$B$4))</f>
        <v/>
      </c>
    </row>
    <row r="1867" spans="50:57" x14ac:dyDescent="0.25">
      <c r="AX1867" s="139" t="str">
        <f>IF('6'!$B$5="","",IF('6'!$B$68="","",'6'!$B$5))</f>
        <v/>
      </c>
      <c r="AY1867" s="137" t="str">
        <f>IF('6'!$B$5="","",IF('6'!$B$68="","","PCF008002"))</f>
        <v/>
      </c>
      <c r="AZ1867" s="140" t="str">
        <f>IF('6'!$B$5="","",IF('6'!$B$68="","",9))</f>
        <v/>
      </c>
      <c r="BA1867" s="137" t="str">
        <f>IF('6'!$B$5="","",IF('6'!$B$68="","",2))</f>
        <v/>
      </c>
      <c r="BB1867" s="137" t="str">
        <f>IF('6'!$B$5="","",IF('6'!$B$68="","",IF('6'!$J$68="","",'6'!$J$68)))</f>
        <v/>
      </c>
      <c r="BC1867" s="141" t="str">
        <f>IF('6'!$B$5="","",IF('6'!$B$68="","",0))</f>
        <v/>
      </c>
      <c r="BD1867" s="137" t="str">
        <f>IF('6'!$B$5="","",IF('6'!$B$68="","",'6'!$B$2))</f>
        <v/>
      </c>
      <c r="BE1867" s="138" t="str">
        <f>IF('6'!$B$5="","",IF('6'!$B$68="","",'6'!$B$4))</f>
        <v/>
      </c>
    </row>
    <row r="1868" spans="50:57" x14ac:dyDescent="0.25">
      <c r="AX1868" s="139" t="str">
        <f>IF('6'!$B$5="","",IF('6'!$B$68="","",'6'!$B$5))</f>
        <v/>
      </c>
      <c r="AY1868" s="137" t="str">
        <f>IF('6'!$B$5="","",IF('6'!$B$68="","","PCF008002"))</f>
        <v/>
      </c>
      <c r="AZ1868" s="140" t="str">
        <f>IF('6'!$B$5="","",IF('6'!$B$68="","",9))</f>
        <v/>
      </c>
      <c r="BA1868" s="137" t="str">
        <f>IF('6'!$B$5="","",IF('6'!$B$68="","",3))</f>
        <v/>
      </c>
      <c r="BB1868" s="137" t="str">
        <f>IF('6'!$B$5="","",IF('6'!$B$68="","",IF('6'!$D$68="","",'6'!$D$68)))</f>
        <v/>
      </c>
      <c r="BC1868" s="141" t="str">
        <f>IF('6'!$B$5="","",IF('6'!$B$68="","",0))</f>
        <v/>
      </c>
      <c r="BD1868" s="137" t="str">
        <f>IF('6'!$B$5="","",IF('6'!$B$68="","",'6'!$B$2))</f>
        <v/>
      </c>
      <c r="BE1868" s="138" t="str">
        <f>IF('6'!$B$5="","",IF('6'!$B$68="","",'6'!$B$4))</f>
        <v/>
      </c>
    </row>
    <row r="1869" spans="50:57" x14ac:dyDescent="0.25">
      <c r="AX1869" s="139" t="str">
        <f>IF('6'!$B$5="","",IF('6'!$B$68="","",'6'!$B$5))</f>
        <v/>
      </c>
      <c r="AY1869" s="137" t="str">
        <f>IF('6'!$B$5="","",IF('6'!$B$68="","","PCF008002"))</f>
        <v/>
      </c>
      <c r="AZ1869" s="140" t="str">
        <f>IF('6'!$B$5="","",IF('6'!$B$68="","",9))</f>
        <v/>
      </c>
      <c r="BA1869" s="137" t="str">
        <f>IF('6'!$B$5="","",IF('6'!$B$68="","",4))</f>
        <v/>
      </c>
      <c r="BB1869" s="137" t="str">
        <f>IF('6'!$B$5="","",IF('6'!$B$68="","",IF('6'!$D$68="","",'6'!$D$68)))</f>
        <v/>
      </c>
      <c r="BC1869" s="141" t="str">
        <f>IF('6'!$B$5="","",IF('6'!$B$68="","",0))</f>
        <v/>
      </c>
      <c r="BD1869" s="137" t="str">
        <f>IF('6'!$B$5="","",IF('6'!$B$68="","",'6'!$B$2))</f>
        <v/>
      </c>
      <c r="BE1869" s="138" t="str">
        <f>IF('6'!$B$5="","",IF('6'!$B$68="","",'6'!$B$4))</f>
        <v/>
      </c>
    </row>
    <row r="1870" spans="50:57" x14ac:dyDescent="0.25">
      <c r="AX1870" s="139" t="str">
        <f>IF('6'!$B$5="","",IF('6'!$B$68="","",'6'!$B$5))</f>
        <v/>
      </c>
      <c r="AY1870" s="137" t="str">
        <f>IF('6'!$B$5="","",IF('6'!$B$68="","","PCF008002"))</f>
        <v/>
      </c>
      <c r="AZ1870" s="140" t="str">
        <f>IF('6'!$B$5="","",IF('6'!$B$68="","",9))</f>
        <v/>
      </c>
      <c r="BA1870" s="137" t="str">
        <f>IF('6'!$B$5="","",IF('6'!$B$68="","",5))</f>
        <v/>
      </c>
      <c r="BB1870" s="137" t="str">
        <f>IF('6'!$B$5="","",IF('6'!$B$68="","",IF('6'!$F$68="","",'6'!$F$68)))</f>
        <v/>
      </c>
      <c r="BC1870" s="141" t="str">
        <f>IF('6'!$B$5="","",IF('6'!$B$68="","",0))</f>
        <v/>
      </c>
      <c r="BD1870" s="137" t="str">
        <f>IF('6'!$B$5="","",IF('6'!$B$68="","",'6'!$B$2))</f>
        <v/>
      </c>
      <c r="BE1870" s="138" t="str">
        <f>IF('6'!$B$5="","",IF('6'!$B$68="","",'6'!$B$4))</f>
        <v/>
      </c>
    </row>
    <row r="1871" spans="50:57" x14ac:dyDescent="0.25">
      <c r="AX1871" s="139" t="str">
        <f>IF('6'!$B$5="","",IF('6'!$B$68="","",'6'!$B$5))</f>
        <v/>
      </c>
      <c r="AY1871" s="137" t="str">
        <f>IF('6'!$B$5="","",IF('6'!$B$68="","","PCF008002"))</f>
        <v/>
      </c>
      <c r="AZ1871" s="140" t="str">
        <f>IF('6'!$B$5="","",IF('6'!$B$68="","",9))</f>
        <v/>
      </c>
      <c r="BA1871" s="137" t="str">
        <f>IF('6'!$B$5="","",IF('6'!$B$68="","",6))</f>
        <v/>
      </c>
      <c r="BB1871" s="137" t="str">
        <f>IF('6'!$B$5="","",IF('6'!$B$68="","",IF('6'!$G$68="","",'6'!$G$68)))</f>
        <v/>
      </c>
      <c r="BC1871" s="141" t="str">
        <f>IF('6'!$B$5="","",IF('6'!$B$68="","",0))</f>
        <v/>
      </c>
      <c r="BD1871" s="137" t="str">
        <f>IF('6'!$B$5="","",IF('6'!$B$68="","",'6'!$B$2))</f>
        <v/>
      </c>
      <c r="BE1871" s="138" t="str">
        <f>IF('6'!$B$5="","",IF('6'!$B$68="","",'6'!$B$4))</f>
        <v/>
      </c>
    </row>
    <row r="1872" spans="50:57" x14ac:dyDescent="0.25">
      <c r="AX1872" s="139" t="str">
        <f>IF('6'!$B$5="","",IF('6'!$B$68="","",'6'!$B$5))</f>
        <v/>
      </c>
      <c r="AY1872" s="137" t="str">
        <f>IF('6'!$B$5="","",IF('6'!$B$68="","","PCF008002"))</f>
        <v/>
      </c>
      <c r="AZ1872" s="140" t="str">
        <f>IF('6'!$B$5="","",IF('6'!$B$68="","",9))</f>
        <v/>
      </c>
      <c r="BA1872" s="137" t="str">
        <f>IF('6'!$B$5="","",IF('6'!$B$68="","",7))</f>
        <v/>
      </c>
      <c r="BB1872" s="137" t="str">
        <f>IF('6'!$B$5="","",IF('6'!$B$68="","",IF('6'!$H$68="","",'6'!$H$68)))</f>
        <v/>
      </c>
      <c r="BC1872" s="141" t="str">
        <f>IF('6'!$B$5="","",IF('6'!$B$68="","",0))</f>
        <v/>
      </c>
      <c r="BD1872" s="137" t="str">
        <f>IF('6'!$B$5="","",IF('6'!$B$68="","",'6'!$B$2))</f>
        <v/>
      </c>
      <c r="BE1872" s="138" t="str">
        <f>IF('6'!$B$5="","",IF('6'!$B$68="","",'6'!$B$4))</f>
        <v/>
      </c>
    </row>
    <row r="1873" spans="50:57" x14ac:dyDescent="0.25">
      <c r="AX1873" s="139" t="str">
        <f>IF('6'!$B$5="","",IF('6'!$B$68="","",'6'!$B$5))</f>
        <v/>
      </c>
      <c r="AY1873" s="137" t="str">
        <f>IF('6'!$B$5="","",IF('6'!$B$68="","","PCF008002"))</f>
        <v/>
      </c>
      <c r="AZ1873" s="140" t="str">
        <f>IF('6'!$B$5="","",IF('6'!$B$68="","",9))</f>
        <v/>
      </c>
      <c r="BA1873" s="137" t="str">
        <f>IF('6'!$B$5="","",IF('6'!$B$68="","",8))</f>
        <v/>
      </c>
      <c r="BB1873" s="137" t="str">
        <f>IF('6'!$B$5="","",IF('6'!$B$68="","",IF('6'!$I$68="","",'6'!$I$68)))</f>
        <v/>
      </c>
      <c r="BC1873" s="141" t="str">
        <f>IF('6'!$B$5="","",IF('6'!$B$68="","",0))</f>
        <v/>
      </c>
      <c r="BD1873" s="137" t="str">
        <f>IF('6'!$B$5="","",IF('6'!$B$68="","",'6'!$B$2))</f>
        <v/>
      </c>
      <c r="BE1873" s="138" t="str">
        <f>IF('6'!$B$5="","",IF('6'!$B$68="","",'6'!$B$4))</f>
        <v/>
      </c>
    </row>
    <row r="1874" spans="50:57" x14ac:dyDescent="0.25">
      <c r="AX1874" s="139" t="str">
        <f>IF('6'!$B$5="","",IF('6'!$B$68="","",'6'!$B$5))</f>
        <v/>
      </c>
      <c r="AY1874" s="137" t="str">
        <f>IF('6'!$B$5="","",IF('6'!$B$68="","","PCF008002"))</f>
        <v/>
      </c>
      <c r="AZ1874" s="140" t="str">
        <f>IF('6'!$B$5="","",IF('6'!$B$68="","",9))</f>
        <v/>
      </c>
      <c r="BA1874" s="137" t="str">
        <f>IF('6'!$B$5="","",IF('6'!$B$68="","",9))</f>
        <v/>
      </c>
      <c r="BB1874" s="137" t="str">
        <f>IF('6'!$B$5="","",IF('6'!$B$68="","","QAQC"))</f>
        <v/>
      </c>
      <c r="BC1874" s="141" t="str">
        <f>IF('6'!$B$5="","",IF('6'!$B$68="","",0))</f>
        <v/>
      </c>
      <c r="BD1874" s="137" t="str">
        <f>IF('6'!$B$5="","",IF('6'!$B$68="","",'6'!$B$2))</f>
        <v/>
      </c>
      <c r="BE1874" s="138" t="str">
        <f>IF('6'!$B$5="","",IF('6'!$B$68="","",'6'!$B$4))</f>
        <v/>
      </c>
    </row>
    <row r="1875" spans="50:57" x14ac:dyDescent="0.25">
      <c r="AX1875" s="139" t="str">
        <f>IF('6'!$B$5="","",IF('6'!$B$68="","",'6'!$B$5))</f>
        <v/>
      </c>
      <c r="AY1875" s="137" t="str">
        <f>IF('6'!$B$5="","",IF('6'!$B$68="","","PCF008002"))</f>
        <v/>
      </c>
      <c r="AZ1875" s="140" t="str">
        <f>IF('6'!$B$5="","",IF('6'!$B$68="","",9))</f>
        <v/>
      </c>
      <c r="BA1875" s="137" t="str">
        <f>IF('6'!$B$5="","",IF('6'!$B$68="","",10))</f>
        <v/>
      </c>
      <c r="BB1875" s="137" t="str">
        <f>IF('6'!$B$5="","",IF('6'!$B$68="","",IF('6'!$R$68="","",'6'!$R$68)))</f>
        <v/>
      </c>
      <c r="BC1875" s="141" t="str">
        <f>IF('6'!$B$5="","",IF('6'!$B$68="","",0))</f>
        <v/>
      </c>
      <c r="BD1875" s="137" t="str">
        <f>IF('6'!$B$5="","",IF('6'!$B$68="","",'6'!$B$2))</f>
        <v/>
      </c>
      <c r="BE1875" s="138" t="str">
        <f>IF('6'!$B$5="","",IF('6'!$B$68="","",'6'!$B$4))</f>
        <v/>
      </c>
    </row>
    <row r="1876" spans="50:57" x14ac:dyDescent="0.25">
      <c r="AX1876" s="139" t="str">
        <f>IF('6'!$B$5="","",IF('6'!$B$68="","",'6'!$B$5))</f>
        <v/>
      </c>
      <c r="AY1876" s="137" t="str">
        <f>IF('6'!$B$5="","",IF('6'!$B$68="","","PCF008002"))</f>
        <v/>
      </c>
      <c r="AZ1876" s="140" t="str">
        <f>IF('6'!$B$5="","",IF('6'!$B$68="","",9))</f>
        <v/>
      </c>
      <c r="BA1876" s="137" t="str">
        <f>IF('6'!$B$5="","",IF('6'!$B$68="","",11))</f>
        <v/>
      </c>
      <c r="BB1876" s="137" t="str">
        <f>IF('6'!$B$5="","",IF('6'!$B$68="","",IF('6'!$K$68="","",'6'!$K$68)))</f>
        <v/>
      </c>
      <c r="BC1876" s="141" t="str">
        <f>IF('6'!$B$5="","",IF('6'!$B$68="","",0))</f>
        <v/>
      </c>
      <c r="BD1876" s="137" t="str">
        <f>IF('6'!$B$5="","",IF('6'!$B$68="","",'6'!$B$2))</f>
        <v/>
      </c>
      <c r="BE1876" s="138" t="str">
        <f>IF('6'!$B$5="","",IF('6'!$B$68="","",'6'!$B$4))</f>
        <v/>
      </c>
    </row>
    <row r="1877" spans="50:57" x14ac:dyDescent="0.25">
      <c r="AX1877" s="139" t="str">
        <f>IF('6'!$B$5="","",IF('6'!$B$68="","",'6'!$B$5))</f>
        <v/>
      </c>
      <c r="AY1877" s="137" t="str">
        <f>IF('6'!$B$5="","",IF('6'!$B$68="","","PCF008002"))</f>
        <v/>
      </c>
      <c r="AZ1877" s="140" t="str">
        <f>IF('6'!$B$5="","",IF('6'!$B$68="","",9))</f>
        <v/>
      </c>
      <c r="BA1877" s="137" t="str">
        <f>IF('6'!$B$5="","",IF('6'!$B$68="","",12))</f>
        <v/>
      </c>
      <c r="BB1877" s="137" t="str">
        <f>IF('6'!$B$5="","",IF('6'!$B$68="","",IF('6'!$E$68="","",'6'!$E$68)))</f>
        <v/>
      </c>
      <c r="BC1877" s="141" t="str">
        <f>IF('6'!$B$5="","",IF('6'!$B$68="","",0))</f>
        <v/>
      </c>
      <c r="BD1877" s="137" t="str">
        <f>IF('6'!$B$5="","",IF('6'!$B$68="","",'6'!$B$2))</f>
        <v/>
      </c>
      <c r="BE1877" s="138" t="str">
        <f>IF('6'!$B$5="","",IF('6'!$B$68="","",'6'!$B$4))</f>
        <v/>
      </c>
    </row>
    <row r="1878" spans="50:57" x14ac:dyDescent="0.25">
      <c r="AX1878" s="139" t="str">
        <f>IF('6'!$B$5="","",IF('6'!$B$68="","",'6'!$B$5))</f>
        <v/>
      </c>
      <c r="AY1878" s="137" t="str">
        <f>IF('6'!$B$5="","",IF('6'!$B$68="","","PCF008002"))</f>
        <v/>
      </c>
      <c r="AZ1878" s="140" t="str">
        <f>IF('6'!$B$5="","",IF('6'!$B$68="","",9))</f>
        <v/>
      </c>
      <c r="BA1878" s="137" t="str">
        <f>IF('6'!$B$5="","",IF('6'!$B$68="","",990))</f>
        <v/>
      </c>
      <c r="BB1878" s="137"/>
      <c r="BC1878" s="141" t="str">
        <f>IF('6'!$B$5="","",IF('6'!$B$68="","",0))</f>
        <v/>
      </c>
      <c r="BD1878" s="137" t="str">
        <f>IF('6'!$B$5="","",IF('6'!$B$68="","",'6'!$B$2))</f>
        <v/>
      </c>
      <c r="BE1878" s="138" t="str">
        <f>IF('6'!$B$5="","",IF('6'!$B$68="","",'6'!$B$4))</f>
        <v/>
      </c>
    </row>
    <row r="1879" spans="50:57" x14ac:dyDescent="0.25">
      <c r="AX1879" s="139" t="str">
        <f>IF('6'!$B$5="","",IF('6'!$B$68="","",'6'!$B$5))</f>
        <v/>
      </c>
      <c r="AY1879" s="137" t="str">
        <f>IF('6'!$B$5="","",IF('6'!$B$68="","","PCF008002"))</f>
        <v/>
      </c>
      <c r="AZ1879" s="140" t="str">
        <f>IF('6'!$B$5="","",IF('6'!$B$68="","",9))</f>
        <v/>
      </c>
      <c r="BA1879" s="137" t="str">
        <f>IF('6'!$B$5="","",IF('6'!$B$68="","",992))</f>
        <v/>
      </c>
      <c r="BB1879" s="137"/>
      <c r="BC1879" s="141" t="str">
        <f>IF('6'!$B$5="","",IF('6'!$B$68="","",0))</f>
        <v/>
      </c>
      <c r="BD1879" s="137" t="str">
        <f>IF('6'!$B$5="","",IF('6'!$B$68="","",'6'!$B$2))</f>
        <v/>
      </c>
      <c r="BE1879" s="138" t="str">
        <f>IF('6'!$B$5="","",IF('6'!$B$68="","",'6'!$B$4))</f>
        <v/>
      </c>
    </row>
    <row r="1880" spans="50:57" x14ac:dyDescent="0.25">
      <c r="AX1880" s="139" t="str">
        <f>IF('6'!$B$5="","",IF('6'!$B$68="","",'6'!$B$5))</f>
        <v/>
      </c>
      <c r="AY1880" s="137" t="str">
        <f>IF('6'!$B$5="","",IF('6'!$B$68="","","PCF008002"))</f>
        <v/>
      </c>
      <c r="AZ1880" s="140" t="str">
        <f>IF('6'!$B$5="","",IF('6'!$B$68="","",9))</f>
        <v/>
      </c>
      <c r="BA1880" s="137" t="str">
        <f>IF('6'!$B$5="","",IF('6'!$B$68="","",993))</f>
        <v/>
      </c>
      <c r="BB1880" s="137"/>
      <c r="BC1880" s="141" t="str">
        <f>IF('6'!$B$5="","",IF('6'!$B$68="","",0))</f>
        <v/>
      </c>
      <c r="BD1880" s="137" t="str">
        <f>IF('6'!$B$5="","",IF('6'!$B$68="","",'6'!$B$2))</f>
        <v/>
      </c>
      <c r="BE1880" s="138" t="str">
        <f>IF('6'!$B$5="","",IF('6'!$B$68="","",'6'!$B$4))</f>
        <v/>
      </c>
    </row>
    <row r="1881" spans="50:57" x14ac:dyDescent="0.25">
      <c r="AX1881" s="139" t="str">
        <f>IF('6'!$B$5="","",IF('6'!$B$68="","",'6'!$B$5))</f>
        <v/>
      </c>
      <c r="AY1881" s="137" t="str">
        <f>IF('6'!$B$5="","",IF('6'!$B$68="","","PCF008002"))</f>
        <v/>
      </c>
      <c r="AZ1881" s="140" t="str">
        <f>IF('6'!$B$5="","",IF('6'!$B$68="","",9))</f>
        <v/>
      </c>
      <c r="BA1881" s="137" t="str">
        <f>IF('6'!$B$5="","",IF('6'!$B$68="","",994))</f>
        <v/>
      </c>
      <c r="BB1881" s="137"/>
      <c r="BC1881" s="141" t="str">
        <f>IF('6'!$B$5="","",IF('6'!$B$68="","",0))</f>
        <v/>
      </c>
      <c r="BD1881" s="137" t="str">
        <f>IF('6'!$B$5="","",IF('6'!$B$68="","",'6'!$B$2))</f>
        <v/>
      </c>
      <c r="BE1881" s="138" t="str">
        <f>IF('6'!$B$5="","",IF('6'!$B$68="","",'6'!$B$4))</f>
        <v/>
      </c>
    </row>
    <row r="1882" spans="50:57" x14ac:dyDescent="0.25">
      <c r="AX1882" s="139" t="str">
        <f>IF('6'!$B$5="","",IF('6'!$B$68="","",'6'!$B$5))</f>
        <v/>
      </c>
      <c r="AY1882" s="137" t="str">
        <f>IF('6'!$B$5="","",IF('6'!$B$68="","","PCF008002"))</f>
        <v/>
      </c>
      <c r="AZ1882" s="140" t="str">
        <f>IF('6'!$B$5="","",IF('6'!$B$68="","",9))</f>
        <v/>
      </c>
      <c r="BA1882" s="137" t="str">
        <f>IF('6'!$B$5="","",IF('6'!$B$68="","",995))</f>
        <v/>
      </c>
      <c r="BB1882" s="137"/>
      <c r="BC1882" s="141" t="str">
        <f>IF('6'!$B$5="","",IF('6'!$B$68="","",0))</f>
        <v/>
      </c>
      <c r="BD1882" s="137" t="str">
        <f>IF('6'!$B$5="","",IF('6'!$B$68="","",'6'!$B$2))</f>
        <v/>
      </c>
      <c r="BE1882" s="138" t="str">
        <f>IF('6'!$B$5="","",IF('6'!$B$68="","",'6'!$B$4))</f>
        <v/>
      </c>
    </row>
    <row r="1883" spans="50:57" x14ac:dyDescent="0.25">
      <c r="AX1883" s="139" t="str">
        <f>IF('6'!$B$5="","",IF('6'!$B$68="","",'6'!$B$5))</f>
        <v/>
      </c>
      <c r="AY1883" s="137" t="str">
        <f>IF('6'!$B$5="","",IF('6'!$B$68="","","PCF008002"))</f>
        <v/>
      </c>
      <c r="AZ1883" s="140" t="str">
        <f>IF('6'!$B$5="","",IF('6'!$B$68="","",9))</f>
        <v/>
      </c>
      <c r="BA1883" s="137" t="str">
        <f>IF('6'!$B$5="","",IF('6'!$B$68="","",996))</f>
        <v/>
      </c>
      <c r="BB1883" s="137"/>
      <c r="BC1883" s="141" t="str">
        <f>IF('6'!$B$5="","",IF('6'!$B$68="","",0))</f>
        <v/>
      </c>
      <c r="BD1883" s="137" t="str">
        <f>IF('6'!$B$5="","",IF('6'!$B$68="","",'6'!$B$2))</f>
        <v/>
      </c>
      <c r="BE1883" s="138" t="str">
        <f>IF('6'!$B$5="","",IF('6'!$B$68="","",'6'!$B$4))</f>
        <v/>
      </c>
    </row>
    <row r="1884" spans="50:57" x14ac:dyDescent="0.25">
      <c r="AX1884" s="139" t="str">
        <f>IF('6'!$B$5="","",IF('6'!$B$68="","",'6'!$B$5))</f>
        <v/>
      </c>
      <c r="AY1884" s="137" t="str">
        <f>IF('6'!$B$5="","",IF('6'!$B$68="","","PCF008002"))</f>
        <v/>
      </c>
      <c r="AZ1884" s="140" t="str">
        <f>IF('6'!$B$5="","",IF('6'!$B$68="","",9))</f>
        <v/>
      </c>
      <c r="BA1884" s="137" t="str">
        <f>IF('6'!$B$5="","",IF('6'!$B$68="","",997))</f>
        <v/>
      </c>
      <c r="BB1884" s="137"/>
      <c r="BC1884" s="141" t="str">
        <f>IF('6'!$B$5="","",IF('6'!$B$68="","",0))</f>
        <v/>
      </c>
      <c r="BD1884" s="137" t="str">
        <f>IF('6'!$B$5="","",IF('6'!$B$68="","",'6'!$B$2))</f>
        <v/>
      </c>
      <c r="BE1884" s="138" t="str">
        <f>IF('6'!$B$5="","",IF('6'!$B$68="","",'6'!$B$4))</f>
        <v/>
      </c>
    </row>
    <row r="1885" spans="50:57" x14ac:dyDescent="0.25">
      <c r="AX1885" s="139" t="str">
        <f>IF('6'!$B$5="","",IF('6'!$B$68="","",'6'!$B$5))</f>
        <v/>
      </c>
      <c r="AY1885" s="137" t="str">
        <f>IF('6'!$B$5="","",IF('6'!$B$68="","","PCF008002"))</f>
        <v/>
      </c>
      <c r="AZ1885" s="140" t="str">
        <f>IF('6'!$B$5="","",IF('6'!$B$68="","",9))</f>
        <v/>
      </c>
      <c r="BA1885" s="137" t="str">
        <f>IF('6'!$B$5="","",IF('6'!$B$68="","",998))</f>
        <v/>
      </c>
      <c r="BB1885" s="137"/>
      <c r="BC1885" s="141" t="str">
        <f>IF('6'!$B$5="","",IF('6'!$B$68="","",0))</f>
        <v/>
      </c>
      <c r="BD1885" s="137" t="str">
        <f>IF('6'!$B$5="","",IF('6'!$B$68="","",'6'!$B$2))</f>
        <v/>
      </c>
      <c r="BE1885" s="138" t="str">
        <f>IF('6'!$B$5="","",IF('6'!$B$68="","",'6'!$B$4))</f>
        <v/>
      </c>
    </row>
    <row r="1886" spans="50:57" x14ac:dyDescent="0.25">
      <c r="AX1886" s="139" t="str">
        <f>IF('6'!$B$5="","",IF('6'!$B$68="","",'6'!$B$5))</f>
        <v/>
      </c>
      <c r="AY1886" s="137" t="str">
        <f>IF('6'!$B$5="","",IF('6'!$B$68="","","PCF008002"))</f>
        <v/>
      </c>
      <c r="AZ1886" s="140" t="str">
        <f>IF('6'!$B$5="","",IF('6'!$B$68="","",9))</f>
        <v/>
      </c>
      <c r="BA1886" s="137" t="str">
        <f>IF('6'!$B$5="","",IF('6'!$B$68="","",999))</f>
        <v/>
      </c>
      <c r="BB1886" s="137"/>
      <c r="BC1886" s="141" t="str">
        <f>IF('6'!$B$5="","",IF('6'!$B$68="","",0))</f>
        <v/>
      </c>
      <c r="BD1886" s="137" t="str">
        <f>IF('6'!$B$5="","",IF('6'!$B$68="","",'6'!$B$2))</f>
        <v/>
      </c>
      <c r="BE1886" s="138" t="str">
        <f>IF('6'!$B$5="","",IF('6'!$B$68="","",'6'!$B$4))</f>
        <v/>
      </c>
    </row>
    <row r="1887" spans="50:57" x14ac:dyDescent="0.25">
      <c r="AX1887" s="139" t="str">
        <f>IF('6'!$B$5="","",IF('6'!$B$69="","",'6'!$B$5))</f>
        <v/>
      </c>
      <c r="AY1887" s="137" t="str">
        <f>IF('6'!$B$5="","",IF('6'!$B$69="","","PCF008002"))</f>
        <v/>
      </c>
      <c r="AZ1887" s="140" t="str">
        <f>IF('6'!$B$5="","",IF('6'!$B$69="","",10))</f>
        <v/>
      </c>
      <c r="BA1887" s="137" t="str">
        <f>IF('6'!$B$5="","",IF('6'!$B$69="","",1))</f>
        <v/>
      </c>
      <c r="BB1887" s="137" t="str">
        <f>IF('6'!$B$5="","",IF('6'!$B$69="","",IF('6'!$B$69="","",'6'!$B$69)))</f>
        <v/>
      </c>
      <c r="BC1887" s="141" t="str">
        <f>IF('6'!$B$5="","",IF('6'!$B$69="","",0))</f>
        <v/>
      </c>
      <c r="BD1887" s="137" t="str">
        <f>IF('6'!$B$5="","",IF('6'!$B$69="","",'6'!$B$2))</f>
        <v/>
      </c>
      <c r="BE1887" s="138" t="str">
        <f>IF('6'!$B$5="","",IF('6'!$B$69="","",'6'!$B$4))</f>
        <v/>
      </c>
    </row>
    <row r="1888" spans="50:57" x14ac:dyDescent="0.25">
      <c r="AX1888" s="139" t="str">
        <f>IF('6'!$B$5="","",IF('6'!$B$69="","",'6'!$B$5))</f>
        <v/>
      </c>
      <c r="AY1888" s="137" t="str">
        <f>IF('6'!$B$5="","",IF('6'!$B$69="","","PCF008002"))</f>
        <v/>
      </c>
      <c r="AZ1888" s="140" t="str">
        <f>IF('6'!$B$5="","",IF('6'!$B$69="","",10))</f>
        <v/>
      </c>
      <c r="BA1888" s="137" t="str">
        <f>IF('6'!$B$5="","",IF('6'!$B$69="","",2))</f>
        <v/>
      </c>
      <c r="BB1888" s="137" t="str">
        <f>IF('6'!$B$5="","",IF('6'!$B$69="","",IF('6'!$J$69="","",'6'!$J$69)))</f>
        <v/>
      </c>
      <c r="BC1888" s="141" t="str">
        <f>IF('6'!$B$5="","",IF('6'!$B$69="","",0))</f>
        <v/>
      </c>
      <c r="BD1888" s="137" t="str">
        <f>IF('6'!$B$5="","",IF('6'!$B$69="","",'6'!$B$2))</f>
        <v/>
      </c>
      <c r="BE1888" s="138" t="str">
        <f>IF('6'!$B$5="","",IF('6'!$B$69="","",'6'!$B$4))</f>
        <v/>
      </c>
    </row>
    <row r="1889" spans="50:57" x14ac:dyDescent="0.25">
      <c r="AX1889" s="139" t="str">
        <f>IF('6'!$B$5="","",IF('6'!$B$69="","",'6'!$B$5))</f>
        <v/>
      </c>
      <c r="AY1889" s="137" t="str">
        <f>IF('6'!$B$5="","",IF('6'!$B$69="","","PCF008002"))</f>
        <v/>
      </c>
      <c r="AZ1889" s="140" t="str">
        <f>IF('6'!$B$5="","",IF('6'!$B$69="","",10))</f>
        <v/>
      </c>
      <c r="BA1889" s="137" t="str">
        <f>IF('6'!$B$5="","",IF('6'!$B$69="","",3))</f>
        <v/>
      </c>
      <c r="BB1889" s="137" t="str">
        <f>IF('6'!$B$5="","",IF('6'!$B$69="","",IF('6'!$D$69="","",'6'!$D$69)))</f>
        <v/>
      </c>
      <c r="BC1889" s="141" t="str">
        <f>IF('6'!$B$5="","",IF('6'!$B$69="","",0))</f>
        <v/>
      </c>
      <c r="BD1889" s="137" t="str">
        <f>IF('6'!$B$5="","",IF('6'!$B$69="","",'6'!$B$2))</f>
        <v/>
      </c>
      <c r="BE1889" s="138" t="str">
        <f>IF('6'!$B$5="","",IF('6'!$B$69="","",'6'!$B$4))</f>
        <v/>
      </c>
    </row>
    <row r="1890" spans="50:57" x14ac:dyDescent="0.25">
      <c r="AX1890" s="139" t="str">
        <f>IF('6'!$B$5="","",IF('6'!$B$69="","",'6'!$B$5))</f>
        <v/>
      </c>
      <c r="AY1890" s="137" t="str">
        <f>IF('6'!$B$5="","",IF('6'!$B$69="","","PCF008002"))</f>
        <v/>
      </c>
      <c r="AZ1890" s="140" t="str">
        <f>IF('6'!$B$5="","",IF('6'!$B$69="","",10))</f>
        <v/>
      </c>
      <c r="BA1890" s="137" t="str">
        <f>IF('6'!$B$5="","",IF('6'!$B$69="","",4))</f>
        <v/>
      </c>
      <c r="BB1890" s="137" t="str">
        <f>IF('6'!$B$5="","",IF('6'!$B$69="","",IF('6'!$D$69="","",'6'!$D$69)))</f>
        <v/>
      </c>
      <c r="BC1890" s="141" t="str">
        <f>IF('6'!$B$5="","",IF('6'!$B$69="","",0))</f>
        <v/>
      </c>
      <c r="BD1890" s="137" t="str">
        <f>IF('6'!$B$5="","",IF('6'!$B$69="","",'6'!$B$2))</f>
        <v/>
      </c>
      <c r="BE1890" s="138" t="str">
        <f>IF('6'!$B$5="","",IF('6'!$B$69="","",'6'!$B$4))</f>
        <v/>
      </c>
    </row>
    <row r="1891" spans="50:57" x14ac:dyDescent="0.25">
      <c r="AX1891" s="139" t="str">
        <f>IF('6'!$B$5="","",IF('6'!$B$69="","",'6'!$B$5))</f>
        <v/>
      </c>
      <c r="AY1891" s="137" t="str">
        <f>IF('6'!$B$5="","",IF('6'!$B$69="","","PCF008002"))</f>
        <v/>
      </c>
      <c r="AZ1891" s="140" t="str">
        <f>IF('6'!$B$5="","",IF('6'!$B$69="","",10))</f>
        <v/>
      </c>
      <c r="BA1891" s="137" t="str">
        <f>IF('6'!$B$5="","",IF('6'!$B$69="","",5))</f>
        <v/>
      </c>
      <c r="BB1891" s="137" t="str">
        <f>IF('6'!$B$5="","",IF('6'!$B$69="","",IF('6'!$F$69="","",'6'!$F$69)))</f>
        <v/>
      </c>
      <c r="BC1891" s="141" t="str">
        <f>IF('6'!$B$5="","",IF('6'!$B$69="","",0))</f>
        <v/>
      </c>
      <c r="BD1891" s="137" t="str">
        <f>IF('6'!$B$5="","",IF('6'!$B$69="","",'6'!$B$2))</f>
        <v/>
      </c>
      <c r="BE1891" s="138" t="str">
        <f>IF('6'!$B$5="","",IF('6'!$B$69="","",'6'!$B$4))</f>
        <v/>
      </c>
    </row>
    <row r="1892" spans="50:57" x14ac:dyDescent="0.25">
      <c r="AX1892" s="139" t="str">
        <f>IF('6'!$B$5="","",IF('6'!$B$69="","",'6'!$B$5))</f>
        <v/>
      </c>
      <c r="AY1892" s="137" t="str">
        <f>IF('6'!$B$5="","",IF('6'!$B$69="","","PCF008002"))</f>
        <v/>
      </c>
      <c r="AZ1892" s="140" t="str">
        <f>IF('6'!$B$5="","",IF('6'!$B$69="","",10))</f>
        <v/>
      </c>
      <c r="BA1892" s="137" t="str">
        <f>IF('6'!$B$5="","",IF('6'!$B$69="","",6))</f>
        <v/>
      </c>
      <c r="BB1892" s="137" t="str">
        <f>IF('6'!$B$5="","",IF('6'!$B$69="","",IF('6'!$G$69="","",'6'!$G$69)))</f>
        <v/>
      </c>
      <c r="BC1892" s="141" t="str">
        <f>IF('6'!$B$5="","",IF('6'!$B$69="","",0))</f>
        <v/>
      </c>
      <c r="BD1892" s="137" t="str">
        <f>IF('6'!$B$5="","",IF('6'!$B$69="","",'6'!$B$2))</f>
        <v/>
      </c>
      <c r="BE1892" s="138" t="str">
        <f>IF('6'!$B$5="","",IF('6'!$B$69="","",'6'!$B$4))</f>
        <v/>
      </c>
    </row>
    <row r="1893" spans="50:57" x14ac:dyDescent="0.25">
      <c r="AX1893" s="139" t="str">
        <f>IF('6'!$B$5="","",IF('6'!$B$69="","",'6'!$B$5))</f>
        <v/>
      </c>
      <c r="AY1893" s="137" t="str">
        <f>IF('6'!$B$5="","",IF('6'!$B$69="","","PCF008002"))</f>
        <v/>
      </c>
      <c r="AZ1893" s="140" t="str">
        <f>IF('6'!$B$5="","",IF('6'!$B$69="","",10))</f>
        <v/>
      </c>
      <c r="BA1893" s="137" t="str">
        <f>IF('6'!$B$5="","",IF('6'!$B$69="","",7))</f>
        <v/>
      </c>
      <c r="BB1893" s="137" t="str">
        <f>IF('6'!$B$5="","",IF('6'!$B$69="","",IF('6'!$H$69="","",'6'!$H$69)))</f>
        <v/>
      </c>
      <c r="BC1893" s="141" t="str">
        <f>IF('6'!$B$5="","",IF('6'!$B$69="","",0))</f>
        <v/>
      </c>
      <c r="BD1893" s="137" t="str">
        <f>IF('6'!$B$5="","",IF('6'!$B$69="","",'6'!$B$2))</f>
        <v/>
      </c>
      <c r="BE1893" s="138" t="str">
        <f>IF('6'!$B$5="","",IF('6'!$B$69="","",'6'!$B$4))</f>
        <v/>
      </c>
    </row>
    <row r="1894" spans="50:57" x14ac:dyDescent="0.25">
      <c r="AX1894" s="139" t="str">
        <f>IF('6'!$B$5="","",IF('6'!$B$69="","",'6'!$B$5))</f>
        <v/>
      </c>
      <c r="AY1894" s="137" t="str">
        <f>IF('6'!$B$5="","",IF('6'!$B$69="","","PCF008002"))</f>
        <v/>
      </c>
      <c r="AZ1894" s="140" t="str">
        <f>IF('6'!$B$5="","",IF('6'!$B$69="","",10))</f>
        <v/>
      </c>
      <c r="BA1894" s="137" t="str">
        <f>IF('6'!$B$5="","",IF('6'!$B$69="","",8))</f>
        <v/>
      </c>
      <c r="BB1894" s="137" t="str">
        <f>IF('6'!$B$5="","",IF('6'!$B$69="","",IF('6'!$I$69="","",'6'!$I$69)))</f>
        <v/>
      </c>
      <c r="BC1894" s="141" t="str">
        <f>IF('6'!$B$5="","",IF('6'!$B$69="","",0))</f>
        <v/>
      </c>
      <c r="BD1894" s="137" t="str">
        <f>IF('6'!$B$5="","",IF('6'!$B$69="","",'6'!$B$2))</f>
        <v/>
      </c>
      <c r="BE1894" s="138" t="str">
        <f>IF('6'!$B$5="","",IF('6'!$B$69="","",'6'!$B$4))</f>
        <v/>
      </c>
    </row>
    <row r="1895" spans="50:57" x14ac:dyDescent="0.25">
      <c r="AX1895" s="139" t="str">
        <f>IF('6'!$B$5="","",IF('6'!$B$69="","",'6'!$B$5))</f>
        <v/>
      </c>
      <c r="AY1895" s="137" t="str">
        <f>IF('6'!$B$5="","",IF('6'!$B$69="","","PCF008002"))</f>
        <v/>
      </c>
      <c r="AZ1895" s="140" t="str">
        <f>IF('6'!$B$5="","",IF('6'!$B$69="","",10))</f>
        <v/>
      </c>
      <c r="BA1895" s="137" t="str">
        <f>IF('6'!$B$5="","",IF('6'!$B$69="","",9))</f>
        <v/>
      </c>
      <c r="BB1895" s="137" t="str">
        <f>IF('6'!$B$5="","",IF('6'!$B$69="","","QAQC"))</f>
        <v/>
      </c>
      <c r="BC1895" s="141" t="str">
        <f>IF('6'!$B$5="","",IF('6'!$B$69="","",0))</f>
        <v/>
      </c>
      <c r="BD1895" s="137" t="str">
        <f>IF('6'!$B$5="","",IF('6'!$B$69="","",'6'!$B$2))</f>
        <v/>
      </c>
      <c r="BE1895" s="138" t="str">
        <f>IF('6'!$B$5="","",IF('6'!$B$69="","",'6'!$B$4))</f>
        <v/>
      </c>
    </row>
    <row r="1896" spans="50:57" x14ac:dyDescent="0.25">
      <c r="AX1896" s="139" t="str">
        <f>IF('6'!$B$5="","",IF('6'!$B$69="","",'6'!$B$5))</f>
        <v/>
      </c>
      <c r="AY1896" s="137" t="str">
        <f>IF('6'!$B$5="","",IF('6'!$B$69="","","PCF008002"))</f>
        <v/>
      </c>
      <c r="AZ1896" s="140" t="str">
        <f>IF('6'!$B$5="","",IF('6'!$B$69="","",10))</f>
        <v/>
      </c>
      <c r="BA1896" s="137" t="str">
        <f>IF('6'!$B$5="","",IF('6'!$B$69="","",10))</f>
        <v/>
      </c>
      <c r="BB1896" s="137" t="str">
        <f>IF('6'!$B$5="","",IF('6'!$B$69="","",IF('6'!$R$69="","",'6'!$R$69)))</f>
        <v/>
      </c>
      <c r="BC1896" s="141" t="str">
        <f>IF('6'!$B$5="","",IF('6'!$B$69="","",0))</f>
        <v/>
      </c>
      <c r="BD1896" s="137" t="str">
        <f>IF('6'!$B$5="","",IF('6'!$B$69="","",'6'!$B$2))</f>
        <v/>
      </c>
      <c r="BE1896" s="138" t="str">
        <f>IF('6'!$B$5="","",IF('6'!$B$69="","",'6'!$B$4))</f>
        <v/>
      </c>
    </row>
    <row r="1897" spans="50:57" x14ac:dyDescent="0.25">
      <c r="AX1897" s="139" t="str">
        <f>IF('6'!$B$5="","",IF('6'!$B$69="","",'6'!$B$5))</f>
        <v/>
      </c>
      <c r="AY1897" s="137" t="str">
        <f>IF('6'!$B$5="","",IF('6'!$B$69="","","PCF008002"))</f>
        <v/>
      </c>
      <c r="AZ1897" s="140" t="str">
        <f>IF('6'!$B$5="","",IF('6'!$B$69="","",10))</f>
        <v/>
      </c>
      <c r="BA1897" s="137" t="str">
        <f>IF('6'!$B$5="","",IF('6'!$B$69="","",11))</f>
        <v/>
      </c>
      <c r="BB1897" s="137" t="str">
        <f>IF('6'!$B$5="","",IF('6'!$B$69="","",IF('6'!$K$69="","",'6'!$K$69)))</f>
        <v/>
      </c>
      <c r="BC1897" s="141" t="str">
        <f>IF('6'!$B$5="","",IF('6'!$B$69="","",0))</f>
        <v/>
      </c>
      <c r="BD1897" s="137" t="str">
        <f>IF('6'!$B$5="","",IF('6'!$B$69="","",'6'!$B$2))</f>
        <v/>
      </c>
      <c r="BE1897" s="138" t="str">
        <f>IF('6'!$B$5="","",IF('6'!$B$69="","",'6'!$B$4))</f>
        <v/>
      </c>
    </row>
    <row r="1898" spans="50:57" x14ac:dyDescent="0.25">
      <c r="AX1898" s="139" t="str">
        <f>IF('6'!$B$5="","",IF('6'!$B$69="","",'6'!$B$5))</f>
        <v/>
      </c>
      <c r="AY1898" s="137" t="str">
        <f>IF('6'!$B$5="","",IF('6'!$B$69="","","PCF008002"))</f>
        <v/>
      </c>
      <c r="AZ1898" s="140" t="str">
        <f>IF('6'!$B$5="","",IF('6'!$B$69="","",10))</f>
        <v/>
      </c>
      <c r="BA1898" s="137" t="str">
        <f>IF('6'!$B$5="","",IF('6'!$B$69="","",12))</f>
        <v/>
      </c>
      <c r="BB1898" s="137" t="str">
        <f>IF('6'!$B$5="","",IF('6'!$B$69="","",IF('6'!$E$69="","",'6'!$E$69)))</f>
        <v/>
      </c>
      <c r="BC1898" s="141" t="str">
        <f>IF('6'!$B$5="","",IF('6'!$B$69="","",0))</f>
        <v/>
      </c>
      <c r="BD1898" s="137" t="str">
        <f>IF('6'!$B$5="","",IF('6'!$B$69="","",'6'!$B$2))</f>
        <v/>
      </c>
      <c r="BE1898" s="138" t="str">
        <f>IF('6'!$B$5="","",IF('6'!$B$69="","",'6'!$B$4))</f>
        <v/>
      </c>
    </row>
    <row r="1899" spans="50:57" x14ac:dyDescent="0.25">
      <c r="AX1899" s="139" t="str">
        <f>IF('6'!$B$5="","",IF('6'!$B$69="","",'6'!$B$5))</f>
        <v/>
      </c>
      <c r="AY1899" s="137" t="str">
        <f>IF('6'!$B$5="","",IF('6'!$B$69="","","PCF008002"))</f>
        <v/>
      </c>
      <c r="AZ1899" s="140" t="str">
        <f>IF('6'!$B$5="","",IF('6'!$B$69="","",10))</f>
        <v/>
      </c>
      <c r="BA1899" s="137" t="str">
        <f>IF('6'!$B$5="","",IF('6'!$B$69="","",990))</f>
        <v/>
      </c>
      <c r="BB1899" s="137"/>
      <c r="BC1899" s="141" t="str">
        <f>IF('6'!$B$5="","",IF('6'!$B$69="","",0))</f>
        <v/>
      </c>
      <c r="BD1899" s="137" t="str">
        <f>IF('6'!$B$5="","",IF('6'!$B$69="","",'6'!$B$2))</f>
        <v/>
      </c>
      <c r="BE1899" s="138" t="str">
        <f>IF('6'!$B$5="","",IF('6'!$B$69="","",'6'!$B$4))</f>
        <v/>
      </c>
    </row>
    <row r="1900" spans="50:57" x14ac:dyDescent="0.25">
      <c r="AX1900" s="139" t="str">
        <f>IF('6'!$B$5="","",IF('6'!$B$69="","",'6'!$B$5))</f>
        <v/>
      </c>
      <c r="AY1900" s="137" t="str">
        <f>IF('6'!$B$5="","",IF('6'!$B$69="","","PCF008002"))</f>
        <v/>
      </c>
      <c r="AZ1900" s="140" t="str">
        <f>IF('6'!$B$5="","",IF('6'!$B$69="","",10))</f>
        <v/>
      </c>
      <c r="BA1900" s="137" t="str">
        <f>IF('6'!$B$5="","",IF('6'!$B$69="","",992))</f>
        <v/>
      </c>
      <c r="BB1900" s="137"/>
      <c r="BC1900" s="141" t="str">
        <f>IF('6'!$B$5="","",IF('6'!$B$69="","",0))</f>
        <v/>
      </c>
      <c r="BD1900" s="137" t="str">
        <f>IF('6'!$B$5="","",IF('6'!$B$69="","",'6'!$B$2))</f>
        <v/>
      </c>
      <c r="BE1900" s="138" t="str">
        <f>IF('6'!$B$5="","",IF('6'!$B$69="","",'6'!$B$4))</f>
        <v/>
      </c>
    </row>
    <row r="1901" spans="50:57" x14ac:dyDescent="0.25">
      <c r="AX1901" s="139" t="str">
        <f>IF('6'!$B$5="","",IF('6'!$B$69="","",'6'!$B$5))</f>
        <v/>
      </c>
      <c r="AY1901" s="137" t="str">
        <f>IF('6'!$B$5="","",IF('6'!$B$69="","","PCF008002"))</f>
        <v/>
      </c>
      <c r="AZ1901" s="140" t="str">
        <f>IF('6'!$B$5="","",IF('6'!$B$69="","",10))</f>
        <v/>
      </c>
      <c r="BA1901" s="137" t="str">
        <f>IF('6'!$B$5="","",IF('6'!$B$69="","",993))</f>
        <v/>
      </c>
      <c r="BB1901" s="137"/>
      <c r="BC1901" s="141" t="str">
        <f>IF('6'!$B$5="","",IF('6'!$B$69="","",0))</f>
        <v/>
      </c>
      <c r="BD1901" s="137" t="str">
        <f>IF('6'!$B$5="","",IF('6'!$B$69="","",'6'!$B$2))</f>
        <v/>
      </c>
      <c r="BE1901" s="138" t="str">
        <f>IF('6'!$B$5="","",IF('6'!$B$69="","",'6'!$B$4))</f>
        <v/>
      </c>
    </row>
    <row r="1902" spans="50:57" x14ac:dyDescent="0.25">
      <c r="AX1902" s="139" t="str">
        <f>IF('6'!$B$5="","",IF('6'!$B$69="","",'6'!$B$5))</f>
        <v/>
      </c>
      <c r="AY1902" s="137" t="str">
        <f>IF('6'!$B$5="","",IF('6'!$B$69="","","PCF008002"))</f>
        <v/>
      </c>
      <c r="AZ1902" s="140" t="str">
        <f>IF('6'!$B$5="","",IF('6'!$B$69="","",10))</f>
        <v/>
      </c>
      <c r="BA1902" s="137" t="str">
        <f>IF('6'!$B$5="","",IF('6'!$B$69="","",994))</f>
        <v/>
      </c>
      <c r="BB1902" s="137"/>
      <c r="BC1902" s="141" t="str">
        <f>IF('6'!$B$5="","",IF('6'!$B$69="","",0))</f>
        <v/>
      </c>
      <c r="BD1902" s="137" t="str">
        <f>IF('6'!$B$5="","",IF('6'!$B$69="","",'6'!$B$2))</f>
        <v/>
      </c>
      <c r="BE1902" s="138" t="str">
        <f>IF('6'!$B$5="","",IF('6'!$B$69="","",'6'!$B$4))</f>
        <v/>
      </c>
    </row>
    <row r="1903" spans="50:57" x14ac:dyDescent="0.25">
      <c r="AX1903" s="139" t="str">
        <f>IF('6'!$B$5="","",IF('6'!$B$69="","",'6'!$B$5))</f>
        <v/>
      </c>
      <c r="AY1903" s="137" t="str">
        <f>IF('6'!$B$5="","",IF('6'!$B$69="","","PCF008002"))</f>
        <v/>
      </c>
      <c r="AZ1903" s="140" t="str">
        <f>IF('6'!$B$5="","",IF('6'!$B$69="","",10))</f>
        <v/>
      </c>
      <c r="BA1903" s="137" t="str">
        <f>IF('6'!$B$5="","",IF('6'!$B$69="","",995))</f>
        <v/>
      </c>
      <c r="BB1903" s="137"/>
      <c r="BC1903" s="141" t="str">
        <f>IF('6'!$B$5="","",IF('6'!$B$69="","",0))</f>
        <v/>
      </c>
      <c r="BD1903" s="137" t="str">
        <f>IF('6'!$B$5="","",IF('6'!$B$69="","",'6'!$B$2))</f>
        <v/>
      </c>
      <c r="BE1903" s="138" t="str">
        <f>IF('6'!$B$5="","",IF('6'!$B$69="","",'6'!$B$4))</f>
        <v/>
      </c>
    </row>
    <row r="1904" spans="50:57" x14ac:dyDescent="0.25">
      <c r="AX1904" s="139" t="str">
        <f>IF('6'!$B$5="","",IF('6'!$B$69="","",'6'!$B$5))</f>
        <v/>
      </c>
      <c r="AY1904" s="137" t="str">
        <f>IF('6'!$B$5="","",IF('6'!$B$69="","","PCF008002"))</f>
        <v/>
      </c>
      <c r="AZ1904" s="140" t="str">
        <f>IF('6'!$B$5="","",IF('6'!$B$69="","",10))</f>
        <v/>
      </c>
      <c r="BA1904" s="137" t="str">
        <f>IF('6'!$B$5="","",IF('6'!$B$69="","",996))</f>
        <v/>
      </c>
      <c r="BB1904" s="137"/>
      <c r="BC1904" s="141" t="str">
        <f>IF('6'!$B$5="","",IF('6'!$B$69="","",0))</f>
        <v/>
      </c>
      <c r="BD1904" s="137" t="str">
        <f>IF('6'!$B$5="","",IF('6'!$B$69="","",'6'!$B$2))</f>
        <v/>
      </c>
      <c r="BE1904" s="138" t="str">
        <f>IF('6'!$B$5="","",IF('6'!$B$69="","",'6'!$B$4))</f>
        <v/>
      </c>
    </row>
    <row r="1905" spans="50:57" x14ac:dyDescent="0.25">
      <c r="AX1905" s="139" t="str">
        <f>IF('6'!$B$5="","",IF('6'!$B$69="","",'6'!$B$5))</f>
        <v/>
      </c>
      <c r="AY1905" s="137" t="str">
        <f>IF('6'!$B$5="","",IF('6'!$B$69="","","PCF008002"))</f>
        <v/>
      </c>
      <c r="AZ1905" s="140" t="str">
        <f>IF('6'!$B$5="","",IF('6'!$B$69="","",10))</f>
        <v/>
      </c>
      <c r="BA1905" s="137" t="str">
        <f>IF('6'!$B$5="","",IF('6'!$B$69="","",997))</f>
        <v/>
      </c>
      <c r="BB1905" s="137"/>
      <c r="BC1905" s="141" t="str">
        <f>IF('6'!$B$5="","",IF('6'!$B$69="","",0))</f>
        <v/>
      </c>
      <c r="BD1905" s="137" t="str">
        <f>IF('6'!$B$5="","",IF('6'!$B$69="","",'6'!$B$2))</f>
        <v/>
      </c>
      <c r="BE1905" s="138" t="str">
        <f>IF('6'!$B$5="","",IF('6'!$B$69="","",'6'!$B$4))</f>
        <v/>
      </c>
    </row>
    <row r="1906" spans="50:57" x14ac:dyDescent="0.25">
      <c r="AX1906" s="139" t="str">
        <f>IF('6'!$B$5="","",IF('6'!$B$69="","",'6'!$B$5))</f>
        <v/>
      </c>
      <c r="AY1906" s="137" t="str">
        <f>IF('6'!$B$5="","",IF('6'!$B$69="","","PCF008002"))</f>
        <v/>
      </c>
      <c r="AZ1906" s="140" t="str">
        <f>IF('6'!$B$5="","",IF('6'!$B$69="","",10))</f>
        <v/>
      </c>
      <c r="BA1906" s="137" t="str">
        <f>IF('6'!$B$5="","",IF('6'!$B$69="","",998))</f>
        <v/>
      </c>
      <c r="BB1906" s="137"/>
      <c r="BC1906" s="141" t="str">
        <f>IF('6'!$B$5="","",IF('6'!$B$69="","",0))</f>
        <v/>
      </c>
      <c r="BD1906" s="137" t="str">
        <f>IF('6'!$B$5="","",IF('6'!$B$69="","",'6'!$B$2))</f>
        <v/>
      </c>
      <c r="BE1906" s="138" t="str">
        <f>IF('6'!$B$5="","",IF('6'!$B$69="","",'6'!$B$4))</f>
        <v/>
      </c>
    </row>
    <row r="1907" spans="50:57" x14ac:dyDescent="0.25">
      <c r="AX1907" s="139" t="str">
        <f>IF('6'!$B$5="","",IF('6'!$B$69="","",'6'!$B$5))</f>
        <v/>
      </c>
      <c r="AY1907" s="137" t="str">
        <f>IF('6'!$B$5="","",IF('6'!$B$69="","","PCF008002"))</f>
        <v/>
      </c>
      <c r="AZ1907" s="140" t="str">
        <f>IF('6'!$B$5="","",IF('6'!$B$69="","",10))</f>
        <v/>
      </c>
      <c r="BA1907" s="137" t="str">
        <f>IF('6'!$B$5="","",IF('6'!$B$69="","",999))</f>
        <v/>
      </c>
      <c r="BB1907" s="137"/>
      <c r="BC1907" s="141" t="str">
        <f>IF('6'!$B$5="","",IF('6'!$B$69="","",0))</f>
        <v/>
      </c>
      <c r="BD1907" s="137" t="str">
        <f>IF('6'!$B$5="","",IF('6'!$B$69="","",'6'!$B$2))</f>
        <v/>
      </c>
      <c r="BE1907" s="138" t="str">
        <f>IF('6'!$B$5="","",IF('6'!$B$69="","",'6'!$B$4))</f>
        <v/>
      </c>
    </row>
    <row r="1908" spans="50:57" x14ac:dyDescent="0.25">
      <c r="AX1908" s="139" t="str">
        <f>IF('6'!$B$5="","",IF('6'!$B$36="","",'6'!$B$5))</f>
        <v/>
      </c>
      <c r="AY1908" s="137" t="str">
        <f>IF('6'!$B$5="","",IF('6'!$B$36="","","PCF011003"))</f>
        <v/>
      </c>
      <c r="AZ1908" s="140" t="str">
        <f>IF('6'!$B$5="","",IF('6'!$B$36="","",1))</f>
        <v/>
      </c>
      <c r="BA1908" s="137" t="str">
        <f>IF('6'!$B$5="","",IF('6'!$B$36="","",1))</f>
        <v/>
      </c>
      <c r="BB1908" s="137" t="str">
        <f>IF('6'!$B$5="","",IF('6'!$B$36="","",IF('6'!$B$12="","",'6'!$B$12)))</f>
        <v/>
      </c>
      <c r="BC1908" s="141" t="str">
        <f>IF('6'!$B$5="","",IF('6'!$B$36="","",0))</f>
        <v/>
      </c>
      <c r="BD1908" s="137" t="str">
        <f>IF('6'!$B$5="","",IF('6'!$B$36="","",'6'!$B$2))</f>
        <v/>
      </c>
      <c r="BE1908" s="138" t="str">
        <f>IF('6'!$B$5="","",IF('6'!$B$36="","",'6'!$B$4))</f>
        <v/>
      </c>
    </row>
    <row r="1909" spans="50:57" x14ac:dyDescent="0.25">
      <c r="AX1909" s="139" t="str">
        <f>IF('6'!$B$5="","",IF('6'!$B$36="","",'6'!$B$5))</f>
        <v/>
      </c>
      <c r="AY1909" s="137" t="str">
        <f>IF('6'!$B$5="","",IF('6'!$B$36="","","PCF011003"))</f>
        <v/>
      </c>
      <c r="AZ1909" s="140" t="str">
        <f>IF('6'!$B$5="","",IF('6'!$B$36="","",1))</f>
        <v/>
      </c>
      <c r="BA1909" s="137" t="str">
        <f>IF('6'!$B$5="","",IF('6'!$B$36="","",2))</f>
        <v/>
      </c>
      <c r="BB1909" s="137" t="str">
        <f>IF('6'!$B$5="","",IF('6'!$B$36="","",IF('6'!$B$13="","",'6'!$B$13)))</f>
        <v/>
      </c>
      <c r="BC1909" s="141" t="str">
        <f>IF('6'!$B$5="","",IF('6'!$B$36="","",0))</f>
        <v/>
      </c>
      <c r="BD1909" s="137" t="str">
        <f>IF('6'!$B$5="","",IF('6'!$B$36="","",'6'!$B$2))</f>
        <v/>
      </c>
      <c r="BE1909" s="138" t="str">
        <f>IF('6'!$B$5="","",IF('6'!$B$36="","",'6'!$B$4))</f>
        <v/>
      </c>
    </row>
    <row r="1910" spans="50:57" x14ac:dyDescent="0.25">
      <c r="AX1910" s="139" t="str">
        <f>IF('6'!$B$5="","",IF('6'!$B$36="","",'6'!$B$5))</f>
        <v/>
      </c>
      <c r="AY1910" s="137" t="str">
        <f>IF('6'!$B$5="","",IF('6'!$B$36="","","PCF011003"))</f>
        <v/>
      </c>
      <c r="AZ1910" s="140" t="str">
        <f>IF('6'!$B$5="","",IF('6'!$B$36="","",1))</f>
        <v/>
      </c>
      <c r="BA1910" s="137" t="str">
        <f>IF('6'!$B$5="","",IF('6'!$B$36="","",3))</f>
        <v/>
      </c>
      <c r="BB1910" s="137" t="str">
        <f>IF('6'!$B$5="","",IF('6'!$B$36="","",IF('6'!$B$14="","",'6'!$B$14)))</f>
        <v/>
      </c>
      <c r="BC1910" s="141" t="str">
        <f>IF('6'!$B$5="","",IF('6'!$B$36="","",0))</f>
        <v/>
      </c>
      <c r="BD1910" s="137" t="str">
        <f>IF('6'!$B$5="","",IF('6'!$B$36="","",'6'!$B$2))</f>
        <v/>
      </c>
      <c r="BE1910" s="138" t="str">
        <f>IF('6'!$B$5="","",IF('6'!$B$36="","",'6'!$B$4))</f>
        <v/>
      </c>
    </row>
    <row r="1911" spans="50:57" x14ac:dyDescent="0.25">
      <c r="AX1911" s="139" t="str">
        <f>IF('6'!$B$5="","",IF('6'!$B$36="","",'6'!$B$5))</f>
        <v/>
      </c>
      <c r="AY1911" s="137" t="str">
        <f>IF('6'!$B$5="","",IF('6'!$B$36="","","PCF011003"))</f>
        <v/>
      </c>
      <c r="AZ1911" s="140" t="str">
        <f>IF('6'!$B$5="","",IF('6'!$B$36="","",1))</f>
        <v/>
      </c>
      <c r="BA1911" s="137" t="str">
        <f>IF('6'!$B$5="","",IF('6'!$B$36="","",4))</f>
        <v/>
      </c>
      <c r="BB1911" s="137" t="str">
        <f>IF('6'!$B$5="","",IF('6'!$B$36="","",IF('6'!$B$36="","",'6'!$B$36)))</f>
        <v/>
      </c>
      <c r="BC1911" s="141" t="str">
        <f>IF('6'!$B$5="","",IF('6'!$B$36="","",0))</f>
        <v/>
      </c>
      <c r="BD1911" s="137" t="str">
        <f>IF('6'!$B$5="","",IF('6'!$B$36="","",'6'!$B$2))</f>
        <v/>
      </c>
      <c r="BE1911" s="138" t="str">
        <f>IF('6'!$B$5="","",IF('6'!$B$36="","",'6'!$B$4))</f>
        <v/>
      </c>
    </row>
    <row r="1912" spans="50:57" x14ac:dyDescent="0.25">
      <c r="AX1912" s="139" t="str">
        <f>IF('6'!$B$5="","",IF('6'!$B$36="","",'6'!$B$5))</f>
        <v/>
      </c>
      <c r="AY1912" s="137" t="str">
        <f>IF('6'!$B$5="","",IF('6'!$B$36="","","PCF011003"))</f>
        <v/>
      </c>
      <c r="AZ1912" s="140" t="str">
        <f>IF('6'!$B$5="","",IF('6'!$B$36="","",1))</f>
        <v/>
      </c>
      <c r="BA1912" s="137" t="str">
        <f>IF('6'!$B$5="","",IF('6'!$B$36="","",5))</f>
        <v/>
      </c>
      <c r="BB1912" s="137" t="str">
        <f>IF('6'!$B$5="","",IF('6'!$B$36="","",IF('6'!$B$37="","",'6'!$B$37)))</f>
        <v/>
      </c>
      <c r="BC1912" s="141" t="str">
        <f>IF('6'!$B$5="","",IF('6'!$B$36="","",0))</f>
        <v/>
      </c>
      <c r="BD1912" s="137" t="str">
        <f>IF('6'!$B$5="","",IF('6'!$B$36="","",'6'!$B$2))</f>
        <v/>
      </c>
      <c r="BE1912" s="138" t="str">
        <f>IF('6'!$B$5="","",IF('6'!$B$36="","",'6'!$B$4))</f>
        <v/>
      </c>
    </row>
    <row r="1913" spans="50:57" x14ac:dyDescent="0.25">
      <c r="AX1913" s="139" t="str">
        <f>IF('6'!$B$5="","",IF('6'!$B$36="","",'6'!$B$5))</f>
        <v/>
      </c>
      <c r="AY1913" s="137" t="str">
        <f>IF('6'!$B$5="","",IF('6'!$B$36="","","PCF011003"))</f>
        <v/>
      </c>
      <c r="AZ1913" s="140" t="str">
        <f>IF('6'!$B$5="","",IF('6'!$B$36="","",1))</f>
        <v/>
      </c>
      <c r="BA1913" s="137" t="str">
        <f>IF('6'!$B$5="","",IF('6'!$B$36="","",6))</f>
        <v/>
      </c>
      <c r="BB1913" s="137" t="str">
        <f>IF('6'!$B$5="","",IF('6'!$B$36="","",IF('6'!$B$38="","",'6'!$B$38)))</f>
        <v/>
      </c>
      <c r="BC1913" s="141" t="str">
        <f>IF('6'!$B$5="","",IF('6'!$B$36="","",0))</f>
        <v/>
      </c>
      <c r="BD1913" s="137" t="str">
        <f>IF('6'!$B$5="","",IF('6'!$B$36="","",'6'!$B$2))</f>
        <v/>
      </c>
      <c r="BE1913" s="138" t="str">
        <f>IF('6'!$B$5="","",IF('6'!$B$36="","",'6'!$B$4))</f>
        <v/>
      </c>
    </row>
    <row r="1914" spans="50:57" x14ac:dyDescent="0.25">
      <c r="AX1914" s="139" t="str">
        <f>IF('6'!$B$5="","",IF('6'!$B$36="","",'6'!$B$5))</f>
        <v/>
      </c>
      <c r="AY1914" s="137" t="str">
        <f>IF('6'!$B$5="","",IF('6'!$B$36="","","PCF011003"))</f>
        <v/>
      </c>
      <c r="AZ1914" s="140" t="str">
        <f>IF('6'!$B$5="","",IF('6'!$B$36="","",1))</f>
        <v/>
      </c>
      <c r="BA1914" s="137" t="str">
        <f>IF('6'!$B$5="","",IF('6'!$B$36="","",7))</f>
        <v/>
      </c>
      <c r="BB1914" s="137" t="str">
        <f>IF('6'!$B$5="","",IF('6'!$B$36="","",IF('6'!$B$39="","",'6'!$B$39)))</f>
        <v/>
      </c>
      <c r="BC1914" s="141" t="str">
        <f>IF('6'!$B$5="","",IF('6'!$B$36="","",0))</f>
        <v/>
      </c>
      <c r="BD1914" s="137" t="str">
        <f>IF('6'!$B$5="","",IF('6'!$B$36="","",'6'!$B$2))</f>
        <v/>
      </c>
      <c r="BE1914" s="138" t="str">
        <f>IF('6'!$B$5="","",IF('6'!$B$36="","",'6'!$B$4))</f>
        <v/>
      </c>
    </row>
    <row r="1915" spans="50:57" x14ac:dyDescent="0.25">
      <c r="AX1915" s="139" t="str">
        <f>IF('6'!$B$5="","",IF('6'!$B$36="","",'6'!$B$5))</f>
        <v/>
      </c>
      <c r="AY1915" s="137" t="str">
        <f>IF('6'!$B$5="","",IF('6'!$B$36="","","PCF011003"))</f>
        <v/>
      </c>
      <c r="AZ1915" s="140" t="str">
        <f>IF('6'!$B$5="","",IF('6'!$B$36="","",1))</f>
        <v/>
      </c>
      <c r="BA1915" s="137" t="str">
        <f>IF('6'!$B$5="","",IF('6'!$B$36="","",8))</f>
        <v/>
      </c>
      <c r="BB1915" s="137" t="str">
        <f>IF('6'!$B$5="","",IF('6'!$B$36="","",IF('6'!$B$40="","",'6'!$B$40)))</f>
        <v/>
      </c>
      <c r="BC1915" s="141" t="str">
        <f>IF('6'!$B$5="","",IF('6'!$B$36="","",0))</f>
        <v/>
      </c>
      <c r="BD1915" s="137" t="str">
        <f>IF('6'!$B$5="","",IF('6'!$B$36="","",'6'!$B$2))</f>
        <v/>
      </c>
      <c r="BE1915" s="138" t="str">
        <f>IF('6'!$B$5="","",IF('6'!$B$36="","",'6'!$B$4))</f>
        <v/>
      </c>
    </row>
    <row r="1916" spans="50:57" x14ac:dyDescent="0.25">
      <c r="AX1916" s="139" t="str">
        <f>IF('6'!$B$5="","",IF('6'!$B$36="","",'6'!$B$5))</f>
        <v/>
      </c>
      <c r="AY1916" s="137" t="str">
        <f>IF('6'!$B$5="","",IF('6'!$B$36="","","PCF011003"))</f>
        <v/>
      </c>
      <c r="AZ1916" s="140" t="str">
        <f>IF('6'!$B$5="","",IF('6'!$B$36="","",1))</f>
        <v/>
      </c>
      <c r="BA1916" s="137" t="str">
        <f>IF('6'!$B$5="","",IF('6'!$B$36="","",9))</f>
        <v/>
      </c>
      <c r="BB1916" s="137"/>
      <c r="BC1916" s="141" t="str">
        <f>IF('6'!$B$5="","",IF('6'!$B$36="","",'6'!$C$36))</f>
        <v/>
      </c>
      <c r="BD1916" s="137" t="str">
        <f>IF('6'!$B$5="","",IF('6'!$B$36="","",'6'!$B$2))</f>
        <v/>
      </c>
      <c r="BE1916" s="138" t="str">
        <f>IF('6'!$B$5="","",IF('6'!$B$36="","",'6'!$B$4))</f>
        <v/>
      </c>
    </row>
    <row r="1917" spans="50:57" x14ac:dyDescent="0.25">
      <c r="AX1917" s="139" t="str">
        <f>IF('6'!$B$5="","",IF('6'!$B$36="","",'6'!$B$5))</f>
        <v/>
      </c>
      <c r="AY1917" s="137" t="str">
        <f>IF('6'!$B$5="","",IF('6'!$B$36="","","PCF011003"))</f>
        <v/>
      </c>
      <c r="AZ1917" s="140" t="str">
        <f>IF('6'!$B$5="","",IF('6'!$B$36="","",1))</f>
        <v/>
      </c>
      <c r="BA1917" s="137" t="str">
        <f>IF('6'!$B$5="","",IF('6'!$B$36="","",10))</f>
        <v/>
      </c>
      <c r="BB1917" s="137"/>
      <c r="BC1917" s="141" t="str">
        <f>IF('6'!$B$5="","",IF('6'!$B$36="","",'6'!$C$37))</f>
        <v/>
      </c>
      <c r="BD1917" s="137" t="str">
        <f>IF('6'!$B$5="","",IF('6'!$B$36="","",'6'!$B$2))</f>
        <v/>
      </c>
      <c r="BE1917" s="138" t="str">
        <f>IF('6'!$B$5="","",IF('6'!$B$36="","",'6'!$B$4))</f>
        <v/>
      </c>
    </row>
    <row r="1918" spans="50:57" x14ac:dyDescent="0.25">
      <c r="AX1918" s="139" t="str">
        <f>IF('6'!$B$5="","",IF('6'!$B$36="","",'6'!$B$5))</f>
        <v/>
      </c>
      <c r="AY1918" s="137" t="str">
        <f>IF('6'!$B$5="","",IF('6'!$B$36="","","PCF011003"))</f>
        <v/>
      </c>
      <c r="AZ1918" s="140" t="str">
        <f>IF('6'!$B$5="","",IF('6'!$B$36="","",1))</f>
        <v/>
      </c>
      <c r="BA1918" s="137" t="str">
        <f>IF('6'!$B$5="","",IF('6'!$B$36="","",11))</f>
        <v/>
      </c>
      <c r="BB1918" s="137"/>
      <c r="BC1918" s="141" t="str">
        <f>IF('6'!$B$5="","",IF('6'!$B$36="","",'6'!$C$38))</f>
        <v/>
      </c>
      <c r="BD1918" s="137" t="str">
        <f>IF('6'!$B$5="","",IF('6'!$B$36="","",'6'!$B$2))</f>
        <v/>
      </c>
      <c r="BE1918" s="138" t="str">
        <f>IF('6'!$B$5="","",IF('6'!$B$36="","",'6'!$B$4))</f>
        <v/>
      </c>
    </row>
    <row r="1919" spans="50:57" x14ac:dyDescent="0.25">
      <c r="AX1919" s="139" t="str">
        <f>IF('6'!$B$5="","",IF('6'!$B$36="","",'6'!$B$5))</f>
        <v/>
      </c>
      <c r="AY1919" s="137" t="str">
        <f>IF('6'!$B$5="","",IF('6'!$B$36="","","PCF011003"))</f>
        <v/>
      </c>
      <c r="AZ1919" s="140" t="str">
        <f>IF('6'!$B$5="","",IF('6'!$B$36="","",1))</f>
        <v/>
      </c>
      <c r="BA1919" s="137" t="str">
        <f>IF('6'!$B$5="","",IF('6'!$B$36="","",12))</f>
        <v/>
      </c>
      <c r="BB1919" s="137" t="str">
        <f>IF('6'!$B$5="","",IF('6'!$B$36="","",IF('6'!$C$39="","",'6'!$C$39)))</f>
        <v/>
      </c>
      <c r="BC1919" s="141" t="str">
        <f>IF('6'!$B$5="","",IF('6'!$B$36="","",0))</f>
        <v/>
      </c>
      <c r="BD1919" s="137" t="str">
        <f>IF('6'!$B$5="","",IF('6'!$B$36="","",'6'!$B$2))</f>
        <v/>
      </c>
      <c r="BE1919" s="138" t="str">
        <f>IF('6'!$B$5="","",IF('6'!$B$36="","",'6'!$B$4))</f>
        <v/>
      </c>
    </row>
    <row r="1920" spans="50:57" x14ac:dyDescent="0.25">
      <c r="AX1920" s="139" t="str">
        <f>IF('6'!$B$5="","",IF('6'!$B$36="","",'6'!$B$5))</f>
        <v/>
      </c>
      <c r="AY1920" s="137" t="str">
        <f>IF('6'!$B$5="","",IF('6'!$B$36="","","PCF011003"))</f>
        <v/>
      </c>
      <c r="AZ1920" s="140" t="str">
        <f>IF('6'!$B$5="","",IF('6'!$B$36="","",1))</f>
        <v/>
      </c>
      <c r="BA1920" s="137" t="str">
        <f>IF('6'!$B$5="","",IF('6'!$B$36="","",13))</f>
        <v/>
      </c>
      <c r="BB1920" s="137"/>
      <c r="BC1920" s="141" t="str">
        <f>IF('6'!$B$5="","",IF('6'!$B$36="","",0))</f>
        <v/>
      </c>
      <c r="BD1920" s="137" t="str">
        <f>IF('6'!$B$5="","",IF('6'!$B$36="","",'6'!$B$2))</f>
        <v/>
      </c>
      <c r="BE1920" s="138" t="str">
        <f>IF('6'!$B$5="","",IF('6'!$B$36="","",'6'!$B$4))</f>
        <v/>
      </c>
    </row>
    <row r="1921" spans="50:57" x14ac:dyDescent="0.25">
      <c r="AX1921" s="139" t="str">
        <f>IF('6'!$B$5="","",IF('6'!$B$36="","",'6'!$B$5))</f>
        <v/>
      </c>
      <c r="AY1921" s="137" t="str">
        <f>IF('6'!$B$5="","",IF('6'!$B$36="","","PCF011003"))</f>
        <v/>
      </c>
      <c r="AZ1921" s="140" t="str">
        <f>IF('6'!$B$5="","",IF('6'!$B$36="","",1))</f>
        <v/>
      </c>
      <c r="BA1921" s="137" t="str">
        <f>IF('6'!$B$5="","",IF('6'!$B$36="","",14))</f>
        <v/>
      </c>
      <c r="BB1921" s="137" t="str">
        <f>IF('6'!$B$5="","",IF('6'!$B$36="","",IF('6'!$H$18="","",'6'!$H$18)))</f>
        <v/>
      </c>
      <c r="BC1921" s="141" t="str">
        <f>IF('6'!$B$5="","",IF('6'!$B$36="","",0))</f>
        <v/>
      </c>
      <c r="BD1921" s="137" t="str">
        <f>IF('6'!$B$5="","",IF('6'!$B$36="","",'6'!$B$2))</f>
        <v/>
      </c>
      <c r="BE1921" s="138" t="str">
        <f>IF('6'!$B$5="","",IF('6'!$B$36="","",'6'!$B$4))</f>
        <v/>
      </c>
    </row>
    <row r="1922" spans="50:57" x14ac:dyDescent="0.25">
      <c r="AX1922" s="139" t="str">
        <f>IF('6'!$B$5="","",IF('6'!$B$36="","",'6'!$B$5))</f>
        <v/>
      </c>
      <c r="AY1922" s="137" t="str">
        <f>IF('6'!$B$5="","",IF('6'!$B$36="","","PCF011003"))</f>
        <v/>
      </c>
      <c r="AZ1922" s="140" t="str">
        <f>IF('6'!$B$5="","",IF('6'!$B$36="","",1))</f>
        <v/>
      </c>
      <c r="BA1922" s="137" t="str">
        <f>IF('6'!$B$5="","",IF('6'!$B$36="","",15))</f>
        <v/>
      </c>
      <c r="BB1922" s="137" t="str">
        <f>IF('6'!$B$5="","",IF('6'!$B$36="","",IF('6'!$I$18="","",'6'!$I$18)))</f>
        <v/>
      </c>
      <c r="BC1922" s="141" t="str">
        <f>IF('6'!$B$5="","",IF('6'!$B$36="","",0))</f>
        <v/>
      </c>
      <c r="BD1922" s="137" t="str">
        <f>IF('6'!$B$5="","",IF('6'!$B$36="","",'6'!$B$2))</f>
        <v/>
      </c>
      <c r="BE1922" s="138" t="str">
        <f>IF('6'!$B$5="","",IF('6'!$B$36="","",'6'!$B$4))</f>
        <v/>
      </c>
    </row>
    <row r="1923" spans="50:57" x14ac:dyDescent="0.25">
      <c r="AX1923" s="139" t="str">
        <f>IF('6'!$B$5="","",IF('6'!$B$36="","",'6'!$B$5))</f>
        <v/>
      </c>
      <c r="AY1923" s="137" t="str">
        <f>IF('6'!$B$5="","",IF('6'!$B$36="","","PCF011003"))</f>
        <v/>
      </c>
      <c r="AZ1923" s="140" t="str">
        <f>IF('6'!$B$5="","",IF('6'!$B$36="","",1))</f>
        <v/>
      </c>
      <c r="BA1923" s="137" t="str">
        <f>IF('6'!$B$5="","",IF('6'!$B$36="","",16))</f>
        <v/>
      </c>
      <c r="BB1923" s="137"/>
      <c r="BC1923" s="141" t="str">
        <f>IF('6'!$B$5="","",IF('6'!$B$36="","",'6'!$J$18))</f>
        <v/>
      </c>
      <c r="BD1923" s="137" t="str">
        <f>IF('6'!$B$5="","",IF('6'!$B$36="","",'6'!$B$2))</f>
        <v/>
      </c>
      <c r="BE1923" s="138" t="str">
        <f>IF('6'!$B$5="","",IF('6'!$B$36="","",'6'!$B$4))</f>
        <v/>
      </c>
    </row>
    <row r="1924" spans="50:57" x14ac:dyDescent="0.25">
      <c r="AX1924" s="139" t="str">
        <f>IF('6'!$B$5="","",IF('6'!$B$36="","",'6'!$B$5))</f>
        <v/>
      </c>
      <c r="AY1924" s="137" t="str">
        <f>IF('6'!$B$5="","",IF('6'!$B$36="","","PCF011003"))</f>
        <v/>
      </c>
      <c r="AZ1924" s="140" t="str">
        <f>IF('6'!$B$5="","",IF('6'!$B$36="","",1))</f>
        <v/>
      </c>
      <c r="BA1924" s="137" t="str">
        <f>IF('6'!$B$5="","",IF('6'!$B$36="","",17))</f>
        <v/>
      </c>
      <c r="BB1924" s="137"/>
      <c r="BC1924" s="141" t="str">
        <f>IF('6'!$B$5="","",IF('6'!$B$36="","",0))</f>
        <v/>
      </c>
      <c r="BD1924" s="137" t="str">
        <f>IF('6'!$B$5="","",IF('6'!$B$36="","",'6'!$B$2))</f>
        <v/>
      </c>
      <c r="BE1924" s="138" t="str">
        <f>IF('6'!$B$5="","",IF('6'!$B$36="","",'6'!$B$4))</f>
        <v/>
      </c>
    </row>
    <row r="1925" spans="50:57" x14ac:dyDescent="0.25">
      <c r="AX1925" s="139" t="str">
        <f>IF('6'!$B$5="","",IF('6'!$B$36="","",'6'!$B$5))</f>
        <v/>
      </c>
      <c r="AY1925" s="137" t="str">
        <f>IF('6'!$B$5="","",IF('6'!$B$36="","","PCF011003"))</f>
        <v/>
      </c>
      <c r="AZ1925" s="140" t="str">
        <f>IF('6'!$B$5="","",IF('6'!$B$36="","",1))</f>
        <v/>
      </c>
      <c r="BA1925" s="137" t="str">
        <f>IF('6'!$B$5="","",IF('6'!$B$36="","",18))</f>
        <v/>
      </c>
      <c r="BB1925" s="137" t="str">
        <f>IF('6'!$B$5="","",IF('6'!$B$36="","",IF('6'!$H$19="","",'6'!$H$19)))</f>
        <v/>
      </c>
      <c r="BC1925" s="141" t="str">
        <f>IF('6'!$B$5="","",IF('6'!$B$36="","",0))</f>
        <v/>
      </c>
      <c r="BD1925" s="137" t="str">
        <f>IF('6'!$B$5="","",IF('6'!$B$36="","",'6'!$B$2))</f>
        <v/>
      </c>
      <c r="BE1925" s="138" t="str">
        <f>IF('6'!$B$5="","",IF('6'!$B$36="","",'6'!$B$4))</f>
        <v/>
      </c>
    </row>
    <row r="1926" spans="50:57" x14ac:dyDescent="0.25">
      <c r="AX1926" s="139" t="str">
        <f>IF('6'!$B$5="","",IF('6'!$B$36="","",'6'!$B$5))</f>
        <v/>
      </c>
      <c r="AY1926" s="137" t="str">
        <f>IF('6'!$B$5="","",IF('6'!$B$36="","","PCF011003"))</f>
        <v/>
      </c>
      <c r="AZ1926" s="140" t="str">
        <f>IF('6'!$B$5="","",IF('6'!$B$36="","",1))</f>
        <v/>
      </c>
      <c r="BA1926" s="137" t="str">
        <f>IF('6'!$B$5="","",IF('6'!$B$36="","",19))</f>
        <v/>
      </c>
      <c r="BB1926" s="137" t="str">
        <f>IF('6'!$B$5="","",IF('6'!$B$36="","",IF('6'!$I$19="","",'6'!$I$19)))</f>
        <v/>
      </c>
      <c r="BC1926" s="141" t="str">
        <f>IF('6'!$B$5="","",IF('6'!$B$36="","",0))</f>
        <v/>
      </c>
      <c r="BD1926" s="137" t="str">
        <f>IF('6'!$B$5="","",IF('6'!$B$36="","",'6'!$B$2))</f>
        <v/>
      </c>
      <c r="BE1926" s="138" t="str">
        <f>IF('6'!$B$5="","",IF('6'!$B$36="","",'6'!$B$4))</f>
        <v/>
      </c>
    </row>
    <row r="1927" spans="50:57" x14ac:dyDescent="0.25">
      <c r="AX1927" s="139" t="str">
        <f>IF('6'!$B$5="","",IF('6'!$B$36="","",'6'!$B$5))</f>
        <v/>
      </c>
      <c r="AY1927" s="137" t="str">
        <f>IF('6'!$B$5="","",IF('6'!$B$36="","","PCF011003"))</f>
        <v/>
      </c>
      <c r="AZ1927" s="140" t="str">
        <f>IF('6'!$B$5="","",IF('6'!$B$36="","",1))</f>
        <v/>
      </c>
      <c r="BA1927" s="137" t="str">
        <f>IF('6'!$B$5="","",IF('6'!$B$36="","",20))</f>
        <v/>
      </c>
      <c r="BB1927" s="137"/>
      <c r="BC1927" s="141" t="str">
        <f>IF('6'!$B$5="","",IF('6'!$B$36="","",'6'!$J$19))</f>
        <v/>
      </c>
      <c r="BD1927" s="137" t="str">
        <f>IF('6'!$B$5="","",IF('6'!$B$36="","",'6'!$B$2))</f>
        <v/>
      </c>
      <c r="BE1927" s="138" t="str">
        <f>IF('6'!$B$5="","",IF('6'!$B$36="","",'6'!$B$4))</f>
        <v/>
      </c>
    </row>
    <row r="1928" spans="50:57" x14ac:dyDescent="0.25">
      <c r="AX1928" s="139" t="str">
        <f>IF('6'!$B$5="","",IF('6'!$B$36="","",'6'!$B$5))</f>
        <v/>
      </c>
      <c r="AY1928" s="137" t="str">
        <f>IF('6'!$B$5="","",IF('6'!$B$36="","","PCF011003"))</f>
        <v/>
      </c>
      <c r="AZ1928" s="140" t="str">
        <f>IF('6'!$B$5="","",IF('6'!$B$36="","",1))</f>
        <v/>
      </c>
      <c r="BA1928" s="137" t="str">
        <f>IF('6'!$B$5="","",IF('6'!$B$36="","",21))</f>
        <v/>
      </c>
      <c r="BB1928" s="137"/>
      <c r="BC1928" s="141" t="str">
        <f>IF('6'!$B$5="","",IF('6'!$B$36="","",0))</f>
        <v/>
      </c>
      <c r="BD1928" s="137" t="str">
        <f>IF('6'!$B$5="","",IF('6'!$B$36="","",'6'!$B$2))</f>
        <v/>
      </c>
      <c r="BE1928" s="138" t="str">
        <f>IF('6'!$B$5="","",IF('6'!$B$36="","",'6'!$B$4))</f>
        <v/>
      </c>
    </row>
    <row r="1929" spans="50:57" x14ac:dyDescent="0.25">
      <c r="AX1929" s="139" t="str">
        <f>IF('6'!$B$5="","",IF('6'!$B$36="","",'6'!$B$5))</f>
        <v/>
      </c>
      <c r="AY1929" s="137" t="str">
        <f>IF('6'!$B$5="","",IF('6'!$B$36="","","PCF011003"))</f>
        <v/>
      </c>
      <c r="AZ1929" s="140" t="str">
        <f>IF('6'!$B$5="","",IF('6'!$B$36="","",1))</f>
        <v/>
      </c>
      <c r="BA1929" s="137" t="str">
        <f>IF('6'!$B$5="","",IF('6'!$B$36="","",22))</f>
        <v/>
      </c>
      <c r="BB1929" s="137" t="str">
        <f>IF('6'!$B$5="","",IF('6'!$B$36="","",IF('6'!$H$20="","",'6'!$H$20)))</f>
        <v/>
      </c>
      <c r="BC1929" s="141" t="str">
        <f>IF('6'!$B$5="","",IF('6'!$B$36="","",0))</f>
        <v/>
      </c>
      <c r="BD1929" s="137" t="str">
        <f>IF('6'!$B$5="","",IF('6'!$B$36="","",'6'!$B$2))</f>
        <v/>
      </c>
      <c r="BE1929" s="138" t="str">
        <f>IF('6'!$B$5="","",IF('6'!$B$36="","",'6'!$B$4))</f>
        <v/>
      </c>
    </row>
    <row r="1930" spans="50:57" x14ac:dyDescent="0.25">
      <c r="AX1930" s="139" t="str">
        <f>IF('6'!$B$5="","",IF('6'!$B$36="","",'6'!$B$5))</f>
        <v/>
      </c>
      <c r="AY1930" s="137" t="str">
        <f>IF('6'!$B$5="","",IF('6'!$B$36="","","PCF011003"))</f>
        <v/>
      </c>
      <c r="AZ1930" s="140" t="str">
        <f>IF('6'!$B$5="","",IF('6'!$B$36="","",1))</f>
        <v/>
      </c>
      <c r="BA1930" s="137" t="str">
        <f>IF('6'!$B$5="","",IF('6'!$B$36="","",23))</f>
        <v/>
      </c>
      <c r="BB1930" s="137" t="str">
        <f>IF('6'!$B$5="","",IF('6'!$B$36="","",IF('6'!$I$20="","",'6'!$I$20)))</f>
        <v/>
      </c>
      <c r="BC1930" s="141" t="str">
        <f>IF('6'!$B$5="","",IF('6'!$B$36="","",0))</f>
        <v/>
      </c>
      <c r="BD1930" s="137" t="str">
        <f>IF('6'!$B$5="","",IF('6'!$B$36="","",'6'!$B$2))</f>
        <v/>
      </c>
      <c r="BE1930" s="138" t="str">
        <f>IF('6'!$B$5="","",IF('6'!$B$36="","",'6'!$B$4))</f>
        <v/>
      </c>
    </row>
    <row r="1931" spans="50:57" x14ac:dyDescent="0.25">
      <c r="AX1931" s="139" t="str">
        <f>IF('6'!$B$5="","",IF('6'!$B$36="","",'6'!$B$5))</f>
        <v/>
      </c>
      <c r="AY1931" s="137" t="str">
        <f>IF('6'!$B$5="","",IF('6'!$B$36="","","PCF011003"))</f>
        <v/>
      </c>
      <c r="AZ1931" s="140" t="str">
        <f>IF('6'!$B$5="","",IF('6'!$B$36="","",1))</f>
        <v/>
      </c>
      <c r="BA1931" s="137" t="str">
        <f>IF('6'!$B$5="","",IF('6'!$B$36="","",24))</f>
        <v/>
      </c>
      <c r="BB1931" s="137"/>
      <c r="BC1931" s="141" t="str">
        <f>IF('6'!$B$5="","",IF('6'!$B$36="","",'6'!$J$20))</f>
        <v/>
      </c>
      <c r="BD1931" s="137" t="str">
        <f>IF('6'!$B$5="","",IF('6'!$B$36="","",'6'!$B$2))</f>
        <v/>
      </c>
      <c r="BE1931" s="138" t="str">
        <f>IF('6'!$B$5="","",IF('6'!$B$36="","",'6'!$B$4))</f>
        <v/>
      </c>
    </row>
    <row r="1932" spans="50:57" x14ac:dyDescent="0.25">
      <c r="AX1932" s="139" t="str">
        <f>IF('6'!$B$5="","",IF('6'!$B$36="","",'6'!$B$5))</f>
        <v/>
      </c>
      <c r="AY1932" s="137" t="str">
        <f>IF('6'!$B$5="","",IF('6'!$B$36="","","PCF011003"))</f>
        <v/>
      </c>
      <c r="AZ1932" s="140" t="str">
        <f>IF('6'!$B$5="","",IF('6'!$B$36="","",1))</f>
        <v/>
      </c>
      <c r="BA1932" s="137" t="str">
        <f>IF('6'!$B$5="","",IF('6'!$B$36="","",25))</f>
        <v/>
      </c>
      <c r="BB1932" s="137"/>
      <c r="BC1932" s="141" t="str">
        <f>IF('6'!$B$5="","",IF('6'!$B$36="","",0))</f>
        <v/>
      </c>
      <c r="BD1932" s="137" t="str">
        <f>IF('6'!$B$5="","",IF('6'!$B$36="","",'6'!$B$2))</f>
        <v/>
      </c>
      <c r="BE1932" s="138" t="str">
        <f>IF('6'!$B$5="","",IF('6'!$B$36="","",'6'!$B$4))</f>
        <v/>
      </c>
    </row>
    <row r="1933" spans="50:57" x14ac:dyDescent="0.25">
      <c r="AX1933" s="139" t="str">
        <f>IF('6'!$B$5="","",IF('6'!$B$36="","",'6'!$B$5))</f>
        <v/>
      </c>
      <c r="AY1933" s="137" t="str">
        <f>IF('6'!$B$5="","",IF('6'!$B$36="","","PCF011003"))</f>
        <v/>
      </c>
      <c r="AZ1933" s="140" t="str">
        <f>IF('6'!$B$5="","",IF('6'!$B$36="","",1))</f>
        <v/>
      </c>
      <c r="BA1933" s="137" t="str">
        <f>IF('6'!$B$5="","",IF('6'!$B$36="","",26))</f>
        <v/>
      </c>
      <c r="BB1933" s="137" t="str">
        <f>IF('6'!$B$5="","",IF('6'!$B$36="","",IF('6'!$H$21="","",'6'!$H$21)))</f>
        <v/>
      </c>
      <c r="BC1933" s="141" t="str">
        <f>IF('6'!$B$5="","",IF('6'!$B$36="","",0))</f>
        <v/>
      </c>
      <c r="BD1933" s="137" t="str">
        <f>IF('6'!$B$5="","",IF('6'!$B$36="","",'6'!$B$2))</f>
        <v/>
      </c>
      <c r="BE1933" s="138" t="str">
        <f>IF('6'!$B$5="","",IF('6'!$B$36="","",'6'!$B$4))</f>
        <v/>
      </c>
    </row>
    <row r="1934" spans="50:57" x14ac:dyDescent="0.25">
      <c r="AX1934" s="139" t="str">
        <f>IF('6'!$B$5="","",IF('6'!$B$36="","",'6'!$B$5))</f>
        <v/>
      </c>
      <c r="AY1934" s="137" t="str">
        <f>IF('6'!$B$5="","",IF('6'!$B$36="","","PCF011003"))</f>
        <v/>
      </c>
      <c r="AZ1934" s="140" t="str">
        <f>IF('6'!$B$5="","",IF('6'!$B$36="","",1))</f>
        <v/>
      </c>
      <c r="BA1934" s="137" t="str">
        <f>IF('6'!$B$5="","",IF('6'!$B$36="","",27))</f>
        <v/>
      </c>
      <c r="BB1934" s="137" t="str">
        <f>IF('6'!$B$5="","",IF('6'!$B$36="","",IF('6'!$I$21="","",'6'!$I$21)))</f>
        <v/>
      </c>
      <c r="BC1934" s="141" t="str">
        <f>IF('6'!$B$5="","",IF('6'!$B$36="","",0))</f>
        <v/>
      </c>
      <c r="BD1934" s="137" t="str">
        <f>IF('6'!$B$5="","",IF('6'!$B$36="","",'6'!$B$2))</f>
        <v/>
      </c>
      <c r="BE1934" s="138" t="str">
        <f>IF('6'!$B$5="","",IF('6'!$B$36="","",'6'!$B$4))</f>
        <v/>
      </c>
    </row>
    <row r="1935" spans="50:57" x14ac:dyDescent="0.25">
      <c r="AX1935" s="139" t="str">
        <f>IF('6'!$B$5="","",IF('6'!$B$36="","",'6'!$B$5))</f>
        <v/>
      </c>
      <c r="AY1935" s="137" t="str">
        <f>IF('6'!$B$5="","",IF('6'!$B$36="","","PCF011003"))</f>
        <v/>
      </c>
      <c r="AZ1935" s="140" t="str">
        <f>IF('6'!$B$5="","",IF('6'!$B$36="","",1))</f>
        <v/>
      </c>
      <c r="BA1935" s="137" t="str">
        <f>IF('6'!$B$5="","",IF('6'!$B$36="","",28))</f>
        <v/>
      </c>
      <c r="BB1935" s="137"/>
      <c r="BC1935" s="141" t="str">
        <f>IF('6'!$B$5="","",IF('6'!$B$36="","",'6'!$J$21))</f>
        <v/>
      </c>
      <c r="BD1935" s="137" t="str">
        <f>IF('6'!$B$5="","",IF('6'!$B$36="","",'6'!$B$2))</f>
        <v/>
      </c>
      <c r="BE1935" s="138" t="str">
        <f>IF('6'!$B$5="","",IF('6'!$B$36="","",'6'!$B$4))</f>
        <v/>
      </c>
    </row>
    <row r="1936" spans="50:57" x14ac:dyDescent="0.25">
      <c r="AX1936" s="139" t="str">
        <f>IF('6'!$B$5="","",IF('6'!$B$36="","",'6'!$B$5))</f>
        <v/>
      </c>
      <c r="AY1936" s="137" t="str">
        <f>IF('6'!$B$5="","",IF('6'!$B$36="","","PCF011003"))</f>
        <v/>
      </c>
      <c r="AZ1936" s="140" t="str">
        <f>IF('6'!$B$5="","",IF('6'!$B$36="","",1))</f>
        <v/>
      </c>
      <c r="BA1936" s="137" t="str">
        <f>IF('6'!$B$5="","",IF('6'!$B$36="","",29))</f>
        <v/>
      </c>
      <c r="BB1936" s="137"/>
      <c r="BC1936" s="141" t="str">
        <f>IF('6'!$B$5="","",IF('6'!$B$36="","",'6'!$B$33))</f>
        <v/>
      </c>
      <c r="BD1936" s="137" t="str">
        <f>IF('6'!$B$5="","",IF('6'!$B$36="","",'6'!$B$2))</f>
        <v/>
      </c>
      <c r="BE1936" s="138" t="str">
        <f>IF('6'!$B$5="","",IF('6'!$B$36="","",'6'!$B$4))</f>
        <v/>
      </c>
    </row>
    <row r="1937" spans="50:57" x14ac:dyDescent="0.25">
      <c r="AX1937" s="139" t="str">
        <f>IF('6'!$B$5="","",IF('6'!$B$36="","",'6'!$B$5))</f>
        <v/>
      </c>
      <c r="AY1937" s="137" t="str">
        <f>IF('6'!$B$5="","",IF('6'!$B$36="","","PCF011003"))</f>
        <v/>
      </c>
      <c r="AZ1937" s="140" t="str">
        <f>IF('6'!$B$5="","",IF('6'!$B$36="","",1))</f>
        <v/>
      </c>
      <c r="BA1937" s="137" t="str">
        <f>IF('6'!$B$5="","",IF('6'!$B$36="","",30))</f>
        <v/>
      </c>
      <c r="BB1937" s="137"/>
      <c r="BC1937" s="141" t="str">
        <f>IF('6'!$B$5="","",IF('6'!$B$36="","",'6'!$I$39))</f>
        <v/>
      </c>
      <c r="BD1937" s="137" t="str">
        <f>IF('6'!$B$5="","",IF('6'!$B$36="","",'6'!$B$2))</f>
        <v/>
      </c>
      <c r="BE1937" s="138" t="str">
        <f>IF('6'!$B$5="","",IF('6'!$B$36="","",'6'!$B$4))</f>
        <v/>
      </c>
    </row>
    <row r="1938" spans="50:57" x14ac:dyDescent="0.25">
      <c r="AX1938" s="139" t="str">
        <f>IF('6'!$B$5="","",IF('6'!$B$36="","",'6'!$B$5))</f>
        <v/>
      </c>
      <c r="AY1938" s="137" t="str">
        <f>IF('6'!$B$5="","",IF('6'!$B$36="","","PCF011003"))</f>
        <v/>
      </c>
      <c r="AZ1938" s="140" t="str">
        <f>IF('6'!$B$5="","",IF('6'!$B$36="","",1))</f>
        <v/>
      </c>
      <c r="BA1938" s="137" t="str">
        <f>IF('6'!$B$5="","",IF('6'!$B$36="","",31))</f>
        <v/>
      </c>
      <c r="BB1938" s="137" t="str">
        <f>IF('6'!$B$5="","",IF('6'!$B$36="","",IF('6'!$B$41="","",'6'!$B$41)))</f>
        <v/>
      </c>
      <c r="BC1938" s="141" t="str">
        <f>IF('6'!$B$5="","",IF('6'!$B$36="","",0))</f>
        <v/>
      </c>
      <c r="BD1938" s="137" t="str">
        <f>IF('6'!$B$5="","",IF('6'!$B$36="","",'6'!$B$2))</f>
        <v/>
      </c>
      <c r="BE1938" s="138" t="str">
        <f>IF('6'!$B$5="","",IF('6'!$B$36="","",'6'!$B$4))</f>
        <v/>
      </c>
    </row>
    <row r="1939" spans="50:57" x14ac:dyDescent="0.25">
      <c r="AX1939" s="139" t="str">
        <f>IF('6'!$B$5="","",IF('6'!$B$36="","",'6'!$B$5))</f>
        <v/>
      </c>
      <c r="AY1939" s="137" t="str">
        <f>IF('6'!$B$5="","",IF('6'!$B$36="","","PCF011003"))</f>
        <v/>
      </c>
      <c r="AZ1939" s="140" t="str">
        <f>IF('6'!$B$5="","",IF('6'!$B$36="","",1))</f>
        <v/>
      </c>
      <c r="BA1939" s="137" t="str">
        <f>IF('6'!$B$5="","",IF('6'!$B$36="","",32))</f>
        <v/>
      </c>
      <c r="BB1939" s="137"/>
      <c r="BC1939" s="141" t="str">
        <f>IF('6'!$B$5="","",IF('6'!$B$36="","",'6'!$I$36))</f>
        <v/>
      </c>
      <c r="BD1939" s="137" t="str">
        <f>IF('6'!$B$5="","",IF('6'!$B$36="","",'6'!$B$2))</f>
        <v/>
      </c>
      <c r="BE1939" s="138" t="str">
        <f>IF('6'!$B$5="","",IF('6'!$B$36="","",'6'!$B$4))</f>
        <v/>
      </c>
    </row>
    <row r="1940" spans="50:57" x14ac:dyDescent="0.25">
      <c r="AX1940" s="139" t="str">
        <f>IF('6'!$B$5="","",IF('6'!$B$36="","",'6'!$B$5))</f>
        <v/>
      </c>
      <c r="AY1940" s="137" t="str">
        <f>IF('6'!$B$5="","",IF('6'!$B$36="","","PCF011003"))</f>
        <v/>
      </c>
      <c r="AZ1940" s="140" t="str">
        <f>IF('6'!$B$5="","",IF('6'!$B$36="","",1))</f>
        <v/>
      </c>
      <c r="BA1940" s="137" t="str">
        <f>IF('6'!$B$5="","",IF('6'!$B$36="","",33))</f>
        <v/>
      </c>
      <c r="BB1940" s="137"/>
      <c r="BC1940" s="141" t="str">
        <f>IF('6'!$B$5="","",IF('6'!$B$36="","",'6'!$I$37))</f>
        <v/>
      </c>
      <c r="BD1940" s="137" t="str">
        <f>IF('6'!$B$5="","",IF('6'!$B$36="","",'6'!$B$2))</f>
        <v/>
      </c>
      <c r="BE1940" s="138" t="str">
        <f>IF('6'!$B$5="","",IF('6'!$B$36="","",'6'!$B$4))</f>
        <v/>
      </c>
    </row>
    <row r="1941" spans="50:57" x14ac:dyDescent="0.25">
      <c r="AX1941" s="139" t="str">
        <f>IF('6'!$B$5="","",IF('6'!$B$36="","",'6'!$B$5))</f>
        <v/>
      </c>
      <c r="AY1941" s="137" t="str">
        <f>IF('6'!$B$5="","",IF('6'!$B$36="","","PCF011003"))</f>
        <v/>
      </c>
      <c r="AZ1941" s="140" t="str">
        <f>IF('6'!$B$5="","",IF('6'!$B$36="","",1))</f>
        <v/>
      </c>
      <c r="BA1941" s="137" t="str">
        <f>IF('6'!$B$5="","",IF('6'!$B$36="","",34))</f>
        <v/>
      </c>
      <c r="BB1941" s="137"/>
      <c r="BC1941" s="141" t="str">
        <f>IF('6'!$B$5="","",IF('6'!$B$36="","",'6'!$I$38))</f>
        <v/>
      </c>
      <c r="BD1941" s="137" t="str">
        <f>IF('6'!$B$5="","",IF('6'!$B$36="","",'6'!$B$2))</f>
        <v/>
      </c>
      <c r="BE1941" s="138" t="str">
        <f>IF('6'!$B$5="","",IF('6'!$B$36="","",'6'!$B$4))</f>
        <v/>
      </c>
    </row>
    <row r="1942" spans="50:57" x14ac:dyDescent="0.25">
      <c r="AX1942" s="139" t="str">
        <f>IF('6'!$B$5="","",IF('6'!$B$36="","",'6'!$B$5))</f>
        <v/>
      </c>
      <c r="AY1942" s="137" t="str">
        <f>IF('6'!$B$5="","",IF('6'!$B$36="","","PCF011003"))</f>
        <v/>
      </c>
      <c r="AZ1942" s="140" t="str">
        <f>IF('6'!$B$5="","",IF('6'!$B$36="","",1))</f>
        <v/>
      </c>
      <c r="BA1942" s="137" t="str">
        <f>IF('6'!$B$5="","",IF('6'!$B$36="","",35))</f>
        <v/>
      </c>
      <c r="BB1942" s="137"/>
      <c r="BC1942" s="141" t="str">
        <f>IF('6'!$B$5="","",IF('6'!$B$36="","",'6'!$I$40))</f>
        <v/>
      </c>
      <c r="BD1942" s="137" t="str">
        <f>IF('6'!$B$5="","",IF('6'!$B$36="","",'6'!$B$2))</f>
        <v/>
      </c>
      <c r="BE1942" s="138" t="str">
        <f>IF('6'!$B$5="","",IF('6'!$B$36="","",'6'!$B$4))</f>
        <v/>
      </c>
    </row>
    <row r="1943" spans="50:57" x14ac:dyDescent="0.25">
      <c r="AX1943" s="139" t="str">
        <f>IF('6'!$B$5="","",IF('6'!$B$36="","",'6'!$B$5))</f>
        <v/>
      </c>
      <c r="AY1943" s="137" t="str">
        <f>IF('6'!$B$5="","",IF('6'!$B$36="","","PCF011003"))</f>
        <v/>
      </c>
      <c r="AZ1943" s="140" t="str">
        <f>IF('6'!$B$5="","",IF('6'!$B$36="","",1))</f>
        <v/>
      </c>
      <c r="BA1943" s="137" t="str">
        <f>IF('6'!$B$5="","",IF('6'!$B$36="","",36))</f>
        <v/>
      </c>
      <c r="BB1943" s="137" t="str">
        <f>IF('6'!$B$5="","",IF('6'!$B$36="","",IF('6'!$C$25="","",'6'!$C$25)))</f>
        <v/>
      </c>
      <c r="BC1943" s="141" t="str">
        <f>IF('6'!$B$5="","",IF('6'!$B$36="","",0))</f>
        <v/>
      </c>
      <c r="BD1943" s="137" t="str">
        <f>IF('6'!$B$5="","",IF('6'!$B$36="","",'6'!$B$2))</f>
        <v/>
      </c>
      <c r="BE1943" s="138" t="str">
        <f>IF('6'!$B$5="","",IF('6'!$B$36="","",'6'!$B$4))</f>
        <v/>
      </c>
    </row>
    <row r="1944" spans="50:57" x14ac:dyDescent="0.25">
      <c r="AX1944" s="139" t="str">
        <f>IF('6'!$B$5="","",IF('6'!$B$36="","",'6'!$B$5))</f>
        <v/>
      </c>
      <c r="AY1944" s="137" t="str">
        <f>IF('6'!$B$5="","",IF('6'!$B$36="","","PCF011003"))</f>
        <v/>
      </c>
      <c r="AZ1944" s="140" t="str">
        <f>IF('6'!$B$5="","",IF('6'!$B$36="","",1))</f>
        <v/>
      </c>
      <c r="BA1944" s="137" t="str">
        <f>IF('6'!$B$5="","",IF('6'!$B$36="","",37))</f>
        <v/>
      </c>
      <c r="BB1944" s="137" t="str">
        <f>IF('6'!$B$5="","",IF('6'!$B$36="","",IF('6'!$D$25="","",'6'!$D$25)))</f>
        <v/>
      </c>
      <c r="BC1944" s="141" t="str">
        <f>IF('6'!$B$5="","",IF('6'!$B$36="","",0))</f>
        <v/>
      </c>
      <c r="BD1944" s="137" t="str">
        <f>IF('6'!$B$5="","",IF('6'!$B$36="","",'6'!$B$2))</f>
        <v/>
      </c>
      <c r="BE1944" s="138" t="str">
        <f>IF('6'!$B$5="","",IF('6'!$B$36="","",'6'!$B$4))</f>
        <v/>
      </c>
    </row>
    <row r="1945" spans="50:57" x14ac:dyDescent="0.25">
      <c r="AX1945" s="139" t="str">
        <f>IF('6'!$B$5="","",IF('6'!$B$36="","",'6'!$B$5))</f>
        <v/>
      </c>
      <c r="AY1945" s="137" t="str">
        <f>IF('6'!$B$5="","",IF('6'!$B$36="","","PCF011003"))</f>
        <v/>
      </c>
      <c r="AZ1945" s="140" t="str">
        <f>IF('6'!$B$5="","",IF('6'!$B$36="","",1))</f>
        <v/>
      </c>
      <c r="BA1945" s="137" t="str">
        <f>IF('6'!$B$5="","",IF('6'!$B$36="","",38))</f>
        <v/>
      </c>
      <c r="BB1945" s="137" t="str">
        <f>IF('6'!$B$5="","",IF('6'!$B$36="","",IF('6'!$C$26="","",'6'!$C$26)))</f>
        <v/>
      </c>
      <c r="BC1945" s="141" t="str">
        <f>IF('6'!$B$5="","",IF('6'!$B$36="","",0))</f>
        <v/>
      </c>
      <c r="BD1945" s="137" t="str">
        <f>IF('6'!$B$5="","",IF('6'!$B$36="","",'6'!$B$2))</f>
        <v/>
      </c>
      <c r="BE1945" s="138" t="str">
        <f>IF('6'!$B$5="","",IF('6'!$B$36="","",'6'!$B$4))</f>
        <v/>
      </c>
    </row>
    <row r="1946" spans="50:57" x14ac:dyDescent="0.25">
      <c r="AX1946" s="139" t="str">
        <f>IF('6'!$B$5="","",IF('6'!$B$36="","",'6'!$B$5))</f>
        <v/>
      </c>
      <c r="AY1946" s="137" t="str">
        <f>IF('6'!$B$5="","",IF('6'!$B$36="","","PCF011003"))</f>
        <v/>
      </c>
      <c r="AZ1946" s="140" t="str">
        <f>IF('6'!$B$5="","",IF('6'!$B$36="","",1))</f>
        <v/>
      </c>
      <c r="BA1946" s="137" t="str">
        <f>IF('6'!$B$5="","",IF('6'!$B$36="","",39))</f>
        <v/>
      </c>
      <c r="BB1946" s="137" t="str">
        <f>IF('6'!$B$5="","",IF('6'!$B$36="","",IF('6'!$D$26="","",'6'!$D$26)))</f>
        <v/>
      </c>
      <c r="BC1946" s="141" t="str">
        <f>IF('6'!$B$5="","",IF('6'!$B$36="","",0))</f>
        <v/>
      </c>
      <c r="BD1946" s="137" t="str">
        <f>IF('6'!$B$5="","",IF('6'!$B$36="","",'6'!$B$2))</f>
        <v/>
      </c>
      <c r="BE1946" s="138" t="str">
        <f>IF('6'!$B$5="","",IF('6'!$B$36="","",'6'!$B$4))</f>
        <v/>
      </c>
    </row>
    <row r="1947" spans="50:57" x14ac:dyDescent="0.25">
      <c r="AX1947" s="139" t="str">
        <f>IF('6'!$B$5="","",IF('6'!$B$36="","",'6'!$B$5))</f>
        <v/>
      </c>
      <c r="AY1947" s="137" t="str">
        <f>IF('6'!$B$5="","",IF('6'!$B$36="","","PCF011003"))</f>
        <v/>
      </c>
      <c r="AZ1947" s="140" t="str">
        <f>IF('6'!$B$5="","",IF('6'!$B$36="","",1))</f>
        <v/>
      </c>
      <c r="BA1947" s="137" t="str">
        <f>IF('6'!$B$5="","",IF('6'!$B$36="","",40))</f>
        <v/>
      </c>
      <c r="BB1947" s="137" t="str">
        <f>IF('6'!$B$5="","",IF('6'!$B$36="","",IF('6'!$C$27="","",'6'!$C$27)))</f>
        <v/>
      </c>
      <c r="BC1947" s="141" t="str">
        <f>IF('6'!$B$5="","",IF('6'!$B$36="","",0))</f>
        <v/>
      </c>
      <c r="BD1947" s="137" t="str">
        <f>IF('6'!$B$5="","",IF('6'!$B$36="","",'6'!$B$2))</f>
        <v/>
      </c>
      <c r="BE1947" s="138" t="str">
        <f>IF('6'!$B$5="","",IF('6'!$B$36="","",'6'!$B$4))</f>
        <v/>
      </c>
    </row>
    <row r="1948" spans="50:57" x14ac:dyDescent="0.25">
      <c r="AX1948" s="139" t="str">
        <f>IF('6'!$B$5="","",IF('6'!$B$36="","",'6'!$B$5))</f>
        <v/>
      </c>
      <c r="AY1948" s="137" t="str">
        <f>IF('6'!$B$5="","",IF('6'!$B$36="","","PCF011003"))</f>
        <v/>
      </c>
      <c r="AZ1948" s="140" t="str">
        <f>IF('6'!$B$5="","",IF('6'!$B$36="","",1))</f>
        <v/>
      </c>
      <c r="BA1948" s="137" t="str">
        <f>IF('6'!$B$5="","",IF('6'!$B$36="","",41))</f>
        <v/>
      </c>
      <c r="BB1948" s="137" t="str">
        <f>IF('6'!$B$5="","",IF('6'!$B$36="","",IF('6'!$D$27="","",'6'!$D$27)))</f>
        <v/>
      </c>
      <c r="BC1948" s="141" t="str">
        <f>IF('6'!$B$5="","",IF('6'!$B$36="","",0))</f>
        <v/>
      </c>
      <c r="BD1948" s="137" t="str">
        <f>IF('6'!$B$5="","",IF('6'!$B$36="","",'6'!$B$2))</f>
        <v/>
      </c>
      <c r="BE1948" s="138" t="str">
        <f>IF('6'!$B$5="","",IF('6'!$B$36="","",'6'!$B$4))</f>
        <v/>
      </c>
    </row>
    <row r="1949" spans="50:57" x14ac:dyDescent="0.25">
      <c r="AX1949" s="139" t="str">
        <f>IF('6'!$B$5="","",IF('6'!$B$36="","",'6'!$B$5))</f>
        <v/>
      </c>
      <c r="AY1949" s="137" t="str">
        <f>IF('6'!$B$5="","",IF('6'!$B$36="","","PCF011003"))</f>
        <v/>
      </c>
      <c r="AZ1949" s="140" t="str">
        <f>IF('6'!$B$5="","",IF('6'!$B$36="","",1))</f>
        <v/>
      </c>
      <c r="BA1949" s="137" t="str">
        <f>IF('6'!$B$5="","",IF('6'!$B$36="","",42))</f>
        <v/>
      </c>
      <c r="BB1949" s="137" t="str">
        <f>IF('6'!$B$5="","",IF('6'!$B$36="","",IF('6'!$C$28="","",'6'!$C$28)))</f>
        <v/>
      </c>
      <c r="BC1949" s="141" t="str">
        <f>IF('6'!$B$5="","",IF('6'!$B$36="","",0))</f>
        <v/>
      </c>
      <c r="BD1949" s="137" t="str">
        <f>IF('6'!$B$5="","",IF('6'!$B$36="","",'6'!$B$2))</f>
        <v/>
      </c>
      <c r="BE1949" s="138" t="str">
        <f>IF('6'!$B$5="","",IF('6'!$B$36="","",'6'!$B$4))</f>
        <v/>
      </c>
    </row>
    <row r="1950" spans="50:57" x14ac:dyDescent="0.25">
      <c r="AX1950" s="139" t="str">
        <f>IF('6'!$B$5="","",IF('6'!$B$36="","",'6'!$B$5))</f>
        <v/>
      </c>
      <c r="AY1950" s="137" t="str">
        <f>IF('6'!$B$5="","",IF('6'!$B$36="","","PCF011003"))</f>
        <v/>
      </c>
      <c r="AZ1950" s="140" t="str">
        <f>IF('6'!$B$5="","",IF('6'!$B$36="","",1))</f>
        <v/>
      </c>
      <c r="BA1950" s="137" t="str">
        <f>IF('6'!$B$5="","",IF('6'!$B$36="","",43))</f>
        <v/>
      </c>
      <c r="BB1950" s="137" t="str">
        <f>IF('6'!$B$5="","",IF('6'!$B$36="","",IF('6'!$D$28="","",'6'!$D$28)))</f>
        <v/>
      </c>
      <c r="BC1950" s="141" t="str">
        <f>IF('6'!$B$5="","",IF('6'!$B$36="","",0))</f>
        <v/>
      </c>
      <c r="BD1950" s="137" t="str">
        <f>IF('6'!$B$5="","",IF('6'!$B$36="","",'6'!$B$2))</f>
        <v/>
      </c>
      <c r="BE1950" s="138" t="str">
        <f>IF('6'!$B$5="","",IF('6'!$B$36="","",'6'!$B$4))</f>
        <v/>
      </c>
    </row>
    <row r="1951" spans="50:57" x14ac:dyDescent="0.25">
      <c r="AX1951" s="139" t="str">
        <f>IF('6'!$B$5="","",IF('6'!$B$36="","",'6'!$B$5))</f>
        <v/>
      </c>
      <c r="AY1951" s="137" t="str">
        <f>IF('6'!$B$5="","",IF('6'!$B$36="","","PCF011003"))</f>
        <v/>
      </c>
      <c r="AZ1951" s="140" t="str">
        <f>IF('6'!$B$5="","",IF('6'!$B$36="","",1))</f>
        <v/>
      </c>
      <c r="BA1951" s="137" t="str">
        <f>IF('6'!$B$5="","",IF('6'!$B$36="","",44))</f>
        <v/>
      </c>
      <c r="BB1951" s="137"/>
      <c r="BC1951" s="141" t="str">
        <f>IF('6'!$B$5="","",IF('6'!$B$36="","",0))</f>
        <v/>
      </c>
      <c r="BD1951" s="137" t="str">
        <f>IF('6'!$B$5="","",IF('6'!$B$36="","",'6'!$B$2))</f>
        <v/>
      </c>
      <c r="BE1951" s="138" t="str">
        <f>IF('6'!$B$5="","",IF('6'!$B$36="","",'6'!$B$4))</f>
        <v/>
      </c>
    </row>
    <row r="1952" spans="50:57" x14ac:dyDescent="0.25">
      <c r="AX1952" s="139" t="str">
        <f>IF('6'!$B$5="","",IF('6'!$B$36="","",'6'!$B$5))</f>
        <v/>
      </c>
      <c r="AY1952" s="137" t="str">
        <f>IF('6'!$B$5="","",IF('6'!$B$36="","","PCF011003"))</f>
        <v/>
      </c>
      <c r="AZ1952" s="140" t="str">
        <f>IF('6'!$B$5="","",IF('6'!$B$36="","",1))</f>
        <v/>
      </c>
      <c r="BA1952" s="137" t="str">
        <f>IF('6'!$B$5="","",IF('6'!$B$36="","",45))</f>
        <v/>
      </c>
      <c r="BB1952" s="137" t="str">
        <f>IF('6'!$B$5="","",IF('6'!$B$36="","",IF('6'!$B$31="","",'6'!$B$31)))</f>
        <v/>
      </c>
      <c r="BC1952" s="141" t="str">
        <f>IF('6'!$B$5="","",IF('6'!$B$36="","",0))</f>
        <v/>
      </c>
      <c r="BD1952" s="137" t="str">
        <f>IF('6'!$B$5="","",IF('6'!$B$36="","",'6'!$B$2))</f>
        <v/>
      </c>
      <c r="BE1952" s="138" t="str">
        <f>IF('6'!$B$5="","",IF('6'!$B$36="","",'6'!$B$4))</f>
        <v/>
      </c>
    </row>
    <row r="1953" spans="50:57" x14ac:dyDescent="0.25">
      <c r="AX1953" s="139" t="str">
        <f>IF('6'!$B$5="","",IF('6'!$B$36="","",'6'!$B$5))</f>
        <v/>
      </c>
      <c r="AY1953" s="137" t="str">
        <f>IF('6'!$B$5="","",IF('6'!$B$36="","","PCF011003"))</f>
        <v/>
      </c>
      <c r="AZ1953" s="140" t="str">
        <f>IF('6'!$B$5="","",IF('6'!$B$36="","",1))</f>
        <v/>
      </c>
      <c r="BA1953" s="137" t="str">
        <f>IF('6'!$B$5="","",IF('6'!$B$36="","",46))</f>
        <v/>
      </c>
      <c r="BB1953" s="137"/>
      <c r="BC1953" s="141" t="str">
        <f>IF('6'!$B$5="","",IF('6'!$B$36="","",'6'!$I$35))</f>
        <v/>
      </c>
      <c r="BD1953" s="137" t="str">
        <f>IF('6'!$B$5="","",IF('6'!$B$36="","",'6'!$B$2))</f>
        <v/>
      </c>
      <c r="BE1953" s="138" t="str">
        <f>IF('6'!$B$5="","",IF('6'!$B$36="","",'6'!$B$4))</f>
        <v/>
      </c>
    </row>
    <row r="1954" spans="50:57" x14ac:dyDescent="0.25">
      <c r="AX1954" s="139" t="str">
        <f>IF('6'!$B$5="","",IF('6'!$B$36="","",'6'!$B$5))</f>
        <v/>
      </c>
      <c r="AY1954" s="137" t="str">
        <f>IF('6'!$B$5="","",IF('6'!$B$36="","","PCF011003"))</f>
        <v/>
      </c>
      <c r="AZ1954" s="140" t="str">
        <f>IF('6'!$B$5="","",IF('6'!$B$36="","",1))</f>
        <v/>
      </c>
      <c r="BA1954" s="137" t="str">
        <f>IF('6'!$B$5="","",IF('6'!$B$36="","",47))</f>
        <v/>
      </c>
      <c r="BB1954" s="137"/>
      <c r="BC1954" s="141" t="str">
        <f>IF('6'!$B$5="","",IF('6'!$B$36="","",'6'!$B$32))</f>
        <v/>
      </c>
      <c r="BD1954" s="137" t="str">
        <f>IF('6'!$B$5="","",IF('6'!$B$36="","",'6'!$B$2))</f>
        <v/>
      </c>
      <c r="BE1954" s="138" t="str">
        <f>IF('6'!$B$5="","",IF('6'!$B$36="","",'6'!$B$4))</f>
        <v/>
      </c>
    </row>
    <row r="1955" spans="50:57" x14ac:dyDescent="0.25">
      <c r="AX1955" s="139" t="str">
        <f>IF('6'!$B$5="","",IF('6'!$B$36="","",'6'!$B$5))</f>
        <v/>
      </c>
      <c r="AY1955" s="137" t="str">
        <f>IF('6'!$B$5="","",IF('6'!$B$36="","","PCF011003"))</f>
        <v/>
      </c>
      <c r="AZ1955" s="140" t="str">
        <f>IF('6'!$B$5="","",IF('6'!$B$36="","",1))</f>
        <v/>
      </c>
      <c r="BA1955" s="137" t="str">
        <f>IF('6'!$B$5="","",IF('6'!$B$36="","",54))</f>
        <v/>
      </c>
      <c r="BB1955" s="137"/>
      <c r="BC1955" s="141" t="str">
        <f>IF('6'!$B$5="","",IF('6'!$B$36="","",0))</f>
        <v/>
      </c>
      <c r="BD1955" s="137" t="str">
        <f>IF('6'!$B$5="","",IF('6'!$B$36="","",'6'!$B$2))</f>
        <v/>
      </c>
      <c r="BE1955" s="138" t="str">
        <f>IF('6'!$B$5="","",IF('6'!$B$36="","",'6'!$B$4))</f>
        <v/>
      </c>
    </row>
    <row r="1956" spans="50:57" x14ac:dyDescent="0.25">
      <c r="AX1956" s="139" t="str">
        <f>IF('6'!$B$5="","",IF('6'!$B$36="","",'6'!$B$5))</f>
        <v/>
      </c>
      <c r="AY1956" s="137" t="str">
        <f>IF('6'!$B$5="","",IF('6'!$B$36="","","PCF011003"))</f>
        <v/>
      </c>
      <c r="AZ1956" s="140" t="str">
        <f>IF('6'!$B$5="","",IF('6'!$B$36="","",1))</f>
        <v/>
      </c>
      <c r="BA1956" s="137" t="str">
        <f>IF('6'!$B$5="","",IF('6'!$B$36="","",55))</f>
        <v/>
      </c>
      <c r="BB1956" s="137"/>
      <c r="BC1956" s="141" t="str">
        <f>IF('6'!$B$5="","",IF('6'!$B$36="","",0))</f>
        <v/>
      </c>
      <c r="BD1956" s="137" t="str">
        <f>IF('6'!$B$5="","",IF('6'!$B$36="","",'6'!$B$2))</f>
        <v/>
      </c>
      <c r="BE1956" s="138" t="str">
        <f>IF('6'!$B$5="","",IF('6'!$B$36="","",'6'!$B$4))</f>
        <v/>
      </c>
    </row>
    <row r="1957" spans="50:57" x14ac:dyDescent="0.25">
      <c r="AX1957" s="139" t="str">
        <f>IF('6'!$B$5="","",IF('6'!$B$36="","",'6'!$B$5))</f>
        <v/>
      </c>
      <c r="AY1957" s="137" t="str">
        <f>IF('6'!$B$5="","",IF('6'!$B$36="","","PCF011003"))</f>
        <v/>
      </c>
      <c r="AZ1957" s="140" t="str">
        <f>IF('6'!$B$5="","",IF('6'!$B$36="","",1))</f>
        <v/>
      </c>
      <c r="BA1957" s="137" t="str">
        <f>IF('6'!$B$5="","",IF('6'!$B$36="","",56))</f>
        <v/>
      </c>
      <c r="BB1957" s="137"/>
      <c r="BC1957" s="141" t="str">
        <f>IF('6'!$B$5="","",IF('6'!$B$36="","",0))</f>
        <v/>
      </c>
      <c r="BD1957" s="137" t="str">
        <f>IF('6'!$B$5="","",IF('6'!$B$36="","",'6'!$B$2))</f>
        <v/>
      </c>
      <c r="BE1957" s="138" t="str">
        <f>IF('6'!$B$5="","",IF('6'!$B$36="","",'6'!$B$4))</f>
        <v/>
      </c>
    </row>
    <row r="1958" spans="50:57" x14ac:dyDescent="0.25">
      <c r="AX1958" s="139" t="str">
        <f>IF('6'!$B$5="","",IF('6'!$B$36="","",'6'!$B$5))</f>
        <v/>
      </c>
      <c r="AY1958" s="137" t="str">
        <f>IF('6'!$B$5="","",IF('6'!$B$36="","","PCF011003"))</f>
        <v/>
      </c>
      <c r="AZ1958" s="140" t="str">
        <f>IF('6'!$B$5="","",IF('6'!$B$36="","",1))</f>
        <v/>
      </c>
      <c r="BA1958" s="137" t="str">
        <f>IF('6'!$B$5="","",IF('6'!$B$36="","",57))</f>
        <v/>
      </c>
      <c r="BB1958" s="137"/>
      <c r="BC1958" s="141" t="str">
        <f>IF('6'!$B$5="","",IF('6'!$B$36="","",0))</f>
        <v/>
      </c>
      <c r="BD1958" s="137" t="str">
        <f>IF('6'!$B$5="","",IF('6'!$B$36="","",'6'!$B$2))</f>
        <v/>
      </c>
      <c r="BE1958" s="138" t="str">
        <f>IF('6'!$B$5="","",IF('6'!$B$36="","",'6'!$B$4))</f>
        <v/>
      </c>
    </row>
    <row r="1959" spans="50:57" x14ac:dyDescent="0.25">
      <c r="AX1959" s="139" t="str">
        <f>IF('6'!$B$5="","",IF('6'!$B$36="","",'6'!$B$5))</f>
        <v/>
      </c>
      <c r="AY1959" s="137" t="str">
        <f>IF('6'!$B$5="","",IF('6'!$B$36="","","PCF011003"))</f>
        <v/>
      </c>
      <c r="AZ1959" s="140" t="str">
        <f>IF('6'!$B$5="","",IF('6'!$B$36="","",1))</f>
        <v/>
      </c>
      <c r="BA1959" s="137" t="str">
        <f>IF('6'!$B$5="","",IF('6'!$B$36="","",58))</f>
        <v/>
      </c>
      <c r="BB1959" s="137"/>
      <c r="BC1959" s="141" t="str">
        <f>IF('6'!$B$5="","",IF('6'!$B$36="","",0))</f>
        <v/>
      </c>
      <c r="BD1959" s="137" t="str">
        <f>IF('6'!$B$5="","",IF('6'!$B$36="","",'6'!$B$2))</f>
        <v/>
      </c>
      <c r="BE1959" s="138" t="str">
        <f>IF('6'!$B$5="","",IF('6'!$B$36="","",'6'!$B$4))</f>
        <v/>
      </c>
    </row>
    <row r="1960" spans="50:57" x14ac:dyDescent="0.25">
      <c r="AX1960" s="139" t="str">
        <f>IF('6'!$B$5="","",IF('6'!$B$36="","",'6'!$B$5))</f>
        <v/>
      </c>
      <c r="AY1960" s="137" t="str">
        <f>IF('6'!$B$5="","",IF('6'!$B$36="","","PCF011003"))</f>
        <v/>
      </c>
      <c r="AZ1960" s="140" t="str">
        <f>IF('6'!$B$5="","",IF('6'!$B$36="","",1))</f>
        <v/>
      </c>
      <c r="BA1960" s="137" t="str">
        <f>IF('6'!$B$5="","",IF('6'!$B$36="","",59))</f>
        <v/>
      </c>
      <c r="BB1960" s="137"/>
      <c r="BC1960" s="141" t="str">
        <f>IF('6'!$B$5="","",IF('6'!$B$36="","",0))</f>
        <v/>
      </c>
      <c r="BD1960" s="137" t="str">
        <f>IF('6'!$B$5="","",IF('6'!$B$36="","",'6'!$B$2))</f>
        <v/>
      </c>
      <c r="BE1960" s="138" t="str">
        <f>IF('6'!$B$5="","",IF('6'!$B$36="","",'6'!$B$4))</f>
        <v/>
      </c>
    </row>
    <row r="1961" spans="50:57" x14ac:dyDescent="0.25">
      <c r="AX1961" s="139" t="str">
        <f>IF('6'!$B$5="","",IF('6'!$B$36="","",'6'!$B$5))</f>
        <v/>
      </c>
      <c r="AY1961" s="137" t="str">
        <f>IF('6'!$B$5="","",IF('6'!$B$36="","","PCF011003"))</f>
        <v/>
      </c>
      <c r="AZ1961" s="140" t="str">
        <f>IF('6'!$B$5="","",IF('6'!$B$36="","",1))</f>
        <v/>
      </c>
      <c r="BA1961" s="137" t="str">
        <f>IF('6'!$B$5="","",IF('6'!$B$36="","",60))</f>
        <v/>
      </c>
      <c r="BB1961" s="137"/>
      <c r="BC1961" s="141" t="str">
        <f>IF('6'!$B$5="","",IF('6'!$B$36="","",0))</f>
        <v/>
      </c>
      <c r="BD1961" s="137" t="str">
        <f>IF('6'!$B$5="","",IF('6'!$B$36="","",'6'!$B$2))</f>
        <v/>
      </c>
      <c r="BE1961" s="138" t="str">
        <f>IF('6'!$B$5="","",IF('6'!$B$36="","",'6'!$B$4))</f>
        <v/>
      </c>
    </row>
    <row r="1962" spans="50:57" x14ac:dyDescent="0.25">
      <c r="AX1962" s="139" t="str">
        <f>IF('6'!$B$5="","",IF('6'!$B$36="","",'6'!$B$5))</f>
        <v/>
      </c>
      <c r="AY1962" s="137" t="str">
        <f>IF('6'!$B$5="","",IF('6'!$B$36="","","PCF011003"))</f>
        <v/>
      </c>
      <c r="AZ1962" s="140" t="str">
        <f>IF('6'!$B$5="","",IF('6'!$B$36="","",1))</f>
        <v/>
      </c>
      <c r="BA1962" s="137" t="str">
        <f>IF('6'!$B$5="","",IF('6'!$B$36="","",61))</f>
        <v/>
      </c>
      <c r="BB1962" s="137"/>
      <c r="BC1962" s="141" t="str">
        <f>IF('6'!$B$5="","",IF('6'!$B$36="","",0))</f>
        <v/>
      </c>
      <c r="BD1962" s="137" t="str">
        <f>IF('6'!$B$5="","",IF('6'!$B$36="","",'6'!$B$2))</f>
        <v/>
      </c>
      <c r="BE1962" s="138" t="str">
        <f>IF('6'!$B$5="","",IF('6'!$B$36="","",'6'!$B$4))</f>
        <v/>
      </c>
    </row>
    <row r="1963" spans="50:57" x14ac:dyDescent="0.25">
      <c r="AX1963" s="139" t="str">
        <f>IF('6'!$B$5="","",IF('6'!$B$36="","",'6'!$B$5))</f>
        <v/>
      </c>
      <c r="AY1963" s="137" t="str">
        <f>IF('6'!$B$5="","",IF('6'!$B$36="","","PCF011003"))</f>
        <v/>
      </c>
      <c r="AZ1963" s="140" t="str">
        <f>IF('6'!$B$5="","",IF('6'!$B$36="","",1))</f>
        <v/>
      </c>
      <c r="BA1963" s="137" t="str">
        <f>IF('6'!$B$5="","",IF('6'!$B$36="","",70))</f>
        <v/>
      </c>
      <c r="BB1963" s="137" t="str">
        <f>IF('6'!$B$5="","",IF('6'!$B$36="","",IF('6'!$A$18="","",'6'!$A$18)))</f>
        <v/>
      </c>
      <c r="BC1963" s="141" t="str">
        <f>IF('6'!$B$5="","",IF('6'!$B$36="","",0))</f>
        <v/>
      </c>
      <c r="BD1963" s="137" t="str">
        <f>IF('6'!$B$5="","",IF('6'!$B$36="","",'6'!$B$2))</f>
        <v/>
      </c>
      <c r="BE1963" s="138" t="str">
        <f>IF('6'!$B$5="","",IF('6'!$B$36="","",'6'!$B$4))</f>
        <v/>
      </c>
    </row>
    <row r="1964" spans="50:57" x14ac:dyDescent="0.25">
      <c r="AX1964" s="139" t="str">
        <f>IF('6'!$B$5="","",IF('6'!$B$36="","",'6'!$B$5))</f>
        <v/>
      </c>
      <c r="AY1964" s="137" t="str">
        <f>IF('6'!$B$5="","",IF('6'!$B$36="","","PCF011003"))</f>
        <v/>
      </c>
      <c r="AZ1964" s="140" t="str">
        <f>IF('6'!$B$5="","",IF('6'!$B$36="","",1))</f>
        <v/>
      </c>
      <c r="BA1964" s="137" t="str">
        <f>IF('6'!$B$5="","",IF('6'!$B$36="","",71))</f>
        <v/>
      </c>
      <c r="BB1964" s="137" t="str">
        <f>IF('6'!$B$5="","",IF('6'!$B$36="","",IF('6'!$A$18="","",'6'!$A$18)))</f>
        <v/>
      </c>
      <c r="BC1964" s="141" t="str">
        <f>IF('6'!$B$5="","",IF('6'!$B$36="","",0))</f>
        <v/>
      </c>
      <c r="BD1964" s="137" t="str">
        <f>IF('6'!$B$5="","",IF('6'!$B$36="","",'6'!$B$2))</f>
        <v/>
      </c>
      <c r="BE1964" s="138" t="str">
        <f>IF('6'!$B$5="","",IF('6'!$B$36="","",'6'!$B$4))</f>
        <v/>
      </c>
    </row>
    <row r="1965" spans="50:57" x14ac:dyDescent="0.25">
      <c r="AX1965" s="139" t="str">
        <f>IF('6'!$B$5="","",IF('6'!$B$36="","",'6'!$B$5))</f>
        <v/>
      </c>
      <c r="AY1965" s="137" t="str">
        <f>IF('6'!$B$5="","",IF('6'!$B$36="","","PCF011003"))</f>
        <v/>
      </c>
      <c r="AZ1965" s="140" t="str">
        <f>IF('6'!$B$5="","",IF('6'!$B$36="","",1))</f>
        <v/>
      </c>
      <c r="BA1965" s="137" t="str">
        <f>IF('6'!$B$5="","",IF('6'!$B$36="","",72))</f>
        <v/>
      </c>
      <c r="BB1965" s="137" t="str">
        <f>IF('6'!$B$5="","",IF('6'!$B$36="","",IF('6'!$A$19="","",'6'!$A$19)))</f>
        <v/>
      </c>
      <c r="BC1965" s="141" t="str">
        <f>IF('6'!$B$5="","",IF('6'!$B$36="","",0))</f>
        <v/>
      </c>
      <c r="BD1965" s="137" t="str">
        <f>IF('6'!$B$5="","",IF('6'!$B$36="","",'6'!$B$2))</f>
        <v/>
      </c>
      <c r="BE1965" s="138" t="str">
        <f>IF('6'!$B$5="","",IF('6'!$B$36="","",'6'!$B$4))</f>
        <v/>
      </c>
    </row>
    <row r="1966" spans="50:57" x14ac:dyDescent="0.25">
      <c r="AX1966" s="139" t="str">
        <f>IF('6'!$B$5="","",IF('6'!$B$36="","",'6'!$B$5))</f>
        <v/>
      </c>
      <c r="AY1966" s="137" t="str">
        <f>IF('6'!$B$5="","",IF('6'!$B$36="","","PCF011003"))</f>
        <v/>
      </c>
      <c r="AZ1966" s="140" t="str">
        <f>IF('6'!$B$5="","",IF('6'!$B$36="","",1))</f>
        <v/>
      </c>
      <c r="BA1966" s="137" t="str">
        <f>IF('6'!$B$5="","",IF('6'!$B$36="","",73))</f>
        <v/>
      </c>
      <c r="BB1966" s="137" t="str">
        <f>IF('6'!$B$5="","",IF('6'!$B$36="","",IF('6'!$A$19="","",'6'!$A$19)))</f>
        <v/>
      </c>
      <c r="BC1966" s="141" t="str">
        <f>IF('6'!$B$5="","",IF('6'!$B$36="","",0))</f>
        <v/>
      </c>
      <c r="BD1966" s="137" t="str">
        <f>IF('6'!$B$5="","",IF('6'!$B$36="","",'6'!$B$2))</f>
        <v/>
      </c>
      <c r="BE1966" s="138" t="str">
        <f>IF('6'!$B$5="","",IF('6'!$B$36="","",'6'!$B$4))</f>
        <v/>
      </c>
    </row>
    <row r="1967" spans="50:57" x14ac:dyDescent="0.25">
      <c r="AX1967" s="139" t="str">
        <f>IF('6'!$B$5="","",IF('6'!$B$36="","",'6'!$B$5))</f>
        <v/>
      </c>
      <c r="AY1967" s="137" t="str">
        <f>IF('6'!$B$5="","",IF('6'!$B$36="","","PCF011003"))</f>
        <v/>
      </c>
      <c r="AZ1967" s="140" t="str">
        <f>IF('6'!$B$5="","",IF('6'!$B$36="","",1))</f>
        <v/>
      </c>
      <c r="BA1967" s="137" t="str">
        <f>IF('6'!$B$5="","",IF('6'!$B$36="","",74))</f>
        <v/>
      </c>
      <c r="BB1967" s="137" t="str">
        <f>IF('6'!$B$5="","",IF('6'!$B$36="","",IF('6'!$A$20="","",'6'!$A$20)))</f>
        <v/>
      </c>
      <c r="BC1967" s="141" t="str">
        <f>IF('6'!$B$5="","",IF('6'!$B$36="","",0))</f>
        <v/>
      </c>
      <c r="BD1967" s="137" t="str">
        <f>IF('6'!$B$5="","",IF('6'!$B$36="","",'6'!$B$2))</f>
        <v/>
      </c>
      <c r="BE1967" s="138" t="str">
        <f>IF('6'!$B$5="","",IF('6'!$B$36="","",'6'!$B$4))</f>
        <v/>
      </c>
    </row>
    <row r="1968" spans="50:57" x14ac:dyDescent="0.25">
      <c r="AX1968" s="139" t="str">
        <f>IF('6'!$B$5="","",IF('6'!$B$36="","",'6'!$B$5))</f>
        <v/>
      </c>
      <c r="AY1968" s="137" t="str">
        <f>IF('6'!$B$5="","",IF('6'!$B$36="","","PCF011003"))</f>
        <v/>
      </c>
      <c r="AZ1968" s="140" t="str">
        <f>IF('6'!$B$5="","",IF('6'!$B$36="","",1))</f>
        <v/>
      </c>
      <c r="BA1968" s="137" t="str">
        <f>IF('6'!$B$5="","",IF('6'!$B$36="","",75))</f>
        <v/>
      </c>
      <c r="BB1968" s="137" t="str">
        <f>IF('6'!$B$5="","",IF('6'!$B$36="","",IF('6'!$A$20="","",'6'!$A$20)))</f>
        <v/>
      </c>
      <c r="BC1968" s="141" t="str">
        <f>IF('6'!$B$5="","",IF('6'!$B$36="","",0))</f>
        <v/>
      </c>
      <c r="BD1968" s="137" t="str">
        <f>IF('6'!$B$5="","",IF('6'!$B$36="","",'6'!$B$2))</f>
        <v/>
      </c>
      <c r="BE1968" s="138" t="str">
        <f>IF('6'!$B$5="","",IF('6'!$B$36="","",'6'!$B$4))</f>
        <v/>
      </c>
    </row>
    <row r="1969" spans="50:57" x14ac:dyDescent="0.25">
      <c r="AX1969" s="139" t="str">
        <f>IF('6'!$B$5="","",IF('6'!$B$36="","",'6'!$B$5))</f>
        <v/>
      </c>
      <c r="AY1969" s="137" t="str">
        <f>IF('6'!$B$5="","",IF('6'!$B$36="","","PCF011003"))</f>
        <v/>
      </c>
      <c r="AZ1969" s="140" t="str">
        <f>IF('6'!$B$5="","",IF('6'!$B$36="","",1))</f>
        <v/>
      </c>
      <c r="BA1969" s="137" t="str">
        <f>IF('6'!$B$5="","",IF('6'!$B$36="","",76))</f>
        <v/>
      </c>
      <c r="BB1969" s="137" t="str">
        <f>IF('6'!$B$5="","",IF('6'!$B$36="","",IF('6'!$A$21="","",'6'!$A$21)))</f>
        <v/>
      </c>
      <c r="BC1969" s="141" t="str">
        <f>IF('6'!$B$5="","",IF('6'!$B$36="","",0))</f>
        <v/>
      </c>
      <c r="BD1969" s="137" t="str">
        <f>IF('6'!$B$5="","",IF('6'!$B$36="","",'6'!$B$2))</f>
        <v/>
      </c>
      <c r="BE1969" s="138" t="str">
        <f>IF('6'!$B$5="","",IF('6'!$B$36="","",'6'!$B$4))</f>
        <v/>
      </c>
    </row>
    <row r="1970" spans="50:57" x14ac:dyDescent="0.25">
      <c r="AX1970" s="139" t="str">
        <f>IF('6'!$B$5="","",IF('6'!$B$36="","",'6'!$B$5))</f>
        <v/>
      </c>
      <c r="AY1970" s="137" t="str">
        <f>IF('6'!$B$5="","",IF('6'!$B$36="","","PCF011003"))</f>
        <v/>
      </c>
      <c r="AZ1970" s="140" t="str">
        <f>IF('6'!$B$5="","",IF('6'!$B$36="","",1))</f>
        <v/>
      </c>
      <c r="BA1970" s="137" t="str">
        <f>IF('6'!$B$5="","",IF('6'!$B$36="","",77))</f>
        <v/>
      </c>
      <c r="BB1970" s="137" t="str">
        <f>IF('6'!$B$5="","",IF('6'!$B$36="","",IF('6'!$A$21="","",'6'!$A$21)))</f>
        <v/>
      </c>
      <c r="BC1970" s="141" t="str">
        <f>IF('6'!$B$5="","",IF('6'!$B$36="","",0))</f>
        <v/>
      </c>
      <c r="BD1970" s="137" t="str">
        <f>IF('6'!$B$5="","",IF('6'!$B$36="","",'6'!$B$2))</f>
        <v/>
      </c>
      <c r="BE1970" s="138" t="str">
        <f>IF('6'!$B$5="","",IF('6'!$B$36="","",'6'!$B$4))</f>
        <v/>
      </c>
    </row>
    <row r="1971" spans="50:57" x14ac:dyDescent="0.25">
      <c r="AX1971" s="139" t="str">
        <f>IF('6'!$B$5="","",IF('6'!$B$36="","",'6'!$B$5))</f>
        <v/>
      </c>
      <c r="AY1971" s="137" t="str">
        <f>IF('6'!$B$5="","",IF('6'!$B$36="","","PCF011003"))</f>
        <v/>
      </c>
      <c r="AZ1971" s="140" t="str">
        <f>IF('6'!$B$5="","",IF('6'!$B$36="","",1))</f>
        <v/>
      </c>
      <c r="BA1971" s="137" t="str">
        <f>IF('6'!$B$5="","",IF('6'!$B$36="","",78))</f>
        <v/>
      </c>
      <c r="BB1971" s="137" t="str">
        <f>IF('6'!$B$5="","",IF('6'!$B$36="","",IF('6'!$J$18="","",'6'!$J$18)))</f>
        <v/>
      </c>
      <c r="BC1971" s="141" t="str">
        <f>IF('6'!$B$5="","",IF('6'!$B$36="","",0))</f>
        <v/>
      </c>
      <c r="BD1971" s="137" t="str">
        <f>IF('6'!$B$5="","",IF('6'!$B$36="","",'6'!$B$2))</f>
        <v/>
      </c>
      <c r="BE1971" s="138" t="str">
        <f>IF('6'!$B$5="","",IF('6'!$B$36="","",'6'!$B$4))</f>
        <v/>
      </c>
    </row>
    <row r="1972" spans="50:57" x14ac:dyDescent="0.25">
      <c r="AX1972" s="139" t="str">
        <f>IF('6'!$B$5="","",IF('6'!$B$36="","",'6'!$B$5))</f>
        <v/>
      </c>
      <c r="AY1972" s="137" t="str">
        <f>IF('6'!$B$5="","",IF('6'!$B$36="","","PCF011003"))</f>
        <v/>
      </c>
      <c r="AZ1972" s="140" t="str">
        <f>IF('6'!$B$5="","",IF('6'!$B$36="","",1))</f>
        <v/>
      </c>
      <c r="BA1972" s="137" t="str">
        <f>IF('6'!$B$5="","",IF('6'!$B$36="","",79))</f>
        <v/>
      </c>
      <c r="BB1972" s="137" t="str">
        <f>IF('6'!$B$5="","",IF('6'!$B$36="","",IF('6'!$J$18="","",'6'!$J$18)))</f>
        <v/>
      </c>
      <c r="BC1972" s="141" t="str">
        <f>IF('6'!$B$5="","",IF('6'!$B$36="","",0))</f>
        <v/>
      </c>
      <c r="BD1972" s="137" t="str">
        <f>IF('6'!$B$5="","",IF('6'!$B$36="","",'6'!$B$2))</f>
        <v/>
      </c>
      <c r="BE1972" s="138" t="str">
        <f>IF('6'!$B$5="","",IF('6'!$B$36="","",'6'!$B$4))</f>
        <v/>
      </c>
    </row>
    <row r="1973" spans="50:57" x14ac:dyDescent="0.25">
      <c r="AX1973" s="139" t="str">
        <f>IF('6'!$B$5="","",IF('6'!$B$36="","",'6'!$B$5))</f>
        <v/>
      </c>
      <c r="AY1973" s="137" t="str">
        <f>IF('6'!$B$5="","",IF('6'!$B$36="","","PCF011003"))</f>
        <v/>
      </c>
      <c r="AZ1973" s="140" t="str">
        <f>IF('6'!$B$5="","",IF('6'!$B$36="","",1))</f>
        <v/>
      </c>
      <c r="BA1973" s="137" t="str">
        <f>IF('6'!$B$5="","",IF('6'!$B$36="","",80))</f>
        <v/>
      </c>
      <c r="BB1973" s="137" t="str">
        <f>IF('6'!$B$5="","",IF('6'!$B$36="","",IF('6'!$J$19="","",'6'!$J$19)))</f>
        <v/>
      </c>
      <c r="BC1973" s="141" t="str">
        <f>IF('6'!$B$5="","",IF('6'!$B$36="","",0))</f>
        <v/>
      </c>
      <c r="BD1973" s="137" t="str">
        <f>IF('6'!$B$5="","",IF('6'!$B$36="","",'6'!$B$2))</f>
        <v/>
      </c>
      <c r="BE1973" s="138" t="str">
        <f>IF('6'!$B$5="","",IF('6'!$B$36="","",'6'!$B$4))</f>
        <v/>
      </c>
    </row>
    <row r="1974" spans="50:57" x14ac:dyDescent="0.25">
      <c r="AX1974" s="139" t="str">
        <f>IF('6'!$B$5="","",IF('6'!$B$36="","",'6'!$B$5))</f>
        <v/>
      </c>
      <c r="AY1974" s="137" t="str">
        <f>IF('6'!$B$5="","",IF('6'!$B$36="","","PCF011003"))</f>
        <v/>
      </c>
      <c r="AZ1974" s="140" t="str">
        <f>IF('6'!$B$5="","",IF('6'!$B$36="","",1))</f>
        <v/>
      </c>
      <c r="BA1974" s="137" t="str">
        <f>IF('6'!$B$5="","",IF('6'!$B$36="","",81))</f>
        <v/>
      </c>
      <c r="BB1974" s="137" t="str">
        <f>IF('6'!$B$5="","",IF('6'!$B$36="","",IF('6'!$J$19="","",'6'!$J$19)))</f>
        <v/>
      </c>
      <c r="BC1974" s="141" t="str">
        <f>IF('6'!$B$5="","",IF('6'!$B$36="","",0))</f>
        <v/>
      </c>
      <c r="BD1974" s="137" t="str">
        <f>IF('6'!$B$5="","",IF('6'!$B$36="","",'6'!$B$2))</f>
        <v/>
      </c>
      <c r="BE1974" s="138" t="str">
        <f>IF('6'!$B$5="","",IF('6'!$B$36="","",'6'!$B$4))</f>
        <v/>
      </c>
    </row>
    <row r="1975" spans="50:57" x14ac:dyDescent="0.25">
      <c r="AX1975" s="139" t="str">
        <f>IF('6'!$B$5="","",IF('6'!$B$36="","",'6'!$B$5))</f>
        <v/>
      </c>
      <c r="AY1975" s="137" t="str">
        <f>IF('6'!$B$5="","",IF('6'!$B$36="","","PCF011003"))</f>
        <v/>
      </c>
      <c r="AZ1975" s="140" t="str">
        <f>IF('6'!$B$5="","",IF('6'!$B$36="","",1))</f>
        <v/>
      </c>
      <c r="BA1975" s="137" t="str">
        <f>IF('6'!$B$5="","",IF('6'!$B$36="","",82))</f>
        <v/>
      </c>
      <c r="BB1975" s="137" t="str">
        <f>IF('6'!$B$5="","",IF('6'!$B$36="","",IF('6'!$J$20="","",'6'!$J$20)))</f>
        <v/>
      </c>
      <c r="BC1975" s="141" t="str">
        <f>IF('6'!$B$5="","",IF('6'!$B$36="","",0))</f>
        <v/>
      </c>
      <c r="BD1975" s="137" t="str">
        <f>IF('6'!$B$5="","",IF('6'!$B$36="","",'6'!$B$2))</f>
        <v/>
      </c>
      <c r="BE1975" s="138" t="str">
        <f>IF('6'!$B$5="","",IF('6'!$B$36="","",'6'!$B$4))</f>
        <v/>
      </c>
    </row>
    <row r="1976" spans="50:57" x14ac:dyDescent="0.25">
      <c r="AX1976" s="139" t="str">
        <f>IF('6'!$B$5="","",IF('6'!$B$36="","",'6'!$B$5))</f>
        <v/>
      </c>
      <c r="AY1976" s="137" t="str">
        <f>IF('6'!$B$5="","",IF('6'!$B$36="","","PCF011003"))</f>
        <v/>
      </c>
      <c r="AZ1976" s="140" t="str">
        <f>IF('6'!$B$5="","",IF('6'!$B$36="","",1))</f>
        <v/>
      </c>
      <c r="BA1976" s="137" t="str">
        <f>IF('6'!$B$5="","",IF('6'!$B$36="","",83))</f>
        <v/>
      </c>
      <c r="BB1976" s="137" t="str">
        <f>IF('6'!$B$5="","",IF('6'!$B$36="","",IF('6'!$J$20="","",'6'!$J$20)))</f>
        <v/>
      </c>
      <c r="BC1976" s="141" t="str">
        <f>IF('6'!$B$5="","",IF('6'!$B$36="","",0))</f>
        <v/>
      </c>
      <c r="BD1976" s="137" t="str">
        <f>IF('6'!$B$5="","",IF('6'!$B$36="","",'6'!$B$2))</f>
        <v/>
      </c>
      <c r="BE1976" s="138" t="str">
        <f>IF('6'!$B$5="","",IF('6'!$B$36="","",'6'!$B$4))</f>
        <v/>
      </c>
    </row>
    <row r="1977" spans="50:57" x14ac:dyDescent="0.25">
      <c r="AX1977" s="139" t="str">
        <f>IF('6'!$B$5="","",IF('6'!$B$36="","",'6'!$B$5))</f>
        <v/>
      </c>
      <c r="AY1977" s="137" t="str">
        <f>IF('6'!$B$5="","",IF('6'!$B$36="","","PCF011003"))</f>
        <v/>
      </c>
      <c r="AZ1977" s="140" t="str">
        <f>IF('6'!$B$5="","",IF('6'!$B$36="","",1))</f>
        <v/>
      </c>
      <c r="BA1977" s="137" t="str">
        <f>IF('6'!$B$5="","",IF('6'!$B$36="","",84))</f>
        <v/>
      </c>
      <c r="BB1977" s="137" t="str">
        <f>IF('6'!$B$5="","",IF('6'!$B$36="","",IF('6'!$J$21="","",'6'!$J$21)))</f>
        <v/>
      </c>
      <c r="BC1977" s="141" t="str">
        <f>IF('6'!$B$5="","",IF('6'!$B$36="","",0))</f>
        <v/>
      </c>
      <c r="BD1977" s="137" t="str">
        <f>IF('6'!$B$5="","",IF('6'!$B$36="","",'6'!$B$2))</f>
        <v/>
      </c>
      <c r="BE1977" s="138" t="str">
        <f>IF('6'!$B$5="","",IF('6'!$B$36="","",'6'!$B$4))</f>
        <v/>
      </c>
    </row>
    <row r="1978" spans="50:57" x14ac:dyDescent="0.25">
      <c r="AX1978" s="139" t="str">
        <f>IF('6'!$B$5="","",IF('6'!$B$36="","",'6'!$B$5))</f>
        <v/>
      </c>
      <c r="AY1978" s="137" t="str">
        <f>IF('6'!$B$5="","",IF('6'!$B$36="","","PCF011003"))</f>
        <v/>
      </c>
      <c r="AZ1978" s="140" t="str">
        <f>IF('6'!$B$5="","",IF('6'!$B$36="","",1))</f>
        <v/>
      </c>
      <c r="BA1978" s="137" t="str">
        <f>IF('6'!$B$5="","",IF('6'!$B$36="","",85))</f>
        <v/>
      </c>
      <c r="BB1978" s="137" t="str">
        <f>IF('6'!$B$5="","",IF('6'!$B$36="","",IF('6'!$J$21="","",'6'!$J$21)))</f>
        <v/>
      </c>
      <c r="BC1978" s="141" t="str">
        <f>IF('6'!$B$5="","",IF('6'!$B$36="","",0))</f>
        <v/>
      </c>
      <c r="BD1978" s="137" t="str">
        <f>IF('6'!$B$5="","",IF('6'!$B$36="","",'6'!$B$2))</f>
        <v/>
      </c>
      <c r="BE1978" s="138" t="str">
        <f>IF('6'!$B$5="","",IF('6'!$B$36="","",'6'!$B$4))</f>
        <v/>
      </c>
    </row>
    <row r="1979" spans="50:57" x14ac:dyDescent="0.25">
      <c r="AX1979" s="139" t="str">
        <f>IF('6'!$B$5="","",IF('6'!$B$36="","",'6'!$B$5))</f>
        <v/>
      </c>
      <c r="AY1979" s="137" t="str">
        <f>IF('6'!$B$5="","",IF('6'!$B$36="","","PCF011003"))</f>
        <v/>
      </c>
      <c r="AZ1979" s="140" t="str">
        <f>IF('6'!$B$5="","",IF('6'!$B$36="","",1))</f>
        <v/>
      </c>
      <c r="BA1979" s="137" t="str">
        <f>IF('6'!$B$5="","",IF('6'!$B$36="","",86))</f>
        <v/>
      </c>
      <c r="BB1979" s="137" t="str">
        <f>IF('6'!$B$5="","",IF('6'!$B$36="","",IF('6'!$C$36="","",'6'!$C$36)))</f>
        <v/>
      </c>
      <c r="BC1979" s="141" t="str">
        <f>IF('6'!$B$5="","",IF('6'!$B$36="","",0))</f>
        <v/>
      </c>
      <c r="BD1979" s="137" t="str">
        <f>IF('6'!$B$5="","",IF('6'!$B$36="","",'6'!$B$2))</f>
        <v/>
      </c>
      <c r="BE1979" s="138" t="str">
        <f>IF('6'!$B$5="","",IF('6'!$B$36="","",'6'!$B$4))</f>
        <v/>
      </c>
    </row>
    <row r="1980" spans="50:57" x14ac:dyDescent="0.25">
      <c r="AX1980" s="139" t="str">
        <f>IF('6'!$B$5="","",IF('6'!$B$36="","",'6'!$B$5))</f>
        <v/>
      </c>
      <c r="AY1980" s="137" t="str">
        <f>IF('6'!$B$5="","",IF('6'!$B$36="","","PCF011003"))</f>
        <v/>
      </c>
      <c r="AZ1980" s="140" t="str">
        <f>IF('6'!$B$5="","",IF('6'!$B$36="","",1))</f>
        <v/>
      </c>
      <c r="BA1980" s="137" t="str">
        <f>IF('6'!$B$5="","",IF('6'!$B$36="","",87))</f>
        <v/>
      </c>
      <c r="BB1980" s="137" t="str">
        <f>IF('6'!$B$5="","",IF('6'!$B$36="","",IF('6'!$C$36="","",'6'!$C$36)))</f>
        <v/>
      </c>
      <c r="BC1980" s="141" t="str">
        <f>IF('6'!$B$5="","",IF('6'!$B$36="","",0))</f>
        <v/>
      </c>
      <c r="BD1980" s="137" t="str">
        <f>IF('6'!$B$5="","",IF('6'!$B$36="","",'6'!$B$2))</f>
        <v/>
      </c>
      <c r="BE1980" s="138" t="str">
        <f>IF('6'!$B$5="","",IF('6'!$B$36="","",'6'!$B$4))</f>
        <v/>
      </c>
    </row>
    <row r="1981" spans="50:57" x14ac:dyDescent="0.25">
      <c r="AX1981" s="139" t="str">
        <f>IF('6'!$B$5="","",IF('6'!$B$36="","",'6'!$B$5))</f>
        <v/>
      </c>
      <c r="AY1981" s="137" t="str">
        <f>IF('6'!$B$5="","",IF('6'!$B$36="","","PCF011003"))</f>
        <v/>
      </c>
      <c r="AZ1981" s="140" t="str">
        <f>IF('6'!$B$5="","",IF('6'!$B$36="","",1))</f>
        <v/>
      </c>
      <c r="BA1981" s="137" t="str">
        <f>IF('6'!$B$5="","",IF('6'!$B$36="","",88))</f>
        <v/>
      </c>
      <c r="BB1981" s="137" t="str">
        <f>IF('6'!$B$5="","",IF('6'!$B$36="","",IF('6'!$C$37="","",'6'!$C$37)))</f>
        <v/>
      </c>
      <c r="BC1981" s="141" t="str">
        <f>IF('6'!$B$5="","",IF('6'!$B$36="","",0))</f>
        <v/>
      </c>
      <c r="BD1981" s="137" t="str">
        <f>IF('6'!$B$5="","",IF('6'!$B$36="","",'6'!$B$2))</f>
        <v/>
      </c>
      <c r="BE1981" s="138" t="str">
        <f>IF('6'!$B$5="","",IF('6'!$B$36="","",'6'!$B$4))</f>
        <v/>
      </c>
    </row>
    <row r="1982" spans="50:57" x14ac:dyDescent="0.25">
      <c r="AX1982" s="139" t="str">
        <f>IF('6'!$B$5="","",IF('6'!$B$36="","",'6'!$B$5))</f>
        <v/>
      </c>
      <c r="AY1982" s="137" t="str">
        <f>IF('6'!$B$5="","",IF('6'!$B$36="","","PCF011003"))</f>
        <v/>
      </c>
      <c r="AZ1982" s="140" t="str">
        <f>IF('6'!$B$5="","",IF('6'!$B$36="","",1))</f>
        <v/>
      </c>
      <c r="BA1982" s="137" t="str">
        <f>IF('6'!$B$5="","",IF('6'!$B$36="","",89))</f>
        <v/>
      </c>
      <c r="BB1982" s="137" t="str">
        <f>IF('6'!$B$5="","",IF('6'!$B$36="","",IF('6'!$C$37="","",'6'!$C$37)))</f>
        <v/>
      </c>
      <c r="BC1982" s="141" t="str">
        <f>IF('6'!$B$5="","",IF('6'!$B$36="","",0))</f>
        <v/>
      </c>
      <c r="BD1982" s="137" t="str">
        <f>IF('6'!$B$5="","",IF('6'!$B$36="","",'6'!$B$2))</f>
        <v/>
      </c>
      <c r="BE1982" s="138" t="str">
        <f>IF('6'!$B$5="","",IF('6'!$B$36="","",'6'!$B$4))</f>
        <v/>
      </c>
    </row>
    <row r="1983" spans="50:57" x14ac:dyDescent="0.25">
      <c r="AX1983" s="139" t="str">
        <f>IF('6'!$B$5="","",IF('6'!$B$36="","",'6'!$B$5))</f>
        <v/>
      </c>
      <c r="AY1983" s="137" t="str">
        <f>IF('6'!$B$5="","",IF('6'!$B$36="","","PCF011003"))</f>
        <v/>
      </c>
      <c r="AZ1983" s="140" t="str">
        <f>IF('6'!$B$5="","",IF('6'!$B$36="","",1))</f>
        <v/>
      </c>
      <c r="BA1983" s="137" t="str">
        <f>IF('6'!$B$5="","",IF('6'!$B$36="","",90))</f>
        <v/>
      </c>
      <c r="BB1983" s="137" t="str">
        <f>IF('6'!$B$5="","",IF('6'!$B$36="","",IF('6'!$C$38="","",'6'!$C$38)))</f>
        <v/>
      </c>
      <c r="BC1983" s="141" t="str">
        <f>IF('6'!$B$5="","",IF('6'!$B$36="","",0))</f>
        <v/>
      </c>
      <c r="BD1983" s="137" t="str">
        <f>IF('6'!$B$5="","",IF('6'!$B$36="","",'6'!$B$2))</f>
        <v/>
      </c>
      <c r="BE1983" s="138" t="str">
        <f>IF('6'!$B$5="","",IF('6'!$B$36="","",'6'!$B$4))</f>
        <v/>
      </c>
    </row>
    <row r="1984" spans="50:57" x14ac:dyDescent="0.25">
      <c r="AX1984" s="139" t="str">
        <f>IF('6'!$B$5="","",IF('6'!$B$36="","",'6'!$B$5))</f>
        <v/>
      </c>
      <c r="AY1984" s="137" t="str">
        <f>IF('6'!$B$5="","",IF('6'!$B$36="","","PCF011003"))</f>
        <v/>
      </c>
      <c r="AZ1984" s="140" t="str">
        <f>IF('6'!$B$5="","",IF('6'!$B$36="","",1))</f>
        <v/>
      </c>
      <c r="BA1984" s="137" t="str">
        <f>IF('6'!$B$5="","",IF('6'!$B$36="","",91))</f>
        <v/>
      </c>
      <c r="BB1984" s="137" t="str">
        <f>IF('6'!$B$5="","",IF('6'!$B$36="","",IF('6'!$C$38="","",'6'!$C$38)))</f>
        <v/>
      </c>
      <c r="BC1984" s="141" t="str">
        <f>IF('6'!$B$5="","",IF('6'!$B$36="","",0))</f>
        <v/>
      </c>
      <c r="BD1984" s="137" t="str">
        <f>IF('6'!$B$5="","",IF('6'!$B$36="","",'6'!$B$2))</f>
        <v/>
      </c>
      <c r="BE1984" s="138" t="str">
        <f>IF('6'!$B$5="","",IF('6'!$B$36="","",'6'!$B$4))</f>
        <v/>
      </c>
    </row>
    <row r="1985" spans="50:57" x14ac:dyDescent="0.25">
      <c r="AX1985" s="139" t="str">
        <f>IF('6'!$B$5="","",IF('6'!$B$36="","",'6'!$B$5))</f>
        <v/>
      </c>
      <c r="AY1985" s="137" t="str">
        <f>IF('6'!$B$5="","",IF('6'!$B$36="","","PCF011003"))</f>
        <v/>
      </c>
      <c r="AZ1985" s="140" t="str">
        <f>IF('6'!$B$5="","",IF('6'!$B$36="","",1))</f>
        <v/>
      </c>
      <c r="BA1985" s="137" t="str">
        <f>IF('6'!$B$5="","",IF('6'!$B$36="","",92))</f>
        <v/>
      </c>
      <c r="BB1985" s="137" t="str">
        <f>IF('6'!$B$5="","",IF('6'!$B$36="","",IF('6'!$J$18="","",'6'!$J$18)))</f>
        <v/>
      </c>
      <c r="BC1985" s="141" t="str">
        <f>IF('6'!$B$5="","",IF('6'!$B$36="","",0))</f>
        <v/>
      </c>
      <c r="BD1985" s="137" t="str">
        <f>IF('6'!$B$5="","",IF('6'!$B$36="","",'6'!$B$2))</f>
        <v/>
      </c>
      <c r="BE1985" s="138" t="str">
        <f>IF('6'!$B$5="","",IF('6'!$B$36="","",'6'!$B$4))</f>
        <v/>
      </c>
    </row>
    <row r="1986" spans="50:57" x14ac:dyDescent="0.25">
      <c r="AX1986" s="139" t="str">
        <f>IF('6'!$B$5="","",IF('6'!$B$36="","",'6'!$B$5))</f>
        <v/>
      </c>
      <c r="AY1986" s="137" t="str">
        <f>IF('6'!$B$5="","",IF('6'!$B$36="","","PCF011003"))</f>
        <v/>
      </c>
      <c r="AZ1986" s="140" t="str">
        <f>IF('6'!$B$5="","",IF('6'!$B$36="","",1))</f>
        <v/>
      </c>
      <c r="BA1986" s="137" t="str">
        <f>IF('6'!$B$5="","",IF('6'!$B$36="","",93))</f>
        <v/>
      </c>
      <c r="BB1986" s="137" t="str">
        <f>IF('6'!$B$5="","",IF('6'!$B$36="","",IF('6'!$J$19="","",'6'!$J$19)))</f>
        <v/>
      </c>
      <c r="BC1986" s="141" t="str">
        <f>IF('6'!$B$5="","",IF('6'!$B$36="","",0))</f>
        <v/>
      </c>
      <c r="BD1986" s="137" t="str">
        <f>IF('6'!$B$5="","",IF('6'!$B$36="","",'6'!$B$2))</f>
        <v/>
      </c>
      <c r="BE1986" s="138" t="str">
        <f>IF('6'!$B$5="","",IF('6'!$B$36="","",'6'!$B$4))</f>
        <v/>
      </c>
    </row>
    <row r="1987" spans="50:57" x14ac:dyDescent="0.25">
      <c r="AX1987" s="139" t="str">
        <f>IF('6'!$B$5="","",IF('6'!$B$36="","",'6'!$B$5))</f>
        <v/>
      </c>
      <c r="AY1987" s="137" t="str">
        <f>IF('6'!$B$5="","",IF('6'!$B$36="","","PCF011003"))</f>
        <v/>
      </c>
      <c r="AZ1987" s="140" t="str">
        <f>IF('6'!$B$5="","",IF('6'!$B$36="","",1))</f>
        <v/>
      </c>
      <c r="BA1987" s="137" t="str">
        <f>IF('6'!$B$5="","",IF('6'!$B$36="","",94))</f>
        <v/>
      </c>
      <c r="BB1987" s="137" t="str">
        <f>IF('6'!$B$5="","",IF('6'!$B$36="","",IF('6'!$J$20="","",'6'!$J$20)))</f>
        <v/>
      </c>
      <c r="BC1987" s="141" t="str">
        <f>IF('6'!$B$5="","",IF('6'!$B$36="","",0))</f>
        <v/>
      </c>
      <c r="BD1987" s="137" t="str">
        <f>IF('6'!$B$5="","",IF('6'!$B$36="","",'6'!$B$2))</f>
        <v/>
      </c>
      <c r="BE1987" s="138" t="str">
        <f>IF('6'!$B$5="","",IF('6'!$B$36="","",'6'!$B$4))</f>
        <v/>
      </c>
    </row>
    <row r="1988" spans="50:57" x14ac:dyDescent="0.25">
      <c r="AX1988" s="139" t="str">
        <f>IF('6'!$B$5="","",IF('6'!$B$36="","",'6'!$B$5))</f>
        <v/>
      </c>
      <c r="AY1988" s="137" t="str">
        <f>IF('6'!$B$5="","",IF('6'!$B$36="","","PCF011003"))</f>
        <v/>
      </c>
      <c r="AZ1988" s="140" t="str">
        <f>IF('6'!$B$5="","",IF('6'!$B$36="","",1))</f>
        <v/>
      </c>
      <c r="BA1988" s="137" t="str">
        <f>IF('6'!$B$5="","",IF('6'!$B$36="","",95))</f>
        <v/>
      </c>
      <c r="BB1988" s="137" t="str">
        <f>IF('6'!$B$5="","",IF('6'!$B$36="","",IF('6'!$J$21="","",'6'!$J$21)))</f>
        <v/>
      </c>
      <c r="BC1988" s="141" t="str">
        <f>IF('6'!$B$5="","",IF('6'!$B$36="","",0))</f>
        <v/>
      </c>
      <c r="BD1988" s="137" t="str">
        <f>IF('6'!$B$5="","",IF('6'!$B$36="","",'6'!$B$2))</f>
        <v/>
      </c>
      <c r="BE1988" s="138" t="str">
        <f>IF('6'!$B$5="","",IF('6'!$B$36="","",'6'!$B$4))</f>
        <v/>
      </c>
    </row>
    <row r="1989" spans="50:57" x14ac:dyDescent="0.25">
      <c r="AX1989" s="139" t="str">
        <f>IF('6'!$B$5="","",IF('6'!$B$36="","",'6'!$B$5))</f>
        <v/>
      </c>
      <c r="AY1989" s="137" t="str">
        <f>IF('6'!$B$5="","",IF('6'!$B$36="","","PCF011003"))</f>
        <v/>
      </c>
      <c r="AZ1989" s="140" t="str">
        <f>IF('6'!$B$5="","",IF('6'!$B$36="","",1))</f>
        <v/>
      </c>
      <c r="BA1989" s="137" t="str">
        <f>IF('6'!$B$5="","",IF('6'!$B$36="","",96))</f>
        <v/>
      </c>
      <c r="BB1989" s="137" t="str">
        <f>IF('6'!$B$5="","",IF('6'!$B$36="","",IF('6'!$C$36="","",'6'!$C$36)))</f>
        <v/>
      </c>
      <c r="BC1989" s="141" t="str">
        <f>IF('6'!$B$5="","",IF('6'!$B$36="","",0))</f>
        <v/>
      </c>
      <c r="BD1989" s="137" t="str">
        <f>IF('6'!$B$5="","",IF('6'!$B$36="","",'6'!$B$2))</f>
        <v/>
      </c>
      <c r="BE1989" s="138" t="str">
        <f>IF('6'!$B$5="","",IF('6'!$B$36="","",'6'!$B$4))</f>
        <v/>
      </c>
    </row>
    <row r="1990" spans="50:57" x14ac:dyDescent="0.25">
      <c r="AX1990" s="139" t="str">
        <f>IF('6'!$B$5="","",IF('6'!$B$36="","",'6'!$B$5))</f>
        <v/>
      </c>
      <c r="AY1990" s="137" t="str">
        <f>IF('6'!$B$5="","",IF('6'!$B$36="","","PCF011003"))</f>
        <v/>
      </c>
      <c r="AZ1990" s="140" t="str">
        <f>IF('6'!$B$5="","",IF('6'!$B$36="","",1))</f>
        <v/>
      </c>
      <c r="BA1990" s="137" t="str">
        <f>IF('6'!$B$5="","",IF('6'!$B$36="","",97))</f>
        <v/>
      </c>
      <c r="BB1990" s="137" t="str">
        <f>IF('6'!$B$5="","",IF('6'!$B$36="","",IF('6'!$C$37="","",'6'!$C$37)))</f>
        <v/>
      </c>
      <c r="BC1990" s="141" t="str">
        <f>IF('6'!$B$5="","",IF('6'!$B$36="","",0))</f>
        <v/>
      </c>
      <c r="BD1990" s="137" t="str">
        <f>IF('6'!$B$5="","",IF('6'!$B$36="","",'6'!$B$2))</f>
        <v/>
      </c>
      <c r="BE1990" s="138" t="str">
        <f>IF('6'!$B$5="","",IF('6'!$B$36="","",'6'!$B$4))</f>
        <v/>
      </c>
    </row>
    <row r="1991" spans="50:57" x14ac:dyDescent="0.25">
      <c r="AX1991" s="139" t="str">
        <f>IF('6'!$B$5="","",IF('6'!$B$36="","",'6'!$B$5))</f>
        <v/>
      </c>
      <c r="AY1991" s="137" t="str">
        <f>IF('6'!$B$5="","",IF('6'!$B$36="","","PCF011003"))</f>
        <v/>
      </c>
      <c r="AZ1991" s="140" t="str">
        <f>IF('6'!$B$5="","",IF('6'!$B$36="","",1))</f>
        <v/>
      </c>
      <c r="BA1991" s="137" t="str">
        <f>IF('6'!$B$5="","",IF('6'!$B$36="","",98))</f>
        <v/>
      </c>
      <c r="BB1991" s="137" t="str">
        <f>IF('6'!$B$5="","",IF('6'!$B$36="","",IF('6'!$C$38="","",'6'!$C$38)))</f>
        <v/>
      </c>
      <c r="BC1991" s="141" t="str">
        <f>IF('6'!$B$5="","",IF('6'!$B$36="","",0))</f>
        <v/>
      </c>
      <c r="BD1991" s="137" t="str">
        <f>IF('6'!$B$5="","",IF('6'!$B$36="","",'6'!$B$2))</f>
        <v/>
      </c>
      <c r="BE1991" s="138" t="str">
        <f>IF('6'!$B$5="","",IF('6'!$B$36="","",'6'!$B$4))</f>
        <v/>
      </c>
    </row>
    <row r="1992" spans="50:57" x14ac:dyDescent="0.25">
      <c r="AX1992" s="139" t="str">
        <f>IF('6'!$B$5="","",IF('6'!$B$36="","",'6'!$B$5))</f>
        <v/>
      </c>
      <c r="AY1992" s="137" t="str">
        <f>IF('6'!$B$5="","",IF('6'!$B$36="","","PCF011003"))</f>
        <v/>
      </c>
      <c r="AZ1992" s="140" t="str">
        <f>IF('6'!$B$5="","",IF('6'!$B$36="","",1))</f>
        <v/>
      </c>
      <c r="BA1992" s="137" t="str">
        <f>IF('6'!$B$5="","",IF('6'!$B$36="","",99))</f>
        <v/>
      </c>
      <c r="BB1992" s="137"/>
      <c r="BC1992" s="141" t="str">
        <f>IF('6'!$B$5="","",IF('6'!$B$36="","",0))</f>
        <v/>
      </c>
      <c r="BD1992" s="137" t="str">
        <f>IF('6'!$B$5="","",IF('6'!$B$36="","",'6'!$B$2))</f>
        <v/>
      </c>
      <c r="BE1992" s="138" t="str">
        <f>IF('6'!$B$5="","",IF('6'!$B$36="","",'6'!$B$4))</f>
        <v/>
      </c>
    </row>
    <row r="1993" spans="50:57" x14ac:dyDescent="0.25">
      <c r="AX1993" s="139" t="str">
        <f>IF('6'!$B$5="","",IF('6'!$B$36="","",'6'!$B$5))</f>
        <v/>
      </c>
      <c r="AY1993" s="137" t="str">
        <f>IF('6'!$B$5="","",IF('6'!$B$36="","","PCF011003"))</f>
        <v/>
      </c>
      <c r="AZ1993" s="140" t="str">
        <f>IF('6'!$B$5="","",IF('6'!$B$36="","",1))</f>
        <v/>
      </c>
      <c r="BA1993" s="137" t="str">
        <f>IF('6'!$B$5="","",IF('6'!$B$36="","",100))</f>
        <v/>
      </c>
      <c r="BB1993" s="137"/>
      <c r="BC1993" s="141" t="str">
        <f>IF('6'!$B$5="","",IF('6'!$B$36="","",0))</f>
        <v/>
      </c>
      <c r="BD1993" s="137" t="str">
        <f>IF('6'!$B$5="","",IF('6'!$B$36="","",'6'!$B$2))</f>
        <v/>
      </c>
      <c r="BE1993" s="138" t="str">
        <f>IF('6'!$B$5="","",IF('6'!$B$36="","",'6'!$B$4))</f>
        <v/>
      </c>
    </row>
    <row r="1994" spans="50:57" x14ac:dyDescent="0.25">
      <c r="AX1994" s="139" t="str">
        <f>IF('6'!$B$5="","",IF('6'!$B$36="","",'6'!$B$5))</f>
        <v/>
      </c>
      <c r="AY1994" s="137" t="str">
        <f>IF('6'!$B$5="","",IF('6'!$B$36="","","PCF011003"))</f>
        <v/>
      </c>
      <c r="AZ1994" s="140" t="str">
        <f>IF('6'!$B$5="","",IF('6'!$B$36="","",1))</f>
        <v/>
      </c>
      <c r="BA1994" s="137" t="str">
        <f>IF('6'!$B$5="","",IF('6'!$B$36="","",101))</f>
        <v/>
      </c>
      <c r="BB1994" s="137" t="str">
        <f>IF('6'!$B$5="","",IF('6'!$B$36="","",IF('6'!$I$35="","",'6'!$I$35)))</f>
        <v/>
      </c>
      <c r="BC1994" s="141" t="str">
        <f>IF('6'!$B$5="","",IF('6'!$B$36="","",0))</f>
        <v/>
      </c>
      <c r="BD1994" s="137" t="str">
        <f>IF('6'!$B$5="","",IF('6'!$B$36="","",'6'!$B$2))</f>
        <v/>
      </c>
      <c r="BE1994" s="138" t="str">
        <f>IF('6'!$B$5="","",IF('6'!$B$36="","",'6'!$B$4))</f>
        <v/>
      </c>
    </row>
    <row r="1995" spans="50:57" x14ac:dyDescent="0.25">
      <c r="AX1995" s="139" t="str">
        <f>IF('6'!$B$5="","",IF('6'!$B$36="","",'6'!$B$5))</f>
        <v/>
      </c>
      <c r="AY1995" s="137" t="str">
        <f>IF('6'!$B$5="","",IF('6'!$B$36="","","PCF011003"))</f>
        <v/>
      </c>
      <c r="AZ1995" s="140" t="str">
        <f>IF('6'!$B$5="","",IF('6'!$B$36="","",1))</f>
        <v/>
      </c>
      <c r="BA1995" s="137" t="str">
        <f>IF('6'!$B$5="","",IF('6'!$B$36="","",102))</f>
        <v/>
      </c>
      <c r="BB1995" s="137" t="str">
        <f>IF('6'!$B$5="","",IF('6'!$B$36="","",IF('6'!$B$5="","",'6'!$B$5)))</f>
        <v/>
      </c>
      <c r="BC1995" s="141" t="str">
        <f>IF('6'!$B$5="","",IF('6'!$B$36="","",0))</f>
        <v/>
      </c>
      <c r="BD1995" s="137" t="str">
        <f>IF('6'!$B$5="","",IF('6'!$B$36="","",'6'!$B$2))</f>
        <v/>
      </c>
      <c r="BE1995" s="138" t="str">
        <f>IF('6'!$B$5="","",IF('6'!$B$36="","",'6'!$B$4))</f>
        <v/>
      </c>
    </row>
    <row r="1996" spans="50:57" x14ac:dyDescent="0.25">
      <c r="AX1996" s="139" t="str">
        <f>IF('6'!$B$5="","",IF('6'!$B$36="","",'6'!$B$5))</f>
        <v/>
      </c>
      <c r="AY1996" s="137" t="str">
        <f>IF('6'!$B$5="","",IF('6'!$B$36="","","PCF011003"))</f>
        <v/>
      </c>
      <c r="AZ1996" s="140" t="str">
        <f>IF('6'!$B$5="","",IF('6'!$B$36="","",1))</f>
        <v/>
      </c>
      <c r="BA1996" s="137" t="str">
        <f>IF('6'!$B$5="","",IF('6'!$B$36="","",103))</f>
        <v/>
      </c>
      <c r="BB1996" s="137"/>
      <c r="BC1996" s="141" t="str">
        <f>IF('6'!$B$5="","",IF('6'!$B$36="","",'6'!$B$32))</f>
        <v/>
      </c>
      <c r="BD1996" s="137" t="str">
        <f>IF('6'!$B$5="","",IF('6'!$B$36="","",'6'!$B$2))</f>
        <v/>
      </c>
      <c r="BE1996" s="138" t="str">
        <f>IF('6'!$B$5="","",IF('6'!$B$36="","",'6'!$B$4))</f>
        <v/>
      </c>
    </row>
    <row r="1997" spans="50:57" x14ac:dyDescent="0.25">
      <c r="AX1997" s="139" t="str">
        <f>IF('6'!$B$5="","",IF('6'!$B$36="","",'6'!$B$5))</f>
        <v/>
      </c>
      <c r="AY1997" s="137" t="str">
        <f>IF('6'!$B$5="","",IF('6'!$B$36="","","PCF011003"))</f>
        <v/>
      </c>
      <c r="AZ1997" s="140" t="str">
        <f>IF('6'!$B$5="","",IF('6'!$B$36="","",1))</f>
        <v/>
      </c>
      <c r="BA1997" s="137" t="str">
        <f>IF('6'!$B$5="","",IF('6'!$B$36="","",104))</f>
        <v/>
      </c>
      <c r="BB1997" s="137" t="str">
        <f>IF('6'!$B$5="","",IF('6'!$B$36="","",IF('6'!$A$18="","",'6'!$A$18)))</f>
        <v/>
      </c>
      <c r="BC1997" s="141" t="str">
        <f>IF('6'!$B$5="","",IF('6'!$B$36="","",0))</f>
        <v/>
      </c>
      <c r="BD1997" s="137" t="str">
        <f>IF('6'!$B$5="","",IF('6'!$B$36="","",'6'!$B$2))</f>
        <v/>
      </c>
      <c r="BE1997" s="138" t="str">
        <f>IF('6'!$B$5="","",IF('6'!$B$36="","",'6'!$B$4))</f>
        <v/>
      </c>
    </row>
    <row r="1998" spans="50:57" x14ac:dyDescent="0.25">
      <c r="AX1998" s="139" t="str">
        <f>IF('6'!$B$5="","",IF('6'!$B$36="","",'6'!$B$5))</f>
        <v/>
      </c>
      <c r="AY1998" s="137" t="str">
        <f>IF('6'!$B$5="","",IF('6'!$B$36="","","PCF011003"))</f>
        <v/>
      </c>
      <c r="AZ1998" s="140" t="str">
        <f>IF('6'!$B$5="","",IF('6'!$B$36="","",1))</f>
        <v/>
      </c>
      <c r="BA1998" s="137" t="str">
        <f>IF('6'!$B$5="","",IF('6'!$B$36="","",105))</f>
        <v/>
      </c>
      <c r="BB1998" s="137" t="str">
        <f>IF('6'!$B$5="","",IF('6'!$B$36="","",IF('6'!$A$19="","",'6'!$A$19)))</f>
        <v/>
      </c>
      <c r="BC1998" s="141" t="str">
        <f>IF('6'!$B$5="","",IF('6'!$B$36="","",0))</f>
        <v/>
      </c>
      <c r="BD1998" s="137" t="str">
        <f>IF('6'!$B$5="","",IF('6'!$B$36="","",'6'!$B$2))</f>
        <v/>
      </c>
      <c r="BE1998" s="138" t="str">
        <f>IF('6'!$B$5="","",IF('6'!$B$36="","",'6'!$B$4))</f>
        <v/>
      </c>
    </row>
    <row r="1999" spans="50:57" x14ac:dyDescent="0.25">
      <c r="AX1999" s="139" t="str">
        <f>IF('6'!$B$5="","",IF('6'!$B$36="","",'6'!$B$5))</f>
        <v/>
      </c>
      <c r="AY1999" s="137" t="str">
        <f>IF('6'!$B$5="","",IF('6'!$B$36="","","PCF011003"))</f>
        <v/>
      </c>
      <c r="AZ1999" s="140" t="str">
        <f>IF('6'!$B$5="","",IF('6'!$B$36="","",1))</f>
        <v/>
      </c>
      <c r="BA1999" s="137" t="str">
        <f>IF('6'!$B$5="","",IF('6'!$B$36="","",106))</f>
        <v/>
      </c>
      <c r="BB1999" s="137" t="str">
        <f>IF('6'!$B$5="","",IF('6'!$B$36="","",IF('6'!$A$20="","",'6'!$A$20)))</f>
        <v/>
      </c>
      <c r="BC1999" s="141" t="str">
        <f>IF('6'!$B$5="","",IF('6'!$B$36="","",0))</f>
        <v/>
      </c>
      <c r="BD1999" s="137" t="str">
        <f>IF('6'!$B$5="","",IF('6'!$B$36="","",'6'!$B$2))</f>
        <v/>
      </c>
      <c r="BE1999" s="138" t="str">
        <f>IF('6'!$B$5="","",IF('6'!$B$36="","",'6'!$B$4))</f>
        <v/>
      </c>
    </row>
    <row r="2000" spans="50:57" x14ac:dyDescent="0.25">
      <c r="AX2000" s="139" t="str">
        <f>IF('6'!$B$5="","",IF('6'!$B$36="","",'6'!$B$5))</f>
        <v/>
      </c>
      <c r="AY2000" s="137" t="str">
        <f>IF('6'!$B$5="","",IF('6'!$B$36="","","PCF011003"))</f>
        <v/>
      </c>
      <c r="AZ2000" s="140" t="str">
        <f>IF('6'!$B$5="","",IF('6'!$B$36="","",1))</f>
        <v/>
      </c>
      <c r="BA2000" s="137" t="str">
        <f>IF('6'!$B$5="","",IF('6'!$B$36="","",107))</f>
        <v/>
      </c>
      <c r="BB2000" s="137" t="str">
        <f>IF('6'!$B$5="","",IF('6'!$B$36="","",IF('6'!$A$21="","",'6'!$A$21)))</f>
        <v/>
      </c>
      <c r="BC2000" s="141" t="str">
        <f>IF('6'!$B$5="","",IF('6'!$B$36="","",0))</f>
        <v/>
      </c>
      <c r="BD2000" s="137" t="str">
        <f>IF('6'!$B$5="","",IF('6'!$B$36="","",'6'!$B$2))</f>
        <v/>
      </c>
      <c r="BE2000" s="138" t="str">
        <f>IF('6'!$B$5="","",IF('6'!$B$36="","",'6'!$B$4))</f>
        <v/>
      </c>
    </row>
    <row r="2001" spans="50:57" x14ac:dyDescent="0.25">
      <c r="AX2001" s="139" t="str">
        <f>IF('6'!$B$5="","",IF('6'!$B$36="","",'6'!$B$5))</f>
        <v/>
      </c>
      <c r="AY2001" s="137" t="str">
        <f>IF('6'!$B$5="","",IF('6'!$B$36="","","PCF011003"))</f>
        <v/>
      </c>
      <c r="AZ2001" s="140" t="str">
        <f>IF('6'!$B$5="","",IF('6'!$B$36="","",1))</f>
        <v/>
      </c>
      <c r="BA2001" s="137" t="str">
        <f>IF('6'!$B$5="","",IF('6'!$B$36="","",108))</f>
        <v/>
      </c>
      <c r="BB2001" s="137"/>
      <c r="BC2001" s="141" t="str">
        <f>IF('6'!$B$5="","",IF('6'!$B$36="","",'6'!$B$32))</f>
        <v/>
      </c>
      <c r="BD2001" s="137" t="str">
        <f>IF('6'!$B$5="","",IF('6'!$B$36="","",'6'!$B$2))</f>
        <v/>
      </c>
      <c r="BE2001" s="138" t="str">
        <f>IF('6'!$B$5="","",IF('6'!$B$36="","",'6'!$B$4))</f>
        <v/>
      </c>
    </row>
    <row r="2002" spans="50:57" x14ac:dyDescent="0.25">
      <c r="AX2002" s="139" t="str">
        <f>IF('6'!$B$5="","",IF('6'!$B$36="","",'6'!$B$5))</f>
        <v/>
      </c>
      <c r="AY2002" s="137" t="str">
        <f>IF('6'!$B$5="","",IF('6'!$B$36="","","PCF011003"))</f>
        <v/>
      </c>
      <c r="AZ2002" s="140" t="str">
        <f>IF('6'!$B$5="","",IF('6'!$B$36="","",1))</f>
        <v/>
      </c>
      <c r="BA2002" s="137" t="str">
        <f>IF('6'!$B$5="","",IF('6'!$B$36="","",109))</f>
        <v/>
      </c>
      <c r="BB2002" s="137"/>
      <c r="BC2002" s="141" t="str">
        <f>IF('6'!$B$5="","",IF('6'!$B$36="","",'6'!$B$33))</f>
        <v/>
      </c>
      <c r="BD2002" s="137" t="str">
        <f>IF('6'!$B$5="","",IF('6'!$B$36="","",'6'!$B$2))</f>
        <v/>
      </c>
      <c r="BE2002" s="138" t="str">
        <f>IF('6'!$B$5="","",IF('6'!$B$36="","",'6'!$B$4))</f>
        <v/>
      </c>
    </row>
    <row r="2003" spans="50:57" x14ac:dyDescent="0.25">
      <c r="AX2003" s="139" t="str">
        <f>IF('6'!$B$5="","",IF('6'!$B$36="","",'6'!$B$5))</f>
        <v/>
      </c>
      <c r="AY2003" s="137" t="str">
        <f>IF('6'!$B$5="","",IF('6'!$B$36="","","PCF011003"))</f>
        <v/>
      </c>
      <c r="AZ2003" s="140" t="str">
        <f>IF('6'!$B$5="","",IF('6'!$B$36="","",1))</f>
        <v/>
      </c>
      <c r="BA2003" s="137" t="str">
        <f>IF('6'!$B$5="","",IF('6'!$B$36="","",110))</f>
        <v/>
      </c>
      <c r="BB2003" s="137"/>
      <c r="BC2003" s="141" t="str">
        <f>IF('6'!$B$5="","",IF('6'!$B$36="","",'6'!$B$33))</f>
        <v/>
      </c>
      <c r="BD2003" s="137" t="str">
        <f>IF('6'!$B$5="","",IF('6'!$B$36="","",'6'!$B$2))</f>
        <v/>
      </c>
      <c r="BE2003" s="138" t="str">
        <f>IF('6'!$B$5="","",IF('6'!$B$36="","",'6'!$B$4))</f>
        <v/>
      </c>
    </row>
    <row r="2004" spans="50:57" x14ac:dyDescent="0.25">
      <c r="AX2004" s="139" t="str">
        <f>IF('6'!$B$5="","",IF('6'!$B$36="","",'6'!$B$5))</f>
        <v/>
      </c>
      <c r="AY2004" s="137" t="str">
        <f>IF('6'!$B$5="","",IF('6'!$B$36="","","PCF011003"))</f>
        <v/>
      </c>
      <c r="AZ2004" s="140" t="str">
        <f>IF('6'!$B$5="","",IF('6'!$B$36="","",1))</f>
        <v/>
      </c>
      <c r="BA2004" s="137" t="str">
        <f>IF('6'!$B$5="","",IF('6'!$B$36="","",111))</f>
        <v/>
      </c>
      <c r="BB2004" s="137"/>
      <c r="BC2004" s="141" t="str">
        <f>IF('6'!$B$5="","",IF('6'!$B$36="","",'6'!$I$35))</f>
        <v/>
      </c>
      <c r="BD2004" s="137" t="str">
        <f>IF('6'!$B$5="","",IF('6'!$B$36="","",'6'!$B$2))</f>
        <v/>
      </c>
      <c r="BE2004" s="138" t="str">
        <f>IF('6'!$B$5="","",IF('6'!$B$36="","",'6'!$B$4))</f>
        <v/>
      </c>
    </row>
    <row r="2005" spans="50:57" x14ac:dyDescent="0.25">
      <c r="AX2005" s="139" t="str">
        <f>IF('6'!$B$5="","",IF('6'!$B$36="","",'6'!$B$5))</f>
        <v/>
      </c>
      <c r="AY2005" s="137" t="str">
        <f>IF('6'!$B$5="","",IF('6'!$B$36="","","PCF011003"))</f>
        <v/>
      </c>
      <c r="AZ2005" s="140" t="str">
        <f>IF('6'!$B$5="","",IF('6'!$B$36="","",1))</f>
        <v/>
      </c>
      <c r="BA2005" s="137" t="str">
        <f>IF('6'!$B$5="","",IF('6'!$B$36="","",112))</f>
        <v/>
      </c>
      <c r="BB2005" s="137" t="str">
        <f>IF('6'!$B$5="","",IF('6'!$B$36="","",IF('6'!$C$25="","",'6'!$C$25)))</f>
        <v/>
      </c>
      <c r="BC2005" s="141" t="str">
        <f>IF('6'!$B$5="","",IF('6'!$B$36="","",0))</f>
        <v/>
      </c>
      <c r="BD2005" s="137" t="str">
        <f>IF('6'!$B$5="","",IF('6'!$B$36="","",'6'!$B$2))</f>
        <v/>
      </c>
      <c r="BE2005" s="138" t="str">
        <f>IF('6'!$B$5="","",IF('6'!$B$36="","",'6'!$B$4))</f>
        <v/>
      </c>
    </row>
    <row r="2006" spans="50:57" x14ac:dyDescent="0.25">
      <c r="AX2006" s="139" t="str">
        <f>IF('6'!$B$5="","",IF('6'!$B$36="","",'6'!$B$5))</f>
        <v/>
      </c>
      <c r="AY2006" s="137" t="str">
        <f>IF('6'!$B$5="","",IF('6'!$B$36="","","PCF011003"))</f>
        <v/>
      </c>
      <c r="AZ2006" s="140" t="str">
        <f>IF('6'!$B$5="","",IF('6'!$B$36="","",1))</f>
        <v/>
      </c>
      <c r="BA2006" s="137" t="str">
        <f>IF('6'!$B$5="","",IF('6'!$B$36="","",113))</f>
        <v/>
      </c>
      <c r="BB2006" s="137" t="str">
        <f>IF('6'!$B$5="","",IF('6'!$B$36="","",IF('6'!$C$26="","",'6'!$C$26)))</f>
        <v/>
      </c>
      <c r="BC2006" s="141" t="str">
        <f>IF('6'!$B$5="","",IF('6'!$B$36="","",0))</f>
        <v/>
      </c>
      <c r="BD2006" s="137" t="str">
        <f>IF('6'!$B$5="","",IF('6'!$B$36="","",'6'!$B$2))</f>
        <v/>
      </c>
      <c r="BE2006" s="138" t="str">
        <f>IF('6'!$B$5="","",IF('6'!$B$36="","",'6'!$B$4))</f>
        <v/>
      </c>
    </row>
    <row r="2007" spans="50:57" x14ac:dyDescent="0.25">
      <c r="AX2007" s="139" t="str">
        <f>IF('6'!$B$5="","",IF('6'!$B$36="","",'6'!$B$5))</f>
        <v/>
      </c>
      <c r="AY2007" s="137" t="str">
        <f>IF('6'!$B$5="","",IF('6'!$B$36="","","PCF011003"))</f>
        <v/>
      </c>
      <c r="AZ2007" s="140" t="str">
        <f>IF('6'!$B$5="","",IF('6'!$B$36="","",1))</f>
        <v/>
      </c>
      <c r="BA2007" s="137" t="str">
        <f>IF('6'!$B$5="","",IF('6'!$B$36="","",114))</f>
        <v/>
      </c>
      <c r="BB2007" s="137" t="str">
        <f>IF('6'!$B$5="","",IF('6'!$B$36="","",IF('6'!$C$27="","",'6'!$C$27)))</f>
        <v/>
      </c>
      <c r="BC2007" s="141" t="str">
        <f>IF('6'!$B$5="","",IF('6'!$B$36="","",0))</f>
        <v/>
      </c>
      <c r="BD2007" s="137" t="str">
        <f>IF('6'!$B$5="","",IF('6'!$B$36="","",'6'!$B$2))</f>
        <v/>
      </c>
      <c r="BE2007" s="138" t="str">
        <f>IF('6'!$B$5="","",IF('6'!$B$36="","",'6'!$B$4))</f>
        <v/>
      </c>
    </row>
    <row r="2008" spans="50:57" x14ac:dyDescent="0.25">
      <c r="AX2008" s="139" t="str">
        <f>IF('6'!$B$5="","",IF('6'!$B$36="","",'6'!$B$5))</f>
        <v/>
      </c>
      <c r="AY2008" s="137" t="str">
        <f>IF('6'!$B$5="","",IF('6'!$B$36="","","PCF011003"))</f>
        <v/>
      </c>
      <c r="AZ2008" s="140" t="str">
        <f>IF('6'!$B$5="","",IF('6'!$B$36="","",1))</f>
        <v/>
      </c>
      <c r="BA2008" s="137" t="str">
        <f>IF('6'!$B$5="","",IF('6'!$B$36="","",115))</f>
        <v/>
      </c>
      <c r="BB2008" s="137" t="str">
        <f>IF('6'!$B$5="","",IF('6'!$B$36="","",IF('6'!$C$28="","",'6'!$C$28)))</f>
        <v/>
      </c>
      <c r="BC2008" s="141" t="str">
        <f>IF('6'!$B$5="","",IF('6'!$B$36="","",0))</f>
        <v/>
      </c>
      <c r="BD2008" s="137" t="str">
        <f>IF('6'!$B$5="","",IF('6'!$B$36="","",'6'!$B$2))</f>
        <v/>
      </c>
      <c r="BE2008" s="138" t="str">
        <f>IF('6'!$B$5="","",IF('6'!$B$36="","",'6'!$B$4))</f>
        <v/>
      </c>
    </row>
    <row r="2009" spans="50:57" x14ac:dyDescent="0.25">
      <c r="AX2009" s="139" t="str">
        <f>IF('6'!$B$5="","",IF('6'!$B$36="","",'6'!$B$5))</f>
        <v/>
      </c>
      <c r="AY2009" s="137" t="str">
        <f>IF('6'!$B$5="","",IF('6'!$B$36="","","PCF011003"))</f>
        <v/>
      </c>
      <c r="AZ2009" s="140" t="str">
        <f>IF('6'!$B$5="","",IF('6'!$B$36="","",1))</f>
        <v/>
      </c>
      <c r="BA2009" s="137" t="str">
        <f>IF('6'!$B$5="","",IF('6'!$B$36="","",116))</f>
        <v/>
      </c>
      <c r="BB2009" s="137" t="str">
        <f>IF('6'!$B$5="","",IF('6'!$B$36="","",IF('6'!$C$25="","",'6'!$C$25)))</f>
        <v/>
      </c>
      <c r="BC2009" s="141" t="str">
        <f>IF('6'!$B$5="","",IF('6'!$B$36="","",0))</f>
        <v/>
      </c>
      <c r="BD2009" s="137" t="str">
        <f>IF('6'!$B$5="","",IF('6'!$B$36="","",'6'!$B$2))</f>
        <v/>
      </c>
      <c r="BE2009" s="138" t="str">
        <f>IF('6'!$B$5="","",IF('6'!$B$36="","",'6'!$B$4))</f>
        <v/>
      </c>
    </row>
    <row r="2010" spans="50:57" x14ac:dyDescent="0.25">
      <c r="AX2010" s="139" t="str">
        <f>IF('6'!$B$5="","",IF('6'!$B$36="","",'6'!$B$5))</f>
        <v/>
      </c>
      <c r="AY2010" s="137" t="str">
        <f>IF('6'!$B$5="","",IF('6'!$B$36="","","PCF011003"))</f>
        <v/>
      </c>
      <c r="AZ2010" s="140" t="str">
        <f>IF('6'!$B$5="","",IF('6'!$B$36="","",1))</f>
        <v/>
      </c>
      <c r="BA2010" s="137" t="str">
        <f>IF('6'!$B$5="","",IF('6'!$B$36="","",117))</f>
        <v/>
      </c>
      <c r="BB2010" s="137" t="str">
        <f>IF('6'!$B$5="","",IF('6'!$B$36="","",IF('6'!$C$26="","",'6'!$C$26)))</f>
        <v/>
      </c>
      <c r="BC2010" s="141" t="str">
        <f>IF('6'!$B$5="","",IF('6'!$B$36="","",0))</f>
        <v/>
      </c>
      <c r="BD2010" s="137" t="str">
        <f>IF('6'!$B$5="","",IF('6'!$B$36="","",'6'!$B$2))</f>
        <v/>
      </c>
      <c r="BE2010" s="138" t="str">
        <f>IF('6'!$B$5="","",IF('6'!$B$36="","",'6'!$B$4))</f>
        <v/>
      </c>
    </row>
    <row r="2011" spans="50:57" x14ac:dyDescent="0.25">
      <c r="AX2011" s="139" t="str">
        <f>IF('6'!$B$5="","",IF('6'!$B$36="","",'6'!$B$5))</f>
        <v/>
      </c>
      <c r="AY2011" s="137" t="str">
        <f>IF('6'!$B$5="","",IF('6'!$B$36="","","PCF011003"))</f>
        <v/>
      </c>
      <c r="AZ2011" s="140" t="str">
        <f>IF('6'!$B$5="","",IF('6'!$B$36="","",1))</f>
        <v/>
      </c>
      <c r="BA2011" s="137" t="str">
        <f>IF('6'!$B$5="","",IF('6'!$B$36="","",118))</f>
        <v/>
      </c>
      <c r="BB2011" s="137" t="str">
        <f>IF('6'!$B$5="","",IF('6'!$B$36="","",IF('6'!$C$27="","",'6'!$C$27)))</f>
        <v/>
      </c>
      <c r="BC2011" s="141" t="str">
        <f>IF('6'!$B$5="","",IF('6'!$B$36="","",0))</f>
        <v/>
      </c>
      <c r="BD2011" s="137" t="str">
        <f>IF('6'!$B$5="","",IF('6'!$B$36="","",'6'!$B$2))</f>
        <v/>
      </c>
      <c r="BE2011" s="138" t="str">
        <f>IF('6'!$B$5="","",IF('6'!$B$36="","",'6'!$B$4))</f>
        <v/>
      </c>
    </row>
    <row r="2012" spans="50:57" x14ac:dyDescent="0.25">
      <c r="AX2012" s="139" t="str">
        <f>IF('6'!$B$5="","",IF('6'!$B$36="","",'6'!$B$5))</f>
        <v/>
      </c>
      <c r="AY2012" s="137" t="str">
        <f>IF('6'!$B$5="","",IF('6'!$B$36="","","PCF011003"))</f>
        <v/>
      </c>
      <c r="AZ2012" s="140" t="str">
        <f>IF('6'!$B$5="","",IF('6'!$B$36="","",1))</f>
        <v/>
      </c>
      <c r="BA2012" s="137" t="str">
        <f>IF('6'!$B$5="","",IF('6'!$B$36="","",119))</f>
        <v/>
      </c>
      <c r="BB2012" s="137" t="str">
        <f>IF('6'!$B$5="","",IF('6'!$B$36="","",IF('6'!$C$28="","",'6'!$C$28)))</f>
        <v/>
      </c>
      <c r="BC2012" s="141" t="str">
        <f>IF('6'!$B$5="","",IF('6'!$B$36="","",0))</f>
        <v/>
      </c>
      <c r="BD2012" s="137" t="str">
        <f>IF('6'!$B$5="","",IF('6'!$B$36="","",'6'!$B$2))</f>
        <v/>
      </c>
      <c r="BE2012" s="138" t="str">
        <f>IF('6'!$B$5="","",IF('6'!$B$36="","",'6'!$B$4))</f>
        <v/>
      </c>
    </row>
    <row r="2013" spans="50:57" x14ac:dyDescent="0.25">
      <c r="AX2013" s="139" t="str">
        <f>IF('6'!$B$5="","",IF('6'!$B$36="","",'6'!$B$5))</f>
        <v/>
      </c>
      <c r="AY2013" s="137" t="str">
        <f>IF('6'!$B$5="","",IF('6'!$B$36="","","PCF011003"))</f>
        <v/>
      </c>
      <c r="AZ2013" s="140" t="str">
        <f>IF('6'!$B$5="","",IF('6'!$B$36="","",1))</f>
        <v/>
      </c>
      <c r="BA2013" s="137" t="str">
        <f>IF('6'!$B$5="","",IF('6'!$B$36="","",120))</f>
        <v/>
      </c>
      <c r="BB2013" s="137" t="str">
        <f>IF('6'!$B$5="","",IF('6'!$B$36="","",IF('6'!$B$8="","",'6'!$B$8)))</f>
        <v/>
      </c>
      <c r="BC2013" s="141" t="str">
        <f>IF('6'!$B$5="","",IF('6'!$B$36="","",0))</f>
        <v/>
      </c>
      <c r="BD2013" s="137" t="str">
        <f>IF('6'!$B$5="","",IF('6'!$B$36="","",'6'!$B$2))</f>
        <v/>
      </c>
      <c r="BE2013" s="138" t="str">
        <f>IF('6'!$B$5="","",IF('6'!$B$36="","",'6'!$B$4))</f>
        <v/>
      </c>
    </row>
    <row r="2014" spans="50:57" x14ac:dyDescent="0.25">
      <c r="AX2014" s="139" t="str">
        <f>IF('6'!$B$5="","",IF('6'!$B$36="","",'6'!$B$5))</f>
        <v/>
      </c>
      <c r="AY2014" s="137" t="str">
        <f>IF('6'!$B$5="","",IF('6'!$B$36="","","PCF011003"))</f>
        <v/>
      </c>
      <c r="AZ2014" s="140" t="str">
        <f>IF('6'!$B$5="","",IF('6'!$B$36="","",1))</f>
        <v/>
      </c>
      <c r="BA2014" s="137" t="str">
        <f>IF('6'!$B$5="","",IF('6'!$B$36="","",121))</f>
        <v/>
      </c>
      <c r="BB2014" s="137"/>
      <c r="BC2014" s="141" t="str">
        <f>IF('6'!$B$5="","",IF('6'!$B$36="","",0))</f>
        <v/>
      </c>
      <c r="BD2014" s="137" t="str">
        <f>IF('6'!$B$5="","",IF('6'!$B$36="","",'6'!$B$2))</f>
        <v/>
      </c>
      <c r="BE2014" s="138" t="str">
        <f>IF('6'!$B$5="","",IF('6'!$B$36="","",'6'!$B$4))</f>
        <v/>
      </c>
    </row>
    <row r="2015" spans="50:57" x14ac:dyDescent="0.25">
      <c r="AX2015" s="139" t="str">
        <f>IF('6'!$B$5="","",IF('6'!$B$36="","",'6'!$B$5))</f>
        <v/>
      </c>
      <c r="AY2015" s="137" t="str">
        <f>IF('6'!$B$5="","",IF('6'!$B$36="","","PCF011003"))</f>
        <v/>
      </c>
      <c r="AZ2015" s="140" t="str">
        <f>IF('6'!$B$5="","",IF('6'!$B$36="","",1))</f>
        <v/>
      </c>
      <c r="BA2015" s="137" t="str">
        <f>IF('6'!$B$5="","",IF('6'!$B$36="","",122))</f>
        <v/>
      </c>
      <c r="BB2015" s="137"/>
      <c r="BC2015" s="141" t="str">
        <f>IF('6'!$B$5="","",IF('6'!$B$36="","",0))</f>
        <v/>
      </c>
      <c r="BD2015" s="137" t="str">
        <f>IF('6'!$B$5="","",IF('6'!$B$36="","",'6'!$B$2))</f>
        <v/>
      </c>
      <c r="BE2015" s="138" t="str">
        <f>IF('6'!$B$5="","",IF('6'!$B$36="","",'6'!$B$4))</f>
        <v/>
      </c>
    </row>
    <row r="2016" spans="50:57" x14ac:dyDescent="0.25">
      <c r="AX2016" s="139" t="str">
        <f>IF('6'!$B$5="","",IF('6'!$B$36="","",'6'!$B$5))</f>
        <v/>
      </c>
      <c r="AY2016" s="137" t="str">
        <f>IF('6'!$B$5="","",IF('6'!$B$36="","","PCF011003"))</f>
        <v/>
      </c>
      <c r="AZ2016" s="140" t="str">
        <f>IF('6'!$B$5="","",IF('6'!$B$36="","",1))</f>
        <v/>
      </c>
      <c r="BA2016" s="137" t="str">
        <f>IF('6'!$B$5="","",IF('6'!$B$36="","",123))</f>
        <v/>
      </c>
      <c r="BB2016" s="137"/>
      <c r="BC2016" s="141" t="str">
        <f>IF('6'!$B$5="","",IF('6'!$B$36="","",'6'!$C$44))</f>
        <v/>
      </c>
      <c r="BD2016" s="137" t="str">
        <f>IF('6'!$B$5="","",IF('6'!$B$36="","",'6'!$B$2))</f>
        <v/>
      </c>
      <c r="BE2016" s="138" t="str">
        <f>IF('6'!$B$5="","",IF('6'!$B$36="","",'6'!$B$4))</f>
        <v/>
      </c>
    </row>
    <row r="2017" spans="50:57" x14ac:dyDescent="0.25">
      <c r="AX2017" s="139" t="str">
        <f>IF('6'!$B$5="","",IF('6'!$B$36="","",'6'!$B$5))</f>
        <v/>
      </c>
      <c r="AY2017" s="137" t="str">
        <f>IF('6'!$B$5="","",IF('6'!$B$36="","","PCF011003"))</f>
        <v/>
      </c>
      <c r="AZ2017" s="140" t="str">
        <f>IF('6'!$B$5="","",IF('6'!$B$36="","",1))</f>
        <v/>
      </c>
      <c r="BA2017" s="137" t="str">
        <f>IF('6'!$B$5="","",IF('6'!$B$36="","",124))</f>
        <v/>
      </c>
      <c r="BB2017" s="137"/>
      <c r="BC2017" s="141" t="str">
        <f>IF('6'!$B$5="","",IF('6'!$B$36="","",'6'!$C$45))</f>
        <v/>
      </c>
      <c r="BD2017" s="137" t="str">
        <f>IF('6'!$B$5="","",IF('6'!$B$36="","",'6'!$B$2))</f>
        <v/>
      </c>
      <c r="BE2017" s="138" t="str">
        <f>IF('6'!$B$5="","",IF('6'!$B$36="","",'6'!$B$4))</f>
        <v/>
      </c>
    </row>
    <row r="2018" spans="50:57" x14ac:dyDescent="0.25">
      <c r="AX2018" s="139" t="str">
        <f>IF('6'!$B$5="","",IF('6'!$B$36="","",'6'!$B$5))</f>
        <v/>
      </c>
      <c r="AY2018" s="137" t="str">
        <f>IF('6'!$B$5="","",IF('6'!$B$36="","","PCF011003"))</f>
        <v/>
      </c>
      <c r="AZ2018" s="140" t="str">
        <f>IF('6'!$B$5="","",IF('6'!$B$36="","",1))</f>
        <v/>
      </c>
      <c r="BA2018" s="137" t="str">
        <f>IF('6'!$B$5="","",IF('6'!$B$36="","",125))</f>
        <v/>
      </c>
      <c r="BB2018" s="137"/>
      <c r="BC2018" s="141" t="str">
        <f>IF('6'!$B$5="","",IF('6'!$B$36="","",'6'!$C$46))</f>
        <v/>
      </c>
      <c r="BD2018" s="137" t="str">
        <f>IF('6'!$B$5="","",IF('6'!$B$36="","",'6'!$B$2))</f>
        <v/>
      </c>
      <c r="BE2018" s="138" t="str">
        <f>IF('6'!$B$5="","",IF('6'!$B$36="","",'6'!$B$4))</f>
        <v/>
      </c>
    </row>
    <row r="2019" spans="50:57" x14ac:dyDescent="0.25">
      <c r="AX2019" s="139" t="str">
        <f>IF('6'!$B$5="","",IF('6'!$B$36="","",'6'!$B$5))</f>
        <v/>
      </c>
      <c r="AY2019" s="137" t="str">
        <f>IF('6'!$B$5="","",IF('6'!$B$36="","","PCF011003"))</f>
        <v/>
      </c>
      <c r="AZ2019" s="140" t="str">
        <f>IF('6'!$B$5="","",IF('6'!$B$36="","",1))</f>
        <v/>
      </c>
      <c r="BA2019" s="137" t="str">
        <f>IF('6'!$B$5="","",IF('6'!$B$36="","",126))</f>
        <v/>
      </c>
      <c r="BB2019" s="137"/>
      <c r="BC2019" s="141" t="str">
        <f>IF('6'!$B$5="","",IF('6'!$B$36="","",'6'!$C$47))</f>
        <v/>
      </c>
      <c r="BD2019" s="137" t="str">
        <f>IF('6'!$B$5="","",IF('6'!$B$36="","",'6'!$B$2))</f>
        <v/>
      </c>
      <c r="BE2019" s="138" t="str">
        <f>IF('6'!$B$5="","",IF('6'!$B$36="","",'6'!$B$4))</f>
        <v/>
      </c>
    </row>
    <row r="2020" spans="50:57" x14ac:dyDescent="0.25">
      <c r="AX2020" s="139" t="str">
        <f>IF('6'!$B$5="","",IF('6'!$B$36="","",'6'!$B$5))</f>
        <v/>
      </c>
      <c r="AY2020" s="137" t="str">
        <f>IF('6'!$B$5="","",IF('6'!$B$36="","","PCF011003"))</f>
        <v/>
      </c>
      <c r="AZ2020" s="140" t="str">
        <f>IF('6'!$B$5="","",IF('6'!$B$36="","",1))</f>
        <v/>
      </c>
      <c r="BA2020" s="137" t="str">
        <f>IF('6'!$B$5="","",IF('6'!$B$36="","",127))</f>
        <v/>
      </c>
      <c r="BB2020" s="137"/>
      <c r="BC2020" s="141" t="str">
        <f>IF('6'!$B$5="","",IF('6'!$B$36="","",'6'!$C$48))</f>
        <v/>
      </c>
      <c r="BD2020" s="137" t="str">
        <f>IF('6'!$B$5="","",IF('6'!$B$36="","",'6'!$B$2))</f>
        <v/>
      </c>
      <c r="BE2020" s="138" t="str">
        <f>IF('6'!$B$5="","",IF('6'!$B$36="","",'6'!$B$4))</f>
        <v/>
      </c>
    </row>
    <row r="2021" spans="50:57" x14ac:dyDescent="0.25">
      <c r="AX2021" s="139" t="str">
        <f>IF('6'!$B$5="","",IF('6'!$B$36="","",'6'!$B$5))</f>
        <v/>
      </c>
      <c r="AY2021" s="137" t="str">
        <f>IF('6'!$B$5="","",IF('6'!$B$36="","","PCF011003"))</f>
        <v/>
      </c>
      <c r="AZ2021" s="140" t="str">
        <f>IF('6'!$B$5="","",IF('6'!$B$36="","",1))</f>
        <v/>
      </c>
      <c r="BA2021" s="137" t="str">
        <f>IF('6'!$B$5="","",IF('6'!$B$36="","",128))</f>
        <v/>
      </c>
      <c r="BB2021" s="137"/>
      <c r="BC2021" s="141" t="str">
        <f>IF('6'!$B$5="","",IF('6'!$B$36="","",'6'!$C$49))</f>
        <v/>
      </c>
      <c r="BD2021" s="137" t="str">
        <f>IF('6'!$B$5="","",IF('6'!$B$36="","",'6'!$B$2))</f>
        <v/>
      </c>
      <c r="BE2021" s="138" t="str">
        <f>IF('6'!$B$5="","",IF('6'!$B$36="","",'6'!$B$4))</f>
        <v/>
      </c>
    </row>
    <row r="2022" spans="50:57" x14ac:dyDescent="0.25">
      <c r="AX2022" s="139" t="str">
        <f>IF('6'!$B$5="","",IF('6'!$B$36="","",'6'!$B$5))</f>
        <v/>
      </c>
      <c r="AY2022" s="137" t="str">
        <f>IF('6'!$B$5="","",IF('6'!$B$36="","","PCF011003"))</f>
        <v/>
      </c>
      <c r="AZ2022" s="140" t="str">
        <f>IF('6'!$B$5="","",IF('6'!$B$36="","",1))</f>
        <v/>
      </c>
      <c r="BA2022" s="137" t="str">
        <f>IF('6'!$B$5="","",IF('6'!$B$36="","",129))</f>
        <v/>
      </c>
      <c r="BB2022" s="137"/>
      <c r="BC2022" s="141" t="str">
        <f>IF('6'!$B$5="","",IF('6'!$B$36="","",'6'!$C$50))</f>
        <v/>
      </c>
      <c r="BD2022" s="137" t="str">
        <f>IF('6'!$B$5="","",IF('6'!$B$36="","",'6'!$B$2))</f>
        <v/>
      </c>
      <c r="BE2022" s="138" t="str">
        <f>IF('6'!$B$5="","",IF('6'!$B$36="","",'6'!$B$4))</f>
        <v/>
      </c>
    </row>
    <row r="2023" spans="50:57" x14ac:dyDescent="0.25">
      <c r="AX2023" s="139" t="str">
        <f>IF('6'!$B$5="","",IF('6'!$B$36="","",'6'!$B$5))</f>
        <v/>
      </c>
      <c r="AY2023" s="137" t="str">
        <f>IF('6'!$B$5="","",IF('6'!$B$36="","","PCF011003"))</f>
        <v/>
      </c>
      <c r="AZ2023" s="140" t="str">
        <f>IF('6'!$B$5="","",IF('6'!$B$36="","",1))</f>
        <v/>
      </c>
      <c r="BA2023" s="137" t="str">
        <f>IF('6'!$B$5="","",IF('6'!$B$36="","",130))</f>
        <v/>
      </c>
      <c r="BB2023" s="137"/>
      <c r="BC2023" s="141" t="str">
        <f>IF('6'!$B$5="","",IF('6'!$B$36="","",'6'!$C$51))</f>
        <v/>
      </c>
      <c r="BD2023" s="137" t="str">
        <f>IF('6'!$B$5="","",IF('6'!$B$36="","",'6'!$B$2))</f>
        <v/>
      </c>
      <c r="BE2023" s="138" t="str">
        <f>IF('6'!$B$5="","",IF('6'!$B$36="","",'6'!$B$4))</f>
        <v/>
      </c>
    </row>
    <row r="2024" spans="50:57" x14ac:dyDescent="0.25">
      <c r="AX2024" s="139" t="str">
        <f>IF('6'!$B$5="","",IF('6'!$B$36="","",'6'!$B$5))</f>
        <v/>
      </c>
      <c r="AY2024" s="137" t="str">
        <f>IF('6'!$B$5="","",IF('6'!$B$36="","","PCF011003"))</f>
        <v/>
      </c>
      <c r="AZ2024" s="140" t="str">
        <f>IF('6'!$B$5="","",IF('6'!$B$36="","",1))</f>
        <v/>
      </c>
      <c r="BA2024" s="137" t="str">
        <f>IF('6'!$B$5="","",IF('6'!$B$36="","",131))</f>
        <v/>
      </c>
      <c r="BB2024" s="137"/>
      <c r="BC2024" s="141" t="str">
        <f>IF('6'!$B$5="","",IF('6'!$B$36="","",'6'!$C$52))</f>
        <v/>
      </c>
      <c r="BD2024" s="137" t="str">
        <f>IF('6'!$B$5="","",IF('6'!$B$36="","",'6'!$B$2))</f>
        <v/>
      </c>
      <c r="BE2024" s="138" t="str">
        <f>IF('6'!$B$5="","",IF('6'!$B$36="","",'6'!$B$4))</f>
        <v/>
      </c>
    </row>
    <row r="2025" spans="50:57" x14ac:dyDescent="0.25">
      <c r="AX2025" s="139" t="str">
        <f>IF('6'!$B$5="","",IF('6'!$B$36="","",'6'!$B$5))</f>
        <v/>
      </c>
      <c r="AY2025" s="137" t="str">
        <f>IF('6'!$B$5="","",IF('6'!$B$36="","","PCF011003"))</f>
        <v/>
      </c>
      <c r="AZ2025" s="140" t="str">
        <f>IF('6'!$B$5="","",IF('6'!$B$36="","",1))</f>
        <v/>
      </c>
      <c r="BA2025" s="137" t="str">
        <f>IF('6'!$B$5="","",IF('6'!$B$36="","",132))</f>
        <v/>
      </c>
      <c r="BB2025" s="137"/>
      <c r="BC2025" s="141" t="str">
        <f>IF('6'!$B$5="","",IF('6'!$B$36="","",'6'!$C$53))</f>
        <v/>
      </c>
      <c r="BD2025" s="137" t="str">
        <f>IF('6'!$B$5="","",IF('6'!$B$36="","",'6'!$B$2))</f>
        <v/>
      </c>
      <c r="BE2025" s="138" t="str">
        <f>IF('6'!$B$5="","",IF('6'!$B$36="","",'6'!$B$4))</f>
        <v/>
      </c>
    </row>
    <row r="2026" spans="50:57" x14ac:dyDescent="0.25">
      <c r="AX2026" s="139" t="str">
        <f>IF('6'!$B$5="","",IF('6'!$B$36="","",'6'!$B$5))</f>
        <v/>
      </c>
      <c r="AY2026" s="137" t="str">
        <f>IF('6'!$B$5="","",IF('6'!$B$36="","","PCF011003"))</f>
        <v/>
      </c>
      <c r="AZ2026" s="140" t="str">
        <f>IF('6'!$B$5="","",IF('6'!$B$36="","",1))</f>
        <v/>
      </c>
      <c r="BA2026" s="137" t="str">
        <f>IF('6'!$B$5="","",IF('6'!$B$36="","",133))</f>
        <v/>
      </c>
      <c r="BB2026" s="137"/>
      <c r="BC2026" s="141" t="str">
        <f>IF('6'!$B$5="","",IF('6'!$B$36="","",'6'!$C$54))</f>
        <v/>
      </c>
      <c r="BD2026" s="137" t="str">
        <f>IF('6'!$B$5="","",IF('6'!$B$36="","",'6'!$B$2))</f>
        <v/>
      </c>
      <c r="BE2026" s="138" t="str">
        <f>IF('6'!$B$5="","",IF('6'!$B$36="","",'6'!$B$4))</f>
        <v/>
      </c>
    </row>
    <row r="2027" spans="50:57" x14ac:dyDescent="0.25">
      <c r="AX2027" s="139" t="str">
        <f>IF('6'!$B$5="","",IF('6'!$B$36="","",'6'!$B$5))</f>
        <v/>
      </c>
      <c r="AY2027" s="137" t="str">
        <f>IF('6'!$B$5="","",IF('6'!$B$36="","","PCF011003"))</f>
        <v/>
      </c>
      <c r="AZ2027" s="140" t="str">
        <f>IF('6'!$B$5="","",IF('6'!$B$36="","",1))</f>
        <v/>
      </c>
      <c r="BA2027" s="137" t="str">
        <f>IF('6'!$B$5="","",IF('6'!$B$36="","",134))</f>
        <v/>
      </c>
      <c r="BB2027" s="137"/>
      <c r="BC2027" s="141" t="str">
        <f>IF('6'!$B$5="","",IF('6'!$B$36="","",'6'!$C$55))</f>
        <v/>
      </c>
      <c r="BD2027" s="137" t="str">
        <f>IF('6'!$B$5="","",IF('6'!$B$36="","",'6'!$B$2))</f>
        <v/>
      </c>
      <c r="BE2027" s="138" t="str">
        <f>IF('6'!$B$5="","",IF('6'!$B$36="","",'6'!$B$4))</f>
        <v/>
      </c>
    </row>
    <row r="2028" spans="50:57" x14ac:dyDescent="0.25">
      <c r="AX2028" s="139" t="str">
        <f>IF('6'!$B$5="","",IF('6'!$B$36="","",'6'!$B$5))</f>
        <v/>
      </c>
      <c r="AY2028" s="137" t="str">
        <f>IF('6'!$B$5="","",IF('6'!$B$36="","","PCF011003"))</f>
        <v/>
      </c>
      <c r="AZ2028" s="140" t="str">
        <f>IF('6'!$B$5="","",IF('6'!$B$36="","",1))</f>
        <v/>
      </c>
      <c r="BA2028" s="137" t="str">
        <f>IF('6'!$B$5="","",IF('6'!$B$36="","",990))</f>
        <v/>
      </c>
      <c r="BB2028" s="137"/>
      <c r="BC2028" s="141" t="str">
        <f>IF('6'!$B$5="","",IF('6'!$B$36="","",0))</f>
        <v/>
      </c>
      <c r="BD2028" s="137" t="str">
        <f>IF('6'!$B$5="","",IF('6'!$B$36="","",'6'!$B$2))</f>
        <v/>
      </c>
      <c r="BE2028" s="138" t="str">
        <f>IF('6'!$B$5="","",IF('6'!$B$36="","",'6'!$B$4))</f>
        <v/>
      </c>
    </row>
    <row r="2029" spans="50:57" x14ac:dyDescent="0.25">
      <c r="AX2029" s="139" t="str">
        <f>IF('6'!$B$5="","",IF('6'!$B$36="","",'6'!$B$5))</f>
        <v/>
      </c>
      <c r="AY2029" s="137" t="str">
        <f>IF('6'!$B$5="","",IF('6'!$B$36="","","PCF011003"))</f>
        <v/>
      </c>
      <c r="AZ2029" s="140" t="str">
        <f>IF('6'!$B$5="","",IF('6'!$B$36="","",1))</f>
        <v/>
      </c>
      <c r="BA2029" s="137" t="str">
        <f>IF('6'!$B$5="","",IF('6'!$B$36="","",992))</f>
        <v/>
      </c>
      <c r="BB2029" s="137"/>
      <c r="BC2029" s="141" t="str">
        <f>IF('6'!$B$5="","",IF('6'!$B$36="","",0))</f>
        <v/>
      </c>
      <c r="BD2029" s="137" t="str">
        <f>IF('6'!$B$5="","",IF('6'!$B$36="","",'6'!$B$2))</f>
        <v/>
      </c>
      <c r="BE2029" s="138" t="str">
        <f>IF('6'!$B$5="","",IF('6'!$B$36="","",'6'!$B$4))</f>
        <v/>
      </c>
    </row>
    <row r="2030" spans="50:57" x14ac:dyDescent="0.25">
      <c r="AX2030" s="139" t="str">
        <f>IF('6'!$B$5="","",IF('6'!$B$36="","",'6'!$B$5))</f>
        <v/>
      </c>
      <c r="AY2030" s="137" t="str">
        <f>IF('6'!$B$5="","",IF('6'!$B$36="","","PCF011003"))</f>
        <v/>
      </c>
      <c r="AZ2030" s="140" t="str">
        <f>IF('6'!$B$5="","",IF('6'!$B$36="","",1))</f>
        <v/>
      </c>
      <c r="BA2030" s="137" t="str">
        <f>IF('6'!$B$5="","",IF('6'!$B$36="","",993))</f>
        <v/>
      </c>
      <c r="BB2030" s="137"/>
      <c r="BC2030" s="141" t="str">
        <f>IF('6'!$B$5="","",IF('6'!$B$36="","",0))</f>
        <v/>
      </c>
      <c r="BD2030" s="137" t="str">
        <f>IF('6'!$B$5="","",IF('6'!$B$36="","",'6'!$B$2))</f>
        <v/>
      </c>
      <c r="BE2030" s="138" t="str">
        <f>IF('6'!$B$5="","",IF('6'!$B$36="","",'6'!$B$4))</f>
        <v/>
      </c>
    </row>
    <row r="2031" spans="50:57" x14ac:dyDescent="0.25">
      <c r="AX2031" s="139" t="str">
        <f>IF('6'!$B$5="","",IF('6'!$B$36="","",'6'!$B$5))</f>
        <v/>
      </c>
      <c r="AY2031" s="137" t="str">
        <f>IF('6'!$B$5="","",IF('6'!$B$36="","","PCF011003"))</f>
        <v/>
      </c>
      <c r="AZ2031" s="140" t="str">
        <f>IF('6'!$B$5="","",IF('6'!$B$36="","",1))</f>
        <v/>
      </c>
      <c r="BA2031" s="137" t="str">
        <f>IF('6'!$B$5="","",IF('6'!$B$36="","",994))</f>
        <v/>
      </c>
      <c r="BB2031" s="137"/>
      <c r="BC2031" s="141" t="str">
        <f>IF('6'!$B$5="","",IF('6'!$B$36="","",0))</f>
        <v/>
      </c>
      <c r="BD2031" s="137" t="str">
        <f>IF('6'!$B$5="","",IF('6'!$B$36="","",'6'!$B$2))</f>
        <v/>
      </c>
      <c r="BE2031" s="138" t="str">
        <f>IF('6'!$B$5="","",IF('6'!$B$36="","",'6'!$B$4))</f>
        <v/>
      </c>
    </row>
    <row r="2032" spans="50:57" x14ac:dyDescent="0.25">
      <c r="AX2032" s="139" t="str">
        <f>IF('6'!$B$5="","",IF('6'!$B$36="","",'6'!$B$5))</f>
        <v/>
      </c>
      <c r="AY2032" s="137" t="str">
        <f>IF('6'!$B$5="","",IF('6'!$B$36="","","PCF011003"))</f>
        <v/>
      </c>
      <c r="AZ2032" s="140" t="str">
        <f>IF('6'!$B$5="","",IF('6'!$B$36="","",1))</f>
        <v/>
      </c>
      <c r="BA2032" s="137" t="str">
        <f>IF('6'!$B$5="","",IF('6'!$B$36="","",995))</f>
        <v/>
      </c>
      <c r="BB2032" s="137"/>
      <c r="BC2032" s="141" t="str">
        <f>IF('6'!$B$5="","",IF('6'!$B$36="","",0))</f>
        <v/>
      </c>
      <c r="BD2032" s="137" t="str">
        <f>IF('6'!$B$5="","",IF('6'!$B$36="","",'6'!$B$2))</f>
        <v/>
      </c>
      <c r="BE2032" s="138" t="str">
        <f>IF('6'!$B$5="","",IF('6'!$B$36="","",'6'!$B$4))</f>
        <v/>
      </c>
    </row>
    <row r="2033" spans="50:57" x14ac:dyDescent="0.25">
      <c r="AX2033" s="139" t="str">
        <f>IF('6'!$B$5="","",IF('6'!$B$36="","",'6'!$B$5))</f>
        <v/>
      </c>
      <c r="AY2033" s="137" t="str">
        <f>IF('6'!$B$5="","",IF('6'!$B$36="","","PCF011003"))</f>
        <v/>
      </c>
      <c r="AZ2033" s="140" t="str">
        <f>IF('6'!$B$5="","",IF('6'!$B$36="","",1))</f>
        <v/>
      </c>
      <c r="BA2033" s="137" t="str">
        <f>IF('6'!$B$5="","",IF('6'!$B$36="","",996))</f>
        <v/>
      </c>
      <c r="BB2033" s="137"/>
      <c r="BC2033" s="141" t="str">
        <f>IF('6'!$B$5="","",IF('6'!$B$36="","",0))</f>
        <v/>
      </c>
      <c r="BD2033" s="137" t="str">
        <f>IF('6'!$B$5="","",IF('6'!$B$36="","",'6'!$B$2))</f>
        <v/>
      </c>
      <c r="BE2033" s="138" t="str">
        <f>IF('6'!$B$5="","",IF('6'!$B$36="","",'6'!$B$4))</f>
        <v/>
      </c>
    </row>
    <row r="2034" spans="50:57" x14ac:dyDescent="0.25">
      <c r="AX2034" s="139" t="str">
        <f>IF('6'!$B$5="","",IF('6'!$B$36="","",'6'!$B$5))</f>
        <v/>
      </c>
      <c r="AY2034" s="137" t="str">
        <f>IF('6'!$B$5="","",IF('6'!$B$36="","","PCF011003"))</f>
        <v/>
      </c>
      <c r="AZ2034" s="140" t="str">
        <f>IF('6'!$B$5="","",IF('6'!$B$36="","",1))</f>
        <v/>
      </c>
      <c r="BA2034" s="137" t="str">
        <f>IF('6'!$B$5="","",IF('6'!$B$36="","",997))</f>
        <v/>
      </c>
      <c r="BB2034" s="137"/>
      <c r="BC2034" s="141" t="str">
        <f>IF('6'!$B$5="","",IF('6'!$B$36="","",0))</f>
        <v/>
      </c>
      <c r="BD2034" s="137" t="str">
        <f>IF('6'!$B$5="","",IF('6'!$B$36="","",'6'!$B$2))</f>
        <v/>
      </c>
      <c r="BE2034" s="138" t="str">
        <f>IF('6'!$B$5="","",IF('6'!$B$36="","",'6'!$B$4))</f>
        <v/>
      </c>
    </row>
    <row r="2035" spans="50:57" x14ac:dyDescent="0.25">
      <c r="AX2035" s="139" t="str">
        <f>IF('6'!$B$5="","",IF('6'!$B$36="","",'6'!$B$5))</f>
        <v/>
      </c>
      <c r="AY2035" s="137" t="str">
        <f>IF('6'!$B$5="","",IF('6'!$B$36="","","PCF011003"))</f>
        <v/>
      </c>
      <c r="AZ2035" s="140" t="str">
        <f>IF('6'!$B$5="","",IF('6'!$B$36="","",1))</f>
        <v/>
      </c>
      <c r="BA2035" s="137" t="str">
        <f>IF('6'!$B$5="","",IF('6'!$B$36="","",998))</f>
        <v/>
      </c>
      <c r="BB2035" s="137"/>
      <c r="BC2035" s="141" t="str">
        <f>IF('6'!$B$5="","",IF('6'!$B$36="","",0))</f>
        <v/>
      </c>
      <c r="BD2035" s="137" t="str">
        <f>IF('6'!$B$5="","",IF('6'!$B$36="","",'6'!$B$2))</f>
        <v/>
      </c>
      <c r="BE2035" s="138" t="str">
        <f>IF('6'!$B$5="","",IF('6'!$B$36="","",'6'!$B$4))</f>
        <v/>
      </c>
    </row>
    <row r="2036" spans="50:57" x14ac:dyDescent="0.25">
      <c r="AX2036" s="139" t="str">
        <f>IF('6'!$B$5="","",IF('6'!$B$36="","",'6'!$B$5))</f>
        <v/>
      </c>
      <c r="AY2036" s="137" t="str">
        <f>IF('6'!$B$5="","",IF('6'!$B$36="","","PCF011003"))</f>
        <v/>
      </c>
      <c r="AZ2036" s="140" t="str">
        <f>IF('6'!$B$5="","",IF('6'!$B$36="","",1))</f>
        <v/>
      </c>
      <c r="BA2036" s="137" t="str">
        <f>IF('6'!$B$5="","",IF('6'!$B$36="","",999))</f>
        <v/>
      </c>
      <c r="BB2036" s="137"/>
      <c r="BC2036" s="141" t="str">
        <f>IF('6'!$B$5="","",IF('6'!$B$36="","",0))</f>
        <v/>
      </c>
      <c r="BD2036" s="137" t="str">
        <f>IF('6'!$B$5="","",IF('6'!$B$36="","",'6'!$B$2))</f>
        <v/>
      </c>
      <c r="BE2036" s="138" t="str">
        <f>IF('6'!$B$5="","",IF('6'!$B$36="","",'6'!$B$4))</f>
        <v/>
      </c>
    </row>
    <row r="2037" spans="50:57" x14ac:dyDescent="0.25">
      <c r="AX2037" s="139" t="str">
        <f>IF('7'!$B$5="","",IF('7'!$B$60="","",'7'!$B$5))</f>
        <v/>
      </c>
      <c r="AY2037" s="137" t="str">
        <f>IF('7'!$B$5="","",IF('7'!$B$60="","","PCF008002"))</f>
        <v/>
      </c>
      <c r="AZ2037" s="140" t="str">
        <f>IF('7'!$B$5="","",IF('7'!$B$60="","",1))</f>
        <v/>
      </c>
      <c r="BA2037" s="137" t="str">
        <f>IF('7'!$B$5="","",IF('7'!$B$60="","",1))</f>
        <v/>
      </c>
      <c r="BB2037" s="137" t="str">
        <f>IF('7'!$B$5="","",IF('7'!$B$60="","",IF('7'!$B$60="","",'7'!$B$60)))</f>
        <v/>
      </c>
      <c r="BC2037" s="141" t="str">
        <f>IF('7'!$B$5="","",IF('7'!$B$60="","",0))</f>
        <v/>
      </c>
      <c r="BD2037" s="137" t="str">
        <f>IF('7'!$B$5="","",IF('7'!$B$60="","",'7'!$B$2))</f>
        <v/>
      </c>
      <c r="BE2037" s="138" t="str">
        <f>IF('7'!$B$5="","",IF('7'!$B$60="","",'7'!$B$4))</f>
        <v/>
      </c>
    </row>
    <row r="2038" spans="50:57" x14ac:dyDescent="0.25">
      <c r="AX2038" s="139" t="str">
        <f>IF('7'!$B$5="","",IF('7'!$B$60="","",'7'!$B$5))</f>
        <v/>
      </c>
      <c r="AY2038" s="137" t="str">
        <f>IF('7'!$B$5="","",IF('7'!$B$60="","","PCF008002"))</f>
        <v/>
      </c>
      <c r="AZ2038" s="140" t="str">
        <f>IF('7'!$B$5="","",IF('7'!$B$60="","",1))</f>
        <v/>
      </c>
      <c r="BA2038" s="137" t="str">
        <f>IF('7'!$B$5="","",IF('7'!$B$60="","",2))</f>
        <v/>
      </c>
      <c r="BB2038" s="137" t="str">
        <f>IF('7'!$B$5="","",IF('7'!$B$60="","",IF('7'!$J$60="","",'7'!$J$60)))</f>
        <v/>
      </c>
      <c r="BC2038" s="141" t="str">
        <f>IF('7'!$B$5="","",IF('7'!$B$60="","",0))</f>
        <v/>
      </c>
      <c r="BD2038" s="137" t="str">
        <f>IF('7'!$B$5="","",IF('7'!$B$60="","",'7'!$B$2))</f>
        <v/>
      </c>
      <c r="BE2038" s="138" t="str">
        <f>IF('7'!$B$5="","",IF('7'!$B$60="","",'7'!$B$4))</f>
        <v/>
      </c>
    </row>
    <row r="2039" spans="50:57" x14ac:dyDescent="0.25">
      <c r="AX2039" s="139" t="str">
        <f>IF('7'!$B$5="","",IF('7'!$B$60="","",'7'!$B$5))</f>
        <v/>
      </c>
      <c r="AY2039" s="137" t="str">
        <f>IF('7'!$B$5="","",IF('7'!$B$60="","","PCF008002"))</f>
        <v/>
      </c>
      <c r="AZ2039" s="140" t="str">
        <f>IF('7'!$B$5="","",IF('7'!$B$60="","",1))</f>
        <v/>
      </c>
      <c r="BA2039" s="137" t="str">
        <f>IF('7'!$B$5="","",IF('7'!$B$60="","",3))</f>
        <v/>
      </c>
      <c r="BB2039" s="137" t="str">
        <f>IF('7'!$B$5="","",IF('7'!$B$60="","",IF('7'!$D$60="","",'7'!$D$60)))</f>
        <v/>
      </c>
      <c r="BC2039" s="141" t="str">
        <f>IF('7'!$B$5="","",IF('7'!$B$60="","",0))</f>
        <v/>
      </c>
      <c r="BD2039" s="137" t="str">
        <f>IF('7'!$B$5="","",IF('7'!$B$60="","",'7'!$B$2))</f>
        <v/>
      </c>
      <c r="BE2039" s="138" t="str">
        <f>IF('7'!$B$5="","",IF('7'!$B$60="","",'7'!$B$4))</f>
        <v/>
      </c>
    </row>
    <row r="2040" spans="50:57" x14ac:dyDescent="0.25">
      <c r="AX2040" s="139" t="str">
        <f>IF('7'!$B$5="","",IF('7'!$B$60="","",'7'!$B$5))</f>
        <v/>
      </c>
      <c r="AY2040" s="137" t="str">
        <f>IF('7'!$B$5="","",IF('7'!$B$60="","","PCF008002"))</f>
        <v/>
      </c>
      <c r="AZ2040" s="140" t="str">
        <f>IF('7'!$B$5="","",IF('7'!$B$60="","",1))</f>
        <v/>
      </c>
      <c r="BA2040" s="137" t="str">
        <f>IF('7'!$B$5="","",IF('7'!$B$60="","",4))</f>
        <v/>
      </c>
      <c r="BB2040" s="137" t="str">
        <f>IF('7'!$B$5="","",IF('7'!$B$60="","",IF('7'!$D$60="","",'7'!$D$60)))</f>
        <v/>
      </c>
      <c r="BC2040" s="141" t="str">
        <f>IF('7'!$B$5="","",IF('7'!$B$60="","",0))</f>
        <v/>
      </c>
      <c r="BD2040" s="137" t="str">
        <f>IF('7'!$B$5="","",IF('7'!$B$60="","",'7'!$B$2))</f>
        <v/>
      </c>
      <c r="BE2040" s="138" t="str">
        <f>IF('7'!$B$5="","",IF('7'!$B$60="","",'7'!$B$4))</f>
        <v/>
      </c>
    </row>
    <row r="2041" spans="50:57" x14ac:dyDescent="0.25">
      <c r="AX2041" s="139" t="str">
        <f>IF('7'!$B$5="","",IF('7'!$B$60="","",'7'!$B$5))</f>
        <v/>
      </c>
      <c r="AY2041" s="137" t="str">
        <f>IF('7'!$B$5="","",IF('7'!$B$60="","","PCF008002"))</f>
        <v/>
      </c>
      <c r="AZ2041" s="140" t="str">
        <f>IF('7'!$B$5="","",IF('7'!$B$60="","",1))</f>
        <v/>
      </c>
      <c r="BA2041" s="137" t="str">
        <f>IF('7'!$B$5="","",IF('7'!$B$60="","",5))</f>
        <v/>
      </c>
      <c r="BB2041" s="137" t="str">
        <f>IF('7'!$B$5="","",IF('7'!$B$60="","",IF('7'!$F$60="","",'7'!$F$60)))</f>
        <v/>
      </c>
      <c r="BC2041" s="141" t="str">
        <f>IF('7'!$B$5="","",IF('7'!$B$60="","",0))</f>
        <v/>
      </c>
      <c r="BD2041" s="137" t="str">
        <f>IF('7'!$B$5="","",IF('7'!$B$60="","",'7'!$B$2))</f>
        <v/>
      </c>
      <c r="BE2041" s="138" t="str">
        <f>IF('7'!$B$5="","",IF('7'!$B$60="","",'7'!$B$4))</f>
        <v/>
      </c>
    </row>
    <row r="2042" spans="50:57" x14ac:dyDescent="0.25">
      <c r="AX2042" s="139" t="str">
        <f>IF('7'!$B$5="","",IF('7'!$B$60="","",'7'!$B$5))</f>
        <v/>
      </c>
      <c r="AY2042" s="137" t="str">
        <f>IF('7'!$B$5="","",IF('7'!$B$60="","","PCF008002"))</f>
        <v/>
      </c>
      <c r="AZ2042" s="140" t="str">
        <f>IF('7'!$B$5="","",IF('7'!$B$60="","",1))</f>
        <v/>
      </c>
      <c r="BA2042" s="137" t="str">
        <f>IF('7'!$B$5="","",IF('7'!$B$60="","",6))</f>
        <v/>
      </c>
      <c r="BB2042" s="137" t="str">
        <f>IF('7'!$B$5="","",IF('7'!$B$60="","",IF('7'!$G$60="","",'7'!$G$60)))</f>
        <v/>
      </c>
      <c r="BC2042" s="141" t="str">
        <f>IF('7'!$B$5="","",IF('7'!$B$60="","",0))</f>
        <v/>
      </c>
      <c r="BD2042" s="137" t="str">
        <f>IF('7'!$B$5="","",IF('7'!$B$60="","",'7'!$B$2))</f>
        <v/>
      </c>
      <c r="BE2042" s="138" t="str">
        <f>IF('7'!$B$5="","",IF('7'!$B$60="","",'7'!$B$4))</f>
        <v/>
      </c>
    </row>
    <row r="2043" spans="50:57" x14ac:dyDescent="0.25">
      <c r="AX2043" s="139" t="str">
        <f>IF('7'!$B$5="","",IF('7'!$B$60="","",'7'!$B$5))</f>
        <v/>
      </c>
      <c r="AY2043" s="137" t="str">
        <f>IF('7'!$B$5="","",IF('7'!$B$60="","","PCF008002"))</f>
        <v/>
      </c>
      <c r="AZ2043" s="140" t="str">
        <f>IF('7'!$B$5="","",IF('7'!$B$60="","",1))</f>
        <v/>
      </c>
      <c r="BA2043" s="137" t="str">
        <f>IF('7'!$B$5="","",IF('7'!$B$60="","",7))</f>
        <v/>
      </c>
      <c r="BB2043" s="137" t="str">
        <f>IF('7'!$B$5="","",IF('7'!$B$60="","",IF('7'!$H$60="","",'7'!$H$60)))</f>
        <v/>
      </c>
      <c r="BC2043" s="141" t="str">
        <f>IF('7'!$B$5="","",IF('7'!$B$60="","",0))</f>
        <v/>
      </c>
      <c r="BD2043" s="137" t="str">
        <f>IF('7'!$B$5="","",IF('7'!$B$60="","",'7'!$B$2))</f>
        <v/>
      </c>
      <c r="BE2043" s="138" t="str">
        <f>IF('7'!$B$5="","",IF('7'!$B$60="","",'7'!$B$4))</f>
        <v/>
      </c>
    </row>
    <row r="2044" spans="50:57" x14ac:dyDescent="0.25">
      <c r="AX2044" s="139" t="str">
        <f>IF('7'!$B$5="","",IF('7'!$B$60="","",'7'!$B$5))</f>
        <v/>
      </c>
      <c r="AY2044" s="137" t="str">
        <f>IF('7'!$B$5="","",IF('7'!$B$60="","","PCF008002"))</f>
        <v/>
      </c>
      <c r="AZ2044" s="140" t="str">
        <f>IF('7'!$B$5="","",IF('7'!$B$60="","",1))</f>
        <v/>
      </c>
      <c r="BA2044" s="137" t="str">
        <f>IF('7'!$B$5="","",IF('7'!$B$60="","",8))</f>
        <v/>
      </c>
      <c r="BB2044" s="137" t="str">
        <f>IF('7'!$B$5="","",IF('7'!$B$60="","",IF('7'!$I$60="","",'7'!$I$60)))</f>
        <v/>
      </c>
      <c r="BC2044" s="141" t="str">
        <f>IF('7'!$B$5="","",IF('7'!$B$60="","",0))</f>
        <v/>
      </c>
      <c r="BD2044" s="137" t="str">
        <f>IF('7'!$B$5="","",IF('7'!$B$60="","",'7'!$B$2))</f>
        <v/>
      </c>
      <c r="BE2044" s="138" t="str">
        <f>IF('7'!$B$5="","",IF('7'!$B$60="","",'7'!$B$4))</f>
        <v/>
      </c>
    </row>
    <row r="2045" spans="50:57" x14ac:dyDescent="0.25">
      <c r="AX2045" s="139" t="str">
        <f>IF('7'!$B$5="","",IF('7'!$B$60="","",'7'!$B$5))</f>
        <v/>
      </c>
      <c r="AY2045" s="137" t="str">
        <f>IF('7'!$B$5="","",IF('7'!$B$60="","","PCF008002"))</f>
        <v/>
      </c>
      <c r="AZ2045" s="140" t="str">
        <f>IF('7'!$B$5="","",IF('7'!$B$60="","",1))</f>
        <v/>
      </c>
      <c r="BA2045" s="137" t="str">
        <f>IF('7'!$B$5="","",IF('7'!$B$60="","",9))</f>
        <v/>
      </c>
      <c r="BB2045" s="137" t="str">
        <f>IF('7'!$B$5="","",IF('7'!$B$60="","","QAQC"))</f>
        <v/>
      </c>
      <c r="BC2045" s="141" t="str">
        <f>IF('7'!$B$5="","",IF('7'!$B$60="","",0))</f>
        <v/>
      </c>
      <c r="BD2045" s="137" t="str">
        <f>IF('7'!$B$5="","",IF('7'!$B$60="","",'7'!$B$2))</f>
        <v/>
      </c>
      <c r="BE2045" s="138" t="str">
        <f>IF('7'!$B$5="","",IF('7'!$B$60="","",'7'!$B$4))</f>
        <v/>
      </c>
    </row>
    <row r="2046" spans="50:57" x14ac:dyDescent="0.25">
      <c r="AX2046" s="139" t="str">
        <f>IF('7'!$B$5="","",IF('7'!$B$60="","",'7'!$B$5))</f>
        <v/>
      </c>
      <c r="AY2046" s="137" t="str">
        <f>IF('7'!$B$5="","",IF('7'!$B$60="","","PCF008002"))</f>
        <v/>
      </c>
      <c r="AZ2046" s="140" t="str">
        <f>IF('7'!$B$5="","",IF('7'!$B$60="","",1))</f>
        <v/>
      </c>
      <c r="BA2046" s="137" t="str">
        <f>IF('7'!$B$5="","",IF('7'!$B$60="","",10))</f>
        <v/>
      </c>
      <c r="BB2046" s="137" t="str">
        <f>IF('7'!$B$5="","",IF('7'!$B$60="","",IF('7'!$R$60="","",'7'!$R$60)))</f>
        <v/>
      </c>
      <c r="BC2046" s="141" t="str">
        <f>IF('7'!$B$5="","",IF('7'!$B$60="","",0))</f>
        <v/>
      </c>
      <c r="BD2046" s="137" t="str">
        <f>IF('7'!$B$5="","",IF('7'!$B$60="","",'7'!$B$2))</f>
        <v/>
      </c>
      <c r="BE2046" s="138" t="str">
        <f>IF('7'!$B$5="","",IF('7'!$B$60="","",'7'!$B$4))</f>
        <v/>
      </c>
    </row>
    <row r="2047" spans="50:57" x14ac:dyDescent="0.25">
      <c r="AX2047" s="139" t="str">
        <f>IF('7'!$B$5="","",IF('7'!$B$60="","",'7'!$B$5))</f>
        <v/>
      </c>
      <c r="AY2047" s="137" t="str">
        <f>IF('7'!$B$5="","",IF('7'!$B$60="","","PCF008002"))</f>
        <v/>
      </c>
      <c r="AZ2047" s="140" t="str">
        <f>IF('7'!$B$5="","",IF('7'!$B$60="","",1))</f>
        <v/>
      </c>
      <c r="BA2047" s="137" t="str">
        <f>IF('7'!$B$5="","",IF('7'!$B$60="","",11))</f>
        <v/>
      </c>
      <c r="BB2047" s="137" t="str">
        <f>IF('7'!$B$5="","",IF('7'!$B$60="","",IF('7'!$K$60="","",'7'!$K$60)))</f>
        <v/>
      </c>
      <c r="BC2047" s="141" t="str">
        <f>IF('7'!$B$5="","",IF('7'!$B$60="","",0))</f>
        <v/>
      </c>
      <c r="BD2047" s="137" t="str">
        <f>IF('7'!$B$5="","",IF('7'!$B$60="","",'7'!$B$2))</f>
        <v/>
      </c>
      <c r="BE2047" s="138" t="str">
        <f>IF('7'!$B$5="","",IF('7'!$B$60="","",'7'!$B$4))</f>
        <v/>
      </c>
    </row>
    <row r="2048" spans="50:57" x14ac:dyDescent="0.25">
      <c r="AX2048" s="139" t="str">
        <f>IF('7'!$B$5="","",IF('7'!$B$60="","",'7'!$B$5))</f>
        <v/>
      </c>
      <c r="AY2048" s="137" t="str">
        <f>IF('7'!$B$5="","",IF('7'!$B$60="","","PCF008002"))</f>
        <v/>
      </c>
      <c r="AZ2048" s="140" t="str">
        <f>IF('7'!$B$5="","",IF('7'!$B$60="","",1))</f>
        <v/>
      </c>
      <c r="BA2048" s="137" t="str">
        <f>IF('7'!$B$5="","",IF('7'!$B$60="","",12))</f>
        <v/>
      </c>
      <c r="BB2048" s="137" t="str">
        <f>IF('7'!$B$5="","",IF('7'!$B$60="","",IF('7'!$E$60="","",'7'!$E$60)))</f>
        <v/>
      </c>
      <c r="BC2048" s="141" t="str">
        <f>IF('7'!$B$5="","",IF('7'!$B$60="","",0))</f>
        <v/>
      </c>
      <c r="BD2048" s="137" t="str">
        <f>IF('7'!$B$5="","",IF('7'!$B$60="","",'7'!$B$2))</f>
        <v/>
      </c>
      <c r="BE2048" s="138" t="str">
        <f>IF('7'!$B$5="","",IF('7'!$B$60="","",'7'!$B$4))</f>
        <v/>
      </c>
    </row>
    <row r="2049" spans="50:57" x14ac:dyDescent="0.25">
      <c r="AX2049" s="139" t="str">
        <f>IF('7'!$B$5="","",IF('7'!$B$60="","",'7'!$B$5))</f>
        <v/>
      </c>
      <c r="AY2049" s="137" t="str">
        <f>IF('7'!$B$5="","",IF('7'!$B$60="","","PCF008002"))</f>
        <v/>
      </c>
      <c r="AZ2049" s="140" t="str">
        <f>IF('7'!$B$5="","",IF('7'!$B$60="","",1))</f>
        <v/>
      </c>
      <c r="BA2049" s="137" t="str">
        <f>IF('7'!$B$5="","",IF('7'!$B$60="","",990))</f>
        <v/>
      </c>
      <c r="BB2049" s="137"/>
      <c r="BC2049" s="141" t="str">
        <f>IF('7'!$B$5="","",IF('7'!$B$60="","",0))</f>
        <v/>
      </c>
      <c r="BD2049" s="137" t="str">
        <f>IF('7'!$B$5="","",IF('7'!$B$60="","",'7'!$B$2))</f>
        <v/>
      </c>
      <c r="BE2049" s="138" t="str">
        <f>IF('7'!$B$5="","",IF('7'!$B$60="","",'7'!$B$4))</f>
        <v/>
      </c>
    </row>
    <row r="2050" spans="50:57" x14ac:dyDescent="0.25">
      <c r="AX2050" s="139" t="str">
        <f>IF('7'!$B$5="","",IF('7'!$B$60="","",'7'!$B$5))</f>
        <v/>
      </c>
      <c r="AY2050" s="137" t="str">
        <f>IF('7'!$B$5="","",IF('7'!$B$60="","","PCF008002"))</f>
        <v/>
      </c>
      <c r="AZ2050" s="140" t="str">
        <f>IF('7'!$B$5="","",IF('7'!$B$60="","",1))</f>
        <v/>
      </c>
      <c r="BA2050" s="137" t="str">
        <f>IF('7'!$B$5="","",IF('7'!$B$60="","",992))</f>
        <v/>
      </c>
      <c r="BB2050" s="137"/>
      <c r="BC2050" s="141" t="str">
        <f>IF('7'!$B$5="","",IF('7'!$B$60="","",0))</f>
        <v/>
      </c>
      <c r="BD2050" s="137" t="str">
        <f>IF('7'!$B$5="","",IF('7'!$B$60="","",'7'!$B$2))</f>
        <v/>
      </c>
      <c r="BE2050" s="138" t="str">
        <f>IF('7'!$B$5="","",IF('7'!$B$60="","",'7'!$B$4))</f>
        <v/>
      </c>
    </row>
    <row r="2051" spans="50:57" x14ac:dyDescent="0.25">
      <c r="AX2051" s="139" t="str">
        <f>IF('7'!$B$5="","",IF('7'!$B$60="","",'7'!$B$5))</f>
        <v/>
      </c>
      <c r="AY2051" s="137" t="str">
        <f>IF('7'!$B$5="","",IF('7'!$B$60="","","PCF008002"))</f>
        <v/>
      </c>
      <c r="AZ2051" s="140" t="str">
        <f>IF('7'!$B$5="","",IF('7'!$B$60="","",1))</f>
        <v/>
      </c>
      <c r="BA2051" s="137" t="str">
        <f>IF('7'!$B$5="","",IF('7'!$B$60="","",993))</f>
        <v/>
      </c>
      <c r="BB2051" s="137"/>
      <c r="BC2051" s="141" t="str">
        <f>IF('7'!$B$5="","",IF('7'!$B$60="","",0))</f>
        <v/>
      </c>
      <c r="BD2051" s="137" t="str">
        <f>IF('7'!$B$5="","",IF('7'!$B$60="","",'7'!$B$2))</f>
        <v/>
      </c>
      <c r="BE2051" s="138" t="str">
        <f>IF('7'!$B$5="","",IF('7'!$B$60="","",'7'!$B$4))</f>
        <v/>
      </c>
    </row>
    <row r="2052" spans="50:57" x14ac:dyDescent="0.25">
      <c r="AX2052" s="139" t="str">
        <f>IF('7'!$B$5="","",IF('7'!$B$60="","",'7'!$B$5))</f>
        <v/>
      </c>
      <c r="AY2052" s="137" t="str">
        <f>IF('7'!$B$5="","",IF('7'!$B$60="","","PCF008002"))</f>
        <v/>
      </c>
      <c r="AZ2052" s="140" t="str">
        <f>IF('7'!$B$5="","",IF('7'!$B$60="","",1))</f>
        <v/>
      </c>
      <c r="BA2052" s="137" t="str">
        <f>IF('7'!$B$5="","",IF('7'!$B$60="","",994))</f>
        <v/>
      </c>
      <c r="BB2052" s="137"/>
      <c r="BC2052" s="141" t="str">
        <f>IF('7'!$B$5="","",IF('7'!$B$60="","",0))</f>
        <v/>
      </c>
      <c r="BD2052" s="137" t="str">
        <f>IF('7'!$B$5="","",IF('7'!$B$60="","",'7'!$B$2))</f>
        <v/>
      </c>
      <c r="BE2052" s="138" t="str">
        <f>IF('7'!$B$5="","",IF('7'!$B$60="","",'7'!$B$4))</f>
        <v/>
      </c>
    </row>
    <row r="2053" spans="50:57" x14ac:dyDescent="0.25">
      <c r="AX2053" s="139" t="str">
        <f>IF('7'!$B$5="","",IF('7'!$B$60="","",'7'!$B$5))</f>
        <v/>
      </c>
      <c r="AY2053" s="137" t="str">
        <f>IF('7'!$B$5="","",IF('7'!$B$60="","","PCF008002"))</f>
        <v/>
      </c>
      <c r="AZ2053" s="140" t="str">
        <f>IF('7'!$B$5="","",IF('7'!$B$60="","",1))</f>
        <v/>
      </c>
      <c r="BA2053" s="137" t="str">
        <f>IF('7'!$B$5="","",IF('7'!$B$60="","",995))</f>
        <v/>
      </c>
      <c r="BB2053" s="137"/>
      <c r="BC2053" s="141" t="str">
        <f>IF('7'!$B$5="","",IF('7'!$B$60="","",0))</f>
        <v/>
      </c>
      <c r="BD2053" s="137" t="str">
        <f>IF('7'!$B$5="","",IF('7'!$B$60="","",'7'!$B$2))</f>
        <v/>
      </c>
      <c r="BE2053" s="138" t="str">
        <f>IF('7'!$B$5="","",IF('7'!$B$60="","",'7'!$B$4))</f>
        <v/>
      </c>
    </row>
    <row r="2054" spans="50:57" x14ac:dyDescent="0.25">
      <c r="AX2054" s="139" t="str">
        <f>IF('7'!$B$5="","",IF('7'!$B$60="","",'7'!$B$5))</f>
        <v/>
      </c>
      <c r="AY2054" s="137" t="str">
        <f>IF('7'!$B$5="","",IF('7'!$B$60="","","PCF008002"))</f>
        <v/>
      </c>
      <c r="AZ2054" s="140" t="str">
        <f>IF('7'!$B$5="","",IF('7'!$B$60="","",1))</f>
        <v/>
      </c>
      <c r="BA2054" s="137" t="str">
        <f>IF('7'!$B$5="","",IF('7'!$B$60="","",996))</f>
        <v/>
      </c>
      <c r="BB2054" s="137"/>
      <c r="BC2054" s="141" t="str">
        <f>IF('7'!$B$5="","",IF('7'!$B$60="","",0))</f>
        <v/>
      </c>
      <c r="BD2054" s="137" t="str">
        <f>IF('7'!$B$5="","",IF('7'!$B$60="","",'7'!$B$2))</f>
        <v/>
      </c>
      <c r="BE2054" s="138" t="str">
        <f>IF('7'!$B$5="","",IF('7'!$B$60="","",'7'!$B$4))</f>
        <v/>
      </c>
    </row>
    <row r="2055" spans="50:57" x14ac:dyDescent="0.25">
      <c r="AX2055" s="139" t="str">
        <f>IF('7'!$B$5="","",IF('7'!$B$60="","",'7'!$B$5))</f>
        <v/>
      </c>
      <c r="AY2055" s="137" t="str">
        <f>IF('7'!$B$5="","",IF('7'!$B$60="","","PCF008002"))</f>
        <v/>
      </c>
      <c r="AZ2055" s="140" t="str">
        <f>IF('7'!$B$5="","",IF('7'!$B$60="","",1))</f>
        <v/>
      </c>
      <c r="BA2055" s="137" t="str">
        <f>IF('7'!$B$5="","",IF('7'!$B$60="","",997))</f>
        <v/>
      </c>
      <c r="BB2055" s="137"/>
      <c r="BC2055" s="141" t="str">
        <f>IF('7'!$B$5="","",IF('7'!$B$60="","",0))</f>
        <v/>
      </c>
      <c r="BD2055" s="137" t="str">
        <f>IF('7'!$B$5="","",IF('7'!$B$60="","",'7'!$B$2))</f>
        <v/>
      </c>
      <c r="BE2055" s="138" t="str">
        <f>IF('7'!$B$5="","",IF('7'!$B$60="","",'7'!$B$4))</f>
        <v/>
      </c>
    </row>
    <row r="2056" spans="50:57" x14ac:dyDescent="0.25">
      <c r="AX2056" s="139" t="str">
        <f>IF('7'!$B$5="","",IF('7'!$B$60="","",'7'!$B$5))</f>
        <v/>
      </c>
      <c r="AY2056" s="137" t="str">
        <f>IF('7'!$B$5="","",IF('7'!$B$60="","","PCF008002"))</f>
        <v/>
      </c>
      <c r="AZ2056" s="140" t="str">
        <f>IF('7'!$B$5="","",IF('7'!$B$60="","",1))</f>
        <v/>
      </c>
      <c r="BA2056" s="137" t="str">
        <f>IF('7'!$B$5="","",IF('7'!$B$60="","",998))</f>
        <v/>
      </c>
      <c r="BB2056" s="137"/>
      <c r="BC2056" s="141" t="str">
        <f>IF('7'!$B$5="","",IF('7'!$B$60="","",0))</f>
        <v/>
      </c>
      <c r="BD2056" s="137" t="str">
        <f>IF('7'!$B$5="","",IF('7'!$B$60="","",'7'!$B$2))</f>
        <v/>
      </c>
      <c r="BE2056" s="138" t="str">
        <f>IF('7'!$B$5="","",IF('7'!$B$60="","",'7'!$B$4))</f>
        <v/>
      </c>
    </row>
    <row r="2057" spans="50:57" x14ac:dyDescent="0.25">
      <c r="AX2057" s="139" t="str">
        <f>IF('7'!$B$5="","",IF('7'!$B$60="","",'7'!$B$5))</f>
        <v/>
      </c>
      <c r="AY2057" s="137" t="str">
        <f>IF('7'!$B$5="","",IF('7'!$B$60="","","PCF008002"))</f>
        <v/>
      </c>
      <c r="AZ2057" s="140" t="str">
        <f>IF('7'!$B$5="","",IF('7'!$B$60="","",1))</f>
        <v/>
      </c>
      <c r="BA2057" s="137" t="str">
        <f>IF('7'!$B$5="","",IF('7'!$B$60="","",999))</f>
        <v/>
      </c>
      <c r="BB2057" s="137"/>
      <c r="BC2057" s="141" t="str">
        <f>IF('7'!$B$5="","",IF('7'!$B$60="","",0))</f>
        <v/>
      </c>
      <c r="BD2057" s="137" t="str">
        <f>IF('7'!$B$5="","",IF('7'!$B$60="","",'7'!$B$2))</f>
        <v/>
      </c>
      <c r="BE2057" s="138" t="str">
        <f>IF('7'!$B$5="","",IF('7'!$B$60="","",'7'!$B$4))</f>
        <v/>
      </c>
    </row>
    <row r="2058" spans="50:57" x14ac:dyDescent="0.25">
      <c r="AX2058" s="139" t="str">
        <f>IF('7'!$B$5="","",IF('7'!$B$61="","",'7'!$B$5))</f>
        <v/>
      </c>
      <c r="AY2058" s="137" t="str">
        <f>IF('7'!$B$5="","",IF('7'!$B$61="","","PCF008002"))</f>
        <v/>
      </c>
      <c r="AZ2058" s="140" t="str">
        <f>IF('7'!$B$5="","",IF('7'!$B$61="","",2))</f>
        <v/>
      </c>
      <c r="BA2058" s="137" t="str">
        <f>IF('7'!$B$5="","",IF('7'!$B$61="","",1))</f>
        <v/>
      </c>
      <c r="BB2058" s="137" t="str">
        <f>IF('7'!$B$5="","",IF('7'!$B$61="","",IF('7'!$B$61="","",'7'!$B$61)))</f>
        <v/>
      </c>
      <c r="BC2058" s="141" t="str">
        <f>IF('7'!$B$5="","",IF('7'!$B$61="","",0))</f>
        <v/>
      </c>
      <c r="BD2058" s="137" t="str">
        <f>IF('7'!$B$5="","",IF('7'!$B$61="","",'7'!$B$2))</f>
        <v/>
      </c>
      <c r="BE2058" s="138" t="str">
        <f>IF('7'!$B$5="","",IF('7'!$B$61="","",'7'!$B$4))</f>
        <v/>
      </c>
    </row>
    <row r="2059" spans="50:57" x14ac:dyDescent="0.25">
      <c r="AX2059" s="139" t="str">
        <f>IF('7'!$B$5="","",IF('7'!$B$61="","",'7'!$B$5))</f>
        <v/>
      </c>
      <c r="AY2059" s="137" t="str">
        <f>IF('7'!$B$5="","",IF('7'!$B$61="","","PCF008002"))</f>
        <v/>
      </c>
      <c r="AZ2059" s="140" t="str">
        <f>IF('7'!$B$5="","",IF('7'!$B$61="","",2))</f>
        <v/>
      </c>
      <c r="BA2059" s="137" t="str">
        <f>IF('7'!$B$5="","",IF('7'!$B$61="","",2))</f>
        <v/>
      </c>
      <c r="BB2059" s="137" t="str">
        <f>IF('7'!$B$5="","",IF('7'!$B$61="","",IF('7'!$J$61="","",'7'!$J$61)))</f>
        <v/>
      </c>
      <c r="BC2059" s="141" t="str">
        <f>IF('7'!$B$5="","",IF('7'!$B$61="","",0))</f>
        <v/>
      </c>
      <c r="BD2059" s="137" t="str">
        <f>IF('7'!$B$5="","",IF('7'!$B$61="","",'7'!$B$2))</f>
        <v/>
      </c>
      <c r="BE2059" s="138" t="str">
        <f>IF('7'!$B$5="","",IF('7'!$B$61="","",'7'!$B$4))</f>
        <v/>
      </c>
    </row>
    <row r="2060" spans="50:57" x14ac:dyDescent="0.25">
      <c r="AX2060" s="139" t="str">
        <f>IF('7'!$B$5="","",IF('7'!$B$61="","",'7'!$B$5))</f>
        <v/>
      </c>
      <c r="AY2060" s="137" t="str">
        <f>IF('7'!$B$5="","",IF('7'!$B$61="","","PCF008002"))</f>
        <v/>
      </c>
      <c r="AZ2060" s="140" t="str">
        <f>IF('7'!$B$5="","",IF('7'!$B$61="","",2))</f>
        <v/>
      </c>
      <c r="BA2060" s="137" t="str">
        <f>IF('7'!$B$5="","",IF('7'!$B$61="","",3))</f>
        <v/>
      </c>
      <c r="BB2060" s="137" t="str">
        <f>IF('7'!$B$5="","",IF('7'!$B$61="","",IF('7'!$D$61="","",'7'!$D$61)))</f>
        <v/>
      </c>
      <c r="BC2060" s="141" t="str">
        <f>IF('7'!$B$5="","",IF('7'!$B$61="","",0))</f>
        <v/>
      </c>
      <c r="BD2060" s="137" t="str">
        <f>IF('7'!$B$5="","",IF('7'!$B$61="","",'7'!$B$2))</f>
        <v/>
      </c>
      <c r="BE2060" s="138" t="str">
        <f>IF('7'!$B$5="","",IF('7'!$B$61="","",'7'!$B$4))</f>
        <v/>
      </c>
    </row>
    <row r="2061" spans="50:57" x14ac:dyDescent="0.25">
      <c r="AX2061" s="139" t="str">
        <f>IF('7'!$B$5="","",IF('7'!$B$61="","",'7'!$B$5))</f>
        <v/>
      </c>
      <c r="AY2061" s="137" t="str">
        <f>IF('7'!$B$5="","",IF('7'!$B$61="","","PCF008002"))</f>
        <v/>
      </c>
      <c r="AZ2061" s="140" t="str">
        <f>IF('7'!$B$5="","",IF('7'!$B$61="","",2))</f>
        <v/>
      </c>
      <c r="BA2061" s="137" t="str">
        <f>IF('7'!$B$5="","",IF('7'!$B$61="","",4))</f>
        <v/>
      </c>
      <c r="BB2061" s="137" t="str">
        <f>IF('7'!$B$5="","",IF('7'!$B$61="","",IF('7'!$D$61="","",'7'!$D$61)))</f>
        <v/>
      </c>
      <c r="BC2061" s="141" t="str">
        <f>IF('7'!$B$5="","",IF('7'!$B$61="","",0))</f>
        <v/>
      </c>
      <c r="BD2061" s="137" t="str">
        <f>IF('7'!$B$5="","",IF('7'!$B$61="","",'7'!$B$2))</f>
        <v/>
      </c>
      <c r="BE2061" s="138" t="str">
        <f>IF('7'!$B$5="","",IF('7'!$B$61="","",'7'!$B$4))</f>
        <v/>
      </c>
    </row>
    <row r="2062" spans="50:57" x14ac:dyDescent="0.25">
      <c r="AX2062" s="139" t="str">
        <f>IF('7'!$B$5="","",IF('7'!$B$61="","",'7'!$B$5))</f>
        <v/>
      </c>
      <c r="AY2062" s="137" t="str">
        <f>IF('7'!$B$5="","",IF('7'!$B$61="","","PCF008002"))</f>
        <v/>
      </c>
      <c r="AZ2062" s="140" t="str">
        <f>IF('7'!$B$5="","",IF('7'!$B$61="","",2))</f>
        <v/>
      </c>
      <c r="BA2062" s="137" t="str">
        <f>IF('7'!$B$5="","",IF('7'!$B$61="","",5))</f>
        <v/>
      </c>
      <c r="BB2062" s="137" t="str">
        <f>IF('7'!$B$5="","",IF('7'!$B$61="","",IF('7'!$F$61="","",'7'!$F$61)))</f>
        <v/>
      </c>
      <c r="BC2062" s="141" t="str">
        <f>IF('7'!$B$5="","",IF('7'!$B$61="","",0))</f>
        <v/>
      </c>
      <c r="BD2062" s="137" t="str">
        <f>IF('7'!$B$5="","",IF('7'!$B$61="","",'7'!$B$2))</f>
        <v/>
      </c>
      <c r="BE2062" s="138" t="str">
        <f>IF('7'!$B$5="","",IF('7'!$B$61="","",'7'!$B$4))</f>
        <v/>
      </c>
    </row>
    <row r="2063" spans="50:57" x14ac:dyDescent="0.25">
      <c r="AX2063" s="139" t="str">
        <f>IF('7'!$B$5="","",IF('7'!$B$61="","",'7'!$B$5))</f>
        <v/>
      </c>
      <c r="AY2063" s="137" t="str">
        <f>IF('7'!$B$5="","",IF('7'!$B$61="","","PCF008002"))</f>
        <v/>
      </c>
      <c r="AZ2063" s="140" t="str">
        <f>IF('7'!$B$5="","",IF('7'!$B$61="","",2))</f>
        <v/>
      </c>
      <c r="BA2063" s="137" t="str">
        <f>IF('7'!$B$5="","",IF('7'!$B$61="","",6))</f>
        <v/>
      </c>
      <c r="BB2063" s="137" t="str">
        <f>IF('7'!$B$5="","",IF('7'!$B$61="","",IF('7'!$G$61="","",'7'!$G$61)))</f>
        <v/>
      </c>
      <c r="BC2063" s="141" t="str">
        <f>IF('7'!$B$5="","",IF('7'!$B$61="","",0))</f>
        <v/>
      </c>
      <c r="BD2063" s="137" t="str">
        <f>IF('7'!$B$5="","",IF('7'!$B$61="","",'7'!$B$2))</f>
        <v/>
      </c>
      <c r="BE2063" s="138" t="str">
        <f>IF('7'!$B$5="","",IF('7'!$B$61="","",'7'!$B$4))</f>
        <v/>
      </c>
    </row>
    <row r="2064" spans="50:57" x14ac:dyDescent="0.25">
      <c r="AX2064" s="139" t="str">
        <f>IF('7'!$B$5="","",IF('7'!$B$61="","",'7'!$B$5))</f>
        <v/>
      </c>
      <c r="AY2064" s="137" t="str">
        <f>IF('7'!$B$5="","",IF('7'!$B$61="","","PCF008002"))</f>
        <v/>
      </c>
      <c r="AZ2064" s="140" t="str">
        <f>IF('7'!$B$5="","",IF('7'!$B$61="","",2))</f>
        <v/>
      </c>
      <c r="BA2064" s="137" t="str">
        <f>IF('7'!$B$5="","",IF('7'!$B$61="","",7))</f>
        <v/>
      </c>
      <c r="BB2064" s="137" t="str">
        <f>IF('7'!$B$5="","",IF('7'!$B$61="","",IF('7'!$H$61="","",'7'!$H$61)))</f>
        <v/>
      </c>
      <c r="BC2064" s="141" t="str">
        <f>IF('7'!$B$5="","",IF('7'!$B$61="","",0))</f>
        <v/>
      </c>
      <c r="BD2064" s="137" t="str">
        <f>IF('7'!$B$5="","",IF('7'!$B$61="","",'7'!$B$2))</f>
        <v/>
      </c>
      <c r="BE2064" s="138" t="str">
        <f>IF('7'!$B$5="","",IF('7'!$B$61="","",'7'!$B$4))</f>
        <v/>
      </c>
    </row>
    <row r="2065" spans="50:57" x14ac:dyDescent="0.25">
      <c r="AX2065" s="139" t="str">
        <f>IF('7'!$B$5="","",IF('7'!$B$61="","",'7'!$B$5))</f>
        <v/>
      </c>
      <c r="AY2065" s="137" t="str">
        <f>IF('7'!$B$5="","",IF('7'!$B$61="","","PCF008002"))</f>
        <v/>
      </c>
      <c r="AZ2065" s="140" t="str">
        <f>IF('7'!$B$5="","",IF('7'!$B$61="","",2))</f>
        <v/>
      </c>
      <c r="BA2065" s="137" t="str">
        <f>IF('7'!$B$5="","",IF('7'!$B$61="","",8))</f>
        <v/>
      </c>
      <c r="BB2065" s="137" t="str">
        <f>IF('7'!$B$5="","",IF('7'!$B$61="","",IF('7'!$I$61="","",'7'!$I$61)))</f>
        <v/>
      </c>
      <c r="BC2065" s="141" t="str">
        <f>IF('7'!$B$5="","",IF('7'!$B$61="","",0))</f>
        <v/>
      </c>
      <c r="BD2065" s="137" t="str">
        <f>IF('7'!$B$5="","",IF('7'!$B$61="","",'7'!$B$2))</f>
        <v/>
      </c>
      <c r="BE2065" s="138" t="str">
        <f>IF('7'!$B$5="","",IF('7'!$B$61="","",'7'!$B$4))</f>
        <v/>
      </c>
    </row>
    <row r="2066" spans="50:57" x14ac:dyDescent="0.25">
      <c r="AX2066" s="139" t="str">
        <f>IF('7'!$B$5="","",IF('7'!$B$61="","",'7'!$B$5))</f>
        <v/>
      </c>
      <c r="AY2066" s="137" t="str">
        <f>IF('7'!$B$5="","",IF('7'!$B$61="","","PCF008002"))</f>
        <v/>
      </c>
      <c r="AZ2066" s="140" t="str">
        <f>IF('7'!$B$5="","",IF('7'!$B$61="","",2))</f>
        <v/>
      </c>
      <c r="BA2066" s="137" t="str">
        <f>IF('7'!$B$5="","",IF('7'!$B$61="","",9))</f>
        <v/>
      </c>
      <c r="BB2066" s="137" t="str">
        <f>IF('7'!$B$5="","",IF('7'!$B$61="","","QAQC"))</f>
        <v/>
      </c>
      <c r="BC2066" s="141" t="str">
        <f>IF('7'!$B$5="","",IF('7'!$B$61="","",0))</f>
        <v/>
      </c>
      <c r="BD2066" s="137" t="str">
        <f>IF('7'!$B$5="","",IF('7'!$B$61="","",'7'!$B$2))</f>
        <v/>
      </c>
      <c r="BE2066" s="138" t="str">
        <f>IF('7'!$B$5="","",IF('7'!$B$61="","",'7'!$B$4))</f>
        <v/>
      </c>
    </row>
    <row r="2067" spans="50:57" x14ac:dyDescent="0.25">
      <c r="AX2067" s="139" t="str">
        <f>IF('7'!$B$5="","",IF('7'!$B$61="","",'7'!$B$5))</f>
        <v/>
      </c>
      <c r="AY2067" s="137" t="str">
        <f>IF('7'!$B$5="","",IF('7'!$B$61="","","PCF008002"))</f>
        <v/>
      </c>
      <c r="AZ2067" s="140" t="str">
        <f>IF('7'!$B$5="","",IF('7'!$B$61="","",2))</f>
        <v/>
      </c>
      <c r="BA2067" s="137" t="str">
        <f>IF('7'!$B$5="","",IF('7'!$B$61="","",10))</f>
        <v/>
      </c>
      <c r="BB2067" s="137" t="str">
        <f>IF('7'!$B$5="","",IF('7'!$B$61="","",IF('7'!$R$61="","",'7'!$R$61)))</f>
        <v/>
      </c>
      <c r="BC2067" s="141" t="str">
        <f>IF('7'!$B$5="","",IF('7'!$B$61="","",0))</f>
        <v/>
      </c>
      <c r="BD2067" s="137" t="str">
        <f>IF('7'!$B$5="","",IF('7'!$B$61="","",'7'!$B$2))</f>
        <v/>
      </c>
      <c r="BE2067" s="138" t="str">
        <f>IF('7'!$B$5="","",IF('7'!$B$61="","",'7'!$B$4))</f>
        <v/>
      </c>
    </row>
    <row r="2068" spans="50:57" x14ac:dyDescent="0.25">
      <c r="AX2068" s="139" t="str">
        <f>IF('7'!$B$5="","",IF('7'!$B$61="","",'7'!$B$5))</f>
        <v/>
      </c>
      <c r="AY2068" s="137" t="str">
        <f>IF('7'!$B$5="","",IF('7'!$B$61="","","PCF008002"))</f>
        <v/>
      </c>
      <c r="AZ2068" s="140" t="str">
        <f>IF('7'!$B$5="","",IF('7'!$B$61="","",2))</f>
        <v/>
      </c>
      <c r="BA2068" s="137" t="str">
        <f>IF('7'!$B$5="","",IF('7'!$B$61="","",11))</f>
        <v/>
      </c>
      <c r="BB2068" s="137" t="str">
        <f>IF('7'!$B$5="","",IF('7'!$B$61="","",IF('7'!$K$61="","",'7'!$K$61)))</f>
        <v/>
      </c>
      <c r="BC2068" s="141" t="str">
        <f>IF('7'!$B$5="","",IF('7'!$B$61="","",0))</f>
        <v/>
      </c>
      <c r="BD2068" s="137" t="str">
        <f>IF('7'!$B$5="","",IF('7'!$B$61="","",'7'!$B$2))</f>
        <v/>
      </c>
      <c r="BE2068" s="138" t="str">
        <f>IF('7'!$B$5="","",IF('7'!$B$61="","",'7'!$B$4))</f>
        <v/>
      </c>
    </row>
    <row r="2069" spans="50:57" x14ac:dyDescent="0.25">
      <c r="AX2069" s="139" t="str">
        <f>IF('7'!$B$5="","",IF('7'!$B$61="","",'7'!$B$5))</f>
        <v/>
      </c>
      <c r="AY2069" s="137" t="str">
        <f>IF('7'!$B$5="","",IF('7'!$B$61="","","PCF008002"))</f>
        <v/>
      </c>
      <c r="AZ2069" s="140" t="str">
        <f>IF('7'!$B$5="","",IF('7'!$B$61="","",2))</f>
        <v/>
      </c>
      <c r="BA2069" s="137" t="str">
        <f>IF('7'!$B$5="","",IF('7'!$B$61="","",12))</f>
        <v/>
      </c>
      <c r="BB2069" s="137" t="str">
        <f>IF('7'!$B$5="","",IF('7'!$B$61="","",IF('7'!$E$61="","",'7'!$E$61)))</f>
        <v/>
      </c>
      <c r="BC2069" s="141" t="str">
        <f>IF('7'!$B$5="","",IF('7'!$B$61="","",0))</f>
        <v/>
      </c>
      <c r="BD2069" s="137" t="str">
        <f>IF('7'!$B$5="","",IF('7'!$B$61="","",'7'!$B$2))</f>
        <v/>
      </c>
      <c r="BE2069" s="138" t="str">
        <f>IF('7'!$B$5="","",IF('7'!$B$61="","",'7'!$B$4))</f>
        <v/>
      </c>
    </row>
    <row r="2070" spans="50:57" x14ac:dyDescent="0.25">
      <c r="AX2070" s="139" t="str">
        <f>IF('7'!$B$5="","",IF('7'!$B$61="","",'7'!$B$5))</f>
        <v/>
      </c>
      <c r="AY2070" s="137" t="str">
        <f>IF('7'!$B$5="","",IF('7'!$B$61="","","PCF008002"))</f>
        <v/>
      </c>
      <c r="AZ2070" s="140" t="str">
        <f>IF('7'!$B$5="","",IF('7'!$B$61="","",2))</f>
        <v/>
      </c>
      <c r="BA2070" s="137" t="str">
        <f>IF('7'!$B$5="","",IF('7'!$B$61="","",990))</f>
        <v/>
      </c>
      <c r="BB2070" s="137"/>
      <c r="BC2070" s="141" t="str">
        <f>IF('7'!$B$5="","",IF('7'!$B$61="","",0))</f>
        <v/>
      </c>
      <c r="BD2070" s="137" t="str">
        <f>IF('7'!$B$5="","",IF('7'!$B$61="","",'7'!$B$2))</f>
        <v/>
      </c>
      <c r="BE2070" s="138" t="str">
        <f>IF('7'!$B$5="","",IF('7'!$B$61="","",'7'!$B$4))</f>
        <v/>
      </c>
    </row>
    <row r="2071" spans="50:57" x14ac:dyDescent="0.25">
      <c r="AX2071" s="139" t="str">
        <f>IF('7'!$B$5="","",IF('7'!$B$61="","",'7'!$B$5))</f>
        <v/>
      </c>
      <c r="AY2071" s="137" t="str">
        <f>IF('7'!$B$5="","",IF('7'!$B$61="","","PCF008002"))</f>
        <v/>
      </c>
      <c r="AZ2071" s="140" t="str">
        <f>IF('7'!$B$5="","",IF('7'!$B$61="","",2))</f>
        <v/>
      </c>
      <c r="BA2071" s="137" t="str">
        <f>IF('7'!$B$5="","",IF('7'!$B$61="","",992))</f>
        <v/>
      </c>
      <c r="BB2071" s="137"/>
      <c r="BC2071" s="141" t="str">
        <f>IF('7'!$B$5="","",IF('7'!$B$61="","",0))</f>
        <v/>
      </c>
      <c r="BD2071" s="137" t="str">
        <f>IF('7'!$B$5="","",IF('7'!$B$61="","",'7'!$B$2))</f>
        <v/>
      </c>
      <c r="BE2071" s="138" t="str">
        <f>IF('7'!$B$5="","",IF('7'!$B$61="","",'7'!$B$4))</f>
        <v/>
      </c>
    </row>
    <row r="2072" spans="50:57" x14ac:dyDescent="0.25">
      <c r="AX2072" s="139" t="str">
        <f>IF('7'!$B$5="","",IF('7'!$B$61="","",'7'!$B$5))</f>
        <v/>
      </c>
      <c r="AY2072" s="137" t="str">
        <f>IF('7'!$B$5="","",IF('7'!$B$61="","","PCF008002"))</f>
        <v/>
      </c>
      <c r="AZ2072" s="140" t="str">
        <f>IF('7'!$B$5="","",IF('7'!$B$61="","",2))</f>
        <v/>
      </c>
      <c r="BA2072" s="137" t="str">
        <f>IF('7'!$B$5="","",IF('7'!$B$61="","",993))</f>
        <v/>
      </c>
      <c r="BB2072" s="137"/>
      <c r="BC2072" s="141" t="str">
        <f>IF('7'!$B$5="","",IF('7'!$B$61="","",0))</f>
        <v/>
      </c>
      <c r="BD2072" s="137" t="str">
        <f>IF('7'!$B$5="","",IF('7'!$B$61="","",'7'!$B$2))</f>
        <v/>
      </c>
      <c r="BE2072" s="138" t="str">
        <f>IF('7'!$B$5="","",IF('7'!$B$61="","",'7'!$B$4))</f>
        <v/>
      </c>
    </row>
    <row r="2073" spans="50:57" x14ac:dyDescent="0.25">
      <c r="AX2073" s="139" t="str">
        <f>IF('7'!$B$5="","",IF('7'!$B$61="","",'7'!$B$5))</f>
        <v/>
      </c>
      <c r="AY2073" s="137" t="str">
        <f>IF('7'!$B$5="","",IF('7'!$B$61="","","PCF008002"))</f>
        <v/>
      </c>
      <c r="AZ2073" s="140" t="str">
        <f>IF('7'!$B$5="","",IF('7'!$B$61="","",2))</f>
        <v/>
      </c>
      <c r="BA2073" s="137" t="str">
        <f>IF('7'!$B$5="","",IF('7'!$B$61="","",994))</f>
        <v/>
      </c>
      <c r="BB2073" s="137"/>
      <c r="BC2073" s="141" t="str">
        <f>IF('7'!$B$5="","",IF('7'!$B$61="","",0))</f>
        <v/>
      </c>
      <c r="BD2073" s="137" t="str">
        <f>IF('7'!$B$5="","",IF('7'!$B$61="","",'7'!$B$2))</f>
        <v/>
      </c>
      <c r="BE2073" s="138" t="str">
        <f>IF('7'!$B$5="","",IF('7'!$B$61="","",'7'!$B$4))</f>
        <v/>
      </c>
    </row>
    <row r="2074" spans="50:57" x14ac:dyDescent="0.25">
      <c r="AX2074" s="139" t="str">
        <f>IF('7'!$B$5="","",IF('7'!$B$61="","",'7'!$B$5))</f>
        <v/>
      </c>
      <c r="AY2074" s="137" t="str">
        <f>IF('7'!$B$5="","",IF('7'!$B$61="","","PCF008002"))</f>
        <v/>
      </c>
      <c r="AZ2074" s="140" t="str">
        <f>IF('7'!$B$5="","",IF('7'!$B$61="","",2))</f>
        <v/>
      </c>
      <c r="BA2074" s="137" t="str">
        <f>IF('7'!$B$5="","",IF('7'!$B$61="","",995))</f>
        <v/>
      </c>
      <c r="BB2074" s="137"/>
      <c r="BC2074" s="141" t="str">
        <f>IF('7'!$B$5="","",IF('7'!$B$61="","",0))</f>
        <v/>
      </c>
      <c r="BD2074" s="137" t="str">
        <f>IF('7'!$B$5="","",IF('7'!$B$61="","",'7'!$B$2))</f>
        <v/>
      </c>
      <c r="BE2074" s="138" t="str">
        <f>IF('7'!$B$5="","",IF('7'!$B$61="","",'7'!$B$4))</f>
        <v/>
      </c>
    </row>
    <row r="2075" spans="50:57" x14ac:dyDescent="0.25">
      <c r="AX2075" s="139" t="str">
        <f>IF('7'!$B$5="","",IF('7'!$B$61="","",'7'!$B$5))</f>
        <v/>
      </c>
      <c r="AY2075" s="137" t="str">
        <f>IF('7'!$B$5="","",IF('7'!$B$61="","","PCF008002"))</f>
        <v/>
      </c>
      <c r="AZ2075" s="140" t="str">
        <f>IF('7'!$B$5="","",IF('7'!$B$61="","",2))</f>
        <v/>
      </c>
      <c r="BA2075" s="137" t="str">
        <f>IF('7'!$B$5="","",IF('7'!$B$61="","",996))</f>
        <v/>
      </c>
      <c r="BB2075" s="137"/>
      <c r="BC2075" s="141" t="str">
        <f>IF('7'!$B$5="","",IF('7'!$B$61="","",0))</f>
        <v/>
      </c>
      <c r="BD2075" s="137" t="str">
        <f>IF('7'!$B$5="","",IF('7'!$B$61="","",'7'!$B$2))</f>
        <v/>
      </c>
      <c r="BE2075" s="138" t="str">
        <f>IF('7'!$B$5="","",IF('7'!$B$61="","",'7'!$B$4))</f>
        <v/>
      </c>
    </row>
    <row r="2076" spans="50:57" x14ac:dyDescent="0.25">
      <c r="AX2076" s="139" t="str">
        <f>IF('7'!$B$5="","",IF('7'!$B$61="","",'7'!$B$5))</f>
        <v/>
      </c>
      <c r="AY2076" s="137" t="str">
        <f>IF('7'!$B$5="","",IF('7'!$B$61="","","PCF008002"))</f>
        <v/>
      </c>
      <c r="AZ2076" s="140" t="str">
        <f>IF('7'!$B$5="","",IF('7'!$B$61="","",2))</f>
        <v/>
      </c>
      <c r="BA2076" s="137" t="str">
        <f>IF('7'!$B$5="","",IF('7'!$B$61="","",997))</f>
        <v/>
      </c>
      <c r="BB2076" s="137"/>
      <c r="BC2076" s="141" t="str">
        <f>IF('7'!$B$5="","",IF('7'!$B$61="","",0))</f>
        <v/>
      </c>
      <c r="BD2076" s="137" t="str">
        <f>IF('7'!$B$5="","",IF('7'!$B$61="","",'7'!$B$2))</f>
        <v/>
      </c>
      <c r="BE2076" s="138" t="str">
        <f>IF('7'!$B$5="","",IF('7'!$B$61="","",'7'!$B$4))</f>
        <v/>
      </c>
    </row>
    <row r="2077" spans="50:57" x14ac:dyDescent="0.25">
      <c r="AX2077" s="139" t="str">
        <f>IF('7'!$B$5="","",IF('7'!$B$61="","",'7'!$B$5))</f>
        <v/>
      </c>
      <c r="AY2077" s="137" t="str">
        <f>IF('7'!$B$5="","",IF('7'!$B$61="","","PCF008002"))</f>
        <v/>
      </c>
      <c r="AZ2077" s="140" t="str">
        <f>IF('7'!$B$5="","",IF('7'!$B$61="","",2))</f>
        <v/>
      </c>
      <c r="BA2077" s="137" t="str">
        <f>IF('7'!$B$5="","",IF('7'!$B$61="","",998))</f>
        <v/>
      </c>
      <c r="BB2077" s="137"/>
      <c r="BC2077" s="141" t="str">
        <f>IF('7'!$B$5="","",IF('7'!$B$61="","",0))</f>
        <v/>
      </c>
      <c r="BD2077" s="137" t="str">
        <f>IF('7'!$B$5="","",IF('7'!$B$61="","",'7'!$B$2))</f>
        <v/>
      </c>
      <c r="BE2077" s="138" t="str">
        <f>IF('7'!$B$5="","",IF('7'!$B$61="","",'7'!$B$4))</f>
        <v/>
      </c>
    </row>
    <row r="2078" spans="50:57" x14ac:dyDescent="0.25">
      <c r="AX2078" s="139" t="str">
        <f>IF('7'!$B$5="","",IF('7'!$B$61="","",'7'!$B$5))</f>
        <v/>
      </c>
      <c r="AY2078" s="137" t="str">
        <f>IF('7'!$B$5="","",IF('7'!$B$61="","","PCF008002"))</f>
        <v/>
      </c>
      <c r="AZ2078" s="140" t="str">
        <f>IF('7'!$B$5="","",IF('7'!$B$61="","",2))</f>
        <v/>
      </c>
      <c r="BA2078" s="137" t="str">
        <f>IF('7'!$B$5="","",IF('7'!$B$61="","",999))</f>
        <v/>
      </c>
      <c r="BB2078" s="137"/>
      <c r="BC2078" s="141" t="str">
        <f>IF('7'!$B$5="","",IF('7'!$B$61="","",0))</f>
        <v/>
      </c>
      <c r="BD2078" s="137" t="str">
        <f>IF('7'!$B$5="","",IF('7'!$B$61="","",'7'!$B$2))</f>
        <v/>
      </c>
      <c r="BE2078" s="138" t="str">
        <f>IF('7'!$B$5="","",IF('7'!$B$61="","",'7'!$B$4))</f>
        <v/>
      </c>
    </row>
    <row r="2079" spans="50:57" x14ac:dyDescent="0.25">
      <c r="AX2079" s="139" t="str">
        <f>IF('7'!$B$5="","",IF('7'!$B$62="","",'7'!$B$5))</f>
        <v/>
      </c>
      <c r="AY2079" s="137" t="str">
        <f>IF('7'!$B$5="","",IF('7'!$B$62="","","PCF008002"))</f>
        <v/>
      </c>
      <c r="AZ2079" s="140" t="str">
        <f>IF('7'!$B$5="","",IF('7'!$B$62="","",3))</f>
        <v/>
      </c>
      <c r="BA2079" s="137" t="str">
        <f>IF('7'!$B$5="","",IF('7'!$B$62="","",1))</f>
        <v/>
      </c>
      <c r="BB2079" s="137" t="str">
        <f>IF('7'!$B$5="","",IF('7'!$B$62="","",IF('7'!$B$62="","",'7'!$B$62)))</f>
        <v/>
      </c>
      <c r="BC2079" s="141" t="str">
        <f>IF('7'!$B$5="","",IF('7'!$B$62="","",0))</f>
        <v/>
      </c>
      <c r="BD2079" s="137" t="str">
        <f>IF('7'!$B$5="","",IF('7'!$B$62="","",'7'!$B$2))</f>
        <v/>
      </c>
      <c r="BE2079" s="138" t="str">
        <f>IF('7'!$B$5="","",IF('7'!$B$62="","",'7'!$B$4))</f>
        <v/>
      </c>
    </row>
    <row r="2080" spans="50:57" x14ac:dyDescent="0.25">
      <c r="AX2080" s="139" t="str">
        <f>IF('7'!$B$5="","",IF('7'!$B$62="","",'7'!$B$5))</f>
        <v/>
      </c>
      <c r="AY2080" s="137" t="str">
        <f>IF('7'!$B$5="","",IF('7'!$B$62="","","PCF008002"))</f>
        <v/>
      </c>
      <c r="AZ2080" s="140" t="str">
        <f>IF('7'!$B$5="","",IF('7'!$B$62="","",3))</f>
        <v/>
      </c>
      <c r="BA2080" s="137" t="str">
        <f>IF('7'!$B$5="","",IF('7'!$B$62="","",2))</f>
        <v/>
      </c>
      <c r="BB2080" s="137" t="str">
        <f>IF('7'!$B$5="","",IF('7'!$B$62="","",IF('7'!$J$62="","",'7'!$J$62)))</f>
        <v/>
      </c>
      <c r="BC2080" s="141" t="str">
        <f>IF('7'!$B$5="","",IF('7'!$B$62="","",0))</f>
        <v/>
      </c>
      <c r="BD2080" s="137" t="str">
        <f>IF('7'!$B$5="","",IF('7'!$B$62="","",'7'!$B$2))</f>
        <v/>
      </c>
      <c r="BE2080" s="138" t="str">
        <f>IF('7'!$B$5="","",IF('7'!$B$62="","",'7'!$B$4))</f>
        <v/>
      </c>
    </row>
    <row r="2081" spans="50:57" x14ac:dyDescent="0.25">
      <c r="AX2081" s="139" t="str">
        <f>IF('7'!$B$5="","",IF('7'!$B$62="","",'7'!$B$5))</f>
        <v/>
      </c>
      <c r="AY2081" s="137" t="str">
        <f>IF('7'!$B$5="","",IF('7'!$B$62="","","PCF008002"))</f>
        <v/>
      </c>
      <c r="AZ2081" s="140" t="str">
        <f>IF('7'!$B$5="","",IF('7'!$B$62="","",3))</f>
        <v/>
      </c>
      <c r="BA2081" s="137" t="str">
        <f>IF('7'!$B$5="","",IF('7'!$B$62="","",3))</f>
        <v/>
      </c>
      <c r="BB2081" s="137" t="str">
        <f>IF('7'!$B$5="","",IF('7'!$B$62="","",IF('7'!$D$62="","",'7'!$D$62)))</f>
        <v/>
      </c>
      <c r="BC2081" s="141" t="str">
        <f>IF('7'!$B$5="","",IF('7'!$B$62="","",0))</f>
        <v/>
      </c>
      <c r="BD2081" s="137" t="str">
        <f>IF('7'!$B$5="","",IF('7'!$B$62="","",'7'!$B$2))</f>
        <v/>
      </c>
      <c r="BE2081" s="138" t="str">
        <f>IF('7'!$B$5="","",IF('7'!$B$62="","",'7'!$B$4))</f>
        <v/>
      </c>
    </row>
    <row r="2082" spans="50:57" x14ac:dyDescent="0.25">
      <c r="AX2082" s="139" t="str">
        <f>IF('7'!$B$5="","",IF('7'!$B$62="","",'7'!$B$5))</f>
        <v/>
      </c>
      <c r="AY2082" s="137" t="str">
        <f>IF('7'!$B$5="","",IF('7'!$B$62="","","PCF008002"))</f>
        <v/>
      </c>
      <c r="AZ2082" s="140" t="str">
        <f>IF('7'!$B$5="","",IF('7'!$B$62="","",3))</f>
        <v/>
      </c>
      <c r="BA2082" s="137" t="str">
        <f>IF('7'!$B$5="","",IF('7'!$B$62="","",4))</f>
        <v/>
      </c>
      <c r="BB2082" s="137" t="str">
        <f>IF('7'!$B$5="","",IF('7'!$B$62="","",IF('7'!$D$62="","",'7'!$D$62)))</f>
        <v/>
      </c>
      <c r="BC2082" s="141" t="str">
        <f>IF('7'!$B$5="","",IF('7'!$B$62="","",0))</f>
        <v/>
      </c>
      <c r="BD2082" s="137" t="str">
        <f>IF('7'!$B$5="","",IF('7'!$B$62="","",'7'!$B$2))</f>
        <v/>
      </c>
      <c r="BE2082" s="138" t="str">
        <f>IF('7'!$B$5="","",IF('7'!$B$62="","",'7'!$B$4))</f>
        <v/>
      </c>
    </row>
    <row r="2083" spans="50:57" x14ac:dyDescent="0.25">
      <c r="AX2083" s="139" t="str">
        <f>IF('7'!$B$5="","",IF('7'!$B$62="","",'7'!$B$5))</f>
        <v/>
      </c>
      <c r="AY2083" s="137" t="str">
        <f>IF('7'!$B$5="","",IF('7'!$B$62="","","PCF008002"))</f>
        <v/>
      </c>
      <c r="AZ2083" s="140" t="str">
        <f>IF('7'!$B$5="","",IF('7'!$B$62="","",3))</f>
        <v/>
      </c>
      <c r="BA2083" s="137" t="str">
        <f>IF('7'!$B$5="","",IF('7'!$B$62="","",5))</f>
        <v/>
      </c>
      <c r="BB2083" s="137" t="str">
        <f>IF('7'!$B$5="","",IF('7'!$B$62="","",IF('7'!$F$62="","",'7'!$F$62)))</f>
        <v/>
      </c>
      <c r="BC2083" s="141" t="str">
        <f>IF('7'!$B$5="","",IF('7'!$B$62="","",0))</f>
        <v/>
      </c>
      <c r="BD2083" s="137" t="str">
        <f>IF('7'!$B$5="","",IF('7'!$B$62="","",'7'!$B$2))</f>
        <v/>
      </c>
      <c r="BE2083" s="138" t="str">
        <f>IF('7'!$B$5="","",IF('7'!$B$62="","",'7'!$B$4))</f>
        <v/>
      </c>
    </row>
    <row r="2084" spans="50:57" x14ac:dyDescent="0.25">
      <c r="AX2084" s="139" t="str">
        <f>IF('7'!$B$5="","",IF('7'!$B$62="","",'7'!$B$5))</f>
        <v/>
      </c>
      <c r="AY2084" s="137" t="str">
        <f>IF('7'!$B$5="","",IF('7'!$B$62="","","PCF008002"))</f>
        <v/>
      </c>
      <c r="AZ2084" s="140" t="str">
        <f>IF('7'!$B$5="","",IF('7'!$B$62="","",3))</f>
        <v/>
      </c>
      <c r="BA2084" s="137" t="str">
        <f>IF('7'!$B$5="","",IF('7'!$B$62="","",6))</f>
        <v/>
      </c>
      <c r="BB2084" s="137" t="str">
        <f>IF('7'!$B$5="","",IF('7'!$B$62="","",IF('7'!$G$62="","",'7'!$G$62)))</f>
        <v/>
      </c>
      <c r="BC2084" s="141" t="str">
        <f>IF('7'!$B$5="","",IF('7'!$B$62="","",0))</f>
        <v/>
      </c>
      <c r="BD2084" s="137" t="str">
        <f>IF('7'!$B$5="","",IF('7'!$B$62="","",'7'!$B$2))</f>
        <v/>
      </c>
      <c r="BE2084" s="138" t="str">
        <f>IF('7'!$B$5="","",IF('7'!$B$62="","",'7'!$B$4))</f>
        <v/>
      </c>
    </row>
    <row r="2085" spans="50:57" x14ac:dyDescent="0.25">
      <c r="AX2085" s="139" t="str">
        <f>IF('7'!$B$5="","",IF('7'!$B$62="","",'7'!$B$5))</f>
        <v/>
      </c>
      <c r="AY2085" s="137" t="str">
        <f>IF('7'!$B$5="","",IF('7'!$B$62="","","PCF008002"))</f>
        <v/>
      </c>
      <c r="AZ2085" s="140" t="str">
        <f>IF('7'!$B$5="","",IF('7'!$B$62="","",3))</f>
        <v/>
      </c>
      <c r="BA2085" s="137" t="str">
        <f>IF('7'!$B$5="","",IF('7'!$B$62="","",7))</f>
        <v/>
      </c>
      <c r="BB2085" s="137" t="str">
        <f>IF('7'!$B$5="","",IF('7'!$B$62="","",IF('7'!$H$62="","",'7'!$H$62)))</f>
        <v/>
      </c>
      <c r="BC2085" s="141" t="str">
        <f>IF('7'!$B$5="","",IF('7'!$B$62="","",0))</f>
        <v/>
      </c>
      <c r="BD2085" s="137" t="str">
        <f>IF('7'!$B$5="","",IF('7'!$B$62="","",'7'!$B$2))</f>
        <v/>
      </c>
      <c r="BE2085" s="138" t="str">
        <f>IF('7'!$B$5="","",IF('7'!$B$62="","",'7'!$B$4))</f>
        <v/>
      </c>
    </row>
    <row r="2086" spans="50:57" x14ac:dyDescent="0.25">
      <c r="AX2086" s="139" t="str">
        <f>IF('7'!$B$5="","",IF('7'!$B$62="","",'7'!$B$5))</f>
        <v/>
      </c>
      <c r="AY2086" s="137" t="str">
        <f>IF('7'!$B$5="","",IF('7'!$B$62="","","PCF008002"))</f>
        <v/>
      </c>
      <c r="AZ2086" s="140" t="str">
        <f>IF('7'!$B$5="","",IF('7'!$B$62="","",3))</f>
        <v/>
      </c>
      <c r="BA2086" s="137" t="str">
        <f>IF('7'!$B$5="","",IF('7'!$B$62="","",8))</f>
        <v/>
      </c>
      <c r="BB2086" s="137" t="str">
        <f>IF('7'!$B$5="","",IF('7'!$B$62="","",IF('7'!$I$62="","",'7'!$I$62)))</f>
        <v/>
      </c>
      <c r="BC2086" s="141" t="str">
        <f>IF('7'!$B$5="","",IF('7'!$B$62="","",0))</f>
        <v/>
      </c>
      <c r="BD2086" s="137" t="str">
        <f>IF('7'!$B$5="","",IF('7'!$B$62="","",'7'!$B$2))</f>
        <v/>
      </c>
      <c r="BE2086" s="138" t="str">
        <f>IF('7'!$B$5="","",IF('7'!$B$62="","",'7'!$B$4))</f>
        <v/>
      </c>
    </row>
    <row r="2087" spans="50:57" x14ac:dyDescent="0.25">
      <c r="AX2087" s="139" t="str">
        <f>IF('7'!$B$5="","",IF('7'!$B$62="","",'7'!$B$5))</f>
        <v/>
      </c>
      <c r="AY2087" s="137" t="str">
        <f>IF('7'!$B$5="","",IF('7'!$B$62="","","PCF008002"))</f>
        <v/>
      </c>
      <c r="AZ2087" s="140" t="str">
        <f>IF('7'!$B$5="","",IF('7'!$B$62="","",3))</f>
        <v/>
      </c>
      <c r="BA2087" s="137" t="str">
        <f>IF('7'!$B$5="","",IF('7'!$B$62="","",9))</f>
        <v/>
      </c>
      <c r="BB2087" s="137" t="str">
        <f>IF('7'!$B$5="","",IF('7'!$B$62="","","QAQC"))</f>
        <v/>
      </c>
      <c r="BC2087" s="141" t="str">
        <f>IF('7'!$B$5="","",IF('7'!$B$62="","",0))</f>
        <v/>
      </c>
      <c r="BD2087" s="137" t="str">
        <f>IF('7'!$B$5="","",IF('7'!$B$62="","",'7'!$B$2))</f>
        <v/>
      </c>
      <c r="BE2087" s="138" t="str">
        <f>IF('7'!$B$5="","",IF('7'!$B$62="","",'7'!$B$4))</f>
        <v/>
      </c>
    </row>
    <row r="2088" spans="50:57" x14ac:dyDescent="0.25">
      <c r="AX2088" s="139" t="str">
        <f>IF('7'!$B$5="","",IF('7'!$B$62="","",'7'!$B$5))</f>
        <v/>
      </c>
      <c r="AY2088" s="137" t="str">
        <f>IF('7'!$B$5="","",IF('7'!$B$62="","","PCF008002"))</f>
        <v/>
      </c>
      <c r="AZ2088" s="140" t="str">
        <f>IF('7'!$B$5="","",IF('7'!$B$62="","",3))</f>
        <v/>
      </c>
      <c r="BA2088" s="137" t="str">
        <f>IF('7'!$B$5="","",IF('7'!$B$62="","",10))</f>
        <v/>
      </c>
      <c r="BB2088" s="137" t="str">
        <f>IF('7'!$B$5="","",IF('7'!$B$62="","",IF('7'!$R$62="","",'7'!$R$62)))</f>
        <v/>
      </c>
      <c r="BC2088" s="141" t="str">
        <f>IF('7'!$B$5="","",IF('7'!$B$62="","",0))</f>
        <v/>
      </c>
      <c r="BD2088" s="137" t="str">
        <f>IF('7'!$B$5="","",IF('7'!$B$62="","",'7'!$B$2))</f>
        <v/>
      </c>
      <c r="BE2088" s="138" t="str">
        <f>IF('7'!$B$5="","",IF('7'!$B$62="","",'7'!$B$4))</f>
        <v/>
      </c>
    </row>
    <row r="2089" spans="50:57" x14ac:dyDescent="0.25">
      <c r="AX2089" s="139" t="str">
        <f>IF('7'!$B$5="","",IF('7'!$B$62="","",'7'!$B$5))</f>
        <v/>
      </c>
      <c r="AY2089" s="137" t="str">
        <f>IF('7'!$B$5="","",IF('7'!$B$62="","","PCF008002"))</f>
        <v/>
      </c>
      <c r="AZ2089" s="140" t="str">
        <f>IF('7'!$B$5="","",IF('7'!$B$62="","",3))</f>
        <v/>
      </c>
      <c r="BA2089" s="137" t="str">
        <f>IF('7'!$B$5="","",IF('7'!$B$62="","",11))</f>
        <v/>
      </c>
      <c r="BB2089" s="137" t="str">
        <f>IF('7'!$B$5="","",IF('7'!$B$62="","",IF('7'!$K$62="","",'7'!$K$62)))</f>
        <v/>
      </c>
      <c r="BC2089" s="141" t="str">
        <f>IF('7'!$B$5="","",IF('7'!$B$62="","",0))</f>
        <v/>
      </c>
      <c r="BD2089" s="137" t="str">
        <f>IF('7'!$B$5="","",IF('7'!$B$62="","",'7'!$B$2))</f>
        <v/>
      </c>
      <c r="BE2089" s="138" t="str">
        <f>IF('7'!$B$5="","",IF('7'!$B$62="","",'7'!$B$4))</f>
        <v/>
      </c>
    </row>
    <row r="2090" spans="50:57" x14ac:dyDescent="0.25">
      <c r="AX2090" s="139" t="str">
        <f>IF('7'!$B$5="","",IF('7'!$B$62="","",'7'!$B$5))</f>
        <v/>
      </c>
      <c r="AY2090" s="137" t="str">
        <f>IF('7'!$B$5="","",IF('7'!$B$62="","","PCF008002"))</f>
        <v/>
      </c>
      <c r="AZ2090" s="140" t="str">
        <f>IF('7'!$B$5="","",IF('7'!$B$62="","",3))</f>
        <v/>
      </c>
      <c r="BA2090" s="137" t="str">
        <f>IF('7'!$B$5="","",IF('7'!$B$62="","",12))</f>
        <v/>
      </c>
      <c r="BB2090" s="137" t="str">
        <f>IF('7'!$B$5="","",IF('7'!$B$62="","",IF('7'!$E$62="","",'7'!$E$62)))</f>
        <v/>
      </c>
      <c r="BC2090" s="141" t="str">
        <f>IF('7'!$B$5="","",IF('7'!$B$62="","",0))</f>
        <v/>
      </c>
      <c r="BD2090" s="137" t="str">
        <f>IF('7'!$B$5="","",IF('7'!$B$62="","",'7'!$B$2))</f>
        <v/>
      </c>
      <c r="BE2090" s="138" t="str">
        <f>IF('7'!$B$5="","",IF('7'!$B$62="","",'7'!$B$4))</f>
        <v/>
      </c>
    </row>
    <row r="2091" spans="50:57" x14ac:dyDescent="0.25">
      <c r="AX2091" s="139" t="str">
        <f>IF('7'!$B$5="","",IF('7'!$B$62="","",'7'!$B$5))</f>
        <v/>
      </c>
      <c r="AY2091" s="137" t="str">
        <f>IF('7'!$B$5="","",IF('7'!$B$62="","","PCF008002"))</f>
        <v/>
      </c>
      <c r="AZ2091" s="140" t="str">
        <f>IF('7'!$B$5="","",IF('7'!$B$62="","",3))</f>
        <v/>
      </c>
      <c r="BA2091" s="137" t="str">
        <f>IF('7'!$B$5="","",IF('7'!$B$62="","",990))</f>
        <v/>
      </c>
      <c r="BB2091" s="137"/>
      <c r="BC2091" s="141" t="str">
        <f>IF('7'!$B$5="","",IF('7'!$B$62="","",0))</f>
        <v/>
      </c>
      <c r="BD2091" s="137" t="str">
        <f>IF('7'!$B$5="","",IF('7'!$B$62="","",'7'!$B$2))</f>
        <v/>
      </c>
      <c r="BE2091" s="138" t="str">
        <f>IF('7'!$B$5="","",IF('7'!$B$62="","",'7'!$B$4))</f>
        <v/>
      </c>
    </row>
    <row r="2092" spans="50:57" x14ac:dyDescent="0.25">
      <c r="AX2092" s="139" t="str">
        <f>IF('7'!$B$5="","",IF('7'!$B$62="","",'7'!$B$5))</f>
        <v/>
      </c>
      <c r="AY2092" s="137" t="str">
        <f>IF('7'!$B$5="","",IF('7'!$B$62="","","PCF008002"))</f>
        <v/>
      </c>
      <c r="AZ2092" s="140" t="str">
        <f>IF('7'!$B$5="","",IF('7'!$B$62="","",3))</f>
        <v/>
      </c>
      <c r="BA2092" s="137" t="str">
        <f>IF('7'!$B$5="","",IF('7'!$B$62="","",992))</f>
        <v/>
      </c>
      <c r="BB2092" s="137"/>
      <c r="BC2092" s="141" t="str">
        <f>IF('7'!$B$5="","",IF('7'!$B$62="","",0))</f>
        <v/>
      </c>
      <c r="BD2092" s="137" t="str">
        <f>IF('7'!$B$5="","",IF('7'!$B$62="","",'7'!$B$2))</f>
        <v/>
      </c>
      <c r="BE2092" s="138" t="str">
        <f>IF('7'!$B$5="","",IF('7'!$B$62="","",'7'!$B$4))</f>
        <v/>
      </c>
    </row>
    <row r="2093" spans="50:57" x14ac:dyDescent="0.25">
      <c r="AX2093" s="139" t="str">
        <f>IF('7'!$B$5="","",IF('7'!$B$62="","",'7'!$B$5))</f>
        <v/>
      </c>
      <c r="AY2093" s="137" t="str">
        <f>IF('7'!$B$5="","",IF('7'!$B$62="","","PCF008002"))</f>
        <v/>
      </c>
      <c r="AZ2093" s="140" t="str">
        <f>IF('7'!$B$5="","",IF('7'!$B$62="","",3))</f>
        <v/>
      </c>
      <c r="BA2093" s="137" t="str">
        <f>IF('7'!$B$5="","",IF('7'!$B$62="","",993))</f>
        <v/>
      </c>
      <c r="BB2093" s="137"/>
      <c r="BC2093" s="141" t="str">
        <f>IF('7'!$B$5="","",IF('7'!$B$62="","",0))</f>
        <v/>
      </c>
      <c r="BD2093" s="137" t="str">
        <f>IF('7'!$B$5="","",IF('7'!$B$62="","",'7'!$B$2))</f>
        <v/>
      </c>
      <c r="BE2093" s="138" t="str">
        <f>IF('7'!$B$5="","",IF('7'!$B$62="","",'7'!$B$4))</f>
        <v/>
      </c>
    </row>
    <row r="2094" spans="50:57" x14ac:dyDescent="0.25">
      <c r="AX2094" s="139" t="str">
        <f>IF('7'!$B$5="","",IF('7'!$B$62="","",'7'!$B$5))</f>
        <v/>
      </c>
      <c r="AY2094" s="137" t="str">
        <f>IF('7'!$B$5="","",IF('7'!$B$62="","","PCF008002"))</f>
        <v/>
      </c>
      <c r="AZ2094" s="140" t="str">
        <f>IF('7'!$B$5="","",IF('7'!$B$62="","",3))</f>
        <v/>
      </c>
      <c r="BA2094" s="137" t="str">
        <f>IF('7'!$B$5="","",IF('7'!$B$62="","",994))</f>
        <v/>
      </c>
      <c r="BB2094" s="137"/>
      <c r="BC2094" s="141" t="str">
        <f>IF('7'!$B$5="","",IF('7'!$B$62="","",0))</f>
        <v/>
      </c>
      <c r="BD2094" s="137" t="str">
        <f>IF('7'!$B$5="","",IF('7'!$B$62="","",'7'!$B$2))</f>
        <v/>
      </c>
      <c r="BE2094" s="138" t="str">
        <f>IF('7'!$B$5="","",IF('7'!$B$62="","",'7'!$B$4))</f>
        <v/>
      </c>
    </row>
    <row r="2095" spans="50:57" x14ac:dyDescent="0.25">
      <c r="AX2095" s="139" t="str">
        <f>IF('7'!$B$5="","",IF('7'!$B$62="","",'7'!$B$5))</f>
        <v/>
      </c>
      <c r="AY2095" s="137" t="str">
        <f>IF('7'!$B$5="","",IF('7'!$B$62="","","PCF008002"))</f>
        <v/>
      </c>
      <c r="AZ2095" s="140" t="str">
        <f>IF('7'!$B$5="","",IF('7'!$B$62="","",3))</f>
        <v/>
      </c>
      <c r="BA2095" s="137" t="str">
        <f>IF('7'!$B$5="","",IF('7'!$B$62="","",995))</f>
        <v/>
      </c>
      <c r="BB2095" s="137"/>
      <c r="BC2095" s="141" t="str">
        <f>IF('7'!$B$5="","",IF('7'!$B$62="","",0))</f>
        <v/>
      </c>
      <c r="BD2095" s="137" t="str">
        <f>IF('7'!$B$5="","",IF('7'!$B$62="","",'7'!$B$2))</f>
        <v/>
      </c>
      <c r="BE2095" s="138" t="str">
        <f>IF('7'!$B$5="","",IF('7'!$B$62="","",'7'!$B$4))</f>
        <v/>
      </c>
    </row>
    <row r="2096" spans="50:57" x14ac:dyDescent="0.25">
      <c r="AX2096" s="139" t="str">
        <f>IF('7'!$B$5="","",IF('7'!$B$62="","",'7'!$B$5))</f>
        <v/>
      </c>
      <c r="AY2096" s="137" t="str">
        <f>IF('7'!$B$5="","",IF('7'!$B$62="","","PCF008002"))</f>
        <v/>
      </c>
      <c r="AZ2096" s="140" t="str">
        <f>IF('7'!$B$5="","",IF('7'!$B$62="","",3))</f>
        <v/>
      </c>
      <c r="BA2096" s="137" t="str">
        <f>IF('7'!$B$5="","",IF('7'!$B$62="","",996))</f>
        <v/>
      </c>
      <c r="BB2096" s="137"/>
      <c r="BC2096" s="141" t="str">
        <f>IF('7'!$B$5="","",IF('7'!$B$62="","",0))</f>
        <v/>
      </c>
      <c r="BD2096" s="137" t="str">
        <f>IF('7'!$B$5="","",IF('7'!$B$62="","",'7'!$B$2))</f>
        <v/>
      </c>
      <c r="BE2096" s="138" t="str">
        <f>IF('7'!$B$5="","",IF('7'!$B$62="","",'7'!$B$4))</f>
        <v/>
      </c>
    </row>
    <row r="2097" spans="50:57" x14ac:dyDescent="0.25">
      <c r="AX2097" s="139" t="str">
        <f>IF('7'!$B$5="","",IF('7'!$B$62="","",'7'!$B$5))</f>
        <v/>
      </c>
      <c r="AY2097" s="137" t="str">
        <f>IF('7'!$B$5="","",IF('7'!$B$62="","","PCF008002"))</f>
        <v/>
      </c>
      <c r="AZ2097" s="140" t="str">
        <f>IF('7'!$B$5="","",IF('7'!$B$62="","",3))</f>
        <v/>
      </c>
      <c r="BA2097" s="137" t="str">
        <f>IF('7'!$B$5="","",IF('7'!$B$62="","",997))</f>
        <v/>
      </c>
      <c r="BB2097" s="137"/>
      <c r="BC2097" s="141" t="str">
        <f>IF('7'!$B$5="","",IF('7'!$B$62="","",0))</f>
        <v/>
      </c>
      <c r="BD2097" s="137" t="str">
        <f>IF('7'!$B$5="","",IF('7'!$B$62="","",'7'!$B$2))</f>
        <v/>
      </c>
      <c r="BE2097" s="138" t="str">
        <f>IF('7'!$B$5="","",IF('7'!$B$62="","",'7'!$B$4))</f>
        <v/>
      </c>
    </row>
    <row r="2098" spans="50:57" x14ac:dyDescent="0.25">
      <c r="AX2098" s="139" t="str">
        <f>IF('7'!$B$5="","",IF('7'!$B$62="","",'7'!$B$5))</f>
        <v/>
      </c>
      <c r="AY2098" s="137" t="str">
        <f>IF('7'!$B$5="","",IF('7'!$B$62="","","PCF008002"))</f>
        <v/>
      </c>
      <c r="AZ2098" s="140" t="str">
        <f>IF('7'!$B$5="","",IF('7'!$B$62="","",3))</f>
        <v/>
      </c>
      <c r="BA2098" s="137" t="str">
        <f>IF('7'!$B$5="","",IF('7'!$B$62="","",998))</f>
        <v/>
      </c>
      <c r="BB2098" s="137"/>
      <c r="BC2098" s="141" t="str">
        <f>IF('7'!$B$5="","",IF('7'!$B$62="","",0))</f>
        <v/>
      </c>
      <c r="BD2098" s="137" t="str">
        <f>IF('7'!$B$5="","",IF('7'!$B$62="","",'7'!$B$2))</f>
        <v/>
      </c>
      <c r="BE2098" s="138" t="str">
        <f>IF('7'!$B$5="","",IF('7'!$B$62="","",'7'!$B$4))</f>
        <v/>
      </c>
    </row>
    <row r="2099" spans="50:57" x14ac:dyDescent="0.25">
      <c r="AX2099" s="139" t="str">
        <f>IF('7'!$B$5="","",IF('7'!$B$62="","",'7'!$B$5))</f>
        <v/>
      </c>
      <c r="AY2099" s="137" t="str">
        <f>IF('7'!$B$5="","",IF('7'!$B$62="","","PCF008002"))</f>
        <v/>
      </c>
      <c r="AZ2099" s="140" t="str">
        <f>IF('7'!$B$5="","",IF('7'!$B$62="","",3))</f>
        <v/>
      </c>
      <c r="BA2099" s="137" t="str">
        <f>IF('7'!$B$5="","",IF('7'!$B$62="","",999))</f>
        <v/>
      </c>
      <c r="BB2099" s="137"/>
      <c r="BC2099" s="141" t="str">
        <f>IF('7'!$B$5="","",IF('7'!$B$62="","",0))</f>
        <v/>
      </c>
      <c r="BD2099" s="137" t="str">
        <f>IF('7'!$B$5="","",IF('7'!$B$62="","",'7'!$B$2))</f>
        <v/>
      </c>
      <c r="BE2099" s="138" t="str">
        <f>IF('7'!$B$5="","",IF('7'!$B$62="","",'7'!$B$4))</f>
        <v/>
      </c>
    </row>
    <row r="2100" spans="50:57" x14ac:dyDescent="0.25">
      <c r="AX2100" s="139" t="str">
        <f>IF('7'!$B$5="","",IF('7'!$B$63="","",'7'!$B$5))</f>
        <v/>
      </c>
      <c r="AY2100" s="137" t="str">
        <f>IF('7'!$B$5="","",IF('7'!$B$63="","","PCF008002"))</f>
        <v/>
      </c>
      <c r="AZ2100" s="140" t="str">
        <f>IF('7'!$B$5="","",IF('7'!$B$63="","",4))</f>
        <v/>
      </c>
      <c r="BA2100" s="137" t="str">
        <f>IF('7'!$B$5="","",IF('7'!$B$63="","",1))</f>
        <v/>
      </c>
      <c r="BB2100" s="137" t="str">
        <f>IF('7'!$B$5="","",IF('7'!$B$63="","",IF('7'!$B$63="","",'7'!$B$63)))</f>
        <v/>
      </c>
      <c r="BC2100" s="141" t="str">
        <f>IF('7'!$B$5="","",IF('7'!$B$63="","",0))</f>
        <v/>
      </c>
      <c r="BD2100" s="137" t="str">
        <f>IF('7'!$B$5="","",IF('7'!$B$63="","",'7'!$B$2))</f>
        <v/>
      </c>
      <c r="BE2100" s="138" t="str">
        <f>IF('7'!$B$5="","",IF('7'!$B$63="","",'7'!$B$4))</f>
        <v/>
      </c>
    </row>
    <row r="2101" spans="50:57" x14ac:dyDescent="0.25">
      <c r="AX2101" s="139" t="str">
        <f>IF('7'!$B$5="","",IF('7'!$B$63="","",'7'!$B$5))</f>
        <v/>
      </c>
      <c r="AY2101" s="137" t="str">
        <f>IF('7'!$B$5="","",IF('7'!$B$63="","","PCF008002"))</f>
        <v/>
      </c>
      <c r="AZ2101" s="140" t="str">
        <f>IF('7'!$B$5="","",IF('7'!$B$63="","",4))</f>
        <v/>
      </c>
      <c r="BA2101" s="137" t="str">
        <f>IF('7'!$B$5="","",IF('7'!$B$63="","",2))</f>
        <v/>
      </c>
      <c r="BB2101" s="137" t="str">
        <f>IF('7'!$B$5="","",IF('7'!$B$63="","",IF('7'!$J$63="","",'7'!$J$63)))</f>
        <v/>
      </c>
      <c r="BC2101" s="141" t="str">
        <f>IF('7'!$B$5="","",IF('7'!$B$63="","",0))</f>
        <v/>
      </c>
      <c r="BD2101" s="137" t="str">
        <f>IF('7'!$B$5="","",IF('7'!$B$63="","",'7'!$B$2))</f>
        <v/>
      </c>
      <c r="BE2101" s="138" t="str">
        <f>IF('7'!$B$5="","",IF('7'!$B$63="","",'7'!$B$4))</f>
        <v/>
      </c>
    </row>
    <row r="2102" spans="50:57" x14ac:dyDescent="0.25">
      <c r="AX2102" s="139" t="str">
        <f>IF('7'!$B$5="","",IF('7'!$B$63="","",'7'!$B$5))</f>
        <v/>
      </c>
      <c r="AY2102" s="137" t="str">
        <f>IF('7'!$B$5="","",IF('7'!$B$63="","","PCF008002"))</f>
        <v/>
      </c>
      <c r="AZ2102" s="140" t="str">
        <f>IF('7'!$B$5="","",IF('7'!$B$63="","",4))</f>
        <v/>
      </c>
      <c r="BA2102" s="137" t="str">
        <f>IF('7'!$B$5="","",IF('7'!$B$63="","",3))</f>
        <v/>
      </c>
      <c r="BB2102" s="137" t="str">
        <f>IF('7'!$B$5="","",IF('7'!$B$63="","",IF('7'!$D$63="","",'7'!$D$63)))</f>
        <v/>
      </c>
      <c r="BC2102" s="141" t="str">
        <f>IF('7'!$B$5="","",IF('7'!$B$63="","",0))</f>
        <v/>
      </c>
      <c r="BD2102" s="137" t="str">
        <f>IF('7'!$B$5="","",IF('7'!$B$63="","",'7'!$B$2))</f>
        <v/>
      </c>
      <c r="BE2102" s="138" t="str">
        <f>IF('7'!$B$5="","",IF('7'!$B$63="","",'7'!$B$4))</f>
        <v/>
      </c>
    </row>
    <row r="2103" spans="50:57" x14ac:dyDescent="0.25">
      <c r="AX2103" s="139" t="str">
        <f>IF('7'!$B$5="","",IF('7'!$B$63="","",'7'!$B$5))</f>
        <v/>
      </c>
      <c r="AY2103" s="137" t="str">
        <f>IF('7'!$B$5="","",IF('7'!$B$63="","","PCF008002"))</f>
        <v/>
      </c>
      <c r="AZ2103" s="140" t="str">
        <f>IF('7'!$B$5="","",IF('7'!$B$63="","",4))</f>
        <v/>
      </c>
      <c r="BA2103" s="137" t="str">
        <f>IF('7'!$B$5="","",IF('7'!$B$63="","",4))</f>
        <v/>
      </c>
      <c r="BB2103" s="137" t="str">
        <f>IF('7'!$B$5="","",IF('7'!$B$63="","",IF('7'!$D$63="","",'7'!$D$63)))</f>
        <v/>
      </c>
      <c r="BC2103" s="141" t="str">
        <f>IF('7'!$B$5="","",IF('7'!$B$63="","",0))</f>
        <v/>
      </c>
      <c r="BD2103" s="137" t="str">
        <f>IF('7'!$B$5="","",IF('7'!$B$63="","",'7'!$B$2))</f>
        <v/>
      </c>
      <c r="BE2103" s="138" t="str">
        <f>IF('7'!$B$5="","",IF('7'!$B$63="","",'7'!$B$4))</f>
        <v/>
      </c>
    </row>
    <row r="2104" spans="50:57" x14ac:dyDescent="0.25">
      <c r="AX2104" s="139" t="str">
        <f>IF('7'!$B$5="","",IF('7'!$B$63="","",'7'!$B$5))</f>
        <v/>
      </c>
      <c r="AY2104" s="137" t="str">
        <f>IF('7'!$B$5="","",IF('7'!$B$63="","","PCF008002"))</f>
        <v/>
      </c>
      <c r="AZ2104" s="140" t="str">
        <f>IF('7'!$B$5="","",IF('7'!$B$63="","",4))</f>
        <v/>
      </c>
      <c r="BA2104" s="137" t="str">
        <f>IF('7'!$B$5="","",IF('7'!$B$63="","",5))</f>
        <v/>
      </c>
      <c r="BB2104" s="137" t="str">
        <f>IF('7'!$B$5="","",IF('7'!$B$63="","",IF('7'!$F$63="","",'7'!$F$63)))</f>
        <v/>
      </c>
      <c r="BC2104" s="141" t="str">
        <f>IF('7'!$B$5="","",IF('7'!$B$63="","",0))</f>
        <v/>
      </c>
      <c r="BD2104" s="137" t="str">
        <f>IF('7'!$B$5="","",IF('7'!$B$63="","",'7'!$B$2))</f>
        <v/>
      </c>
      <c r="BE2104" s="138" t="str">
        <f>IF('7'!$B$5="","",IF('7'!$B$63="","",'7'!$B$4))</f>
        <v/>
      </c>
    </row>
    <row r="2105" spans="50:57" x14ac:dyDescent="0.25">
      <c r="AX2105" s="139" t="str">
        <f>IF('7'!$B$5="","",IF('7'!$B$63="","",'7'!$B$5))</f>
        <v/>
      </c>
      <c r="AY2105" s="137" t="str">
        <f>IF('7'!$B$5="","",IF('7'!$B$63="","","PCF008002"))</f>
        <v/>
      </c>
      <c r="AZ2105" s="140" t="str">
        <f>IF('7'!$B$5="","",IF('7'!$B$63="","",4))</f>
        <v/>
      </c>
      <c r="BA2105" s="137" t="str">
        <f>IF('7'!$B$5="","",IF('7'!$B$63="","",6))</f>
        <v/>
      </c>
      <c r="BB2105" s="137" t="str">
        <f>IF('7'!$B$5="","",IF('7'!$B$63="","",IF('7'!$G$63="","",'7'!$G$63)))</f>
        <v/>
      </c>
      <c r="BC2105" s="141" t="str">
        <f>IF('7'!$B$5="","",IF('7'!$B$63="","",0))</f>
        <v/>
      </c>
      <c r="BD2105" s="137" t="str">
        <f>IF('7'!$B$5="","",IF('7'!$B$63="","",'7'!$B$2))</f>
        <v/>
      </c>
      <c r="BE2105" s="138" t="str">
        <f>IF('7'!$B$5="","",IF('7'!$B$63="","",'7'!$B$4))</f>
        <v/>
      </c>
    </row>
    <row r="2106" spans="50:57" x14ac:dyDescent="0.25">
      <c r="AX2106" s="139" t="str">
        <f>IF('7'!$B$5="","",IF('7'!$B$63="","",'7'!$B$5))</f>
        <v/>
      </c>
      <c r="AY2106" s="137" t="str">
        <f>IF('7'!$B$5="","",IF('7'!$B$63="","","PCF008002"))</f>
        <v/>
      </c>
      <c r="AZ2106" s="140" t="str">
        <f>IF('7'!$B$5="","",IF('7'!$B$63="","",4))</f>
        <v/>
      </c>
      <c r="BA2106" s="137" t="str">
        <f>IF('7'!$B$5="","",IF('7'!$B$63="","",7))</f>
        <v/>
      </c>
      <c r="BB2106" s="137" t="str">
        <f>IF('7'!$B$5="","",IF('7'!$B$63="","",IF('7'!$H$63="","",'7'!$H$63)))</f>
        <v/>
      </c>
      <c r="BC2106" s="141" t="str">
        <f>IF('7'!$B$5="","",IF('7'!$B$63="","",0))</f>
        <v/>
      </c>
      <c r="BD2106" s="137" t="str">
        <f>IF('7'!$B$5="","",IF('7'!$B$63="","",'7'!$B$2))</f>
        <v/>
      </c>
      <c r="BE2106" s="138" t="str">
        <f>IF('7'!$B$5="","",IF('7'!$B$63="","",'7'!$B$4))</f>
        <v/>
      </c>
    </row>
    <row r="2107" spans="50:57" x14ac:dyDescent="0.25">
      <c r="AX2107" s="139" t="str">
        <f>IF('7'!$B$5="","",IF('7'!$B$63="","",'7'!$B$5))</f>
        <v/>
      </c>
      <c r="AY2107" s="137" t="str">
        <f>IF('7'!$B$5="","",IF('7'!$B$63="","","PCF008002"))</f>
        <v/>
      </c>
      <c r="AZ2107" s="140" t="str">
        <f>IF('7'!$B$5="","",IF('7'!$B$63="","",4))</f>
        <v/>
      </c>
      <c r="BA2107" s="137" t="str">
        <f>IF('7'!$B$5="","",IF('7'!$B$63="","",8))</f>
        <v/>
      </c>
      <c r="BB2107" s="137" t="str">
        <f>IF('7'!$B$5="","",IF('7'!$B$63="","",IF('7'!$I$63="","",'7'!$I$63)))</f>
        <v/>
      </c>
      <c r="BC2107" s="141" t="str">
        <f>IF('7'!$B$5="","",IF('7'!$B$63="","",0))</f>
        <v/>
      </c>
      <c r="BD2107" s="137" t="str">
        <f>IF('7'!$B$5="","",IF('7'!$B$63="","",'7'!$B$2))</f>
        <v/>
      </c>
      <c r="BE2107" s="138" t="str">
        <f>IF('7'!$B$5="","",IF('7'!$B$63="","",'7'!$B$4))</f>
        <v/>
      </c>
    </row>
    <row r="2108" spans="50:57" x14ac:dyDescent="0.25">
      <c r="AX2108" s="139" t="str">
        <f>IF('7'!$B$5="","",IF('7'!$B$63="","",'7'!$B$5))</f>
        <v/>
      </c>
      <c r="AY2108" s="137" t="str">
        <f>IF('7'!$B$5="","",IF('7'!$B$63="","","PCF008002"))</f>
        <v/>
      </c>
      <c r="AZ2108" s="140" t="str">
        <f>IF('7'!$B$5="","",IF('7'!$B$63="","",4))</f>
        <v/>
      </c>
      <c r="BA2108" s="137" t="str">
        <f>IF('7'!$B$5="","",IF('7'!$B$63="","",9))</f>
        <v/>
      </c>
      <c r="BB2108" s="137" t="str">
        <f>IF('7'!$B$5="","",IF('7'!$B$63="","","QAQC"))</f>
        <v/>
      </c>
      <c r="BC2108" s="141" t="str">
        <f>IF('7'!$B$5="","",IF('7'!$B$63="","",0))</f>
        <v/>
      </c>
      <c r="BD2108" s="137" t="str">
        <f>IF('7'!$B$5="","",IF('7'!$B$63="","",'7'!$B$2))</f>
        <v/>
      </c>
      <c r="BE2108" s="138" t="str">
        <f>IF('7'!$B$5="","",IF('7'!$B$63="","",'7'!$B$4))</f>
        <v/>
      </c>
    </row>
    <row r="2109" spans="50:57" x14ac:dyDescent="0.25">
      <c r="AX2109" s="139" t="str">
        <f>IF('7'!$B$5="","",IF('7'!$B$63="","",'7'!$B$5))</f>
        <v/>
      </c>
      <c r="AY2109" s="137" t="str">
        <f>IF('7'!$B$5="","",IF('7'!$B$63="","","PCF008002"))</f>
        <v/>
      </c>
      <c r="AZ2109" s="140" t="str">
        <f>IF('7'!$B$5="","",IF('7'!$B$63="","",4))</f>
        <v/>
      </c>
      <c r="BA2109" s="137" t="str">
        <f>IF('7'!$B$5="","",IF('7'!$B$63="","",10))</f>
        <v/>
      </c>
      <c r="BB2109" s="137" t="str">
        <f>IF('7'!$B$5="","",IF('7'!$B$63="","",IF('7'!$R$63="","",'7'!$R$63)))</f>
        <v/>
      </c>
      <c r="BC2109" s="141" t="str">
        <f>IF('7'!$B$5="","",IF('7'!$B$63="","",0))</f>
        <v/>
      </c>
      <c r="BD2109" s="137" t="str">
        <f>IF('7'!$B$5="","",IF('7'!$B$63="","",'7'!$B$2))</f>
        <v/>
      </c>
      <c r="BE2109" s="138" t="str">
        <f>IF('7'!$B$5="","",IF('7'!$B$63="","",'7'!$B$4))</f>
        <v/>
      </c>
    </row>
    <row r="2110" spans="50:57" x14ac:dyDescent="0.25">
      <c r="AX2110" s="139" t="str">
        <f>IF('7'!$B$5="","",IF('7'!$B$63="","",'7'!$B$5))</f>
        <v/>
      </c>
      <c r="AY2110" s="137" t="str">
        <f>IF('7'!$B$5="","",IF('7'!$B$63="","","PCF008002"))</f>
        <v/>
      </c>
      <c r="AZ2110" s="140" t="str">
        <f>IF('7'!$B$5="","",IF('7'!$B$63="","",4))</f>
        <v/>
      </c>
      <c r="BA2110" s="137" t="str">
        <f>IF('7'!$B$5="","",IF('7'!$B$63="","",11))</f>
        <v/>
      </c>
      <c r="BB2110" s="137" t="str">
        <f>IF('7'!$B$5="","",IF('7'!$B$63="","",IF('7'!$K$63="","",'7'!$K$63)))</f>
        <v/>
      </c>
      <c r="BC2110" s="141" t="str">
        <f>IF('7'!$B$5="","",IF('7'!$B$63="","",0))</f>
        <v/>
      </c>
      <c r="BD2110" s="137" t="str">
        <f>IF('7'!$B$5="","",IF('7'!$B$63="","",'7'!$B$2))</f>
        <v/>
      </c>
      <c r="BE2110" s="138" t="str">
        <f>IF('7'!$B$5="","",IF('7'!$B$63="","",'7'!$B$4))</f>
        <v/>
      </c>
    </row>
    <row r="2111" spans="50:57" x14ac:dyDescent="0.25">
      <c r="AX2111" s="139" t="str">
        <f>IF('7'!$B$5="","",IF('7'!$B$63="","",'7'!$B$5))</f>
        <v/>
      </c>
      <c r="AY2111" s="137" t="str">
        <f>IF('7'!$B$5="","",IF('7'!$B$63="","","PCF008002"))</f>
        <v/>
      </c>
      <c r="AZ2111" s="140" t="str">
        <f>IF('7'!$B$5="","",IF('7'!$B$63="","",4))</f>
        <v/>
      </c>
      <c r="BA2111" s="137" t="str">
        <f>IF('7'!$B$5="","",IF('7'!$B$63="","",12))</f>
        <v/>
      </c>
      <c r="BB2111" s="137" t="str">
        <f>IF('7'!$B$5="","",IF('7'!$B$63="","",IF('7'!$E$63="","",'7'!$E$63)))</f>
        <v/>
      </c>
      <c r="BC2111" s="141" t="str">
        <f>IF('7'!$B$5="","",IF('7'!$B$63="","",0))</f>
        <v/>
      </c>
      <c r="BD2111" s="137" t="str">
        <f>IF('7'!$B$5="","",IF('7'!$B$63="","",'7'!$B$2))</f>
        <v/>
      </c>
      <c r="BE2111" s="138" t="str">
        <f>IF('7'!$B$5="","",IF('7'!$B$63="","",'7'!$B$4))</f>
        <v/>
      </c>
    </row>
    <row r="2112" spans="50:57" x14ac:dyDescent="0.25">
      <c r="AX2112" s="139" t="str">
        <f>IF('7'!$B$5="","",IF('7'!$B$63="","",'7'!$B$5))</f>
        <v/>
      </c>
      <c r="AY2112" s="137" t="str">
        <f>IF('7'!$B$5="","",IF('7'!$B$63="","","PCF008002"))</f>
        <v/>
      </c>
      <c r="AZ2112" s="140" t="str">
        <f>IF('7'!$B$5="","",IF('7'!$B$63="","",4))</f>
        <v/>
      </c>
      <c r="BA2112" s="137" t="str">
        <f>IF('7'!$B$5="","",IF('7'!$B$63="","",990))</f>
        <v/>
      </c>
      <c r="BB2112" s="137"/>
      <c r="BC2112" s="141" t="str">
        <f>IF('7'!$B$5="","",IF('7'!$B$63="","",0))</f>
        <v/>
      </c>
      <c r="BD2112" s="137" t="str">
        <f>IF('7'!$B$5="","",IF('7'!$B$63="","",'7'!$B$2))</f>
        <v/>
      </c>
      <c r="BE2112" s="138" t="str">
        <f>IF('7'!$B$5="","",IF('7'!$B$63="","",'7'!$B$4))</f>
        <v/>
      </c>
    </row>
    <row r="2113" spans="50:57" x14ac:dyDescent="0.25">
      <c r="AX2113" s="139" t="str">
        <f>IF('7'!$B$5="","",IF('7'!$B$63="","",'7'!$B$5))</f>
        <v/>
      </c>
      <c r="AY2113" s="137" t="str">
        <f>IF('7'!$B$5="","",IF('7'!$B$63="","","PCF008002"))</f>
        <v/>
      </c>
      <c r="AZ2113" s="140" t="str">
        <f>IF('7'!$B$5="","",IF('7'!$B$63="","",4))</f>
        <v/>
      </c>
      <c r="BA2113" s="137" t="str">
        <f>IF('7'!$B$5="","",IF('7'!$B$63="","",992))</f>
        <v/>
      </c>
      <c r="BB2113" s="137"/>
      <c r="BC2113" s="141" t="str">
        <f>IF('7'!$B$5="","",IF('7'!$B$63="","",0))</f>
        <v/>
      </c>
      <c r="BD2113" s="137" t="str">
        <f>IF('7'!$B$5="","",IF('7'!$B$63="","",'7'!$B$2))</f>
        <v/>
      </c>
      <c r="BE2113" s="138" t="str">
        <f>IF('7'!$B$5="","",IF('7'!$B$63="","",'7'!$B$4))</f>
        <v/>
      </c>
    </row>
    <row r="2114" spans="50:57" x14ac:dyDescent="0.25">
      <c r="AX2114" s="139" t="str">
        <f>IF('7'!$B$5="","",IF('7'!$B$63="","",'7'!$B$5))</f>
        <v/>
      </c>
      <c r="AY2114" s="137" t="str">
        <f>IF('7'!$B$5="","",IF('7'!$B$63="","","PCF008002"))</f>
        <v/>
      </c>
      <c r="AZ2114" s="140" t="str">
        <f>IF('7'!$B$5="","",IF('7'!$B$63="","",4))</f>
        <v/>
      </c>
      <c r="BA2114" s="137" t="str">
        <f>IF('7'!$B$5="","",IF('7'!$B$63="","",993))</f>
        <v/>
      </c>
      <c r="BB2114" s="137"/>
      <c r="BC2114" s="141" t="str">
        <f>IF('7'!$B$5="","",IF('7'!$B$63="","",0))</f>
        <v/>
      </c>
      <c r="BD2114" s="137" t="str">
        <f>IF('7'!$B$5="","",IF('7'!$B$63="","",'7'!$B$2))</f>
        <v/>
      </c>
      <c r="BE2114" s="138" t="str">
        <f>IF('7'!$B$5="","",IF('7'!$B$63="","",'7'!$B$4))</f>
        <v/>
      </c>
    </row>
    <row r="2115" spans="50:57" x14ac:dyDescent="0.25">
      <c r="AX2115" s="139" t="str">
        <f>IF('7'!$B$5="","",IF('7'!$B$63="","",'7'!$B$5))</f>
        <v/>
      </c>
      <c r="AY2115" s="137" t="str">
        <f>IF('7'!$B$5="","",IF('7'!$B$63="","","PCF008002"))</f>
        <v/>
      </c>
      <c r="AZ2115" s="140" t="str">
        <f>IF('7'!$B$5="","",IF('7'!$B$63="","",4))</f>
        <v/>
      </c>
      <c r="BA2115" s="137" t="str">
        <f>IF('7'!$B$5="","",IF('7'!$B$63="","",994))</f>
        <v/>
      </c>
      <c r="BB2115" s="137"/>
      <c r="BC2115" s="141" t="str">
        <f>IF('7'!$B$5="","",IF('7'!$B$63="","",0))</f>
        <v/>
      </c>
      <c r="BD2115" s="137" t="str">
        <f>IF('7'!$B$5="","",IF('7'!$B$63="","",'7'!$B$2))</f>
        <v/>
      </c>
      <c r="BE2115" s="138" t="str">
        <f>IF('7'!$B$5="","",IF('7'!$B$63="","",'7'!$B$4))</f>
        <v/>
      </c>
    </row>
    <row r="2116" spans="50:57" x14ac:dyDescent="0.25">
      <c r="AX2116" s="139" t="str">
        <f>IF('7'!$B$5="","",IF('7'!$B$63="","",'7'!$B$5))</f>
        <v/>
      </c>
      <c r="AY2116" s="137" t="str">
        <f>IF('7'!$B$5="","",IF('7'!$B$63="","","PCF008002"))</f>
        <v/>
      </c>
      <c r="AZ2116" s="140" t="str">
        <f>IF('7'!$B$5="","",IF('7'!$B$63="","",4))</f>
        <v/>
      </c>
      <c r="BA2116" s="137" t="str">
        <f>IF('7'!$B$5="","",IF('7'!$B$63="","",995))</f>
        <v/>
      </c>
      <c r="BB2116" s="137"/>
      <c r="BC2116" s="141" t="str">
        <f>IF('7'!$B$5="","",IF('7'!$B$63="","",0))</f>
        <v/>
      </c>
      <c r="BD2116" s="137" t="str">
        <f>IF('7'!$B$5="","",IF('7'!$B$63="","",'7'!$B$2))</f>
        <v/>
      </c>
      <c r="BE2116" s="138" t="str">
        <f>IF('7'!$B$5="","",IF('7'!$B$63="","",'7'!$B$4))</f>
        <v/>
      </c>
    </row>
    <row r="2117" spans="50:57" x14ac:dyDescent="0.25">
      <c r="AX2117" s="139" t="str">
        <f>IF('7'!$B$5="","",IF('7'!$B$63="","",'7'!$B$5))</f>
        <v/>
      </c>
      <c r="AY2117" s="137" t="str">
        <f>IF('7'!$B$5="","",IF('7'!$B$63="","","PCF008002"))</f>
        <v/>
      </c>
      <c r="AZ2117" s="140" t="str">
        <f>IF('7'!$B$5="","",IF('7'!$B$63="","",4))</f>
        <v/>
      </c>
      <c r="BA2117" s="137" t="str">
        <f>IF('7'!$B$5="","",IF('7'!$B$63="","",996))</f>
        <v/>
      </c>
      <c r="BB2117" s="137"/>
      <c r="BC2117" s="141" t="str">
        <f>IF('7'!$B$5="","",IF('7'!$B$63="","",0))</f>
        <v/>
      </c>
      <c r="BD2117" s="137" t="str">
        <f>IF('7'!$B$5="","",IF('7'!$B$63="","",'7'!$B$2))</f>
        <v/>
      </c>
      <c r="BE2117" s="138" t="str">
        <f>IF('7'!$B$5="","",IF('7'!$B$63="","",'7'!$B$4))</f>
        <v/>
      </c>
    </row>
    <row r="2118" spans="50:57" x14ac:dyDescent="0.25">
      <c r="AX2118" s="139" t="str">
        <f>IF('7'!$B$5="","",IF('7'!$B$63="","",'7'!$B$5))</f>
        <v/>
      </c>
      <c r="AY2118" s="137" t="str">
        <f>IF('7'!$B$5="","",IF('7'!$B$63="","","PCF008002"))</f>
        <v/>
      </c>
      <c r="AZ2118" s="140" t="str">
        <f>IF('7'!$B$5="","",IF('7'!$B$63="","",4))</f>
        <v/>
      </c>
      <c r="BA2118" s="137" t="str">
        <f>IF('7'!$B$5="","",IF('7'!$B$63="","",997))</f>
        <v/>
      </c>
      <c r="BB2118" s="137"/>
      <c r="BC2118" s="141" t="str">
        <f>IF('7'!$B$5="","",IF('7'!$B$63="","",0))</f>
        <v/>
      </c>
      <c r="BD2118" s="137" t="str">
        <f>IF('7'!$B$5="","",IF('7'!$B$63="","",'7'!$B$2))</f>
        <v/>
      </c>
      <c r="BE2118" s="138" t="str">
        <f>IF('7'!$B$5="","",IF('7'!$B$63="","",'7'!$B$4))</f>
        <v/>
      </c>
    </row>
    <row r="2119" spans="50:57" x14ac:dyDescent="0.25">
      <c r="AX2119" s="139" t="str">
        <f>IF('7'!$B$5="","",IF('7'!$B$63="","",'7'!$B$5))</f>
        <v/>
      </c>
      <c r="AY2119" s="137" t="str">
        <f>IF('7'!$B$5="","",IF('7'!$B$63="","","PCF008002"))</f>
        <v/>
      </c>
      <c r="AZ2119" s="140" t="str">
        <f>IF('7'!$B$5="","",IF('7'!$B$63="","",4))</f>
        <v/>
      </c>
      <c r="BA2119" s="137" t="str">
        <f>IF('7'!$B$5="","",IF('7'!$B$63="","",998))</f>
        <v/>
      </c>
      <c r="BB2119" s="137"/>
      <c r="BC2119" s="141" t="str">
        <f>IF('7'!$B$5="","",IF('7'!$B$63="","",0))</f>
        <v/>
      </c>
      <c r="BD2119" s="137" t="str">
        <f>IF('7'!$B$5="","",IF('7'!$B$63="","",'7'!$B$2))</f>
        <v/>
      </c>
      <c r="BE2119" s="138" t="str">
        <f>IF('7'!$B$5="","",IF('7'!$B$63="","",'7'!$B$4))</f>
        <v/>
      </c>
    </row>
    <row r="2120" spans="50:57" x14ac:dyDescent="0.25">
      <c r="AX2120" s="139" t="str">
        <f>IF('7'!$B$5="","",IF('7'!$B$63="","",'7'!$B$5))</f>
        <v/>
      </c>
      <c r="AY2120" s="137" t="str">
        <f>IF('7'!$B$5="","",IF('7'!$B$63="","","PCF008002"))</f>
        <v/>
      </c>
      <c r="AZ2120" s="140" t="str">
        <f>IF('7'!$B$5="","",IF('7'!$B$63="","",4))</f>
        <v/>
      </c>
      <c r="BA2120" s="137" t="str">
        <f>IF('7'!$B$5="","",IF('7'!$B$63="","",999))</f>
        <v/>
      </c>
      <c r="BB2120" s="137"/>
      <c r="BC2120" s="141" t="str">
        <f>IF('7'!$B$5="","",IF('7'!$B$63="","",0))</f>
        <v/>
      </c>
      <c r="BD2120" s="137" t="str">
        <f>IF('7'!$B$5="","",IF('7'!$B$63="","",'7'!$B$2))</f>
        <v/>
      </c>
      <c r="BE2120" s="138" t="str">
        <f>IF('7'!$B$5="","",IF('7'!$B$63="","",'7'!$B$4))</f>
        <v/>
      </c>
    </row>
    <row r="2121" spans="50:57" x14ac:dyDescent="0.25">
      <c r="AX2121" s="139" t="str">
        <f>IF('7'!$B$5="","",IF('7'!$B$64="","",'7'!$B$5))</f>
        <v/>
      </c>
      <c r="AY2121" s="137" t="str">
        <f>IF('7'!$B$5="","",IF('7'!$B$64="","","PCF008002"))</f>
        <v/>
      </c>
      <c r="AZ2121" s="140" t="str">
        <f>IF('7'!$B$5="","",IF('7'!$B$64="","",5))</f>
        <v/>
      </c>
      <c r="BA2121" s="137" t="str">
        <f>IF('7'!$B$5="","",IF('7'!$B$64="","",1))</f>
        <v/>
      </c>
      <c r="BB2121" s="137" t="str">
        <f>IF('7'!$B$5="","",IF('7'!$B$64="","",IF('7'!$B$64="","",'7'!$B$64)))</f>
        <v/>
      </c>
      <c r="BC2121" s="141" t="str">
        <f>IF('7'!$B$5="","",IF('7'!$B$64="","",0))</f>
        <v/>
      </c>
      <c r="BD2121" s="137" t="str">
        <f>IF('7'!$B$5="","",IF('7'!$B$64="","",'7'!$B$2))</f>
        <v/>
      </c>
      <c r="BE2121" s="138" t="str">
        <f>IF('7'!$B$5="","",IF('7'!$B$64="","",'7'!$B$4))</f>
        <v/>
      </c>
    </row>
    <row r="2122" spans="50:57" x14ac:dyDescent="0.25">
      <c r="AX2122" s="139" t="str">
        <f>IF('7'!$B$5="","",IF('7'!$B$64="","",'7'!$B$5))</f>
        <v/>
      </c>
      <c r="AY2122" s="137" t="str">
        <f>IF('7'!$B$5="","",IF('7'!$B$64="","","PCF008002"))</f>
        <v/>
      </c>
      <c r="AZ2122" s="140" t="str">
        <f>IF('7'!$B$5="","",IF('7'!$B$64="","",5))</f>
        <v/>
      </c>
      <c r="BA2122" s="137" t="str">
        <f>IF('7'!$B$5="","",IF('7'!$B$64="","",2))</f>
        <v/>
      </c>
      <c r="BB2122" s="137" t="str">
        <f>IF('7'!$B$5="","",IF('7'!$B$64="","",IF('7'!$J$64="","",'7'!$J$64)))</f>
        <v/>
      </c>
      <c r="BC2122" s="141" t="str">
        <f>IF('7'!$B$5="","",IF('7'!$B$64="","",0))</f>
        <v/>
      </c>
      <c r="BD2122" s="137" t="str">
        <f>IF('7'!$B$5="","",IF('7'!$B$64="","",'7'!$B$2))</f>
        <v/>
      </c>
      <c r="BE2122" s="138" t="str">
        <f>IF('7'!$B$5="","",IF('7'!$B$64="","",'7'!$B$4))</f>
        <v/>
      </c>
    </row>
    <row r="2123" spans="50:57" x14ac:dyDescent="0.25">
      <c r="AX2123" s="139" t="str">
        <f>IF('7'!$B$5="","",IF('7'!$B$64="","",'7'!$B$5))</f>
        <v/>
      </c>
      <c r="AY2123" s="137" t="str">
        <f>IF('7'!$B$5="","",IF('7'!$B$64="","","PCF008002"))</f>
        <v/>
      </c>
      <c r="AZ2123" s="140" t="str">
        <f>IF('7'!$B$5="","",IF('7'!$B$64="","",5))</f>
        <v/>
      </c>
      <c r="BA2123" s="137" t="str">
        <f>IF('7'!$B$5="","",IF('7'!$B$64="","",3))</f>
        <v/>
      </c>
      <c r="BB2123" s="137" t="str">
        <f>IF('7'!$B$5="","",IF('7'!$B$64="","",IF('7'!$D$64="","",'7'!$D$64)))</f>
        <v/>
      </c>
      <c r="BC2123" s="141" t="str">
        <f>IF('7'!$B$5="","",IF('7'!$B$64="","",0))</f>
        <v/>
      </c>
      <c r="BD2123" s="137" t="str">
        <f>IF('7'!$B$5="","",IF('7'!$B$64="","",'7'!$B$2))</f>
        <v/>
      </c>
      <c r="BE2123" s="138" t="str">
        <f>IF('7'!$B$5="","",IF('7'!$B$64="","",'7'!$B$4))</f>
        <v/>
      </c>
    </row>
    <row r="2124" spans="50:57" x14ac:dyDescent="0.25">
      <c r="AX2124" s="139" t="str">
        <f>IF('7'!$B$5="","",IF('7'!$B$64="","",'7'!$B$5))</f>
        <v/>
      </c>
      <c r="AY2124" s="137" t="str">
        <f>IF('7'!$B$5="","",IF('7'!$B$64="","","PCF008002"))</f>
        <v/>
      </c>
      <c r="AZ2124" s="140" t="str">
        <f>IF('7'!$B$5="","",IF('7'!$B$64="","",5))</f>
        <v/>
      </c>
      <c r="BA2124" s="137" t="str">
        <f>IF('7'!$B$5="","",IF('7'!$B$64="","",4))</f>
        <v/>
      </c>
      <c r="BB2124" s="137" t="str">
        <f>IF('7'!$B$5="","",IF('7'!$B$64="","",IF('7'!$D$64="","",'7'!$D$64)))</f>
        <v/>
      </c>
      <c r="BC2124" s="141" t="str">
        <f>IF('7'!$B$5="","",IF('7'!$B$64="","",0))</f>
        <v/>
      </c>
      <c r="BD2124" s="137" t="str">
        <f>IF('7'!$B$5="","",IF('7'!$B$64="","",'7'!$B$2))</f>
        <v/>
      </c>
      <c r="BE2124" s="138" t="str">
        <f>IF('7'!$B$5="","",IF('7'!$B$64="","",'7'!$B$4))</f>
        <v/>
      </c>
    </row>
    <row r="2125" spans="50:57" x14ac:dyDescent="0.25">
      <c r="AX2125" s="139" t="str">
        <f>IF('7'!$B$5="","",IF('7'!$B$64="","",'7'!$B$5))</f>
        <v/>
      </c>
      <c r="AY2125" s="137" t="str">
        <f>IF('7'!$B$5="","",IF('7'!$B$64="","","PCF008002"))</f>
        <v/>
      </c>
      <c r="AZ2125" s="140" t="str">
        <f>IF('7'!$B$5="","",IF('7'!$B$64="","",5))</f>
        <v/>
      </c>
      <c r="BA2125" s="137" t="str">
        <f>IF('7'!$B$5="","",IF('7'!$B$64="","",5))</f>
        <v/>
      </c>
      <c r="BB2125" s="137" t="str">
        <f>IF('7'!$B$5="","",IF('7'!$B$64="","",IF('7'!$F$64="","",'7'!$F$64)))</f>
        <v/>
      </c>
      <c r="BC2125" s="141" t="str">
        <f>IF('7'!$B$5="","",IF('7'!$B$64="","",0))</f>
        <v/>
      </c>
      <c r="BD2125" s="137" t="str">
        <f>IF('7'!$B$5="","",IF('7'!$B$64="","",'7'!$B$2))</f>
        <v/>
      </c>
      <c r="BE2125" s="138" t="str">
        <f>IF('7'!$B$5="","",IF('7'!$B$64="","",'7'!$B$4))</f>
        <v/>
      </c>
    </row>
    <row r="2126" spans="50:57" x14ac:dyDescent="0.25">
      <c r="AX2126" s="139" t="str">
        <f>IF('7'!$B$5="","",IF('7'!$B$64="","",'7'!$B$5))</f>
        <v/>
      </c>
      <c r="AY2126" s="137" t="str">
        <f>IF('7'!$B$5="","",IF('7'!$B$64="","","PCF008002"))</f>
        <v/>
      </c>
      <c r="AZ2126" s="140" t="str">
        <f>IF('7'!$B$5="","",IF('7'!$B$64="","",5))</f>
        <v/>
      </c>
      <c r="BA2126" s="137" t="str">
        <f>IF('7'!$B$5="","",IF('7'!$B$64="","",6))</f>
        <v/>
      </c>
      <c r="BB2126" s="137" t="str">
        <f>IF('7'!$B$5="","",IF('7'!$B$64="","",IF('7'!$G$64="","",'7'!$G$64)))</f>
        <v/>
      </c>
      <c r="BC2126" s="141" t="str">
        <f>IF('7'!$B$5="","",IF('7'!$B$64="","",0))</f>
        <v/>
      </c>
      <c r="BD2126" s="137" t="str">
        <f>IF('7'!$B$5="","",IF('7'!$B$64="","",'7'!$B$2))</f>
        <v/>
      </c>
      <c r="BE2126" s="138" t="str">
        <f>IF('7'!$B$5="","",IF('7'!$B$64="","",'7'!$B$4))</f>
        <v/>
      </c>
    </row>
    <row r="2127" spans="50:57" x14ac:dyDescent="0.25">
      <c r="AX2127" s="139" t="str">
        <f>IF('7'!$B$5="","",IF('7'!$B$64="","",'7'!$B$5))</f>
        <v/>
      </c>
      <c r="AY2127" s="137" t="str">
        <f>IF('7'!$B$5="","",IF('7'!$B$64="","","PCF008002"))</f>
        <v/>
      </c>
      <c r="AZ2127" s="140" t="str">
        <f>IF('7'!$B$5="","",IF('7'!$B$64="","",5))</f>
        <v/>
      </c>
      <c r="BA2127" s="137" t="str">
        <f>IF('7'!$B$5="","",IF('7'!$B$64="","",7))</f>
        <v/>
      </c>
      <c r="BB2127" s="137" t="str">
        <f>IF('7'!$B$5="","",IF('7'!$B$64="","",IF('7'!$H$64="","",'7'!$H$64)))</f>
        <v/>
      </c>
      <c r="BC2127" s="141" t="str">
        <f>IF('7'!$B$5="","",IF('7'!$B$64="","",0))</f>
        <v/>
      </c>
      <c r="BD2127" s="137" t="str">
        <f>IF('7'!$B$5="","",IF('7'!$B$64="","",'7'!$B$2))</f>
        <v/>
      </c>
      <c r="BE2127" s="138" t="str">
        <f>IF('7'!$B$5="","",IF('7'!$B$64="","",'7'!$B$4))</f>
        <v/>
      </c>
    </row>
    <row r="2128" spans="50:57" x14ac:dyDescent="0.25">
      <c r="AX2128" s="139" t="str">
        <f>IF('7'!$B$5="","",IF('7'!$B$64="","",'7'!$B$5))</f>
        <v/>
      </c>
      <c r="AY2128" s="137" t="str">
        <f>IF('7'!$B$5="","",IF('7'!$B$64="","","PCF008002"))</f>
        <v/>
      </c>
      <c r="AZ2128" s="140" t="str">
        <f>IF('7'!$B$5="","",IF('7'!$B$64="","",5))</f>
        <v/>
      </c>
      <c r="BA2128" s="137" t="str">
        <f>IF('7'!$B$5="","",IF('7'!$B$64="","",8))</f>
        <v/>
      </c>
      <c r="BB2128" s="137" t="str">
        <f>IF('7'!$B$5="","",IF('7'!$B$64="","",IF('7'!$I$64="","",'7'!$I$64)))</f>
        <v/>
      </c>
      <c r="BC2128" s="141" t="str">
        <f>IF('7'!$B$5="","",IF('7'!$B$64="","",0))</f>
        <v/>
      </c>
      <c r="BD2128" s="137" t="str">
        <f>IF('7'!$B$5="","",IF('7'!$B$64="","",'7'!$B$2))</f>
        <v/>
      </c>
      <c r="BE2128" s="138" t="str">
        <f>IF('7'!$B$5="","",IF('7'!$B$64="","",'7'!$B$4))</f>
        <v/>
      </c>
    </row>
    <row r="2129" spans="50:57" x14ac:dyDescent="0.25">
      <c r="AX2129" s="139" t="str">
        <f>IF('7'!$B$5="","",IF('7'!$B$64="","",'7'!$B$5))</f>
        <v/>
      </c>
      <c r="AY2129" s="137" t="str">
        <f>IF('7'!$B$5="","",IF('7'!$B$64="","","PCF008002"))</f>
        <v/>
      </c>
      <c r="AZ2129" s="140" t="str">
        <f>IF('7'!$B$5="","",IF('7'!$B$64="","",5))</f>
        <v/>
      </c>
      <c r="BA2129" s="137" t="str">
        <f>IF('7'!$B$5="","",IF('7'!$B$64="","",9))</f>
        <v/>
      </c>
      <c r="BB2129" s="137" t="str">
        <f>IF('7'!$B$5="","",IF('7'!$B$64="","","QAQC"))</f>
        <v/>
      </c>
      <c r="BC2129" s="141" t="str">
        <f>IF('7'!$B$5="","",IF('7'!$B$64="","",0))</f>
        <v/>
      </c>
      <c r="BD2129" s="137" t="str">
        <f>IF('7'!$B$5="","",IF('7'!$B$64="","",'7'!$B$2))</f>
        <v/>
      </c>
      <c r="BE2129" s="138" t="str">
        <f>IF('7'!$B$5="","",IF('7'!$B$64="","",'7'!$B$4))</f>
        <v/>
      </c>
    </row>
    <row r="2130" spans="50:57" x14ac:dyDescent="0.25">
      <c r="AX2130" s="139" t="str">
        <f>IF('7'!$B$5="","",IF('7'!$B$64="","",'7'!$B$5))</f>
        <v/>
      </c>
      <c r="AY2130" s="137" t="str">
        <f>IF('7'!$B$5="","",IF('7'!$B$64="","","PCF008002"))</f>
        <v/>
      </c>
      <c r="AZ2130" s="140" t="str">
        <f>IF('7'!$B$5="","",IF('7'!$B$64="","",5))</f>
        <v/>
      </c>
      <c r="BA2130" s="137" t="str">
        <f>IF('7'!$B$5="","",IF('7'!$B$64="","",10))</f>
        <v/>
      </c>
      <c r="BB2130" s="137" t="str">
        <f>IF('7'!$B$5="","",IF('7'!$B$64="","",IF('7'!$R$64="","",'7'!$R$64)))</f>
        <v/>
      </c>
      <c r="BC2130" s="141" t="str">
        <f>IF('7'!$B$5="","",IF('7'!$B$64="","",0))</f>
        <v/>
      </c>
      <c r="BD2130" s="137" t="str">
        <f>IF('7'!$B$5="","",IF('7'!$B$64="","",'7'!$B$2))</f>
        <v/>
      </c>
      <c r="BE2130" s="138" t="str">
        <f>IF('7'!$B$5="","",IF('7'!$B$64="","",'7'!$B$4))</f>
        <v/>
      </c>
    </row>
    <row r="2131" spans="50:57" x14ac:dyDescent="0.25">
      <c r="AX2131" s="139" t="str">
        <f>IF('7'!$B$5="","",IF('7'!$B$64="","",'7'!$B$5))</f>
        <v/>
      </c>
      <c r="AY2131" s="137" t="str">
        <f>IF('7'!$B$5="","",IF('7'!$B$64="","","PCF008002"))</f>
        <v/>
      </c>
      <c r="AZ2131" s="140" t="str">
        <f>IF('7'!$B$5="","",IF('7'!$B$64="","",5))</f>
        <v/>
      </c>
      <c r="BA2131" s="137" t="str">
        <f>IF('7'!$B$5="","",IF('7'!$B$64="","",11))</f>
        <v/>
      </c>
      <c r="BB2131" s="137" t="str">
        <f>IF('7'!$B$5="","",IF('7'!$B$64="","",IF('7'!$K$64="","",'7'!$K$64)))</f>
        <v/>
      </c>
      <c r="BC2131" s="141" t="str">
        <f>IF('7'!$B$5="","",IF('7'!$B$64="","",0))</f>
        <v/>
      </c>
      <c r="BD2131" s="137" t="str">
        <f>IF('7'!$B$5="","",IF('7'!$B$64="","",'7'!$B$2))</f>
        <v/>
      </c>
      <c r="BE2131" s="138" t="str">
        <f>IF('7'!$B$5="","",IF('7'!$B$64="","",'7'!$B$4))</f>
        <v/>
      </c>
    </row>
    <row r="2132" spans="50:57" x14ac:dyDescent="0.25">
      <c r="AX2132" s="139" t="str">
        <f>IF('7'!$B$5="","",IF('7'!$B$64="","",'7'!$B$5))</f>
        <v/>
      </c>
      <c r="AY2132" s="137" t="str">
        <f>IF('7'!$B$5="","",IF('7'!$B$64="","","PCF008002"))</f>
        <v/>
      </c>
      <c r="AZ2132" s="140" t="str">
        <f>IF('7'!$B$5="","",IF('7'!$B$64="","",5))</f>
        <v/>
      </c>
      <c r="BA2132" s="137" t="str">
        <f>IF('7'!$B$5="","",IF('7'!$B$64="","",12))</f>
        <v/>
      </c>
      <c r="BB2132" s="137" t="str">
        <f>IF('7'!$B$5="","",IF('7'!$B$64="","",IF('7'!$E$64="","",'7'!$E$64)))</f>
        <v/>
      </c>
      <c r="BC2132" s="141" t="str">
        <f>IF('7'!$B$5="","",IF('7'!$B$64="","",0))</f>
        <v/>
      </c>
      <c r="BD2132" s="137" t="str">
        <f>IF('7'!$B$5="","",IF('7'!$B$64="","",'7'!$B$2))</f>
        <v/>
      </c>
      <c r="BE2132" s="138" t="str">
        <f>IF('7'!$B$5="","",IF('7'!$B$64="","",'7'!$B$4))</f>
        <v/>
      </c>
    </row>
    <row r="2133" spans="50:57" x14ac:dyDescent="0.25">
      <c r="AX2133" s="139" t="str">
        <f>IF('7'!$B$5="","",IF('7'!$B$64="","",'7'!$B$5))</f>
        <v/>
      </c>
      <c r="AY2133" s="137" t="str">
        <f>IF('7'!$B$5="","",IF('7'!$B$64="","","PCF008002"))</f>
        <v/>
      </c>
      <c r="AZ2133" s="140" t="str">
        <f>IF('7'!$B$5="","",IF('7'!$B$64="","",5))</f>
        <v/>
      </c>
      <c r="BA2133" s="137" t="str">
        <f>IF('7'!$B$5="","",IF('7'!$B$64="","",990))</f>
        <v/>
      </c>
      <c r="BB2133" s="137"/>
      <c r="BC2133" s="141" t="str">
        <f>IF('7'!$B$5="","",IF('7'!$B$64="","",0))</f>
        <v/>
      </c>
      <c r="BD2133" s="137" t="str">
        <f>IF('7'!$B$5="","",IF('7'!$B$64="","",'7'!$B$2))</f>
        <v/>
      </c>
      <c r="BE2133" s="138" t="str">
        <f>IF('7'!$B$5="","",IF('7'!$B$64="","",'7'!$B$4))</f>
        <v/>
      </c>
    </row>
    <row r="2134" spans="50:57" x14ac:dyDescent="0.25">
      <c r="AX2134" s="139" t="str">
        <f>IF('7'!$B$5="","",IF('7'!$B$64="","",'7'!$B$5))</f>
        <v/>
      </c>
      <c r="AY2134" s="137" t="str">
        <f>IF('7'!$B$5="","",IF('7'!$B$64="","","PCF008002"))</f>
        <v/>
      </c>
      <c r="AZ2134" s="140" t="str">
        <f>IF('7'!$B$5="","",IF('7'!$B$64="","",5))</f>
        <v/>
      </c>
      <c r="BA2134" s="137" t="str">
        <f>IF('7'!$B$5="","",IF('7'!$B$64="","",992))</f>
        <v/>
      </c>
      <c r="BB2134" s="137"/>
      <c r="BC2134" s="141" t="str">
        <f>IF('7'!$B$5="","",IF('7'!$B$64="","",0))</f>
        <v/>
      </c>
      <c r="BD2134" s="137" t="str">
        <f>IF('7'!$B$5="","",IF('7'!$B$64="","",'7'!$B$2))</f>
        <v/>
      </c>
      <c r="BE2134" s="138" t="str">
        <f>IF('7'!$B$5="","",IF('7'!$B$64="","",'7'!$B$4))</f>
        <v/>
      </c>
    </row>
    <row r="2135" spans="50:57" x14ac:dyDescent="0.25">
      <c r="AX2135" s="139" t="str">
        <f>IF('7'!$B$5="","",IF('7'!$B$64="","",'7'!$B$5))</f>
        <v/>
      </c>
      <c r="AY2135" s="137" t="str">
        <f>IF('7'!$B$5="","",IF('7'!$B$64="","","PCF008002"))</f>
        <v/>
      </c>
      <c r="AZ2135" s="140" t="str">
        <f>IF('7'!$B$5="","",IF('7'!$B$64="","",5))</f>
        <v/>
      </c>
      <c r="BA2135" s="137" t="str">
        <f>IF('7'!$B$5="","",IF('7'!$B$64="","",993))</f>
        <v/>
      </c>
      <c r="BB2135" s="137"/>
      <c r="BC2135" s="141" t="str">
        <f>IF('7'!$B$5="","",IF('7'!$B$64="","",0))</f>
        <v/>
      </c>
      <c r="BD2135" s="137" t="str">
        <f>IF('7'!$B$5="","",IF('7'!$B$64="","",'7'!$B$2))</f>
        <v/>
      </c>
      <c r="BE2135" s="138" t="str">
        <f>IF('7'!$B$5="","",IF('7'!$B$64="","",'7'!$B$4))</f>
        <v/>
      </c>
    </row>
    <row r="2136" spans="50:57" x14ac:dyDescent="0.25">
      <c r="AX2136" s="139" t="str">
        <f>IF('7'!$B$5="","",IF('7'!$B$64="","",'7'!$B$5))</f>
        <v/>
      </c>
      <c r="AY2136" s="137" t="str">
        <f>IF('7'!$B$5="","",IF('7'!$B$64="","","PCF008002"))</f>
        <v/>
      </c>
      <c r="AZ2136" s="140" t="str">
        <f>IF('7'!$B$5="","",IF('7'!$B$64="","",5))</f>
        <v/>
      </c>
      <c r="BA2136" s="137" t="str">
        <f>IF('7'!$B$5="","",IF('7'!$B$64="","",994))</f>
        <v/>
      </c>
      <c r="BB2136" s="137"/>
      <c r="BC2136" s="141" t="str">
        <f>IF('7'!$B$5="","",IF('7'!$B$64="","",0))</f>
        <v/>
      </c>
      <c r="BD2136" s="137" t="str">
        <f>IF('7'!$B$5="","",IF('7'!$B$64="","",'7'!$B$2))</f>
        <v/>
      </c>
      <c r="BE2136" s="138" t="str">
        <f>IF('7'!$B$5="","",IF('7'!$B$64="","",'7'!$B$4))</f>
        <v/>
      </c>
    </row>
    <row r="2137" spans="50:57" x14ac:dyDescent="0.25">
      <c r="AX2137" s="139" t="str">
        <f>IF('7'!$B$5="","",IF('7'!$B$64="","",'7'!$B$5))</f>
        <v/>
      </c>
      <c r="AY2137" s="137" t="str">
        <f>IF('7'!$B$5="","",IF('7'!$B$64="","","PCF008002"))</f>
        <v/>
      </c>
      <c r="AZ2137" s="140" t="str">
        <f>IF('7'!$B$5="","",IF('7'!$B$64="","",5))</f>
        <v/>
      </c>
      <c r="BA2137" s="137" t="str">
        <f>IF('7'!$B$5="","",IF('7'!$B$64="","",995))</f>
        <v/>
      </c>
      <c r="BB2137" s="137"/>
      <c r="BC2137" s="141" t="str">
        <f>IF('7'!$B$5="","",IF('7'!$B$64="","",0))</f>
        <v/>
      </c>
      <c r="BD2137" s="137" t="str">
        <f>IF('7'!$B$5="","",IF('7'!$B$64="","",'7'!$B$2))</f>
        <v/>
      </c>
      <c r="BE2137" s="138" t="str">
        <f>IF('7'!$B$5="","",IF('7'!$B$64="","",'7'!$B$4))</f>
        <v/>
      </c>
    </row>
    <row r="2138" spans="50:57" x14ac:dyDescent="0.25">
      <c r="AX2138" s="139" t="str">
        <f>IF('7'!$B$5="","",IF('7'!$B$64="","",'7'!$B$5))</f>
        <v/>
      </c>
      <c r="AY2138" s="137" t="str">
        <f>IF('7'!$B$5="","",IF('7'!$B$64="","","PCF008002"))</f>
        <v/>
      </c>
      <c r="AZ2138" s="140" t="str">
        <f>IF('7'!$B$5="","",IF('7'!$B$64="","",5))</f>
        <v/>
      </c>
      <c r="BA2138" s="137" t="str">
        <f>IF('7'!$B$5="","",IF('7'!$B$64="","",996))</f>
        <v/>
      </c>
      <c r="BB2138" s="137"/>
      <c r="BC2138" s="141" t="str">
        <f>IF('7'!$B$5="","",IF('7'!$B$64="","",0))</f>
        <v/>
      </c>
      <c r="BD2138" s="137" t="str">
        <f>IF('7'!$B$5="","",IF('7'!$B$64="","",'7'!$B$2))</f>
        <v/>
      </c>
      <c r="BE2138" s="138" t="str">
        <f>IF('7'!$B$5="","",IF('7'!$B$64="","",'7'!$B$4))</f>
        <v/>
      </c>
    </row>
    <row r="2139" spans="50:57" x14ac:dyDescent="0.25">
      <c r="AX2139" s="139" t="str">
        <f>IF('7'!$B$5="","",IF('7'!$B$64="","",'7'!$B$5))</f>
        <v/>
      </c>
      <c r="AY2139" s="137" t="str">
        <f>IF('7'!$B$5="","",IF('7'!$B$64="","","PCF008002"))</f>
        <v/>
      </c>
      <c r="AZ2139" s="140" t="str">
        <f>IF('7'!$B$5="","",IF('7'!$B$64="","",5))</f>
        <v/>
      </c>
      <c r="BA2139" s="137" t="str">
        <f>IF('7'!$B$5="","",IF('7'!$B$64="","",997))</f>
        <v/>
      </c>
      <c r="BB2139" s="137"/>
      <c r="BC2139" s="141" t="str">
        <f>IF('7'!$B$5="","",IF('7'!$B$64="","",0))</f>
        <v/>
      </c>
      <c r="BD2139" s="137" t="str">
        <f>IF('7'!$B$5="","",IF('7'!$B$64="","",'7'!$B$2))</f>
        <v/>
      </c>
      <c r="BE2139" s="138" t="str">
        <f>IF('7'!$B$5="","",IF('7'!$B$64="","",'7'!$B$4))</f>
        <v/>
      </c>
    </row>
    <row r="2140" spans="50:57" x14ac:dyDescent="0.25">
      <c r="AX2140" s="139" t="str">
        <f>IF('7'!$B$5="","",IF('7'!$B$64="","",'7'!$B$5))</f>
        <v/>
      </c>
      <c r="AY2140" s="137" t="str">
        <f>IF('7'!$B$5="","",IF('7'!$B$64="","","PCF008002"))</f>
        <v/>
      </c>
      <c r="AZ2140" s="140" t="str">
        <f>IF('7'!$B$5="","",IF('7'!$B$64="","",5))</f>
        <v/>
      </c>
      <c r="BA2140" s="137" t="str">
        <f>IF('7'!$B$5="","",IF('7'!$B$64="","",998))</f>
        <v/>
      </c>
      <c r="BB2140" s="137"/>
      <c r="BC2140" s="141" t="str">
        <f>IF('7'!$B$5="","",IF('7'!$B$64="","",0))</f>
        <v/>
      </c>
      <c r="BD2140" s="137" t="str">
        <f>IF('7'!$B$5="","",IF('7'!$B$64="","",'7'!$B$2))</f>
        <v/>
      </c>
      <c r="BE2140" s="138" t="str">
        <f>IF('7'!$B$5="","",IF('7'!$B$64="","",'7'!$B$4))</f>
        <v/>
      </c>
    </row>
    <row r="2141" spans="50:57" x14ac:dyDescent="0.25">
      <c r="AX2141" s="139" t="str">
        <f>IF('7'!$B$5="","",IF('7'!$B$64="","",'7'!$B$5))</f>
        <v/>
      </c>
      <c r="AY2141" s="137" t="str">
        <f>IF('7'!$B$5="","",IF('7'!$B$64="","","PCF008002"))</f>
        <v/>
      </c>
      <c r="AZ2141" s="140" t="str">
        <f>IF('7'!$B$5="","",IF('7'!$B$64="","",5))</f>
        <v/>
      </c>
      <c r="BA2141" s="137" t="str">
        <f>IF('7'!$B$5="","",IF('7'!$B$64="","",999))</f>
        <v/>
      </c>
      <c r="BB2141" s="137"/>
      <c r="BC2141" s="141" t="str">
        <f>IF('7'!$B$5="","",IF('7'!$B$64="","",0))</f>
        <v/>
      </c>
      <c r="BD2141" s="137" t="str">
        <f>IF('7'!$B$5="","",IF('7'!$B$64="","",'7'!$B$2))</f>
        <v/>
      </c>
      <c r="BE2141" s="138" t="str">
        <f>IF('7'!$B$5="","",IF('7'!$B$64="","",'7'!$B$4))</f>
        <v/>
      </c>
    </row>
    <row r="2142" spans="50:57" x14ac:dyDescent="0.25">
      <c r="AX2142" s="139" t="str">
        <f>IF('7'!$B$5="","",IF('7'!$B$65="","",'7'!$B$5))</f>
        <v/>
      </c>
      <c r="AY2142" s="137" t="str">
        <f>IF('7'!$B$5="","",IF('7'!$B$65="","","PCF008002"))</f>
        <v/>
      </c>
      <c r="AZ2142" s="140" t="str">
        <f>IF('7'!$B$5="","",IF('7'!$B$65="","",6))</f>
        <v/>
      </c>
      <c r="BA2142" s="137" t="str">
        <f>IF('7'!$B$5="","",IF('7'!$B$65="","",1))</f>
        <v/>
      </c>
      <c r="BB2142" s="137" t="str">
        <f>IF('7'!$B$5="","",IF('7'!$B$65="","",IF('7'!$B$65="","",'7'!$B$65)))</f>
        <v/>
      </c>
      <c r="BC2142" s="141" t="str">
        <f>IF('7'!$B$5="","",IF('7'!$B$65="","",0))</f>
        <v/>
      </c>
      <c r="BD2142" s="137" t="str">
        <f>IF('7'!$B$5="","",IF('7'!$B$65="","",'7'!$B$2))</f>
        <v/>
      </c>
      <c r="BE2142" s="138" t="str">
        <f>IF('7'!$B$5="","",IF('7'!$B$65="","",'7'!$B$4))</f>
        <v/>
      </c>
    </row>
    <row r="2143" spans="50:57" x14ac:dyDescent="0.25">
      <c r="AX2143" s="139" t="str">
        <f>IF('7'!$B$5="","",IF('7'!$B$65="","",'7'!$B$5))</f>
        <v/>
      </c>
      <c r="AY2143" s="137" t="str">
        <f>IF('7'!$B$5="","",IF('7'!$B$65="","","PCF008002"))</f>
        <v/>
      </c>
      <c r="AZ2143" s="140" t="str">
        <f>IF('7'!$B$5="","",IF('7'!$B$65="","",6))</f>
        <v/>
      </c>
      <c r="BA2143" s="137" t="str">
        <f>IF('7'!$B$5="","",IF('7'!$B$65="","",2))</f>
        <v/>
      </c>
      <c r="BB2143" s="137" t="str">
        <f>IF('7'!$B$5="","",IF('7'!$B$65="","",IF('7'!$J$65="","",'7'!$J$65)))</f>
        <v/>
      </c>
      <c r="BC2143" s="141" t="str">
        <f>IF('7'!$B$5="","",IF('7'!$B$65="","",0))</f>
        <v/>
      </c>
      <c r="BD2143" s="137" t="str">
        <f>IF('7'!$B$5="","",IF('7'!$B$65="","",'7'!$B$2))</f>
        <v/>
      </c>
      <c r="BE2143" s="138" t="str">
        <f>IF('7'!$B$5="","",IF('7'!$B$65="","",'7'!$B$4))</f>
        <v/>
      </c>
    </row>
    <row r="2144" spans="50:57" x14ac:dyDescent="0.25">
      <c r="AX2144" s="139" t="str">
        <f>IF('7'!$B$5="","",IF('7'!$B$65="","",'7'!$B$5))</f>
        <v/>
      </c>
      <c r="AY2144" s="137" t="str">
        <f>IF('7'!$B$5="","",IF('7'!$B$65="","","PCF008002"))</f>
        <v/>
      </c>
      <c r="AZ2144" s="140" t="str">
        <f>IF('7'!$B$5="","",IF('7'!$B$65="","",6))</f>
        <v/>
      </c>
      <c r="BA2144" s="137" t="str">
        <f>IF('7'!$B$5="","",IF('7'!$B$65="","",3))</f>
        <v/>
      </c>
      <c r="BB2144" s="137" t="str">
        <f>IF('7'!$B$5="","",IF('7'!$B$65="","",IF('7'!$D$65="","",'7'!$D$65)))</f>
        <v/>
      </c>
      <c r="BC2144" s="141" t="str">
        <f>IF('7'!$B$5="","",IF('7'!$B$65="","",0))</f>
        <v/>
      </c>
      <c r="BD2144" s="137" t="str">
        <f>IF('7'!$B$5="","",IF('7'!$B$65="","",'7'!$B$2))</f>
        <v/>
      </c>
      <c r="BE2144" s="138" t="str">
        <f>IF('7'!$B$5="","",IF('7'!$B$65="","",'7'!$B$4))</f>
        <v/>
      </c>
    </row>
    <row r="2145" spans="50:57" x14ac:dyDescent="0.25">
      <c r="AX2145" s="139" t="str">
        <f>IF('7'!$B$5="","",IF('7'!$B$65="","",'7'!$B$5))</f>
        <v/>
      </c>
      <c r="AY2145" s="137" t="str">
        <f>IF('7'!$B$5="","",IF('7'!$B$65="","","PCF008002"))</f>
        <v/>
      </c>
      <c r="AZ2145" s="140" t="str">
        <f>IF('7'!$B$5="","",IF('7'!$B$65="","",6))</f>
        <v/>
      </c>
      <c r="BA2145" s="137" t="str">
        <f>IF('7'!$B$5="","",IF('7'!$B$65="","",4))</f>
        <v/>
      </c>
      <c r="BB2145" s="137" t="str">
        <f>IF('7'!$B$5="","",IF('7'!$B$65="","",IF('7'!$D$65="","",'7'!$D$65)))</f>
        <v/>
      </c>
      <c r="BC2145" s="141" t="str">
        <f>IF('7'!$B$5="","",IF('7'!$B$65="","",0))</f>
        <v/>
      </c>
      <c r="BD2145" s="137" t="str">
        <f>IF('7'!$B$5="","",IF('7'!$B$65="","",'7'!$B$2))</f>
        <v/>
      </c>
      <c r="BE2145" s="138" t="str">
        <f>IF('7'!$B$5="","",IF('7'!$B$65="","",'7'!$B$4))</f>
        <v/>
      </c>
    </row>
    <row r="2146" spans="50:57" x14ac:dyDescent="0.25">
      <c r="AX2146" s="139" t="str">
        <f>IF('7'!$B$5="","",IF('7'!$B$65="","",'7'!$B$5))</f>
        <v/>
      </c>
      <c r="AY2146" s="137" t="str">
        <f>IF('7'!$B$5="","",IF('7'!$B$65="","","PCF008002"))</f>
        <v/>
      </c>
      <c r="AZ2146" s="140" t="str">
        <f>IF('7'!$B$5="","",IF('7'!$B$65="","",6))</f>
        <v/>
      </c>
      <c r="BA2146" s="137" t="str">
        <f>IF('7'!$B$5="","",IF('7'!$B$65="","",5))</f>
        <v/>
      </c>
      <c r="BB2146" s="137" t="str">
        <f>IF('7'!$B$5="","",IF('7'!$B$65="","",IF('7'!$F$65="","",'7'!$F$65)))</f>
        <v/>
      </c>
      <c r="BC2146" s="141" t="str">
        <f>IF('7'!$B$5="","",IF('7'!$B$65="","",0))</f>
        <v/>
      </c>
      <c r="BD2146" s="137" t="str">
        <f>IF('7'!$B$5="","",IF('7'!$B$65="","",'7'!$B$2))</f>
        <v/>
      </c>
      <c r="BE2146" s="138" t="str">
        <f>IF('7'!$B$5="","",IF('7'!$B$65="","",'7'!$B$4))</f>
        <v/>
      </c>
    </row>
    <row r="2147" spans="50:57" x14ac:dyDescent="0.25">
      <c r="AX2147" s="139" t="str">
        <f>IF('7'!$B$5="","",IF('7'!$B$65="","",'7'!$B$5))</f>
        <v/>
      </c>
      <c r="AY2147" s="137" t="str">
        <f>IF('7'!$B$5="","",IF('7'!$B$65="","","PCF008002"))</f>
        <v/>
      </c>
      <c r="AZ2147" s="140" t="str">
        <f>IF('7'!$B$5="","",IF('7'!$B$65="","",6))</f>
        <v/>
      </c>
      <c r="BA2147" s="137" t="str">
        <f>IF('7'!$B$5="","",IF('7'!$B$65="","",6))</f>
        <v/>
      </c>
      <c r="BB2147" s="137" t="str">
        <f>IF('7'!$B$5="","",IF('7'!$B$65="","",IF('7'!$G$65="","",'7'!$G$65)))</f>
        <v/>
      </c>
      <c r="BC2147" s="141" t="str">
        <f>IF('7'!$B$5="","",IF('7'!$B$65="","",0))</f>
        <v/>
      </c>
      <c r="BD2147" s="137" t="str">
        <f>IF('7'!$B$5="","",IF('7'!$B$65="","",'7'!$B$2))</f>
        <v/>
      </c>
      <c r="BE2147" s="138" t="str">
        <f>IF('7'!$B$5="","",IF('7'!$B$65="","",'7'!$B$4))</f>
        <v/>
      </c>
    </row>
    <row r="2148" spans="50:57" x14ac:dyDescent="0.25">
      <c r="AX2148" s="139" t="str">
        <f>IF('7'!$B$5="","",IF('7'!$B$65="","",'7'!$B$5))</f>
        <v/>
      </c>
      <c r="AY2148" s="137" t="str">
        <f>IF('7'!$B$5="","",IF('7'!$B$65="","","PCF008002"))</f>
        <v/>
      </c>
      <c r="AZ2148" s="140" t="str">
        <f>IF('7'!$B$5="","",IF('7'!$B$65="","",6))</f>
        <v/>
      </c>
      <c r="BA2148" s="137" t="str">
        <f>IF('7'!$B$5="","",IF('7'!$B$65="","",7))</f>
        <v/>
      </c>
      <c r="BB2148" s="137" t="str">
        <f>IF('7'!$B$5="","",IF('7'!$B$65="","",IF('7'!$H$65="","",'7'!$H$65)))</f>
        <v/>
      </c>
      <c r="BC2148" s="141" t="str">
        <f>IF('7'!$B$5="","",IF('7'!$B$65="","",0))</f>
        <v/>
      </c>
      <c r="BD2148" s="137" t="str">
        <f>IF('7'!$B$5="","",IF('7'!$B$65="","",'7'!$B$2))</f>
        <v/>
      </c>
      <c r="BE2148" s="138" t="str">
        <f>IF('7'!$B$5="","",IF('7'!$B$65="","",'7'!$B$4))</f>
        <v/>
      </c>
    </row>
    <row r="2149" spans="50:57" x14ac:dyDescent="0.25">
      <c r="AX2149" s="139" t="str">
        <f>IF('7'!$B$5="","",IF('7'!$B$65="","",'7'!$B$5))</f>
        <v/>
      </c>
      <c r="AY2149" s="137" t="str">
        <f>IF('7'!$B$5="","",IF('7'!$B$65="","","PCF008002"))</f>
        <v/>
      </c>
      <c r="AZ2149" s="140" t="str">
        <f>IF('7'!$B$5="","",IF('7'!$B$65="","",6))</f>
        <v/>
      </c>
      <c r="BA2149" s="137" t="str">
        <f>IF('7'!$B$5="","",IF('7'!$B$65="","",8))</f>
        <v/>
      </c>
      <c r="BB2149" s="137" t="str">
        <f>IF('7'!$B$5="","",IF('7'!$B$65="","",IF('7'!$I$65="","",'7'!$I$65)))</f>
        <v/>
      </c>
      <c r="BC2149" s="141" t="str">
        <f>IF('7'!$B$5="","",IF('7'!$B$65="","",0))</f>
        <v/>
      </c>
      <c r="BD2149" s="137" t="str">
        <f>IF('7'!$B$5="","",IF('7'!$B$65="","",'7'!$B$2))</f>
        <v/>
      </c>
      <c r="BE2149" s="138" t="str">
        <f>IF('7'!$B$5="","",IF('7'!$B$65="","",'7'!$B$4))</f>
        <v/>
      </c>
    </row>
    <row r="2150" spans="50:57" x14ac:dyDescent="0.25">
      <c r="AX2150" s="139" t="str">
        <f>IF('7'!$B$5="","",IF('7'!$B$65="","",'7'!$B$5))</f>
        <v/>
      </c>
      <c r="AY2150" s="137" t="str">
        <f>IF('7'!$B$5="","",IF('7'!$B$65="","","PCF008002"))</f>
        <v/>
      </c>
      <c r="AZ2150" s="140" t="str">
        <f>IF('7'!$B$5="","",IF('7'!$B$65="","",6))</f>
        <v/>
      </c>
      <c r="BA2150" s="137" t="str">
        <f>IF('7'!$B$5="","",IF('7'!$B$65="","",9))</f>
        <v/>
      </c>
      <c r="BB2150" s="137" t="str">
        <f>IF('7'!$B$5="","",IF('7'!$B$65="","","QAQC"))</f>
        <v/>
      </c>
      <c r="BC2150" s="141" t="str">
        <f>IF('7'!$B$5="","",IF('7'!$B$65="","",0))</f>
        <v/>
      </c>
      <c r="BD2150" s="137" t="str">
        <f>IF('7'!$B$5="","",IF('7'!$B$65="","",'7'!$B$2))</f>
        <v/>
      </c>
      <c r="BE2150" s="138" t="str">
        <f>IF('7'!$B$5="","",IF('7'!$B$65="","",'7'!$B$4))</f>
        <v/>
      </c>
    </row>
    <row r="2151" spans="50:57" x14ac:dyDescent="0.25">
      <c r="AX2151" s="139" t="str">
        <f>IF('7'!$B$5="","",IF('7'!$B$65="","",'7'!$B$5))</f>
        <v/>
      </c>
      <c r="AY2151" s="137" t="str">
        <f>IF('7'!$B$5="","",IF('7'!$B$65="","","PCF008002"))</f>
        <v/>
      </c>
      <c r="AZ2151" s="140" t="str">
        <f>IF('7'!$B$5="","",IF('7'!$B$65="","",6))</f>
        <v/>
      </c>
      <c r="BA2151" s="137" t="str">
        <f>IF('7'!$B$5="","",IF('7'!$B$65="","",10))</f>
        <v/>
      </c>
      <c r="BB2151" s="137" t="str">
        <f>IF('7'!$B$5="","",IF('7'!$B$65="","",IF('7'!$R$65="","",'7'!$R$65)))</f>
        <v/>
      </c>
      <c r="BC2151" s="141" t="str">
        <f>IF('7'!$B$5="","",IF('7'!$B$65="","",0))</f>
        <v/>
      </c>
      <c r="BD2151" s="137" t="str">
        <f>IF('7'!$B$5="","",IF('7'!$B$65="","",'7'!$B$2))</f>
        <v/>
      </c>
      <c r="BE2151" s="138" t="str">
        <f>IF('7'!$B$5="","",IF('7'!$B$65="","",'7'!$B$4))</f>
        <v/>
      </c>
    </row>
    <row r="2152" spans="50:57" x14ac:dyDescent="0.25">
      <c r="AX2152" s="139" t="str">
        <f>IF('7'!$B$5="","",IF('7'!$B$65="","",'7'!$B$5))</f>
        <v/>
      </c>
      <c r="AY2152" s="137" t="str">
        <f>IF('7'!$B$5="","",IF('7'!$B$65="","","PCF008002"))</f>
        <v/>
      </c>
      <c r="AZ2152" s="140" t="str">
        <f>IF('7'!$B$5="","",IF('7'!$B$65="","",6))</f>
        <v/>
      </c>
      <c r="BA2152" s="137" t="str">
        <f>IF('7'!$B$5="","",IF('7'!$B$65="","",11))</f>
        <v/>
      </c>
      <c r="BB2152" s="137" t="str">
        <f>IF('7'!$B$5="","",IF('7'!$B$65="","",IF('7'!$K$65="","",'7'!$K$65)))</f>
        <v/>
      </c>
      <c r="BC2152" s="141" t="str">
        <f>IF('7'!$B$5="","",IF('7'!$B$65="","",0))</f>
        <v/>
      </c>
      <c r="BD2152" s="137" t="str">
        <f>IF('7'!$B$5="","",IF('7'!$B$65="","",'7'!$B$2))</f>
        <v/>
      </c>
      <c r="BE2152" s="138" t="str">
        <f>IF('7'!$B$5="","",IF('7'!$B$65="","",'7'!$B$4))</f>
        <v/>
      </c>
    </row>
    <row r="2153" spans="50:57" x14ac:dyDescent="0.25">
      <c r="AX2153" s="139" t="str">
        <f>IF('7'!$B$5="","",IF('7'!$B$65="","",'7'!$B$5))</f>
        <v/>
      </c>
      <c r="AY2153" s="137" t="str">
        <f>IF('7'!$B$5="","",IF('7'!$B$65="","","PCF008002"))</f>
        <v/>
      </c>
      <c r="AZ2153" s="140" t="str">
        <f>IF('7'!$B$5="","",IF('7'!$B$65="","",6))</f>
        <v/>
      </c>
      <c r="BA2153" s="137" t="str">
        <f>IF('7'!$B$5="","",IF('7'!$B$65="","",12))</f>
        <v/>
      </c>
      <c r="BB2153" s="137" t="str">
        <f>IF('7'!$B$5="","",IF('7'!$B$65="","",IF('7'!$E$65="","",'7'!$E$65)))</f>
        <v/>
      </c>
      <c r="BC2153" s="141" t="str">
        <f>IF('7'!$B$5="","",IF('7'!$B$65="","",0))</f>
        <v/>
      </c>
      <c r="BD2153" s="137" t="str">
        <f>IF('7'!$B$5="","",IF('7'!$B$65="","",'7'!$B$2))</f>
        <v/>
      </c>
      <c r="BE2153" s="138" t="str">
        <f>IF('7'!$B$5="","",IF('7'!$B$65="","",'7'!$B$4))</f>
        <v/>
      </c>
    </row>
    <row r="2154" spans="50:57" x14ac:dyDescent="0.25">
      <c r="AX2154" s="139" t="str">
        <f>IF('7'!$B$5="","",IF('7'!$B$65="","",'7'!$B$5))</f>
        <v/>
      </c>
      <c r="AY2154" s="137" t="str">
        <f>IF('7'!$B$5="","",IF('7'!$B$65="","","PCF008002"))</f>
        <v/>
      </c>
      <c r="AZ2154" s="140" t="str">
        <f>IF('7'!$B$5="","",IF('7'!$B$65="","",6))</f>
        <v/>
      </c>
      <c r="BA2154" s="137" t="str">
        <f>IF('7'!$B$5="","",IF('7'!$B$65="","",990))</f>
        <v/>
      </c>
      <c r="BB2154" s="137"/>
      <c r="BC2154" s="141" t="str">
        <f>IF('7'!$B$5="","",IF('7'!$B$65="","",0))</f>
        <v/>
      </c>
      <c r="BD2154" s="137" t="str">
        <f>IF('7'!$B$5="","",IF('7'!$B$65="","",'7'!$B$2))</f>
        <v/>
      </c>
      <c r="BE2154" s="138" t="str">
        <f>IF('7'!$B$5="","",IF('7'!$B$65="","",'7'!$B$4))</f>
        <v/>
      </c>
    </row>
    <row r="2155" spans="50:57" x14ac:dyDescent="0.25">
      <c r="AX2155" s="139" t="str">
        <f>IF('7'!$B$5="","",IF('7'!$B$65="","",'7'!$B$5))</f>
        <v/>
      </c>
      <c r="AY2155" s="137" t="str">
        <f>IF('7'!$B$5="","",IF('7'!$B$65="","","PCF008002"))</f>
        <v/>
      </c>
      <c r="AZ2155" s="140" t="str">
        <f>IF('7'!$B$5="","",IF('7'!$B$65="","",6))</f>
        <v/>
      </c>
      <c r="BA2155" s="137" t="str">
        <f>IF('7'!$B$5="","",IF('7'!$B$65="","",992))</f>
        <v/>
      </c>
      <c r="BB2155" s="137"/>
      <c r="BC2155" s="141" t="str">
        <f>IF('7'!$B$5="","",IF('7'!$B$65="","",0))</f>
        <v/>
      </c>
      <c r="BD2155" s="137" t="str">
        <f>IF('7'!$B$5="","",IF('7'!$B$65="","",'7'!$B$2))</f>
        <v/>
      </c>
      <c r="BE2155" s="138" t="str">
        <f>IF('7'!$B$5="","",IF('7'!$B$65="","",'7'!$B$4))</f>
        <v/>
      </c>
    </row>
    <row r="2156" spans="50:57" x14ac:dyDescent="0.25">
      <c r="AX2156" s="139" t="str">
        <f>IF('7'!$B$5="","",IF('7'!$B$65="","",'7'!$B$5))</f>
        <v/>
      </c>
      <c r="AY2156" s="137" t="str">
        <f>IF('7'!$B$5="","",IF('7'!$B$65="","","PCF008002"))</f>
        <v/>
      </c>
      <c r="AZ2156" s="140" t="str">
        <f>IF('7'!$B$5="","",IF('7'!$B$65="","",6))</f>
        <v/>
      </c>
      <c r="BA2156" s="137" t="str">
        <f>IF('7'!$B$5="","",IF('7'!$B$65="","",993))</f>
        <v/>
      </c>
      <c r="BB2156" s="137"/>
      <c r="BC2156" s="141" t="str">
        <f>IF('7'!$B$5="","",IF('7'!$B$65="","",0))</f>
        <v/>
      </c>
      <c r="BD2156" s="137" t="str">
        <f>IF('7'!$B$5="","",IF('7'!$B$65="","",'7'!$B$2))</f>
        <v/>
      </c>
      <c r="BE2156" s="138" t="str">
        <f>IF('7'!$B$5="","",IF('7'!$B$65="","",'7'!$B$4))</f>
        <v/>
      </c>
    </row>
    <row r="2157" spans="50:57" x14ac:dyDescent="0.25">
      <c r="AX2157" s="139" t="str">
        <f>IF('7'!$B$5="","",IF('7'!$B$65="","",'7'!$B$5))</f>
        <v/>
      </c>
      <c r="AY2157" s="137" t="str">
        <f>IF('7'!$B$5="","",IF('7'!$B$65="","","PCF008002"))</f>
        <v/>
      </c>
      <c r="AZ2157" s="140" t="str">
        <f>IF('7'!$B$5="","",IF('7'!$B$65="","",6))</f>
        <v/>
      </c>
      <c r="BA2157" s="137" t="str">
        <f>IF('7'!$B$5="","",IF('7'!$B$65="","",994))</f>
        <v/>
      </c>
      <c r="BB2157" s="137"/>
      <c r="BC2157" s="141" t="str">
        <f>IF('7'!$B$5="","",IF('7'!$B$65="","",0))</f>
        <v/>
      </c>
      <c r="BD2157" s="137" t="str">
        <f>IF('7'!$B$5="","",IF('7'!$B$65="","",'7'!$B$2))</f>
        <v/>
      </c>
      <c r="BE2157" s="138" t="str">
        <f>IF('7'!$B$5="","",IF('7'!$B$65="","",'7'!$B$4))</f>
        <v/>
      </c>
    </row>
    <row r="2158" spans="50:57" x14ac:dyDescent="0.25">
      <c r="AX2158" s="139" t="str">
        <f>IF('7'!$B$5="","",IF('7'!$B$65="","",'7'!$B$5))</f>
        <v/>
      </c>
      <c r="AY2158" s="137" t="str">
        <f>IF('7'!$B$5="","",IF('7'!$B$65="","","PCF008002"))</f>
        <v/>
      </c>
      <c r="AZ2158" s="140" t="str">
        <f>IF('7'!$B$5="","",IF('7'!$B$65="","",6))</f>
        <v/>
      </c>
      <c r="BA2158" s="137" t="str">
        <f>IF('7'!$B$5="","",IF('7'!$B$65="","",995))</f>
        <v/>
      </c>
      <c r="BB2158" s="137"/>
      <c r="BC2158" s="141" t="str">
        <f>IF('7'!$B$5="","",IF('7'!$B$65="","",0))</f>
        <v/>
      </c>
      <c r="BD2158" s="137" t="str">
        <f>IF('7'!$B$5="","",IF('7'!$B$65="","",'7'!$B$2))</f>
        <v/>
      </c>
      <c r="BE2158" s="138" t="str">
        <f>IF('7'!$B$5="","",IF('7'!$B$65="","",'7'!$B$4))</f>
        <v/>
      </c>
    </row>
    <row r="2159" spans="50:57" x14ac:dyDescent="0.25">
      <c r="AX2159" s="139" t="str">
        <f>IF('7'!$B$5="","",IF('7'!$B$65="","",'7'!$B$5))</f>
        <v/>
      </c>
      <c r="AY2159" s="137" t="str">
        <f>IF('7'!$B$5="","",IF('7'!$B$65="","","PCF008002"))</f>
        <v/>
      </c>
      <c r="AZ2159" s="140" t="str">
        <f>IF('7'!$B$5="","",IF('7'!$B$65="","",6))</f>
        <v/>
      </c>
      <c r="BA2159" s="137" t="str">
        <f>IF('7'!$B$5="","",IF('7'!$B$65="","",996))</f>
        <v/>
      </c>
      <c r="BB2159" s="137"/>
      <c r="BC2159" s="141" t="str">
        <f>IF('7'!$B$5="","",IF('7'!$B$65="","",0))</f>
        <v/>
      </c>
      <c r="BD2159" s="137" t="str">
        <f>IF('7'!$B$5="","",IF('7'!$B$65="","",'7'!$B$2))</f>
        <v/>
      </c>
      <c r="BE2159" s="138" t="str">
        <f>IF('7'!$B$5="","",IF('7'!$B$65="","",'7'!$B$4))</f>
        <v/>
      </c>
    </row>
    <row r="2160" spans="50:57" x14ac:dyDescent="0.25">
      <c r="AX2160" s="139" t="str">
        <f>IF('7'!$B$5="","",IF('7'!$B$65="","",'7'!$B$5))</f>
        <v/>
      </c>
      <c r="AY2160" s="137" t="str">
        <f>IF('7'!$B$5="","",IF('7'!$B$65="","","PCF008002"))</f>
        <v/>
      </c>
      <c r="AZ2160" s="140" t="str">
        <f>IF('7'!$B$5="","",IF('7'!$B$65="","",6))</f>
        <v/>
      </c>
      <c r="BA2160" s="137" t="str">
        <f>IF('7'!$B$5="","",IF('7'!$B$65="","",997))</f>
        <v/>
      </c>
      <c r="BB2160" s="137"/>
      <c r="BC2160" s="141" t="str">
        <f>IF('7'!$B$5="","",IF('7'!$B$65="","",0))</f>
        <v/>
      </c>
      <c r="BD2160" s="137" t="str">
        <f>IF('7'!$B$5="","",IF('7'!$B$65="","",'7'!$B$2))</f>
        <v/>
      </c>
      <c r="BE2160" s="138" t="str">
        <f>IF('7'!$B$5="","",IF('7'!$B$65="","",'7'!$B$4))</f>
        <v/>
      </c>
    </row>
    <row r="2161" spans="50:57" x14ac:dyDescent="0.25">
      <c r="AX2161" s="139" t="str">
        <f>IF('7'!$B$5="","",IF('7'!$B$65="","",'7'!$B$5))</f>
        <v/>
      </c>
      <c r="AY2161" s="137" t="str">
        <f>IF('7'!$B$5="","",IF('7'!$B$65="","","PCF008002"))</f>
        <v/>
      </c>
      <c r="AZ2161" s="140" t="str">
        <f>IF('7'!$B$5="","",IF('7'!$B$65="","",6))</f>
        <v/>
      </c>
      <c r="BA2161" s="137" t="str">
        <f>IF('7'!$B$5="","",IF('7'!$B$65="","",998))</f>
        <v/>
      </c>
      <c r="BB2161" s="137"/>
      <c r="BC2161" s="141" t="str">
        <f>IF('7'!$B$5="","",IF('7'!$B$65="","",0))</f>
        <v/>
      </c>
      <c r="BD2161" s="137" t="str">
        <f>IF('7'!$B$5="","",IF('7'!$B$65="","",'7'!$B$2))</f>
        <v/>
      </c>
      <c r="BE2161" s="138" t="str">
        <f>IF('7'!$B$5="","",IF('7'!$B$65="","",'7'!$B$4))</f>
        <v/>
      </c>
    </row>
    <row r="2162" spans="50:57" x14ac:dyDescent="0.25">
      <c r="AX2162" s="139" t="str">
        <f>IF('7'!$B$5="","",IF('7'!$B$65="","",'7'!$B$5))</f>
        <v/>
      </c>
      <c r="AY2162" s="137" t="str">
        <f>IF('7'!$B$5="","",IF('7'!$B$65="","","PCF008002"))</f>
        <v/>
      </c>
      <c r="AZ2162" s="140" t="str">
        <f>IF('7'!$B$5="","",IF('7'!$B$65="","",6))</f>
        <v/>
      </c>
      <c r="BA2162" s="137" t="str">
        <f>IF('7'!$B$5="","",IF('7'!$B$65="","",999))</f>
        <v/>
      </c>
      <c r="BB2162" s="137"/>
      <c r="BC2162" s="141" t="str">
        <f>IF('7'!$B$5="","",IF('7'!$B$65="","",0))</f>
        <v/>
      </c>
      <c r="BD2162" s="137" t="str">
        <f>IF('7'!$B$5="","",IF('7'!$B$65="","",'7'!$B$2))</f>
        <v/>
      </c>
      <c r="BE2162" s="138" t="str">
        <f>IF('7'!$B$5="","",IF('7'!$B$65="","",'7'!$B$4))</f>
        <v/>
      </c>
    </row>
    <row r="2163" spans="50:57" x14ac:dyDescent="0.25">
      <c r="AX2163" s="139" t="str">
        <f>IF('7'!$B$5="","",IF('7'!$B$66="","",'7'!$B$5))</f>
        <v/>
      </c>
      <c r="AY2163" s="137" t="str">
        <f>IF('7'!$B$5="","",IF('7'!$B$66="","","PCF008002"))</f>
        <v/>
      </c>
      <c r="AZ2163" s="140" t="str">
        <f>IF('7'!$B$5="","",IF('7'!$B$66="","",7))</f>
        <v/>
      </c>
      <c r="BA2163" s="137" t="str">
        <f>IF('7'!$B$5="","",IF('7'!$B$66="","",1))</f>
        <v/>
      </c>
      <c r="BB2163" s="137" t="str">
        <f>IF('7'!$B$5="","",IF('7'!$B$66="","",IF('7'!$B$66="","",'7'!$B$66)))</f>
        <v/>
      </c>
      <c r="BC2163" s="141" t="str">
        <f>IF('7'!$B$5="","",IF('7'!$B$66="","",0))</f>
        <v/>
      </c>
      <c r="BD2163" s="137" t="str">
        <f>IF('7'!$B$5="","",IF('7'!$B$66="","",'7'!$B$2))</f>
        <v/>
      </c>
      <c r="BE2163" s="138" t="str">
        <f>IF('7'!$B$5="","",IF('7'!$B$66="","",'7'!$B$4))</f>
        <v/>
      </c>
    </row>
    <row r="2164" spans="50:57" x14ac:dyDescent="0.25">
      <c r="AX2164" s="139" t="str">
        <f>IF('7'!$B$5="","",IF('7'!$B$66="","",'7'!$B$5))</f>
        <v/>
      </c>
      <c r="AY2164" s="137" t="str">
        <f>IF('7'!$B$5="","",IF('7'!$B$66="","","PCF008002"))</f>
        <v/>
      </c>
      <c r="AZ2164" s="140" t="str">
        <f>IF('7'!$B$5="","",IF('7'!$B$66="","",7))</f>
        <v/>
      </c>
      <c r="BA2164" s="137" t="str">
        <f>IF('7'!$B$5="","",IF('7'!$B$66="","",2))</f>
        <v/>
      </c>
      <c r="BB2164" s="137" t="str">
        <f>IF('7'!$B$5="","",IF('7'!$B$66="","",IF('7'!$J$66="","",'7'!$J$66)))</f>
        <v/>
      </c>
      <c r="BC2164" s="141" t="str">
        <f>IF('7'!$B$5="","",IF('7'!$B$66="","",0))</f>
        <v/>
      </c>
      <c r="BD2164" s="137" t="str">
        <f>IF('7'!$B$5="","",IF('7'!$B$66="","",'7'!$B$2))</f>
        <v/>
      </c>
      <c r="BE2164" s="138" t="str">
        <f>IF('7'!$B$5="","",IF('7'!$B$66="","",'7'!$B$4))</f>
        <v/>
      </c>
    </row>
    <row r="2165" spans="50:57" x14ac:dyDescent="0.25">
      <c r="AX2165" s="139" t="str">
        <f>IF('7'!$B$5="","",IF('7'!$B$66="","",'7'!$B$5))</f>
        <v/>
      </c>
      <c r="AY2165" s="137" t="str">
        <f>IF('7'!$B$5="","",IF('7'!$B$66="","","PCF008002"))</f>
        <v/>
      </c>
      <c r="AZ2165" s="140" t="str">
        <f>IF('7'!$B$5="","",IF('7'!$B$66="","",7))</f>
        <v/>
      </c>
      <c r="BA2165" s="137" t="str">
        <f>IF('7'!$B$5="","",IF('7'!$B$66="","",3))</f>
        <v/>
      </c>
      <c r="BB2165" s="137" t="str">
        <f>IF('7'!$B$5="","",IF('7'!$B$66="","",IF('7'!$D$66="","",'7'!$D$66)))</f>
        <v/>
      </c>
      <c r="BC2165" s="141" t="str">
        <f>IF('7'!$B$5="","",IF('7'!$B$66="","",0))</f>
        <v/>
      </c>
      <c r="BD2165" s="137" t="str">
        <f>IF('7'!$B$5="","",IF('7'!$B$66="","",'7'!$B$2))</f>
        <v/>
      </c>
      <c r="BE2165" s="138" t="str">
        <f>IF('7'!$B$5="","",IF('7'!$B$66="","",'7'!$B$4))</f>
        <v/>
      </c>
    </row>
    <row r="2166" spans="50:57" x14ac:dyDescent="0.25">
      <c r="AX2166" s="139" t="str">
        <f>IF('7'!$B$5="","",IF('7'!$B$66="","",'7'!$B$5))</f>
        <v/>
      </c>
      <c r="AY2166" s="137" t="str">
        <f>IF('7'!$B$5="","",IF('7'!$B$66="","","PCF008002"))</f>
        <v/>
      </c>
      <c r="AZ2166" s="140" t="str">
        <f>IF('7'!$B$5="","",IF('7'!$B$66="","",7))</f>
        <v/>
      </c>
      <c r="BA2166" s="137" t="str">
        <f>IF('7'!$B$5="","",IF('7'!$B$66="","",4))</f>
        <v/>
      </c>
      <c r="BB2166" s="137" t="str">
        <f>IF('7'!$B$5="","",IF('7'!$B$66="","",IF('7'!$D$66="","",'7'!$D$66)))</f>
        <v/>
      </c>
      <c r="BC2166" s="141" t="str">
        <f>IF('7'!$B$5="","",IF('7'!$B$66="","",0))</f>
        <v/>
      </c>
      <c r="BD2166" s="137" t="str">
        <f>IF('7'!$B$5="","",IF('7'!$B$66="","",'7'!$B$2))</f>
        <v/>
      </c>
      <c r="BE2166" s="138" t="str">
        <f>IF('7'!$B$5="","",IF('7'!$B$66="","",'7'!$B$4))</f>
        <v/>
      </c>
    </row>
    <row r="2167" spans="50:57" x14ac:dyDescent="0.25">
      <c r="AX2167" s="139" t="str">
        <f>IF('7'!$B$5="","",IF('7'!$B$66="","",'7'!$B$5))</f>
        <v/>
      </c>
      <c r="AY2167" s="137" t="str">
        <f>IF('7'!$B$5="","",IF('7'!$B$66="","","PCF008002"))</f>
        <v/>
      </c>
      <c r="AZ2167" s="140" t="str">
        <f>IF('7'!$B$5="","",IF('7'!$B$66="","",7))</f>
        <v/>
      </c>
      <c r="BA2167" s="137" t="str">
        <f>IF('7'!$B$5="","",IF('7'!$B$66="","",5))</f>
        <v/>
      </c>
      <c r="BB2167" s="137" t="str">
        <f>IF('7'!$B$5="","",IF('7'!$B$66="","",IF('7'!$F$66="","",'7'!$F$66)))</f>
        <v/>
      </c>
      <c r="BC2167" s="141" t="str">
        <f>IF('7'!$B$5="","",IF('7'!$B$66="","",0))</f>
        <v/>
      </c>
      <c r="BD2167" s="137" t="str">
        <f>IF('7'!$B$5="","",IF('7'!$B$66="","",'7'!$B$2))</f>
        <v/>
      </c>
      <c r="BE2167" s="138" t="str">
        <f>IF('7'!$B$5="","",IF('7'!$B$66="","",'7'!$B$4))</f>
        <v/>
      </c>
    </row>
    <row r="2168" spans="50:57" x14ac:dyDescent="0.25">
      <c r="AX2168" s="139" t="str">
        <f>IF('7'!$B$5="","",IF('7'!$B$66="","",'7'!$B$5))</f>
        <v/>
      </c>
      <c r="AY2168" s="137" t="str">
        <f>IF('7'!$B$5="","",IF('7'!$B$66="","","PCF008002"))</f>
        <v/>
      </c>
      <c r="AZ2168" s="140" t="str">
        <f>IF('7'!$B$5="","",IF('7'!$B$66="","",7))</f>
        <v/>
      </c>
      <c r="BA2168" s="137" t="str">
        <f>IF('7'!$B$5="","",IF('7'!$B$66="","",6))</f>
        <v/>
      </c>
      <c r="BB2168" s="137" t="str">
        <f>IF('7'!$B$5="","",IF('7'!$B$66="","",IF('7'!$G$66="","",'7'!$G$66)))</f>
        <v/>
      </c>
      <c r="BC2168" s="141" t="str">
        <f>IF('7'!$B$5="","",IF('7'!$B$66="","",0))</f>
        <v/>
      </c>
      <c r="BD2168" s="137" t="str">
        <f>IF('7'!$B$5="","",IF('7'!$B$66="","",'7'!$B$2))</f>
        <v/>
      </c>
      <c r="BE2168" s="138" t="str">
        <f>IF('7'!$B$5="","",IF('7'!$B$66="","",'7'!$B$4))</f>
        <v/>
      </c>
    </row>
    <row r="2169" spans="50:57" x14ac:dyDescent="0.25">
      <c r="AX2169" s="139" t="str">
        <f>IF('7'!$B$5="","",IF('7'!$B$66="","",'7'!$B$5))</f>
        <v/>
      </c>
      <c r="AY2169" s="137" t="str">
        <f>IF('7'!$B$5="","",IF('7'!$B$66="","","PCF008002"))</f>
        <v/>
      </c>
      <c r="AZ2169" s="140" t="str">
        <f>IF('7'!$B$5="","",IF('7'!$B$66="","",7))</f>
        <v/>
      </c>
      <c r="BA2169" s="137" t="str">
        <f>IF('7'!$B$5="","",IF('7'!$B$66="","",7))</f>
        <v/>
      </c>
      <c r="BB2169" s="137" t="str">
        <f>IF('7'!$B$5="","",IF('7'!$B$66="","",IF('7'!$H$66="","",'7'!$H$66)))</f>
        <v/>
      </c>
      <c r="BC2169" s="141" t="str">
        <f>IF('7'!$B$5="","",IF('7'!$B$66="","",0))</f>
        <v/>
      </c>
      <c r="BD2169" s="137" t="str">
        <f>IF('7'!$B$5="","",IF('7'!$B$66="","",'7'!$B$2))</f>
        <v/>
      </c>
      <c r="BE2169" s="138" t="str">
        <f>IF('7'!$B$5="","",IF('7'!$B$66="","",'7'!$B$4))</f>
        <v/>
      </c>
    </row>
    <row r="2170" spans="50:57" x14ac:dyDescent="0.25">
      <c r="AX2170" s="139" t="str">
        <f>IF('7'!$B$5="","",IF('7'!$B$66="","",'7'!$B$5))</f>
        <v/>
      </c>
      <c r="AY2170" s="137" t="str">
        <f>IF('7'!$B$5="","",IF('7'!$B$66="","","PCF008002"))</f>
        <v/>
      </c>
      <c r="AZ2170" s="140" t="str">
        <f>IF('7'!$B$5="","",IF('7'!$B$66="","",7))</f>
        <v/>
      </c>
      <c r="BA2170" s="137" t="str">
        <f>IF('7'!$B$5="","",IF('7'!$B$66="","",8))</f>
        <v/>
      </c>
      <c r="BB2170" s="137" t="str">
        <f>IF('7'!$B$5="","",IF('7'!$B$66="","",IF('7'!$I$66="","",'7'!$I$66)))</f>
        <v/>
      </c>
      <c r="BC2170" s="141" t="str">
        <f>IF('7'!$B$5="","",IF('7'!$B$66="","",0))</f>
        <v/>
      </c>
      <c r="BD2170" s="137" t="str">
        <f>IF('7'!$B$5="","",IF('7'!$B$66="","",'7'!$B$2))</f>
        <v/>
      </c>
      <c r="BE2170" s="138" t="str">
        <f>IF('7'!$B$5="","",IF('7'!$B$66="","",'7'!$B$4))</f>
        <v/>
      </c>
    </row>
    <row r="2171" spans="50:57" x14ac:dyDescent="0.25">
      <c r="AX2171" s="139" t="str">
        <f>IF('7'!$B$5="","",IF('7'!$B$66="","",'7'!$B$5))</f>
        <v/>
      </c>
      <c r="AY2171" s="137" t="str">
        <f>IF('7'!$B$5="","",IF('7'!$B$66="","","PCF008002"))</f>
        <v/>
      </c>
      <c r="AZ2171" s="140" t="str">
        <f>IF('7'!$B$5="","",IF('7'!$B$66="","",7))</f>
        <v/>
      </c>
      <c r="BA2171" s="137" t="str">
        <f>IF('7'!$B$5="","",IF('7'!$B$66="","",9))</f>
        <v/>
      </c>
      <c r="BB2171" s="137" t="str">
        <f>IF('7'!$B$5="","",IF('7'!$B$66="","","QAQC"))</f>
        <v/>
      </c>
      <c r="BC2171" s="141" t="str">
        <f>IF('7'!$B$5="","",IF('7'!$B$66="","",0))</f>
        <v/>
      </c>
      <c r="BD2171" s="137" t="str">
        <f>IF('7'!$B$5="","",IF('7'!$B$66="","",'7'!$B$2))</f>
        <v/>
      </c>
      <c r="BE2171" s="138" t="str">
        <f>IF('7'!$B$5="","",IF('7'!$B$66="","",'7'!$B$4))</f>
        <v/>
      </c>
    </row>
    <row r="2172" spans="50:57" x14ac:dyDescent="0.25">
      <c r="AX2172" s="139" t="str">
        <f>IF('7'!$B$5="","",IF('7'!$B$66="","",'7'!$B$5))</f>
        <v/>
      </c>
      <c r="AY2172" s="137" t="str">
        <f>IF('7'!$B$5="","",IF('7'!$B$66="","","PCF008002"))</f>
        <v/>
      </c>
      <c r="AZ2172" s="140" t="str">
        <f>IF('7'!$B$5="","",IF('7'!$B$66="","",7))</f>
        <v/>
      </c>
      <c r="BA2172" s="137" t="str">
        <f>IF('7'!$B$5="","",IF('7'!$B$66="","",10))</f>
        <v/>
      </c>
      <c r="BB2172" s="137" t="str">
        <f>IF('7'!$B$5="","",IF('7'!$B$66="","",IF('7'!$R$66="","",'7'!$R$66)))</f>
        <v/>
      </c>
      <c r="BC2172" s="141" t="str">
        <f>IF('7'!$B$5="","",IF('7'!$B$66="","",0))</f>
        <v/>
      </c>
      <c r="BD2172" s="137" t="str">
        <f>IF('7'!$B$5="","",IF('7'!$B$66="","",'7'!$B$2))</f>
        <v/>
      </c>
      <c r="BE2172" s="138" t="str">
        <f>IF('7'!$B$5="","",IF('7'!$B$66="","",'7'!$B$4))</f>
        <v/>
      </c>
    </row>
    <row r="2173" spans="50:57" x14ac:dyDescent="0.25">
      <c r="AX2173" s="139" t="str">
        <f>IF('7'!$B$5="","",IF('7'!$B$66="","",'7'!$B$5))</f>
        <v/>
      </c>
      <c r="AY2173" s="137" t="str">
        <f>IF('7'!$B$5="","",IF('7'!$B$66="","","PCF008002"))</f>
        <v/>
      </c>
      <c r="AZ2173" s="140" t="str">
        <f>IF('7'!$B$5="","",IF('7'!$B$66="","",7))</f>
        <v/>
      </c>
      <c r="BA2173" s="137" t="str">
        <f>IF('7'!$B$5="","",IF('7'!$B$66="","",11))</f>
        <v/>
      </c>
      <c r="BB2173" s="137" t="str">
        <f>IF('7'!$B$5="","",IF('7'!$B$66="","",IF('7'!$K$66="","",'7'!$K$66)))</f>
        <v/>
      </c>
      <c r="BC2173" s="141" t="str">
        <f>IF('7'!$B$5="","",IF('7'!$B$66="","",0))</f>
        <v/>
      </c>
      <c r="BD2173" s="137" t="str">
        <f>IF('7'!$B$5="","",IF('7'!$B$66="","",'7'!$B$2))</f>
        <v/>
      </c>
      <c r="BE2173" s="138" t="str">
        <f>IF('7'!$B$5="","",IF('7'!$B$66="","",'7'!$B$4))</f>
        <v/>
      </c>
    </row>
    <row r="2174" spans="50:57" x14ac:dyDescent="0.25">
      <c r="AX2174" s="139" t="str">
        <f>IF('7'!$B$5="","",IF('7'!$B$66="","",'7'!$B$5))</f>
        <v/>
      </c>
      <c r="AY2174" s="137" t="str">
        <f>IF('7'!$B$5="","",IF('7'!$B$66="","","PCF008002"))</f>
        <v/>
      </c>
      <c r="AZ2174" s="140" t="str">
        <f>IF('7'!$B$5="","",IF('7'!$B$66="","",7))</f>
        <v/>
      </c>
      <c r="BA2174" s="137" t="str">
        <f>IF('7'!$B$5="","",IF('7'!$B$66="","",12))</f>
        <v/>
      </c>
      <c r="BB2174" s="137" t="str">
        <f>IF('7'!$B$5="","",IF('7'!$B$66="","",IF('7'!$E$66="","",'7'!$E$66)))</f>
        <v/>
      </c>
      <c r="BC2174" s="141" t="str">
        <f>IF('7'!$B$5="","",IF('7'!$B$66="","",0))</f>
        <v/>
      </c>
      <c r="BD2174" s="137" t="str">
        <f>IF('7'!$B$5="","",IF('7'!$B$66="","",'7'!$B$2))</f>
        <v/>
      </c>
      <c r="BE2174" s="138" t="str">
        <f>IF('7'!$B$5="","",IF('7'!$B$66="","",'7'!$B$4))</f>
        <v/>
      </c>
    </row>
    <row r="2175" spans="50:57" x14ac:dyDescent="0.25">
      <c r="AX2175" s="139" t="str">
        <f>IF('7'!$B$5="","",IF('7'!$B$66="","",'7'!$B$5))</f>
        <v/>
      </c>
      <c r="AY2175" s="137" t="str">
        <f>IF('7'!$B$5="","",IF('7'!$B$66="","","PCF008002"))</f>
        <v/>
      </c>
      <c r="AZ2175" s="140" t="str">
        <f>IF('7'!$B$5="","",IF('7'!$B$66="","",7))</f>
        <v/>
      </c>
      <c r="BA2175" s="137" t="str">
        <f>IF('7'!$B$5="","",IF('7'!$B$66="","",990))</f>
        <v/>
      </c>
      <c r="BB2175" s="137"/>
      <c r="BC2175" s="141" t="str">
        <f>IF('7'!$B$5="","",IF('7'!$B$66="","",0))</f>
        <v/>
      </c>
      <c r="BD2175" s="137" t="str">
        <f>IF('7'!$B$5="","",IF('7'!$B$66="","",'7'!$B$2))</f>
        <v/>
      </c>
      <c r="BE2175" s="138" t="str">
        <f>IF('7'!$B$5="","",IF('7'!$B$66="","",'7'!$B$4))</f>
        <v/>
      </c>
    </row>
    <row r="2176" spans="50:57" x14ac:dyDescent="0.25">
      <c r="AX2176" s="139" t="str">
        <f>IF('7'!$B$5="","",IF('7'!$B$66="","",'7'!$B$5))</f>
        <v/>
      </c>
      <c r="AY2176" s="137" t="str">
        <f>IF('7'!$B$5="","",IF('7'!$B$66="","","PCF008002"))</f>
        <v/>
      </c>
      <c r="AZ2176" s="140" t="str">
        <f>IF('7'!$B$5="","",IF('7'!$B$66="","",7))</f>
        <v/>
      </c>
      <c r="BA2176" s="137" t="str">
        <f>IF('7'!$B$5="","",IF('7'!$B$66="","",992))</f>
        <v/>
      </c>
      <c r="BB2176" s="137"/>
      <c r="BC2176" s="141" t="str">
        <f>IF('7'!$B$5="","",IF('7'!$B$66="","",0))</f>
        <v/>
      </c>
      <c r="BD2176" s="137" t="str">
        <f>IF('7'!$B$5="","",IF('7'!$B$66="","",'7'!$B$2))</f>
        <v/>
      </c>
      <c r="BE2176" s="138" t="str">
        <f>IF('7'!$B$5="","",IF('7'!$B$66="","",'7'!$B$4))</f>
        <v/>
      </c>
    </row>
    <row r="2177" spans="50:57" x14ac:dyDescent="0.25">
      <c r="AX2177" s="139" t="str">
        <f>IF('7'!$B$5="","",IF('7'!$B$66="","",'7'!$B$5))</f>
        <v/>
      </c>
      <c r="AY2177" s="137" t="str">
        <f>IF('7'!$B$5="","",IF('7'!$B$66="","","PCF008002"))</f>
        <v/>
      </c>
      <c r="AZ2177" s="140" t="str">
        <f>IF('7'!$B$5="","",IF('7'!$B$66="","",7))</f>
        <v/>
      </c>
      <c r="BA2177" s="137" t="str">
        <f>IF('7'!$B$5="","",IF('7'!$B$66="","",993))</f>
        <v/>
      </c>
      <c r="BB2177" s="137"/>
      <c r="BC2177" s="141" t="str">
        <f>IF('7'!$B$5="","",IF('7'!$B$66="","",0))</f>
        <v/>
      </c>
      <c r="BD2177" s="137" t="str">
        <f>IF('7'!$B$5="","",IF('7'!$B$66="","",'7'!$B$2))</f>
        <v/>
      </c>
      <c r="BE2177" s="138" t="str">
        <f>IF('7'!$B$5="","",IF('7'!$B$66="","",'7'!$B$4))</f>
        <v/>
      </c>
    </row>
    <row r="2178" spans="50:57" x14ac:dyDescent="0.25">
      <c r="AX2178" s="139" t="str">
        <f>IF('7'!$B$5="","",IF('7'!$B$66="","",'7'!$B$5))</f>
        <v/>
      </c>
      <c r="AY2178" s="137" t="str">
        <f>IF('7'!$B$5="","",IF('7'!$B$66="","","PCF008002"))</f>
        <v/>
      </c>
      <c r="AZ2178" s="140" t="str">
        <f>IF('7'!$B$5="","",IF('7'!$B$66="","",7))</f>
        <v/>
      </c>
      <c r="BA2178" s="137" t="str">
        <f>IF('7'!$B$5="","",IF('7'!$B$66="","",994))</f>
        <v/>
      </c>
      <c r="BB2178" s="137"/>
      <c r="BC2178" s="141" t="str">
        <f>IF('7'!$B$5="","",IF('7'!$B$66="","",0))</f>
        <v/>
      </c>
      <c r="BD2178" s="137" t="str">
        <f>IF('7'!$B$5="","",IF('7'!$B$66="","",'7'!$B$2))</f>
        <v/>
      </c>
      <c r="BE2178" s="138" t="str">
        <f>IF('7'!$B$5="","",IF('7'!$B$66="","",'7'!$B$4))</f>
        <v/>
      </c>
    </row>
    <row r="2179" spans="50:57" x14ac:dyDescent="0.25">
      <c r="AX2179" s="139" t="str">
        <f>IF('7'!$B$5="","",IF('7'!$B$66="","",'7'!$B$5))</f>
        <v/>
      </c>
      <c r="AY2179" s="137" t="str">
        <f>IF('7'!$B$5="","",IF('7'!$B$66="","","PCF008002"))</f>
        <v/>
      </c>
      <c r="AZ2179" s="140" t="str">
        <f>IF('7'!$B$5="","",IF('7'!$B$66="","",7))</f>
        <v/>
      </c>
      <c r="BA2179" s="137" t="str">
        <f>IF('7'!$B$5="","",IF('7'!$B$66="","",995))</f>
        <v/>
      </c>
      <c r="BB2179" s="137"/>
      <c r="BC2179" s="141" t="str">
        <f>IF('7'!$B$5="","",IF('7'!$B$66="","",0))</f>
        <v/>
      </c>
      <c r="BD2179" s="137" t="str">
        <f>IF('7'!$B$5="","",IF('7'!$B$66="","",'7'!$B$2))</f>
        <v/>
      </c>
      <c r="BE2179" s="138" t="str">
        <f>IF('7'!$B$5="","",IF('7'!$B$66="","",'7'!$B$4))</f>
        <v/>
      </c>
    </row>
    <row r="2180" spans="50:57" x14ac:dyDescent="0.25">
      <c r="AX2180" s="139" t="str">
        <f>IF('7'!$B$5="","",IF('7'!$B$66="","",'7'!$B$5))</f>
        <v/>
      </c>
      <c r="AY2180" s="137" t="str">
        <f>IF('7'!$B$5="","",IF('7'!$B$66="","","PCF008002"))</f>
        <v/>
      </c>
      <c r="AZ2180" s="140" t="str">
        <f>IF('7'!$B$5="","",IF('7'!$B$66="","",7))</f>
        <v/>
      </c>
      <c r="BA2180" s="137" t="str">
        <f>IF('7'!$B$5="","",IF('7'!$B$66="","",996))</f>
        <v/>
      </c>
      <c r="BB2180" s="137"/>
      <c r="BC2180" s="141" t="str">
        <f>IF('7'!$B$5="","",IF('7'!$B$66="","",0))</f>
        <v/>
      </c>
      <c r="BD2180" s="137" t="str">
        <f>IF('7'!$B$5="","",IF('7'!$B$66="","",'7'!$B$2))</f>
        <v/>
      </c>
      <c r="BE2180" s="138" t="str">
        <f>IF('7'!$B$5="","",IF('7'!$B$66="","",'7'!$B$4))</f>
        <v/>
      </c>
    </row>
    <row r="2181" spans="50:57" x14ac:dyDescent="0.25">
      <c r="AX2181" s="139" t="str">
        <f>IF('7'!$B$5="","",IF('7'!$B$66="","",'7'!$B$5))</f>
        <v/>
      </c>
      <c r="AY2181" s="137" t="str">
        <f>IF('7'!$B$5="","",IF('7'!$B$66="","","PCF008002"))</f>
        <v/>
      </c>
      <c r="AZ2181" s="140" t="str">
        <f>IF('7'!$B$5="","",IF('7'!$B$66="","",7))</f>
        <v/>
      </c>
      <c r="BA2181" s="137" t="str">
        <f>IF('7'!$B$5="","",IF('7'!$B$66="","",997))</f>
        <v/>
      </c>
      <c r="BB2181" s="137"/>
      <c r="BC2181" s="141" t="str">
        <f>IF('7'!$B$5="","",IF('7'!$B$66="","",0))</f>
        <v/>
      </c>
      <c r="BD2181" s="137" t="str">
        <f>IF('7'!$B$5="","",IF('7'!$B$66="","",'7'!$B$2))</f>
        <v/>
      </c>
      <c r="BE2181" s="138" t="str">
        <f>IF('7'!$B$5="","",IF('7'!$B$66="","",'7'!$B$4))</f>
        <v/>
      </c>
    </row>
    <row r="2182" spans="50:57" x14ac:dyDescent="0.25">
      <c r="AX2182" s="139" t="str">
        <f>IF('7'!$B$5="","",IF('7'!$B$66="","",'7'!$B$5))</f>
        <v/>
      </c>
      <c r="AY2182" s="137" t="str">
        <f>IF('7'!$B$5="","",IF('7'!$B$66="","","PCF008002"))</f>
        <v/>
      </c>
      <c r="AZ2182" s="140" t="str">
        <f>IF('7'!$B$5="","",IF('7'!$B$66="","",7))</f>
        <v/>
      </c>
      <c r="BA2182" s="137" t="str">
        <f>IF('7'!$B$5="","",IF('7'!$B$66="","",998))</f>
        <v/>
      </c>
      <c r="BB2182" s="137"/>
      <c r="BC2182" s="141" t="str">
        <f>IF('7'!$B$5="","",IF('7'!$B$66="","",0))</f>
        <v/>
      </c>
      <c r="BD2182" s="137" t="str">
        <f>IF('7'!$B$5="","",IF('7'!$B$66="","",'7'!$B$2))</f>
        <v/>
      </c>
      <c r="BE2182" s="138" t="str">
        <f>IF('7'!$B$5="","",IF('7'!$B$66="","",'7'!$B$4))</f>
        <v/>
      </c>
    </row>
    <row r="2183" spans="50:57" x14ac:dyDescent="0.25">
      <c r="AX2183" s="139" t="str">
        <f>IF('7'!$B$5="","",IF('7'!$B$66="","",'7'!$B$5))</f>
        <v/>
      </c>
      <c r="AY2183" s="137" t="str">
        <f>IF('7'!$B$5="","",IF('7'!$B$66="","","PCF008002"))</f>
        <v/>
      </c>
      <c r="AZ2183" s="140" t="str">
        <f>IF('7'!$B$5="","",IF('7'!$B$66="","",7))</f>
        <v/>
      </c>
      <c r="BA2183" s="137" t="str">
        <f>IF('7'!$B$5="","",IF('7'!$B$66="","",999))</f>
        <v/>
      </c>
      <c r="BB2183" s="137"/>
      <c r="BC2183" s="141" t="str">
        <f>IF('7'!$B$5="","",IF('7'!$B$66="","",0))</f>
        <v/>
      </c>
      <c r="BD2183" s="137" t="str">
        <f>IF('7'!$B$5="","",IF('7'!$B$66="","",'7'!$B$2))</f>
        <v/>
      </c>
      <c r="BE2183" s="138" t="str">
        <f>IF('7'!$B$5="","",IF('7'!$B$66="","",'7'!$B$4))</f>
        <v/>
      </c>
    </row>
    <row r="2184" spans="50:57" x14ac:dyDescent="0.25">
      <c r="AX2184" s="139" t="str">
        <f>IF('7'!$B$5="","",IF('7'!$B$67="","",'7'!$B$5))</f>
        <v/>
      </c>
      <c r="AY2184" s="137" t="str">
        <f>IF('7'!$B$5="","",IF('7'!$B$67="","","PCF008002"))</f>
        <v/>
      </c>
      <c r="AZ2184" s="140" t="str">
        <f>IF('7'!$B$5="","",IF('7'!$B$67="","",8))</f>
        <v/>
      </c>
      <c r="BA2184" s="137" t="str">
        <f>IF('7'!$B$5="","",IF('7'!$B$67="","",1))</f>
        <v/>
      </c>
      <c r="BB2184" s="137" t="str">
        <f>IF('7'!$B$5="","",IF('7'!$B$67="","",IF('7'!$B$67="","",'7'!$B$67)))</f>
        <v/>
      </c>
      <c r="BC2184" s="141" t="str">
        <f>IF('7'!$B$5="","",IF('7'!$B$67="","",0))</f>
        <v/>
      </c>
      <c r="BD2184" s="137" t="str">
        <f>IF('7'!$B$5="","",IF('7'!$B$67="","",'7'!$B$2))</f>
        <v/>
      </c>
      <c r="BE2184" s="138" t="str">
        <f>IF('7'!$B$5="","",IF('7'!$B$67="","",'7'!$B$4))</f>
        <v/>
      </c>
    </row>
    <row r="2185" spans="50:57" x14ac:dyDescent="0.25">
      <c r="AX2185" s="139" t="str">
        <f>IF('7'!$B$5="","",IF('7'!$B$67="","",'7'!$B$5))</f>
        <v/>
      </c>
      <c r="AY2185" s="137" t="str">
        <f>IF('7'!$B$5="","",IF('7'!$B$67="","","PCF008002"))</f>
        <v/>
      </c>
      <c r="AZ2185" s="140" t="str">
        <f>IF('7'!$B$5="","",IF('7'!$B$67="","",8))</f>
        <v/>
      </c>
      <c r="BA2185" s="137" t="str">
        <f>IF('7'!$B$5="","",IF('7'!$B$67="","",2))</f>
        <v/>
      </c>
      <c r="BB2185" s="137" t="str">
        <f>IF('7'!$B$5="","",IF('7'!$B$67="","",IF('7'!$J$67="","",'7'!$J$67)))</f>
        <v/>
      </c>
      <c r="BC2185" s="141" t="str">
        <f>IF('7'!$B$5="","",IF('7'!$B$67="","",0))</f>
        <v/>
      </c>
      <c r="BD2185" s="137" t="str">
        <f>IF('7'!$B$5="","",IF('7'!$B$67="","",'7'!$B$2))</f>
        <v/>
      </c>
      <c r="BE2185" s="138" t="str">
        <f>IF('7'!$B$5="","",IF('7'!$B$67="","",'7'!$B$4))</f>
        <v/>
      </c>
    </row>
    <row r="2186" spans="50:57" x14ac:dyDescent="0.25">
      <c r="AX2186" s="139" t="str">
        <f>IF('7'!$B$5="","",IF('7'!$B$67="","",'7'!$B$5))</f>
        <v/>
      </c>
      <c r="AY2186" s="137" t="str">
        <f>IF('7'!$B$5="","",IF('7'!$B$67="","","PCF008002"))</f>
        <v/>
      </c>
      <c r="AZ2186" s="140" t="str">
        <f>IF('7'!$B$5="","",IF('7'!$B$67="","",8))</f>
        <v/>
      </c>
      <c r="BA2186" s="137" t="str">
        <f>IF('7'!$B$5="","",IF('7'!$B$67="","",3))</f>
        <v/>
      </c>
      <c r="BB2186" s="137" t="str">
        <f>IF('7'!$B$5="","",IF('7'!$B$67="","",IF('7'!$D$67="","",'7'!$D$67)))</f>
        <v/>
      </c>
      <c r="BC2186" s="141" t="str">
        <f>IF('7'!$B$5="","",IF('7'!$B$67="","",0))</f>
        <v/>
      </c>
      <c r="BD2186" s="137" t="str">
        <f>IF('7'!$B$5="","",IF('7'!$B$67="","",'7'!$B$2))</f>
        <v/>
      </c>
      <c r="BE2186" s="138" t="str">
        <f>IF('7'!$B$5="","",IF('7'!$B$67="","",'7'!$B$4))</f>
        <v/>
      </c>
    </row>
    <row r="2187" spans="50:57" x14ac:dyDescent="0.25">
      <c r="AX2187" s="139" t="str">
        <f>IF('7'!$B$5="","",IF('7'!$B$67="","",'7'!$B$5))</f>
        <v/>
      </c>
      <c r="AY2187" s="137" t="str">
        <f>IF('7'!$B$5="","",IF('7'!$B$67="","","PCF008002"))</f>
        <v/>
      </c>
      <c r="AZ2187" s="140" t="str">
        <f>IF('7'!$B$5="","",IF('7'!$B$67="","",8))</f>
        <v/>
      </c>
      <c r="BA2187" s="137" t="str">
        <f>IF('7'!$B$5="","",IF('7'!$B$67="","",4))</f>
        <v/>
      </c>
      <c r="BB2187" s="137" t="str">
        <f>IF('7'!$B$5="","",IF('7'!$B$67="","",IF('7'!$D$67="","",'7'!$D$67)))</f>
        <v/>
      </c>
      <c r="BC2187" s="141" t="str">
        <f>IF('7'!$B$5="","",IF('7'!$B$67="","",0))</f>
        <v/>
      </c>
      <c r="BD2187" s="137" t="str">
        <f>IF('7'!$B$5="","",IF('7'!$B$67="","",'7'!$B$2))</f>
        <v/>
      </c>
      <c r="BE2187" s="138" t="str">
        <f>IF('7'!$B$5="","",IF('7'!$B$67="","",'7'!$B$4))</f>
        <v/>
      </c>
    </row>
    <row r="2188" spans="50:57" x14ac:dyDescent="0.25">
      <c r="AX2188" s="139" t="str">
        <f>IF('7'!$B$5="","",IF('7'!$B$67="","",'7'!$B$5))</f>
        <v/>
      </c>
      <c r="AY2188" s="137" t="str">
        <f>IF('7'!$B$5="","",IF('7'!$B$67="","","PCF008002"))</f>
        <v/>
      </c>
      <c r="AZ2188" s="140" t="str">
        <f>IF('7'!$B$5="","",IF('7'!$B$67="","",8))</f>
        <v/>
      </c>
      <c r="BA2188" s="137" t="str">
        <f>IF('7'!$B$5="","",IF('7'!$B$67="","",5))</f>
        <v/>
      </c>
      <c r="BB2188" s="137" t="str">
        <f>IF('7'!$B$5="","",IF('7'!$B$67="","",IF('7'!$F$67="","",'7'!$F$67)))</f>
        <v/>
      </c>
      <c r="BC2188" s="141" t="str">
        <f>IF('7'!$B$5="","",IF('7'!$B$67="","",0))</f>
        <v/>
      </c>
      <c r="BD2188" s="137" t="str">
        <f>IF('7'!$B$5="","",IF('7'!$B$67="","",'7'!$B$2))</f>
        <v/>
      </c>
      <c r="BE2188" s="138" t="str">
        <f>IF('7'!$B$5="","",IF('7'!$B$67="","",'7'!$B$4))</f>
        <v/>
      </c>
    </row>
    <row r="2189" spans="50:57" x14ac:dyDescent="0.25">
      <c r="AX2189" s="139" t="str">
        <f>IF('7'!$B$5="","",IF('7'!$B$67="","",'7'!$B$5))</f>
        <v/>
      </c>
      <c r="AY2189" s="137" t="str">
        <f>IF('7'!$B$5="","",IF('7'!$B$67="","","PCF008002"))</f>
        <v/>
      </c>
      <c r="AZ2189" s="140" t="str">
        <f>IF('7'!$B$5="","",IF('7'!$B$67="","",8))</f>
        <v/>
      </c>
      <c r="BA2189" s="137" t="str">
        <f>IF('7'!$B$5="","",IF('7'!$B$67="","",6))</f>
        <v/>
      </c>
      <c r="BB2189" s="137" t="str">
        <f>IF('7'!$B$5="","",IF('7'!$B$67="","",IF('7'!$G$67="","",'7'!$G$67)))</f>
        <v/>
      </c>
      <c r="BC2189" s="141" t="str">
        <f>IF('7'!$B$5="","",IF('7'!$B$67="","",0))</f>
        <v/>
      </c>
      <c r="BD2189" s="137" t="str">
        <f>IF('7'!$B$5="","",IF('7'!$B$67="","",'7'!$B$2))</f>
        <v/>
      </c>
      <c r="BE2189" s="138" t="str">
        <f>IF('7'!$B$5="","",IF('7'!$B$67="","",'7'!$B$4))</f>
        <v/>
      </c>
    </row>
    <row r="2190" spans="50:57" x14ac:dyDescent="0.25">
      <c r="AX2190" s="139" t="str">
        <f>IF('7'!$B$5="","",IF('7'!$B$67="","",'7'!$B$5))</f>
        <v/>
      </c>
      <c r="AY2190" s="137" t="str">
        <f>IF('7'!$B$5="","",IF('7'!$B$67="","","PCF008002"))</f>
        <v/>
      </c>
      <c r="AZ2190" s="140" t="str">
        <f>IF('7'!$B$5="","",IF('7'!$B$67="","",8))</f>
        <v/>
      </c>
      <c r="BA2190" s="137" t="str">
        <f>IF('7'!$B$5="","",IF('7'!$B$67="","",7))</f>
        <v/>
      </c>
      <c r="BB2190" s="137" t="str">
        <f>IF('7'!$B$5="","",IF('7'!$B$67="","",IF('7'!$H$67="","",'7'!$H$67)))</f>
        <v/>
      </c>
      <c r="BC2190" s="141" t="str">
        <f>IF('7'!$B$5="","",IF('7'!$B$67="","",0))</f>
        <v/>
      </c>
      <c r="BD2190" s="137" t="str">
        <f>IF('7'!$B$5="","",IF('7'!$B$67="","",'7'!$B$2))</f>
        <v/>
      </c>
      <c r="BE2190" s="138" t="str">
        <f>IF('7'!$B$5="","",IF('7'!$B$67="","",'7'!$B$4))</f>
        <v/>
      </c>
    </row>
    <row r="2191" spans="50:57" x14ac:dyDescent="0.25">
      <c r="AX2191" s="139" t="str">
        <f>IF('7'!$B$5="","",IF('7'!$B$67="","",'7'!$B$5))</f>
        <v/>
      </c>
      <c r="AY2191" s="137" t="str">
        <f>IF('7'!$B$5="","",IF('7'!$B$67="","","PCF008002"))</f>
        <v/>
      </c>
      <c r="AZ2191" s="140" t="str">
        <f>IF('7'!$B$5="","",IF('7'!$B$67="","",8))</f>
        <v/>
      </c>
      <c r="BA2191" s="137" t="str">
        <f>IF('7'!$B$5="","",IF('7'!$B$67="","",8))</f>
        <v/>
      </c>
      <c r="BB2191" s="137" t="str">
        <f>IF('7'!$B$5="","",IF('7'!$B$67="","",IF('7'!$I$67="","",'7'!$I$67)))</f>
        <v/>
      </c>
      <c r="BC2191" s="141" t="str">
        <f>IF('7'!$B$5="","",IF('7'!$B$67="","",0))</f>
        <v/>
      </c>
      <c r="BD2191" s="137" t="str">
        <f>IF('7'!$B$5="","",IF('7'!$B$67="","",'7'!$B$2))</f>
        <v/>
      </c>
      <c r="BE2191" s="138" t="str">
        <f>IF('7'!$B$5="","",IF('7'!$B$67="","",'7'!$B$4))</f>
        <v/>
      </c>
    </row>
    <row r="2192" spans="50:57" x14ac:dyDescent="0.25">
      <c r="AX2192" s="139" t="str">
        <f>IF('7'!$B$5="","",IF('7'!$B$67="","",'7'!$B$5))</f>
        <v/>
      </c>
      <c r="AY2192" s="137" t="str">
        <f>IF('7'!$B$5="","",IF('7'!$B$67="","","PCF008002"))</f>
        <v/>
      </c>
      <c r="AZ2192" s="140" t="str">
        <f>IF('7'!$B$5="","",IF('7'!$B$67="","",8))</f>
        <v/>
      </c>
      <c r="BA2192" s="137" t="str">
        <f>IF('7'!$B$5="","",IF('7'!$B$67="","",9))</f>
        <v/>
      </c>
      <c r="BB2192" s="137" t="str">
        <f>IF('7'!$B$5="","",IF('7'!$B$67="","","QAQC"))</f>
        <v/>
      </c>
      <c r="BC2192" s="141" t="str">
        <f>IF('7'!$B$5="","",IF('7'!$B$67="","",0))</f>
        <v/>
      </c>
      <c r="BD2192" s="137" t="str">
        <f>IF('7'!$B$5="","",IF('7'!$B$67="","",'7'!$B$2))</f>
        <v/>
      </c>
      <c r="BE2192" s="138" t="str">
        <f>IF('7'!$B$5="","",IF('7'!$B$67="","",'7'!$B$4))</f>
        <v/>
      </c>
    </row>
    <row r="2193" spans="50:57" x14ac:dyDescent="0.25">
      <c r="AX2193" s="139" t="str">
        <f>IF('7'!$B$5="","",IF('7'!$B$67="","",'7'!$B$5))</f>
        <v/>
      </c>
      <c r="AY2193" s="137" t="str">
        <f>IF('7'!$B$5="","",IF('7'!$B$67="","","PCF008002"))</f>
        <v/>
      </c>
      <c r="AZ2193" s="140" t="str">
        <f>IF('7'!$B$5="","",IF('7'!$B$67="","",8))</f>
        <v/>
      </c>
      <c r="BA2193" s="137" t="str">
        <f>IF('7'!$B$5="","",IF('7'!$B$67="","",10))</f>
        <v/>
      </c>
      <c r="BB2193" s="137" t="str">
        <f>IF('7'!$B$5="","",IF('7'!$B$67="","",IF('7'!$R$67="","",'7'!$R$67)))</f>
        <v/>
      </c>
      <c r="BC2193" s="141" t="str">
        <f>IF('7'!$B$5="","",IF('7'!$B$67="","",0))</f>
        <v/>
      </c>
      <c r="BD2193" s="137" t="str">
        <f>IF('7'!$B$5="","",IF('7'!$B$67="","",'7'!$B$2))</f>
        <v/>
      </c>
      <c r="BE2193" s="138" t="str">
        <f>IF('7'!$B$5="","",IF('7'!$B$67="","",'7'!$B$4))</f>
        <v/>
      </c>
    </row>
    <row r="2194" spans="50:57" x14ac:dyDescent="0.25">
      <c r="AX2194" s="139" t="str">
        <f>IF('7'!$B$5="","",IF('7'!$B$67="","",'7'!$B$5))</f>
        <v/>
      </c>
      <c r="AY2194" s="137" t="str">
        <f>IF('7'!$B$5="","",IF('7'!$B$67="","","PCF008002"))</f>
        <v/>
      </c>
      <c r="AZ2194" s="140" t="str">
        <f>IF('7'!$B$5="","",IF('7'!$B$67="","",8))</f>
        <v/>
      </c>
      <c r="BA2194" s="137" t="str">
        <f>IF('7'!$B$5="","",IF('7'!$B$67="","",11))</f>
        <v/>
      </c>
      <c r="BB2194" s="137" t="str">
        <f>IF('7'!$B$5="","",IF('7'!$B$67="","",IF('7'!$K$67="","",'7'!$K$67)))</f>
        <v/>
      </c>
      <c r="BC2194" s="141" t="str">
        <f>IF('7'!$B$5="","",IF('7'!$B$67="","",0))</f>
        <v/>
      </c>
      <c r="BD2194" s="137" t="str">
        <f>IF('7'!$B$5="","",IF('7'!$B$67="","",'7'!$B$2))</f>
        <v/>
      </c>
      <c r="BE2194" s="138" t="str">
        <f>IF('7'!$B$5="","",IF('7'!$B$67="","",'7'!$B$4))</f>
        <v/>
      </c>
    </row>
    <row r="2195" spans="50:57" x14ac:dyDescent="0.25">
      <c r="AX2195" s="139" t="str">
        <f>IF('7'!$B$5="","",IF('7'!$B$67="","",'7'!$B$5))</f>
        <v/>
      </c>
      <c r="AY2195" s="137" t="str">
        <f>IF('7'!$B$5="","",IF('7'!$B$67="","","PCF008002"))</f>
        <v/>
      </c>
      <c r="AZ2195" s="140" t="str">
        <f>IF('7'!$B$5="","",IF('7'!$B$67="","",8))</f>
        <v/>
      </c>
      <c r="BA2195" s="137" t="str">
        <f>IF('7'!$B$5="","",IF('7'!$B$67="","",12))</f>
        <v/>
      </c>
      <c r="BB2195" s="137" t="str">
        <f>IF('7'!$B$5="","",IF('7'!$B$67="","",IF('7'!$E$67="","",'7'!$E$67)))</f>
        <v/>
      </c>
      <c r="BC2195" s="141" t="str">
        <f>IF('7'!$B$5="","",IF('7'!$B$67="","",0))</f>
        <v/>
      </c>
      <c r="BD2195" s="137" t="str">
        <f>IF('7'!$B$5="","",IF('7'!$B$67="","",'7'!$B$2))</f>
        <v/>
      </c>
      <c r="BE2195" s="138" t="str">
        <f>IF('7'!$B$5="","",IF('7'!$B$67="","",'7'!$B$4))</f>
        <v/>
      </c>
    </row>
    <row r="2196" spans="50:57" x14ac:dyDescent="0.25">
      <c r="AX2196" s="139" t="str">
        <f>IF('7'!$B$5="","",IF('7'!$B$67="","",'7'!$B$5))</f>
        <v/>
      </c>
      <c r="AY2196" s="137" t="str">
        <f>IF('7'!$B$5="","",IF('7'!$B$67="","","PCF008002"))</f>
        <v/>
      </c>
      <c r="AZ2196" s="140" t="str">
        <f>IF('7'!$B$5="","",IF('7'!$B$67="","",8))</f>
        <v/>
      </c>
      <c r="BA2196" s="137" t="str">
        <f>IF('7'!$B$5="","",IF('7'!$B$67="","",990))</f>
        <v/>
      </c>
      <c r="BB2196" s="137"/>
      <c r="BC2196" s="141" t="str">
        <f>IF('7'!$B$5="","",IF('7'!$B$67="","",0))</f>
        <v/>
      </c>
      <c r="BD2196" s="137" t="str">
        <f>IF('7'!$B$5="","",IF('7'!$B$67="","",'7'!$B$2))</f>
        <v/>
      </c>
      <c r="BE2196" s="138" t="str">
        <f>IF('7'!$B$5="","",IF('7'!$B$67="","",'7'!$B$4))</f>
        <v/>
      </c>
    </row>
    <row r="2197" spans="50:57" x14ac:dyDescent="0.25">
      <c r="AX2197" s="139" t="str">
        <f>IF('7'!$B$5="","",IF('7'!$B$67="","",'7'!$B$5))</f>
        <v/>
      </c>
      <c r="AY2197" s="137" t="str">
        <f>IF('7'!$B$5="","",IF('7'!$B$67="","","PCF008002"))</f>
        <v/>
      </c>
      <c r="AZ2197" s="140" t="str">
        <f>IF('7'!$B$5="","",IF('7'!$B$67="","",8))</f>
        <v/>
      </c>
      <c r="BA2197" s="137" t="str">
        <f>IF('7'!$B$5="","",IF('7'!$B$67="","",992))</f>
        <v/>
      </c>
      <c r="BB2197" s="137"/>
      <c r="BC2197" s="141" t="str">
        <f>IF('7'!$B$5="","",IF('7'!$B$67="","",0))</f>
        <v/>
      </c>
      <c r="BD2197" s="137" t="str">
        <f>IF('7'!$B$5="","",IF('7'!$B$67="","",'7'!$B$2))</f>
        <v/>
      </c>
      <c r="BE2197" s="138" t="str">
        <f>IF('7'!$B$5="","",IF('7'!$B$67="","",'7'!$B$4))</f>
        <v/>
      </c>
    </row>
    <row r="2198" spans="50:57" x14ac:dyDescent="0.25">
      <c r="AX2198" s="139" t="str">
        <f>IF('7'!$B$5="","",IF('7'!$B$67="","",'7'!$B$5))</f>
        <v/>
      </c>
      <c r="AY2198" s="137" t="str">
        <f>IF('7'!$B$5="","",IF('7'!$B$67="","","PCF008002"))</f>
        <v/>
      </c>
      <c r="AZ2198" s="140" t="str">
        <f>IF('7'!$B$5="","",IF('7'!$B$67="","",8))</f>
        <v/>
      </c>
      <c r="BA2198" s="137" t="str">
        <f>IF('7'!$B$5="","",IF('7'!$B$67="","",993))</f>
        <v/>
      </c>
      <c r="BB2198" s="137"/>
      <c r="BC2198" s="141" t="str">
        <f>IF('7'!$B$5="","",IF('7'!$B$67="","",0))</f>
        <v/>
      </c>
      <c r="BD2198" s="137" t="str">
        <f>IF('7'!$B$5="","",IF('7'!$B$67="","",'7'!$B$2))</f>
        <v/>
      </c>
      <c r="BE2198" s="138" t="str">
        <f>IF('7'!$B$5="","",IF('7'!$B$67="","",'7'!$B$4))</f>
        <v/>
      </c>
    </row>
    <row r="2199" spans="50:57" x14ac:dyDescent="0.25">
      <c r="AX2199" s="139" t="str">
        <f>IF('7'!$B$5="","",IF('7'!$B$67="","",'7'!$B$5))</f>
        <v/>
      </c>
      <c r="AY2199" s="137" t="str">
        <f>IF('7'!$B$5="","",IF('7'!$B$67="","","PCF008002"))</f>
        <v/>
      </c>
      <c r="AZ2199" s="140" t="str">
        <f>IF('7'!$B$5="","",IF('7'!$B$67="","",8))</f>
        <v/>
      </c>
      <c r="BA2199" s="137" t="str">
        <f>IF('7'!$B$5="","",IF('7'!$B$67="","",994))</f>
        <v/>
      </c>
      <c r="BB2199" s="137"/>
      <c r="BC2199" s="141" t="str">
        <f>IF('7'!$B$5="","",IF('7'!$B$67="","",0))</f>
        <v/>
      </c>
      <c r="BD2199" s="137" t="str">
        <f>IF('7'!$B$5="","",IF('7'!$B$67="","",'7'!$B$2))</f>
        <v/>
      </c>
      <c r="BE2199" s="138" t="str">
        <f>IF('7'!$B$5="","",IF('7'!$B$67="","",'7'!$B$4))</f>
        <v/>
      </c>
    </row>
    <row r="2200" spans="50:57" x14ac:dyDescent="0.25">
      <c r="AX2200" s="139" t="str">
        <f>IF('7'!$B$5="","",IF('7'!$B$67="","",'7'!$B$5))</f>
        <v/>
      </c>
      <c r="AY2200" s="137" t="str">
        <f>IF('7'!$B$5="","",IF('7'!$B$67="","","PCF008002"))</f>
        <v/>
      </c>
      <c r="AZ2200" s="140" t="str">
        <f>IF('7'!$B$5="","",IF('7'!$B$67="","",8))</f>
        <v/>
      </c>
      <c r="BA2200" s="137" t="str">
        <f>IF('7'!$B$5="","",IF('7'!$B$67="","",995))</f>
        <v/>
      </c>
      <c r="BB2200" s="137"/>
      <c r="BC2200" s="141" t="str">
        <f>IF('7'!$B$5="","",IF('7'!$B$67="","",0))</f>
        <v/>
      </c>
      <c r="BD2200" s="137" t="str">
        <f>IF('7'!$B$5="","",IF('7'!$B$67="","",'7'!$B$2))</f>
        <v/>
      </c>
      <c r="BE2200" s="138" t="str">
        <f>IF('7'!$B$5="","",IF('7'!$B$67="","",'7'!$B$4))</f>
        <v/>
      </c>
    </row>
    <row r="2201" spans="50:57" x14ac:dyDescent="0.25">
      <c r="AX2201" s="139" t="str">
        <f>IF('7'!$B$5="","",IF('7'!$B$67="","",'7'!$B$5))</f>
        <v/>
      </c>
      <c r="AY2201" s="137" t="str">
        <f>IF('7'!$B$5="","",IF('7'!$B$67="","","PCF008002"))</f>
        <v/>
      </c>
      <c r="AZ2201" s="140" t="str">
        <f>IF('7'!$B$5="","",IF('7'!$B$67="","",8))</f>
        <v/>
      </c>
      <c r="BA2201" s="137" t="str">
        <f>IF('7'!$B$5="","",IF('7'!$B$67="","",996))</f>
        <v/>
      </c>
      <c r="BB2201" s="137"/>
      <c r="BC2201" s="141" t="str">
        <f>IF('7'!$B$5="","",IF('7'!$B$67="","",0))</f>
        <v/>
      </c>
      <c r="BD2201" s="137" t="str">
        <f>IF('7'!$B$5="","",IF('7'!$B$67="","",'7'!$B$2))</f>
        <v/>
      </c>
      <c r="BE2201" s="138" t="str">
        <f>IF('7'!$B$5="","",IF('7'!$B$67="","",'7'!$B$4))</f>
        <v/>
      </c>
    </row>
    <row r="2202" spans="50:57" x14ac:dyDescent="0.25">
      <c r="AX2202" s="139" t="str">
        <f>IF('7'!$B$5="","",IF('7'!$B$67="","",'7'!$B$5))</f>
        <v/>
      </c>
      <c r="AY2202" s="137" t="str">
        <f>IF('7'!$B$5="","",IF('7'!$B$67="","","PCF008002"))</f>
        <v/>
      </c>
      <c r="AZ2202" s="140" t="str">
        <f>IF('7'!$B$5="","",IF('7'!$B$67="","",8))</f>
        <v/>
      </c>
      <c r="BA2202" s="137" t="str">
        <f>IF('7'!$B$5="","",IF('7'!$B$67="","",997))</f>
        <v/>
      </c>
      <c r="BB2202" s="137"/>
      <c r="BC2202" s="141" t="str">
        <f>IF('7'!$B$5="","",IF('7'!$B$67="","",0))</f>
        <v/>
      </c>
      <c r="BD2202" s="137" t="str">
        <f>IF('7'!$B$5="","",IF('7'!$B$67="","",'7'!$B$2))</f>
        <v/>
      </c>
      <c r="BE2202" s="138" t="str">
        <f>IF('7'!$B$5="","",IF('7'!$B$67="","",'7'!$B$4))</f>
        <v/>
      </c>
    </row>
    <row r="2203" spans="50:57" x14ac:dyDescent="0.25">
      <c r="AX2203" s="139" t="str">
        <f>IF('7'!$B$5="","",IF('7'!$B$67="","",'7'!$B$5))</f>
        <v/>
      </c>
      <c r="AY2203" s="137" t="str">
        <f>IF('7'!$B$5="","",IF('7'!$B$67="","","PCF008002"))</f>
        <v/>
      </c>
      <c r="AZ2203" s="140" t="str">
        <f>IF('7'!$B$5="","",IF('7'!$B$67="","",8))</f>
        <v/>
      </c>
      <c r="BA2203" s="137" t="str">
        <f>IF('7'!$B$5="","",IF('7'!$B$67="","",998))</f>
        <v/>
      </c>
      <c r="BB2203" s="137"/>
      <c r="BC2203" s="141" t="str">
        <f>IF('7'!$B$5="","",IF('7'!$B$67="","",0))</f>
        <v/>
      </c>
      <c r="BD2203" s="137" t="str">
        <f>IF('7'!$B$5="","",IF('7'!$B$67="","",'7'!$B$2))</f>
        <v/>
      </c>
      <c r="BE2203" s="138" t="str">
        <f>IF('7'!$B$5="","",IF('7'!$B$67="","",'7'!$B$4))</f>
        <v/>
      </c>
    </row>
    <row r="2204" spans="50:57" x14ac:dyDescent="0.25">
      <c r="AX2204" s="139" t="str">
        <f>IF('7'!$B$5="","",IF('7'!$B$67="","",'7'!$B$5))</f>
        <v/>
      </c>
      <c r="AY2204" s="137" t="str">
        <f>IF('7'!$B$5="","",IF('7'!$B$67="","","PCF008002"))</f>
        <v/>
      </c>
      <c r="AZ2204" s="140" t="str">
        <f>IF('7'!$B$5="","",IF('7'!$B$67="","",8))</f>
        <v/>
      </c>
      <c r="BA2204" s="137" t="str">
        <f>IF('7'!$B$5="","",IF('7'!$B$67="","",999))</f>
        <v/>
      </c>
      <c r="BB2204" s="137"/>
      <c r="BC2204" s="141" t="str">
        <f>IF('7'!$B$5="","",IF('7'!$B$67="","",0))</f>
        <v/>
      </c>
      <c r="BD2204" s="137" t="str">
        <f>IF('7'!$B$5="","",IF('7'!$B$67="","",'7'!$B$2))</f>
        <v/>
      </c>
      <c r="BE2204" s="138" t="str">
        <f>IF('7'!$B$5="","",IF('7'!$B$67="","",'7'!$B$4))</f>
        <v/>
      </c>
    </row>
    <row r="2205" spans="50:57" x14ac:dyDescent="0.25">
      <c r="AX2205" s="139" t="str">
        <f>IF('7'!$B$5="","",IF('7'!$B$68="","",'7'!$B$5))</f>
        <v/>
      </c>
      <c r="AY2205" s="137" t="str">
        <f>IF('7'!$B$5="","",IF('7'!$B$68="","","PCF008002"))</f>
        <v/>
      </c>
      <c r="AZ2205" s="140" t="str">
        <f>IF('7'!$B$5="","",IF('7'!$B$68="","",9))</f>
        <v/>
      </c>
      <c r="BA2205" s="137" t="str">
        <f>IF('7'!$B$5="","",IF('7'!$B$68="","",1))</f>
        <v/>
      </c>
      <c r="BB2205" s="137" t="str">
        <f>IF('7'!$B$5="","",IF('7'!$B$68="","",IF('7'!$B$68="","",'7'!$B$68)))</f>
        <v/>
      </c>
      <c r="BC2205" s="141" t="str">
        <f>IF('7'!$B$5="","",IF('7'!$B$68="","",0))</f>
        <v/>
      </c>
      <c r="BD2205" s="137" t="str">
        <f>IF('7'!$B$5="","",IF('7'!$B$68="","",'7'!$B$2))</f>
        <v/>
      </c>
      <c r="BE2205" s="138" t="str">
        <f>IF('7'!$B$5="","",IF('7'!$B$68="","",'7'!$B$4))</f>
        <v/>
      </c>
    </row>
    <row r="2206" spans="50:57" x14ac:dyDescent="0.25">
      <c r="AX2206" s="139" t="str">
        <f>IF('7'!$B$5="","",IF('7'!$B$68="","",'7'!$B$5))</f>
        <v/>
      </c>
      <c r="AY2206" s="137" t="str">
        <f>IF('7'!$B$5="","",IF('7'!$B$68="","","PCF008002"))</f>
        <v/>
      </c>
      <c r="AZ2206" s="140" t="str">
        <f>IF('7'!$B$5="","",IF('7'!$B$68="","",9))</f>
        <v/>
      </c>
      <c r="BA2206" s="137" t="str">
        <f>IF('7'!$B$5="","",IF('7'!$B$68="","",2))</f>
        <v/>
      </c>
      <c r="BB2206" s="137" t="str">
        <f>IF('7'!$B$5="","",IF('7'!$B$68="","",IF('7'!$J$68="","",'7'!$J$68)))</f>
        <v/>
      </c>
      <c r="BC2206" s="141" t="str">
        <f>IF('7'!$B$5="","",IF('7'!$B$68="","",0))</f>
        <v/>
      </c>
      <c r="BD2206" s="137" t="str">
        <f>IF('7'!$B$5="","",IF('7'!$B$68="","",'7'!$B$2))</f>
        <v/>
      </c>
      <c r="BE2206" s="138" t="str">
        <f>IF('7'!$B$5="","",IF('7'!$B$68="","",'7'!$B$4))</f>
        <v/>
      </c>
    </row>
    <row r="2207" spans="50:57" x14ac:dyDescent="0.25">
      <c r="AX2207" s="139" t="str">
        <f>IF('7'!$B$5="","",IF('7'!$B$68="","",'7'!$B$5))</f>
        <v/>
      </c>
      <c r="AY2207" s="137" t="str">
        <f>IF('7'!$B$5="","",IF('7'!$B$68="","","PCF008002"))</f>
        <v/>
      </c>
      <c r="AZ2207" s="140" t="str">
        <f>IF('7'!$B$5="","",IF('7'!$B$68="","",9))</f>
        <v/>
      </c>
      <c r="BA2207" s="137" t="str">
        <f>IF('7'!$B$5="","",IF('7'!$B$68="","",3))</f>
        <v/>
      </c>
      <c r="BB2207" s="137" t="str">
        <f>IF('7'!$B$5="","",IF('7'!$B$68="","",IF('7'!$D$68="","",'7'!$D$68)))</f>
        <v/>
      </c>
      <c r="BC2207" s="141" t="str">
        <f>IF('7'!$B$5="","",IF('7'!$B$68="","",0))</f>
        <v/>
      </c>
      <c r="BD2207" s="137" t="str">
        <f>IF('7'!$B$5="","",IF('7'!$B$68="","",'7'!$B$2))</f>
        <v/>
      </c>
      <c r="BE2207" s="138" t="str">
        <f>IF('7'!$B$5="","",IF('7'!$B$68="","",'7'!$B$4))</f>
        <v/>
      </c>
    </row>
    <row r="2208" spans="50:57" x14ac:dyDescent="0.25">
      <c r="AX2208" s="139" t="str">
        <f>IF('7'!$B$5="","",IF('7'!$B$68="","",'7'!$B$5))</f>
        <v/>
      </c>
      <c r="AY2208" s="137" t="str">
        <f>IF('7'!$B$5="","",IF('7'!$B$68="","","PCF008002"))</f>
        <v/>
      </c>
      <c r="AZ2208" s="140" t="str">
        <f>IF('7'!$B$5="","",IF('7'!$B$68="","",9))</f>
        <v/>
      </c>
      <c r="BA2208" s="137" t="str">
        <f>IF('7'!$B$5="","",IF('7'!$B$68="","",4))</f>
        <v/>
      </c>
      <c r="BB2208" s="137" t="str">
        <f>IF('7'!$B$5="","",IF('7'!$B$68="","",IF('7'!$D$68="","",'7'!$D$68)))</f>
        <v/>
      </c>
      <c r="BC2208" s="141" t="str">
        <f>IF('7'!$B$5="","",IF('7'!$B$68="","",0))</f>
        <v/>
      </c>
      <c r="BD2208" s="137" t="str">
        <f>IF('7'!$B$5="","",IF('7'!$B$68="","",'7'!$B$2))</f>
        <v/>
      </c>
      <c r="BE2208" s="138" t="str">
        <f>IF('7'!$B$5="","",IF('7'!$B$68="","",'7'!$B$4))</f>
        <v/>
      </c>
    </row>
    <row r="2209" spans="50:57" x14ac:dyDescent="0.25">
      <c r="AX2209" s="139" t="str">
        <f>IF('7'!$B$5="","",IF('7'!$B$68="","",'7'!$B$5))</f>
        <v/>
      </c>
      <c r="AY2209" s="137" t="str">
        <f>IF('7'!$B$5="","",IF('7'!$B$68="","","PCF008002"))</f>
        <v/>
      </c>
      <c r="AZ2209" s="140" t="str">
        <f>IF('7'!$B$5="","",IF('7'!$B$68="","",9))</f>
        <v/>
      </c>
      <c r="BA2209" s="137" t="str">
        <f>IF('7'!$B$5="","",IF('7'!$B$68="","",5))</f>
        <v/>
      </c>
      <c r="BB2209" s="137" t="str">
        <f>IF('7'!$B$5="","",IF('7'!$B$68="","",IF('7'!$F$68="","",'7'!$F$68)))</f>
        <v/>
      </c>
      <c r="BC2209" s="141" t="str">
        <f>IF('7'!$B$5="","",IF('7'!$B$68="","",0))</f>
        <v/>
      </c>
      <c r="BD2209" s="137" t="str">
        <f>IF('7'!$B$5="","",IF('7'!$B$68="","",'7'!$B$2))</f>
        <v/>
      </c>
      <c r="BE2209" s="138" t="str">
        <f>IF('7'!$B$5="","",IF('7'!$B$68="","",'7'!$B$4))</f>
        <v/>
      </c>
    </row>
    <row r="2210" spans="50:57" x14ac:dyDescent="0.25">
      <c r="AX2210" s="139" t="str">
        <f>IF('7'!$B$5="","",IF('7'!$B$68="","",'7'!$B$5))</f>
        <v/>
      </c>
      <c r="AY2210" s="137" t="str">
        <f>IF('7'!$B$5="","",IF('7'!$B$68="","","PCF008002"))</f>
        <v/>
      </c>
      <c r="AZ2210" s="140" t="str">
        <f>IF('7'!$B$5="","",IF('7'!$B$68="","",9))</f>
        <v/>
      </c>
      <c r="BA2210" s="137" t="str">
        <f>IF('7'!$B$5="","",IF('7'!$B$68="","",6))</f>
        <v/>
      </c>
      <c r="BB2210" s="137" t="str">
        <f>IF('7'!$B$5="","",IF('7'!$B$68="","",IF('7'!$G$68="","",'7'!$G$68)))</f>
        <v/>
      </c>
      <c r="BC2210" s="141" t="str">
        <f>IF('7'!$B$5="","",IF('7'!$B$68="","",0))</f>
        <v/>
      </c>
      <c r="BD2210" s="137" t="str">
        <f>IF('7'!$B$5="","",IF('7'!$B$68="","",'7'!$B$2))</f>
        <v/>
      </c>
      <c r="BE2210" s="138" t="str">
        <f>IF('7'!$B$5="","",IF('7'!$B$68="","",'7'!$B$4))</f>
        <v/>
      </c>
    </row>
    <row r="2211" spans="50:57" x14ac:dyDescent="0.25">
      <c r="AX2211" s="139" t="str">
        <f>IF('7'!$B$5="","",IF('7'!$B$68="","",'7'!$B$5))</f>
        <v/>
      </c>
      <c r="AY2211" s="137" t="str">
        <f>IF('7'!$B$5="","",IF('7'!$B$68="","","PCF008002"))</f>
        <v/>
      </c>
      <c r="AZ2211" s="140" t="str">
        <f>IF('7'!$B$5="","",IF('7'!$B$68="","",9))</f>
        <v/>
      </c>
      <c r="BA2211" s="137" t="str">
        <f>IF('7'!$B$5="","",IF('7'!$B$68="","",7))</f>
        <v/>
      </c>
      <c r="BB2211" s="137" t="str">
        <f>IF('7'!$B$5="","",IF('7'!$B$68="","",IF('7'!$H$68="","",'7'!$H$68)))</f>
        <v/>
      </c>
      <c r="BC2211" s="141" t="str">
        <f>IF('7'!$B$5="","",IF('7'!$B$68="","",0))</f>
        <v/>
      </c>
      <c r="BD2211" s="137" t="str">
        <f>IF('7'!$B$5="","",IF('7'!$B$68="","",'7'!$B$2))</f>
        <v/>
      </c>
      <c r="BE2211" s="138" t="str">
        <f>IF('7'!$B$5="","",IF('7'!$B$68="","",'7'!$B$4))</f>
        <v/>
      </c>
    </row>
    <row r="2212" spans="50:57" x14ac:dyDescent="0.25">
      <c r="AX2212" s="139" t="str">
        <f>IF('7'!$B$5="","",IF('7'!$B$68="","",'7'!$B$5))</f>
        <v/>
      </c>
      <c r="AY2212" s="137" t="str">
        <f>IF('7'!$B$5="","",IF('7'!$B$68="","","PCF008002"))</f>
        <v/>
      </c>
      <c r="AZ2212" s="140" t="str">
        <f>IF('7'!$B$5="","",IF('7'!$B$68="","",9))</f>
        <v/>
      </c>
      <c r="BA2212" s="137" t="str">
        <f>IF('7'!$B$5="","",IF('7'!$B$68="","",8))</f>
        <v/>
      </c>
      <c r="BB2212" s="137" t="str">
        <f>IF('7'!$B$5="","",IF('7'!$B$68="","",IF('7'!$I$68="","",'7'!$I$68)))</f>
        <v/>
      </c>
      <c r="BC2212" s="141" t="str">
        <f>IF('7'!$B$5="","",IF('7'!$B$68="","",0))</f>
        <v/>
      </c>
      <c r="BD2212" s="137" t="str">
        <f>IF('7'!$B$5="","",IF('7'!$B$68="","",'7'!$B$2))</f>
        <v/>
      </c>
      <c r="BE2212" s="138" t="str">
        <f>IF('7'!$B$5="","",IF('7'!$B$68="","",'7'!$B$4))</f>
        <v/>
      </c>
    </row>
    <row r="2213" spans="50:57" x14ac:dyDescent="0.25">
      <c r="AX2213" s="139" t="str">
        <f>IF('7'!$B$5="","",IF('7'!$B$68="","",'7'!$B$5))</f>
        <v/>
      </c>
      <c r="AY2213" s="137" t="str">
        <f>IF('7'!$B$5="","",IF('7'!$B$68="","","PCF008002"))</f>
        <v/>
      </c>
      <c r="AZ2213" s="140" t="str">
        <f>IF('7'!$B$5="","",IF('7'!$B$68="","",9))</f>
        <v/>
      </c>
      <c r="BA2213" s="137" t="str">
        <f>IF('7'!$B$5="","",IF('7'!$B$68="","",9))</f>
        <v/>
      </c>
      <c r="BB2213" s="137" t="str">
        <f>IF('7'!$B$5="","",IF('7'!$B$68="","","QAQC"))</f>
        <v/>
      </c>
      <c r="BC2213" s="141" t="str">
        <f>IF('7'!$B$5="","",IF('7'!$B$68="","",0))</f>
        <v/>
      </c>
      <c r="BD2213" s="137" t="str">
        <f>IF('7'!$B$5="","",IF('7'!$B$68="","",'7'!$B$2))</f>
        <v/>
      </c>
      <c r="BE2213" s="138" t="str">
        <f>IF('7'!$B$5="","",IF('7'!$B$68="","",'7'!$B$4))</f>
        <v/>
      </c>
    </row>
    <row r="2214" spans="50:57" x14ac:dyDescent="0.25">
      <c r="AX2214" s="139" t="str">
        <f>IF('7'!$B$5="","",IF('7'!$B$68="","",'7'!$B$5))</f>
        <v/>
      </c>
      <c r="AY2214" s="137" t="str">
        <f>IF('7'!$B$5="","",IF('7'!$B$68="","","PCF008002"))</f>
        <v/>
      </c>
      <c r="AZ2214" s="140" t="str">
        <f>IF('7'!$B$5="","",IF('7'!$B$68="","",9))</f>
        <v/>
      </c>
      <c r="BA2214" s="137" t="str">
        <f>IF('7'!$B$5="","",IF('7'!$B$68="","",10))</f>
        <v/>
      </c>
      <c r="BB2214" s="137" t="str">
        <f>IF('7'!$B$5="","",IF('7'!$B$68="","",IF('7'!$R$68="","",'7'!$R$68)))</f>
        <v/>
      </c>
      <c r="BC2214" s="141" t="str">
        <f>IF('7'!$B$5="","",IF('7'!$B$68="","",0))</f>
        <v/>
      </c>
      <c r="BD2214" s="137" t="str">
        <f>IF('7'!$B$5="","",IF('7'!$B$68="","",'7'!$B$2))</f>
        <v/>
      </c>
      <c r="BE2214" s="138" t="str">
        <f>IF('7'!$B$5="","",IF('7'!$B$68="","",'7'!$B$4))</f>
        <v/>
      </c>
    </row>
    <row r="2215" spans="50:57" x14ac:dyDescent="0.25">
      <c r="AX2215" s="139" t="str">
        <f>IF('7'!$B$5="","",IF('7'!$B$68="","",'7'!$B$5))</f>
        <v/>
      </c>
      <c r="AY2215" s="137" t="str">
        <f>IF('7'!$B$5="","",IF('7'!$B$68="","","PCF008002"))</f>
        <v/>
      </c>
      <c r="AZ2215" s="140" t="str">
        <f>IF('7'!$B$5="","",IF('7'!$B$68="","",9))</f>
        <v/>
      </c>
      <c r="BA2215" s="137" t="str">
        <f>IF('7'!$B$5="","",IF('7'!$B$68="","",11))</f>
        <v/>
      </c>
      <c r="BB2215" s="137" t="str">
        <f>IF('7'!$B$5="","",IF('7'!$B$68="","",IF('7'!$K$68="","",'7'!$K$68)))</f>
        <v/>
      </c>
      <c r="BC2215" s="141" t="str">
        <f>IF('7'!$B$5="","",IF('7'!$B$68="","",0))</f>
        <v/>
      </c>
      <c r="BD2215" s="137" t="str">
        <f>IF('7'!$B$5="","",IF('7'!$B$68="","",'7'!$B$2))</f>
        <v/>
      </c>
      <c r="BE2215" s="138" t="str">
        <f>IF('7'!$B$5="","",IF('7'!$B$68="","",'7'!$B$4))</f>
        <v/>
      </c>
    </row>
    <row r="2216" spans="50:57" x14ac:dyDescent="0.25">
      <c r="AX2216" s="139" t="str">
        <f>IF('7'!$B$5="","",IF('7'!$B$68="","",'7'!$B$5))</f>
        <v/>
      </c>
      <c r="AY2216" s="137" t="str">
        <f>IF('7'!$B$5="","",IF('7'!$B$68="","","PCF008002"))</f>
        <v/>
      </c>
      <c r="AZ2216" s="140" t="str">
        <f>IF('7'!$B$5="","",IF('7'!$B$68="","",9))</f>
        <v/>
      </c>
      <c r="BA2216" s="137" t="str">
        <f>IF('7'!$B$5="","",IF('7'!$B$68="","",12))</f>
        <v/>
      </c>
      <c r="BB2216" s="137" t="str">
        <f>IF('7'!$B$5="","",IF('7'!$B$68="","",IF('7'!$E$68="","",'7'!$E$68)))</f>
        <v/>
      </c>
      <c r="BC2216" s="141" t="str">
        <f>IF('7'!$B$5="","",IF('7'!$B$68="","",0))</f>
        <v/>
      </c>
      <c r="BD2216" s="137" t="str">
        <f>IF('7'!$B$5="","",IF('7'!$B$68="","",'7'!$B$2))</f>
        <v/>
      </c>
      <c r="BE2216" s="138" t="str">
        <f>IF('7'!$B$5="","",IF('7'!$B$68="","",'7'!$B$4))</f>
        <v/>
      </c>
    </row>
    <row r="2217" spans="50:57" x14ac:dyDescent="0.25">
      <c r="AX2217" s="139" t="str">
        <f>IF('7'!$B$5="","",IF('7'!$B$68="","",'7'!$B$5))</f>
        <v/>
      </c>
      <c r="AY2217" s="137" t="str">
        <f>IF('7'!$B$5="","",IF('7'!$B$68="","","PCF008002"))</f>
        <v/>
      </c>
      <c r="AZ2217" s="140" t="str">
        <f>IF('7'!$B$5="","",IF('7'!$B$68="","",9))</f>
        <v/>
      </c>
      <c r="BA2217" s="137" t="str">
        <f>IF('7'!$B$5="","",IF('7'!$B$68="","",990))</f>
        <v/>
      </c>
      <c r="BB2217" s="137"/>
      <c r="BC2217" s="141" t="str">
        <f>IF('7'!$B$5="","",IF('7'!$B$68="","",0))</f>
        <v/>
      </c>
      <c r="BD2217" s="137" t="str">
        <f>IF('7'!$B$5="","",IF('7'!$B$68="","",'7'!$B$2))</f>
        <v/>
      </c>
      <c r="BE2217" s="138" t="str">
        <f>IF('7'!$B$5="","",IF('7'!$B$68="","",'7'!$B$4))</f>
        <v/>
      </c>
    </row>
    <row r="2218" spans="50:57" x14ac:dyDescent="0.25">
      <c r="AX2218" s="139" t="str">
        <f>IF('7'!$B$5="","",IF('7'!$B$68="","",'7'!$B$5))</f>
        <v/>
      </c>
      <c r="AY2218" s="137" t="str">
        <f>IF('7'!$B$5="","",IF('7'!$B$68="","","PCF008002"))</f>
        <v/>
      </c>
      <c r="AZ2218" s="140" t="str">
        <f>IF('7'!$B$5="","",IF('7'!$B$68="","",9))</f>
        <v/>
      </c>
      <c r="BA2218" s="137" t="str">
        <f>IF('7'!$B$5="","",IF('7'!$B$68="","",992))</f>
        <v/>
      </c>
      <c r="BB2218" s="137"/>
      <c r="BC2218" s="141" t="str">
        <f>IF('7'!$B$5="","",IF('7'!$B$68="","",0))</f>
        <v/>
      </c>
      <c r="BD2218" s="137" t="str">
        <f>IF('7'!$B$5="","",IF('7'!$B$68="","",'7'!$B$2))</f>
        <v/>
      </c>
      <c r="BE2218" s="138" t="str">
        <f>IF('7'!$B$5="","",IF('7'!$B$68="","",'7'!$B$4))</f>
        <v/>
      </c>
    </row>
    <row r="2219" spans="50:57" x14ac:dyDescent="0.25">
      <c r="AX2219" s="139" t="str">
        <f>IF('7'!$B$5="","",IF('7'!$B$68="","",'7'!$B$5))</f>
        <v/>
      </c>
      <c r="AY2219" s="137" t="str">
        <f>IF('7'!$B$5="","",IF('7'!$B$68="","","PCF008002"))</f>
        <v/>
      </c>
      <c r="AZ2219" s="140" t="str">
        <f>IF('7'!$B$5="","",IF('7'!$B$68="","",9))</f>
        <v/>
      </c>
      <c r="BA2219" s="137" t="str">
        <f>IF('7'!$B$5="","",IF('7'!$B$68="","",993))</f>
        <v/>
      </c>
      <c r="BB2219" s="137"/>
      <c r="BC2219" s="141" t="str">
        <f>IF('7'!$B$5="","",IF('7'!$B$68="","",0))</f>
        <v/>
      </c>
      <c r="BD2219" s="137" t="str">
        <f>IF('7'!$B$5="","",IF('7'!$B$68="","",'7'!$B$2))</f>
        <v/>
      </c>
      <c r="BE2219" s="138" t="str">
        <f>IF('7'!$B$5="","",IF('7'!$B$68="","",'7'!$B$4))</f>
        <v/>
      </c>
    </row>
    <row r="2220" spans="50:57" x14ac:dyDescent="0.25">
      <c r="AX2220" s="139" t="str">
        <f>IF('7'!$B$5="","",IF('7'!$B$68="","",'7'!$B$5))</f>
        <v/>
      </c>
      <c r="AY2220" s="137" t="str">
        <f>IF('7'!$B$5="","",IF('7'!$B$68="","","PCF008002"))</f>
        <v/>
      </c>
      <c r="AZ2220" s="140" t="str">
        <f>IF('7'!$B$5="","",IF('7'!$B$68="","",9))</f>
        <v/>
      </c>
      <c r="BA2220" s="137" t="str">
        <f>IF('7'!$B$5="","",IF('7'!$B$68="","",994))</f>
        <v/>
      </c>
      <c r="BB2220" s="137"/>
      <c r="BC2220" s="141" t="str">
        <f>IF('7'!$B$5="","",IF('7'!$B$68="","",0))</f>
        <v/>
      </c>
      <c r="BD2220" s="137" t="str">
        <f>IF('7'!$B$5="","",IF('7'!$B$68="","",'7'!$B$2))</f>
        <v/>
      </c>
      <c r="BE2220" s="138" t="str">
        <f>IF('7'!$B$5="","",IF('7'!$B$68="","",'7'!$B$4))</f>
        <v/>
      </c>
    </row>
    <row r="2221" spans="50:57" x14ac:dyDescent="0.25">
      <c r="AX2221" s="139" t="str">
        <f>IF('7'!$B$5="","",IF('7'!$B$68="","",'7'!$B$5))</f>
        <v/>
      </c>
      <c r="AY2221" s="137" t="str">
        <f>IF('7'!$B$5="","",IF('7'!$B$68="","","PCF008002"))</f>
        <v/>
      </c>
      <c r="AZ2221" s="140" t="str">
        <f>IF('7'!$B$5="","",IF('7'!$B$68="","",9))</f>
        <v/>
      </c>
      <c r="BA2221" s="137" t="str">
        <f>IF('7'!$B$5="","",IF('7'!$B$68="","",995))</f>
        <v/>
      </c>
      <c r="BB2221" s="137"/>
      <c r="BC2221" s="141" t="str">
        <f>IF('7'!$B$5="","",IF('7'!$B$68="","",0))</f>
        <v/>
      </c>
      <c r="BD2221" s="137" t="str">
        <f>IF('7'!$B$5="","",IF('7'!$B$68="","",'7'!$B$2))</f>
        <v/>
      </c>
      <c r="BE2221" s="138" t="str">
        <f>IF('7'!$B$5="","",IF('7'!$B$68="","",'7'!$B$4))</f>
        <v/>
      </c>
    </row>
    <row r="2222" spans="50:57" x14ac:dyDescent="0.25">
      <c r="AX2222" s="139" t="str">
        <f>IF('7'!$B$5="","",IF('7'!$B$68="","",'7'!$B$5))</f>
        <v/>
      </c>
      <c r="AY2222" s="137" t="str">
        <f>IF('7'!$B$5="","",IF('7'!$B$68="","","PCF008002"))</f>
        <v/>
      </c>
      <c r="AZ2222" s="140" t="str">
        <f>IF('7'!$B$5="","",IF('7'!$B$68="","",9))</f>
        <v/>
      </c>
      <c r="BA2222" s="137" t="str">
        <f>IF('7'!$B$5="","",IF('7'!$B$68="","",996))</f>
        <v/>
      </c>
      <c r="BB2222" s="137"/>
      <c r="BC2222" s="141" t="str">
        <f>IF('7'!$B$5="","",IF('7'!$B$68="","",0))</f>
        <v/>
      </c>
      <c r="BD2222" s="137" t="str">
        <f>IF('7'!$B$5="","",IF('7'!$B$68="","",'7'!$B$2))</f>
        <v/>
      </c>
      <c r="BE2222" s="138" t="str">
        <f>IF('7'!$B$5="","",IF('7'!$B$68="","",'7'!$B$4))</f>
        <v/>
      </c>
    </row>
    <row r="2223" spans="50:57" x14ac:dyDescent="0.25">
      <c r="AX2223" s="139" t="str">
        <f>IF('7'!$B$5="","",IF('7'!$B$68="","",'7'!$B$5))</f>
        <v/>
      </c>
      <c r="AY2223" s="137" t="str">
        <f>IF('7'!$B$5="","",IF('7'!$B$68="","","PCF008002"))</f>
        <v/>
      </c>
      <c r="AZ2223" s="140" t="str">
        <f>IF('7'!$B$5="","",IF('7'!$B$68="","",9))</f>
        <v/>
      </c>
      <c r="BA2223" s="137" t="str">
        <f>IF('7'!$B$5="","",IF('7'!$B$68="","",997))</f>
        <v/>
      </c>
      <c r="BB2223" s="137"/>
      <c r="BC2223" s="141" t="str">
        <f>IF('7'!$B$5="","",IF('7'!$B$68="","",0))</f>
        <v/>
      </c>
      <c r="BD2223" s="137" t="str">
        <f>IF('7'!$B$5="","",IF('7'!$B$68="","",'7'!$B$2))</f>
        <v/>
      </c>
      <c r="BE2223" s="138" t="str">
        <f>IF('7'!$B$5="","",IF('7'!$B$68="","",'7'!$B$4))</f>
        <v/>
      </c>
    </row>
    <row r="2224" spans="50:57" x14ac:dyDescent="0.25">
      <c r="AX2224" s="139" t="str">
        <f>IF('7'!$B$5="","",IF('7'!$B$68="","",'7'!$B$5))</f>
        <v/>
      </c>
      <c r="AY2224" s="137" t="str">
        <f>IF('7'!$B$5="","",IF('7'!$B$68="","","PCF008002"))</f>
        <v/>
      </c>
      <c r="AZ2224" s="140" t="str">
        <f>IF('7'!$B$5="","",IF('7'!$B$68="","",9))</f>
        <v/>
      </c>
      <c r="BA2224" s="137" t="str">
        <f>IF('7'!$B$5="","",IF('7'!$B$68="","",998))</f>
        <v/>
      </c>
      <c r="BB2224" s="137"/>
      <c r="BC2224" s="141" t="str">
        <f>IF('7'!$B$5="","",IF('7'!$B$68="","",0))</f>
        <v/>
      </c>
      <c r="BD2224" s="137" t="str">
        <f>IF('7'!$B$5="","",IF('7'!$B$68="","",'7'!$B$2))</f>
        <v/>
      </c>
      <c r="BE2224" s="138" t="str">
        <f>IF('7'!$B$5="","",IF('7'!$B$68="","",'7'!$B$4))</f>
        <v/>
      </c>
    </row>
    <row r="2225" spans="50:57" x14ac:dyDescent="0.25">
      <c r="AX2225" s="139" t="str">
        <f>IF('7'!$B$5="","",IF('7'!$B$68="","",'7'!$B$5))</f>
        <v/>
      </c>
      <c r="AY2225" s="137" t="str">
        <f>IF('7'!$B$5="","",IF('7'!$B$68="","","PCF008002"))</f>
        <v/>
      </c>
      <c r="AZ2225" s="140" t="str">
        <f>IF('7'!$B$5="","",IF('7'!$B$68="","",9))</f>
        <v/>
      </c>
      <c r="BA2225" s="137" t="str">
        <f>IF('7'!$B$5="","",IF('7'!$B$68="","",999))</f>
        <v/>
      </c>
      <c r="BB2225" s="137"/>
      <c r="BC2225" s="141" t="str">
        <f>IF('7'!$B$5="","",IF('7'!$B$68="","",0))</f>
        <v/>
      </c>
      <c r="BD2225" s="137" t="str">
        <f>IF('7'!$B$5="","",IF('7'!$B$68="","",'7'!$B$2))</f>
        <v/>
      </c>
      <c r="BE2225" s="138" t="str">
        <f>IF('7'!$B$5="","",IF('7'!$B$68="","",'7'!$B$4))</f>
        <v/>
      </c>
    </row>
    <row r="2226" spans="50:57" x14ac:dyDescent="0.25">
      <c r="AX2226" s="139" t="str">
        <f>IF('7'!$B$5="","",IF('7'!$B$69="","",'7'!$B$5))</f>
        <v/>
      </c>
      <c r="AY2226" s="137" t="str">
        <f>IF('7'!$B$5="","",IF('7'!$B$69="","","PCF008002"))</f>
        <v/>
      </c>
      <c r="AZ2226" s="140" t="str">
        <f>IF('7'!$B$5="","",IF('7'!$B$69="","",10))</f>
        <v/>
      </c>
      <c r="BA2226" s="137" t="str">
        <f>IF('7'!$B$5="","",IF('7'!$B$69="","",1))</f>
        <v/>
      </c>
      <c r="BB2226" s="137" t="str">
        <f>IF('7'!$B$5="","",IF('7'!$B$69="","",IF('7'!$B$69="","",'7'!$B$69)))</f>
        <v/>
      </c>
      <c r="BC2226" s="141" t="str">
        <f>IF('7'!$B$5="","",IF('7'!$B$69="","",0))</f>
        <v/>
      </c>
      <c r="BD2226" s="137" t="str">
        <f>IF('7'!$B$5="","",IF('7'!$B$69="","",'7'!$B$2))</f>
        <v/>
      </c>
      <c r="BE2226" s="138" t="str">
        <f>IF('7'!$B$5="","",IF('7'!$B$69="","",'7'!$B$4))</f>
        <v/>
      </c>
    </row>
    <row r="2227" spans="50:57" x14ac:dyDescent="0.25">
      <c r="AX2227" s="139" t="str">
        <f>IF('7'!$B$5="","",IF('7'!$B$69="","",'7'!$B$5))</f>
        <v/>
      </c>
      <c r="AY2227" s="137" t="str">
        <f>IF('7'!$B$5="","",IF('7'!$B$69="","","PCF008002"))</f>
        <v/>
      </c>
      <c r="AZ2227" s="140" t="str">
        <f>IF('7'!$B$5="","",IF('7'!$B$69="","",10))</f>
        <v/>
      </c>
      <c r="BA2227" s="137" t="str">
        <f>IF('7'!$B$5="","",IF('7'!$B$69="","",2))</f>
        <v/>
      </c>
      <c r="BB2227" s="137" t="str">
        <f>IF('7'!$B$5="","",IF('7'!$B$69="","",IF('7'!$J$69="","",'7'!$J$69)))</f>
        <v/>
      </c>
      <c r="BC2227" s="141" t="str">
        <f>IF('7'!$B$5="","",IF('7'!$B$69="","",0))</f>
        <v/>
      </c>
      <c r="BD2227" s="137" t="str">
        <f>IF('7'!$B$5="","",IF('7'!$B$69="","",'7'!$B$2))</f>
        <v/>
      </c>
      <c r="BE2227" s="138" t="str">
        <f>IF('7'!$B$5="","",IF('7'!$B$69="","",'7'!$B$4))</f>
        <v/>
      </c>
    </row>
    <row r="2228" spans="50:57" x14ac:dyDescent="0.25">
      <c r="AX2228" s="139" t="str">
        <f>IF('7'!$B$5="","",IF('7'!$B$69="","",'7'!$B$5))</f>
        <v/>
      </c>
      <c r="AY2228" s="137" t="str">
        <f>IF('7'!$B$5="","",IF('7'!$B$69="","","PCF008002"))</f>
        <v/>
      </c>
      <c r="AZ2228" s="140" t="str">
        <f>IF('7'!$B$5="","",IF('7'!$B$69="","",10))</f>
        <v/>
      </c>
      <c r="BA2228" s="137" t="str">
        <f>IF('7'!$B$5="","",IF('7'!$B$69="","",3))</f>
        <v/>
      </c>
      <c r="BB2228" s="137" t="str">
        <f>IF('7'!$B$5="","",IF('7'!$B$69="","",IF('7'!$D$69="","",'7'!$D$69)))</f>
        <v/>
      </c>
      <c r="BC2228" s="141" t="str">
        <f>IF('7'!$B$5="","",IF('7'!$B$69="","",0))</f>
        <v/>
      </c>
      <c r="BD2228" s="137" t="str">
        <f>IF('7'!$B$5="","",IF('7'!$B$69="","",'7'!$B$2))</f>
        <v/>
      </c>
      <c r="BE2228" s="138" t="str">
        <f>IF('7'!$B$5="","",IF('7'!$B$69="","",'7'!$B$4))</f>
        <v/>
      </c>
    </row>
    <row r="2229" spans="50:57" x14ac:dyDescent="0.25">
      <c r="AX2229" s="139" t="str">
        <f>IF('7'!$B$5="","",IF('7'!$B$69="","",'7'!$B$5))</f>
        <v/>
      </c>
      <c r="AY2229" s="137" t="str">
        <f>IF('7'!$B$5="","",IF('7'!$B$69="","","PCF008002"))</f>
        <v/>
      </c>
      <c r="AZ2229" s="140" t="str">
        <f>IF('7'!$B$5="","",IF('7'!$B$69="","",10))</f>
        <v/>
      </c>
      <c r="BA2229" s="137" t="str">
        <f>IF('7'!$B$5="","",IF('7'!$B$69="","",4))</f>
        <v/>
      </c>
      <c r="BB2229" s="137" t="str">
        <f>IF('7'!$B$5="","",IF('7'!$B$69="","",IF('7'!$D$69="","",'7'!$D$69)))</f>
        <v/>
      </c>
      <c r="BC2229" s="141" t="str">
        <f>IF('7'!$B$5="","",IF('7'!$B$69="","",0))</f>
        <v/>
      </c>
      <c r="BD2229" s="137" t="str">
        <f>IF('7'!$B$5="","",IF('7'!$B$69="","",'7'!$B$2))</f>
        <v/>
      </c>
      <c r="BE2229" s="138" t="str">
        <f>IF('7'!$B$5="","",IF('7'!$B$69="","",'7'!$B$4))</f>
        <v/>
      </c>
    </row>
    <row r="2230" spans="50:57" x14ac:dyDescent="0.25">
      <c r="AX2230" s="139" t="str">
        <f>IF('7'!$B$5="","",IF('7'!$B$69="","",'7'!$B$5))</f>
        <v/>
      </c>
      <c r="AY2230" s="137" t="str">
        <f>IF('7'!$B$5="","",IF('7'!$B$69="","","PCF008002"))</f>
        <v/>
      </c>
      <c r="AZ2230" s="140" t="str">
        <f>IF('7'!$B$5="","",IF('7'!$B$69="","",10))</f>
        <v/>
      </c>
      <c r="BA2230" s="137" t="str">
        <f>IF('7'!$B$5="","",IF('7'!$B$69="","",5))</f>
        <v/>
      </c>
      <c r="BB2230" s="137" t="str">
        <f>IF('7'!$B$5="","",IF('7'!$B$69="","",IF('7'!$F$69="","",'7'!$F$69)))</f>
        <v/>
      </c>
      <c r="BC2230" s="141" t="str">
        <f>IF('7'!$B$5="","",IF('7'!$B$69="","",0))</f>
        <v/>
      </c>
      <c r="BD2230" s="137" t="str">
        <f>IF('7'!$B$5="","",IF('7'!$B$69="","",'7'!$B$2))</f>
        <v/>
      </c>
      <c r="BE2230" s="138" t="str">
        <f>IF('7'!$B$5="","",IF('7'!$B$69="","",'7'!$B$4))</f>
        <v/>
      </c>
    </row>
    <row r="2231" spans="50:57" x14ac:dyDescent="0.25">
      <c r="AX2231" s="139" t="str">
        <f>IF('7'!$B$5="","",IF('7'!$B$69="","",'7'!$B$5))</f>
        <v/>
      </c>
      <c r="AY2231" s="137" t="str">
        <f>IF('7'!$B$5="","",IF('7'!$B$69="","","PCF008002"))</f>
        <v/>
      </c>
      <c r="AZ2231" s="140" t="str">
        <f>IF('7'!$B$5="","",IF('7'!$B$69="","",10))</f>
        <v/>
      </c>
      <c r="BA2231" s="137" t="str">
        <f>IF('7'!$B$5="","",IF('7'!$B$69="","",6))</f>
        <v/>
      </c>
      <c r="BB2231" s="137" t="str">
        <f>IF('7'!$B$5="","",IF('7'!$B$69="","",IF('7'!$G$69="","",'7'!$G$69)))</f>
        <v/>
      </c>
      <c r="BC2231" s="141" t="str">
        <f>IF('7'!$B$5="","",IF('7'!$B$69="","",0))</f>
        <v/>
      </c>
      <c r="BD2231" s="137" t="str">
        <f>IF('7'!$B$5="","",IF('7'!$B$69="","",'7'!$B$2))</f>
        <v/>
      </c>
      <c r="BE2231" s="138" t="str">
        <f>IF('7'!$B$5="","",IF('7'!$B$69="","",'7'!$B$4))</f>
        <v/>
      </c>
    </row>
    <row r="2232" spans="50:57" x14ac:dyDescent="0.25">
      <c r="AX2232" s="139" t="str">
        <f>IF('7'!$B$5="","",IF('7'!$B$69="","",'7'!$B$5))</f>
        <v/>
      </c>
      <c r="AY2232" s="137" t="str">
        <f>IF('7'!$B$5="","",IF('7'!$B$69="","","PCF008002"))</f>
        <v/>
      </c>
      <c r="AZ2232" s="140" t="str">
        <f>IF('7'!$B$5="","",IF('7'!$B$69="","",10))</f>
        <v/>
      </c>
      <c r="BA2232" s="137" t="str">
        <f>IF('7'!$B$5="","",IF('7'!$B$69="","",7))</f>
        <v/>
      </c>
      <c r="BB2232" s="137" t="str">
        <f>IF('7'!$B$5="","",IF('7'!$B$69="","",IF('7'!$H$69="","",'7'!$H$69)))</f>
        <v/>
      </c>
      <c r="BC2232" s="141" t="str">
        <f>IF('7'!$B$5="","",IF('7'!$B$69="","",0))</f>
        <v/>
      </c>
      <c r="BD2232" s="137" t="str">
        <f>IF('7'!$B$5="","",IF('7'!$B$69="","",'7'!$B$2))</f>
        <v/>
      </c>
      <c r="BE2232" s="138" t="str">
        <f>IF('7'!$B$5="","",IF('7'!$B$69="","",'7'!$B$4))</f>
        <v/>
      </c>
    </row>
    <row r="2233" spans="50:57" x14ac:dyDescent="0.25">
      <c r="AX2233" s="139" t="str">
        <f>IF('7'!$B$5="","",IF('7'!$B$69="","",'7'!$B$5))</f>
        <v/>
      </c>
      <c r="AY2233" s="137" t="str">
        <f>IF('7'!$B$5="","",IF('7'!$B$69="","","PCF008002"))</f>
        <v/>
      </c>
      <c r="AZ2233" s="140" t="str">
        <f>IF('7'!$B$5="","",IF('7'!$B$69="","",10))</f>
        <v/>
      </c>
      <c r="BA2233" s="137" t="str">
        <f>IF('7'!$B$5="","",IF('7'!$B$69="","",8))</f>
        <v/>
      </c>
      <c r="BB2233" s="137" t="str">
        <f>IF('7'!$B$5="","",IF('7'!$B$69="","",IF('7'!$I$69="","",'7'!$I$69)))</f>
        <v/>
      </c>
      <c r="BC2233" s="141" t="str">
        <f>IF('7'!$B$5="","",IF('7'!$B$69="","",0))</f>
        <v/>
      </c>
      <c r="BD2233" s="137" t="str">
        <f>IF('7'!$B$5="","",IF('7'!$B$69="","",'7'!$B$2))</f>
        <v/>
      </c>
      <c r="BE2233" s="138" t="str">
        <f>IF('7'!$B$5="","",IF('7'!$B$69="","",'7'!$B$4))</f>
        <v/>
      </c>
    </row>
    <row r="2234" spans="50:57" x14ac:dyDescent="0.25">
      <c r="AX2234" s="139" t="str">
        <f>IF('7'!$B$5="","",IF('7'!$B$69="","",'7'!$B$5))</f>
        <v/>
      </c>
      <c r="AY2234" s="137" t="str">
        <f>IF('7'!$B$5="","",IF('7'!$B$69="","","PCF008002"))</f>
        <v/>
      </c>
      <c r="AZ2234" s="140" t="str">
        <f>IF('7'!$B$5="","",IF('7'!$B$69="","",10))</f>
        <v/>
      </c>
      <c r="BA2234" s="137" t="str">
        <f>IF('7'!$B$5="","",IF('7'!$B$69="","",9))</f>
        <v/>
      </c>
      <c r="BB2234" s="137" t="str">
        <f>IF('7'!$B$5="","",IF('7'!$B$69="","","QAQC"))</f>
        <v/>
      </c>
      <c r="BC2234" s="141" t="str">
        <f>IF('7'!$B$5="","",IF('7'!$B$69="","",0))</f>
        <v/>
      </c>
      <c r="BD2234" s="137" t="str">
        <f>IF('7'!$B$5="","",IF('7'!$B$69="","",'7'!$B$2))</f>
        <v/>
      </c>
      <c r="BE2234" s="138" t="str">
        <f>IF('7'!$B$5="","",IF('7'!$B$69="","",'7'!$B$4))</f>
        <v/>
      </c>
    </row>
    <row r="2235" spans="50:57" x14ac:dyDescent="0.25">
      <c r="AX2235" s="139" t="str">
        <f>IF('7'!$B$5="","",IF('7'!$B$69="","",'7'!$B$5))</f>
        <v/>
      </c>
      <c r="AY2235" s="137" t="str">
        <f>IF('7'!$B$5="","",IF('7'!$B$69="","","PCF008002"))</f>
        <v/>
      </c>
      <c r="AZ2235" s="140" t="str">
        <f>IF('7'!$B$5="","",IF('7'!$B$69="","",10))</f>
        <v/>
      </c>
      <c r="BA2235" s="137" t="str">
        <f>IF('7'!$B$5="","",IF('7'!$B$69="","",10))</f>
        <v/>
      </c>
      <c r="BB2235" s="137" t="str">
        <f>IF('7'!$B$5="","",IF('7'!$B$69="","",IF('7'!$R$69="","",'7'!$R$69)))</f>
        <v/>
      </c>
      <c r="BC2235" s="141" t="str">
        <f>IF('7'!$B$5="","",IF('7'!$B$69="","",0))</f>
        <v/>
      </c>
      <c r="BD2235" s="137" t="str">
        <f>IF('7'!$B$5="","",IF('7'!$B$69="","",'7'!$B$2))</f>
        <v/>
      </c>
      <c r="BE2235" s="138" t="str">
        <f>IF('7'!$B$5="","",IF('7'!$B$69="","",'7'!$B$4))</f>
        <v/>
      </c>
    </row>
    <row r="2236" spans="50:57" x14ac:dyDescent="0.25">
      <c r="AX2236" s="139" t="str">
        <f>IF('7'!$B$5="","",IF('7'!$B$69="","",'7'!$B$5))</f>
        <v/>
      </c>
      <c r="AY2236" s="137" t="str">
        <f>IF('7'!$B$5="","",IF('7'!$B$69="","","PCF008002"))</f>
        <v/>
      </c>
      <c r="AZ2236" s="140" t="str">
        <f>IF('7'!$B$5="","",IF('7'!$B$69="","",10))</f>
        <v/>
      </c>
      <c r="BA2236" s="137" t="str">
        <f>IF('7'!$B$5="","",IF('7'!$B$69="","",11))</f>
        <v/>
      </c>
      <c r="BB2236" s="137" t="str">
        <f>IF('7'!$B$5="","",IF('7'!$B$69="","",IF('7'!$K$69="","",'7'!$K$69)))</f>
        <v/>
      </c>
      <c r="BC2236" s="141" t="str">
        <f>IF('7'!$B$5="","",IF('7'!$B$69="","",0))</f>
        <v/>
      </c>
      <c r="BD2236" s="137" t="str">
        <f>IF('7'!$B$5="","",IF('7'!$B$69="","",'7'!$B$2))</f>
        <v/>
      </c>
      <c r="BE2236" s="138" t="str">
        <f>IF('7'!$B$5="","",IF('7'!$B$69="","",'7'!$B$4))</f>
        <v/>
      </c>
    </row>
    <row r="2237" spans="50:57" x14ac:dyDescent="0.25">
      <c r="AX2237" s="139" t="str">
        <f>IF('7'!$B$5="","",IF('7'!$B$69="","",'7'!$B$5))</f>
        <v/>
      </c>
      <c r="AY2237" s="137" t="str">
        <f>IF('7'!$B$5="","",IF('7'!$B$69="","","PCF008002"))</f>
        <v/>
      </c>
      <c r="AZ2237" s="140" t="str">
        <f>IF('7'!$B$5="","",IF('7'!$B$69="","",10))</f>
        <v/>
      </c>
      <c r="BA2237" s="137" t="str">
        <f>IF('7'!$B$5="","",IF('7'!$B$69="","",12))</f>
        <v/>
      </c>
      <c r="BB2237" s="137" t="str">
        <f>IF('7'!$B$5="","",IF('7'!$B$69="","",IF('7'!$E$69="","",'7'!$E$69)))</f>
        <v/>
      </c>
      <c r="BC2237" s="141" t="str">
        <f>IF('7'!$B$5="","",IF('7'!$B$69="","",0))</f>
        <v/>
      </c>
      <c r="BD2237" s="137" t="str">
        <f>IF('7'!$B$5="","",IF('7'!$B$69="","",'7'!$B$2))</f>
        <v/>
      </c>
      <c r="BE2237" s="138" t="str">
        <f>IF('7'!$B$5="","",IF('7'!$B$69="","",'7'!$B$4))</f>
        <v/>
      </c>
    </row>
    <row r="2238" spans="50:57" x14ac:dyDescent="0.25">
      <c r="AX2238" s="139" t="str">
        <f>IF('7'!$B$5="","",IF('7'!$B$69="","",'7'!$B$5))</f>
        <v/>
      </c>
      <c r="AY2238" s="137" t="str">
        <f>IF('7'!$B$5="","",IF('7'!$B$69="","","PCF008002"))</f>
        <v/>
      </c>
      <c r="AZ2238" s="140" t="str">
        <f>IF('7'!$B$5="","",IF('7'!$B$69="","",10))</f>
        <v/>
      </c>
      <c r="BA2238" s="137" t="str">
        <f>IF('7'!$B$5="","",IF('7'!$B$69="","",990))</f>
        <v/>
      </c>
      <c r="BB2238" s="137"/>
      <c r="BC2238" s="141" t="str">
        <f>IF('7'!$B$5="","",IF('7'!$B$69="","",0))</f>
        <v/>
      </c>
      <c r="BD2238" s="137" t="str">
        <f>IF('7'!$B$5="","",IF('7'!$B$69="","",'7'!$B$2))</f>
        <v/>
      </c>
      <c r="BE2238" s="138" t="str">
        <f>IF('7'!$B$5="","",IF('7'!$B$69="","",'7'!$B$4))</f>
        <v/>
      </c>
    </row>
    <row r="2239" spans="50:57" x14ac:dyDescent="0.25">
      <c r="AX2239" s="139" t="str">
        <f>IF('7'!$B$5="","",IF('7'!$B$69="","",'7'!$B$5))</f>
        <v/>
      </c>
      <c r="AY2239" s="137" t="str">
        <f>IF('7'!$B$5="","",IF('7'!$B$69="","","PCF008002"))</f>
        <v/>
      </c>
      <c r="AZ2239" s="140" t="str">
        <f>IF('7'!$B$5="","",IF('7'!$B$69="","",10))</f>
        <v/>
      </c>
      <c r="BA2239" s="137" t="str">
        <f>IF('7'!$B$5="","",IF('7'!$B$69="","",992))</f>
        <v/>
      </c>
      <c r="BB2239" s="137"/>
      <c r="BC2239" s="141" t="str">
        <f>IF('7'!$B$5="","",IF('7'!$B$69="","",0))</f>
        <v/>
      </c>
      <c r="BD2239" s="137" t="str">
        <f>IF('7'!$B$5="","",IF('7'!$B$69="","",'7'!$B$2))</f>
        <v/>
      </c>
      <c r="BE2239" s="138" t="str">
        <f>IF('7'!$B$5="","",IF('7'!$B$69="","",'7'!$B$4))</f>
        <v/>
      </c>
    </row>
    <row r="2240" spans="50:57" x14ac:dyDescent="0.25">
      <c r="AX2240" s="139" t="str">
        <f>IF('7'!$B$5="","",IF('7'!$B$69="","",'7'!$B$5))</f>
        <v/>
      </c>
      <c r="AY2240" s="137" t="str">
        <f>IF('7'!$B$5="","",IF('7'!$B$69="","","PCF008002"))</f>
        <v/>
      </c>
      <c r="AZ2240" s="140" t="str">
        <f>IF('7'!$B$5="","",IF('7'!$B$69="","",10))</f>
        <v/>
      </c>
      <c r="BA2240" s="137" t="str">
        <f>IF('7'!$B$5="","",IF('7'!$B$69="","",993))</f>
        <v/>
      </c>
      <c r="BB2240" s="137"/>
      <c r="BC2240" s="141" t="str">
        <f>IF('7'!$B$5="","",IF('7'!$B$69="","",0))</f>
        <v/>
      </c>
      <c r="BD2240" s="137" t="str">
        <f>IF('7'!$B$5="","",IF('7'!$B$69="","",'7'!$B$2))</f>
        <v/>
      </c>
      <c r="BE2240" s="138" t="str">
        <f>IF('7'!$B$5="","",IF('7'!$B$69="","",'7'!$B$4))</f>
        <v/>
      </c>
    </row>
    <row r="2241" spans="50:57" x14ac:dyDescent="0.25">
      <c r="AX2241" s="139" t="str">
        <f>IF('7'!$B$5="","",IF('7'!$B$69="","",'7'!$B$5))</f>
        <v/>
      </c>
      <c r="AY2241" s="137" t="str">
        <f>IF('7'!$B$5="","",IF('7'!$B$69="","","PCF008002"))</f>
        <v/>
      </c>
      <c r="AZ2241" s="140" t="str">
        <f>IF('7'!$B$5="","",IF('7'!$B$69="","",10))</f>
        <v/>
      </c>
      <c r="BA2241" s="137" t="str">
        <f>IF('7'!$B$5="","",IF('7'!$B$69="","",994))</f>
        <v/>
      </c>
      <c r="BB2241" s="137"/>
      <c r="BC2241" s="141" t="str">
        <f>IF('7'!$B$5="","",IF('7'!$B$69="","",0))</f>
        <v/>
      </c>
      <c r="BD2241" s="137" t="str">
        <f>IF('7'!$B$5="","",IF('7'!$B$69="","",'7'!$B$2))</f>
        <v/>
      </c>
      <c r="BE2241" s="138" t="str">
        <f>IF('7'!$B$5="","",IF('7'!$B$69="","",'7'!$B$4))</f>
        <v/>
      </c>
    </row>
    <row r="2242" spans="50:57" x14ac:dyDescent="0.25">
      <c r="AX2242" s="139" t="str">
        <f>IF('7'!$B$5="","",IF('7'!$B$69="","",'7'!$B$5))</f>
        <v/>
      </c>
      <c r="AY2242" s="137" t="str">
        <f>IF('7'!$B$5="","",IF('7'!$B$69="","","PCF008002"))</f>
        <v/>
      </c>
      <c r="AZ2242" s="140" t="str">
        <f>IF('7'!$B$5="","",IF('7'!$B$69="","",10))</f>
        <v/>
      </c>
      <c r="BA2242" s="137" t="str">
        <f>IF('7'!$B$5="","",IF('7'!$B$69="","",995))</f>
        <v/>
      </c>
      <c r="BB2242" s="137"/>
      <c r="BC2242" s="141" t="str">
        <f>IF('7'!$B$5="","",IF('7'!$B$69="","",0))</f>
        <v/>
      </c>
      <c r="BD2242" s="137" t="str">
        <f>IF('7'!$B$5="","",IF('7'!$B$69="","",'7'!$B$2))</f>
        <v/>
      </c>
      <c r="BE2242" s="138" t="str">
        <f>IF('7'!$B$5="","",IF('7'!$B$69="","",'7'!$B$4))</f>
        <v/>
      </c>
    </row>
    <row r="2243" spans="50:57" x14ac:dyDescent="0.25">
      <c r="AX2243" s="139" t="str">
        <f>IF('7'!$B$5="","",IF('7'!$B$69="","",'7'!$B$5))</f>
        <v/>
      </c>
      <c r="AY2243" s="137" t="str">
        <f>IF('7'!$B$5="","",IF('7'!$B$69="","","PCF008002"))</f>
        <v/>
      </c>
      <c r="AZ2243" s="140" t="str">
        <f>IF('7'!$B$5="","",IF('7'!$B$69="","",10))</f>
        <v/>
      </c>
      <c r="BA2243" s="137" t="str">
        <f>IF('7'!$B$5="","",IF('7'!$B$69="","",996))</f>
        <v/>
      </c>
      <c r="BB2243" s="137"/>
      <c r="BC2243" s="141" t="str">
        <f>IF('7'!$B$5="","",IF('7'!$B$69="","",0))</f>
        <v/>
      </c>
      <c r="BD2243" s="137" t="str">
        <f>IF('7'!$B$5="","",IF('7'!$B$69="","",'7'!$B$2))</f>
        <v/>
      </c>
      <c r="BE2243" s="138" t="str">
        <f>IF('7'!$B$5="","",IF('7'!$B$69="","",'7'!$B$4))</f>
        <v/>
      </c>
    </row>
    <row r="2244" spans="50:57" x14ac:dyDescent="0.25">
      <c r="AX2244" s="139" t="str">
        <f>IF('7'!$B$5="","",IF('7'!$B$69="","",'7'!$B$5))</f>
        <v/>
      </c>
      <c r="AY2244" s="137" t="str">
        <f>IF('7'!$B$5="","",IF('7'!$B$69="","","PCF008002"))</f>
        <v/>
      </c>
      <c r="AZ2244" s="140" t="str">
        <f>IF('7'!$B$5="","",IF('7'!$B$69="","",10))</f>
        <v/>
      </c>
      <c r="BA2244" s="137" t="str">
        <f>IF('7'!$B$5="","",IF('7'!$B$69="","",997))</f>
        <v/>
      </c>
      <c r="BB2244" s="137"/>
      <c r="BC2244" s="141" t="str">
        <f>IF('7'!$B$5="","",IF('7'!$B$69="","",0))</f>
        <v/>
      </c>
      <c r="BD2244" s="137" t="str">
        <f>IF('7'!$B$5="","",IF('7'!$B$69="","",'7'!$B$2))</f>
        <v/>
      </c>
      <c r="BE2244" s="138" t="str">
        <f>IF('7'!$B$5="","",IF('7'!$B$69="","",'7'!$B$4))</f>
        <v/>
      </c>
    </row>
    <row r="2245" spans="50:57" x14ac:dyDescent="0.25">
      <c r="AX2245" s="139" t="str">
        <f>IF('7'!$B$5="","",IF('7'!$B$69="","",'7'!$B$5))</f>
        <v/>
      </c>
      <c r="AY2245" s="137" t="str">
        <f>IF('7'!$B$5="","",IF('7'!$B$69="","","PCF008002"))</f>
        <v/>
      </c>
      <c r="AZ2245" s="140" t="str">
        <f>IF('7'!$B$5="","",IF('7'!$B$69="","",10))</f>
        <v/>
      </c>
      <c r="BA2245" s="137" t="str">
        <f>IF('7'!$B$5="","",IF('7'!$B$69="","",998))</f>
        <v/>
      </c>
      <c r="BB2245" s="137"/>
      <c r="BC2245" s="141" t="str">
        <f>IF('7'!$B$5="","",IF('7'!$B$69="","",0))</f>
        <v/>
      </c>
      <c r="BD2245" s="137" t="str">
        <f>IF('7'!$B$5="","",IF('7'!$B$69="","",'7'!$B$2))</f>
        <v/>
      </c>
      <c r="BE2245" s="138" t="str">
        <f>IF('7'!$B$5="","",IF('7'!$B$69="","",'7'!$B$4))</f>
        <v/>
      </c>
    </row>
    <row r="2246" spans="50:57" x14ac:dyDescent="0.25">
      <c r="AX2246" s="139" t="str">
        <f>IF('7'!$B$5="","",IF('7'!$B$69="","",'7'!$B$5))</f>
        <v/>
      </c>
      <c r="AY2246" s="137" t="str">
        <f>IF('7'!$B$5="","",IF('7'!$B$69="","","PCF008002"))</f>
        <v/>
      </c>
      <c r="AZ2246" s="140" t="str">
        <f>IF('7'!$B$5="","",IF('7'!$B$69="","",10))</f>
        <v/>
      </c>
      <c r="BA2246" s="137" t="str">
        <f>IF('7'!$B$5="","",IF('7'!$B$69="","",999))</f>
        <v/>
      </c>
      <c r="BB2246" s="137"/>
      <c r="BC2246" s="141" t="str">
        <f>IF('7'!$B$5="","",IF('7'!$B$69="","",0))</f>
        <v/>
      </c>
      <c r="BD2246" s="137" t="str">
        <f>IF('7'!$B$5="","",IF('7'!$B$69="","",'7'!$B$2))</f>
        <v/>
      </c>
      <c r="BE2246" s="138" t="str">
        <f>IF('7'!$B$5="","",IF('7'!$B$69="","",'7'!$B$4))</f>
        <v/>
      </c>
    </row>
    <row r="2247" spans="50:57" x14ac:dyDescent="0.25">
      <c r="AX2247" s="139" t="str">
        <f>IF('7'!$B$5="","",IF('7'!$B$36="","",'7'!$B$5))</f>
        <v/>
      </c>
      <c r="AY2247" s="137" t="str">
        <f>IF('7'!$B$5="","",IF('7'!$B$36="","","PCF011003"))</f>
        <v/>
      </c>
      <c r="AZ2247" s="140" t="str">
        <f>IF('7'!$B$5="","",IF('7'!$B$36="","",1))</f>
        <v/>
      </c>
      <c r="BA2247" s="137" t="str">
        <f>IF('7'!$B$5="","",IF('7'!$B$36="","",1))</f>
        <v/>
      </c>
      <c r="BB2247" s="137" t="str">
        <f>IF('7'!$B$5="","",IF('7'!$B$36="","",IF('7'!$B$12="","",'7'!$B$12)))</f>
        <v/>
      </c>
      <c r="BC2247" s="141" t="str">
        <f>IF('7'!$B$5="","",IF('7'!$B$36="","",0))</f>
        <v/>
      </c>
      <c r="BD2247" s="137" t="str">
        <f>IF('7'!$B$5="","",IF('7'!$B$36="","",'7'!$B$2))</f>
        <v/>
      </c>
      <c r="BE2247" s="138" t="str">
        <f>IF('7'!$B$5="","",IF('7'!$B$36="","",'7'!$B$4))</f>
        <v/>
      </c>
    </row>
    <row r="2248" spans="50:57" x14ac:dyDescent="0.25">
      <c r="AX2248" s="139" t="str">
        <f>IF('7'!$B$5="","",IF('7'!$B$36="","",'7'!$B$5))</f>
        <v/>
      </c>
      <c r="AY2248" s="137" t="str">
        <f>IF('7'!$B$5="","",IF('7'!$B$36="","","PCF011003"))</f>
        <v/>
      </c>
      <c r="AZ2248" s="140" t="str">
        <f>IF('7'!$B$5="","",IF('7'!$B$36="","",1))</f>
        <v/>
      </c>
      <c r="BA2248" s="137" t="str">
        <f>IF('7'!$B$5="","",IF('7'!$B$36="","",2))</f>
        <v/>
      </c>
      <c r="BB2248" s="137" t="str">
        <f>IF('7'!$B$5="","",IF('7'!$B$36="","",IF('7'!$B$13="","",'7'!$B$13)))</f>
        <v/>
      </c>
      <c r="BC2248" s="141" t="str">
        <f>IF('7'!$B$5="","",IF('7'!$B$36="","",0))</f>
        <v/>
      </c>
      <c r="BD2248" s="137" t="str">
        <f>IF('7'!$B$5="","",IF('7'!$B$36="","",'7'!$B$2))</f>
        <v/>
      </c>
      <c r="BE2248" s="138" t="str">
        <f>IF('7'!$B$5="","",IF('7'!$B$36="","",'7'!$B$4))</f>
        <v/>
      </c>
    </row>
    <row r="2249" spans="50:57" x14ac:dyDescent="0.25">
      <c r="AX2249" s="139" t="str">
        <f>IF('7'!$B$5="","",IF('7'!$B$36="","",'7'!$B$5))</f>
        <v/>
      </c>
      <c r="AY2249" s="137" t="str">
        <f>IF('7'!$B$5="","",IF('7'!$B$36="","","PCF011003"))</f>
        <v/>
      </c>
      <c r="AZ2249" s="140" t="str">
        <f>IF('7'!$B$5="","",IF('7'!$B$36="","",1))</f>
        <v/>
      </c>
      <c r="BA2249" s="137" t="str">
        <f>IF('7'!$B$5="","",IF('7'!$B$36="","",3))</f>
        <v/>
      </c>
      <c r="BB2249" s="137" t="str">
        <f>IF('7'!$B$5="","",IF('7'!$B$36="","",IF('7'!$B$14="","",'7'!$B$14)))</f>
        <v/>
      </c>
      <c r="BC2249" s="141" t="str">
        <f>IF('7'!$B$5="","",IF('7'!$B$36="","",0))</f>
        <v/>
      </c>
      <c r="BD2249" s="137" t="str">
        <f>IF('7'!$B$5="","",IF('7'!$B$36="","",'7'!$B$2))</f>
        <v/>
      </c>
      <c r="BE2249" s="138" t="str">
        <f>IF('7'!$B$5="","",IF('7'!$B$36="","",'7'!$B$4))</f>
        <v/>
      </c>
    </row>
    <row r="2250" spans="50:57" x14ac:dyDescent="0.25">
      <c r="AX2250" s="139" t="str">
        <f>IF('7'!$B$5="","",IF('7'!$B$36="","",'7'!$B$5))</f>
        <v/>
      </c>
      <c r="AY2250" s="137" t="str">
        <f>IF('7'!$B$5="","",IF('7'!$B$36="","","PCF011003"))</f>
        <v/>
      </c>
      <c r="AZ2250" s="140" t="str">
        <f>IF('7'!$B$5="","",IF('7'!$B$36="","",1))</f>
        <v/>
      </c>
      <c r="BA2250" s="137" t="str">
        <f>IF('7'!$B$5="","",IF('7'!$B$36="","",4))</f>
        <v/>
      </c>
      <c r="BB2250" s="137" t="str">
        <f>IF('7'!$B$5="","",IF('7'!$B$36="","",IF('7'!$B$36="","",'7'!$B$36)))</f>
        <v/>
      </c>
      <c r="BC2250" s="141" t="str">
        <f>IF('7'!$B$5="","",IF('7'!$B$36="","",0))</f>
        <v/>
      </c>
      <c r="BD2250" s="137" t="str">
        <f>IF('7'!$B$5="","",IF('7'!$B$36="","",'7'!$B$2))</f>
        <v/>
      </c>
      <c r="BE2250" s="138" t="str">
        <f>IF('7'!$B$5="","",IF('7'!$B$36="","",'7'!$B$4))</f>
        <v/>
      </c>
    </row>
    <row r="2251" spans="50:57" x14ac:dyDescent="0.25">
      <c r="AX2251" s="139" t="str">
        <f>IF('7'!$B$5="","",IF('7'!$B$36="","",'7'!$B$5))</f>
        <v/>
      </c>
      <c r="AY2251" s="137" t="str">
        <f>IF('7'!$B$5="","",IF('7'!$B$36="","","PCF011003"))</f>
        <v/>
      </c>
      <c r="AZ2251" s="140" t="str">
        <f>IF('7'!$B$5="","",IF('7'!$B$36="","",1))</f>
        <v/>
      </c>
      <c r="BA2251" s="137" t="str">
        <f>IF('7'!$B$5="","",IF('7'!$B$36="","",5))</f>
        <v/>
      </c>
      <c r="BB2251" s="137" t="str">
        <f>IF('7'!$B$5="","",IF('7'!$B$36="","",IF('7'!$B$37="","",'7'!$B$37)))</f>
        <v/>
      </c>
      <c r="BC2251" s="141" t="str">
        <f>IF('7'!$B$5="","",IF('7'!$B$36="","",0))</f>
        <v/>
      </c>
      <c r="BD2251" s="137" t="str">
        <f>IF('7'!$B$5="","",IF('7'!$B$36="","",'7'!$B$2))</f>
        <v/>
      </c>
      <c r="BE2251" s="138" t="str">
        <f>IF('7'!$B$5="","",IF('7'!$B$36="","",'7'!$B$4))</f>
        <v/>
      </c>
    </row>
    <row r="2252" spans="50:57" x14ac:dyDescent="0.25">
      <c r="AX2252" s="139" t="str">
        <f>IF('7'!$B$5="","",IF('7'!$B$36="","",'7'!$B$5))</f>
        <v/>
      </c>
      <c r="AY2252" s="137" t="str">
        <f>IF('7'!$B$5="","",IF('7'!$B$36="","","PCF011003"))</f>
        <v/>
      </c>
      <c r="AZ2252" s="140" t="str">
        <f>IF('7'!$B$5="","",IF('7'!$B$36="","",1))</f>
        <v/>
      </c>
      <c r="BA2252" s="137" t="str">
        <f>IF('7'!$B$5="","",IF('7'!$B$36="","",6))</f>
        <v/>
      </c>
      <c r="BB2252" s="137" t="str">
        <f>IF('7'!$B$5="","",IF('7'!$B$36="","",IF('7'!$B$38="","",'7'!$B$38)))</f>
        <v/>
      </c>
      <c r="BC2252" s="141" t="str">
        <f>IF('7'!$B$5="","",IF('7'!$B$36="","",0))</f>
        <v/>
      </c>
      <c r="BD2252" s="137" t="str">
        <f>IF('7'!$B$5="","",IF('7'!$B$36="","",'7'!$B$2))</f>
        <v/>
      </c>
      <c r="BE2252" s="138" t="str">
        <f>IF('7'!$B$5="","",IF('7'!$B$36="","",'7'!$B$4))</f>
        <v/>
      </c>
    </row>
    <row r="2253" spans="50:57" x14ac:dyDescent="0.25">
      <c r="AX2253" s="139" t="str">
        <f>IF('7'!$B$5="","",IF('7'!$B$36="","",'7'!$B$5))</f>
        <v/>
      </c>
      <c r="AY2253" s="137" t="str">
        <f>IF('7'!$B$5="","",IF('7'!$B$36="","","PCF011003"))</f>
        <v/>
      </c>
      <c r="AZ2253" s="140" t="str">
        <f>IF('7'!$B$5="","",IF('7'!$B$36="","",1))</f>
        <v/>
      </c>
      <c r="BA2253" s="137" t="str">
        <f>IF('7'!$B$5="","",IF('7'!$B$36="","",7))</f>
        <v/>
      </c>
      <c r="BB2253" s="137" t="str">
        <f>IF('7'!$B$5="","",IF('7'!$B$36="","",IF('7'!$B$39="","",'7'!$B$39)))</f>
        <v/>
      </c>
      <c r="BC2253" s="141" t="str">
        <f>IF('7'!$B$5="","",IF('7'!$B$36="","",0))</f>
        <v/>
      </c>
      <c r="BD2253" s="137" t="str">
        <f>IF('7'!$B$5="","",IF('7'!$B$36="","",'7'!$B$2))</f>
        <v/>
      </c>
      <c r="BE2253" s="138" t="str">
        <f>IF('7'!$B$5="","",IF('7'!$B$36="","",'7'!$B$4))</f>
        <v/>
      </c>
    </row>
    <row r="2254" spans="50:57" x14ac:dyDescent="0.25">
      <c r="AX2254" s="139" t="str">
        <f>IF('7'!$B$5="","",IF('7'!$B$36="","",'7'!$B$5))</f>
        <v/>
      </c>
      <c r="AY2254" s="137" t="str">
        <f>IF('7'!$B$5="","",IF('7'!$B$36="","","PCF011003"))</f>
        <v/>
      </c>
      <c r="AZ2254" s="140" t="str">
        <f>IF('7'!$B$5="","",IF('7'!$B$36="","",1))</f>
        <v/>
      </c>
      <c r="BA2254" s="137" t="str">
        <f>IF('7'!$B$5="","",IF('7'!$B$36="","",8))</f>
        <v/>
      </c>
      <c r="BB2254" s="137" t="str">
        <f>IF('7'!$B$5="","",IF('7'!$B$36="","",IF('7'!$B$40="","",'7'!$B$40)))</f>
        <v/>
      </c>
      <c r="BC2254" s="141" t="str">
        <f>IF('7'!$B$5="","",IF('7'!$B$36="","",0))</f>
        <v/>
      </c>
      <c r="BD2254" s="137" t="str">
        <f>IF('7'!$B$5="","",IF('7'!$B$36="","",'7'!$B$2))</f>
        <v/>
      </c>
      <c r="BE2254" s="138" t="str">
        <f>IF('7'!$B$5="","",IF('7'!$B$36="","",'7'!$B$4))</f>
        <v/>
      </c>
    </row>
    <row r="2255" spans="50:57" x14ac:dyDescent="0.25">
      <c r="AX2255" s="139" t="str">
        <f>IF('7'!$B$5="","",IF('7'!$B$36="","",'7'!$B$5))</f>
        <v/>
      </c>
      <c r="AY2255" s="137" t="str">
        <f>IF('7'!$B$5="","",IF('7'!$B$36="","","PCF011003"))</f>
        <v/>
      </c>
      <c r="AZ2255" s="140" t="str">
        <f>IF('7'!$B$5="","",IF('7'!$B$36="","",1))</f>
        <v/>
      </c>
      <c r="BA2255" s="137" t="str">
        <f>IF('7'!$B$5="","",IF('7'!$B$36="","",9))</f>
        <v/>
      </c>
      <c r="BB2255" s="137"/>
      <c r="BC2255" s="141" t="str">
        <f>IF('7'!$B$5="","",IF('7'!$B$36="","",'7'!$C$36))</f>
        <v/>
      </c>
      <c r="BD2255" s="137" t="str">
        <f>IF('7'!$B$5="","",IF('7'!$B$36="","",'7'!$B$2))</f>
        <v/>
      </c>
      <c r="BE2255" s="138" t="str">
        <f>IF('7'!$B$5="","",IF('7'!$B$36="","",'7'!$B$4))</f>
        <v/>
      </c>
    </row>
    <row r="2256" spans="50:57" x14ac:dyDescent="0.25">
      <c r="AX2256" s="139" t="str">
        <f>IF('7'!$B$5="","",IF('7'!$B$36="","",'7'!$B$5))</f>
        <v/>
      </c>
      <c r="AY2256" s="137" t="str">
        <f>IF('7'!$B$5="","",IF('7'!$B$36="","","PCF011003"))</f>
        <v/>
      </c>
      <c r="AZ2256" s="140" t="str">
        <f>IF('7'!$B$5="","",IF('7'!$B$36="","",1))</f>
        <v/>
      </c>
      <c r="BA2256" s="137" t="str">
        <f>IF('7'!$B$5="","",IF('7'!$B$36="","",10))</f>
        <v/>
      </c>
      <c r="BB2256" s="137"/>
      <c r="BC2256" s="141" t="str">
        <f>IF('7'!$B$5="","",IF('7'!$B$36="","",'7'!$C$37))</f>
        <v/>
      </c>
      <c r="BD2256" s="137" t="str">
        <f>IF('7'!$B$5="","",IF('7'!$B$36="","",'7'!$B$2))</f>
        <v/>
      </c>
      <c r="BE2256" s="138" t="str">
        <f>IF('7'!$B$5="","",IF('7'!$B$36="","",'7'!$B$4))</f>
        <v/>
      </c>
    </row>
    <row r="2257" spans="50:57" x14ac:dyDescent="0.25">
      <c r="AX2257" s="139" t="str">
        <f>IF('7'!$B$5="","",IF('7'!$B$36="","",'7'!$B$5))</f>
        <v/>
      </c>
      <c r="AY2257" s="137" t="str">
        <f>IF('7'!$B$5="","",IF('7'!$B$36="","","PCF011003"))</f>
        <v/>
      </c>
      <c r="AZ2257" s="140" t="str">
        <f>IF('7'!$B$5="","",IF('7'!$B$36="","",1))</f>
        <v/>
      </c>
      <c r="BA2257" s="137" t="str">
        <f>IF('7'!$B$5="","",IF('7'!$B$36="","",11))</f>
        <v/>
      </c>
      <c r="BB2257" s="137"/>
      <c r="BC2257" s="141" t="str">
        <f>IF('7'!$B$5="","",IF('7'!$B$36="","",'7'!$C$38))</f>
        <v/>
      </c>
      <c r="BD2257" s="137" t="str">
        <f>IF('7'!$B$5="","",IF('7'!$B$36="","",'7'!$B$2))</f>
        <v/>
      </c>
      <c r="BE2257" s="138" t="str">
        <f>IF('7'!$B$5="","",IF('7'!$B$36="","",'7'!$B$4))</f>
        <v/>
      </c>
    </row>
    <row r="2258" spans="50:57" x14ac:dyDescent="0.25">
      <c r="AX2258" s="139" t="str">
        <f>IF('7'!$B$5="","",IF('7'!$B$36="","",'7'!$B$5))</f>
        <v/>
      </c>
      <c r="AY2258" s="137" t="str">
        <f>IF('7'!$B$5="","",IF('7'!$B$36="","","PCF011003"))</f>
        <v/>
      </c>
      <c r="AZ2258" s="140" t="str">
        <f>IF('7'!$B$5="","",IF('7'!$B$36="","",1))</f>
        <v/>
      </c>
      <c r="BA2258" s="137" t="str">
        <f>IF('7'!$B$5="","",IF('7'!$B$36="","",12))</f>
        <v/>
      </c>
      <c r="BB2258" s="137" t="str">
        <f>IF('7'!$B$5="","",IF('7'!$B$36="","",IF('7'!$C$39="","",'7'!$C$39)))</f>
        <v/>
      </c>
      <c r="BC2258" s="141" t="str">
        <f>IF('7'!$B$5="","",IF('7'!$B$36="","",0))</f>
        <v/>
      </c>
      <c r="BD2258" s="137" t="str">
        <f>IF('7'!$B$5="","",IF('7'!$B$36="","",'7'!$B$2))</f>
        <v/>
      </c>
      <c r="BE2258" s="138" t="str">
        <f>IF('7'!$B$5="","",IF('7'!$B$36="","",'7'!$B$4))</f>
        <v/>
      </c>
    </row>
    <row r="2259" spans="50:57" x14ac:dyDescent="0.25">
      <c r="AX2259" s="139" t="str">
        <f>IF('7'!$B$5="","",IF('7'!$B$36="","",'7'!$B$5))</f>
        <v/>
      </c>
      <c r="AY2259" s="137" t="str">
        <f>IF('7'!$B$5="","",IF('7'!$B$36="","","PCF011003"))</f>
        <v/>
      </c>
      <c r="AZ2259" s="140" t="str">
        <f>IF('7'!$B$5="","",IF('7'!$B$36="","",1))</f>
        <v/>
      </c>
      <c r="BA2259" s="137" t="str">
        <f>IF('7'!$B$5="","",IF('7'!$B$36="","",13))</f>
        <v/>
      </c>
      <c r="BB2259" s="137"/>
      <c r="BC2259" s="141" t="str">
        <f>IF('7'!$B$5="","",IF('7'!$B$36="","",0))</f>
        <v/>
      </c>
      <c r="BD2259" s="137" t="str">
        <f>IF('7'!$B$5="","",IF('7'!$B$36="","",'7'!$B$2))</f>
        <v/>
      </c>
      <c r="BE2259" s="138" t="str">
        <f>IF('7'!$B$5="","",IF('7'!$B$36="","",'7'!$B$4))</f>
        <v/>
      </c>
    </row>
    <row r="2260" spans="50:57" x14ac:dyDescent="0.25">
      <c r="AX2260" s="139" t="str">
        <f>IF('7'!$B$5="","",IF('7'!$B$36="","",'7'!$B$5))</f>
        <v/>
      </c>
      <c r="AY2260" s="137" t="str">
        <f>IF('7'!$B$5="","",IF('7'!$B$36="","","PCF011003"))</f>
        <v/>
      </c>
      <c r="AZ2260" s="140" t="str">
        <f>IF('7'!$B$5="","",IF('7'!$B$36="","",1))</f>
        <v/>
      </c>
      <c r="BA2260" s="137" t="str">
        <f>IF('7'!$B$5="","",IF('7'!$B$36="","",14))</f>
        <v/>
      </c>
      <c r="BB2260" s="137" t="str">
        <f>IF('7'!$B$5="","",IF('7'!$B$36="","",IF('7'!$H$18="","",'7'!$H$18)))</f>
        <v/>
      </c>
      <c r="BC2260" s="141" t="str">
        <f>IF('7'!$B$5="","",IF('7'!$B$36="","",0))</f>
        <v/>
      </c>
      <c r="BD2260" s="137" t="str">
        <f>IF('7'!$B$5="","",IF('7'!$B$36="","",'7'!$B$2))</f>
        <v/>
      </c>
      <c r="BE2260" s="138" t="str">
        <f>IF('7'!$B$5="","",IF('7'!$B$36="","",'7'!$B$4))</f>
        <v/>
      </c>
    </row>
    <row r="2261" spans="50:57" x14ac:dyDescent="0.25">
      <c r="AX2261" s="139" t="str">
        <f>IF('7'!$B$5="","",IF('7'!$B$36="","",'7'!$B$5))</f>
        <v/>
      </c>
      <c r="AY2261" s="137" t="str">
        <f>IF('7'!$B$5="","",IF('7'!$B$36="","","PCF011003"))</f>
        <v/>
      </c>
      <c r="AZ2261" s="140" t="str">
        <f>IF('7'!$B$5="","",IF('7'!$B$36="","",1))</f>
        <v/>
      </c>
      <c r="BA2261" s="137" t="str">
        <f>IF('7'!$B$5="","",IF('7'!$B$36="","",15))</f>
        <v/>
      </c>
      <c r="BB2261" s="137" t="str">
        <f>IF('7'!$B$5="","",IF('7'!$B$36="","",IF('7'!$I$18="","",'7'!$I$18)))</f>
        <v/>
      </c>
      <c r="BC2261" s="141" t="str">
        <f>IF('7'!$B$5="","",IF('7'!$B$36="","",0))</f>
        <v/>
      </c>
      <c r="BD2261" s="137" t="str">
        <f>IF('7'!$B$5="","",IF('7'!$B$36="","",'7'!$B$2))</f>
        <v/>
      </c>
      <c r="BE2261" s="138" t="str">
        <f>IF('7'!$B$5="","",IF('7'!$B$36="","",'7'!$B$4))</f>
        <v/>
      </c>
    </row>
    <row r="2262" spans="50:57" x14ac:dyDescent="0.25">
      <c r="AX2262" s="139" t="str">
        <f>IF('7'!$B$5="","",IF('7'!$B$36="","",'7'!$B$5))</f>
        <v/>
      </c>
      <c r="AY2262" s="137" t="str">
        <f>IF('7'!$B$5="","",IF('7'!$B$36="","","PCF011003"))</f>
        <v/>
      </c>
      <c r="AZ2262" s="140" t="str">
        <f>IF('7'!$B$5="","",IF('7'!$B$36="","",1))</f>
        <v/>
      </c>
      <c r="BA2262" s="137" t="str">
        <f>IF('7'!$B$5="","",IF('7'!$B$36="","",16))</f>
        <v/>
      </c>
      <c r="BB2262" s="137"/>
      <c r="BC2262" s="141" t="str">
        <f>IF('7'!$B$5="","",IF('7'!$B$36="","",'7'!$J$18))</f>
        <v/>
      </c>
      <c r="BD2262" s="137" t="str">
        <f>IF('7'!$B$5="","",IF('7'!$B$36="","",'7'!$B$2))</f>
        <v/>
      </c>
      <c r="BE2262" s="138" t="str">
        <f>IF('7'!$B$5="","",IF('7'!$B$36="","",'7'!$B$4))</f>
        <v/>
      </c>
    </row>
    <row r="2263" spans="50:57" x14ac:dyDescent="0.25">
      <c r="AX2263" s="139" t="str">
        <f>IF('7'!$B$5="","",IF('7'!$B$36="","",'7'!$B$5))</f>
        <v/>
      </c>
      <c r="AY2263" s="137" t="str">
        <f>IF('7'!$B$5="","",IF('7'!$B$36="","","PCF011003"))</f>
        <v/>
      </c>
      <c r="AZ2263" s="140" t="str">
        <f>IF('7'!$B$5="","",IF('7'!$B$36="","",1))</f>
        <v/>
      </c>
      <c r="BA2263" s="137" t="str">
        <f>IF('7'!$B$5="","",IF('7'!$B$36="","",17))</f>
        <v/>
      </c>
      <c r="BB2263" s="137"/>
      <c r="BC2263" s="141" t="str">
        <f>IF('7'!$B$5="","",IF('7'!$B$36="","",0))</f>
        <v/>
      </c>
      <c r="BD2263" s="137" t="str">
        <f>IF('7'!$B$5="","",IF('7'!$B$36="","",'7'!$B$2))</f>
        <v/>
      </c>
      <c r="BE2263" s="138" t="str">
        <f>IF('7'!$B$5="","",IF('7'!$B$36="","",'7'!$B$4))</f>
        <v/>
      </c>
    </row>
    <row r="2264" spans="50:57" x14ac:dyDescent="0.25">
      <c r="AX2264" s="139" t="str">
        <f>IF('7'!$B$5="","",IF('7'!$B$36="","",'7'!$B$5))</f>
        <v/>
      </c>
      <c r="AY2264" s="137" t="str">
        <f>IF('7'!$B$5="","",IF('7'!$B$36="","","PCF011003"))</f>
        <v/>
      </c>
      <c r="AZ2264" s="140" t="str">
        <f>IF('7'!$B$5="","",IF('7'!$B$36="","",1))</f>
        <v/>
      </c>
      <c r="BA2264" s="137" t="str">
        <f>IF('7'!$B$5="","",IF('7'!$B$36="","",18))</f>
        <v/>
      </c>
      <c r="BB2264" s="137" t="str">
        <f>IF('7'!$B$5="","",IF('7'!$B$36="","",IF('7'!$H$19="","",'7'!$H$19)))</f>
        <v/>
      </c>
      <c r="BC2264" s="141" t="str">
        <f>IF('7'!$B$5="","",IF('7'!$B$36="","",0))</f>
        <v/>
      </c>
      <c r="BD2264" s="137" t="str">
        <f>IF('7'!$B$5="","",IF('7'!$B$36="","",'7'!$B$2))</f>
        <v/>
      </c>
      <c r="BE2264" s="138" t="str">
        <f>IF('7'!$B$5="","",IF('7'!$B$36="","",'7'!$B$4))</f>
        <v/>
      </c>
    </row>
    <row r="2265" spans="50:57" x14ac:dyDescent="0.25">
      <c r="AX2265" s="139" t="str">
        <f>IF('7'!$B$5="","",IF('7'!$B$36="","",'7'!$B$5))</f>
        <v/>
      </c>
      <c r="AY2265" s="137" t="str">
        <f>IF('7'!$B$5="","",IF('7'!$B$36="","","PCF011003"))</f>
        <v/>
      </c>
      <c r="AZ2265" s="140" t="str">
        <f>IF('7'!$B$5="","",IF('7'!$B$36="","",1))</f>
        <v/>
      </c>
      <c r="BA2265" s="137" t="str">
        <f>IF('7'!$B$5="","",IF('7'!$B$36="","",19))</f>
        <v/>
      </c>
      <c r="BB2265" s="137" t="str">
        <f>IF('7'!$B$5="","",IF('7'!$B$36="","",IF('7'!$I$19="","",'7'!$I$19)))</f>
        <v/>
      </c>
      <c r="BC2265" s="141" t="str">
        <f>IF('7'!$B$5="","",IF('7'!$B$36="","",0))</f>
        <v/>
      </c>
      <c r="BD2265" s="137" t="str">
        <f>IF('7'!$B$5="","",IF('7'!$B$36="","",'7'!$B$2))</f>
        <v/>
      </c>
      <c r="BE2265" s="138" t="str">
        <f>IF('7'!$B$5="","",IF('7'!$B$36="","",'7'!$B$4))</f>
        <v/>
      </c>
    </row>
    <row r="2266" spans="50:57" x14ac:dyDescent="0.25">
      <c r="AX2266" s="139" t="str">
        <f>IF('7'!$B$5="","",IF('7'!$B$36="","",'7'!$B$5))</f>
        <v/>
      </c>
      <c r="AY2266" s="137" t="str">
        <f>IF('7'!$B$5="","",IF('7'!$B$36="","","PCF011003"))</f>
        <v/>
      </c>
      <c r="AZ2266" s="140" t="str">
        <f>IF('7'!$B$5="","",IF('7'!$B$36="","",1))</f>
        <v/>
      </c>
      <c r="BA2266" s="137" t="str">
        <f>IF('7'!$B$5="","",IF('7'!$B$36="","",20))</f>
        <v/>
      </c>
      <c r="BB2266" s="137"/>
      <c r="BC2266" s="141" t="str">
        <f>IF('7'!$B$5="","",IF('7'!$B$36="","",'7'!$J$19))</f>
        <v/>
      </c>
      <c r="BD2266" s="137" t="str">
        <f>IF('7'!$B$5="","",IF('7'!$B$36="","",'7'!$B$2))</f>
        <v/>
      </c>
      <c r="BE2266" s="138" t="str">
        <f>IF('7'!$B$5="","",IF('7'!$B$36="","",'7'!$B$4))</f>
        <v/>
      </c>
    </row>
    <row r="2267" spans="50:57" x14ac:dyDescent="0.25">
      <c r="AX2267" s="139" t="str">
        <f>IF('7'!$B$5="","",IF('7'!$B$36="","",'7'!$B$5))</f>
        <v/>
      </c>
      <c r="AY2267" s="137" t="str">
        <f>IF('7'!$B$5="","",IF('7'!$B$36="","","PCF011003"))</f>
        <v/>
      </c>
      <c r="AZ2267" s="140" t="str">
        <f>IF('7'!$B$5="","",IF('7'!$B$36="","",1))</f>
        <v/>
      </c>
      <c r="BA2267" s="137" t="str">
        <f>IF('7'!$B$5="","",IF('7'!$B$36="","",21))</f>
        <v/>
      </c>
      <c r="BB2267" s="137"/>
      <c r="BC2267" s="141" t="str">
        <f>IF('7'!$B$5="","",IF('7'!$B$36="","",0))</f>
        <v/>
      </c>
      <c r="BD2267" s="137" t="str">
        <f>IF('7'!$B$5="","",IF('7'!$B$36="","",'7'!$B$2))</f>
        <v/>
      </c>
      <c r="BE2267" s="138" t="str">
        <f>IF('7'!$B$5="","",IF('7'!$B$36="","",'7'!$B$4))</f>
        <v/>
      </c>
    </row>
    <row r="2268" spans="50:57" x14ac:dyDescent="0.25">
      <c r="AX2268" s="139" t="str">
        <f>IF('7'!$B$5="","",IF('7'!$B$36="","",'7'!$B$5))</f>
        <v/>
      </c>
      <c r="AY2268" s="137" t="str">
        <f>IF('7'!$B$5="","",IF('7'!$B$36="","","PCF011003"))</f>
        <v/>
      </c>
      <c r="AZ2268" s="140" t="str">
        <f>IF('7'!$B$5="","",IF('7'!$B$36="","",1))</f>
        <v/>
      </c>
      <c r="BA2268" s="137" t="str">
        <f>IF('7'!$B$5="","",IF('7'!$B$36="","",22))</f>
        <v/>
      </c>
      <c r="BB2268" s="137" t="str">
        <f>IF('7'!$B$5="","",IF('7'!$B$36="","",IF('7'!$H$20="","",'7'!$H$20)))</f>
        <v/>
      </c>
      <c r="BC2268" s="141" t="str">
        <f>IF('7'!$B$5="","",IF('7'!$B$36="","",0))</f>
        <v/>
      </c>
      <c r="BD2268" s="137" t="str">
        <f>IF('7'!$B$5="","",IF('7'!$B$36="","",'7'!$B$2))</f>
        <v/>
      </c>
      <c r="BE2268" s="138" t="str">
        <f>IF('7'!$B$5="","",IF('7'!$B$36="","",'7'!$B$4))</f>
        <v/>
      </c>
    </row>
    <row r="2269" spans="50:57" x14ac:dyDescent="0.25">
      <c r="AX2269" s="139" t="str">
        <f>IF('7'!$B$5="","",IF('7'!$B$36="","",'7'!$B$5))</f>
        <v/>
      </c>
      <c r="AY2269" s="137" t="str">
        <f>IF('7'!$B$5="","",IF('7'!$B$36="","","PCF011003"))</f>
        <v/>
      </c>
      <c r="AZ2269" s="140" t="str">
        <f>IF('7'!$B$5="","",IF('7'!$B$36="","",1))</f>
        <v/>
      </c>
      <c r="BA2269" s="137" t="str">
        <f>IF('7'!$B$5="","",IF('7'!$B$36="","",23))</f>
        <v/>
      </c>
      <c r="BB2269" s="137" t="str">
        <f>IF('7'!$B$5="","",IF('7'!$B$36="","",IF('7'!$I$20="","",'7'!$I$20)))</f>
        <v/>
      </c>
      <c r="BC2269" s="141" t="str">
        <f>IF('7'!$B$5="","",IF('7'!$B$36="","",0))</f>
        <v/>
      </c>
      <c r="BD2269" s="137" t="str">
        <f>IF('7'!$B$5="","",IF('7'!$B$36="","",'7'!$B$2))</f>
        <v/>
      </c>
      <c r="BE2269" s="138" t="str">
        <f>IF('7'!$B$5="","",IF('7'!$B$36="","",'7'!$B$4))</f>
        <v/>
      </c>
    </row>
    <row r="2270" spans="50:57" x14ac:dyDescent="0.25">
      <c r="AX2270" s="139" t="str">
        <f>IF('7'!$B$5="","",IF('7'!$B$36="","",'7'!$B$5))</f>
        <v/>
      </c>
      <c r="AY2270" s="137" t="str">
        <f>IF('7'!$B$5="","",IF('7'!$B$36="","","PCF011003"))</f>
        <v/>
      </c>
      <c r="AZ2270" s="140" t="str">
        <f>IF('7'!$B$5="","",IF('7'!$B$36="","",1))</f>
        <v/>
      </c>
      <c r="BA2270" s="137" t="str">
        <f>IF('7'!$B$5="","",IF('7'!$B$36="","",24))</f>
        <v/>
      </c>
      <c r="BB2270" s="137"/>
      <c r="BC2270" s="141" t="str">
        <f>IF('7'!$B$5="","",IF('7'!$B$36="","",'7'!$J$20))</f>
        <v/>
      </c>
      <c r="BD2270" s="137" t="str">
        <f>IF('7'!$B$5="","",IF('7'!$B$36="","",'7'!$B$2))</f>
        <v/>
      </c>
      <c r="BE2270" s="138" t="str">
        <f>IF('7'!$B$5="","",IF('7'!$B$36="","",'7'!$B$4))</f>
        <v/>
      </c>
    </row>
    <row r="2271" spans="50:57" x14ac:dyDescent="0.25">
      <c r="AX2271" s="139" t="str">
        <f>IF('7'!$B$5="","",IF('7'!$B$36="","",'7'!$B$5))</f>
        <v/>
      </c>
      <c r="AY2271" s="137" t="str">
        <f>IF('7'!$B$5="","",IF('7'!$B$36="","","PCF011003"))</f>
        <v/>
      </c>
      <c r="AZ2271" s="140" t="str">
        <f>IF('7'!$B$5="","",IF('7'!$B$36="","",1))</f>
        <v/>
      </c>
      <c r="BA2271" s="137" t="str">
        <f>IF('7'!$B$5="","",IF('7'!$B$36="","",25))</f>
        <v/>
      </c>
      <c r="BB2271" s="137"/>
      <c r="BC2271" s="141" t="str">
        <f>IF('7'!$B$5="","",IF('7'!$B$36="","",0))</f>
        <v/>
      </c>
      <c r="BD2271" s="137" t="str">
        <f>IF('7'!$B$5="","",IF('7'!$B$36="","",'7'!$B$2))</f>
        <v/>
      </c>
      <c r="BE2271" s="138" t="str">
        <f>IF('7'!$B$5="","",IF('7'!$B$36="","",'7'!$B$4))</f>
        <v/>
      </c>
    </row>
    <row r="2272" spans="50:57" x14ac:dyDescent="0.25">
      <c r="AX2272" s="139" t="str">
        <f>IF('7'!$B$5="","",IF('7'!$B$36="","",'7'!$B$5))</f>
        <v/>
      </c>
      <c r="AY2272" s="137" t="str">
        <f>IF('7'!$B$5="","",IF('7'!$B$36="","","PCF011003"))</f>
        <v/>
      </c>
      <c r="AZ2272" s="140" t="str">
        <f>IF('7'!$B$5="","",IF('7'!$B$36="","",1))</f>
        <v/>
      </c>
      <c r="BA2272" s="137" t="str">
        <f>IF('7'!$B$5="","",IF('7'!$B$36="","",26))</f>
        <v/>
      </c>
      <c r="BB2272" s="137" t="str">
        <f>IF('7'!$B$5="","",IF('7'!$B$36="","",IF('7'!$H$21="","",'7'!$H$21)))</f>
        <v/>
      </c>
      <c r="BC2272" s="141" t="str">
        <f>IF('7'!$B$5="","",IF('7'!$B$36="","",0))</f>
        <v/>
      </c>
      <c r="BD2272" s="137" t="str">
        <f>IF('7'!$B$5="","",IF('7'!$B$36="","",'7'!$B$2))</f>
        <v/>
      </c>
      <c r="BE2272" s="138" t="str">
        <f>IF('7'!$B$5="","",IF('7'!$B$36="","",'7'!$B$4))</f>
        <v/>
      </c>
    </row>
    <row r="2273" spans="50:57" x14ac:dyDescent="0.25">
      <c r="AX2273" s="139" t="str">
        <f>IF('7'!$B$5="","",IF('7'!$B$36="","",'7'!$B$5))</f>
        <v/>
      </c>
      <c r="AY2273" s="137" t="str">
        <f>IF('7'!$B$5="","",IF('7'!$B$36="","","PCF011003"))</f>
        <v/>
      </c>
      <c r="AZ2273" s="140" t="str">
        <f>IF('7'!$B$5="","",IF('7'!$B$36="","",1))</f>
        <v/>
      </c>
      <c r="BA2273" s="137" t="str">
        <f>IF('7'!$B$5="","",IF('7'!$B$36="","",27))</f>
        <v/>
      </c>
      <c r="BB2273" s="137" t="str">
        <f>IF('7'!$B$5="","",IF('7'!$B$36="","",IF('7'!$I$21="","",'7'!$I$21)))</f>
        <v/>
      </c>
      <c r="BC2273" s="141" t="str">
        <f>IF('7'!$B$5="","",IF('7'!$B$36="","",0))</f>
        <v/>
      </c>
      <c r="BD2273" s="137" t="str">
        <f>IF('7'!$B$5="","",IF('7'!$B$36="","",'7'!$B$2))</f>
        <v/>
      </c>
      <c r="BE2273" s="138" t="str">
        <f>IF('7'!$B$5="","",IF('7'!$B$36="","",'7'!$B$4))</f>
        <v/>
      </c>
    </row>
    <row r="2274" spans="50:57" x14ac:dyDescent="0.25">
      <c r="AX2274" s="139" t="str">
        <f>IF('7'!$B$5="","",IF('7'!$B$36="","",'7'!$B$5))</f>
        <v/>
      </c>
      <c r="AY2274" s="137" t="str">
        <f>IF('7'!$B$5="","",IF('7'!$B$36="","","PCF011003"))</f>
        <v/>
      </c>
      <c r="AZ2274" s="140" t="str">
        <f>IF('7'!$B$5="","",IF('7'!$B$36="","",1))</f>
        <v/>
      </c>
      <c r="BA2274" s="137" t="str">
        <f>IF('7'!$B$5="","",IF('7'!$B$36="","",28))</f>
        <v/>
      </c>
      <c r="BB2274" s="137"/>
      <c r="BC2274" s="141" t="str">
        <f>IF('7'!$B$5="","",IF('7'!$B$36="","",'7'!$J$21))</f>
        <v/>
      </c>
      <c r="BD2274" s="137" t="str">
        <f>IF('7'!$B$5="","",IF('7'!$B$36="","",'7'!$B$2))</f>
        <v/>
      </c>
      <c r="BE2274" s="138" t="str">
        <f>IF('7'!$B$5="","",IF('7'!$B$36="","",'7'!$B$4))</f>
        <v/>
      </c>
    </row>
    <row r="2275" spans="50:57" x14ac:dyDescent="0.25">
      <c r="AX2275" s="139" t="str">
        <f>IF('7'!$B$5="","",IF('7'!$B$36="","",'7'!$B$5))</f>
        <v/>
      </c>
      <c r="AY2275" s="137" t="str">
        <f>IF('7'!$B$5="","",IF('7'!$B$36="","","PCF011003"))</f>
        <v/>
      </c>
      <c r="AZ2275" s="140" t="str">
        <f>IF('7'!$B$5="","",IF('7'!$B$36="","",1))</f>
        <v/>
      </c>
      <c r="BA2275" s="137" t="str">
        <f>IF('7'!$B$5="","",IF('7'!$B$36="","",29))</f>
        <v/>
      </c>
      <c r="BB2275" s="137"/>
      <c r="BC2275" s="141" t="str">
        <f>IF('7'!$B$5="","",IF('7'!$B$36="","",'7'!$B$33))</f>
        <v/>
      </c>
      <c r="BD2275" s="137" t="str">
        <f>IF('7'!$B$5="","",IF('7'!$B$36="","",'7'!$B$2))</f>
        <v/>
      </c>
      <c r="BE2275" s="138" t="str">
        <f>IF('7'!$B$5="","",IF('7'!$B$36="","",'7'!$B$4))</f>
        <v/>
      </c>
    </row>
    <row r="2276" spans="50:57" x14ac:dyDescent="0.25">
      <c r="AX2276" s="139" t="str">
        <f>IF('7'!$B$5="","",IF('7'!$B$36="","",'7'!$B$5))</f>
        <v/>
      </c>
      <c r="AY2276" s="137" t="str">
        <f>IF('7'!$B$5="","",IF('7'!$B$36="","","PCF011003"))</f>
        <v/>
      </c>
      <c r="AZ2276" s="140" t="str">
        <f>IF('7'!$B$5="","",IF('7'!$B$36="","",1))</f>
        <v/>
      </c>
      <c r="BA2276" s="137" t="str">
        <f>IF('7'!$B$5="","",IF('7'!$B$36="","",30))</f>
        <v/>
      </c>
      <c r="BB2276" s="137"/>
      <c r="BC2276" s="141" t="str">
        <f>IF('7'!$B$5="","",IF('7'!$B$36="","",'7'!$I$39))</f>
        <v/>
      </c>
      <c r="BD2276" s="137" t="str">
        <f>IF('7'!$B$5="","",IF('7'!$B$36="","",'7'!$B$2))</f>
        <v/>
      </c>
      <c r="BE2276" s="138" t="str">
        <f>IF('7'!$B$5="","",IF('7'!$B$36="","",'7'!$B$4))</f>
        <v/>
      </c>
    </row>
    <row r="2277" spans="50:57" x14ac:dyDescent="0.25">
      <c r="AX2277" s="139" t="str">
        <f>IF('7'!$B$5="","",IF('7'!$B$36="","",'7'!$B$5))</f>
        <v/>
      </c>
      <c r="AY2277" s="137" t="str">
        <f>IF('7'!$B$5="","",IF('7'!$B$36="","","PCF011003"))</f>
        <v/>
      </c>
      <c r="AZ2277" s="140" t="str">
        <f>IF('7'!$B$5="","",IF('7'!$B$36="","",1))</f>
        <v/>
      </c>
      <c r="BA2277" s="137" t="str">
        <f>IF('7'!$B$5="","",IF('7'!$B$36="","",31))</f>
        <v/>
      </c>
      <c r="BB2277" s="137" t="str">
        <f>IF('7'!$B$5="","",IF('7'!$B$36="","",IF('7'!$B$41="","",'7'!$B$41)))</f>
        <v/>
      </c>
      <c r="BC2277" s="141" t="str">
        <f>IF('7'!$B$5="","",IF('7'!$B$36="","",0))</f>
        <v/>
      </c>
      <c r="BD2277" s="137" t="str">
        <f>IF('7'!$B$5="","",IF('7'!$B$36="","",'7'!$B$2))</f>
        <v/>
      </c>
      <c r="BE2277" s="138" t="str">
        <f>IF('7'!$B$5="","",IF('7'!$B$36="","",'7'!$B$4))</f>
        <v/>
      </c>
    </row>
    <row r="2278" spans="50:57" x14ac:dyDescent="0.25">
      <c r="AX2278" s="139" t="str">
        <f>IF('7'!$B$5="","",IF('7'!$B$36="","",'7'!$B$5))</f>
        <v/>
      </c>
      <c r="AY2278" s="137" t="str">
        <f>IF('7'!$B$5="","",IF('7'!$B$36="","","PCF011003"))</f>
        <v/>
      </c>
      <c r="AZ2278" s="140" t="str">
        <f>IF('7'!$B$5="","",IF('7'!$B$36="","",1))</f>
        <v/>
      </c>
      <c r="BA2278" s="137" t="str">
        <f>IF('7'!$B$5="","",IF('7'!$B$36="","",32))</f>
        <v/>
      </c>
      <c r="BB2278" s="137"/>
      <c r="BC2278" s="141" t="str">
        <f>IF('7'!$B$5="","",IF('7'!$B$36="","",'7'!$I$36))</f>
        <v/>
      </c>
      <c r="BD2278" s="137" t="str">
        <f>IF('7'!$B$5="","",IF('7'!$B$36="","",'7'!$B$2))</f>
        <v/>
      </c>
      <c r="BE2278" s="138" t="str">
        <f>IF('7'!$B$5="","",IF('7'!$B$36="","",'7'!$B$4))</f>
        <v/>
      </c>
    </row>
    <row r="2279" spans="50:57" x14ac:dyDescent="0.25">
      <c r="AX2279" s="139" t="str">
        <f>IF('7'!$B$5="","",IF('7'!$B$36="","",'7'!$B$5))</f>
        <v/>
      </c>
      <c r="AY2279" s="137" t="str">
        <f>IF('7'!$B$5="","",IF('7'!$B$36="","","PCF011003"))</f>
        <v/>
      </c>
      <c r="AZ2279" s="140" t="str">
        <f>IF('7'!$B$5="","",IF('7'!$B$36="","",1))</f>
        <v/>
      </c>
      <c r="BA2279" s="137" t="str">
        <f>IF('7'!$B$5="","",IF('7'!$B$36="","",33))</f>
        <v/>
      </c>
      <c r="BB2279" s="137"/>
      <c r="BC2279" s="141" t="str">
        <f>IF('7'!$B$5="","",IF('7'!$B$36="","",'7'!$I$37))</f>
        <v/>
      </c>
      <c r="BD2279" s="137" t="str">
        <f>IF('7'!$B$5="","",IF('7'!$B$36="","",'7'!$B$2))</f>
        <v/>
      </c>
      <c r="BE2279" s="138" t="str">
        <f>IF('7'!$B$5="","",IF('7'!$B$36="","",'7'!$B$4))</f>
        <v/>
      </c>
    </row>
    <row r="2280" spans="50:57" x14ac:dyDescent="0.25">
      <c r="AX2280" s="139" t="str">
        <f>IF('7'!$B$5="","",IF('7'!$B$36="","",'7'!$B$5))</f>
        <v/>
      </c>
      <c r="AY2280" s="137" t="str">
        <f>IF('7'!$B$5="","",IF('7'!$B$36="","","PCF011003"))</f>
        <v/>
      </c>
      <c r="AZ2280" s="140" t="str">
        <f>IF('7'!$B$5="","",IF('7'!$B$36="","",1))</f>
        <v/>
      </c>
      <c r="BA2280" s="137" t="str">
        <f>IF('7'!$B$5="","",IF('7'!$B$36="","",34))</f>
        <v/>
      </c>
      <c r="BB2280" s="137"/>
      <c r="BC2280" s="141" t="str">
        <f>IF('7'!$B$5="","",IF('7'!$B$36="","",'7'!$I$38))</f>
        <v/>
      </c>
      <c r="BD2280" s="137" t="str">
        <f>IF('7'!$B$5="","",IF('7'!$B$36="","",'7'!$B$2))</f>
        <v/>
      </c>
      <c r="BE2280" s="138" t="str">
        <f>IF('7'!$B$5="","",IF('7'!$B$36="","",'7'!$B$4))</f>
        <v/>
      </c>
    </row>
    <row r="2281" spans="50:57" x14ac:dyDescent="0.25">
      <c r="AX2281" s="139" t="str">
        <f>IF('7'!$B$5="","",IF('7'!$B$36="","",'7'!$B$5))</f>
        <v/>
      </c>
      <c r="AY2281" s="137" t="str">
        <f>IF('7'!$B$5="","",IF('7'!$B$36="","","PCF011003"))</f>
        <v/>
      </c>
      <c r="AZ2281" s="140" t="str">
        <f>IF('7'!$B$5="","",IF('7'!$B$36="","",1))</f>
        <v/>
      </c>
      <c r="BA2281" s="137" t="str">
        <f>IF('7'!$B$5="","",IF('7'!$B$36="","",35))</f>
        <v/>
      </c>
      <c r="BB2281" s="137"/>
      <c r="BC2281" s="141" t="str">
        <f>IF('7'!$B$5="","",IF('7'!$B$36="","",'7'!$I$40))</f>
        <v/>
      </c>
      <c r="BD2281" s="137" t="str">
        <f>IF('7'!$B$5="","",IF('7'!$B$36="","",'7'!$B$2))</f>
        <v/>
      </c>
      <c r="BE2281" s="138" t="str">
        <f>IF('7'!$B$5="","",IF('7'!$B$36="","",'7'!$B$4))</f>
        <v/>
      </c>
    </row>
    <row r="2282" spans="50:57" x14ac:dyDescent="0.25">
      <c r="AX2282" s="139" t="str">
        <f>IF('7'!$B$5="","",IF('7'!$B$36="","",'7'!$B$5))</f>
        <v/>
      </c>
      <c r="AY2282" s="137" t="str">
        <f>IF('7'!$B$5="","",IF('7'!$B$36="","","PCF011003"))</f>
        <v/>
      </c>
      <c r="AZ2282" s="140" t="str">
        <f>IF('7'!$B$5="","",IF('7'!$B$36="","",1))</f>
        <v/>
      </c>
      <c r="BA2282" s="137" t="str">
        <f>IF('7'!$B$5="","",IF('7'!$B$36="","",36))</f>
        <v/>
      </c>
      <c r="BB2282" s="137" t="str">
        <f>IF('7'!$B$5="","",IF('7'!$B$36="","",IF('7'!$C$25="","",'7'!$C$25)))</f>
        <v/>
      </c>
      <c r="BC2282" s="141" t="str">
        <f>IF('7'!$B$5="","",IF('7'!$B$36="","",0))</f>
        <v/>
      </c>
      <c r="BD2282" s="137" t="str">
        <f>IF('7'!$B$5="","",IF('7'!$B$36="","",'7'!$B$2))</f>
        <v/>
      </c>
      <c r="BE2282" s="138" t="str">
        <f>IF('7'!$B$5="","",IF('7'!$B$36="","",'7'!$B$4))</f>
        <v/>
      </c>
    </row>
    <row r="2283" spans="50:57" x14ac:dyDescent="0.25">
      <c r="AX2283" s="139" t="str">
        <f>IF('7'!$B$5="","",IF('7'!$B$36="","",'7'!$B$5))</f>
        <v/>
      </c>
      <c r="AY2283" s="137" t="str">
        <f>IF('7'!$B$5="","",IF('7'!$B$36="","","PCF011003"))</f>
        <v/>
      </c>
      <c r="AZ2283" s="140" t="str">
        <f>IF('7'!$B$5="","",IF('7'!$B$36="","",1))</f>
        <v/>
      </c>
      <c r="BA2283" s="137" t="str">
        <f>IF('7'!$B$5="","",IF('7'!$B$36="","",37))</f>
        <v/>
      </c>
      <c r="BB2283" s="137" t="str">
        <f>IF('7'!$B$5="","",IF('7'!$B$36="","",IF('7'!$D$25="","",'7'!$D$25)))</f>
        <v/>
      </c>
      <c r="BC2283" s="141" t="str">
        <f>IF('7'!$B$5="","",IF('7'!$B$36="","",0))</f>
        <v/>
      </c>
      <c r="BD2283" s="137" t="str">
        <f>IF('7'!$B$5="","",IF('7'!$B$36="","",'7'!$B$2))</f>
        <v/>
      </c>
      <c r="BE2283" s="138" t="str">
        <f>IF('7'!$B$5="","",IF('7'!$B$36="","",'7'!$B$4))</f>
        <v/>
      </c>
    </row>
    <row r="2284" spans="50:57" x14ac:dyDescent="0.25">
      <c r="AX2284" s="139" t="str">
        <f>IF('7'!$B$5="","",IF('7'!$B$36="","",'7'!$B$5))</f>
        <v/>
      </c>
      <c r="AY2284" s="137" t="str">
        <f>IF('7'!$B$5="","",IF('7'!$B$36="","","PCF011003"))</f>
        <v/>
      </c>
      <c r="AZ2284" s="140" t="str">
        <f>IF('7'!$B$5="","",IF('7'!$B$36="","",1))</f>
        <v/>
      </c>
      <c r="BA2284" s="137" t="str">
        <f>IF('7'!$B$5="","",IF('7'!$B$36="","",38))</f>
        <v/>
      </c>
      <c r="BB2284" s="137" t="str">
        <f>IF('7'!$B$5="","",IF('7'!$B$36="","",IF('7'!$C$26="","",'7'!$C$26)))</f>
        <v/>
      </c>
      <c r="BC2284" s="141" t="str">
        <f>IF('7'!$B$5="","",IF('7'!$B$36="","",0))</f>
        <v/>
      </c>
      <c r="BD2284" s="137" t="str">
        <f>IF('7'!$B$5="","",IF('7'!$B$36="","",'7'!$B$2))</f>
        <v/>
      </c>
      <c r="BE2284" s="138" t="str">
        <f>IF('7'!$B$5="","",IF('7'!$B$36="","",'7'!$B$4))</f>
        <v/>
      </c>
    </row>
    <row r="2285" spans="50:57" x14ac:dyDescent="0.25">
      <c r="AX2285" s="139" t="str">
        <f>IF('7'!$B$5="","",IF('7'!$B$36="","",'7'!$B$5))</f>
        <v/>
      </c>
      <c r="AY2285" s="137" t="str">
        <f>IF('7'!$B$5="","",IF('7'!$B$36="","","PCF011003"))</f>
        <v/>
      </c>
      <c r="AZ2285" s="140" t="str">
        <f>IF('7'!$B$5="","",IF('7'!$B$36="","",1))</f>
        <v/>
      </c>
      <c r="BA2285" s="137" t="str">
        <f>IF('7'!$B$5="","",IF('7'!$B$36="","",39))</f>
        <v/>
      </c>
      <c r="BB2285" s="137" t="str">
        <f>IF('7'!$B$5="","",IF('7'!$B$36="","",IF('7'!$D$26="","",'7'!$D$26)))</f>
        <v/>
      </c>
      <c r="BC2285" s="141" t="str">
        <f>IF('7'!$B$5="","",IF('7'!$B$36="","",0))</f>
        <v/>
      </c>
      <c r="BD2285" s="137" t="str">
        <f>IF('7'!$B$5="","",IF('7'!$B$36="","",'7'!$B$2))</f>
        <v/>
      </c>
      <c r="BE2285" s="138" t="str">
        <f>IF('7'!$B$5="","",IF('7'!$B$36="","",'7'!$B$4))</f>
        <v/>
      </c>
    </row>
    <row r="2286" spans="50:57" x14ac:dyDescent="0.25">
      <c r="AX2286" s="139" t="str">
        <f>IF('7'!$B$5="","",IF('7'!$B$36="","",'7'!$B$5))</f>
        <v/>
      </c>
      <c r="AY2286" s="137" t="str">
        <f>IF('7'!$B$5="","",IF('7'!$B$36="","","PCF011003"))</f>
        <v/>
      </c>
      <c r="AZ2286" s="140" t="str">
        <f>IF('7'!$B$5="","",IF('7'!$B$36="","",1))</f>
        <v/>
      </c>
      <c r="BA2286" s="137" t="str">
        <f>IF('7'!$B$5="","",IF('7'!$B$36="","",40))</f>
        <v/>
      </c>
      <c r="BB2286" s="137" t="str">
        <f>IF('7'!$B$5="","",IF('7'!$B$36="","",IF('7'!$C$27="","",'7'!$C$27)))</f>
        <v/>
      </c>
      <c r="BC2286" s="141" t="str">
        <f>IF('7'!$B$5="","",IF('7'!$B$36="","",0))</f>
        <v/>
      </c>
      <c r="BD2286" s="137" t="str">
        <f>IF('7'!$B$5="","",IF('7'!$B$36="","",'7'!$B$2))</f>
        <v/>
      </c>
      <c r="BE2286" s="138" t="str">
        <f>IF('7'!$B$5="","",IF('7'!$B$36="","",'7'!$B$4))</f>
        <v/>
      </c>
    </row>
    <row r="2287" spans="50:57" x14ac:dyDescent="0.25">
      <c r="AX2287" s="139" t="str">
        <f>IF('7'!$B$5="","",IF('7'!$B$36="","",'7'!$B$5))</f>
        <v/>
      </c>
      <c r="AY2287" s="137" t="str">
        <f>IF('7'!$B$5="","",IF('7'!$B$36="","","PCF011003"))</f>
        <v/>
      </c>
      <c r="AZ2287" s="140" t="str">
        <f>IF('7'!$B$5="","",IF('7'!$B$36="","",1))</f>
        <v/>
      </c>
      <c r="BA2287" s="137" t="str">
        <f>IF('7'!$B$5="","",IF('7'!$B$36="","",41))</f>
        <v/>
      </c>
      <c r="BB2287" s="137" t="str">
        <f>IF('7'!$B$5="","",IF('7'!$B$36="","",IF('7'!$D$27="","",'7'!$D$27)))</f>
        <v/>
      </c>
      <c r="BC2287" s="141" t="str">
        <f>IF('7'!$B$5="","",IF('7'!$B$36="","",0))</f>
        <v/>
      </c>
      <c r="BD2287" s="137" t="str">
        <f>IF('7'!$B$5="","",IF('7'!$B$36="","",'7'!$B$2))</f>
        <v/>
      </c>
      <c r="BE2287" s="138" t="str">
        <f>IF('7'!$B$5="","",IF('7'!$B$36="","",'7'!$B$4))</f>
        <v/>
      </c>
    </row>
    <row r="2288" spans="50:57" x14ac:dyDescent="0.25">
      <c r="AX2288" s="139" t="str">
        <f>IF('7'!$B$5="","",IF('7'!$B$36="","",'7'!$B$5))</f>
        <v/>
      </c>
      <c r="AY2288" s="137" t="str">
        <f>IF('7'!$B$5="","",IF('7'!$B$36="","","PCF011003"))</f>
        <v/>
      </c>
      <c r="AZ2288" s="140" t="str">
        <f>IF('7'!$B$5="","",IF('7'!$B$36="","",1))</f>
        <v/>
      </c>
      <c r="BA2288" s="137" t="str">
        <f>IF('7'!$B$5="","",IF('7'!$B$36="","",42))</f>
        <v/>
      </c>
      <c r="BB2288" s="137" t="str">
        <f>IF('7'!$B$5="","",IF('7'!$B$36="","",IF('7'!$C$28="","",'7'!$C$28)))</f>
        <v/>
      </c>
      <c r="BC2288" s="141" t="str">
        <f>IF('7'!$B$5="","",IF('7'!$B$36="","",0))</f>
        <v/>
      </c>
      <c r="BD2288" s="137" t="str">
        <f>IF('7'!$B$5="","",IF('7'!$B$36="","",'7'!$B$2))</f>
        <v/>
      </c>
      <c r="BE2288" s="138" t="str">
        <f>IF('7'!$B$5="","",IF('7'!$B$36="","",'7'!$B$4))</f>
        <v/>
      </c>
    </row>
    <row r="2289" spans="50:57" x14ac:dyDescent="0.25">
      <c r="AX2289" s="139" t="str">
        <f>IF('7'!$B$5="","",IF('7'!$B$36="","",'7'!$B$5))</f>
        <v/>
      </c>
      <c r="AY2289" s="137" t="str">
        <f>IF('7'!$B$5="","",IF('7'!$B$36="","","PCF011003"))</f>
        <v/>
      </c>
      <c r="AZ2289" s="140" t="str">
        <f>IF('7'!$B$5="","",IF('7'!$B$36="","",1))</f>
        <v/>
      </c>
      <c r="BA2289" s="137" t="str">
        <f>IF('7'!$B$5="","",IF('7'!$B$36="","",43))</f>
        <v/>
      </c>
      <c r="BB2289" s="137" t="str">
        <f>IF('7'!$B$5="","",IF('7'!$B$36="","",IF('7'!$D$28="","",'7'!$D$28)))</f>
        <v/>
      </c>
      <c r="BC2289" s="141" t="str">
        <f>IF('7'!$B$5="","",IF('7'!$B$36="","",0))</f>
        <v/>
      </c>
      <c r="BD2289" s="137" t="str">
        <f>IF('7'!$B$5="","",IF('7'!$B$36="","",'7'!$B$2))</f>
        <v/>
      </c>
      <c r="BE2289" s="138" t="str">
        <f>IF('7'!$B$5="","",IF('7'!$B$36="","",'7'!$B$4))</f>
        <v/>
      </c>
    </row>
    <row r="2290" spans="50:57" x14ac:dyDescent="0.25">
      <c r="AX2290" s="139" t="str">
        <f>IF('7'!$B$5="","",IF('7'!$B$36="","",'7'!$B$5))</f>
        <v/>
      </c>
      <c r="AY2290" s="137" t="str">
        <f>IF('7'!$B$5="","",IF('7'!$B$36="","","PCF011003"))</f>
        <v/>
      </c>
      <c r="AZ2290" s="140" t="str">
        <f>IF('7'!$B$5="","",IF('7'!$B$36="","",1))</f>
        <v/>
      </c>
      <c r="BA2290" s="137" t="str">
        <f>IF('7'!$B$5="","",IF('7'!$B$36="","",44))</f>
        <v/>
      </c>
      <c r="BB2290" s="137"/>
      <c r="BC2290" s="141" t="str">
        <f>IF('7'!$B$5="","",IF('7'!$B$36="","",0))</f>
        <v/>
      </c>
      <c r="BD2290" s="137" t="str">
        <f>IF('7'!$B$5="","",IF('7'!$B$36="","",'7'!$B$2))</f>
        <v/>
      </c>
      <c r="BE2290" s="138" t="str">
        <f>IF('7'!$B$5="","",IF('7'!$B$36="","",'7'!$B$4))</f>
        <v/>
      </c>
    </row>
    <row r="2291" spans="50:57" x14ac:dyDescent="0.25">
      <c r="AX2291" s="139" t="str">
        <f>IF('7'!$B$5="","",IF('7'!$B$36="","",'7'!$B$5))</f>
        <v/>
      </c>
      <c r="AY2291" s="137" t="str">
        <f>IF('7'!$B$5="","",IF('7'!$B$36="","","PCF011003"))</f>
        <v/>
      </c>
      <c r="AZ2291" s="140" t="str">
        <f>IF('7'!$B$5="","",IF('7'!$B$36="","",1))</f>
        <v/>
      </c>
      <c r="BA2291" s="137" t="str">
        <f>IF('7'!$B$5="","",IF('7'!$B$36="","",45))</f>
        <v/>
      </c>
      <c r="BB2291" s="137" t="str">
        <f>IF('7'!$B$5="","",IF('7'!$B$36="","",IF('7'!$B$31="","",'7'!$B$31)))</f>
        <v/>
      </c>
      <c r="BC2291" s="141" t="str">
        <f>IF('7'!$B$5="","",IF('7'!$B$36="","",0))</f>
        <v/>
      </c>
      <c r="BD2291" s="137" t="str">
        <f>IF('7'!$B$5="","",IF('7'!$B$36="","",'7'!$B$2))</f>
        <v/>
      </c>
      <c r="BE2291" s="138" t="str">
        <f>IF('7'!$B$5="","",IF('7'!$B$36="","",'7'!$B$4))</f>
        <v/>
      </c>
    </row>
    <row r="2292" spans="50:57" x14ac:dyDescent="0.25">
      <c r="AX2292" s="139" t="str">
        <f>IF('7'!$B$5="","",IF('7'!$B$36="","",'7'!$B$5))</f>
        <v/>
      </c>
      <c r="AY2292" s="137" t="str">
        <f>IF('7'!$B$5="","",IF('7'!$B$36="","","PCF011003"))</f>
        <v/>
      </c>
      <c r="AZ2292" s="140" t="str">
        <f>IF('7'!$B$5="","",IF('7'!$B$36="","",1))</f>
        <v/>
      </c>
      <c r="BA2292" s="137" t="str">
        <f>IF('7'!$B$5="","",IF('7'!$B$36="","",46))</f>
        <v/>
      </c>
      <c r="BB2292" s="137"/>
      <c r="BC2292" s="141" t="str">
        <f>IF('7'!$B$5="","",IF('7'!$B$36="","",'7'!$I$35))</f>
        <v/>
      </c>
      <c r="BD2292" s="137" t="str">
        <f>IF('7'!$B$5="","",IF('7'!$B$36="","",'7'!$B$2))</f>
        <v/>
      </c>
      <c r="BE2292" s="138" t="str">
        <f>IF('7'!$B$5="","",IF('7'!$B$36="","",'7'!$B$4))</f>
        <v/>
      </c>
    </row>
    <row r="2293" spans="50:57" x14ac:dyDescent="0.25">
      <c r="AX2293" s="139" t="str">
        <f>IF('7'!$B$5="","",IF('7'!$B$36="","",'7'!$B$5))</f>
        <v/>
      </c>
      <c r="AY2293" s="137" t="str">
        <f>IF('7'!$B$5="","",IF('7'!$B$36="","","PCF011003"))</f>
        <v/>
      </c>
      <c r="AZ2293" s="140" t="str">
        <f>IF('7'!$B$5="","",IF('7'!$B$36="","",1))</f>
        <v/>
      </c>
      <c r="BA2293" s="137" t="str">
        <f>IF('7'!$B$5="","",IF('7'!$B$36="","",47))</f>
        <v/>
      </c>
      <c r="BB2293" s="137"/>
      <c r="BC2293" s="141" t="str">
        <f>IF('7'!$B$5="","",IF('7'!$B$36="","",'7'!$B$32))</f>
        <v/>
      </c>
      <c r="BD2293" s="137" t="str">
        <f>IF('7'!$B$5="","",IF('7'!$B$36="","",'7'!$B$2))</f>
        <v/>
      </c>
      <c r="BE2293" s="138" t="str">
        <f>IF('7'!$B$5="","",IF('7'!$B$36="","",'7'!$B$4))</f>
        <v/>
      </c>
    </row>
    <row r="2294" spans="50:57" x14ac:dyDescent="0.25">
      <c r="AX2294" s="139" t="str">
        <f>IF('7'!$B$5="","",IF('7'!$B$36="","",'7'!$B$5))</f>
        <v/>
      </c>
      <c r="AY2294" s="137" t="str">
        <f>IF('7'!$B$5="","",IF('7'!$B$36="","","PCF011003"))</f>
        <v/>
      </c>
      <c r="AZ2294" s="140" t="str">
        <f>IF('7'!$B$5="","",IF('7'!$B$36="","",1))</f>
        <v/>
      </c>
      <c r="BA2294" s="137" t="str">
        <f>IF('7'!$B$5="","",IF('7'!$B$36="","",54))</f>
        <v/>
      </c>
      <c r="BB2294" s="137"/>
      <c r="BC2294" s="141" t="str">
        <f>IF('7'!$B$5="","",IF('7'!$B$36="","",0))</f>
        <v/>
      </c>
      <c r="BD2294" s="137" t="str">
        <f>IF('7'!$B$5="","",IF('7'!$B$36="","",'7'!$B$2))</f>
        <v/>
      </c>
      <c r="BE2294" s="138" t="str">
        <f>IF('7'!$B$5="","",IF('7'!$B$36="","",'7'!$B$4))</f>
        <v/>
      </c>
    </row>
    <row r="2295" spans="50:57" x14ac:dyDescent="0.25">
      <c r="AX2295" s="139" t="str">
        <f>IF('7'!$B$5="","",IF('7'!$B$36="","",'7'!$B$5))</f>
        <v/>
      </c>
      <c r="AY2295" s="137" t="str">
        <f>IF('7'!$B$5="","",IF('7'!$B$36="","","PCF011003"))</f>
        <v/>
      </c>
      <c r="AZ2295" s="140" t="str">
        <f>IF('7'!$B$5="","",IF('7'!$B$36="","",1))</f>
        <v/>
      </c>
      <c r="BA2295" s="137" t="str">
        <f>IF('7'!$B$5="","",IF('7'!$B$36="","",55))</f>
        <v/>
      </c>
      <c r="BB2295" s="137"/>
      <c r="BC2295" s="141" t="str">
        <f>IF('7'!$B$5="","",IF('7'!$B$36="","",0))</f>
        <v/>
      </c>
      <c r="BD2295" s="137" t="str">
        <f>IF('7'!$B$5="","",IF('7'!$B$36="","",'7'!$B$2))</f>
        <v/>
      </c>
      <c r="BE2295" s="138" t="str">
        <f>IF('7'!$B$5="","",IF('7'!$B$36="","",'7'!$B$4))</f>
        <v/>
      </c>
    </row>
    <row r="2296" spans="50:57" x14ac:dyDescent="0.25">
      <c r="AX2296" s="139" t="str">
        <f>IF('7'!$B$5="","",IF('7'!$B$36="","",'7'!$B$5))</f>
        <v/>
      </c>
      <c r="AY2296" s="137" t="str">
        <f>IF('7'!$B$5="","",IF('7'!$B$36="","","PCF011003"))</f>
        <v/>
      </c>
      <c r="AZ2296" s="140" t="str">
        <f>IF('7'!$B$5="","",IF('7'!$B$36="","",1))</f>
        <v/>
      </c>
      <c r="BA2296" s="137" t="str">
        <f>IF('7'!$B$5="","",IF('7'!$B$36="","",56))</f>
        <v/>
      </c>
      <c r="BB2296" s="137"/>
      <c r="BC2296" s="141" t="str">
        <f>IF('7'!$B$5="","",IF('7'!$B$36="","",0))</f>
        <v/>
      </c>
      <c r="BD2296" s="137" t="str">
        <f>IF('7'!$B$5="","",IF('7'!$B$36="","",'7'!$B$2))</f>
        <v/>
      </c>
      <c r="BE2296" s="138" t="str">
        <f>IF('7'!$B$5="","",IF('7'!$B$36="","",'7'!$B$4))</f>
        <v/>
      </c>
    </row>
    <row r="2297" spans="50:57" x14ac:dyDescent="0.25">
      <c r="AX2297" s="139" t="str">
        <f>IF('7'!$B$5="","",IF('7'!$B$36="","",'7'!$B$5))</f>
        <v/>
      </c>
      <c r="AY2297" s="137" t="str">
        <f>IF('7'!$B$5="","",IF('7'!$B$36="","","PCF011003"))</f>
        <v/>
      </c>
      <c r="AZ2297" s="140" t="str">
        <f>IF('7'!$B$5="","",IF('7'!$B$36="","",1))</f>
        <v/>
      </c>
      <c r="BA2297" s="137" t="str">
        <f>IF('7'!$B$5="","",IF('7'!$B$36="","",57))</f>
        <v/>
      </c>
      <c r="BB2297" s="137"/>
      <c r="BC2297" s="141" t="str">
        <f>IF('7'!$B$5="","",IF('7'!$B$36="","",0))</f>
        <v/>
      </c>
      <c r="BD2297" s="137" t="str">
        <f>IF('7'!$B$5="","",IF('7'!$B$36="","",'7'!$B$2))</f>
        <v/>
      </c>
      <c r="BE2297" s="138" t="str">
        <f>IF('7'!$B$5="","",IF('7'!$B$36="","",'7'!$B$4))</f>
        <v/>
      </c>
    </row>
    <row r="2298" spans="50:57" x14ac:dyDescent="0.25">
      <c r="AX2298" s="139" t="str">
        <f>IF('7'!$B$5="","",IF('7'!$B$36="","",'7'!$B$5))</f>
        <v/>
      </c>
      <c r="AY2298" s="137" t="str">
        <f>IF('7'!$B$5="","",IF('7'!$B$36="","","PCF011003"))</f>
        <v/>
      </c>
      <c r="AZ2298" s="140" t="str">
        <f>IF('7'!$B$5="","",IF('7'!$B$36="","",1))</f>
        <v/>
      </c>
      <c r="BA2298" s="137" t="str">
        <f>IF('7'!$B$5="","",IF('7'!$B$36="","",58))</f>
        <v/>
      </c>
      <c r="BB2298" s="137"/>
      <c r="BC2298" s="141" t="str">
        <f>IF('7'!$B$5="","",IF('7'!$B$36="","",0))</f>
        <v/>
      </c>
      <c r="BD2298" s="137" t="str">
        <f>IF('7'!$B$5="","",IF('7'!$B$36="","",'7'!$B$2))</f>
        <v/>
      </c>
      <c r="BE2298" s="138" t="str">
        <f>IF('7'!$B$5="","",IF('7'!$B$36="","",'7'!$B$4))</f>
        <v/>
      </c>
    </row>
    <row r="2299" spans="50:57" x14ac:dyDescent="0.25">
      <c r="AX2299" s="139" t="str">
        <f>IF('7'!$B$5="","",IF('7'!$B$36="","",'7'!$B$5))</f>
        <v/>
      </c>
      <c r="AY2299" s="137" t="str">
        <f>IF('7'!$B$5="","",IF('7'!$B$36="","","PCF011003"))</f>
        <v/>
      </c>
      <c r="AZ2299" s="140" t="str">
        <f>IF('7'!$B$5="","",IF('7'!$B$36="","",1))</f>
        <v/>
      </c>
      <c r="BA2299" s="137" t="str">
        <f>IF('7'!$B$5="","",IF('7'!$B$36="","",59))</f>
        <v/>
      </c>
      <c r="BB2299" s="137"/>
      <c r="BC2299" s="141" t="str">
        <f>IF('7'!$B$5="","",IF('7'!$B$36="","",0))</f>
        <v/>
      </c>
      <c r="BD2299" s="137" t="str">
        <f>IF('7'!$B$5="","",IF('7'!$B$36="","",'7'!$B$2))</f>
        <v/>
      </c>
      <c r="BE2299" s="138" t="str">
        <f>IF('7'!$B$5="","",IF('7'!$B$36="","",'7'!$B$4))</f>
        <v/>
      </c>
    </row>
    <row r="2300" spans="50:57" x14ac:dyDescent="0.25">
      <c r="AX2300" s="139" t="str">
        <f>IF('7'!$B$5="","",IF('7'!$B$36="","",'7'!$B$5))</f>
        <v/>
      </c>
      <c r="AY2300" s="137" t="str">
        <f>IF('7'!$B$5="","",IF('7'!$B$36="","","PCF011003"))</f>
        <v/>
      </c>
      <c r="AZ2300" s="140" t="str">
        <f>IF('7'!$B$5="","",IF('7'!$B$36="","",1))</f>
        <v/>
      </c>
      <c r="BA2300" s="137" t="str">
        <f>IF('7'!$B$5="","",IF('7'!$B$36="","",60))</f>
        <v/>
      </c>
      <c r="BB2300" s="137"/>
      <c r="BC2300" s="141" t="str">
        <f>IF('7'!$B$5="","",IF('7'!$B$36="","",0))</f>
        <v/>
      </c>
      <c r="BD2300" s="137" t="str">
        <f>IF('7'!$B$5="","",IF('7'!$B$36="","",'7'!$B$2))</f>
        <v/>
      </c>
      <c r="BE2300" s="138" t="str">
        <f>IF('7'!$B$5="","",IF('7'!$B$36="","",'7'!$B$4))</f>
        <v/>
      </c>
    </row>
    <row r="2301" spans="50:57" x14ac:dyDescent="0.25">
      <c r="AX2301" s="139" t="str">
        <f>IF('7'!$B$5="","",IF('7'!$B$36="","",'7'!$B$5))</f>
        <v/>
      </c>
      <c r="AY2301" s="137" t="str">
        <f>IF('7'!$B$5="","",IF('7'!$B$36="","","PCF011003"))</f>
        <v/>
      </c>
      <c r="AZ2301" s="140" t="str">
        <f>IF('7'!$B$5="","",IF('7'!$B$36="","",1))</f>
        <v/>
      </c>
      <c r="BA2301" s="137" t="str">
        <f>IF('7'!$B$5="","",IF('7'!$B$36="","",61))</f>
        <v/>
      </c>
      <c r="BB2301" s="137"/>
      <c r="BC2301" s="141" t="str">
        <f>IF('7'!$B$5="","",IF('7'!$B$36="","",0))</f>
        <v/>
      </c>
      <c r="BD2301" s="137" t="str">
        <f>IF('7'!$B$5="","",IF('7'!$B$36="","",'7'!$B$2))</f>
        <v/>
      </c>
      <c r="BE2301" s="138" t="str">
        <f>IF('7'!$B$5="","",IF('7'!$B$36="","",'7'!$B$4))</f>
        <v/>
      </c>
    </row>
    <row r="2302" spans="50:57" x14ac:dyDescent="0.25">
      <c r="AX2302" s="139" t="str">
        <f>IF('7'!$B$5="","",IF('7'!$B$36="","",'7'!$B$5))</f>
        <v/>
      </c>
      <c r="AY2302" s="137" t="str">
        <f>IF('7'!$B$5="","",IF('7'!$B$36="","","PCF011003"))</f>
        <v/>
      </c>
      <c r="AZ2302" s="140" t="str">
        <f>IF('7'!$B$5="","",IF('7'!$B$36="","",1))</f>
        <v/>
      </c>
      <c r="BA2302" s="137" t="str">
        <f>IF('7'!$B$5="","",IF('7'!$B$36="","",70))</f>
        <v/>
      </c>
      <c r="BB2302" s="137" t="str">
        <f>IF('7'!$B$5="","",IF('7'!$B$36="","",IF('7'!$A$18="","",'7'!$A$18)))</f>
        <v/>
      </c>
      <c r="BC2302" s="141" t="str">
        <f>IF('7'!$B$5="","",IF('7'!$B$36="","",0))</f>
        <v/>
      </c>
      <c r="BD2302" s="137" t="str">
        <f>IF('7'!$B$5="","",IF('7'!$B$36="","",'7'!$B$2))</f>
        <v/>
      </c>
      <c r="BE2302" s="138" t="str">
        <f>IF('7'!$B$5="","",IF('7'!$B$36="","",'7'!$B$4))</f>
        <v/>
      </c>
    </row>
    <row r="2303" spans="50:57" x14ac:dyDescent="0.25">
      <c r="AX2303" s="139" t="str">
        <f>IF('7'!$B$5="","",IF('7'!$B$36="","",'7'!$B$5))</f>
        <v/>
      </c>
      <c r="AY2303" s="137" t="str">
        <f>IF('7'!$B$5="","",IF('7'!$B$36="","","PCF011003"))</f>
        <v/>
      </c>
      <c r="AZ2303" s="140" t="str">
        <f>IF('7'!$B$5="","",IF('7'!$B$36="","",1))</f>
        <v/>
      </c>
      <c r="BA2303" s="137" t="str">
        <f>IF('7'!$B$5="","",IF('7'!$B$36="","",71))</f>
        <v/>
      </c>
      <c r="BB2303" s="137" t="str">
        <f>IF('7'!$B$5="","",IF('7'!$B$36="","",IF('7'!$A$18="","",'7'!$A$18)))</f>
        <v/>
      </c>
      <c r="BC2303" s="141" t="str">
        <f>IF('7'!$B$5="","",IF('7'!$B$36="","",0))</f>
        <v/>
      </c>
      <c r="BD2303" s="137" t="str">
        <f>IF('7'!$B$5="","",IF('7'!$B$36="","",'7'!$B$2))</f>
        <v/>
      </c>
      <c r="BE2303" s="138" t="str">
        <f>IF('7'!$B$5="","",IF('7'!$B$36="","",'7'!$B$4))</f>
        <v/>
      </c>
    </row>
    <row r="2304" spans="50:57" x14ac:dyDescent="0.25">
      <c r="AX2304" s="139" t="str">
        <f>IF('7'!$B$5="","",IF('7'!$B$36="","",'7'!$B$5))</f>
        <v/>
      </c>
      <c r="AY2304" s="137" t="str">
        <f>IF('7'!$B$5="","",IF('7'!$B$36="","","PCF011003"))</f>
        <v/>
      </c>
      <c r="AZ2304" s="140" t="str">
        <f>IF('7'!$B$5="","",IF('7'!$B$36="","",1))</f>
        <v/>
      </c>
      <c r="BA2304" s="137" t="str">
        <f>IF('7'!$B$5="","",IF('7'!$B$36="","",72))</f>
        <v/>
      </c>
      <c r="BB2304" s="137" t="str">
        <f>IF('7'!$B$5="","",IF('7'!$B$36="","",IF('7'!$A$19="","",'7'!$A$19)))</f>
        <v/>
      </c>
      <c r="BC2304" s="141" t="str">
        <f>IF('7'!$B$5="","",IF('7'!$B$36="","",0))</f>
        <v/>
      </c>
      <c r="BD2304" s="137" t="str">
        <f>IF('7'!$B$5="","",IF('7'!$B$36="","",'7'!$B$2))</f>
        <v/>
      </c>
      <c r="BE2304" s="138" t="str">
        <f>IF('7'!$B$5="","",IF('7'!$B$36="","",'7'!$B$4))</f>
        <v/>
      </c>
    </row>
    <row r="2305" spans="50:57" x14ac:dyDescent="0.25">
      <c r="AX2305" s="139" t="str">
        <f>IF('7'!$B$5="","",IF('7'!$B$36="","",'7'!$B$5))</f>
        <v/>
      </c>
      <c r="AY2305" s="137" t="str">
        <f>IF('7'!$B$5="","",IF('7'!$B$36="","","PCF011003"))</f>
        <v/>
      </c>
      <c r="AZ2305" s="140" t="str">
        <f>IF('7'!$B$5="","",IF('7'!$B$36="","",1))</f>
        <v/>
      </c>
      <c r="BA2305" s="137" t="str">
        <f>IF('7'!$B$5="","",IF('7'!$B$36="","",73))</f>
        <v/>
      </c>
      <c r="BB2305" s="137" t="str">
        <f>IF('7'!$B$5="","",IF('7'!$B$36="","",IF('7'!$A$19="","",'7'!$A$19)))</f>
        <v/>
      </c>
      <c r="BC2305" s="141" t="str">
        <f>IF('7'!$B$5="","",IF('7'!$B$36="","",0))</f>
        <v/>
      </c>
      <c r="BD2305" s="137" t="str">
        <f>IF('7'!$B$5="","",IF('7'!$B$36="","",'7'!$B$2))</f>
        <v/>
      </c>
      <c r="BE2305" s="138" t="str">
        <f>IF('7'!$B$5="","",IF('7'!$B$36="","",'7'!$B$4))</f>
        <v/>
      </c>
    </row>
    <row r="2306" spans="50:57" x14ac:dyDescent="0.25">
      <c r="AX2306" s="139" t="str">
        <f>IF('7'!$B$5="","",IF('7'!$B$36="","",'7'!$B$5))</f>
        <v/>
      </c>
      <c r="AY2306" s="137" t="str">
        <f>IF('7'!$B$5="","",IF('7'!$B$36="","","PCF011003"))</f>
        <v/>
      </c>
      <c r="AZ2306" s="140" t="str">
        <f>IF('7'!$B$5="","",IF('7'!$B$36="","",1))</f>
        <v/>
      </c>
      <c r="BA2306" s="137" t="str">
        <f>IF('7'!$B$5="","",IF('7'!$B$36="","",74))</f>
        <v/>
      </c>
      <c r="BB2306" s="137" t="str">
        <f>IF('7'!$B$5="","",IF('7'!$B$36="","",IF('7'!$A$20="","",'7'!$A$20)))</f>
        <v/>
      </c>
      <c r="BC2306" s="141" t="str">
        <f>IF('7'!$B$5="","",IF('7'!$B$36="","",0))</f>
        <v/>
      </c>
      <c r="BD2306" s="137" t="str">
        <f>IF('7'!$B$5="","",IF('7'!$B$36="","",'7'!$B$2))</f>
        <v/>
      </c>
      <c r="BE2306" s="138" t="str">
        <f>IF('7'!$B$5="","",IF('7'!$B$36="","",'7'!$B$4))</f>
        <v/>
      </c>
    </row>
    <row r="2307" spans="50:57" x14ac:dyDescent="0.25">
      <c r="AX2307" s="139" t="str">
        <f>IF('7'!$B$5="","",IF('7'!$B$36="","",'7'!$B$5))</f>
        <v/>
      </c>
      <c r="AY2307" s="137" t="str">
        <f>IF('7'!$B$5="","",IF('7'!$B$36="","","PCF011003"))</f>
        <v/>
      </c>
      <c r="AZ2307" s="140" t="str">
        <f>IF('7'!$B$5="","",IF('7'!$B$36="","",1))</f>
        <v/>
      </c>
      <c r="BA2307" s="137" t="str">
        <f>IF('7'!$B$5="","",IF('7'!$B$36="","",75))</f>
        <v/>
      </c>
      <c r="BB2307" s="137" t="str">
        <f>IF('7'!$B$5="","",IF('7'!$B$36="","",IF('7'!$A$20="","",'7'!$A$20)))</f>
        <v/>
      </c>
      <c r="BC2307" s="141" t="str">
        <f>IF('7'!$B$5="","",IF('7'!$B$36="","",0))</f>
        <v/>
      </c>
      <c r="BD2307" s="137" t="str">
        <f>IF('7'!$B$5="","",IF('7'!$B$36="","",'7'!$B$2))</f>
        <v/>
      </c>
      <c r="BE2307" s="138" t="str">
        <f>IF('7'!$B$5="","",IF('7'!$B$36="","",'7'!$B$4))</f>
        <v/>
      </c>
    </row>
    <row r="2308" spans="50:57" x14ac:dyDescent="0.25">
      <c r="AX2308" s="139" t="str">
        <f>IF('7'!$B$5="","",IF('7'!$B$36="","",'7'!$B$5))</f>
        <v/>
      </c>
      <c r="AY2308" s="137" t="str">
        <f>IF('7'!$B$5="","",IF('7'!$B$36="","","PCF011003"))</f>
        <v/>
      </c>
      <c r="AZ2308" s="140" t="str">
        <f>IF('7'!$B$5="","",IF('7'!$B$36="","",1))</f>
        <v/>
      </c>
      <c r="BA2308" s="137" t="str">
        <f>IF('7'!$B$5="","",IF('7'!$B$36="","",76))</f>
        <v/>
      </c>
      <c r="BB2308" s="137" t="str">
        <f>IF('7'!$B$5="","",IF('7'!$B$36="","",IF('7'!$A$21="","",'7'!$A$21)))</f>
        <v/>
      </c>
      <c r="BC2308" s="141" t="str">
        <f>IF('7'!$B$5="","",IF('7'!$B$36="","",0))</f>
        <v/>
      </c>
      <c r="BD2308" s="137" t="str">
        <f>IF('7'!$B$5="","",IF('7'!$B$36="","",'7'!$B$2))</f>
        <v/>
      </c>
      <c r="BE2308" s="138" t="str">
        <f>IF('7'!$B$5="","",IF('7'!$B$36="","",'7'!$B$4))</f>
        <v/>
      </c>
    </row>
    <row r="2309" spans="50:57" x14ac:dyDescent="0.25">
      <c r="AX2309" s="139" t="str">
        <f>IF('7'!$B$5="","",IF('7'!$B$36="","",'7'!$B$5))</f>
        <v/>
      </c>
      <c r="AY2309" s="137" t="str">
        <f>IF('7'!$B$5="","",IF('7'!$B$36="","","PCF011003"))</f>
        <v/>
      </c>
      <c r="AZ2309" s="140" t="str">
        <f>IF('7'!$B$5="","",IF('7'!$B$36="","",1))</f>
        <v/>
      </c>
      <c r="BA2309" s="137" t="str">
        <f>IF('7'!$B$5="","",IF('7'!$B$36="","",77))</f>
        <v/>
      </c>
      <c r="BB2309" s="137" t="str">
        <f>IF('7'!$B$5="","",IF('7'!$B$36="","",IF('7'!$A$21="","",'7'!$A$21)))</f>
        <v/>
      </c>
      <c r="BC2309" s="141" t="str">
        <f>IF('7'!$B$5="","",IF('7'!$B$36="","",0))</f>
        <v/>
      </c>
      <c r="BD2309" s="137" t="str">
        <f>IF('7'!$B$5="","",IF('7'!$B$36="","",'7'!$B$2))</f>
        <v/>
      </c>
      <c r="BE2309" s="138" t="str">
        <f>IF('7'!$B$5="","",IF('7'!$B$36="","",'7'!$B$4))</f>
        <v/>
      </c>
    </row>
    <row r="2310" spans="50:57" x14ac:dyDescent="0.25">
      <c r="AX2310" s="139" t="str">
        <f>IF('7'!$B$5="","",IF('7'!$B$36="","",'7'!$B$5))</f>
        <v/>
      </c>
      <c r="AY2310" s="137" t="str">
        <f>IF('7'!$B$5="","",IF('7'!$B$36="","","PCF011003"))</f>
        <v/>
      </c>
      <c r="AZ2310" s="140" t="str">
        <f>IF('7'!$B$5="","",IF('7'!$B$36="","",1))</f>
        <v/>
      </c>
      <c r="BA2310" s="137" t="str">
        <f>IF('7'!$B$5="","",IF('7'!$B$36="","",78))</f>
        <v/>
      </c>
      <c r="BB2310" s="137" t="str">
        <f>IF('7'!$B$5="","",IF('7'!$B$36="","",IF('7'!$J$18="","",'7'!$J$18)))</f>
        <v/>
      </c>
      <c r="BC2310" s="141" t="str">
        <f>IF('7'!$B$5="","",IF('7'!$B$36="","",0))</f>
        <v/>
      </c>
      <c r="BD2310" s="137" t="str">
        <f>IF('7'!$B$5="","",IF('7'!$B$36="","",'7'!$B$2))</f>
        <v/>
      </c>
      <c r="BE2310" s="138" t="str">
        <f>IF('7'!$B$5="","",IF('7'!$B$36="","",'7'!$B$4))</f>
        <v/>
      </c>
    </row>
    <row r="2311" spans="50:57" x14ac:dyDescent="0.25">
      <c r="AX2311" s="139" t="str">
        <f>IF('7'!$B$5="","",IF('7'!$B$36="","",'7'!$B$5))</f>
        <v/>
      </c>
      <c r="AY2311" s="137" t="str">
        <f>IF('7'!$B$5="","",IF('7'!$B$36="","","PCF011003"))</f>
        <v/>
      </c>
      <c r="AZ2311" s="140" t="str">
        <f>IF('7'!$B$5="","",IF('7'!$B$36="","",1))</f>
        <v/>
      </c>
      <c r="BA2311" s="137" t="str">
        <f>IF('7'!$B$5="","",IF('7'!$B$36="","",79))</f>
        <v/>
      </c>
      <c r="BB2311" s="137" t="str">
        <f>IF('7'!$B$5="","",IF('7'!$B$36="","",IF('7'!$J$18="","",'7'!$J$18)))</f>
        <v/>
      </c>
      <c r="BC2311" s="141" t="str">
        <f>IF('7'!$B$5="","",IF('7'!$B$36="","",0))</f>
        <v/>
      </c>
      <c r="BD2311" s="137" t="str">
        <f>IF('7'!$B$5="","",IF('7'!$B$36="","",'7'!$B$2))</f>
        <v/>
      </c>
      <c r="BE2311" s="138" t="str">
        <f>IF('7'!$B$5="","",IF('7'!$B$36="","",'7'!$B$4))</f>
        <v/>
      </c>
    </row>
    <row r="2312" spans="50:57" x14ac:dyDescent="0.25">
      <c r="AX2312" s="139" t="str">
        <f>IF('7'!$B$5="","",IF('7'!$B$36="","",'7'!$B$5))</f>
        <v/>
      </c>
      <c r="AY2312" s="137" t="str">
        <f>IF('7'!$B$5="","",IF('7'!$B$36="","","PCF011003"))</f>
        <v/>
      </c>
      <c r="AZ2312" s="140" t="str">
        <f>IF('7'!$B$5="","",IF('7'!$B$36="","",1))</f>
        <v/>
      </c>
      <c r="BA2312" s="137" t="str">
        <f>IF('7'!$B$5="","",IF('7'!$B$36="","",80))</f>
        <v/>
      </c>
      <c r="BB2312" s="137" t="str">
        <f>IF('7'!$B$5="","",IF('7'!$B$36="","",IF('7'!$J$19="","",'7'!$J$19)))</f>
        <v/>
      </c>
      <c r="BC2312" s="141" t="str">
        <f>IF('7'!$B$5="","",IF('7'!$B$36="","",0))</f>
        <v/>
      </c>
      <c r="BD2312" s="137" t="str">
        <f>IF('7'!$B$5="","",IF('7'!$B$36="","",'7'!$B$2))</f>
        <v/>
      </c>
      <c r="BE2312" s="138" t="str">
        <f>IF('7'!$B$5="","",IF('7'!$B$36="","",'7'!$B$4))</f>
        <v/>
      </c>
    </row>
    <row r="2313" spans="50:57" x14ac:dyDescent="0.25">
      <c r="AX2313" s="139" t="str">
        <f>IF('7'!$B$5="","",IF('7'!$B$36="","",'7'!$B$5))</f>
        <v/>
      </c>
      <c r="AY2313" s="137" t="str">
        <f>IF('7'!$B$5="","",IF('7'!$B$36="","","PCF011003"))</f>
        <v/>
      </c>
      <c r="AZ2313" s="140" t="str">
        <f>IF('7'!$B$5="","",IF('7'!$B$36="","",1))</f>
        <v/>
      </c>
      <c r="BA2313" s="137" t="str">
        <f>IF('7'!$B$5="","",IF('7'!$B$36="","",81))</f>
        <v/>
      </c>
      <c r="BB2313" s="137" t="str">
        <f>IF('7'!$B$5="","",IF('7'!$B$36="","",IF('7'!$J$19="","",'7'!$J$19)))</f>
        <v/>
      </c>
      <c r="BC2313" s="141" t="str">
        <f>IF('7'!$B$5="","",IF('7'!$B$36="","",0))</f>
        <v/>
      </c>
      <c r="BD2313" s="137" t="str">
        <f>IF('7'!$B$5="","",IF('7'!$B$36="","",'7'!$B$2))</f>
        <v/>
      </c>
      <c r="BE2313" s="138" t="str">
        <f>IF('7'!$B$5="","",IF('7'!$B$36="","",'7'!$B$4))</f>
        <v/>
      </c>
    </row>
    <row r="2314" spans="50:57" x14ac:dyDescent="0.25">
      <c r="AX2314" s="139" t="str">
        <f>IF('7'!$B$5="","",IF('7'!$B$36="","",'7'!$B$5))</f>
        <v/>
      </c>
      <c r="AY2314" s="137" t="str">
        <f>IF('7'!$B$5="","",IF('7'!$B$36="","","PCF011003"))</f>
        <v/>
      </c>
      <c r="AZ2314" s="140" t="str">
        <f>IF('7'!$B$5="","",IF('7'!$B$36="","",1))</f>
        <v/>
      </c>
      <c r="BA2314" s="137" t="str">
        <f>IF('7'!$B$5="","",IF('7'!$B$36="","",82))</f>
        <v/>
      </c>
      <c r="BB2314" s="137" t="str">
        <f>IF('7'!$B$5="","",IF('7'!$B$36="","",IF('7'!$J$20="","",'7'!$J$20)))</f>
        <v/>
      </c>
      <c r="BC2314" s="141" t="str">
        <f>IF('7'!$B$5="","",IF('7'!$B$36="","",0))</f>
        <v/>
      </c>
      <c r="BD2314" s="137" t="str">
        <f>IF('7'!$B$5="","",IF('7'!$B$36="","",'7'!$B$2))</f>
        <v/>
      </c>
      <c r="BE2314" s="138" t="str">
        <f>IF('7'!$B$5="","",IF('7'!$B$36="","",'7'!$B$4))</f>
        <v/>
      </c>
    </row>
    <row r="2315" spans="50:57" x14ac:dyDescent="0.25">
      <c r="AX2315" s="139" t="str">
        <f>IF('7'!$B$5="","",IF('7'!$B$36="","",'7'!$B$5))</f>
        <v/>
      </c>
      <c r="AY2315" s="137" t="str">
        <f>IF('7'!$B$5="","",IF('7'!$B$36="","","PCF011003"))</f>
        <v/>
      </c>
      <c r="AZ2315" s="140" t="str">
        <f>IF('7'!$B$5="","",IF('7'!$B$36="","",1))</f>
        <v/>
      </c>
      <c r="BA2315" s="137" t="str">
        <f>IF('7'!$B$5="","",IF('7'!$B$36="","",83))</f>
        <v/>
      </c>
      <c r="BB2315" s="137" t="str">
        <f>IF('7'!$B$5="","",IF('7'!$B$36="","",IF('7'!$J$20="","",'7'!$J$20)))</f>
        <v/>
      </c>
      <c r="BC2315" s="141" t="str">
        <f>IF('7'!$B$5="","",IF('7'!$B$36="","",0))</f>
        <v/>
      </c>
      <c r="BD2315" s="137" t="str">
        <f>IF('7'!$B$5="","",IF('7'!$B$36="","",'7'!$B$2))</f>
        <v/>
      </c>
      <c r="BE2315" s="138" t="str">
        <f>IF('7'!$B$5="","",IF('7'!$B$36="","",'7'!$B$4))</f>
        <v/>
      </c>
    </row>
    <row r="2316" spans="50:57" x14ac:dyDescent="0.25">
      <c r="AX2316" s="139" t="str">
        <f>IF('7'!$B$5="","",IF('7'!$B$36="","",'7'!$B$5))</f>
        <v/>
      </c>
      <c r="AY2316" s="137" t="str">
        <f>IF('7'!$B$5="","",IF('7'!$B$36="","","PCF011003"))</f>
        <v/>
      </c>
      <c r="AZ2316" s="140" t="str">
        <f>IF('7'!$B$5="","",IF('7'!$B$36="","",1))</f>
        <v/>
      </c>
      <c r="BA2316" s="137" t="str">
        <f>IF('7'!$B$5="","",IF('7'!$B$36="","",84))</f>
        <v/>
      </c>
      <c r="BB2316" s="137" t="str">
        <f>IF('7'!$B$5="","",IF('7'!$B$36="","",IF('7'!$J$21="","",'7'!$J$21)))</f>
        <v/>
      </c>
      <c r="BC2316" s="141" t="str">
        <f>IF('7'!$B$5="","",IF('7'!$B$36="","",0))</f>
        <v/>
      </c>
      <c r="BD2316" s="137" t="str">
        <f>IF('7'!$B$5="","",IF('7'!$B$36="","",'7'!$B$2))</f>
        <v/>
      </c>
      <c r="BE2316" s="138" t="str">
        <f>IF('7'!$B$5="","",IF('7'!$B$36="","",'7'!$B$4))</f>
        <v/>
      </c>
    </row>
    <row r="2317" spans="50:57" x14ac:dyDescent="0.25">
      <c r="AX2317" s="139" t="str">
        <f>IF('7'!$B$5="","",IF('7'!$B$36="","",'7'!$B$5))</f>
        <v/>
      </c>
      <c r="AY2317" s="137" t="str">
        <f>IF('7'!$B$5="","",IF('7'!$B$36="","","PCF011003"))</f>
        <v/>
      </c>
      <c r="AZ2317" s="140" t="str">
        <f>IF('7'!$B$5="","",IF('7'!$B$36="","",1))</f>
        <v/>
      </c>
      <c r="BA2317" s="137" t="str">
        <f>IF('7'!$B$5="","",IF('7'!$B$36="","",85))</f>
        <v/>
      </c>
      <c r="BB2317" s="137" t="str">
        <f>IF('7'!$B$5="","",IF('7'!$B$36="","",IF('7'!$J$21="","",'7'!$J$21)))</f>
        <v/>
      </c>
      <c r="BC2317" s="141" t="str">
        <f>IF('7'!$B$5="","",IF('7'!$B$36="","",0))</f>
        <v/>
      </c>
      <c r="BD2317" s="137" t="str">
        <f>IF('7'!$B$5="","",IF('7'!$B$36="","",'7'!$B$2))</f>
        <v/>
      </c>
      <c r="BE2317" s="138" t="str">
        <f>IF('7'!$B$5="","",IF('7'!$B$36="","",'7'!$B$4))</f>
        <v/>
      </c>
    </row>
    <row r="2318" spans="50:57" x14ac:dyDescent="0.25">
      <c r="AX2318" s="139" t="str">
        <f>IF('7'!$B$5="","",IF('7'!$B$36="","",'7'!$B$5))</f>
        <v/>
      </c>
      <c r="AY2318" s="137" t="str">
        <f>IF('7'!$B$5="","",IF('7'!$B$36="","","PCF011003"))</f>
        <v/>
      </c>
      <c r="AZ2318" s="140" t="str">
        <f>IF('7'!$B$5="","",IF('7'!$B$36="","",1))</f>
        <v/>
      </c>
      <c r="BA2318" s="137" t="str">
        <f>IF('7'!$B$5="","",IF('7'!$B$36="","",86))</f>
        <v/>
      </c>
      <c r="BB2318" s="137" t="str">
        <f>IF('7'!$B$5="","",IF('7'!$B$36="","",IF('7'!$C$36="","",'7'!$C$36)))</f>
        <v/>
      </c>
      <c r="BC2318" s="141" t="str">
        <f>IF('7'!$B$5="","",IF('7'!$B$36="","",0))</f>
        <v/>
      </c>
      <c r="BD2318" s="137" t="str">
        <f>IF('7'!$B$5="","",IF('7'!$B$36="","",'7'!$B$2))</f>
        <v/>
      </c>
      <c r="BE2318" s="138" t="str">
        <f>IF('7'!$B$5="","",IF('7'!$B$36="","",'7'!$B$4))</f>
        <v/>
      </c>
    </row>
    <row r="2319" spans="50:57" x14ac:dyDescent="0.25">
      <c r="AX2319" s="139" t="str">
        <f>IF('7'!$B$5="","",IF('7'!$B$36="","",'7'!$B$5))</f>
        <v/>
      </c>
      <c r="AY2319" s="137" t="str">
        <f>IF('7'!$B$5="","",IF('7'!$B$36="","","PCF011003"))</f>
        <v/>
      </c>
      <c r="AZ2319" s="140" t="str">
        <f>IF('7'!$B$5="","",IF('7'!$B$36="","",1))</f>
        <v/>
      </c>
      <c r="BA2319" s="137" t="str">
        <f>IF('7'!$B$5="","",IF('7'!$B$36="","",87))</f>
        <v/>
      </c>
      <c r="BB2319" s="137" t="str">
        <f>IF('7'!$B$5="","",IF('7'!$B$36="","",IF('7'!$C$36="","",'7'!$C$36)))</f>
        <v/>
      </c>
      <c r="BC2319" s="141" t="str">
        <f>IF('7'!$B$5="","",IF('7'!$B$36="","",0))</f>
        <v/>
      </c>
      <c r="BD2319" s="137" t="str">
        <f>IF('7'!$B$5="","",IF('7'!$B$36="","",'7'!$B$2))</f>
        <v/>
      </c>
      <c r="BE2319" s="138" t="str">
        <f>IF('7'!$B$5="","",IF('7'!$B$36="","",'7'!$B$4))</f>
        <v/>
      </c>
    </row>
    <row r="2320" spans="50:57" x14ac:dyDescent="0.25">
      <c r="AX2320" s="139" t="str">
        <f>IF('7'!$B$5="","",IF('7'!$B$36="","",'7'!$B$5))</f>
        <v/>
      </c>
      <c r="AY2320" s="137" t="str">
        <f>IF('7'!$B$5="","",IF('7'!$B$36="","","PCF011003"))</f>
        <v/>
      </c>
      <c r="AZ2320" s="140" t="str">
        <f>IF('7'!$B$5="","",IF('7'!$B$36="","",1))</f>
        <v/>
      </c>
      <c r="BA2320" s="137" t="str">
        <f>IF('7'!$B$5="","",IF('7'!$B$36="","",88))</f>
        <v/>
      </c>
      <c r="BB2320" s="137" t="str">
        <f>IF('7'!$B$5="","",IF('7'!$B$36="","",IF('7'!$C$37="","",'7'!$C$37)))</f>
        <v/>
      </c>
      <c r="BC2320" s="141" t="str">
        <f>IF('7'!$B$5="","",IF('7'!$B$36="","",0))</f>
        <v/>
      </c>
      <c r="BD2320" s="137" t="str">
        <f>IF('7'!$B$5="","",IF('7'!$B$36="","",'7'!$B$2))</f>
        <v/>
      </c>
      <c r="BE2320" s="138" t="str">
        <f>IF('7'!$B$5="","",IF('7'!$B$36="","",'7'!$B$4))</f>
        <v/>
      </c>
    </row>
    <row r="2321" spans="50:57" x14ac:dyDescent="0.25">
      <c r="AX2321" s="139" t="str">
        <f>IF('7'!$B$5="","",IF('7'!$B$36="","",'7'!$B$5))</f>
        <v/>
      </c>
      <c r="AY2321" s="137" t="str">
        <f>IF('7'!$B$5="","",IF('7'!$B$36="","","PCF011003"))</f>
        <v/>
      </c>
      <c r="AZ2321" s="140" t="str">
        <f>IF('7'!$B$5="","",IF('7'!$B$36="","",1))</f>
        <v/>
      </c>
      <c r="BA2321" s="137" t="str">
        <f>IF('7'!$B$5="","",IF('7'!$B$36="","",89))</f>
        <v/>
      </c>
      <c r="BB2321" s="137" t="str">
        <f>IF('7'!$B$5="","",IF('7'!$B$36="","",IF('7'!$C$37="","",'7'!$C$37)))</f>
        <v/>
      </c>
      <c r="BC2321" s="141" t="str">
        <f>IF('7'!$B$5="","",IF('7'!$B$36="","",0))</f>
        <v/>
      </c>
      <c r="BD2321" s="137" t="str">
        <f>IF('7'!$B$5="","",IF('7'!$B$36="","",'7'!$B$2))</f>
        <v/>
      </c>
      <c r="BE2321" s="138" t="str">
        <f>IF('7'!$B$5="","",IF('7'!$B$36="","",'7'!$B$4))</f>
        <v/>
      </c>
    </row>
    <row r="2322" spans="50:57" x14ac:dyDescent="0.25">
      <c r="AX2322" s="139" t="str">
        <f>IF('7'!$B$5="","",IF('7'!$B$36="","",'7'!$B$5))</f>
        <v/>
      </c>
      <c r="AY2322" s="137" t="str">
        <f>IF('7'!$B$5="","",IF('7'!$B$36="","","PCF011003"))</f>
        <v/>
      </c>
      <c r="AZ2322" s="140" t="str">
        <f>IF('7'!$B$5="","",IF('7'!$B$36="","",1))</f>
        <v/>
      </c>
      <c r="BA2322" s="137" t="str">
        <f>IF('7'!$B$5="","",IF('7'!$B$36="","",90))</f>
        <v/>
      </c>
      <c r="BB2322" s="137" t="str">
        <f>IF('7'!$B$5="","",IF('7'!$B$36="","",IF('7'!$C$38="","",'7'!$C$38)))</f>
        <v/>
      </c>
      <c r="BC2322" s="141" t="str">
        <f>IF('7'!$B$5="","",IF('7'!$B$36="","",0))</f>
        <v/>
      </c>
      <c r="BD2322" s="137" t="str">
        <f>IF('7'!$B$5="","",IF('7'!$B$36="","",'7'!$B$2))</f>
        <v/>
      </c>
      <c r="BE2322" s="138" t="str">
        <f>IF('7'!$B$5="","",IF('7'!$B$36="","",'7'!$B$4))</f>
        <v/>
      </c>
    </row>
    <row r="2323" spans="50:57" x14ac:dyDescent="0.25">
      <c r="AX2323" s="139" t="str">
        <f>IF('7'!$B$5="","",IF('7'!$B$36="","",'7'!$B$5))</f>
        <v/>
      </c>
      <c r="AY2323" s="137" t="str">
        <f>IF('7'!$B$5="","",IF('7'!$B$36="","","PCF011003"))</f>
        <v/>
      </c>
      <c r="AZ2323" s="140" t="str">
        <f>IF('7'!$B$5="","",IF('7'!$B$36="","",1))</f>
        <v/>
      </c>
      <c r="BA2323" s="137" t="str">
        <f>IF('7'!$B$5="","",IF('7'!$B$36="","",91))</f>
        <v/>
      </c>
      <c r="BB2323" s="137" t="str">
        <f>IF('7'!$B$5="","",IF('7'!$B$36="","",IF('7'!$C$38="","",'7'!$C$38)))</f>
        <v/>
      </c>
      <c r="BC2323" s="141" t="str">
        <f>IF('7'!$B$5="","",IF('7'!$B$36="","",0))</f>
        <v/>
      </c>
      <c r="BD2323" s="137" t="str">
        <f>IF('7'!$B$5="","",IF('7'!$B$36="","",'7'!$B$2))</f>
        <v/>
      </c>
      <c r="BE2323" s="138" t="str">
        <f>IF('7'!$B$5="","",IF('7'!$B$36="","",'7'!$B$4))</f>
        <v/>
      </c>
    </row>
    <row r="2324" spans="50:57" x14ac:dyDescent="0.25">
      <c r="AX2324" s="139" t="str">
        <f>IF('7'!$B$5="","",IF('7'!$B$36="","",'7'!$B$5))</f>
        <v/>
      </c>
      <c r="AY2324" s="137" t="str">
        <f>IF('7'!$B$5="","",IF('7'!$B$36="","","PCF011003"))</f>
        <v/>
      </c>
      <c r="AZ2324" s="140" t="str">
        <f>IF('7'!$B$5="","",IF('7'!$B$36="","",1))</f>
        <v/>
      </c>
      <c r="BA2324" s="137" t="str">
        <f>IF('7'!$B$5="","",IF('7'!$B$36="","",92))</f>
        <v/>
      </c>
      <c r="BB2324" s="137" t="str">
        <f>IF('7'!$B$5="","",IF('7'!$B$36="","",IF('7'!$J$18="","",'7'!$J$18)))</f>
        <v/>
      </c>
      <c r="BC2324" s="141" t="str">
        <f>IF('7'!$B$5="","",IF('7'!$B$36="","",0))</f>
        <v/>
      </c>
      <c r="BD2324" s="137" t="str">
        <f>IF('7'!$B$5="","",IF('7'!$B$36="","",'7'!$B$2))</f>
        <v/>
      </c>
      <c r="BE2324" s="138" t="str">
        <f>IF('7'!$B$5="","",IF('7'!$B$36="","",'7'!$B$4))</f>
        <v/>
      </c>
    </row>
    <row r="2325" spans="50:57" x14ac:dyDescent="0.25">
      <c r="AX2325" s="139" t="str">
        <f>IF('7'!$B$5="","",IF('7'!$B$36="","",'7'!$B$5))</f>
        <v/>
      </c>
      <c r="AY2325" s="137" t="str">
        <f>IF('7'!$B$5="","",IF('7'!$B$36="","","PCF011003"))</f>
        <v/>
      </c>
      <c r="AZ2325" s="140" t="str">
        <f>IF('7'!$B$5="","",IF('7'!$B$36="","",1))</f>
        <v/>
      </c>
      <c r="BA2325" s="137" t="str">
        <f>IF('7'!$B$5="","",IF('7'!$B$36="","",93))</f>
        <v/>
      </c>
      <c r="BB2325" s="137" t="str">
        <f>IF('7'!$B$5="","",IF('7'!$B$36="","",IF('7'!$J$19="","",'7'!$J$19)))</f>
        <v/>
      </c>
      <c r="BC2325" s="141" t="str">
        <f>IF('7'!$B$5="","",IF('7'!$B$36="","",0))</f>
        <v/>
      </c>
      <c r="BD2325" s="137" t="str">
        <f>IF('7'!$B$5="","",IF('7'!$B$36="","",'7'!$B$2))</f>
        <v/>
      </c>
      <c r="BE2325" s="138" t="str">
        <f>IF('7'!$B$5="","",IF('7'!$B$36="","",'7'!$B$4))</f>
        <v/>
      </c>
    </row>
    <row r="2326" spans="50:57" x14ac:dyDescent="0.25">
      <c r="AX2326" s="139" t="str">
        <f>IF('7'!$B$5="","",IF('7'!$B$36="","",'7'!$B$5))</f>
        <v/>
      </c>
      <c r="AY2326" s="137" t="str">
        <f>IF('7'!$B$5="","",IF('7'!$B$36="","","PCF011003"))</f>
        <v/>
      </c>
      <c r="AZ2326" s="140" t="str">
        <f>IF('7'!$B$5="","",IF('7'!$B$36="","",1))</f>
        <v/>
      </c>
      <c r="BA2326" s="137" t="str">
        <f>IF('7'!$B$5="","",IF('7'!$B$36="","",94))</f>
        <v/>
      </c>
      <c r="BB2326" s="137" t="str">
        <f>IF('7'!$B$5="","",IF('7'!$B$36="","",IF('7'!$J$20="","",'7'!$J$20)))</f>
        <v/>
      </c>
      <c r="BC2326" s="141" t="str">
        <f>IF('7'!$B$5="","",IF('7'!$B$36="","",0))</f>
        <v/>
      </c>
      <c r="BD2326" s="137" t="str">
        <f>IF('7'!$B$5="","",IF('7'!$B$36="","",'7'!$B$2))</f>
        <v/>
      </c>
      <c r="BE2326" s="138" t="str">
        <f>IF('7'!$B$5="","",IF('7'!$B$36="","",'7'!$B$4))</f>
        <v/>
      </c>
    </row>
    <row r="2327" spans="50:57" x14ac:dyDescent="0.25">
      <c r="AX2327" s="139" t="str">
        <f>IF('7'!$B$5="","",IF('7'!$B$36="","",'7'!$B$5))</f>
        <v/>
      </c>
      <c r="AY2327" s="137" t="str">
        <f>IF('7'!$B$5="","",IF('7'!$B$36="","","PCF011003"))</f>
        <v/>
      </c>
      <c r="AZ2327" s="140" t="str">
        <f>IF('7'!$B$5="","",IF('7'!$B$36="","",1))</f>
        <v/>
      </c>
      <c r="BA2327" s="137" t="str">
        <f>IF('7'!$B$5="","",IF('7'!$B$36="","",95))</f>
        <v/>
      </c>
      <c r="BB2327" s="137" t="str">
        <f>IF('7'!$B$5="","",IF('7'!$B$36="","",IF('7'!$J$21="","",'7'!$J$21)))</f>
        <v/>
      </c>
      <c r="BC2327" s="141" t="str">
        <f>IF('7'!$B$5="","",IF('7'!$B$36="","",0))</f>
        <v/>
      </c>
      <c r="BD2327" s="137" t="str">
        <f>IF('7'!$B$5="","",IF('7'!$B$36="","",'7'!$B$2))</f>
        <v/>
      </c>
      <c r="BE2327" s="138" t="str">
        <f>IF('7'!$B$5="","",IF('7'!$B$36="","",'7'!$B$4))</f>
        <v/>
      </c>
    </row>
    <row r="2328" spans="50:57" x14ac:dyDescent="0.25">
      <c r="AX2328" s="139" t="str">
        <f>IF('7'!$B$5="","",IF('7'!$B$36="","",'7'!$B$5))</f>
        <v/>
      </c>
      <c r="AY2328" s="137" t="str">
        <f>IF('7'!$B$5="","",IF('7'!$B$36="","","PCF011003"))</f>
        <v/>
      </c>
      <c r="AZ2328" s="140" t="str">
        <f>IF('7'!$B$5="","",IF('7'!$B$36="","",1))</f>
        <v/>
      </c>
      <c r="BA2328" s="137" t="str">
        <f>IF('7'!$B$5="","",IF('7'!$B$36="","",96))</f>
        <v/>
      </c>
      <c r="BB2328" s="137" t="str">
        <f>IF('7'!$B$5="","",IF('7'!$B$36="","",IF('7'!$C$36="","",'7'!$C$36)))</f>
        <v/>
      </c>
      <c r="BC2328" s="141" t="str">
        <f>IF('7'!$B$5="","",IF('7'!$B$36="","",0))</f>
        <v/>
      </c>
      <c r="BD2328" s="137" t="str">
        <f>IF('7'!$B$5="","",IF('7'!$B$36="","",'7'!$B$2))</f>
        <v/>
      </c>
      <c r="BE2328" s="138" t="str">
        <f>IF('7'!$B$5="","",IF('7'!$B$36="","",'7'!$B$4))</f>
        <v/>
      </c>
    </row>
    <row r="2329" spans="50:57" x14ac:dyDescent="0.25">
      <c r="AX2329" s="139" t="str">
        <f>IF('7'!$B$5="","",IF('7'!$B$36="","",'7'!$B$5))</f>
        <v/>
      </c>
      <c r="AY2329" s="137" t="str">
        <f>IF('7'!$B$5="","",IF('7'!$B$36="","","PCF011003"))</f>
        <v/>
      </c>
      <c r="AZ2329" s="140" t="str">
        <f>IF('7'!$B$5="","",IF('7'!$B$36="","",1))</f>
        <v/>
      </c>
      <c r="BA2329" s="137" t="str">
        <f>IF('7'!$B$5="","",IF('7'!$B$36="","",97))</f>
        <v/>
      </c>
      <c r="BB2329" s="137" t="str">
        <f>IF('7'!$B$5="","",IF('7'!$B$36="","",IF('7'!$C$37="","",'7'!$C$37)))</f>
        <v/>
      </c>
      <c r="BC2329" s="141" t="str">
        <f>IF('7'!$B$5="","",IF('7'!$B$36="","",0))</f>
        <v/>
      </c>
      <c r="BD2329" s="137" t="str">
        <f>IF('7'!$B$5="","",IF('7'!$B$36="","",'7'!$B$2))</f>
        <v/>
      </c>
      <c r="BE2329" s="138" t="str">
        <f>IF('7'!$B$5="","",IF('7'!$B$36="","",'7'!$B$4))</f>
        <v/>
      </c>
    </row>
    <row r="2330" spans="50:57" x14ac:dyDescent="0.25">
      <c r="AX2330" s="139" t="str">
        <f>IF('7'!$B$5="","",IF('7'!$B$36="","",'7'!$B$5))</f>
        <v/>
      </c>
      <c r="AY2330" s="137" t="str">
        <f>IF('7'!$B$5="","",IF('7'!$B$36="","","PCF011003"))</f>
        <v/>
      </c>
      <c r="AZ2330" s="140" t="str">
        <f>IF('7'!$B$5="","",IF('7'!$B$36="","",1))</f>
        <v/>
      </c>
      <c r="BA2330" s="137" t="str">
        <f>IF('7'!$B$5="","",IF('7'!$B$36="","",98))</f>
        <v/>
      </c>
      <c r="BB2330" s="137" t="str">
        <f>IF('7'!$B$5="","",IF('7'!$B$36="","",IF('7'!$C$38="","",'7'!$C$38)))</f>
        <v/>
      </c>
      <c r="BC2330" s="141" t="str">
        <f>IF('7'!$B$5="","",IF('7'!$B$36="","",0))</f>
        <v/>
      </c>
      <c r="BD2330" s="137" t="str">
        <f>IF('7'!$B$5="","",IF('7'!$B$36="","",'7'!$B$2))</f>
        <v/>
      </c>
      <c r="BE2330" s="138" t="str">
        <f>IF('7'!$B$5="","",IF('7'!$B$36="","",'7'!$B$4))</f>
        <v/>
      </c>
    </row>
    <row r="2331" spans="50:57" x14ac:dyDescent="0.25">
      <c r="AX2331" s="139" t="str">
        <f>IF('7'!$B$5="","",IF('7'!$B$36="","",'7'!$B$5))</f>
        <v/>
      </c>
      <c r="AY2331" s="137" t="str">
        <f>IF('7'!$B$5="","",IF('7'!$B$36="","","PCF011003"))</f>
        <v/>
      </c>
      <c r="AZ2331" s="140" t="str">
        <f>IF('7'!$B$5="","",IF('7'!$B$36="","",1))</f>
        <v/>
      </c>
      <c r="BA2331" s="137" t="str">
        <f>IF('7'!$B$5="","",IF('7'!$B$36="","",99))</f>
        <v/>
      </c>
      <c r="BB2331" s="137"/>
      <c r="BC2331" s="141" t="str">
        <f>IF('7'!$B$5="","",IF('7'!$B$36="","",0))</f>
        <v/>
      </c>
      <c r="BD2331" s="137" t="str">
        <f>IF('7'!$B$5="","",IF('7'!$B$36="","",'7'!$B$2))</f>
        <v/>
      </c>
      <c r="BE2331" s="138" t="str">
        <f>IF('7'!$B$5="","",IF('7'!$B$36="","",'7'!$B$4))</f>
        <v/>
      </c>
    </row>
    <row r="2332" spans="50:57" x14ac:dyDescent="0.25">
      <c r="AX2332" s="139" t="str">
        <f>IF('7'!$B$5="","",IF('7'!$B$36="","",'7'!$B$5))</f>
        <v/>
      </c>
      <c r="AY2332" s="137" t="str">
        <f>IF('7'!$B$5="","",IF('7'!$B$36="","","PCF011003"))</f>
        <v/>
      </c>
      <c r="AZ2332" s="140" t="str">
        <f>IF('7'!$B$5="","",IF('7'!$B$36="","",1))</f>
        <v/>
      </c>
      <c r="BA2332" s="137" t="str">
        <f>IF('7'!$B$5="","",IF('7'!$B$36="","",100))</f>
        <v/>
      </c>
      <c r="BB2332" s="137"/>
      <c r="BC2332" s="141" t="str">
        <f>IF('7'!$B$5="","",IF('7'!$B$36="","",0))</f>
        <v/>
      </c>
      <c r="BD2332" s="137" t="str">
        <f>IF('7'!$B$5="","",IF('7'!$B$36="","",'7'!$B$2))</f>
        <v/>
      </c>
      <c r="BE2332" s="138" t="str">
        <f>IF('7'!$B$5="","",IF('7'!$B$36="","",'7'!$B$4))</f>
        <v/>
      </c>
    </row>
    <row r="2333" spans="50:57" x14ac:dyDescent="0.25">
      <c r="AX2333" s="139" t="str">
        <f>IF('7'!$B$5="","",IF('7'!$B$36="","",'7'!$B$5))</f>
        <v/>
      </c>
      <c r="AY2333" s="137" t="str">
        <f>IF('7'!$B$5="","",IF('7'!$B$36="","","PCF011003"))</f>
        <v/>
      </c>
      <c r="AZ2333" s="140" t="str">
        <f>IF('7'!$B$5="","",IF('7'!$B$36="","",1))</f>
        <v/>
      </c>
      <c r="BA2333" s="137" t="str">
        <f>IF('7'!$B$5="","",IF('7'!$B$36="","",101))</f>
        <v/>
      </c>
      <c r="BB2333" s="137" t="str">
        <f>IF('7'!$B$5="","",IF('7'!$B$36="","",IF('7'!$I$35="","",'7'!$I$35)))</f>
        <v/>
      </c>
      <c r="BC2333" s="141" t="str">
        <f>IF('7'!$B$5="","",IF('7'!$B$36="","",0))</f>
        <v/>
      </c>
      <c r="BD2333" s="137" t="str">
        <f>IF('7'!$B$5="","",IF('7'!$B$36="","",'7'!$B$2))</f>
        <v/>
      </c>
      <c r="BE2333" s="138" t="str">
        <f>IF('7'!$B$5="","",IF('7'!$B$36="","",'7'!$B$4))</f>
        <v/>
      </c>
    </row>
    <row r="2334" spans="50:57" x14ac:dyDescent="0.25">
      <c r="AX2334" s="139" t="str">
        <f>IF('7'!$B$5="","",IF('7'!$B$36="","",'7'!$B$5))</f>
        <v/>
      </c>
      <c r="AY2334" s="137" t="str">
        <f>IF('7'!$B$5="","",IF('7'!$B$36="","","PCF011003"))</f>
        <v/>
      </c>
      <c r="AZ2334" s="140" t="str">
        <f>IF('7'!$B$5="","",IF('7'!$B$36="","",1))</f>
        <v/>
      </c>
      <c r="BA2334" s="137" t="str">
        <f>IF('7'!$B$5="","",IF('7'!$B$36="","",102))</f>
        <v/>
      </c>
      <c r="BB2334" s="137" t="str">
        <f>IF('7'!$B$5="","",IF('7'!$B$36="","",IF('7'!$B$5="","",'7'!$B$5)))</f>
        <v/>
      </c>
      <c r="BC2334" s="141" t="str">
        <f>IF('7'!$B$5="","",IF('7'!$B$36="","",0))</f>
        <v/>
      </c>
      <c r="BD2334" s="137" t="str">
        <f>IF('7'!$B$5="","",IF('7'!$B$36="","",'7'!$B$2))</f>
        <v/>
      </c>
      <c r="BE2334" s="138" t="str">
        <f>IF('7'!$B$5="","",IF('7'!$B$36="","",'7'!$B$4))</f>
        <v/>
      </c>
    </row>
    <row r="2335" spans="50:57" x14ac:dyDescent="0.25">
      <c r="AX2335" s="139" t="str">
        <f>IF('7'!$B$5="","",IF('7'!$B$36="","",'7'!$B$5))</f>
        <v/>
      </c>
      <c r="AY2335" s="137" t="str">
        <f>IF('7'!$B$5="","",IF('7'!$B$36="","","PCF011003"))</f>
        <v/>
      </c>
      <c r="AZ2335" s="140" t="str">
        <f>IF('7'!$B$5="","",IF('7'!$B$36="","",1))</f>
        <v/>
      </c>
      <c r="BA2335" s="137" t="str">
        <f>IF('7'!$B$5="","",IF('7'!$B$36="","",103))</f>
        <v/>
      </c>
      <c r="BB2335" s="137"/>
      <c r="BC2335" s="141" t="str">
        <f>IF('7'!$B$5="","",IF('7'!$B$36="","",'7'!$B$32))</f>
        <v/>
      </c>
      <c r="BD2335" s="137" t="str">
        <f>IF('7'!$B$5="","",IF('7'!$B$36="","",'7'!$B$2))</f>
        <v/>
      </c>
      <c r="BE2335" s="138" t="str">
        <f>IF('7'!$B$5="","",IF('7'!$B$36="","",'7'!$B$4))</f>
        <v/>
      </c>
    </row>
    <row r="2336" spans="50:57" x14ac:dyDescent="0.25">
      <c r="AX2336" s="139" t="str">
        <f>IF('7'!$B$5="","",IF('7'!$B$36="","",'7'!$B$5))</f>
        <v/>
      </c>
      <c r="AY2336" s="137" t="str">
        <f>IF('7'!$B$5="","",IF('7'!$B$36="","","PCF011003"))</f>
        <v/>
      </c>
      <c r="AZ2336" s="140" t="str">
        <f>IF('7'!$B$5="","",IF('7'!$B$36="","",1))</f>
        <v/>
      </c>
      <c r="BA2336" s="137" t="str">
        <f>IF('7'!$B$5="","",IF('7'!$B$36="","",104))</f>
        <v/>
      </c>
      <c r="BB2336" s="137" t="str">
        <f>IF('7'!$B$5="","",IF('7'!$B$36="","",IF('7'!$A$18="","",'7'!$A$18)))</f>
        <v/>
      </c>
      <c r="BC2336" s="141" t="str">
        <f>IF('7'!$B$5="","",IF('7'!$B$36="","",0))</f>
        <v/>
      </c>
      <c r="BD2336" s="137" t="str">
        <f>IF('7'!$B$5="","",IF('7'!$B$36="","",'7'!$B$2))</f>
        <v/>
      </c>
      <c r="BE2336" s="138" t="str">
        <f>IF('7'!$B$5="","",IF('7'!$B$36="","",'7'!$B$4))</f>
        <v/>
      </c>
    </row>
    <row r="2337" spans="50:57" x14ac:dyDescent="0.25">
      <c r="AX2337" s="139" t="str">
        <f>IF('7'!$B$5="","",IF('7'!$B$36="","",'7'!$B$5))</f>
        <v/>
      </c>
      <c r="AY2337" s="137" t="str">
        <f>IF('7'!$B$5="","",IF('7'!$B$36="","","PCF011003"))</f>
        <v/>
      </c>
      <c r="AZ2337" s="140" t="str">
        <f>IF('7'!$B$5="","",IF('7'!$B$36="","",1))</f>
        <v/>
      </c>
      <c r="BA2337" s="137" t="str">
        <f>IF('7'!$B$5="","",IF('7'!$B$36="","",105))</f>
        <v/>
      </c>
      <c r="BB2337" s="137" t="str">
        <f>IF('7'!$B$5="","",IF('7'!$B$36="","",IF('7'!$A$19="","",'7'!$A$19)))</f>
        <v/>
      </c>
      <c r="BC2337" s="141" t="str">
        <f>IF('7'!$B$5="","",IF('7'!$B$36="","",0))</f>
        <v/>
      </c>
      <c r="BD2337" s="137" t="str">
        <f>IF('7'!$B$5="","",IF('7'!$B$36="","",'7'!$B$2))</f>
        <v/>
      </c>
      <c r="BE2337" s="138" t="str">
        <f>IF('7'!$B$5="","",IF('7'!$B$36="","",'7'!$B$4))</f>
        <v/>
      </c>
    </row>
    <row r="2338" spans="50:57" x14ac:dyDescent="0.25">
      <c r="AX2338" s="139" t="str">
        <f>IF('7'!$B$5="","",IF('7'!$B$36="","",'7'!$B$5))</f>
        <v/>
      </c>
      <c r="AY2338" s="137" t="str">
        <f>IF('7'!$B$5="","",IF('7'!$B$36="","","PCF011003"))</f>
        <v/>
      </c>
      <c r="AZ2338" s="140" t="str">
        <f>IF('7'!$B$5="","",IF('7'!$B$36="","",1))</f>
        <v/>
      </c>
      <c r="BA2338" s="137" t="str">
        <f>IF('7'!$B$5="","",IF('7'!$B$36="","",106))</f>
        <v/>
      </c>
      <c r="BB2338" s="137" t="str">
        <f>IF('7'!$B$5="","",IF('7'!$B$36="","",IF('7'!$A$20="","",'7'!$A$20)))</f>
        <v/>
      </c>
      <c r="BC2338" s="141" t="str">
        <f>IF('7'!$B$5="","",IF('7'!$B$36="","",0))</f>
        <v/>
      </c>
      <c r="BD2338" s="137" t="str">
        <f>IF('7'!$B$5="","",IF('7'!$B$36="","",'7'!$B$2))</f>
        <v/>
      </c>
      <c r="BE2338" s="138" t="str">
        <f>IF('7'!$B$5="","",IF('7'!$B$36="","",'7'!$B$4))</f>
        <v/>
      </c>
    </row>
    <row r="2339" spans="50:57" x14ac:dyDescent="0.25">
      <c r="AX2339" s="139" t="str">
        <f>IF('7'!$B$5="","",IF('7'!$B$36="","",'7'!$B$5))</f>
        <v/>
      </c>
      <c r="AY2339" s="137" t="str">
        <f>IF('7'!$B$5="","",IF('7'!$B$36="","","PCF011003"))</f>
        <v/>
      </c>
      <c r="AZ2339" s="140" t="str">
        <f>IF('7'!$B$5="","",IF('7'!$B$36="","",1))</f>
        <v/>
      </c>
      <c r="BA2339" s="137" t="str">
        <f>IF('7'!$B$5="","",IF('7'!$B$36="","",107))</f>
        <v/>
      </c>
      <c r="BB2339" s="137" t="str">
        <f>IF('7'!$B$5="","",IF('7'!$B$36="","",IF('7'!$A$21="","",'7'!$A$21)))</f>
        <v/>
      </c>
      <c r="BC2339" s="141" t="str">
        <f>IF('7'!$B$5="","",IF('7'!$B$36="","",0))</f>
        <v/>
      </c>
      <c r="BD2339" s="137" t="str">
        <f>IF('7'!$B$5="","",IF('7'!$B$36="","",'7'!$B$2))</f>
        <v/>
      </c>
      <c r="BE2339" s="138" t="str">
        <f>IF('7'!$B$5="","",IF('7'!$B$36="","",'7'!$B$4))</f>
        <v/>
      </c>
    </row>
    <row r="2340" spans="50:57" x14ac:dyDescent="0.25">
      <c r="AX2340" s="139" t="str">
        <f>IF('7'!$B$5="","",IF('7'!$B$36="","",'7'!$B$5))</f>
        <v/>
      </c>
      <c r="AY2340" s="137" t="str">
        <f>IF('7'!$B$5="","",IF('7'!$B$36="","","PCF011003"))</f>
        <v/>
      </c>
      <c r="AZ2340" s="140" t="str">
        <f>IF('7'!$B$5="","",IF('7'!$B$36="","",1))</f>
        <v/>
      </c>
      <c r="BA2340" s="137" t="str">
        <f>IF('7'!$B$5="","",IF('7'!$B$36="","",108))</f>
        <v/>
      </c>
      <c r="BB2340" s="137"/>
      <c r="BC2340" s="141" t="str">
        <f>IF('7'!$B$5="","",IF('7'!$B$36="","",'7'!$B$32))</f>
        <v/>
      </c>
      <c r="BD2340" s="137" t="str">
        <f>IF('7'!$B$5="","",IF('7'!$B$36="","",'7'!$B$2))</f>
        <v/>
      </c>
      <c r="BE2340" s="138" t="str">
        <f>IF('7'!$B$5="","",IF('7'!$B$36="","",'7'!$B$4))</f>
        <v/>
      </c>
    </row>
    <row r="2341" spans="50:57" x14ac:dyDescent="0.25">
      <c r="AX2341" s="139" t="str">
        <f>IF('7'!$B$5="","",IF('7'!$B$36="","",'7'!$B$5))</f>
        <v/>
      </c>
      <c r="AY2341" s="137" t="str">
        <f>IF('7'!$B$5="","",IF('7'!$B$36="","","PCF011003"))</f>
        <v/>
      </c>
      <c r="AZ2341" s="140" t="str">
        <f>IF('7'!$B$5="","",IF('7'!$B$36="","",1))</f>
        <v/>
      </c>
      <c r="BA2341" s="137" t="str">
        <f>IF('7'!$B$5="","",IF('7'!$B$36="","",109))</f>
        <v/>
      </c>
      <c r="BB2341" s="137"/>
      <c r="BC2341" s="141" t="str">
        <f>IF('7'!$B$5="","",IF('7'!$B$36="","",'7'!$B$33))</f>
        <v/>
      </c>
      <c r="BD2341" s="137" t="str">
        <f>IF('7'!$B$5="","",IF('7'!$B$36="","",'7'!$B$2))</f>
        <v/>
      </c>
      <c r="BE2341" s="138" t="str">
        <f>IF('7'!$B$5="","",IF('7'!$B$36="","",'7'!$B$4))</f>
        <v/>
      </c>
    </row>
    <row r="2342" spans="50:57" x14ac:dyDescent="0.25">
      <c r="AX2342" s="139" t="str">
        <f>IF('7'!$B$5="","",IF('7'!$B$36="","",'7'!$B$5))</f>
        <v/>
      </c>
      <c r="AY2342" s="137" t="str">
        <f>IF('7'!$B$5="","",IF('7'!$B$36="","","PCF011003"))</f>
        <v/>
      </c>
      <c r="AZ2342" s="140" t="str">
        <f>IF('7'!$B$5="","",IF('7'!$B$36="","",1))</f>
        <v/>
      </c>
      <c r="BA2342" s="137" t="str">
        <f>IF('7'!$B$5="","",IF('7'!$B$36="","",110))</f>
        <v/>
      </c>
      <c r="BB2342" s="137"/>
      <c r="BC2342" s="141" t="str">
        <f>IF('7'!$B$5="","",IF('7'!$B$36="","",'7'!$B$33))</f>
        <v/>
      </c>
      <c r="BD2342" s="137" t="str">
        <f>IF('7'!$B$5="","",IF('7'!$B$36="","",'7'!$B$2))</f>
        <v/>
      </c>
      <c r="BE2342" s="138" t="str">
        <f>IF('7'!$B$5="","",IF('7'!$B$36="","",'7'!$B$4))</f>
        <v/>
      </c>
    </row>
    <row r="2343" spans="50:57" x14ac:dyDescent="0.25">
      <c r="AX2343" s="139" t="str">
        <f>IF('7'!$B$5="","",IF('7'!$B$36="","",'7'!$B$5))</f>
        <v/>
      </c>
      <c r="AY2343" s="137" t="str">
        <f>IF('7'!$B$5="","",IF('7'!$B$36="","","PCF011003"))</f>
        <v/>
      </c>
      <c r="AZ2343" s="140" t="str">
        <f>IF('7'!$B$5="","",IF('7'!$B$36="","",1))</f>
        <v/>
      </c>
      <c r="BA2343" s="137" t="str">
        <f>IF('7'!$B$5="","",IF('7'!$B$36="","",111))</f>
        <v/>
      </c>
      <c r="BB2343" s="137"/>
      <c r="BC2343" s="141" t="str">
        <f>IF('7'!$B$5="","",IF('7'!$B$36="","",'7'!$I$35))</f>
        <v/>
      </c>
      <c r="BD2343" s="137" t="str">
        <f>IF('7'!$B$5="","",IF('7'!$B$36="","",'7'!$B$2))</f>
        <v/>
      </c>
      <c r="BE2343" s="138" t="str">
        <f>IF('7'!$B$5="","",IF('7'!$B$36="","",'7'!$B$4))</f>
        <v/>
      </c>
    </row>
    <row r="2344" spans="50:57" x14ac:dyDescent="0.25">
      <c r="AX2344" s="139" t="str">
        <f>IF('7'!$B$5="","",IF('7'!$B$36="","",'7'!$B$5))</f>
        <v/>
      </c>
      <c r="AY2344" s="137" t="str">
        <f>IF('7'!$B$5="","",IF('7'!$B$36="","","PCF011003"))</f>
        <v/>
      </c>
      <c r="AZ2344" s="140" t="str">
        <f>IF('7'!$B$5="","",IF('7'!$B$36="","",1))</f>
        <v/>
      </c>
      <c r="BA2344" s="137" t="str">
        <f>IF('7'!$B$5="","",IF('7'!$B$36="","",112))</f>
        <v/>
      </c>
      <c r="BB2344" s="137" t="str">
        <f>IF('7'!$B$5="","",IF('7'!$B$36="","",IF('7'!$C$25="","",'7'!$C$25)))</f>
        <v/>
      </c>
      <c r="BC2344" s="141" t="str">
        <f>IF('7'!$B$5="","",IF('7'!$B$36="","",0))</f>
        <v/>
      </c>
      <c r="BD2344" s="137" t="str">
        <f>IF('7'!$B$5="","",IF('7'!$B$36="","",'7'!$B$2))</f>
        <v/>
      </c>
      <c r="BE2344" s="138" t="str">
        <f>IF('7'!$B$5="","",IF('7'!$B$36="","",'7'!$B$4))</f>
        <v/>
      </c>
    </row>
    <row r="2345" spans="50:57" x14ac:dyDescent="0.25">
      <c r="AX2345" s="139" t="str">
        <f>IF('7'!$B$5="","",IF('7'!$B$36="","",'7'!$B$5))</f>
        <v/>
      </c>
      <c r="AY2345" s="137" t="str">
        <f>IF('7'!$B$5="","",IF('7'!$B$36="","","PCF011003"))</f>
        <v/>
      </c>
      <c r="AZ2345" s="140" t="str">
        <f>IF('7'!$B$5="","",IF('7'!$B$36="","",1))</f>
        <v/>
      </c>
      <c r="BA2345" s="137" t="str">
        <f>IF('7'!$B$5="","",IF('7'!$B$36="","",113))</f>
        <v/>
      </c>
      <c r="BB2345" s="137" t="str">
        <f>IF('7'!$B$5="","",IF('7'!$B$36="","",IF('7'!$C$26="","",'7'!$C$26)))</f>
        <v/>
      </c>
      <c r="BC2345" s="141" t="str">
        <f>IF('7'!$B$5="","",IF('7'!$B$36="","",0))</f>
        <v/>
      </c>
      <c r="BD2345" s="137" t="str">
        <f>IF('7'!$B$5="","",IF('7'!$B$36="","",'7'!$B$2))</f>
        <v/>
      </c>
      <c r="BE2345" s="138" t="str">
        <f>IF('7'!$B$5="","",IF('7'!$B$36="","",'7'!$B$4))</f>
        <v/>
      </c>
    </row>
    <row r="2346" spans="50:57" x14ac:dyDescent="0.25">
      <c r="AX2346" s="139" t="str">
        <f>IF('7'!$B$5="","",IF('7'!$B$36="","",'7'!$B$5))</f>
        <v/>
      </c>
      <c r="AY2346" s="137" t="str">
        <f>IF('7'!$B$5="","",IF('7'!$B$36="","","PCF011003"))</f>
        <v/>
      </c>
      <c r="AZ2346" s="140" t="str">
        <f>IF('7'!$B$5="","",IF('7'!$B$36="","",1))</f>
        <v/>
      </c>
      <c r="BA2346" s="137" t="str">
        <f>IF('7'!$B$5="","",IF('7'!$B$36="","",114))</f>
        <v/>
      </c>
      <c r="BB2346" s="137" t="str">
        <f>IF('7'!$B$5="","",IF('7'!$B$36="","",IF('7'!$C$27="","",'7'!$C$27)))</f>
        <v/>
      </c>
      <c r="BC2346" s="141" t="str">
        <f>IF('7'!$B$5="","",IF('7'!$B$36="","",0))</f>
        <v/>
      </c>
      <c r="BD2346" s="137" t="str">
        <f>IF('7'!$B$5="","",IF('7'!$B$36="","",'7'!$B$2))</f>
        <v/>
      </c>
      <c r="BE2346" s="138" t="str">
        <f>IF('7'!$B$5="","",IF('7'!$B$36="","",'7'!$B$4))</f>
        <v/>
      </c>
    </row>
    <row r="2347" spans="50:57" x14ac:dyDescent="0.25">
      <c r="AX2347" s="139" t="str">
        <f>IF('7'!$B$5="","",IF('7'!$B$36="","",'7'!$B$5))</f>
        <v/>
      </c>
      <c r="AY2347" s="137" t="str">
        <f>IF('7'!$B$5="","",IF('7'!$B$36="","","PCF011003"))</f>
        <v/>
      </c>
      <c r="AZ2347" s="140" t="str">
        <f>IF('7'!$B$5="","",IF('7'!$B$36="","",1))</f>
        <v/>
      </c>
      <c r="BA2347" s="137" t="str">
        <f>IF('7'!$B$5="","",IF('7'!$B$36="","",115))</f>
        <v/>
      </c>
      <c r="BB2347" s="137" t="str">
        <f>IF('7'!$B$5="","",IF('7'!$B$36="","",IF('7'!$C$28="","",'7'!$C$28)))</f>
        <v/>
      </c>
      <c r="BC2347" s="141" t="str">
        <f>IF('7'!$B$5="","",IF('7'!$B$36="","",0))</f>
        <v/>
      </c>
      <c r="BD2347" s="137" t="str">
        <f>IF('7'!$B$5="","",IF('7'!$B$36="","",'7'!$B$2))</f>
        <v/>
      </c>
      <c r="BE2347" s="138" t="str">
        <f>IF('7'!$B$5="","",IF('7'!$B$36="","",'7'!$B$4))</f>
        <v/>
      </c>
    </row>
    <row r="2348" spans="50:57" x14ac:dyDescent="0.25">
      <c r="AX2348" s="139" t="str">
        <f>IF('7'!$B$5="","",IF('7'!$B$36="","",'7'!$B$5))</f>
        <v/>
      </c>
      <c r="AY2348" s="137" t="str">
        <f>IF('7'!$B$5="","",IF('7'!$B$36="","","PCF011003"))</f>
        <v/>
      </c>
      <c r="AZ2348" s="140" t="str">
        <f>IF('7'!$B$5="","",IF('7'!$B$36="","",1))</f>
        <v/>
      </c>
      <c r="BA2348" s="137" t="str">
        <f>IF('7'!$B$5="","",IF('7'!$B$36="","",116))</f>
        <v/>
      </c>
      <c r="BB2348" s="137" t="str">
        <f>IF('7'!$B$5="","",IF('7'!$B$36="","",IF('7'!$C$25="","",'7'!$C$25)))</f>
        <v/>
      </c>
      <c r="BC2348" s="141" t="str">
        <f>IF('7'!$B$5="","",IF('7'!$B$36="","",0))</f>
        <v/>
      </c>
      <c r="BD2348" s="137" t="str">
        <f>IF('7'!$B$5="","",IF('7'!$B$36="","",'7'!$B$2))</f>
        <v/>
      </c>
      <c r="BE2348" s="138" t="str">
        <f>IF('7'!$B$5="","",IF('7'!$B$36="","",'7'!$B$4))</f>
        <v/>
      </c>
    </row>
    <row r="2349" spans="50:57" x14ac:dyDescent="0.25">
      <c r="AX2349" s="139" t="str">
        <f>IF('7'!$B$5="","",IF('7'!$B$36="","",'7'!$B$5))</f>
        <v/>
      </c>
      <c r="AY2349" s="137" t="str">
        <f>IF('7'!$B$5="","",IF('7'!$B$36="","","PCF011003"))</f>
        <v/>
      </c>
      <c r="AZ2349" s="140" t="str">
        <f>IF('7'!$B$5="","",IF('7'!$B$36="","",1))</f>
        <v/>
      </c>
      <c r="BA2349" s="137" t="str">
        <f>IF('7'!$B$5="","",IF('7'!$B$36="","",117))</f>
        <v/>
      </c>
      <c r="BB2349" s="137" t="str">
        <f>IF('7'!$B$5="","",IF('7'!$B$36="","",IF('7'!$C$26="","",'7'!$C$26)))</f>
        <v/>
      </c>
      <c r="BC2349" s="141" t="str">
        <f>IF('7'!$B$5="","",IF('7'!$B$36="","",0))</f>
        <v/>
      </c>
      <c r="BD2349" s="137" t="str">
        <f>IF('7'!$B$5="","",IF('7'!$B$36="","",'7'!$B$2))</f>
        <v/>
      </c>
      <c r="BE2349" s="138" t="str">
        <f>IF('7'!$B$5="","",IF('7'!$B$36="","",'7'!$B$4))</f>
        <v/>
      </c>
    </row>
    <row r="2350" spans="50:57" x14ac:dyDescent="0.25">
      <c r="AX2350" s="139" t="str">
        <f>IF('7'!$B$5="","",IF('7'!$B$36="","",'7'!$B$5))</f>
        <v/>
      </c>
      <c r="AY2350" s="137" t="str">
        <f>IF('7'!$B$5="","",IF('7'!$B$36="","","PCF011003"))</f>
        <v/>
      </c>
      <c r="AZ2350" s="140" t="str">
        <f>IF('7'!$B$5="","",IF('7'!$B$36="","",1))</f>
        <v/>
      </c>
      <c r="BA2350" s="137" t="str">
        <f>IF('7'!$B$5="","",IF('7'!$B$36="","",118))</f>
        <v/>
      </c>
      <c r="BB2350" s="137" t="str">
        <f>IF('7'!$B$5="","",IF('7'!$B$36="","",IF('7'!$C$27="","",'7'!$C$27)))</f>
        <v/>
      </c>
      <c r="BC2350" s="141" t="str">
        <f>IF('7'!$B$5="","",IF('7'!$B$36="","",0))</f>
        <v/>
      </c>
      <c r="BD2350" s="137" t="str">
        <f>IF('7'!$B$5="","",IF('7'!$B$36="","",'7'!$B$2))</f>
        <v/>
      </c>
      <c r="BE2350" s="138" t="str">
        <f>IF('7'!$B$5="","",IF('7'!$B$36="","",'7'!$B$4))</f>
        <v/>
      </c>
    </row>
    <row r="2351" spans="50:57" x14ac:dyDescent="0.25">
      <c r="AX2351" s="139" t="str">
        <f>IF('7'!$B$5="","",IF('7'!$B$36="","",'7'!$B$5))</f>
        <v/>
      </c>
      <c r="AY2351" s="137" t="str">
        <f>IF('7'!$B$5="","",IF('7'!$B$36="","","PCF011003"))</f>
        <v/>
      </c>
      <c r="AZ2351" s="140" t="str">
        <f>IF('7'!$B$5="","",IF('7'!$B$36="","",1))</f>
        <v/>
      </c>
      <c r="BA2351" s="137" t="str">
        <f>IF('7'!$B$5="","",IF('7'!$B$36="","",119))</f>
        <v/>
      </c>
      <c r="BB2351" s="137" t="str">
        <f>IF('7'!$B$5="","",IF('7'!$B$36="","",IF('7'!$C$28="","",'7'!$C$28)))</f>
        <v/>
      </c>
      <c r="BC2351" s="141" t="str">
        <f>IF('7'!$B$5="","",IF('7'!$B$36="","",0))</f>
        <v/>
      </c>
      <c r="BD2351" s="137" t="str">
        <f>IF('7'!$B$5="","",IF('7'!$B$36="","",'7'!$B$2))</f>
        <v/>
      </c>
      <c r="BE2351" s="138" t="str">
        <f>IF('7'!$B$5="","",IF('7'!$B$36="","",'7'!$B$4))</f>
        <v/>
      </c>
    </row>
    <row r="2352" spans="50:57" x14ac:dyDescent="0.25">
      <c r="AX2352" s="139" t="str">
        <f>IF('7'!$B$5="","",IF('7'!$B$36="","",'7'!$B$5))</f>
        <v/>
      </c>
      <c r="AY2352" s="137" t="str">
        <f>IF('7'!$B$5="","",IF('7'!$B$36="","","PCF011003"))</f>
        <v/>
      </c>
      <c r="AZ2352" s="140" t="str">
        <f>IF('7'!$B$5="","",IF('7'!$B$36="","",1))</f>
        <v/>
      </c>
      <c r="BA2352" s="137" t="str">
        <f>IF('7'!$B$5="","",IF('7'!$B$36="","",120))</f>
        <v/>
      </c>
      <c r="BB2352" s="137" t="str">
        <f>IF('7'!$B$5="","",IF('7'!$B$36="","",IF('7'!$B$8="","",'7'!$B$8)))</f>
        <v/>
      </c>
      <c r="BC2352" s="141" t="str">
        <f>IF('7'!$B$5="","",IF('7'!$B$36="","",0))</f>
        <v/>
      </c>
      <c r="BD2352" s="137" t="str">
        <f>IF('7'!$B$5="","",IF('7'!$B$36="","",'7'!$B$2))</f>
        <v/>
      </c>
      <c r="BE2352" s="138" t="str">
        <f>IF('7'!$B$5="","",IF('7'!$B$36="","",'7'!$B$4))</f>
        <v/>
      </c>
    </row>
    <row r="2353" spans="50:57" x14ac:dyDescent="0.25">
      <c r="AX2353" s="139" t="str">
        <f>IF('7'!$B$5="","",IF('7'!$B$36="","",'7'!$B$5))</f>
        <v/>
      </c>
      <c r="AY2353" s="137" t="str">
        <f>IF('7'!$B$5="","",IF('7'!$B$36="","","PCF011003"))</f>
        <v/>
      </c>
      <c r="AZ2353" s="140" t="str">
        <f>IF('7'!$B$5="","",IF('7'!$B$36="","",1))</f>
        <v/>
      </c>
      <c r="BA2353" s="137" t="str">
        <f>IF('7'!$B$5="","",IF('7'!$B$36="","",121))</f>
        <v/>
      </c>
      <c r="BB2353" s="137"/>
      <c r="BC2353" s="141" t="str">
        <f>IF('7'!$B$5="","",IF('7'!$B$36="","",0))</f>
        <v/>
      </c>
      <c r="BD2353" s="137" t="str">
        <f>IF('7'!$B$5="","",IF('7'!$B$36="","",'7'!$B$2))</f>
        <v/>
      </c>
      <c r="BE2353" s="138" t="str">
        <f>IF('7'!$B$5="","",IF('7'!$B$36="","",'7'!$B$4))</f>
        <v/>
      </c>
    </row>
    <row r="2354" spans="50:57" x14ac:dyDescent="0.25">
      <c r="AX2354" s="139" t="str">
        <f>IF('7'!$B$5="","",IF('7'!$B$36="","",'7'!$B$5))</f>
        <v/>
      </c>
      <c r="AY2354" s="137" t="str">
        <f>IF('7'!$B$5="","",IF('7'!$B$36="","","PCF011003"))</f>
        <v/>
      </c>
      <c r="AZ2354" s="140" t="str">
        <f>IF('7'!$B$5="","",IF('7'!$B$36="","",1))</f>
        <v/>
      </c>
      <c r="BA2354" s="137" t="str">
        <f>IF('7'!$B$5="","",IF('7'!$B$36="","",122))</f>
        <v/>
      </c>
      <c r="BB2354" s="137"/>
      <c r="BC2354" s="141" t="str">
        <f>IF('7'!$B$5="","",IF('7'!$B$36="","",0))</f>
        <v/>
      </c>
      <c r="BD2354" s="137" t="str">
        <f>IF('7'!$B$5="","",IF('7'!$B$36="","",'7'!$B$2))</f>
        <v/>
      </c>
      <c r="BE2354" s="138" t="str">
        <f>IF('7'!$B$5="","",IF('7'!$B$36="","",'7'!$B$4))</f>
        <v/>
      </c>
    </row>
    <row r="2355" spans="50:57" x14ac:dyDescent="0.25">
      <c r="AX2355" s="139" t="str">
        <f>IF('7'!$B$5="","",IF('7'!$B$36="","",'7'!$B$5))</f>
        <v/>
      </c>
      <c r="AY2355" s="137" t="str">
        <f>IF('7'!$B$5="","",IF('7'!$B$36="","","PCF011003"))</f>
        <v/>
      </c>
      <c r="AZ2355" s="140" t="str">
        <f>IF('7'!$B$5="","",IF('7'!$B$36="","",1))</f>
        <v/>
      </c>
      <c r="BA2355" s="137" t="str">
        <f>IF('7'!$B$5="","",IF('7'!$B$36="","",123))</f>
        <v/>
      </c>
      <c r="BB2355" s="137"/>
      <c r="BC2355" s="141" t="str">
        <f>IF('7'!$B$5="","",IF('7'!$B$36="","",'7'!$C$44))</f>
        <v/>
      </c>
      <c r="BD2355" s="137" t="str">
        <f>IF('7'!$B$5="","",IF('7'!$B$36="","",'7'!$B$2))</f>
        <v/>
      </c>
      <c r="BE2355" s="138" t="str">
        <f>IF('7'!$B$5="","",IF('7'!$B$36="","",'7'!$B$4))</f>
        <v/>
      </c>
    </row>
    <row r="2356" spans="50:57" x14ac:dyDescent="0.25">
      <c r="AX2356" s="139" t="str">
        <f>IF('7'!$B$5="","",IF('7'!$B$36="","",'7'!$B$5))</f>
        <v/>
      </c>
      <c r="AY2356" s="137" t="str">
        <f>IF('7'!$B$5="","",IF('7'!$B$36="","","PCF011003"))</f>
        <v/>
      </c>
      <c r="AZ2356" s="140" t="str">
        <f>IF('7'!$B$5="","",IF('7'!$B$36="","",1))</f>
        <v/>
      </c>
      <c r="BA2356" s="137" t="str">
        <f>IF('7'!$B$5="","",IF('7'!$B$36="","",124))</f>
        <v/>
      </c>
      <c r="BB2356" s="137"/>
      <c r="BC2356" s="141" t="str">
        <f>IF('7'!$B$5="","",IF('7'!$B$36="","",'7'!$C$45))</f>
        <v/>
      </c>
      <c r="BD2356" s="137" t="str">
        <f>IF('7'!$B$5="","",IF('7'!$B$36="","",'7'!$B$2))</f>
        <v/>
      </c>
      <c r="BE2356" s="138" t="str">
        <f>IF('7'!$B$5="","",IF('7'!$B$36="","",'7'!$B$4))</f>
        <v/>
      </c>
    </row>
    <row r="2357" spans="50:57" x14ac:dyDescent="0.25">
      <c r="AX2357" s="139" t="str">
        <f>IF('7'!$B$5="","",IF('7'!$B$36="","",'7'!$B$5))</f>
        <v/>
      </c>
      <c r="AY2357" s="137" t="str">
        <f>IF('7'!$B$5="","",IF('7'!$B$36="","","PCF011003"))</f>
        <v/>
      </c>
      <c r="AZ2357" s="140" t="str">
        <f>IF('7'!$B$5="","",IF('7'!$B$36="","",1))</f>
        <v/>
      </c>
      <c r="BA2357" s="137" t="str">
        <f>IF('7'!$B$5="","",IF('7'!$B$36="","",125))</f>
        <v/>
      </c>
      <c r="BB2357" s="137"/>
      <c r="BC2357" s="141" t="str">
        <f>IF('7'!$B$5="","",IF('7'!$B$36="","",'7'!$C$46))</f>
        <v/>
      </c>
      <c r="BD2357" s="137" t="str">
        <f>IF('7'!$B$5="","",IF('7'!$B$36="","",'7'!$B$2))</f>
        <v/>
      </c>
      <c r="BE2357" s="138" t="str">
        <f>IF('7'!$B$5="","",IF('7'!$B$36="","",'7'!$B$4))</f>
        <v/>
      </c>
    </row>
    <row r="2358" spans="50:57" x14ac:dyDescent="0.25">
      <c r="AX2358" s="139" t="str">
        <f>IF('7'!$B$5="","",IF('7'!$B$36="","",'7'!$B$5))</f>
        <v/>
      </c>
      <c r="AY2358" s="137" t="str">
        <f>IF('7'!$B$5="","",IF('7'!$B$36="","","PCF011003"))</f>
        <v/>
      </c>
      <c r="AZ2358" s="140" t="str">
        <f>IF('7'!$B$5="","",IF('7'!$B$36="","",1))</f>
        <v/>
      </c>
      <c r="BA2358" s="137" t="str">
        <f>IF('7'!$B$5="","",IF('7'!$B$36="","",126))</f>
        <v/>
      </c>
      <c r="BB2358" s="137"/>
      <c r="BC2358" s="141" t="str">
        <f>IF('7'!$B$5="","",IF('7'!$B$36="","",'7'!$C$47))</f>
        <v/>
      </c>
      <c r="BD2358" s="137" t="str">
        <f>IF('7'!$B$5="","",IF('7'!$B$36="","",'7'!$B$2))</f>
        <v/>
      </c>
      <c r="BE2358" s="138" t="str">
        <f>IF('7'!$B$5="","",IF('7'!$B$36="","",'7'!$B$4))</f>
        <v/>
      </c>
    </row>
    <row r="2359" spans="50:57" x14ac:dyDescent="0.25">
      <c r="AX2359" s="139" t="str">
        <f>IF('7'!$B$5="","",IF('7'!$B$36="","",'7'!$B$5))</f>
        <v/>
      </c>
      <c r="AY2359" s="137" t="str">
        <f>IF('7'!$B$5="","",IF('7'!$B$36="","","PCF011003"))</f>
        <v/>
      </c>
      <c r="AZ2359" s="140" t="str">
        <f>IF('7'!$B$5="","",IF('7'!$B$36="","",1))</f>
        <v/>
      </c>
      <c r="BA2359" s="137" t="str">
        <f>IF('7'!$B$5="","",IF('7'!$B$36="","",127))</f>
        <v/>
      </c>
      <c r="BB2359" s="137"/>
      <c r="BC2359" s="141" t="str">
        <f>IF('7'!$B$5="","",IF('7'!$B$36="","",'7'!$C$48))</f>
        <v/>
      </c>
      <c r="BD2359" s="137" t="str">
        <f>IF('7'!$B$5="","",IF('7'!$B$36="","",'7'!$B$2))</f>
        <v/>
      </c>
      <c r="BE2359" s="138" t="str">
        <f>IF('7'!$B$5="","",IF('7'!$B$36="","",'7'!$B$4))</f>
        <v/>
      </c>
    </row>
    <row r="2360" spans="50:57" x14ac:dyDescent="0.25">
      <c r="AX2360" s="139" t="str">
        <f>IF('7'!$B$5="","",IF('7'!$B$36="","",'7'!$B$5))</f>
        <v/>
      </c>
      <c r="AY2360" s="137" t="str">
        <f>IF('7'!$B$5="","",IF('7'!$B$36="","","PCF011003"))</f>
        <v/>
      </c>
      <c r="AZ2360" s="140" t="str">
        <f>IF('7'!$B$5="","",IF('7'!$B$36="","",1))</f>
        <v/>
      </c>
      <c r="BA2360" s="137" t="str">
        <f>IF('7'!$B$5="","",IF('7'!$B$36="","",128))</f>
        <v/>
      </c>
      <c r="BB2360" s="137"/>
      <c r="BC2360" s="141" t="str">
        <f>IF('7'!$B$5="","",IF('7'!$B$36="","",'7'!$C$49))</f>
        <v/>
      </c>
      <c r="BD2360" s="137" t="str">
        <f>IF('7'!$B$5="","",IF('7'!$B$36="","",'7'!$B$2))</f>
        <v/>
      </c>
      <c r="BE2360" s="138" t="str">
        <f>IF('7'!$B$5="","",IF('7'!$B$36="","",'7'!$B$4))</f>
        <v/>
      </c>
    </row>
    <row r="2361" spans="50:57" x14ac:dyDescent="0.25">
      <c r="AX2361" s="139" t="str">
        <f>IF('7'!$B$5="","",IF('7'!$B$36="","",'7'!$B$5))</f>
        <v/>
      </c>
      <c r="AY2361" s="137" t="str">
        <f>IF('7'!$B$5="","",IF('7'!$B$36="","","PCF011003"))</f>
        <v/>
      </c>
      <c r="AZ2361" s="140" t="str">
        <f>IF('7'!$B$5="","",IF('7'!$B$36="","",1))</f>
        <v/>
      </c>
      <c r="BA2361" s="137" t="str">
        <f>IF('7'!$B$5="","",IF('7'!$B$36="","",129))</f>
        <v/>
      </c>
      <c r="BB2361" s="137"/>
      <c r="BC2361" s="141" t="str">
        <f>IF('7'!$B$5="","",IF('7'!$B$36="","",'7'!$C$50))</f>
        <v/>
      </c>
      <c r="BD2361" s="137" t="str">
        <f>IF('7'!$B$5="","",IF('7'!$B$36="","",'7'!$B$2))</f>
        <v/>
      </c>
      <c r="BE2361" s="138" t="str">
        <f>IF('7'!$B$5="","",IF('7'!$B$36="","",'7'!$B$4))</f>
        <v/>
      </c>
    </row>
    <row r="2362" spans="50:57" x14ac:dyDescent="0.25">
      <c r="AX2362" s="139" t="str">
        <f>IF('7'!$B$5="","",IF('7'!$B$36="","",'7'!$B$5))</f>
        <v/>
      </c>
      <c r="AY2362" s="137" t="str">
        <f>IF('7'!$B$5="","",IF('7'!$B$36="","","PCF011003"))</f>
        <v/>
      </c>
      <c r="AZ2362" s="140" t="str">
        <f>IF('7'!$B$5="","",IF('7'!$B$36="","",1))</f>
        <v/>
      </c>
      <c r="BA2362" s="137" t="str">
        <f>IF('7'!$B$5="","",IF('7'!$B$36="","",130))</f>
        <v/>
      </c>
      <c r="BB2362" s="137"/>
      <c r="BC2362" s="141" t="str">
        <f>IF('7'!$B$5="","",IF('7'!$B$36="","",'7'!$C$51))</f>
        <v/>
      </c>
      <c r="BD2362" s="137" t="str">
        <f>IF('7'!$B$5="","",IF('7'!$B$36="","",'7'!$B$2))</f>
        <v/>
      </c>
      <c r="BE2362" s="138" t="str">
        <f>IF('7'!$B$5="","",IF('7'!$B$36="","",'7'!$B$4))</f>
        <v/>
      </c>
    </row>
    <row r="2363" spans="50:57" x14ac:dyDescent="0.25">
      <c r="AX2363" s="139" t="str">
        <f>IF('7'!$B$5="","",IF('7'!$B$36="","",'7'!$B$5))</f>
        <v/>
      </c>
      <c r="AY2363" s="137" t="str">
        <f>IF('7'!$B$5="","",IF('7'!$B$36="","","PCF011003"))</f>
        <v/>
      </c>
      <c r="AZ2363" s="140" t="str">
        <f>IF('7'!$B$5="","",IF('7'!$B$36="","",1))</f>
        <v/>
      </c>
      <c r="BA2363" s="137" t="str">
        <f>IF('7'!$B$5="","",IF('7'!$B$36="","",131))</f>
        <v/>
      </c>
      <c r="BB2363" s="137"/>
      <c r="BC2363" s="141" t="str">
        <f>IF('7'!$B$5="","",IF('7'!$B$36="","",'7'!$C$52))</f>
        <v/>
      </c>
      <c r="BD2363" s="137" t="str">
        <f>IF('7'!$B$5="","",IF('7'!$B$36="","",'7'!$B$2))</f>
        <v/>
      </c>
      <c r="BE2363" s="138" t="str">
        <f>IF('7'!$B$5="","",IF('7'!$B$36="","",'7'!$B$4))</f>
        <v/>
      </c>
    </row>
    <row r="2364" spans="50:57" x14ac:dyDescent="0.25">
      <c r="AX2364" s="139" t="str">
        <f>IF('7'!$B$5="","",IF('7'!$B$36="","",'7'!$B$5))</f>
        <v/>
      </c>
      <c r="AY2364" s="137" t="str">
        <f>IF('7'!$B$5="","",IF('7'!$B$36="","","PCF011003"))</f>
        <v/>
      </c>
      <c r="AZ2364" s="140" t="str">
        <f>IF('7'!$B$5="","",IF('7'!$B$36="","",1))</f>
        <v/>
      </c>
      <c r="BA2364" s="137" t="str">
        <f>IF('7'!$B$5="","",IF('7'!$B$36="","",132))</f>
        <v/>
      </c>
      <c r="BB2364" s="137"/>
      <c r="BC2364" s="141" t="str">
        <f>IF('7'!$B$5="","",IF('7'!$B$36="","",'7'!$C$53))</f>
        <v/>
      </c>
      <c r="BD2364" s="137" t="str">
        <f>IF('7'!$B$5="","",IF('7'!$B$36="","",'7'!$B$2))</f>
        <v/>
      </c>
      <c r="BE2364" s="138" t="str">
        <f>IF('7'!$B$5="","",IF('7'!$B$36="","",'7'!$B$4))</f>
        <v/>
      </c>
    </row>
    <row r="2365" spans="50:57" x14ac:dyDescent="0.25">
      <c r="AX2365" s="139" t="str">
        <f>IF('7'!$B$5="","",IF('7'!$B$36="","",'7'!$B$5))</f>
        <v/>
      </c>
      <c r="AY2365" s="137" t="str">
        <f>IF('7'!$B$5="","",IF('7'!$B$36="","","PCF011003"))</f>
        <v/>
      </c>
      <c r="AZ2365" s="140" t="str">
        <f>IF('7'!$B$5="","",IF('7'!$B$36="","",1))</f>
        <v/>
      </c>
      <c r="BA2365" s="137" t="str">
        <f>IF('7'!$B$5="","",IF('7'!$B$36="","",133))</f>
        <v/>
      </c>
      <c r="BB2365" s="137"/>
      <c r="BC2365" s="141" t="str">
        <f>IF('7'!$B$5="","",IF('7'!$B$36="","",'7'!$C$54))</f>
        <v/>
      </c>
      <c r="BD2365" s="137" t="str">
        <f>IF('7'!$B$5="","",IF('7'!$B$36="","",'7'!$B$2))</f>
        <v/>
      </c>
      <c r="BE2365" s="138" t="str">
        <f>IF('7'!$B$5="","",IF('7'!$B$36="","",'7'!$B$4))</f>
        <v/>
      </c>
    </row>
    <row r="2366" spans="50:57" x14ac:dyDescent="0.25">
      <c r="AX2366" s="139" t="str">
        <f>IF('7'!$B$5="","",IF('7'!$B$36="","",'7'!$B$5))</f>
        <v/>
      </c>
      <c r="AY2366" s="137" t="str">
        <f>IF('7'!$B$5="","",IF('7'!$B$36="","","PCF011003"))</f>
        <v/>
      </c>
      <c r="AZ2366" s="140" t="str">
        <f>IF('7'!$B$5="","",IF('7'!$B$36="","",1))</f>
        <v/>
      </c>
      <c r="BA2366" s="137" t="str">
        <f>IF('7'!$B$5="","",IF('7'!$B$36="","",134))</f>
        <v/>
      </c>
      <c r="BB2366" s="137"/>
      <c r="BC2366" s="141" t="str">
        <f>IF('7'!$B$5="","",IF('7'!$B$36="","",'7'!$C$55))</f>
        <v/>
      </c>
      <c r="BD2366" s="137" t="str">
        <f>IF('7'!$B$5="","",IF('7'!$B$36="","",'7'!$B$2))</f>
        <v/>
      </c>
      <c r="BE2366" s="138" t="str">
        <f>IF('7'!$B$5="","",IF('7'!$B$36="","",'7'!$B$4))</f>
        <v/>
      </c>
    </row>
    <row r="2367" spans="50:57" x14ac:dyDescent="0.25">
      <c r="AX2367" s="139" t="str">
        <f>IF('7'!$B$5="","",IF('7'!$B$36="","",'7'!$B$5))</f>
        <v/>
      </c>
      <c r="AY2367" s="137" t="str">
        <f>IF('7'!$B$5="","",IF('7'!$B$36="","","PCF011003"))</f>
        <v/>
      </c>
      <c r="AZ2367" s="140" t="str">
        <f>IF('7'!$B$5="","",IF('7'!$B$36="","",1))</f>
        <v/>
      </c>
      <c r="BA2367" s="137" t="str">
        <f>IF('7'!$B$5="","",IF('7'!$B$36="","",990))</f>
        <v/>
      </c>
      <c r="BB2367" s="137"/>
      <c r="BC2367" s="141" t="str">
        <f>IF('7'!$B$5="","",IF('7'!$B$36="","",0))</f>
        <v/>
      </c>
      <c r="BD2367" s="137" t="str">
        <f>IF('7'!$B$5="","",IF('7'!$B$36="","",'7'!$B$2))</f>
        <v/>
      </c>
      <c r="BE2367" s="138" t="str">
        <f>IF('7'!$B$5="","",IF('7'!$B$36="","",'7'!$B$4))</f>
        <v/>
      </c>
    </row>
    <row r="2368" spans="50:57" x14ac:dyDescent="0.25">
      <c r="AX2368" s="139" t="str">
        <f>IF('7'!$B$5="","",IF('7'!$B$36="","",'7'!$B$5))</f>
        <v/>
      </c>
      <c r="AY2368" s="137" t="str">
        <f>IF('7'!$B$5="","",IF('7'!$B$36="","","PCF011003"))</f>
        <v/>
      </c>
      <c r="AZ2368" s="140" t="str">
        <f>IF('7'!$B$5="","",IF('7'!$B$36="","",1))</f>
        <v/>
      </c>
      <c r="BA2368" s="137" t="str">
        <f>IF('7'!$B$5="","",IF('7'!$B$36="","",992))</f>
        <v/>
      </c>
      <c r="BB2368" s="137"/>
      <c r="BC2368" s="141" t="str">
        <f>IF('7'!$B$5="","",IF('7'!$B$36="","",0))</f>
        <v/>
      </c>
      <c r="BD2368" s="137" t="str">
        <f>IF('7'!$B$5="","",IF('7'!$B$36="","",'7'!$B$2))</f>
        <v/>
      </c>
      <c r="BE2368" s="138" t="str">
        <f>IF('7'!$B$5="","",IF('7'!$B$36="","",'7'!$B$4))</f>
        <v/>
      </c>
    </row>
    <row r="2369" spans="50:57" x14ac:dyDescent="0.25">
      <c r="AX2369" s="139" t="str">
        <f>IF('7'!$B$5="","",IF('7'!$B$36="","",'7'!$B$5))</f>
        <v/>
      </c>
      <c r="AY2369" s="137" t="str">
        <f>IF('7'!$B$5="","",IF('7'!$B$36="","","PCF011003"))</f>
        <v/>
      </c>
      <c r="AZ2369" s="140" t="str">
        <f>IF('7'!$B$5="","",IF('7'!$B$36="","",1))</f>
        <v/>
      </c>
      <c r="BA2369" s="137" t="str">
        <f>IF('7'!$B$5="","",IF('7'!$B$36="","",993))</f>
        <v/>
      </c>
      <c r="BB2369" s="137"/>
      <c r="BC2369" s="141" t="str">
        <f>IF('7'!$B$5="","",IF('7'!$B$36="","",0))</f>
        <v/>
      </c>
      <c r="BD2369" s="137" t="str">
        <f>IF('7'!$B$5="","",IF('7'!$B$36="","",'7'!$B$2))</f>
        <v/>
      </c>
      <c r="BE2369" s="138" t="str">
        <f>IF('7'!$B$5="","",IF('7'!$B$36="","",'7'!$B$4))</f>
        <v/>
      </c>
    </row>
    <row r="2370" spans="50:57" x14ac:dyDescent="0.25">
      <c r="AX2370" s="139" t="str">
        <f>IF('7'!$B$5="","",IF('7'!$B$36="","",'7'!$B$5))</f>
        <v/>
      </c>
      <c r="AY2370" s="137" t="str">
        <f>IF('7'!$B$5="","",IF('7'!$B$36="","","PCF011003"))</f>
        <v/>
      </c>
      <c r="AZ2370" s="140" t="str">
        <f>IF('7'!$B$5="","",IF('7'!$B$36="","",1))</f>
        <v/>
      </c>
      <c r="BA2370" s="137" t="str">
        <f>IF('7'!$B$5="","",IF('7'!$B$36="","",994))</f>
        <v/>
      </c>
      <c r="BB2370" s="137"/>
      <c r="BC2370" s="141" t="str">
        <f>IF('7'!$B$5="","",IF('7'!$B$36="","",0))</f>
        <v/>
      </c>
      <c r="BD2370" s="137" t="str">
        <f>IF('7'!$B$5="","",IF('7'!$B$36="","",'7'!$B$2))</f>
        <v/>
      </c>
      <c r="BE2370" s="138" t="str">
        <f>IF('7'!$B$5="","",IF('7'!$B$36="","",'7'!$B$4))</f>
        <v/>
      </c>
    </row>
    <row r="2371" spans="50:57" x14ac:dyDescent="0.25">
      <c r="AX2371" s="139" t="str">
        <f>IF('7'!$B$5="","",IF('7'!$B$36="","",'7'!$B$5))</f>
        <v/>
      </c>
      <c r="AY2371" s="137" t="str">
        <f>IF('7'!$B$5="","",IF('7'!$B$36="","","PCF011003"))</f>
        <v/>
      </c>
      <c r="AZ2371" s="140" t="str">
        <f>IF('7'!$B$5="","",IF('7'!$B$36="","",1))</f>
        <v/>
      </c>
      <c r="BA2371" s="137" t="str">
        <f>IF('7'!$B$5="","",IF('7'!$B$36="","",995))</f>
        <v/>
      </c>
      <c r="BB2371" s="137"/>
      <c r="BC2371" s="141" t="str">
        <f>IF('7'!$B$5="","",IF('7'!$B$36="","",0))</f>
        <v/>
      </c>
      <c r="BD2371" s="137" t="str">
        <f>IF('7'!$B$5="","",IF('7'!$B$36="","",'7'!$B$2))</f>
        <v/>
      </c>
      <c r="BE2371" s="138" t="str">
        <f>IF('7'!$B$5="","",IF('7'!$B$36="","",'7'!$B$4))</f>
        <v/>
      </c>
    </row>
    <row r="2372" spans="50:57" x14ac:dyDescent="0.25">
      <c r="AX2372" s="139" t="str">
        <f>IF('7'!$B$5="","",IF('7'!$B$36="","",'7'!$B$5))</f>
        <v/>
      </c>
      <c r="AY2372" s="137" t="str">
        <f>IF('7'!$B$5="","",IF('7'!$B$36="","","PCF011003"))</f>
        <v/>
      </c>
      <c r="AZ2372" s="140" t="str">
        <f>IF('7'!$B$5="","",IF('7'!$B$36="","",1))</f>
        <v/>
      </c>
      <c r="BA2372" s="137" t="str">
        <f>IF('7'!$B$5="","",IF('7'!$B$36="","",996))</f>
        <v/>
      </c>
      <c r="BB2372" s="137"/>
      <c r="BC2372" s="141" t="str">
        <f>IF('7'!$B$5="","",IF('7'!$B$36="","",0))</f>
        <v/>
      </c>
      <c r="BD2372" s="137" t="str">
        <f>IF('7'!$B$5="","",IF('7'!$B$36="","",'7'!$B$2))</f>
        <v/>
      </c>
      <c r="BE2372" s="138" t="str">
        <f>IF('7'!$B$5="","",IF('7'!$B$36="","",'7'!$B$4))</f>
        <v/>
      </c>
    </row>
    <row r="2373" spans="50:57" x14ac:dyDescent="0.25">
      <c r="AX2373" s="139" t="str">
        <f>IF('7'!$B$5="","",IF('7'!$B$36="","",'7'!$B$5))</f>
        <v/>
      </c>
      <c r="AY2373" s="137" t="str">
        <f>IF('7'!$B$5="","",IF('7'!$B$36="","","PCF011003"))</f>
        <v/>
      </c>
      <c r="AZ2373" s="140" t="str">
        <f>IF('7'!$B$5="","",IF('7'!$B$36="","",1))</f>
        <v/>
      </c>
      <c r="BA2373" s="137" t="str">
        <f>IF('7'!$B$5="","",IF('7'!$B$36="","",997))</f>
        <v/>
      </c>
      <c r="BB2373" s="137"/>
      <c r="BC2373" s="141" t="str">
        <f>IF('7'!$B$5="","",IF('7'!$B$36="","",0))</f>
        <v/>
      </c>
      <c r="BD2373" s="137" t="str">
        <f>IF('7'!$B$5="","",IF('7'!$B$36="","",'7'!$B$2))</f>
        <v/>
      </c>
      <c r="BE2373" s="138" t="str">
        <f>IF('7'!$B$5="","",IF('7'!$B$36="","",'7'!$B$4))</f>
        <v/>
      </c>
    </row>
    <row r="2374" spans="50:57" x14ac:dyDescent="0.25">
      <c r="AX2374" s="139" t="str">
        <f>IF('7'!$B$5="","",IF('7'!$B$36="","",'7'!$B$5))</f>
        <v/>
      </c>
      <c r="AY2374" s="137" t="str">
        <f>IF('7'!$B$5="","",IF('7'!$B$36="","","PCF011003"))</f>
        <v/>
      </c>
      <c r="AZ2374" s="140" t="str">
        <f>IF('7'!$B$5="","",IF('7'!$B$36="","",1))</f>
        <v/>
      </c>
      <c r="BA2374" s="137" t="str">
        <f>IF('7'!$B$5="","",IF('7'!$B$36="","",998))</f>
        <v/>
      </c>
      <c r="BB2374" s="137"/>
      <c r="BC2374" s="141" t="str">
        <f>IF('7'!$B$5="","",IF('7'!$B$36="","",0))</f>
        <v/>
      </c>
      <c r="BD2374" s="137" t="str">
        <f>IF('7'!$B$5="","",IF('7'!$B$36="","",'7'!$B$2))</f>
        <v/>
      </c>
      <c r="BE2374" s="138" t="str">
        <f>IF('7'!$B$5="","",IF('7'!$B$36="","",'7'!$B$4))</f>
        <v/>
      </c>
    </row>
    <row r="2375" spans="50:57" x14ac:dyDescent="0.25">
      <c r="AX2375" s="139" t="str">
        <f>IF('7'!$B$5="","",IF('7'!$B$36="","",'7'!$B$5))</f>
        <v/>
      </c>
      <c r="AY2375" s="137" t="str">
        <f>IF('7'!$B$5="","",IF('7'!$B$36="","","PCF011003"))</f>
        <v/>
      </c>
      <c r="AZ2375" s="140" t="str">
        <f>IF('7'!$B$5="","",IF('7'!$B$36="","",1))</f>
        <v/>
      </c>
      <c r="BA2375" s="137" t="str">
        <f>IF('7'!$B$5="","",IF('7'!$B$36="","",999))</f>
        <v/>
      </c>
      <c r="BB2375" s="137"/>
      <c r="BC2375" s="141" t="str">
        <f>IF('7'!$B$5="","",IF('7'!$B$36="","",0))</f>
        <v/>
      </c>
      <c r="BD2375" s="137" t="str">
        <f>IF('7'!$B$5="","",IF('7'!$B$36="","",'7'!$B$2))</f>
        <v/>
      </c>
      <c r="BE2375" s="138" t="str">
        <f>IF('7'!$B$5="","",IF('7'!$B$36="","",'7'!$B$4))</f>
        <v/>
      </c>
    </row>
    <row r="2376" spans="50:57" x14ac:dyDescent="0.25">
      <c r="AX2376" s="139" t="str">
        <f>IF('8'!$B$5="","",IF('8'!$B$60="","",'8'!$B$5))</f>
        <v/>
      </c>
      <c r="AY2376" s="137" t="str">
        <f>IF('8'!$B$5="","",IF('8'!$B$60="","","PCF008002"))</f>
        <v/>
      </c>
      <c r="AZ2376" s="140" t="str">
        <f>IF('8'!$B$5="","",IF('8'!$B$60="","",1))</f>
        <v/>
      </c>
      <c r="BA2376" s="137" t="str">
        <f>IF('8'!$B$5="","",IF('8'!$B$60="","",1))</f>
        <v/>
      </c>
      <c r="BB2376" s="137" t="str">
        <f>IF('8'!$B$5="","",IF('8'!$B$60="","",IF('8'!$B$60="","",'8'!$B$60)))</f>
        <v/>
      </c>
      <c r="BC2376" s="141" t="str">
        <f>IF('8'!$B$5="","",IF('8'!$B$60="","",0))</f>
        <v/>
      </c>
      <c r="BD2376" s="137" t="str">
        <f>IF('8'!$B$5="","",IF('8'!$B$60="","",'8'!$B$2))</f>
        <v/>
      </c>
      <c r="BE2376" s="138" t="str">
        <f>IF('8'!$B$5="","",IF('8'!$B$60="","",'8'!$B$4))</f>
        <v/>
      </c>
    </row>
    <row r="2377" spans="50:57" x14ac:dyDescent="0.25">
      <c r="AX2377" s="139" t="str">
        <f>IF('8'!$B$5="","",IF('8'!$B$60="","",'8'!$B$5))</f>
        <v/>
      </c>
      <c r="AY2377" s="137" t="str">
        <f>IF('8'!$B$5="","",IF('8'!$B$60="","","PCF008002"))</f>
        <v/>
      </c>
      <c r="AZ2377" s="140" t="str">
        <f>IF('8'!$B$5="","",IF('8'!$B$60="","",1))</f>
        <v/>
      </c>
      <c r="BA2377" s="137" t="str">
        <f>IF('8'!$B$5="","",IF('8'!$B$60="","",2))</f>
        <v/>
      </c>
      <c r="BB2377" s="137" t="str">
        <f>IF('8'!$B$5="","",IF('8'!$B$60="","",IF('8'!$J$60="","",'8'!$J$60)))</f>
        <v/>
      </c>
      <c r="BC2377" s="141" t="str">
        <f>IF('8'!$B$5="","",IF('8'!$B$60="","",0))</f>
        <v/>
      </c>
      <c r="BD2377" s="137" t="str">
        <f>IF('8'!$B$5="","",IF('8'!$B$60="","",'8'!$B$2))</f>
        <v/>
      </c>
      <c r="BE2377" s="138" t="str">
        <f>IF('8'!$B$5="","",IF('8'!$B$60="","",'8'!$B$4))</f>
        <v/>
      </c>
    </row>
    <row r="2378" spans="50:57" x14ac:dyDescent="0.25">
      <c r="AX2378" s="139" t="str">
        <f>IF('8'!$B$5="","",IF('8'!$B$60="","",'8'!$B$5))</f>
        <v/>
      </c>
      <c r="AY2378" s="137" t="str">
        <f>IF('8'!$B$5="","",IF('8'!$B$60="","","PCF008002"))</f>
        <v/>
      </c>
      <c r="AZ2378" s="140" t="str">
        <f>IF('8'!$B$5="","",IF('8'!$B$60="","",1))</f>
        <v/>
      </c>
      <c r="BA2378" s="137" t="str">
        <f>IF('8'!$B$5="","",IF('8'!$B$60="","",3))</f>
        <v/>
      </c>
      <c r="BB2378" s="137" t="str">
        <f>IF('8'!$B$5="","",IF('8'!$B$60="","",IF('8'!$D$60="","",'8'!$D$60)))</f>
        <v/>
      </c>
      <c r="BC2378" s="141" t="str">
        <f>IF('8'!$B$5="","",IF('8'!$B$60="","",0))</f>
        <v/>
      </c>
      <c r="BD2378" s="137" t="str">
        <f>IF('8'!$B$5="","",IF('8'!$B$60="","",'8'!$B$2))</f>
        <v/>
      </c>
      <c r="BE2378" s="138" t="str">
        <f>IF('8'!$B$5="","",IF('8'!$B$60="","",'8'!$B$4))</f>
        <v/>
      </c>
    </row>
    <row r="2379" spans="50:57" x14ac:dyDescent="0.25">
      <c r="AX2379" s="139" t="str">
        <f>IF('8'!$B$5="","",IF('8'!$B$60="","",'8'!$B$5))</f>
        <v/>
      </c>
      <c r="AY2379" s="137" t="str">
        <f>IF('8'!$B$5="","",IF('8'!$B$60="","","PCF008002"))</f>
        <v/>
      </c>
      <c r="AZ2379" s="140" t="str">
        <f>IF('8'!$B$5="","",IF('8'!$B$60="","",1))</f>
        <v/>
      </c>
      <c r="BA2379" s="137" t="str">
        <f>IF('8'!$B$5="","",IF('8'!$B$60="","",4))</f>
        <v/>
      </c>
      <c r="BB2379" s="137" t="str">
        <f>IF('8'!$B$5="","",IF('8'!$B$60="","",IF('8'!$D$60="","",'8'!$D$60)))</f>
        <v/>
      </c>
      <c r="BC2379" s="141" t="str">
        <f>IF('8'!$B$5="","",IF('8'!$B$60="","",0))</f>
        <v/>
      </c>
      <c r="BD2379" s="137" t="str">
        <f>IF('8'!$B$5="","",IF('8'!$B$60="","",'8'!$B$2))</f>
        <v/>
      </c>
      <c r="BE2379" s="138" t="str">
        <f>IF('8'!$B$5="","",IF('8'!$B$60="","",'8'!$B$4))</f>
        <v/>
      </c>
    </row>
    <row r="2380" spans="50:57" x14ac:dyDescent="0.25">
      <c r="AX2380" s="139" t="str">
        <f>IF('8'!$B$5="","",IF('8'!$B$60="","",'8'!$B$5))</f>
        <v/>
      </c>
      <c r="AY2380" s="137" t="str">
        <f>IF('8'!$B$5="","",IF('8'!$B$60="","","PCF008002"))</f>
        <v/>
      </c>
      <c r="AZ2380" s="140" t="str">
        <f>IF('8'!$B$5="","",IF('8'!$B$60="","",1))</f>
        <v/>
      </c>
      <c r="BA2380" s="137" t="str">
        <f>IF('8'!$B$5="","",IF('8'!$B$60="","",5))</f>
        <v/>
      </c>
      <c r="BB2380" s="137" t="str">
        <f>IF('8'!$B$5="","",IF('8'!$B$60="","",IF('8'!$F$60="","",'8'!$F$60)))</f>
        <v/>
      </c>
      <c r="BC2380" s="141" t="str">
        <f>IF('8'!$B$5="","",IF('8'!$B$60="","",0))</f>
        <v/>
      </c>
      <c r="BD2380" s="137" t="str">
        <f>IF('8'!$B$5="","",IF('8'!$B$60="","",'8'!$B$2))</f>
        <v/>
      </c>
      <c r="BE2380" s="138" t="str">
        <f>IF('8'!$B$5="","",IF('8'!$B$60="","",'8'!$B$4))</f>
        <v/>
      </c>
    </row>
    <row r="2381" spans="50:57" x14ac:dyDescent="0.25">
      <c r="AX2381" s="139" t="str">
        <f>IF('8'!$B$5="","",IF('8'!$B$60="","",'8'!$B$5))</f>
        <v/>
      </c>
      <c r="AY2381" s="137" t="str">
        <f>IF('8'!$B$5="","",IF('8'!$B$60="","","PCF008002"))</f>
        <v/>
      </c>
      <c r="AZ2381" s="140" t="str">
        <f>IF('8'!$B$5="","",IF('8'!$B$60="","",1))</f>
        <v/>
      </c>
      <c r="BA2381" s="137" t="str">
        <f>IF('8'!$B$5="","",IF('8'!$B$60="","",6))</f>
        <v/>
      </c>
      <c r="BB2381" s="137" t="str">
        <f>IF('8'!$B$5="","",IF('8'!$B$60="","",IF('8'!$G$60="","",'8'!$G$60)))</f>
        <v/>
      </c>
      <c r="BC2381" s="141" t="str">
        <f>IF('8'!$B$5="","",IF('8'!$B$60="","",0))</f>
        <v/>
      </c>
      <c r="BD2381" s="137" t="str">
        <f>IF('8'!$B$5="","",IF('8'!$B$60="","",'8'!$B$2))</f>
        <v/>
      </c>
      <c r="BE2381" s="138" t="str">
        <f>IF('8'!$B$5="","",IF('8'!$B$60="","",'8'!$B$4))</f>
        <v/>
      </c>
    </row>
    <row r="2382" spans="50:57" x14ac:dyDescent="0.25">
      <c r="AX2382" s="139" t="str">
        <f>IF('8'!$B$5="","",IF('8'!$B$60="","",'8'!$B$5))</f>
        <v/>
      </c>
      <c r="AY2382" s="137" t="str">
        <f>IF('8'!$B$5="","",IF('8'!$B$60="","","PCF008002"))</f>
        <v/>
      </c>
      <c r="AZ2382" s="140" t="str">
        <f>IF('8'!$B$5="","",IF('8'!$B$60="","",1))</f>
        <v/>
      </c>
      <c r="BA2382" s="137" t="str">
        <f>IF('8'!$B$5="","",IF('8'!$B$60="","",7))</f>
        <v/>
      </c>
      <c r="BB2382" s="137" t="str">
        <f>IF('8'!$B$5="","",IF('8'!$B$60="","",IF('8'!$H$60="","",'8'!$H$60)))</f>
        <v/>
      </c>
      <c r="BC2382" s="141" t="str">
        <f>IF('8'!$B$5="","",IF('8'!$B$60="","",0))</f>
        <v/>
      </c>
      <c r="BD2382" s="137" t="str">
        <f>IF('8'!$B$5="","",IF('8'!$B$60="","",'8'!$B$2))</f>
        <v/>
      </c>
      <c r="BE2382" s="138" t="str">
        <f>IF('8'!$B$5="","",IF('8'!$B$60="","",'8'!$B$4))</f>
        <v/>
      </c>
    </row>
    <row r="2383" spans="50:57" x14ac:dyDescent="0.25">
      <c r="AX2383" s="139" t="str">
        <f>IF('8'!$B$5="","",IF('8'!$B$60="","",'8'!$B$5))</f>
        <v/>
      </c>
      <c r="AY2383" s="137" t="str">
        <f>IF('8'!$B$5="","",IF('8'!$B$60="","","PCF008002"))</f>
        <v/>
      </c>
      <c r="AZ2383" s="140" t="str">
        <f>IF('8'!$B$5="","",IF('8'!$B$60="","",1))</f>
        <v/>
      </c>
      <c r="BA2383" s="137" t="str">
        <f>IF('8'!$B$5="","",IF('8'!$B$60="","",8))</f>
        <v/>
      </c>
      <c r="BB2383" s="137" t="str">
        <f>IF('8'!$B$5="","",IF('8'!$B$60="","",IF('8'!$I$60="","",'8'!$I$60)))</f>
        <v/>
      </c>
      <c r="BC2383" s="141" t="str">
        <f>IF('8'!$B$5="","",IF('8'!$B$60="","",0))</f>
        <v/>
      </c>
      <c r="BD2383" s="137" t="str">
        <f>IF('8'!$B$5="","",IF('8'!$B$60="","",'8'!$B$2))</f>
        <v/>
      </c>
      <c r="BE2383" s="138" t="str">
        <f>IF('8'!$B$5="","",IF('8'!$B$60="","",'8'!$B$4))</f>
        <v/>
      </c>
    </row>
    <row r="2384" spans="50:57" x14ac:dyDescent="0.25">
      <c r="AX2384" s="139" t="str">
        <f>IF('8'!$B$5="","",IF('8'!$B$60="","",'8'!$B$5))</f>
        <v/>
      </c>
      <c r="AY2384" s="137" t="str">
        <f>IF('8'!$B$5="","",IF('8'!$B$60="","","PCF008002"))</f>
        <v/>
      </c>
      <c r="AZ2384" s="140" t="str">
        <f>IF('8'!$B$5="","",IF('8'!$B$60="","",1))</f>
        <v/>
      </c>
      <c r="BA2384" s="137" t="str">
        <f>IF('8'!$B$5="","",IF('8'!$B$60="","",9))</f>
        <v/>
      </c>
      <c r="BB2384" s="137" t="str">
        <f>IF('8'!$B$5="","",IF('8'!$B$60="","","QAQC"))</f>
        <v/>
      </c>
      <c r="BC2384" s="141" t="str">
        <f>IF('8'!$B$5="","",IF('8'!$B$60="","",0))</f>
        <v/>
      </c>
      <c r="BD2384" s="137" t="str">
        <f>IF('8'!$B$5="","",IF('8'!$B$60="","",'8'!$B$2))</f>
        <v/>
      </c>
      <c r="BE2384" s="138" t="str">
        <f>IF('8'!$B$5="","",IF('8'!$B$60="","",'8'!$B$4))</f>
        <v/>
      </c>
    </row>
    <row r="2385" spans="50:57" x14ac:dyDescent="0.25">
      <c r="AX2385" s="139" t="str">
        <f>IF('8'!$B$5="","",IF('8'!$B$60="","",'8'!$B$5))</f>
        <v/>
      </c>
      <c r="AY2385" s="137" t="str">
        <f>IF('8'!$B$5="","",IF('8'!$B$60="","","PCF008002"))</f>
        <v/>
      </c>
      <c r="AZ2385" s="140" t="str">
        <f>IF('8'!$B$5="","",IF('8'!$B$60="","",1))</f>
        <v/>
      </c>
      <c r="BA2385" s="137" t="str">
        <f>IF('8'!$B$5="","",IF('8'!$B$60="","",10))</f>
        <v/>
      </c>
      <c r="BB2385" s="137" t="str">
        <f>IF('8'!$B$5="","",IF('8'!$B$60="","",IF('8'!$R$60="","",'8'!$R$60)))</f>
        <v/>
      </c>
      <c r="BC2385" s="141" t="str">
        <f>IF('8'!$B$5="","",IF('8'!$B$60="","",0))</f>
        <v/>
      </c>
      <c r="BD2385" s="137" t="str">
        <f>IF('8'!$B$5="","",IF('8'!$B$60="","",'8'!$B$2))</f>
        <v/>
      </c>
      <c r="BE2385" s="138" t="str">
        <f>IF('8'!$B$5="","",IF('8'!$B$60="","",'8'!$B$4))</f>
        <v/>
      </c>
    </row>
    <row r="2386" spans="50:57" x14ac:dyDescent="0.25">
      <c r="AX2386" s="139" t="str">
        <f>IF('8'!$B$5="","",IF('8'!$B$60="","",'8'!$B$5))</f>
        <v/>
      </c>
      <c r="AY2386" s="137" t="str">
        <f>IF('8'!$B$5="","",IF('8'!$B$60="","","PCF008002"))</f>
        <v/>
      </c>
      <c r="AZ2386" s="140" t="str">
        <f>IF('8'!$B$5="","",IF('8'!$B$60="","",1))</f>
        <v/>
      </c>
      <c r="BA2386" s="137" t="str">
        <f>IF('8'!$B$5="","",IF('8'!$B$60="","",11))</f>
        <v/>
      </c>
      <c r="BB2386" s="137" t="str">
        <f>IF('8'!$B$5="","",IF('8'!$B$60="","",IF('8'!$K$60="","",'8'!$K$60)))</f>
        <v/>
      </c>
      <c r="BC2386" s="141" t="str">
        <f>IF('8'!$B$5="","",IF('8'!$B$60="","",0))</f>
        <v/>
      </c>
      <c r="BD2386" s="137" t="str">
        <f>IF('8'!$B$5="","",IF('8'!$B$60="","",'8'!$B$2))</f>
        <v/>
      </c>
      <c r="BE2386" s="138" t="str">
        <f>IF('8'!$B$5="","",IF('8'!$B$60="","",'8'!$B$4))</f>
        <v/>
      </c>
    </row>
    <row r="2387" spans="50:57" x14ac:dyDescent="0.25">
      <c r="AX2387" s="139" t="str">
        <f>IF('8'!$B$5="","",IF('8'!$B$60="","",'8'!$B$5))</f>
        <v/>
      </c>
      <c r="AY2387" s="137" t="str">
        <f>IF('8'!$B$5="","",IF('8'!$B$60="","","PCF008002"))</f>
        <v/>
      </c>
      <c r="AZ2387" s="140" t="str">
        <f>IF('8'!$B$5="","",IF('8'!$B$60="","",1))</f>
        <v/>
      </c>
      <c r="BA2387" s="137" t="str">
        <f>IF('8'!$B$5="","",IF('8'!$B$60="","",12))</f>
        <v/>
      </c>
      <c r="BB2387" s="137" t="str">
        <f>IF('8'!$B$5="","",IF('8'!$B$60="","",IF('8'!$E$60="","",'8'!$E$60)))</f>
        <v/>
      </c>
      <c r="BC2387" s="141" t="str">
        <f>IF('8'!$B$5="","",IF('8'!$B$60="","",0))</f>
        <v/>
      </c>
      <c r="BD2387" s="137" t="str">
        <f>IF('8'!$B$5="","",IF('8'!$B$60="","",'8'!$B$2))</f>
        <v/>
      </c>
      <c r="BE2387" s="138" t="str">
        <f>IF('8'!$B$5="","",IF('8'!$B$60="","",'8'!$B$4))</f>
        <v/>
      </c>
    </row>
    <row r="2388" spans="50:57" x14ac:dyDescent="0.25">
      <c r="AX2388" s="139" t="str">
        <f>IF('8'!$B$5="","",IF('8'!$B$60="","",'8'!$B$5))</f>
        <v/>
      </c>
      <c r="AY2388" s="137" t="str">
        <f>IF('8'!$B$5="","",IF('8'!$B$60="","","PCF008002"))</f>
        <v/>
      </c>
      <c r="AZ2388" s="140" t="str">
        <f>IF('8'!$B$5="","",IF('8'!$B$60="","",1))</f>
        <v/>
      </c>
      <c r="BA2388" s="137" t="str">
        <f>IF('8'!$B$5="","",IF('8'!$B$60="","",990))</f>
        <v/>
      </c>
      <c r="BB2388" s="137"/>
      <c r="BC2388" s="141" t="str">
        <f>IF('8'!$B$5="","",IF('8'!$B$60="","",0))</f>
        <v/>
      </c>
      <c r="BD2388" s="137" t="str">
        <f>IF('8'!$B$5="","",IF('8'!$B$60="","",'8'!$B$2))</f>
        <v/>
      </c>
      <c r="BE2388" s="138" t="str">
        <f>IF('8'!$B$5="","",IF('8'!$B$60="","",'8'!$B$4))</f>
        <v/>
      </c>
    </row>
    <row r="2389" spans="50:57" x14ac:dyDescent="0.25">
      <c r="AX2389" s="139" t="str">
        <f>IF('8'!$B$5="","",IF('8'!$B$60="","",'8'!$B$5))</f>
        <v/>
      </c>
      <c r="AY2389" s="137" t="str">
        <f>IF('8'!$B$5="","",IF('8'!$B$60="","","PCF008002"))</f>
        <v/>
      </c>
      <c r="AZ2389" s="140" t="str">
        <f>IF('8'!$B$5="","",IF('8'!$B$60="","",1))</f>
        <v/>
      </c>
      <c r="BA2389" s="137" t="str">
        <f>IF('8'!$B$5="","",IF('8'!$B$60="","",992))</f>
        <v/>
      </c>
      <c r="BB2389" s="137"/>
      <c r="BC2389" s="141" t="str">
        <f>IF('8'!$B$5="","",IF('8'!$B$60="","",0))</f>
        <v/>
      </c>
      <c r="BD2389" s="137" t="str">
        <f>IF('8'!$B$5="","",IF('8'!$B$60="","",'8'!$B$2))</f>
        <v/>
      </c>
      <c r="BE2389" s="138" t="str">
        <f>IF('8'!$B$5="","",IF('8'!$B$60="","",'8'!$B$4))</f>
        <v/>
      </c>
    </row>
    <row r="2390" spans="50:57" x14ac:dyDescent="0.25">
      <c r="AX2390" s="139" t="str">
        <f>IF('8'!$B$5="","",IF('8'!$B$60="","",'8'!$B$5))</f>
        <v/>
      </c>
      <c r="AY2390" s="137" t="str">
        <f>IF('8'!$B$5="","",IF('8'!$B$60="","","PCF008002"))</f>
        <v/>
      </c>
      <c r="AZ2390" s="140" t="str">
        <f>IF('8'!$B$5="","",IF('8'!$B$60="","",1))</f>
        <v/>
      </c>
      <c r="BA2390" s="137" t="str">
        <f>IF('8'!$B$5="","",IF('8'!$B$60="","",993))</f>
        <v/>
      </c>
      <c r="BB2390" s="137"/>
      <c r="BC2390" s="141" t="str">
        <f>IF('8'!$B$5="","",IF('8'!$B$60="","",0))</f>
        <v/>
      </c>
      <c r="BD2390" s="137" t="str">
        <f>IF('8'!$B$5="","",IF('8'!$B$60="","",'8'!$B$2))</f>
        <v/>
      </c>
      <c r="BE2390" s="138" t="str">
        <f>IF('8'!$B$5="","",IF('8'!$B$60="","",'8'!$B$4))</f>
        <v/>
      </c>
    </row>
    <row r="2391" spans="50:57" x14ac:dyDescent="0.25">
      <c r="AX2391" s="139" t="str">
        <f>IF('8'!$B$5="","",IF('8'!$B$60="","",'8'!$B$5))</f>
        <v/>
      </c>
      <c r="AY2391" s="137" t="str">
        <f>IF('8'!$B$5="","",IF('8'!$B$60="","","PCF008002"))</f>
        <v/>
      </c>
      <c r="AZ2391" s="140" t="str">
        <f>IF('8'!$B$5="","",IF('8'!$B$60="","",1))</f>
        <v/>
      </c>
      <c r="BA2391" s="137" t="str">
        <f>IF('8'!$B$5="","",IF('8'!$B$60="","",994))</f>
        <v/>
      </c>
      <c r="BB2391" s="137"/>
      <c r="BC2391" s="141" t="str">
        <f>IF('8'!$B$5="","",IF('8'!$B$60="","",0))</f>
        <v/>
      </c>
      <c r="BD2391" s="137" t="str">
        <f>IF('8'!$B$5="","",IF('8'!$B$60="","",'8'!$B$2))</f>
        <v/>
      </c>
      <c r="BE2391" s="138" t="str">
        <f>IF('8'!$B$5="","",IF('8'!$B$60="","",'8'!$B$4))</f>
        <v/>
      </c>
    </row>
    <row r="2392" spans="50:57" x14ac:dyDescent="0.25">
      <c r="AX2392" s="139" t="str">
        <f>IF('8'!$B$5="","",IF('8'!$B$60="","",'8'!$B$5))</f>
        <v/>
      </c>
      <c r="AY2392" s="137" t="str">
        <f>IF('8'!$B$5="","",IF('8'!$B$60="","","PCF008002"))</f>
        <v/>
      </c>
      <c r="AZ2392" s="140" t="str">
        <f>IF('8'!$B$5="","",IF('8'!$B$60="","",1))</f>
        <v/>
      </c>
      <c r="BA2392" s="137" t="str">
        <f>IF('8'!$B$5="","",IF('8'!$B$60="","",995))</f>
        <v/>
      </c>
      <c r="BB2392" s="137"/>
      <c r="BC2392" s="141" t="str">
        <f>IF('8'!$B$5="","",IF('8'!$B$60="","",0))</f>
        <v/>
      </c>
      <c r="BD2392" s="137" t="str">
        <f>IF('8'!$B$5="","",IF('8'!$B$60="","",'8'!$B$2))</f>
        <v/>
      </c>
      <c r="BE2392" s="138" t="str">
        <f>IF('8'!$B$5="","",IF('8'!$B$60="","",'8'!$B$4))</f>
        <v/>
      </c>
    </row>
    <row r="2393" spans="50:57" x14ac:dyDescent="0.25">
      <c r="AX2393" s="139" t="str">
        <f>IF('8'!$B$5="","",IF('8'!$B$60="","",'8'!$B$5))</f>
        <v/>
      </c>
      <c r="AY2393" s="137" t="str">
        <f>IF('8'!$B$5="","",IF('8'!$B$60="","","PCF008002"))</f>
        <v/>
      </c>
      <c r="AZ2393" s="140" t="str">
        <f>IF('8'!$B$5="","",IF('8'!$B$60="","",1))</f>
        <v/>
      </c>
      <c r="BA2393" s="137" t="str">
        <f>IF('8'!$B$5="","",IF('8'!$B$60="","",996))</f>
        <v/>
      </c>
      <c r="BB2393" s="137"/>
      <c r="BC2393" s="141" t="str">
        <f>IF('8'!$B$5="","",IF('8'!$B$60="","",0))</f>
        <v/>
      </c>
      <c r="BD2393" s="137" t="str">
        <f>IF('8'!$B$5="","",IF('8'!$B$60="","",'8'!$B$2))</f>
        <v/>
      </c>
      <c r="BE2393" s="138" t="str">
        <f>IF('8'!$B$5="","",IF('8'!$B$60="","",'8'!$B$4))</f>
        <v/>
      </c>
    </row>
    <row r="2394" spans="50:57" x14ac:dyDescent="0.25">
      <c r="AX2394" s="139" t="str">
        <f>IF('8'!$B$5="","",IF('8'!$B$60="","",'8'!$B$5))</f>
        <v/>
      </c>
      <c r="AY2394" s="137" t="str">
        <f>IF('8'!$B$5="","",IF('8'!$B$60="","","PCF008002"))</f>
        <v/>
      </c>
      <c r="AZ2394" s="140" t="str">
        <f>IF('8'!$B$5="","",IF('8'!$B$60="","",1))</f>
        <v/>
      </c>
      <c r="BA2394" s="137" t="str">
        <f>IF('8'!$B$5="","",IF('8'!$B$60="","",997))</f>
        <v/>
      </c>
      <c r="BB2394" s="137"/>
      <c r="BC2394" s="141" t="str">
        <f>IF('8'!$B$5="","",IF('8'!$B$60="","",0))</f>
        <v/>
      </c>
      <c r="BD2394" s="137" t="str">
        <f>IF('8'!$B$5="","",IF('8'!$B$60="","",'8'!$B$2))</f>
        <v/>
      </c>
      <c r="BE2394" s="138" t="str">
        <f>IF('8'!$B$5="","",IF('8'!$B$60="","",'8'!$B$4))</f>
        <v/>
      </c>
    </row>
    <row r="2395" spans="50:57" x14ac:dyDescent="0.25">
      <c r="AX2395" s="139" t="str">
        <f>IF('8'!$B$5="","",IF('8'!$B$60="","",'8'!$B$5))</f>
        <v/>
      </c>
      <c r="AY2395" s="137" t="str">
        <f>IF('8'!$B$5="","",IF('8'!$B$60="","","PCF008002"))</f>
        <v/>
      </c>
      <c r="AZ2395" s="140" t="str">
        <f>IF('8'!$B$5="","",IF('8'!$B$60="","",1))</f>
        <v/>
      </c>
      <c r="BA2395" s="137" t="str">
        <f>IF('8'!$B$5="","",IF('8'!$B$60="","",998))</f>
        <v/>
      </c>
      <c r="BB2395" s="137"/>
      <c r="BC2395" s="141" t="str">
        <f>IF('8'!$B$5="","",IF('8'!$B$60="","",0))</f>
        <v/>
      </c>
      <c r="BD2395" s="137" t="str">
        <f>IF('8'!$B$5="","",IF('8'!$B$60="","",'8'!$B$2))</f>
        <v/>
      </c>
      <c r="BE2395" s="138" t="str">
        <f>IF('8'!$B$5="","",IF('8'!$B$60="","",'8'!$B$4))</f>
        <v/>
      </c>
    </row>
    <row r="2396" spans="50:57" x14ac:dyDescent="0.25">
      <c r="AX2396" s="139" t="str">
        <f>IF('8'!$B$5="","",IF('8'!$B$60="","",'8'!$B$5))</f>
        <v/>
      </c>
      <c r="AY2396" s="137" t="str">
        <f>IF('8'!$B$5="","",IF('8'!$B$60="","","PCF008002"))</f>
        <v/>
      </c>
      <c r="AZ2396" s="140" t="str">
        <f>IF('8'!$B$5="","",IF('8'!$B$60="","",1))</f>
        <v/>
      </c>
      <c r="BA2396" s="137" t="str">
        <f>IF('8'!$B$5="","",IF('8'!$B$60="","",999))</f>
        <v/>
      </c>
      <c r="BB2396" s="137"/>
      <c r="BC2396" s="141" t="str">
        <f>IF('8'!$B$5="","",IF('8'!$B$60="","",0))</f>
        <v/>
      </c>
      <c r="BD2396" s="137" t="str">
        <f>IF('8'!$B$5="","",IF('8'!$B$60="","",'8'!$B$2))</f>
        <v/>
      </c>
      <c r="BE2396" s="138" t="str">
        <f>IF('8'!$B$5="","",IF('8'!$B$60="","",'8'!$B$4))</f>
        <v/>
      </c>
    </row>
    <row r="2397" spans="50:57" x14ac:dyDescent="0.25">
      <c r="AX2397" s="139" t="str">
        <f>IF('8'!$B$5="","",IF('8'!$B$61="","",'8'!$B$5))</f>
        <v/>
      </c>
      <c r="AY2397" s="137" t="str">
        <f>IF('8'!$B$5="","",IF('8'!$B$61="","","PCF008002"))</f>
        <v/>
      </c>
      <c r="AZ2397" s="140" t="str">
        <f>IF('8'!$B$5="","",IF('8'!$B$61="","",2))</f>
        <v/>
      </c>
      <c r="BA2397" s="137" t="str">
        <f>IF('8'!$B$5="","",IF('8'!$B$61="","",1))</f>
        <v/>
      </c>
      <c r="BB2397" s="137" t="str">
        <f>IF('8'!$B$5="","",IF('8'!$B$61="","",IF('8'!$B$61="","",'8'!$B$61)))</f>
        <v/>
      </c>
      <c r="BC2397" s="141" t="str">
        <f>IF('8'!$B$5="","",IF('8'!$B$61="","",0))</f>
        <v/>
      </c>
      <c r="BD2397" s="137" t="str">
        <f>IF('8'!$B$5="","",IF('8'!$B$61="","",'8'!$B$2))</f>
        <v/>
      </c>
      <c r="BE2397" s="138" t="str">
        <f>IF('8'!$B$5="","",IF('8'!$B$61="","",'8'!$B$4))</f>
        <v/>
      </c>
    </row>
    <row r="2398" spans="50:57" x14ac:dyDescent="0.25">
      <c r="AX2398" s="139" t="str">
        <f>IF('8'!$B$5="","",IF('8'!$B$61="","",'8'!$B$5))</f>
        <v/>
      </c>
      <c r="AY2398" s="137" t="str">
        <f>IF('8'!$B$5="","",IF('8'!$B$61="","","PCF008002"))</f>
        <v/>
      </c>
      <c r="AZ2398" s="140" t="str">
        <f>IF('8'!$B$5="","",IF('8'!$B$61="","",2))</f>
        <v/>
      </c>
      <c r="BA2398" s="137" t="str">
        <f>IF('8'!$B$5="","",IF('8'!$B$61="","",2))</f>
        <v/>
      </c>
      <c r="BB2398" s="137" t="str">
        <f>IF('8'!$B$5="","",IF('8'!$B$61="","",IF('8'!$J$61="","",'8'!$J$61)))</f>
        <v/>
      </c>
      <c r="BC2398" s="141" t="str">
        <f>IF('8'!$B$5="","",IF('8'!$B$61="","",0))</f>
        <v/>
      </c>
      <c r="BD2398" s="137" t="str">
        <f>IF('8'!$B$5="","",IF('8'!$B$61="","",'8'!$B$2))</f>
        <v/>
      </c>
      <c r="BE2398" s="138" t="str">
        <f>IF('8'!$B$5="","",IF('8'!$B$61="","",'8'!$B$4))</f>
        <v/>
      </c>
    </row>
    <row r="2399" spans="50:57" x14ac:dyDescent="0.25">
      <c r="AX2399" s="139" t="str">
        <f>IF('8'!$B$5="","",IF('8'!$B$61="","",'8'!$B$5))</f>
        <v/>
      </c>
      <c r="AY2399" s="137" t="str">
        <f>IF('8'!$B$5="","",IF('8'!$B$61="","","PCF008002"))</f>
        <v/>
      </c>
      <c r="AZ2399" s="140" t="str">
        <f>IF('8'!$B$5="","",IF('8'!$B$61="","",2))</f>
        <v/>
      </c>
      <c r="BA2399" s="137" t="str">
        <f>IF('8'!$B$5="","",IF('8'!$B$61="","",3))</f>
        <v/>
      </c>
      <c r="BB2399" s="137" t="str">
        <f>IF('8'!$B$5="","",IF('8'!$B$61="","",IF('8'!$D$61="","",'8'!$D$61)))</f>
        <v/>
      </c>
      <c r="BC2399" s="141" t="str">
        <f>IF('8'!$B$5="","",IF('8'!$B$61="","",0))</f>
        <v/>
      </c>
      <c r="BD2399" s="137" t="str">
        <f>IF('8'!$B$5="","",IF('8'!$B$61="","",'8'!$B$2))</f>
        <v/>
      </c>
      <c r="BE2399" s="138" t="str">
        <f>IF('8'!$B$5="","",IF('8'!$B$61="","",'8'!$B$4))</f>
        <v/>
      </c>
    </row>
    <row r="2400" spans="50:57" x14ac:dyDescent="0.25">
      <c r="AX2400" s="139" t="str">
        <f>IF('8'!$B$5="","",IF('8'!$B$61="","",'8'!$B$5))</f>
        <v/>
      </c>
      <c r="AY2400" s="137" t="str">
        <f>IF('8'!$B$5="","",IF('8'!$B$61="","","PCF008002"))</f>
        <v/>
      </c>
      <c r="AZ2400" s="140" t="str">
        <f>IF('8'!$B$5="","",IF('8'!$B$61="","",2))</f>
        <v/>
      </c>
      <c r="BA2400" s="137" t="str">
        <f>IF('8'!$B$5="","",IF('8'!$B$61="","",4))</f>
        <v/>
      </c>
      <c r="BB2400" s="137" t="str">
        <f>IF('8'!$B$5="","",IF('8'!$B$61="","",IF('8'!$D$61="","",'8'!$D$61)))</f>
        <v/>
      </c>
      <c r="BC2400" s="141" t="str">
        <f>IF('8'!$B$5="","",IF('8'!$B$61="","",0))</f>
        <v/>
      </c>
      <c r="BD2400" s="137" t="str">
        <f>IF('8'!$B$5="","",IF('8'!$B$61="","",'8'!$B$2))</f>
        <v/>
      </c>
      <c r="BE2400" s="138" t="str">
        <f>IF('8'!$B$5="","",IF('8'!$B$61="","",'8'!$B$4))</f>
        <v/>
      </c>
    </row>
    <row r="2401" spans="50:57" x14ac:dyDescent="0.25">
      <c r="AX2401" s="139" t="str">
        <f>IF('8'!$B$5="","",IF('8'!$B$61="","",'8'!$B$5))</f>
        <v/>
      </c>
      <c r="AY2401" s="137" t="str">
        <f>IF('8'!$B$5="","",IF('8'!$B$61="","","PCF008002"))</f>
        <v/>
      </c>
      <c r="AZ2401" s="140" t="str">
        <f>IF('8'!$B$5="","",IF('8'!$B$61="","",2))</f>
        <v/>
      </c>
      <c r="BA2401" s="137" t="str">
        <f>IF('8'!$B$5="","",IF('8'!$B$61="","",5))</f>
        <v/>
      </c>
      <c r="BB2401" s="137" t="str">
        <f>IF('8'!$B$5="","",IF('8'!$B$61="","",IF('8'!$F$61="","",'8'!$F$61)))</f>
        <v/>
      </c>
      <c r="BC2401" s="141" t="str">
        <f>IF('8'!$B$5="","",IF('8'!$B$61="","",0))</f>
        <v/>
      </c>
      <c r="BD2401" s="137" t="str">
        <f>IF('8'!$B$5="","",IF('8'!$B$61="","",'8'!$B$2))</f>
        <v/>
      </c>
      <c r="BE2401" s="138" t="str">
        <f>IF('8'!$B$5="","",IF('8'!$B$61="","",'8'!$B$4))</f>
        <v/>
      </c>
    </row>
    <row r="2402" spans="50:57" x14ac:dyDescent="0.25">
      <c r="AX2402" s="139" t="str">
        <f>IF('8'!$B$5="","",IF('8'!$B$61="","",'8'!$B$5))</f>
        <v/>
      </c>
      <c r="AY2402" s="137" t="str">
        <f>IF('8'!$B$5="","",IF('8'!$B$61="","","PCF008002"))</f>
        <v/>
      </c>
      <c r="AZ2402" s="140" t="str">
        <f>IF('8'!$B$5="","",IF('8'!$B$61="","",2))</f>
        <v/>
      </c>
      <c r="BA2402" s="137" t="str">
        <f>IF('8'!$B$5="","",IF('8'!$B$61="","",6))</f>
        <v/>
      </c>
      <c r="BB2402" s="137" t="str">
        <f>IF('8'!$B$5="","",IF('8'!$B$61="","",IF('8'!$G$61="","",'8'!$G$61)))</f>
        <v/>
      </c>
      <c r="BC2402" s="141" t="str">
        <f>IF('8'!$B$5="","",IF('8'!$B$61="","",0))</f>
        <v/>
      </c>
      <c r="BD2402" s="137" t="str">
        <f>IF('8'!$B$5="","",IF('8'!$B$61="","",'8'!$B$2))</f>
        <v/>
      </c>
      <c r="BE2402" s="138" t="str">
        <f>IF('8'!$B$5="","",IF('8'!$B$61="","",'8'!$B$4))</f>
        <v/>
      </c>
    </row>
    <row r="2403" spans="50:57" x14ac:dyDescent="0.25">
      <c r="AX2403" s="139" t="str">
        <f>IF('8'!$B$5="","",IF('8'!$B$61="","",'8'!$B$5))</f>
        <v/>
      </c>
      <c r="AY2403" s="137" t="str">
        <f>IF('8'!$B$5="","",IF('8'!$B$61="","","PCF008002"))</f>
        <v/>
      </c>
      <c r="AZ2403" s="140" t="str">
        <f>IF('8'!$B$5="","",IF('8'!$B$61="","",2))</f>
        <v/>
      </c>
      <c r="BA2403" s="137" t="str">
        <f>IF('8'!$B$5="","",IF('8'!$B$61="","",7))</f>
        <v/>
      </c>
      <c r="BB2403" s="137" t="str">
        <f>IF('8'!$B$5="","",IF('8'!$B$61="","",IF('8'!$H$61="","",'8'!$H$61)))</f>
        <v/>
      </c>
      <c r="BC2403" s="141" t="str">
        <f>IF('8'!$B$5="","",IF('8'!$B$61="","",0))</f>
        <v/>
      </c>
      <c r="BD2403" s="137" t="str">
        <f>IF('8'!$B$5="","",IF('8'!$B$61="","",'8'!$B$2))</f>
        <v/>
      </c>
      <c r="BE2403" s="138" t="str">
        <f>IF('8'!$B$5="","",IF('8'!$B$61="","",'8'!$B$4))</f>
        <v/>
      </c>
    </row>
    <row r="2404" spans="50:57" x14ac:dyDescent="0.25">
      <c r="AX2404" s="139" t="str">
        <f>IF('8'!$B$5="","",IF('8'!$B$61="","",'8'!$B$5))</f>
        <v/>
      </c>
      <c r="AY2404" s="137" t="str">
        <f>IF('8'!$B$5="","",IF('8'!$B$61="","","PCF008002"))</f>
        <v/>
      </c>
      <c r="AZ2404" s="140" t="str">
        <f>IF('8'!$B$5="","",IF('8'!$B$61="","",2))</f>
        <v/>
      </c>
      <c r="BA2404" s="137" t="str">
        <f>IF('8'!$B$5="","",IF('8'!$B$61="","",8))</f>
        <v/>
      </c>
      <c r="BB2404" s="137" t="str">
        <f>IF('8'!$B$5="","",IF('8'!$B$61="","",IF('8'!$I$61="","",'8'!$I$61)))</f>
        <v/>
      </c>
      <c r="BC2404" s="141" t="str">
        <f>IF('8'!$B$5="","",IF('8'!$B$61="","",0))</f>
        <v/>
      </c>
      <c r="BD2404" s="137" t="str">
        <f>IF('8'!$B$5="","",IF('8'!$B$61="","",'8'!$B$2))</f>
        <v/>
      </c>
      <c r="BE2404" s="138" t="str">
        <f>IF('8'!$B$5="","",IF('8'!$B$61="","",'8'!$B$4))</f>
        <v/>
      </c>
    </row>
    <row r="2405" spans="50:57" x14ac:dyDescent="0.25">
      <c r="AX2405" s="139" t="str">
        <f>IF('8'!$B$5="","",IF('8'!$B$61="","",'8'!$B$5))</f>
        <v/>
      </c>
      <c r="AY2405" s="137" t="str">
        <f>IF('8'!$B$5="","",IF('8'!$B$61="","","PCF008002"))</f>
        <v/>
      </c>
      <c r="AZ2405" s="140" t="str">
        <f>IF('8'!$B$5="","",IF('8'!$B$61="","",2))</f>
        <v/>
      </c>
      <c r="BA2405" s="137" t="str">
        <f>IF('8'!$B$5="","",IF('8'!$B$61="","",9))</f>
        <v/>
      </c>
      <c r="BB2405" s="137" t="str">
        <f>IF('8'!$B$5="","",IF('8'!$B$61="","","QAQC"))</f>
        <v/>
      </c>
      <c r="BC2405" s="141" t="str">
        <f>IF('8'!$B$5="","",IF('8'!$B$61="","",0))</f>
        <v/>
      </c>
      <c r="BD2405" s="137" t="str">
        <f>IF('8'!$B$5="","",IF('8'!$B$61="","",'8'!$B$2))</f>
        <v/>
      </c>
      <c r="BE2405" s="138" t="str">
        <f>IF('8'!$B$5="","",IF('8'!$B$61="","",'8'!$B$4))</f>
        <v/>
      </c>
    </row>
    <row r="2406" spans="50:57" x14ac:dyDescent="0.25">
      <c r="AX2406" s="139" t="str">
        <f>IF('8'!$B$5="","",IF('8'!$B$61="","",'8'!$B$5))</f>
        <v/>
      </c>
      <c r="AY2406" s="137" t="str">
        <f>IF('8'!$B$5="","",IF('8'!$B$61="","","PCF008002"))</f>
        <v/>
      </c>
      <c r="AZ2406" s="140" t="str">
        <f>IF('8'!$B$5="","",IF('8'!$B$61="","",2))</f>
        <v/>
      </c>
      <c r="BA2406" s="137" t="str">
        <f>IF('8'!$B$5="","",IF('8'!$B$61="","",10))</f>
        <v/>
      </c>
      <c r="BB2406" s="137" t="str">
        <f>IF('8'!$B$5="","",IF('8'!$B$61="","",IF('8'!$R$61="","",'8'!$R$61)))</f>
        <v/>
      </c>
      <c r="BC2406" s="141" t="str">
        <f>IF('8'!$B$5="","",IF('8'!$B$61="","",0))</f>
        <v/>
      </c>
      <c r="BD2406" s="137" t="str">
        <f>IF('8'!$B$5="","",IF('8'!$B$61="","",'8'!$B$2))</f>
        <v/>
      </c>
      <c r="BE2406" s="138" t="str">
        <f>IF('8'!$B$5="","",IF('8'!$B$61="","",'8'!$B$4))</f>
        <v/>
      </c>
    </row>
    <row r="2407" spans="50:57" x14ac:dyDescent="0.25">
      <c r="AX2407" s="139" t="str">
        <f>IF('8'!$B$5="","",IF('8'!$B$61="","",'8'!$B$5))</f>
        <v/>
      </c>
      <c r="AY2407" s="137" t="str">
        <f>IF('8'!$B$5="","",IF('8'!$B$61="","","PCF008002"))</f>
        <v/>
      </c>
      <c r="AZ2407" s="140" t="str">
        <f>IF('8'!$B$5="","",IF('8'!$B$61="","",2))</f>
        <v/>
      </c>
      <c r="BA2407" s="137" t="str">
        <f>IF('8'!$B$5="","",IF('8'!$B$61="","",11))</f>
        <v/>
      </c>
      <c r="BB2407" s="137" t="str">
        <f>IF('8'!$B$5="","",IF('8'!$B$61="","",IF('8'!$K$61="","",'8'!$K$61)))</f>
        <v/>
      </c>
      <c r="BC2407" s="141" t="str">
        <f>IF('8'!$B$5="","",IF('8'!$B$61="","",0))</f>
        <v/>
      </c>
      <c r="BD2407" s="137" t="str">
        <f>IF('8'!$B$5="","",IF('8'!$B$61="","",'8'!$B$2))</f>
        <v/>
      </c>
      <c r="BE2407" s="138" t="str">
        <f>IF('8'!$B$5="","",IF('8'!$B$61="","",'8'!$B$4))</f>
        <v/>
      </c>
    </row>
    <row r="2408" spans="50:57" x14ac:dyDescent="0.25">
      <c r="AX2408" s="139" t="str">
        <f>IF('8'!$B$5="","",IF('8'!$B$61="","",'8'!$B$5))</f>
        <v/>
      </c>
      <c r="AY2408" s="137" t="str">
        <f>IF('8'!$B$5="","",IF('8'!$B$61="","","PCF008002"))</f>
        <v/>
      </c>
      <c r="AZ2408" s="140" t="str">
        <f>IF('8'!$B$5="","",IF('8'!$B$61="","",2))</f>
        <v/>
      </c>
      <c r="BA2408" s="137" t="str">
        <f>IF('8'!$B$5="","",IF('8'!$B$61="","",12))</f>
        <v/>
      </c>
      <c r="BB2408" s="137" t="str">
        <f>IF('8'!$B$5="","",IF('8'!$B$61="","",IF('8'!$E$61="","",'8'!$E$61)))</f>
        <v/>
      </c>
      <c r="BC2408" s="141" t="str">
        <f>IF('8'!$B$5="","",IF('8'!$B$61="","",0))</f>
        <v/>
      </c>
      <c r="BD2408" s="137" t="str">
        <f>IF('8'!$B$5="","",IF('8'!$B$61="","",'8'!$B$2))</f>
        <v/>
      </c>
      <c r="BE2408" s="138" t="str">
        <f>IF('8'!$B$5="","",IF('8'!$B$61="","",'8'!$B$4))</f>
        <v/>
      </c>
    </row>
    <row r="2409" spans="50:57" x14ac:dyDescent="0.25">
      <c r="AX2409" s="139" t="str">
        <f>IF('8'!$B$5="","",IF('8'!$B$61="","",'8'!$B$5))</f>
        <v/>
      </c>
      <c r="AY2409" s="137" t="str">
        <f>IF('8'!$B$5="","",IF('8'!$B$61="","","PCF008002"))</f>
        <v/>
      </c>
      <c r="AZ2409" s="140" t="str">
        <f>IF('8'!$B$5="","",IF('8'!$B$61="","",2))</f>
        <v/>
      </c>
      <c r="BA2409" s="137" t="str">
        <f>IF('8'!$B$5="","",IF('8'!$B$61="","",990))</f>
        <v/>
      </c>
      <c r="BB2409" s="137"/>
      <c r="BC2409" s="141" t="str">
        <f>IF('8'!$B$5="","",IF('8'!$B$61="","",0))</f>
        <v/>
      </c>
      <c r="BD2409" s="137" t="str">
        <f>IF('8'!$B$5="","",IF('8'!$B$61="","",'8'!$B$2))</f>
        <v/>
      </c>
      <c r="BE2409" s="138" t="str">
        <f>IF('8'!$B$5="","",IF('8'!$B$61="","",'8'!$B$4))</f>
        <v/>
      </c>
    </row>
    <row r="2410" spans="50:57" x14ac:dyDescent="0.25">
      <c r="AX2410" s="139" t="str">
        <f>IF('8'!$B$5="","",IF('8'!$B$61="","",'8'!$B$5))</f>
        <v/>
      </c>
      <c r="AY2410" s="137" t="str">
        <f>IF('8'!$B$5="","",IF('8'!$B$61="","","PCF008002"))</f>
        <v/>
      </c>
      <c r="AZ2410" s="140" t="str">
        <f>IF('8'!$B$5="","",IF('8'!$B$61="","",2))</f>
        <v/>
      </c>
      <c r="BA2410" s="137" t="str">
        <f>IF('8'!$B$5="","",IF('8'!$B$61="","",992))</f>
        <v/>
      </c>
      <c r="BB2410" s="137"/>
      <c r="BC2410" s="141" t="str">
        <f>IF('8'!$B$5="","",IF('8'!$B$61="","",0))</f>
        <v/>
      </c>
      <c r="BD2410" s="137" t="str">
        <f>IF('8'!$B$5="","",IF('8'!$B$61="","",'8'!$B$2))</f>
        <v/>
      </c>
      <c r="BE2410" s="138" t="str">
        <f>IF('8'!$B$5="","",IF('8'!$B$61="","",'8'!$B$4))</f>
        <v/>
      </c>
    </row>
    <row r="2411" spans="50:57" x14ac:dyDescent="0.25">
      <c r="AX2411" s="139" t="str">
        <f>IF('8'!$B$5="","",IF('8'!$B$61="","",'8'!$B$5))</f>
        <v/>
      </c>
      <c r="AY2411" s="137" t="str">
        <f>IF('8'!$B$5="","",IF('8'!$B$61="","","PCF008002"))</f>
        <v/>
      </c>
      <c r="AZ2411" s="140" t="str">
        <f>IF('8'!$B$5="","",IF('8'!$B$61="","",2))</f>
        <v/>
      </c>
      <c r="BA2411" s="137" t="str">
        <f>IF('8'!$B$5="","",IF('8'!$B$61="","",993))</f>
        <v/>
      </c>
      <c r="BB2411" s="137"/>
      <c r="BC2411" s="141" t="str">
        <f>IF('8'!$B$5="","",IF('8'!$B$61="","",0))</f>
        <v/>
      </c>
      <c r="BD2411" s="137" t="str">
        <f>IF('8'!$B$5="","",IF('8'!$B$61="","",'8'!$B$2))</f>
        <v/>
      </c>
      <c r="BE2411" s="138" t="str">
        <f>IF('8'!$B$5="","",IF('8'!$B$61="","",'8'!$B$4))</f>
        <v/>
      </c>
    </row>
    <row r="2412" spans="50:57" x14ac:dyDescent="0.25">
      <c r="AX2412" s="139" t="str">
        <f>IF('8'!$B$5="","",IF('8'!$B$61="","",'8'!$B$5))</f>
        <v/>
      </c>
      <c r="AY2412" s="137" t="str">
        <f>IF('8'!$B$5="","",IF('8'!$B$61="","","PCF008002"))</f>
        <v/>
      </c>
      <c r="AZ2412" s="140" t="str">
        <f>IF('8'!$B$5="","",IF('8'!$B$61="","",2))</f>
        <v/>
      </c>
      <c r="BA2412" s="137" t="str">
        <f>IF('8'!$B$5="","",IF('8'!$B$61="","",994))</f>
        <v/>
      </c>
      <c r="BB2412" s="137"/>
      <c r="BC2412" s="141" t="str">
        <f>IF('8'!$B$5="","",IF('8'!$B$61="","",0))</f>
        <v/>
      </c>
      <c r="BD2412" s="137" t="str">
        <f>IF('8'!$B$5="","",IF('8'!$B$61="","",'8'!$B$2))</f>
        <v/>
      </c>
      <c r="BE2412" s="138" t="str">
        <f>IF('8'!$B$5="","",IF('8'!$B$61="","",'8'!$B$4))</f>
        <v/>
      </c>
    </row>
    <row r="2413" spans="50:57" x14ac:dyDescent="0.25">
      <c r="AX2413" s="139" t="str">
        <f>IF('8'!$B$5="","",IF('8'!$B$61="","",'8'!$B$5))</f>
        <v/>
      </c>
      <c r="AY2413" s="137" t="str">
        <f>IF('8'!$B$5="","",IF('8'!$B$61="","","PCF008002"))</f>
        <v/>
      </c>
      <c r="AZ2413" s="140" t="str">
        <f>IF('8'!$B$5="","",IF('8'!$B$61="","",2))</f>
        <v/>
      </c>
      <c r="BA2413" s="137" t="str">
        <f>IF('8'!$B$5="","",IF('8'!$B$61="","",995))</f>
        <v/>
      </c>
      <c r="BB2413" s="137"/>
      <c r="BC2413" s="141" t="str">
        <f>IF('8'!$B$5="","",IF('8'!$B$61="","",0))</f>
        <v/>
      </c>
      <c r="BD2413" s="137" t="str">
        <f>IF('8'!$B$5="","",IF('8'!$B$61="","",'8'!$B$2))</f>
        <v/>
      </c>
      <c r="BE2413" s="138" t="str">
        <f>IF('8'!$B$5="","",IF('8'!$B$61="","",'8'!$B$4))</f>
        <v/>
      </c>
    </row>
    <row r="2414" spans="50:57" x14ac:dyDescent="0.25">
      <c r="AX2414" s="139" t="str">
        <f>IF('8'!$B$5="","",IF('8'!$B$61="","",'8'!$B$5))</f>
        <v/>
      </c>
      <c r="AY2414" s="137" t="str">
        <f>IF('8'!$B$5="","",IF('8'!$B$61="","","PCF008002"))</f>
        <v/>
      </c>
      <c r="AZ2414" s="140" t="str">
        <f>IF('8'!$B$5="","",IF('8'!$B$61="","",2))</f>
        <v/>
      </c>
      <c r="BA2414" s="137" t="str">
        <f>IF('8'!$B$5="","",IF('8'!$B$61="","",996))</f>
        <v/>
      </c>
      <c r="BB2414" s="137"/>
      <c r="BC2414" s="141" t="str">
        <f>IF('8'!$B$5="","",IF('8'!$B$61="","",0))</f>
        <v/>
      </c>
      <c r="BD2414" s="137" t="str">
        <f>IF('8'!$B$5="","",IF('8'!$B$61="","",'8'!$B$2))</f>
        <v/>
      </c>
      <c r="BE2414" s="138" t="str">
        <f>IF('8'!$B$5="","",IF('8'!$B$61="","",'8'!$B$4))</f>
        <v/>
      </c>
    </row>
    <row r="2415" spans="50:57" x14ac:dyDescent="0.25">
      <c r="AX2415" s="139" t="str">
        <f>IF('8'!$B$5="","",IF('8'!$B$61="","",'8'!$B$5))</f>
        <v/>
      </c>
      <c r="AY2415" s="137" t="str">
        <f>IF('8'!$B$5="","",IF('8'!$B$61="","","PCF008002"))</f>
        <v/>
      </c>
      <c r="AZ2415" s="140" t="str">
        <f>IF('8'!$B$5="","",IF('8'!$B$61="","",2))</f>
        <v/>
      </c>
      <c r="BA2415" s="137" t="str">
        <f>IF('8'!$B$5="","",IF('8'!$B$61="","",997))</f>
        <v/>
      </c>
      <c r="BB2415" s="137"/>
      <c r="BC2415" s="141" t="str">
        <f>IF('8'!$B$5="","",IF('8'!$B$61="","",0))</f>
        <v/>
      </c>
      <c r="BD2415" s="137" t="str">
        <f>IF('8'!$B$5="","",IF('8'!$B$61="","",'8'!$B$2))</f>
        <v/>
      </c>
      <c r="BE2415" s="138" t="str">
        <f>IF('8'!$B$5="","",IF('8'!$B$61="","",'8'!$B$4))</f>
        <v/>
      </c>
    </row>
    <row r="2416" spans="50:57" x14ac:dyDescent="0.25">
      <c r="AX2416" s="139" t="str">
        <f>IF('8'!$B$5="","",IF('8'!$B$61="","",'8'!$B$5))</f>
        <v/>
      </c>
      <c r="AY2416" s="137" t="str">
        <f>IF('8'!$B$5="","",IF('8'!$B$61="","","PCF008002"))</f>
        <v/>
      </c>
      <c r="AZ2416" s="140" t="str">
        <f>IF('8'!$B$5="","",IF('8'!$B$61="","",2))</f>
        <v/>
      </c>
      <c r="BA2416" s="137" t="str">
        <f>IF('8'!$B$5="","",IF('8'!$B$61="","",998))</f>
        <v/>
      </c>
      <c r="BB2416" s="137"/>
      <c r="BC2416" s="141" t="str">
        <f>IF('8'!$B$5="","",IF('8'!$B$61="","",0))</f>
        <v/>
      </c>
      <c r="BD2416" s="137" t="str">
        <f>IF('8'!$B$5="","",IF('8'!$B$61="","",'8'!$B$2))</f>
        <v/>
      </c>
      <c r="BE2416" s="138" t="str">
        <f>IF('8'!$B$5="","",IF('8'!$B$61="","",'8'!$B$4))</f>
        <v/>
      </c>
    </row>
    <row r="2417" spans="50:57" x14ac:dyDescent="0.25">
      <c r="AX2417" s="139" t="str">
        <f>IF('8'!$B$5="","",IF('8'!$B$61="","",'8'!$B$5))</f>
        <v/>
      </c>
      <c r="AY2417" s="137" t="str">
        <f>IF('8'!$B$5="","",IF('8'!$B$61="","","PCF008002"))</f>
        <v/>
      </c>
      <c r="AZ2417" s="140" t="str">
        <f>IF('8'!$B$5="","",IF('8'!$B$61="","",2))</f>
        <v/>
      </c>
      <c r="BA2417" s="137" t="str">
        <f>IF('8'!$B$5="","",IF('8'!$B$61="","",999))</f>
        <v/>
      </c>
      <c r="BB2417" s="137"/>
      <c r="BC2417" s="141" t="str">
        <f>IF('8'!$B$5="","",IF('8'!$B$61="","",0))</f>
        <v/>
      </c>
      <c r="BD2417" s="137" t="str">
        <f>IF('8'!$B$5="","",IF('8'!$B$61="","",'8'!$B$2))</f>
        <v/>
      </c>
      <c r="BE2417" s="138" t="str">
        <f>IF('8'!$B$5="","",IF('8'!$B$61="","",'8'!$B$4))</f>
        <v/>
      </c>
    </row>
    <row r="2418" spans="50:57" x14ac:dyDescent="0.25">
      <c r="AX2418" s="139" t="str">
        <f>IF('8'!$B$5="","",IF('8'!$B$62="","",'8'!$B$5))</f>
        <v/>
      </c>
      <c r="AY2418" s="137" t="str">
        <f>IF('8'!$B$5="","",IF('8'!$B$62="","","PCF008002"))</f>
        <v/>
      </c>
      <c r="AZ2418" s="140" t="str">
        <f>IF('8'!$B$5="","",IF('8'!$B$62="","",3))</f>
        <v/>
      </c>
      <c r="BA2418" s="137" t="str">
        <f>IF('8'!$B$5="","",IF('8'!$B$62="","",1))</f>
        <v/>
      </c>
      <c r="BB2418" s="137" t="str">
        <f>IF('8'!$B$5="","",IF('8'!$B$62="","",IF('8'!$B$62="","",'8'!$B$62)))</f>
        <v/>
      </c>
      <c r="BC2418" s="141" t="str">
        <f>IF('8'!$B$5="","",IF('8'!$B$62="","",0))</f>
        <v/>
      </c>
      <c r="BD2418" s="137" t="str">
        <f>IF('8'!$B$5="","",IF('8'!$B$62="","",'8'!$B$2))</f>
        <v/>
      </c>
      <c r="BE2418" s="138" t="str">
        <f>IF('8'!$B$5="","",IF('8'!$B$62="","",'8'!$B$4))</f>
        <v/>
      </c>
    </row>
    <row r="2419" spans="50:57" x14ac:dyDescent="0.25">
      <c r="AX2419" s="139" t="str">
        <f>IF('8'!$B$5="","",IF('8'!$B$62="","",'8'!$B$5))</f>
        <v/>
      </c>
      <c r="AY2419" s="137" t="str">
        <f>IF('8'!$B$5="","",IF('8'!$B$62="","","PCF008002"))</f>
        <v/>
      </c>
      <c r="AZ2419" s="140" t="str">
        <f>IF('8'!$B$5="","",IF('8'!$B$62="","",3))</f>
        <v/>
      </c>
      <c r="BA2419" s="137" t="str">
        <f>IF('8'!$B$5="","",IF('8'!$B$62="","",2))</f>
        <v/>
      </c>
      <c r="BB2419" s="137" t="str">
        <f>IF('8'!$B$5="","",IF('8'!$B$62="","",IF('8'!$J$62="","",'8'!$J$62)))</f>
        <v/>
      </c>
      <c r="BC2419" s="141" t="str">
        <f>IF('8'!$B$5="","",IF('8'!$B$62="","",0))</f>
        <v/>
      </c>
      <c r="BD2419" s="137" t="str">
        <f>IF('8'!$B$5="","",IF('8'!$B$62="","",'8'!$B$2))</f>
        <v/>
      </c>
      <c r="BE2419" s="138" t="str">
        <f>IF('8'!$B$5="","",IF('8'!$B$62="","",'8'!$B$4))</f>
        <v/>
      </c>
    </row>
    <row r="2420" spans="50:57" x14ac:dyDescent="0.25">
      <c r="AX2420" s="139" t="str">
        <f>IF('8'!$B$5="","",IF('8'!$B$62="","",'8'!$B$5))</f>
        <v/>
      </c>
      <c r="AY2420" s="137" t="str">
        <f>IF('8'!$B$5="","",IF('8'!$B$62="","","PCF008002"))</f>
        <v/>
      </c>
      <c r="AZ2420" s="140" t="str">
        <f>IF('8'!$B$5="","",IF('8'!$B$62="","",3))</f>
        <v/>
      </c>
      <c r="BA2420" s="137" t="str">
        <f>IF('8'!$B$5="","",IF('8'!$B$62="","",3))</f>
        <v/>
      </c>
      <c r="BB2420" s="137" t="str">
        <f>IF('8'!$B$5="","",IF('8'!$B$62="","",IF('8'!$D$62="","",'8'!$D$62)))</f>
        <v/>
      </c>
      <c r="BC2420" s="141" t="str">
        <f>IF('8'!$B$5="","",IF('8'!$B$62="","",0))</f>
        <v/>
      </c>
      <c r="BD2420" s="137" t="str">
        <f>IF('8'!$B$5="","",IF('8'!$B$62="","",'8'!$B$2))</f>
        <v/>
      </c>
      <c r="BE2420" s="138" t="str">
        <f>IF('8'!$B$5="","",IF('8'!$B$62="","",'8'!$B$4))</f>
        <v/>
      </c>
    </row>
    <row r="2421" spans="50:57" x14ac:dyDescent="0.25">
      <c r="AX2421" s="139" t="str">
        <f>IF('8'!$B$5="","",IF('8'!$B$62="","",'8'!$B$5))</f>
        <v/>
      </c>
      <c r="AY2421" s="137" t="str">
        <f>IF('8'!$B$5="","",IF('8'!$B$62="","","PCF008002"))</f>
        <v/>
      </c>
      <c r="AZ2421" s="140" t="str">
        <f>IF('8'!$B$5="","",IF('8'!$B$62="","",3))</f>
        <v/>
      </c>
      <c r="BA2421" s="137" t="str">
        <f>IF('8'!$B$5="","",IF('8'!$B$62="","",4))</f>
        <v/>
      </c>
      <c r="BB2421" s="137" t="str">
        <f>IF('8'!$B$5="","",IF('8'!$B$62="","",IF('8'!$D$62="","",'8'!$D$62)))</f>
        <v/>
      </c>
      <c r="BC2421" s="141" t="str">
        <f>IF('8'!$B$5="","",IF('8'!$B$62="","",0))</f>
        <v/>
      </c>
      <c r="BD2421" s="137" t="str">
        <f>IF('8'!$B$5="","",IF('8'!$B$62="","",'8'!$B$2))</f>
        <v/>
      </c>
      <c r="BE2421" s="138" t="str">
        <f>IF('8'!$B$5="","",IF('8'!$B$62="","",'8'!$B$4))</f>
        <v/>
      </c>
    </row>
    <row r="2422" spans="50:57" x14ac:dyDescent="0.25">
      <c r="AX2422" s="139" t="str">
        <f>IF('8'!$B$5="","",IF('8'!$B$62="","",'8'!$B$5))</f>
        <v/>
      </c>
      <c r="AY2422" s="137" t="str">
        <f>IF('8'!$B$5="","",IF('8'!$B$62="","","PCF008002"))</f>
        <v/>
      </c>
      <c r="AZ2422" s="140" t="str">
        <f>IF('8'!$B$5="","",IF('8'!$B$62="","",3))</f>
        <v/>
      </c>
      <c r="BA2422" s="137" t="str">
        <f>IF('8'!$B$5="","",IF('8'!$B$62="","",5))</f>
        <v/>
      </c>
      <c r="BB2422" s="137" t="str">
        <f>IF('8'!$B$5="","",IF('8'!$B$62="","",IF('8'!$F$62="","",'8'!$F$62)))</f>
        <v/>
      </c>
      <c r="BC2422" s="141" t="str">
        <f>IF('8'!$B$5="","",IF('8'!$B$62="","",0))</f>
        <v/>
      </c>
      <c r="BD2422" s="137" t="str">
        <f>IF('8'!$B$5="","",IF('8'!$B$62="","",'8'!$B$2))</f>
        <v/>
      </c>
      <c r="BE2422" s="138" t="str">
        <f>IF('8'!$B$5="","",IF('8'!$B$62="","",'8'!$B$4))</f>
        <v/>
      </c>
    </row>
    <row r="2423" spans="50:57" x14ac:dyDescent="0.25">
      <c r="AX2423" s="139" t="str">
        <f>IF('8'!$B$5="","",IF('8'!$B$62="","",'8'!$B$5))</f>
        <v/>
      </c>
      <c r="AY2423" s="137" t="str">
        <f>IF('8'!$B$5="","",IF('8'!$B$62="","","PCF008002"))</f>
        <v/>
      </c>
      <c r="AZ2423" s="140" t="str">
        <f>IF('8'!$B$5="","",IF('8'!$B$62="","",3))</f>
        <v/>
      </c>
      <c r="BA2423" s="137" t="str">
        <f>IF('8'!$B$5="","",IF('8'!$B$62="","",6))</f>
        <v/>
      </c>
      <c r="BB2423" s="137" t="str">
        <f>IF('8'!$B$5="","",IF('8'!$B$62="","",IF('8'!$G$62="","",'8'!$G$62)))</f>
        <v/>
      </c>
      <c r="BC2423" s="141" t="str">
        <f>IF('8'!$B$5="","",IF('8'!$B$62="","",0))</f>
        <v/>
      </c>
      <c r="BD2423" s="137" t="str">
        <f>IF('8'!$B$5="","",IF('8'!$B$62="","",'8'!$B$2))</f>
        <v/>
      </c>
      <c r="BE2423" s="138" t="str">
        <f>IF('8'!$B$5="","",IF('8'!$B$62="","",'8'!$B$4))</f>
        <v/>
      </c>
    </row>
    <row r="2424" spans="50:57" x14ac:dyDescent="0.25">
      <c r="AX2424" s="139" t="str">
        <f>IF('8'!$B$5="","",IF('8'!$B$62="","",'8'!$B$5))</f>
        <v/>
      </c>
      <c r="AY2424" s="137" t="str">
        <f>IF('8'!$B$5="","",IF('8'!$B$62="","","PCF008002"))</f>
        <v/>
      </c>
      <c r="AZ2424" s="140" t="str">
        <f>IF('8'!$B$5="","",IF('8'!$B$62="","",3))</f>
        <v/>
      </c>
      <c r="BA2424" s="137" t="str">
        <f>IF('8'!$B$5="","",IF('8'!$B$62="","",7))</f>
        <v/>
      </c>
      <c r="BB2424" s="137" t="str">
        <f>IF('8'!$B$5="","",IF('8'!$B$62="","",IF('8'!$H$62="","",'8'!$H$62)))</f>
        <v/>
      </c>
      <c r="BC2424" s="141" t="str">
        <f>IF('8'!$B$5="","",IF('8'!$B$62="","",0))</f>
        <v/>
      </c>
      <c r="BD2424" s="137" t="str">
        <f>IF('8'!$B$5="","",IF('8'!$B$62="","",'8'!$B$2))</f>
        <v/>
      </c>
      <c r="BE2424" s="138" t="str">
        <f>IF('8'!$B$5="","",IF('8'!$B$62="","",'8'!$B$4))</f>
        <v/>
      </c>
    </row>
    <row r="2425" spans="50:57" x14ac:dyDescent="0.25">
      <c r="AX2425" s="139" t="str">
        <f>IF('8'!$B$5="","",IF('8'!$B$62="","",'8'!$B$5))</f>
        <v/>
      </c>
      <c r="AY2425" s="137" t="str">
        <f>IF('8'!$B$5="","",IF('8'!$B$62="","","PCF008002"))</f>
        <v/>
      </c>
      <c r="AZ2425" s="140" t="str">
        <f>IF('8'!$B$5="","",IF('8'!$B$62="","",3))</f>
        <v/>
      </c>
      <c r="BA2425" s="137" t="str">
        <f>IF('8'!$B$5="","",IF('8'!$B$62="","",8))</f>
        <v/>
      </c>
      <c r="BB2425" s="137" t="str">
        <f>IF('8'!$B$5="","",IF('8'!$B$62="","",IF('8'!$I$62="","",'8'!$I$62)))</f>
        <v/>
      </c>
      <c r="BC2425" s="141" t="str">
        <f>IF('8'!$B$5="","",IF('8'!$B$62="","",0))</f>
        <v/>
      </c>
      <c r="BD2425" s="137" t="str">
        <f>IF('8'!$B$5="","",IF('8'!$B$62="","",'8'!$B$2))</f>
        <v/>
      </c>
      <c r="BE2425" s="138" t="str">
        <f>IF('8'!$B$5="","",IF('8'!$B$62="","",'8'!$B$4))</f>
        <v/>
      </c>
    </row>
    <row r="2426" spans="50:57" x14ac:dyDescent="0.25">
      <c r="AX2426" s="139" t="str">
        <f>IF('8'!$B$5="","",IF('8'!$B$62="","",'8'!$B$5))</f>
        <v/>
      </c>
      <c r="AY2426" s="137" t="str">
        <f>IF('8'!$B$5="","",IF('8'!$B$62="","","PCF008002"))</f>
        <v/>
      </c>
      <c r="AZ2426" s="140" t="str">
        <f>IF('8'!$B$5="","",IF('8'!$B$62="","",3))</f>
        <v/>
      </c>
      <c r="BA2426" s="137" t="str">
        <f>IF('8'!$B$5="","",IF('8'!$B$62="","",9))</f>
        <v/>
      </c>
      <c r="BB2426" s="137" t="str">
        <f>IF('8'!$B$5="","",IF('8'!$B$62="","","QAQC"))</f>
        <v/>
      </c>
      <c r="BC2426" s="141" t="str">
        <f>IF('8'!$B$5="","",IF('8'!$B$62="","",0))</f>
        <v/>
      </c>
      <c r="BD2426" s="137" t="str">
        <f>IF('8'!$B$5="","",IF('8'!$B$62="","",'8'!$B$2))</f>
        <v/>
      </c>
      <c r="BE2426" s="138" t="str">
        <f>IF('8'!$B$5="","",IF('8'!$B$62="","",'8'!$B$4))</f>
        <v/>
      </c>
    </row>
    <row r="2427" spans="50:57" x14ac:dyDescent="0.25">
      <c r="AX2427" s="139" t="str">
        <f>IF('8'!$B$5="","",IF('8'!$B$62="","",'8'!$B$5))</f>
        <v/>
      </c>
      <c r="AY2427" s="137" t="str">
        <f>IF('8'!$B$5="","",IF('8'!$B$62="","","PCF008002"))</f>
        <v/>
      </c>
      <c r="AZ2427" s="140" t="str">
        <f>IF('8'!$B$5="","",IF('8'!$B$62="","",3))</f>
        <v/>
      </c>
      <c r="BA2427" s="137" t="str">
        <f>IF('8'!$B$5="","",IF('8'!$B$62="","",10))</f>
        <v/>
      </c>
      <c r="BB2427" s="137" t="str">
        <f>IF('8'!$B$5="","",IF('8'!$B$62="","",IF('8'!$R$62="","",'8'!$R$62)))</f>
        <v/>
      </c>
      <c r="BC2427" s="141" t="str">
        <f>IF('8'!$B$5="","",IF('8'!$B$62="","",0))</f>
        <v/>
      </c>
      <c r="BD2427" s="137" t="str">
        <f>IF('8'!$B$5="","",IF('8'!$B$62="","",'8'!$B$2))</f>
        <v/>
      </c>
      <c r="BE2427" s="138" t="str">
        <f>IF('8'!$B$5="","",IF('8'!$B$62="","",'8'!$B$4))</f>
        <v/>
      </c>
    </row>
    <row r="2428" spans="50:57" x14ac:dyDescent="0.25">
      <c r="AX2428" s="139" t="str">
        <f>IF('8'!$B$5="","",IF('8'!$B$62="","",'8'!$B$5))</f>
        <v/>
      </c>
      <c r="AY2428" s="137" t="str">
        <f>IF('8'!$B$5="","",IF('8'!$B$62="","","PCF008002"))</f>
        <v/>
      </c>
      <c r="AZ2428" s="140" t="str">
        <f>IF('8'!$B$5="","",IF('8'!$B$62="","",3))</f>
        <v/>
      </c>
      <c r="BA2428" s="137" t="str">
        <f>IF('8'!$B$5="","",IF('8'!$B$62="","",11))</f>
        <v/>
      </c>
      <c r="BB2428" s="137" t="str">
        <f>IF('8'!$B$5="","",IF('8'!$B$62="","",IF('8'!$K$62="","",'8'!$K$62)))</f>
        <v/>
      </c>
      <c r="BC2428" s="141" t="str">
        <f>IF('8'!$B$5="","",IF('8'!$B$62="","",0))</f>
        <v/>
      </c>
      <c r="BD2428" s="137" t="str">
        <f>IF('8'!$B$5="","",IF('8'!$B$62="","",'8'!$B$2))</f>
        <v/>
      </c>
      <c r="BE2428" s="138" t="str">
        <f>IF('8'!$B$5="","",IF('8'!$B$62="","",'8'!$B$4))</f>
        <v/>
      </c>
    </row>
    <row r="2429" spans="50:57" x14ac:dyDescent="0.25">
      <c r="AX2429" s="139" t="str">
        <f>IF('8'!$B$5="","",IF('8'!$B$62="","",'8'!$B$5))</f>
        <v/>
      </c>
      <c r="AY2429" s="137" t="str">
        <f>IF('8'!$B$5="","",IF('8'!$B$62="","","PCF008002"))</f>
        <v/>
      </c>
      <c r="AZ2429" s="140" t="str">
        <f>IF('8'!$B$5="","",IF('8'!$B$62="","",3))</f>
        <v/>
      </c>
      <c r="BA2429" s="137" t="str">
        <f>IF('8'!$B$5="","",IF('8'!$B$62="","",12))</f>
        <v/>
      </c>
      <c r="BB2429" s="137" t="str">
        <f>IF('8'!$B$5="","",IF('8'!$B$62="","",IF('8'!$E$62="","",'8'!$E$62)))</f>
        <v/>
      </c>
      <c r="BC2429" s="141" t="str">
        <f>IF('8'!$B$5="","",IF('8'!$B$62="","",0))</f>
        <v/>
      </c>
      <c r="BD2429" s="137" t="str">
        <f>IF('8'!$B$5="","",IF('8'!$B$62="","",'8'!$B$2))</f>
        <v/>
      </c>
      <c r="BE2429" s="138" t="str">
        <f>IF('8'!$B$5="","",IF('8'!$B$62="","",'8'!$B$4))</f>
        <v/>
      </c>
    </row>
    <row r="2430" spans="50:57" x14ac:dyDescent="0.25">
      <c r="AX2430" s="139" t="str">
        <f>IF('8'!$B$5="","",IF('8'!$B$62="","",'8'!$B$5))</f>
        <v/>
      </c>
      <c r="AY2430" s="137" t="str">
        <f>IF('8'!$B$5="","",IF('8'!$B$62="","","PCF008002"))</f>
        <v/>
      </c>
      <c r="AZ2430" s="140" t="str">
        <f>IF('8'!$B$5="","",IF('8'!$B$62="","",3))</f>
        <v/>
      </c>
      <c r="BA2430" s="137" t="str">
        <f>IF('8'!$B$5="","",IF('8'!$B$62="","",990))</f>
        <v/>
      </c>
      <c r="BB2430" s="137"/>
      <c r="BC2430" s="141" t="str">
        <f>IF('8'!$B$5="","",IF('8'!$B$62="","",0))</f>
        <v/>
      </c>
      <c r="BD2430" s="137" t="str">
        <f>IF('8'!$B$5="","",IF('8'!$B$62="","",'8'!$B$2))</f>
        <v/>
      </c>
      <c r="BE2430" s="138" t="str">
        <f>IF('8'!$B$5="","",IF('8'!$B$62="","",'8'!$B$4))</f>
        <v/>
      </c>
    </row>
    <row r="2431" spans="50:57" x14ac:dyDescent="0.25">
      <c r="AX2431" s="139" t="str">
        <f>IF('8'!$B$5="","",IF('8'!$B$62="","",'8'!$B$5))</f>
        <v/>
      </c>
      <c r="AY2431" s="137" t="str">
        <f>IF('8'!$B$5="","",IF('8'!$B$62="","","PCF008002"))</f>
        <v/>
      </c>
      <c r="AZ2431" s="140" t="str">
        <f>IF('8'!$B$5="","",IF('8'!$B$62="","",3))</f>
        <v/>
      </c>
      <c r="BA2431" s="137" t="str">
        <f>IF('8'!$B$5="","",IF('8'!$B$62="","",992))</f>
        <v/>
      </c>
      <c r="BB2431" s="137"/>
      <c r="BC2431" s="141" t="str">
        <f>IF('8'!$B$5="","",IF('8'!$B$62="","",0))</f>
        <v/>
      </c>
      <c r="BD2431" s="137" t="str">
        <f>IF('8'!$B$5="","",IF('8'!$B$62="","",'8'!$B$2))</f>
        <v/>
      </c>
      <c r="BE2431" s="138" t="str">
        <f>IF('8'!$B$5="","",IF('8'!$B$62="","",'8'!$B$4))</f>
        <v/>
      </c>
    </row>
    <row r="2432" spans="50:57" x14ac:dyDescent="0.25">
      <c r="AX2432" s="139" t="str">
        <f>IF('8'!$B$5="","",IF('8'!$B$62="","",'8'!$B$5))</f>
        <v/>
      </c>
      <c r="AY2432" s="137" t="str">
        <f>IF('8'!$B$5="","",IF('8'!$B$62="","","PCF008002"))</f>
        <v/>
      </c>
      <c r="AZ2432" s="140" t="str">
        <f>IF('8'!$B$5="","",IF('8'!$B$62="","",3))</f>
        <v/>
      </c>
      <c r="BA2432" s="137" t="str">
        <f>IF('8'!$B$5="","",IF('8'!$B$62="","",993))</f>
        <v/>
      </c>
      <c r="BB2432" s="137"/>
      <c r="BC2432" s="141" t="str">
        <f>IF('8'!$B$5="","",IF('8'!$B$62="","",0))</f>
        <v/>
      </c>
      <c r="BD2432" s="137" t="str">
        <f>IF('8'!$B$5="","",IF('8'!$B$62="","",'8'!$B$2))</f>
        <v/>
      </c>
      <c r="BE2432" s="138" t="str">
        <f>IF('8'!$B$5="","",IF('8'!$B$62="","",'8'!$B$4))</f>
        <v/>
      </c>
    </row>
    <row r="2433" spans="50:57" x14ac:dyDescent="0.25">
      <c r="AX2433" s="139" t="str">
        <f>IF('8'!$B$5="","",IF('8'!$B$62="","",'8'!$B$5))</f>
        <v/>
      </c>
      <c r="AY2433" s="137" t="str">
        <f>IF('8'!$B$5="","",IF('8'!$B$62="","","PCF008002"))</f>
        <v/>
      </c>
      <c r="AZ2433" s="140" t="str">
        <f>IF('8'!$B$5="","",IF('8'!$B$62="","",3))</f>
        <v/>
      </c>
      <c r="BA2433" s="137" t="str">
        <f>IF('8'!$B$5="","",IF('8'!$B$62="","",994))</f>
        <v/>
      </c>
      <c r="BB2433" s="137"/>
      <c r="BC2433" s="141" t="str">
        <f>IF('8'!$B$5="","",IF('8'!$B$62="","",0))</f>
        <v/>
      </c>
      <c r="BD2433" s="137" t="str">
        <f>IF('8'!$B$5="","",IF('8'!$B$62="","",'8'!$B$2))</f>
        <v/>
      </c>
      <c r="BE2433" s="138" t="str">
        <f>IF('8'!$B$5="","",IF('8'!$B$62="","",'8'!$B$4))</f>
        <v/>
      </c>
    </row>
    <row r="2434" spans="50:57" x14ac:dyDescent="0.25">
      <c r="AX2434" s="139" t="str">
        <f>IF('8'!$B$5="","",IF('8'!$B$62="","",'8'!$B$5))</f>
        <v/>
      </c>
      <c r="AY2434" s="137" t="str">
        <f>IF('8'!$B$5="","",IF('8'!$B$62="","","PCF008002"))</f>
        <v/>
      </c>
      <c r="AZ2434" s="140" t="str">
        <f>IF('8'!$B$5="","",IF('8'!$B$62="","",3))</f>
        <v/>
      </c>
      <c r="BA2434" s="137" t="str">
        <f>IF('8'!$B$5="","",IF('8'!$B$62="","",995))</f>
        <v/>
      </c>
      <c r="BB2434" s="137"/>
      <c r="BC2434" s="141" t="str">
        <f>IF('8'!$B$5="","",IF('8'!$B$62="","",0))</f>
        <v/>
      </c>
      <c r="BD2434" s="137" t="str">
        <f>IF('8'!$B$5="","",IF('8'!$B$62="","",'8'!$B$2))</f>
        <v/>
      </c>
      <c r="BE2434" s="138" t="str">
        <f>IF('8'!$B$5="","",IF('8'!$B$62="","",'8'!$B$4))</f>
        <v/>
      </c>
    </row>
    <row r="2435" spans="50:57" x14ac:dyDescent="0.25">
      <c r="AX2435" s="139" t="str">
        <f>IF('8'!$B$5="","",IF('8'!$B$62="","",'8'!$B$5))</f>
        <v/>
      </c>
      <c r="AY2435" s="137" t="str">
        <f>IF('8'!$B$5="","",IF('8'!$B$62="","","PCF008002"))</f>
        <v/>
      </c>
      <c r="AZ2435" s="140" t="str">
        <f>IF('8'!$B$5="","",IF('8'!$B$62="","",3))</f>
        <v/>
      </c>
      <c r="BA2435" s="137" t="str">
        <f>IF('8'!$B$5="","",IF('8'!$B$62="","",996))</f>
        <v/>
      </c>
      <c r="BB2435" s="137"/>
      <c r="BC2435" s="141" t="str">
        <f>IF('8'!$B$5="","",IF('8'!$B$62="","",0))</f>
        <v/>
      </c>
      <c r="BD2435" s="137" t="str">
        <f>IF('8'!$B$5="","",IF('8'!$B$62="","",'8'!$B$2))</f>
        <v/>
      </c>
      <c r="BE2435" s="138" t="str">
        <f>IF('8'!$B$5="","",IF('8'!$B$62="","",'8'!$B$4))</f>
        <v/>
      </c>
    </row>
    <row r="2436" spans="50:57" x14ac:dyDescent="0.25">
      <c r="AX2436" s="139" t="str">
        <f>IF('8'!$B$5="","",IF('8'!$B$62="","",'8'!$B$5))</f>
        <v/>
      </c>
      <c r="AY2436" s="137" t="str">
        <f>IF('8'!$B$5="","",IF('8'!$B$62="","","PCF008002"))</f>
        <v/>
      </c>
      <c r="AZ2436" s="140" t="str">
        <f>IF('8'!$B$5="","",IF('8'!$B$62="","",3))</f>
        <v/>
      </c>
      <c r="BA2436" s="137" t="str">
        <f>IF('8'!$B$5="","",IF('8'!$B$62="","",997))</f>
        <v/>
      </c>
      <c r="BB2436" s="137"/>
      <c r="BC2436" s="141" t="str">
        <f>IF('8'!$B$5="","",IF('8'!$B$62="","",0))</f>
        <v/>
      </c>
      <c r="BD2436" s="137" t="str">
        <f>IF('8'!$B$5="","",IF('8'!$B$62="","",'8'!$B$2))</f>
        <v/>
      </c>
      <c r="BE2436" s="138" t="str">
        <f>IF('8'!$B$5="","",IF('8'!$B$62="","",'8'!$B$4))</f>
        <v/>
      </c>
    </row>
    <row r="2437" spans="50:57" x14ac:dyDescent="0.25">
      <c r="AX2437" s="139" t="str">
        <f>IF('8'!$B$5="","",IF('8'!$B$62="","",'8'!$B$5))</f>
        <v/>
      </c>
      <c r="AY2437" s="137" t="str">
        <f>IF('8'!$B$5="","",IF('8'!$B$62="","","PCF008002"))</f>
        <v/>
      </c>
      <c r="AZ2437" s="140" t="str">
        <f>IF('8'!$B$5="","",IF('8'!$B$62="","",3))</f>
        <v/>
      </c>
      <c r="BA2437" s="137" t="str">
        <f>IF('8'!$B$5="","",IF('8'!$B$62="","",998))</f>
        <v/>
      </c>
      <c r="BB2437" s="137"/>
      <c r="BC2437" s="141" t="str">
        <f>IF('8'!$B$5="","",IF('8'!$B$62="","",0))</f>
        <v/>
      </c>
      <c r="BD2437" s="137" t="str">
        <f>IF('8'!$B$5="","",IF('8'!$B$62="","",'8'!$B$2))</f>
        <v/>
      </c>
      <c r="BE2437" s="138" t="str">
        <f>IF('8'!$B$5="","",IF('8'!$B$62="","",'8'!$B$4))</f>
        <v/>
      </c>
    </row>
    <row r="2438" spans="50:57" x14ac:dyDescent="0.25">
      <c r="AX2438" s="139" t="str">
        <f>IF('8'!$B$5="","",IF('8'!$B$62="","",'8'!$B$5))</f>
        <v/>
      </c>
      <c r="AY2438" s="137" t="str">
        <f>IF('8'!$B$5="","",IF('8'!$B$62="","","PCF008002"))</f>
        <v/>
      </c>
      <c r="AZ2438" s="140" t="str">
        <f>IF('8'!$B$5="","",IF('8'!$B$62="","",3))</f>
        <v/>
      </c>
      <c r="BA2438" s="137" t="str">
        <f>IF('8'!$B$5="","",IF('8'!$B$62="","",999))</f>
        <v/>
      </c>
      <c r="BB2438" s="137"/>
      <c r="BC2438" s="141" t="str">
        <f>IF('8'!$B$5="","",IF('8'!$B$62="","",0))</f>
        <v/>
      </c>
      <c r="BD2438" s="137" t="str">
        <f>IF('8'!$B$5="","",IF('8'!$B$62="","",'8'!$B$2))</f>
        <v/>
      </c>
      <c r="BE2438" s="138" t="str">
        <f>IF('8'!$B$5="","",IF('8'!$B$62="","",'8'!$B$4))</f>
        <v/>
      </c>
    </row>
    <row r="2439" spans="50:57" x14ac:dyDescent="0.25">
      <c r="AX2439" s="139" t="str">
        <f>IF('8'!$B$5="","",IF('8'!$B$63="","",'8'!$B$5))</f>
        <v/>
      </c>
      <c r="AY2439" s="137" t="str">
        <f>IF('8'!$B$5="","",IF('8'!$B$63="","","PCF008002"))</f>
        <v/>
      </c>
      <c r="AZ2439" s="140" t="str">
        <f>IF('8'!$B$5="","",IF('8'!$B$63="","",4))</f>
        <v/>
      </c>
      <c r="BA2439" s="137" t="str">
        <f>IF('8'!$B$5="","",IF('8'!$B$63="","",1))</f>
        <v/>
      </c>
      <c r="BB2439" s="137" t="str">
        <f>IF('8'!$B$5="","",IF('8'!$B$63="","",IF('8'!$B$63="","",'8'!$B$63)))</f>
        <v/>
      </c>
      <c r="BC2439" s="141" t="str">
        <f>IF('8'!$B$5="","",IF('8'!$B$63="","",0))</f>
        <v/>
      </c>
      <c r="BD2439" s="137" t="str">
        <f>IF('8'!$B$5="","",IF('8'!$B$63="","",'8'!$B$2))</f>
        <v/>
      </c>
      <c r="BE2439" s="138" t="str">
        <f>IF('8'!$B$5="","",IF('8'!$B$63="","",'8'!$B$4))</f>
        <v/>
      </c>
    </row>
    <row r="2440" spans="50:57" x14ac:dyDescent="0.25">
      <c r="AX2440" s="139" t="str">
        <f>IF('8'!$B$5="","",IF('8'!$B$63="","",'8'!$B$5))</f>
        <v/>
      </c>
      <c r="AY2440" s="137" t="str">
        <f>IF('8'!$B$5="","",IF('8'!$B$63="","","PCF008002"))</f>
        <v/>
      </c>
      <c r="AZ2440" s="140" t="str">
        <f>IF('8'!$B$5="","",IF('8'!$B$63="","",4))</f>
        <v/>
      </c>
      <c r="BA2440" s="137" t="str">
        <f>IF('8'!$B$5="","",IF('8'!$B$63="","",2))</f>
        <v/>
      </c>
      <c r="BB2440" s="137" t="str">
        <f>IF('8'!$B$5="","",IF('8'!$B$63="","",IF('8'!$J$63="","",'8'!$J$63)))</f>
        <v/>
      </c>
      <c r="BC2440" s="141" t="str">
        <f>IF('8'!$B$5="","",IF('8'!$B$63="","",0))</f>
        <v/>
      </c>
      <c r="BD2440" s="137" t="str">
        <f>IF('8'!$B$5="","",IF('8'!$B$63="","",'8'!$B$2))</f>
        <v/>
      </c>
      <c r="BE2440" s="138" t="str">
        <f>IF('8'!$B$5="","",IF('8'!$B$63="","",'8'!$B$4))</f>
        <v/>
      </c>
    </row>
    <row r="2441" spans="50:57" x14ac:dyDescent="0.25">
      <c r="AX2441" s="139" t="str">
        <f>IF('8'!$B$5="","",IF('8'!$B$63="","",'8'!$B$5))</f>
        <v/>
      </c>
      <c r="AY2441" s="137" t="str">
        <f>IF('8'!$B$5="","",IF('8'!$B$63="","","PCF008002"))</f>
        <v/>
      </c>
      <c r="AZ2441" s="140" t="str">
        <f>IF('8'!$B$5="","",IF('8'!$B$63="","",4))</f>
        <v/>
      </c>
      <c r="BA2441" s="137" t="str">
        <f>IF('8'!$B$5="","",IF('8'!$B$63="","",3))</f>
        <v/>
      </c>
      <c r="BB2441" s="137" t="str">
        <f>IF('8'!$B$5="","",IF('8'!$B$63="","",IF('8'!$D$63="","",'8'!$D$63)))</f>
        <v/>
      </c>
      <c r="BC2441" s="141" t="str">
        <f>IF('8'!$B$5="","",IF('8'!$B$63="","",0))</f>
        <v/>
      </c>
      <c r="BD2441" s="137" t="str">
        <f>IF('8'!$B$5="","",IF('8'!$B$63="","",'8'!$B$2))</f>
        <v/>
      </c>
      <c r="BE2441" s="138" t="str">
        <f>IF('8'!$B$5="","",IF('8'!$B$63="","",'8'!$B$4))</f>
        <v/>
      </c>
    </row>
    <row r="2442" spans="50:57" x14ac:dyDescent="0.25">
      <c r="AX2442" s="139" t="str">
        <f>IF('8'!$B$5="","",IF('8'!$B$63="","",'8'!$B$5))</f>
        <v/>
      </c>
      <c r="AY2442" s="137" t="str">
        <f>IF('8'!$B$5="","",IF('8'!$B$63="","","PCF008002"))</f>
        <v/>
      </c>
      <c r="AZ2442" s="140" t="str">
        <f>IF('8'!$B$5="","",IF('8'!$B$63="","",4))</f>
        <v/>
      </c>
      <c r="BA2442" s="137" t="str">
        <f>IF('8'!$B$5="","",IF('8'!$B$63="","",4))</f>
        <v/>
      </c>
      <c r="BB2442" s="137" t="str">
        <f>IF('8'!$B$5="","",IF('8'!$B$63="","",IF('8'!$D$63="","",'8'!$D$63)))</f>
        <v/>
      </c>
      <c r="BC2442" s="141" t="str">
        <f>IF('8'!$B$5="","",IF('8'!$B$63="","",0))</f>
        <v/>
      </c>
      <c r="BD2442" s="137" t="str">
        <f>IF('8'!$B$5="","",IF('8'!$B$63="","",'8'!$B$2))</f>
        <v/>
      </c>
      <c r="BE2442" s="138" t="str">
        <f>IF('8'!$B$5="","",IF('8'!$B$63="","",'8'!$B$4))</f>
        <v/>
      </c>
    </row>
    <row r="2443" spans="50:57" x14ac:dyDescent="0.25">
      <c r="AX2443" s="139" t="str">
        <f>IF('8'!$B$5="","",IF('8'!$B$63="","",'8'!$B$5))</f>
        <v/>
      </c>
      <c r="AY2443" s="137" t="str">
        <f>IF('8'!$B$5="","",IF('8'!$B$63="","","PCF008002"))</f>
        <v/>
      </c>
      <c r="AZ2443" s="140" t="str">
        <f>IF('8'!$B$5="","",IF('8'!$B$63="","",4))</f>
        <v/>
      </c>
      <c r="BA2443" s="137" t="str">
        <f>IF('8'!$B$5="","",IF('8'!$B$63="","",5))</f>
        <v/>
      </c>
      <c r="BB2443" s="137" t="str">
        <f>IF('8'!$B$5="","",IF('8'!$B$63="","",IF('8'!$F$63="","",'8'!$F$63)))</f>
        <v/>
      </c>
      <c r="BC2443" s="141" t="str">
        <f>IF('8'!$B$5="","",IF('8'!$B$63="","",0))</f>
        <v/>
      </c>
      <c r="BD2443" s="137" t="str">
        <f>IF('8'!$B$5="","",IF('8'!$B$63="","",'8'!$B$2))</f>
        <v/>
      </c>
      <c r="BE2443" s="138" t="str">
        <f>IF('8'!$B$5="","",IF('8'!$B$63="","",'8'!$B$4))</f>
        <v/>
      </c>
    </row>
    <row r="2444" spans="50:57" x14ac:dyDescent="0.25">
      <c r="AX2444" s="139" t="str">
        <f>IF('8'!$B$5="","",IF('8'!$B$63="","",'8'!$B$5))</f>
        <v/>
      </c>
      <c r="AY2444" s="137" t="str">
        <f>IF('8'!$B$5="","",IF('8'!$B$63="","","PCF008002"))</f>
        <v/>
      </c>
      <c r="AZ2444" s="140" t="str">
        <f>IF('8'!$B$5="","",IF('8'!$B$63="","",4))</f>
        <v/>
      </c>
      <c r="BA2444" s="137" t="str">
        <f>IF('8'!$B$5="","",IF('8'!$B$63="","",6))</f>
        <v/>
      </c>
      <c r="BB2444" s="137" t="str">
        <f>IF('8'!$B$5="","",IF('8'!$B$63="","",IF('8'!$G$63="","",'8'!$G$63)))</f>
        <v/>
      </c>
      <c r="BC2444" s="141" t="str">
        <f>IF('8'!$B$5="","",IF('8'!$B$63="","",0))</f>
        <v/>
      </c>
      <c r="BD2444" s="137" t="str">
        <f>IF('8'!$B$5="","",IF('8'!$B$63="","",'8'!$B$2))</f>
        <v/>
      </c>
      <c r="BE2444" s="138" t="str">
        <f>IF('8'!$B$5="","",IF('8'!$B$63="","",'8'!$B$4))</f>
        <v/>
      </c>
    </row>
    <row r="2445" spans="50:57" x14ac:dyDescent="0.25">
      <c r="AX2445" s="139" t="str">
        <f>IF('8'!$B$5="","",IF('8'!$B$63="","",'8'!$B$5))</f>
        <v/>
      </c>
      <c r="AY2445" s="137" t="str">
        <f>IF('8'!$B$5="","",IF('8'!$B$63="","","PCF008002"))</f>
        <v/>
      </c>
      <c r="AZ2445" s="140" t="str">
        <f>IF('8'!$B$5="","",IF('8'!$B$63="","",4))</f>
        <v/>
      </c>
      <c r="BA2445" s="137" t="str">
        <f>IF('8'!$B$5="","",IF('8'!$B$63="","",7))</f>
        <v/>
      </c>
      <c r="BB2445" s="137" t="str">
        <f>IF('8'!$B$5="","",IF('8'!$B$63="","",IF('8'!$H$63="","",'8'!$H$63)))</f>
        <v/>
      </c>
      <c r="BC2445" s="141" t="str">
        <f>IF('8'!$B$5="","",IF('8'!$B$63="","",0))</f>
        <v/>
      </c>
      <c r="BD2445" s="137" t="str">
        <f>IF('8'!$B$5="","",IF('8'!$B$63="","",'8'!$B$2))</f>
        <v/>
      </c>
      <c r="BE2445" s="138" t="str">
        <f>IF('8'!$B$5="","",IF('8'!$B$63="","",'8'!$B$4))</f>
        <v/>
      </c>
    </row>
    <row r="2446" spans="50:57" x14ac:dyDescent="0.25">
      <c r="AX2446" s="139" t="str">
        <f>IF('8'!$B$5="","",IF('8'!$B$63="","",'8'!$B$5))</f>
        <v/>
      </c>
      <c r="AY2446" s="137" t="str">
        <f>IF('8'!$B$5="","",IF('8'!$B$63="","","PCF008002"))</f>
        <v/>
      </c>
      <c r="AZ2446" s="140" t="str">
        <f>IF('8'!$B$5="","",IF('8'!$B$63="","",4))</f>
        <v/>
      </c>
      <c r="BA2446" s="137" t="str">
        <f>IF('8'!$B$5="","",IF('8'!$B$63="","",8))</f>
        <v/>
      </c>
      <c r="BB2446" s="137" t="str">
        <f>IF('8'!$B$5="","",IF('8'!$B$63="","",IF('8'!$I$63="","",'8'!$I$63)))</f>
        <v/>
      </c>
      <c r="BC2446" s="141" t="str">
        <f>IF('8'!$B$5="","",IF('8'!$B$63="","",0))</f>
        <v/>
      </c>
      <c r="BD2446" s="137" t="str">
        <f>IF('8'!$B$5="","",IF('8'!$B$63="","",'8'!$B$2))</f>
        <v/>
      </c>
      <c r="BE2446" s="138" t="str">
        <f>IF('8'!$B$5="","",IF('8'!$B$63="","",'8'!$B$4))</f>
        <v/>
      </c>
    </row>
    <row r="2447" spans="50:57" x14ac:dyDescent="0.25">
      <c r="AX2447" s="139" t="str">
        <f>IF('8'!$B$5="","",IF('8'!$B$63="","",'8'!$B$5))</f>
        <v/>
      </c>
      <c r="AY2447" s="137" t="str">
        <f>IF('8'!$B$5="","",IF('8'!$B$63="","","PCF008002"))</f>
        <v/>
      </c>
      <c r="AZ2447" s="140" t="str">
        <f>IF('8'!$B$5="","",IF('8'!$B$63="","",4))</f>
        <v/>
      </c>
      <c r="BA2447" s="137" t="str">
        <f>IF('8'!$B$5="","",IF('8'!$B$63="","",9))</f>
        <v/>
      </c>
      <c r="BB2447" s="137" t="str">
        <f>IF('8'!$B$5="","",IF('8'!$B$63="","","QAQC"))</f>
        <v/>
      </c>
      <c r="BC2447" s="141" t="str">
        <f>IF('8'!$B$5="","",IF('8'!$B$63="","",0))</f>
        <v/>
      </c>
      <c r="BD2447" s="137" t="str">
        <f>IF('8'!$B$5="","",IF('8'!$B$63="","",'8'!$B$2))</f>
        <v/>
      </c>
      <c r="BE2447" s="138" t="str">
        <f>IF('8'!$B$5="","",IF('8'!$B$63="","",'8'!$B$4))</f>
        <v/>
      </c>
    </row>
    <row r="2448" spans="50:57" x14ac:dyDescent="0.25">
      <c r="AX2448" s="139" t="str">
        <f>IF('8'!$B$5="","",IF('8'!$B$63="","",'8'!$B$5))</f>
        <v/>
      </c>
      <c r="AY2448" s="137" t="str">
        <f>IF('8'!$B$5="","",IF('8'!$B$63="","","PCF008002"))</f>
        <v/>
      </c>
      <c r="AZ2448" s="140" t="str">
        <f>IF('8'!$B$5="","",IF('8'!$B$63="","",4))</f>
        <v/>
      </c>
      <c r="BA2448" s="137" t="str">
        <f>IF('8'!$B$5="","",IF('8'!$B$63="","",10))</f>
        <v/>
      </c>
      <c r="BB2448" s="137" t="str">
        <f>IF('8'!$B$5="","",IF('8'!$B$63="","",IF('8'!$R$63="","",'8'!$R$63)))</f>
        <v/>
      </c>
      <c r="BC2448" s="141" t="str">
        <f>IF('8'!$B$5="","",IF('8'!$B$63="","",0))</f>
        <v/>
      </c>
      <c r="BD2448" s="137" t="str">
        <f>IF('8'!$B$5="","",IF('8'!$B$63="","",'8'!$B$2))</f>
        <v/>
      </c>
      <c r="BE2448" s="138" t="str">
        <f>IF('8'!$B$5="","",IF('8'!$B$63="","",'8'!$B$4))</f>
        <v/>
      </c>
    </row>
    <row r="2449" spans="50:57" x14ac:dyDescent="0.25">
      <c r="AX2449" s="139" t="str">
        <f>IF('8'!$B$5="","",IF('8'!$B$63="","",'8'!$B$5))</f>
        <v/>
      </c>
      <c r="AY2449" s="137" t="str">
        <f>IF('8'!$B$5="","",IF('8'!$B$63="","","PCF008002"))</f>
        <v/>
      </c>
      <c r="AZ2449" s="140" t="str">
        <f>IF('8'!$B$5="","",IF('8'!$B$63="","",4))</f>
        <v/>
      </c>
      <c r="BA2449" s="137" t="str">
        <f>IF('8'!$B$5="","",IF('8'!$B$63="","",11))</f>
        <v/>
      </c>
      <c r="BB2449" s="137" t="str">
        <f>IF('8'!$B$5="","",IF('8'!$B$63="","",IF('8'!$K$63="","",'8'!$K$63)))</f>
        <v/>
      </c>
      <c r="BC2449" s="141" t="str">
        <f>IF('8'!$B$5="","",IF('8'!$B$63="","",0))</f>
        <v/>
      </c>
      <c r="BD2449" s="137" t="str">
        <f>IF('8'!$B$5="","",IF('8'!$B$63="","",'8'!$B$2))</f>
        <v/>
      </c>
      <c r="BE2449" s="138" t="str">
        <f>IF('8'!$B$5="","",IF('8'!$B$63="","",'8'!$B$4))</f>
        <v/>
      </c>
    </row>
    <row r="2450" spans="50:57" x14ac:dyDescent="0.25">
      <c r="AX2450" s="139" t="str">
        <f>IF('8'!$B$5="","",IF('8'!$B$63="","",'8'!$B$5))</f>
        <v/>
      </c>
      <c r="AY2450" s="137" t="str">
        <f>IF('8'!$B$5="","",IF('8'!$B$63="","","PCF008002"))</f>
        <v/>
      </c>
      <c r="AZ2450" s="140" t="str">
        <f>IF('8'!$B$5="","",IF('8'!$B$63="","",4))</f>
        <v/>
      </c>
      <c r="BA2450" s="137" t="str">
        <f>IF('8'!$B$5="","",IF('8'!$B$63="","",12))</f>
        <v/>
      </c>
      <c r="BB2450" s="137" t="str">
        <f>IF('8'!$B$5="","",IF('8'!$B$63="","",IF('8'!$E$63="","",'8'!$E$63)))</f>
        <v/>
      </c>
      <c r="BC2450" s="141" t="str">
        <f>IF('8'!$B$5="","",IF('8'!$B$63="","",0))</f>
        <v/>
      </c>
      <c r="BD2450" s="137" t="str">
        <f>IF('8'!$B$5="","",IF('8'!$B$63="","",'8'!$B$2))</f>
        <v/>
      </c>
      <c r="BE2450" s="138" t="str">
        <f>IF('8'!$B$5="","",IF('8'!$B$63="","",'8'!$B$4))</f>
        <v/>
      </c>
    </row>
    <row r="2451" spans="50:57" x14ac:dyDescent="0.25">
      <c r="AX2451" s="139" t="str">
        <f>IF('8'!$B$5="","",IF('8'!$B$63="","",'8'!$B$5))</f>
        <v/>
      </c>
      <c r="AY2451" s="137" t="str">
        <f>IF('8'!$B$5="","",IF('8'!$B$63="","","PCF008002"))</f>
        <v/>
      </c>
      <c r="AZ2451" s="140" t="str">
        <f>IF('8'!$B$5="","",IF('8'!$B$63="","",4))</f>
        <v/>
      </c>
      <c r="BA2451" s="137" t="str">
        <f>IF('8'!$B$5="","",IF('8'!$B$63="","",990))</f>
        <v/>
      </c>
      <c r="BB2451" s="137"/>
      <c r="BC2451" s="141" t="str">
        <f>IF('8'!$B$5="","",IF('8'!$B$63="","",0))</f>
        <v/>
      </c>
      <c r="BD2451" s="137" t="str">
        <f>IF('8'!$B$5="","",IF('8'!$B$63="","",'8'!$B$2))</f>
        <v/>
      </c>
      <c r="BE2451" s="138" t="str">
        <f>IF('8'!$B$5="","",IF('8'!$B$63="","",'8'!$B$4))</f>
        <v/>
      </c>
    </row>
    <row r="2452" spans="50:57" x14ac:dyDescent="0.25">
      <c r="AX2452" s="139" t="str">
        <f>IF('8'!$B$5="","",IF('8'!$B$63="","",'8'!$B$5))</f>
        <v/>
      </c>
      <c r="AY2452" s="137" t="str">
        <f>IF('8'!$B$5="","",IF('8'!$B$63="","","PCF008002"))</f>
        <v/>
      </c>
      <c r="AZ2452" s="140" t="str">
        <f>IF('8'!$B$5="","",IF('8'!$B$63="","",4))</f>
        <v/>
      </c>
      <c r="BA2452" s="137" t="str">
        <f>IF('8'!$B$5="","",IF('8'!$B$63="","",992))</f>
        <v/>
      </c>
      <c r="BB2452" s="137"/>
      <c r="BC2452" s="141" t="str">
        <f>IF('8'!$B$5="","",IF('8'!$B$63="","",0))</f>
        <v/>
      </c>
      <c r="BD2452" s="137" t="str">
        <f>IF('8'!$B$5="","",IF('8'!$B$63="","",'8'!$B$2))</f>
        <v/>
      </c>
      <c r="BE2452" s="138" t="str">
        <f>IF('8'!$B$5="","",IF('8'!$B$63="","",'8'!$B$4))</f>
        <v/>
      </c>
    </row>
    <row r="2453" spans="50:57" x14ac:dyDescent="0.25">
      <c r="AX2453" s="139" t="str">
        <f>IF('8'!$B$5="","",IF('8'!$B$63="","",'8'!$B$5))</f>
        <v/>
      </c>
      <c r="AY2453" s="137" t="str">
        <f>IF('8'!$B$5="","",IF('8'!$B$63="","","PCF008002"))</f>
        <v/>
      </c>
      <c r="AZ2453" s="140" t="str">
        <f>IF('8'!$B$5="","",IF('8'!$B$63="","",4))</f>
        <v/>
      </c>
      <c r="BA2453" s="137" t="str">
        <f>IF('8'!$B$5="","",IF('8'!$B$63="","",993))</f>
        <v/>
      </c>
      <c r="BB2453" s="137"/>
      <c r="BC2453" s="141" t="str">
        <f>IF('8'!$B$5="","",IF('8'!$B$63="","",0))</f>
        <v/>
      </c>
      <c r="BD2453" s="137" t="str">
        <f>IF('8'!$B$5="","",IF('8'!$B$63="","",'8'!$B$2))</f>
        <v/>
      </c>
      <c r="BE2453" s="138" t="str">
        <f>IF('8'!$B$5="","",IF('8'!$B$63="","",'8'!$B$4))</f>
        <v/>
      </c>
    </row>
    <row r="2454" spans="50:57" x14ac:dyDescent="0.25">
      <c r="AX2454" s="139" t="str">
        <f>IF('8'!$B$5="","",IF('8'!$B$63="","",'8'!$B$5))</f>
        <v/>
      </c>
      <c r="AY2454" s="137" t="str">
        <f>IF('8'!$B$5="","",IF('8'!$B$63="","","PCF008002"))</f>
        <v/>
      </c>
      <c r="AZ2454" s="140" t="str">
        <f>IF('8'!$B$5="","",IF('8'!$B$63="","",4))</f>
        <v/>
      </c>
      <c r="BA2454" s="137" t="str">
        <f>IF('8'!$B$5="","",IF('8'!$B$63="","",994))</f>
        <v/>
      </c>
      <c r="BB2454" s="137"/>
      <c r="BC2454" s="141" t="str">
        <f>IF('8'!$B$5="","",IF('8'!$B$63="","",0))</f>
        <v/>
      </c>
      <c r="BD2454" s="137" t="str">
        <f>IF('8'!$B$5="","",IF('8'!$B$63="","",'8'!$B$2))</f>
        <v/>
      </c>
      <c r="BE2454" s="138" t="str">
        <f>IF('8'!$B$5="","",IF('8'!$B$63="","",'8'!$B$4))</f>
        <v/>
      </c>
    </row>
    <row r="2455" spans="50:57" x14ac:dyDescent="0.25">
      <c r="AX2455" s="139" t="str">
        <f>IF('8'!$B$5="","",IF('8'!$B$63="","",'8'!$B$5))</f>
        <v/>
      </c>
      <c r="AY2455" s="137" t="str">
        <f>IF('8'!$B$5="","",IF('8'!$B$63="","","PCF008002"))</f>
        <v/>
      </c>
      <c r="AZ2455" s="140" t="str">
        <f>IF('8'!$B$5="","",IF('8'!$B$63="","",4))</f>
        <v/>
      </c>
      <c r="BA2455" s="137" t="str">
        <f>IF('8'!$B$5="","",IF('8'!$B$63="","",995))</f>
        <v/>
      </c>
      <c r="BB2455" s="137"/>
      <c r="BC2455" s="141" t="str">
        <f>IF('8'!$B$5="","",IF('8'!$B$63="","",0))</f>
        <v/>
      </c>
      <c r="BD2455" s="137" t="str">
        <f>IF('8'!$B$5="","",IF('8'!$B$63="","",'8'!$B$2))</f>
        <v/>
      </c>
      <c r="BE2455" s="138" t="str">
        <f>IF('8'!$B$5="","",IF('8'!$B$63="","",'8'!$B$4))</f>
        <v/>
      </c>
    </row>
    <row r="2456" spans="50:57" x14ac:dyDescent="0.25">
      <c r="AX2456" s="139" t="str">
        <f>IF('8'!$B$5="","",IF('8'!$B$63="","",'8'!$B$5))</f>
        <v/>
      </c>
      <c r="AY2456" s="137" t="str">
        <f>IF('8'!$B$5="","",IF('8'!$B$63="","","PCF008002"))</f>
        <v/>
      </c>
      <c r="AZ2456" s="140" t="str">
        <f>IF('8'!$B$5="","",IF('8'!$B$63="","",4))</f>
        <v/>
      </c>
      <c r="BA2456" s="137" t="str">
        <f>IF('8'!$B$5="","",IF('8'!$B$63="","",996))</f>
        <v/>
      </c>
      <c r="BB2456" s="137"/>
      <c r="BC2456" s="141" t="str">
        <f>IF('8'!$B$5="","",IF('8'!$B$63="","",0))</f>
        <v/>
      </c>
      <c r="BD2456" s="137" t="str">
        <f>IF('8'!$B$5="","",IF('8'!$B$63="","",'8'!$B$2))</f>
        <v/>
      </c>
      <c r="BE2456" s="138" t="str">
        <f>IF('8'!$B$5="","",IF('8'!$B$63="","",'8'!$B$4))</f>
        <v/>
      </c>
    </row>
    <row r="2457" spans="50:57" x14ac:dyDescent="0.25">
      <c r="AX2457" s="139" t="str">
        <f>IF('8'!$B$5="","",IF('8'!$B$63="","",'8'!$B$5))</f>
        <v/>
      </c>
      <c r="AY2457" s="137" t="str">
        <f>IF('8'!$B$5="","",IF('8'!$B$63="","","PCF008002"))</f>
        <v/>
      </c>
      <c r="AZ2457" s="140" t="str">
        <f>IF('8'!$B$5="","",IF('8'!$B$63="","",4))</f>
        <v/>
      </c>
      <c r="BA2457" s="137" t="str">
        <f>IF('8'!$B$5="","",IF('8'!$B$63="","",997))</f>
        <v/>
      </c>
      <c r="BB2457" s="137"/>
      <c r="BC2457" s="141" t="str">
        <f>IF('8'!$B$5="","",IF('8'!$B$63="","",0))</f>
        <v/>
      </c>
      <c r="BD2457" s="137" t="str">
        <f>IF('8'!$B$5="","",IF('8'!$B$63="","",'8'!$B$2))</f>
        <v/>
      </c>
      <c r="BE2457" s="138" t="str">
        <f>IF('8'!$B$5="","",IF('8'!$B$63="","",'8'!$B$4))</f>
        <v/>
      </c>
    </row>
    <row r="2458" spans="50:57" x14ac:dyDescent="0.25">
      <c r="AX2458" s="139" t="str">
        <f>IF('8'!$B$5="","",IF('8'!$B$63="","",'8'!$B$5))</f>
        <v/>
      </c>
      <c r="AY2458" s="137" t="str">
        <f>IF('8'!$B$5="","",IF('8'!$B$63="","","PCF008002"))</f>
        <v/>
      </c>
      <c r="AZ2458" s="140" t="str">
        <f>IF('8'!$B$5="","",IF('8'!$B$63="","",4))</f>
        <v/>
      </c>
      <c r="BA2458" s="137" t="str">
        <f>IF('8'!$B$5="","",IF('8'!$B$63="","",998))</f>
        <v/>
      </c>
      <c r="BB2458" s="137"/>
      <c r="BC2458" s="141" t="str">
        <f>IF('8'!$B$5="","",IF('8'!$B$63="","",0))</f>
        <v/>
      </c>
      <c r="BD2458" s="137" t="str">
        <f>IF('8'!$B$5="","",IF('8'!$B$63="","",'8'!$B$2))</f>
        <v/>
      </c>
      <c r="BE2458" s="138" t="str">
        <f>IF('8'!$B$5="","",IF('8'!$B$63="","",'8'!$B$4))</f>
        <v/>
      </c>
    </row>
    <row r="2459" spans="50:57" x14ac:dyDescent="0.25">
      <c r="AX2459" s="139" t="str">
        <f>IF('8'!$B$5="","",IF('8'!$B$63="","",'8'!$B$5))</f>
        <v/>
      </c>
      <c r="AY2459" s="137" t="str">
        <f>IF('8'!$B$5="","",IF('8'!$B$63="","","PCF008002"))</f>
        <v/>
      </c>
      <c r="AZ2459" s="140" t="str">
        <f>IF('8'!$B$5="","",IF('8'!$B$63="","",4))</f>
        <v/>
      </c>
      <c r="BA2459" s="137" t="str">
        <f>IF('8'!$B$5="","",IF('8'!$B$63="","",999))</f>
        <v/>
      </c>
      <c r="BB2459" s="137"/>
      <c r="BC2459" s="141" t="str">
        <f>IF('8'!$B$5="","",IF('8'!$B$63="","",0))</f>
        <v/>
      </c>
      <c r="BD2459" s="137" t="str">
        <f>IF('8'!$B$5="","",IF('8'!$B$63="","",'8'!$B$2))</f>
        <v/>
      </c>
      <c r="BE2459" s="138" t="str">
        <f>IF('8'!$B$5="","",IF('8'!$B$63="","",'8'!$B$4))</f>
        <v/>
      </c>
    </row>
    <row r="2460" spans="50:57" x14ac:dyDescent="0.25">
      <c r="AX2460" s="139" t="str">
        <f>IF('8'!$B$5="","",IF('8'!$B$64="","",'8'!$B$5))</f>
        <v/>
      </c>
      <c r="AY2460" s="137" t="str">
        <f>IF('8'!$B$5="","",IF('8'!$B$64="","","PCF008002"))</f>
        <v/>
      </c>
      <c r="AZ2460" s="140" t="str">
        <f>IF('8'!$B$5="","",IF('8'!$B$64="","",5))</f>
        <v/>
      </c>
      <c r="BA2460" s="137" t="str">
        <f>IF('8'!$B$5="","",IF('8'!$B$64="","",1))</f>
        <v/>
      </c>
      <c r="BB2460" s="137" t="str">
        <f>IF('8'!$B$5="","",IF('8'!$B$64="","",IF('8'!$B$64="","",'8'!$B$64)))</f>
        <v/>
      </c>
      <c r="BC2460" s="141" t="str">
        <f>IF('8'!$B$5="","",IF('8'!$B$64="","",0))</f>
        <v/>
      </c>
      <c r="BD2460" s="137" t="str">
        <f>IF('8'!$B$5="","",IF('8'!$B$64="","",'8'!$B$2))</f>
        <v/>
      </c>
      <c r="BE2460" s="138" t="str">
        <f>IF('8'!$B$5="","",IF('8'!$B$64="","",'8'!$B$4))</f>
        <v/>
      </c>
    </row>
    <row r="2461" spans="50:57" x14ac:dyDescent="0.25">
      <c r="AX2461" s="139" t="str">
        <f>IF('8'!$B$5="","",IF('8'!$B$64="","",'8'!$B$5))</f>
        <v/>
      </c>
      <c r="AY2461" s="137" t="str">
        <f>IF('8'!$B$5="","",IF('8'!$B$64="","","PCF008002"))</f>
        <v/>
      </c>
      <c r="AZ2461" s="140" t="str">
        <f>IF('8'!$B$5="","",IF('8'!$B$64="","",5))</f>
        <v/>
      </c>
      <c r="BA2461" s="137" t="str">
        <f>IF('8'!$B$5="","",IF('8'!$B$64="","",2))</f>
        <v/>
      </c>
      <c r="BB2461" s="137" t="str">
        <f>IF('8'!$B$5="","",IF('8'!$B$64="","",IF('8'!$J$64="","",'8'!$J$64)))</f>
        <v/>
      </c>
      <c r="BC2461" s="141" t="str">
        <f>IF('8'!$B$5="","",IF('8'!$B$64="","",0))</f>
        <v/>
      </c>
      <c r="BD2461" s="137" t="str">
        <f>IF('8'!$B$5="","",IF('8'!$B$64="","",'8'!$B$2))</f>
        <v/>
      </c>
      <c r="BE2461" s="138" t="str">
        <f>IF('8'!$B$5="","",IF('8'!$B$64="","",'8'!$B$4))</f>
        <v/>
      </c>
    </row>
    <row r="2462" spans="50:57" x14ac:dyDescent="0.25">
      <c r="AX2462" s="139" t="str">
        <f>IF('8'!$B$5="","",IF('8'!$B$64="","",'8'!$B$5))</f>
        <v/>
      </c>
      <c r="AY2462" s="137" t="str">
        <f>IF('8'!$B$5="","",IF('8'!$B$64="","","PCF008002"))</f>
        <v/>
      </c>
      <c r="AZ2462" s="140" t="str">
        <f>IF('8'!$B$5="","",IF('8'!$B$64="","",5))</f>
        <v/>
      </c>
      <c r="BA2462" s="137" t="str">
        <f>IF('8'!$B$5="","",IF('8'!$B$64="","",3))</f>
        <v/>
      </c>
      <c r="BB2462" s="137" t="str">
        <f>IF('8'!$B$5="","",IF('8'!$B$64="","",IF('8'!$D$64="","",'8'!$D$64)))</f>
        <v/>
      </c>
      <c r="BC2462" s="141" t="str">
        <f>IF('8'!$B$5="","",IF('8'!$B$64="","",0))</f>
        <v/>
      </c>
      <c r="BD2462" s="137" t="str">
        <f>IF('8'!$B$5="","",IF('8'!$B$64="","",'8'!$B$2))</f>
        <v/>
      </c>
      <c r="BE2462" s="138" t="str">
        <f>IF('8'!$B$5="","",IF('8'!$B$64="","",'8'!$B$4))</f>
        <v/>
      </c>
    </row>
    <row r="2463" spans="50:57" x14ac:dyDescent="0.25">
      <c r="AX2463" s="139" t="str">
        <f>IF('8'!$B$5="","",IF('8'!$B$64="","",'8'!$B$5))</f>
        <v/>
      </c>
      <c r="AY2463" s="137" t="str">
        <f>IF('8'!$B$5="","",IF('8'!$B$64="","","PCF008002"))</f>
        <v/>
      </c>
      <c r="AZ2463" s="140" t="str">
        <f>IF('8'!$B$5="","",IF('8'!$B$64="","",5))</f>
        <v/>
      </c>
      <c r="BA2463" s="137" t="str">
        <f>IF('8'!$B$5="","",IF('8'!$B$64="","",4))</f>
        <v/>
      </c>
      <c r="BB2463" s="137" t="str">
        <f>IF('8'!$B$5="","",IF('8'!$B$64="","",IF('8'!$D$64="","",'8'!$D$64)))</f>
        <v/>
      </c>
      <c r="BC2463" s="141" t="str">
        <f>IF('8'!$B$5="","",IF('8'!$B$64="","",0))</f>
        <v/>
      </c>
      <c r="BD2463" s="137" t="str">
        <f>IF('8'!$B$5="","",IF('8'!$B$64="","",'8'!$B$2))</f>
        <v/>
      </c>
      <c r="BE2463" s="138" t="str">
        <f>IF('8'!$B$5="","",IF('8'!$B$64="","",'8'!$B$4))</f>
        <v/>
      </c>
    </row>
    <row r="2464" spans="50:57" x14ac:dyDescent="0.25">
      <c r="AX2464" s="139" t="str">
        <f>IF('8'!$B$5="","",IF('8'!$B$64="","",'8'!$B$5))</f>
        <v/>
      </c>
      <c r="AY2464" s="137" t="str">
        <f>IF('8'!$B$5="","",IF('8'!$B$64="","","PCF008002"))</f>
        <v/>
      </c>
      <c r="AZ2464" s="140" t="str">
        <f>IF('8'!$B$5="","",IF('8'!$B$64="","",5))</f>
        <v/>
      </c>
      <c r="BA2464" s="137" t="str">
        <f>IF('8'!$B$5="","",IF('8'!$B$64="","",5))</f>
        <v/>
      </c>
      <c r="BB2464" s="137" t="str">
        <f>IF('8'!$B$5="","",IF('8'!$B$64="","",IF('8'!$F$64="","",'8'!$F$64)))</f>
        <v/>
      </c>
      <c r="BC2464" s="141" t="str">
        <f>IF('8'!$B$5="","",IF('8'!$B$64="","",0))</f>
        <v/>
      </c>
      <c r="BD2464" s="137" t="str">
        <f>IF('8'!$B$5="","",IF('8'!$B$64="","",'8'!$B$2))</f>
        <v/>
      </c>
      <c r="BE2464" s="138" t="str">
        <f>IF('8'!$B$5="","",IF('8'!$B$64="","",'8'!$B$4))</f>
        <v/>
      </c>
    </row>
    <row r="2465" spans="50:57" x14ac:dyDescent="0.25">
      <c r="AX2465" s="139" t="str">
        <f>IF('8'!$B$5="","",IF('8'!$B$64="","",'8'!$B$5))</f>
        <v/>
      </c>
      <c r="AY2465" s="137" t="str">
        <f>IF('8'!$B$5="","",IF('8'!$B$64="","","PCF008002"))</f>
        <v/>
      </c>
      <c r="AZ2465" s="140" t="str">
        <f>IF('8'!$B$5="","",IF('8'!$B$64="","",5))</f>
        <v/>
      </c>
      <c r="BA2465" s="137" t="str">
        <f>IF('8'!$B$5="","",IF('8'!$B$64="","",6))</f>
        <v/>
      </c>
      <c r="BB2465" s="137" t="str">
        <f>IF('8'!$B$5="","",IF('8'!$B$64="","",IF('8'!$G$64="","",'8'!$G$64)))</f>
        <v/>
      </c>
      <c r="BC2465" s="141" t="str">
        <f>IF('8'!$B$5="","",IF('8'!$B$64="","",0))</f>
        <v/>
      </c>
      <c r="BD2465" s="137" t="str">
        <f>IF('8'!$B$5="","",IF('8'!$B$64="","",'8'!$B$2))</f>
        <v/>
      </c>
      <c r="BE2465" s="138" t="str">
        <f>IF('8'!$B$5="","",IF('8'!$B$64="","",'8'!$B$4))</f>
        <v/>
      </c>
    </row>
    <row r="2466" spans="50:57" x14ac:dyDescent="0.25">
      <c r="AX2466" s="139" t="str">
        <f>IF('8'!$B$5="","",IF('8'!$B$64="","",'8'!$B$5))</f>
        <v/>
      </c>
      <c r="AY2466" s="137" t="str">
        <f>IF('8'!$B$5="","",IF('8'!$B$64="","","PCF008002"))</f>
        <v/>
      </c>
      <c r="AZ2466" s="140" t="str">
        <f>IF('8'!$B$5="","",IF('8'!$B$64="","",5))</f>
        <v/>
      </c>
      <c r="BA2466" s="137" t="str">
        <f>IF('8'!$B$5="","",IF('8'!$B$64="","",7))</f>
        <v/>
      </c>
      <c r="BB2466" s="137" t="str">
        <f>IF('8'!$B$5="","",IF('8'!$B$64="","",IF('8'!$H$64="","",'8'!$H$64)))</f>
        <v/>
      </c>
      <c r="BC2466" s="141" t="str">
        <f>IF('8'!$B$5="","",IF('8'!$B$64="","",0))</f>
        <v/>
      </c>
      <c r="BD2466" s="137" t="str">
        <f>IF('8'!$B$5="","",IF('8'!$B$64="","",'8'!$B$2))</f>
        <v/>
      </c>
      <c r="BE2466" s="138" t="str">
        <f>IF('8'!$B$5="","",IF('8'!$B$64="","",'8'!$B$4))</f>
        <v/>
      </c>
    </row>
    <row r="2467" spans="50:57" x14ac:dyDescent="0.25">
      <c r="AX2467" s="139" t="str">
        <f>IF('8'!$B$5="","",IF('8'!$B$64="","",'8'!$B$5))</f>
        <v/>
      </c>
      <c r="AY2467" s="137" t="str">
        <f>IF('8'!$B$5="","",IF('8'!$B$64="","","PCF008002"))</f>
        <v/>
      </c>
      <c r="AZ2467" s="140" t="str">
        <f>IF('8'!$B$5="","",IF('8'!$B$64="","",5))</f>
        <v/>
      </c>
      <c r="BA2467" s="137" t="str">
        <f>IF('8'!$B$5="","",IF('8'!$B$64="","",8))</f>
        <v/>
      </c>
      <c r="BB2467" s="137" t="str">
        <f>IF('8'!$B$5="","",IF('8'!$B$64="","",IF('8'!$I$64="","",'8'!$I$64)))</f>
        <v/>
      </c>
      <c r="BC2467" s="141" t="str">
        <f>IF('8'!$B$5="","",IF('8'!$B$64="","",0))</f>
        <v/>
      </c>
      <c r="BD2467" s="137" t="str">
        <f>IF('8'!$B$5="","",IF('8'!$B$64="","",'8'!$B$2))</f>
        <v/>
      </c>
      <c r="BE2467" s="138" t="str">
        <f>IF('8'!$B$5="","",IF('8'!$B$64="","",'8'!$B$4))</f>
        <v/>
      </c>
    </row>
    <row r="2468" spans="50:57" x14ac:dyDescent="0.25">
      <c r="AX2468" s="139" t="str">
        <f>IF('8'!$B$5="","",IF('8'!$B$64="","",'8'!$B$5))</f>
        <v/>
      </c>
      <c r="AY2468" s="137" t="str">
        <f>IF('8'!$B$5="","",IF('8'!$B$64="","","PCF008002"))</f>
        <v/>
      </c>
      <c r="AZ2468" s="140" t="str">
        <f>IF('8'!$B$5="","",IF('8'!$B$64="","",5))</f>
        <v/>
      </c>
      <c r="BA2468" s="137" t="str">
        <f>IF('8'!$B$5="","",IF('8'!$B$64="","",9))</f>
        <v/>
      </c>
      <c r="BB2468" s="137" t="str">
        <f>IF('8'!$B$5="","",IF('8'!$B$64="","","QAQC"))</f>
        <v/>
      </c>
      <c r="BC2468" s="141" t="str">
        <f>IF('8'!$B$5="","",IF('8'!$B$64="","",0))</f>
        <v/>
      </c>
      <c r="BD2468" s="137" t="str">
        <f>IF('8'!$B$5="","",IF('8'!$B$64="","",'8'!$B$2))</f>
        <v/>
      </c>
      <c r="BE2468" s="138" t="str">
        <f>IF('8'!$B$5="","",IF('8'!$B$64="","",'8'!$B$4))</f>
        <v/>
      </c>
    </row>
    <row r="2469" spans="50:57" x14ac:dyDescent="0.25">
      <c r="AX2469" s="139" t="str">
        <f>IF('8'!$B$5="","",IF('8'!$B$64="","",'8'!$B$5))</f>
        <v/>
      </c>
      <c r="AY2469" s="137" t="str">
        <f>IF('8'!$B$5="","",IF('8'!$B$64="","","PCF008002"))</f>
        <v/>
      </c>
      <c r="AZ2469" s="140" t="str">
        <f>IF('8'!$B$5="","",IF('8'!$B$64="","",5))</f>
        <v/>
      </c>
      <c r="BA2469" s="137" t="str">
        <f>IF('8'!$B$5="","",IF('8'!$B$64="","",10))</f>
        <v/>
      </c>
      <c r="BB2469" s="137" t="str">
        <f>IF('8'!$B$5="","",IF('8'!$B$64="","",IF('8'!$R$64="","",'8'!$R$64)))</f>
        <v/>
      </c>
      <c r="BC2469" s="141" t="str">
        <f>IF('8'!$B$5="","",IF('8'!$B$64="","",0))</f>
        <v/>
      </c>
      <c r="BD2469" s="137" t="str">
        <f>IF('8'!$B$5="","",IF('8'!$B$64="","",'8'!$B$2))</f>
        <v/>
      </c>
      <c r="BE2469" s="138" t="str">
        <f>IF('8'!$B$5="","",IF('8'!$B$64="","",'8'!$B$4))</f>
        <v/>
      </c>
    </row>
    <row r="2470" spans="50:57" x14ac:dyDescent="0.25">
      <c r="AX2470" s="139" t="str">
        <f>IF('8'!$B$5="","",IF('8'!$B$64="","",'8'!$B$5))</f>
        <v/>
      </c>
      <c r="AY2470" s="137" t="str">
        <f>IF('8'!$B$5="","",IF('8'!$B$64="","","PCF008002"))</f>
        <v/>
      </c>
      <c r="AZ2470" s="140" t="str">
        <f>IF('8'!$B$5="","",IF('8'!$B$64="","",5))</f>
        <v/>
      </c>
      <c r="BA2470" s="137" t="str">
        <f>IF('8'!$B$5="","",IF('8'!$B$64="","",11))</f>
        <v/>
      </c>
      <c r="BB2470" s="137" t="str">
        <f>IF('8'!$B$5="","",IF('8'!$B$64="","",IF('8'!$K$64="","",'8'!$K$64)))</f>
        <v/>
      </c>
      <c r="BC2470" s="141" t="str">
        <f>IF('8'!$B$5="","",IF('8'!$B$64="","",0))</f>
        <v/>
      </c>
      <c r="BD2470" s="137" t="str">
        <f>IF('8'!$B$5="","",IF('8'!$B$64="","",'8'!$B$2))</f>
        <v/>
      </c>
      <c r="BE2470" s="138" t="str">
        <f>IF('8'!$B$5="","",IF('8'!$B$64="","",'8'!$B$4))</f>
        <v/>
      </c>
    </row>
    <row r="2471" spans="50:57" x14ac:dyDescent="0.25">
      <c r="AX2471" s="139" t="str">
        <f>IF('8'!$B$5="","",IF('8'!$B$64="","",'8'!$B$5))</f>
        <v/>
      </c>
      <c r="AY2471" s="137" t="str">
        <f>IF('8'!$B$5="","",IF('8'!$B$64="","","PCF008002"))</f>
        <v/>
      </c>
      <c r="AZ2471" s="140" t="str">
        <f>IF('8'!$B$5="","",IF('8'!$B$64="","",5))</f>
        <v/>
      </c>
      <c r="BA2471" s="137" t="str">
        <f>IF('8'!$B$5="","",IF('8'!$B$64="","",12))</f>
        <v/>
      </c>
      <c r="BB2471" s="137" t="str">
        <f>IF('8'!$B$5="","",IF('8'!$B$64="","",IF('8'!$E$64="","",'8'!$E$64)))</f>
        <v/>
      </c>
      <c r="BC2471" s="141" t="str">
        <f>IF('8'!$B$5="","",IF('8'!$B$64="","",0))</f>
        <v/>
      </c>
      <c r="BD2471" s="137" t="str">
        <f>IF('8'!$B$5="","",IF('8'!$B$64="","",'8'!$B$2))</f>
        <v/>
      </c>
      <c r="BE2471" s="138" t="str">
        <f>IF('8'!$B$5="","",IF('8'!$B$64="","",'8'!$B$4))</f>
        <v/>
      </c>
    </row>
    <row r="2472" spans="50:57" x14ac:dyDescent="0.25">
      <c r="AX2472" s="139" t="str">
        <f>IF('8'!$B$5="","",IF('8'!$B$64="","",'8'!$B$5))</f>
        <v/>
      </c>
      <c r="AY2472" s="137" t="str">
        <f>IF('8'!$B$5="","",IF('8'!$B$64="","","PCF008002"))</f>
        <v/>
      </c>
      <c r="AZ2472" s="140" t="str">
        <f>IF('8'!$B$5="","",IF('8'!$B$64="","",5))</f>
        <v/>
      </c>
      <c r="BA2472" s="137" t="str">
        <f>IF('8'!$B$5="","",IF('8'!$B$64="","",990))</f>
        <v/>
      </c>
      <c r="BB2472" s="137"/>
      <c r="BC2472" s="141" t="str">
        <f>IF('8'!$B$5="","",IF('8'!$B$64="","",0))</f>
        <v/>
      </c>
      <c r="BD2472" s="137" t="str">
        <f>IF('8'!$B$5="","",IF('8'!$B$64="","",'8'!$B$2))</f>
        <v/>
      </c>
      <c r="BE2472" s="138" t="str">
        <f>IF('8'!$B$5="","",IF('8'!$B$64="","",'8'!$B$4))</f>
        <v/>
      </c>
    </row>
    <row r="2473" spans="50:57" x14ac:dyDescent="0.25">
      <c r="AX2473" s="139" t="str">
        <f>IF('8'!$B$5="","",IF('8'!$B$64="","",'8'!$B$5))</f>
        <v/>
      </c>
      <c r="AY2473" s="137" t="str">
        <f>IF('8'!$B$5="","",IF('8'!$B$64="","","PCF008002"))</f>
        <v/>
      </c>
      <c r="AZ2473" s="140" t="str">
        <f>IF('8'!$B$5="","",IF('8'!$B$64="","",5))</f>
        <v/>
      </c>
      <c r="BA2473" s="137" t="str">
        <f>IF('8'!$B$5="","",IF('8'!$B$64="","",992))</f>
        <v/>
      </c>
      <c r="BB2473" s="137"/>
      <c r="BC2473" s="141" t="str">
        <f>IF('8'!$B$5="","",IF('8'!$B$64="","",0))</f>
        <v/>
      </c>
      <c r="BD2473" s="137" t="str">
        <f>IF('8'!$B$5="","",IF('8'!$B$64="","",'8'!$B$2))</f>
        <v/>
      </c>
      <c r="BE2473" s="138" t="str">
        <f>IF('8'!$B$5="","",IF('8'!$B$64="","",'8'!$B$4))</f>
        <v/>
      </c>
    </row>
    <row r="2474" spans="50:57" x14ac:dyDescent="0.25">
      <c r="AX2474" s="139" t="str">
        <f>IF('8'!$B$5="","",IF('8'!$B$64="","",'8'!$B$5))</f>
        <v/>
      </c>
      <c r="AY2474" s="137" t="str">
        <f>IF('8'!$B$5="","",IF('8'!$B$64="","","PCF008002"))</f>
        <v/>
      </c>
      <c r="AZ2474" s="140" t="str">
        <f>IF('8'!$B$5="","",IF('8'!$B$64="","",5))</f>
        <v/>
      </c>
      <c r="BA2474" s="137" t="str">
        <f>IF('8'!$B$5="","",IF('8'!$B$64="","",993))</f>
        <v/>
      </c>
      <c r="BB2474" s="137"/>
      <c r="BC2474" s="141" t="str">
        <f>IF('8'!$B$5="","",IF('8'!$B$64="","",0))</f>
        <v/>
      </c>
      <c r="BD2474" s="137" t="str">
        <f>IF('8'!$B$5="","",IF('8'!$B$64="","",'8'!$B$2))</f>
        <v/>
      </c>
      <c r="BE2474" s="138" t="str">
        <f>IF('8'!$B$5="","",IF('8'!$B$64="","",'8'!$B$4))</f>
        <v/>
      </c>
    </row>
    <row r="2475" spans="50:57" x14ac:dyDescent="0.25">
      <c r="AX2475" s="139" t="str">
        <f>IF('8'!$B$5="","",IF('8'!$B$64="","",'8'!$B$5))</f>
        <v/>
      </c>
      <c r="AY2475" s="137" t="str">
        <f>IF('8'!$B$5="","",IF('8'!$B$64="","","PCF008002"))</f>
        <v/>
      </c>
      <c r="AZ2475" s="140" t="str">
        <f>IF('8'!$B$5="","",IF('8'!$B$64="","",5))</f>
        <v/>
      </c>
      <c r="BA2475" s="137" t="str">
        <f>IF('8'!$B$5="","",IF('8'!$B$64="","",994))</f>
        <v/>
      </c>
      <c r="BB2475" s="137"/>
      <c r="BC2475" s="141" t="str">
        <f>IF('8'!$B$5="","",IF('8'!$B$64="","",0))</f>
        <v/>
      </c>
      <c r="BD2475" s="137" t="str">
        <f>IF('8'!$B$5="","",IF('8'!$B$64="","",'8'!$B$2))</f>
        <v/>
      </c>
      <c r="BE2475" s="138" t="str">
        <f>IF('8'!$B$5="","",IF('8'!$B$64="","",'8'!$B$4))</f>
        <v/>
      </c>
    </row>
    <row r="2476" spans="50:57" x14ac:dyDescent="0.25">
      <c r="AX2476" s="139" t="str">
        <f>IF('8'!$B$5="","",IF('8'!$B$64="","",'8'!$B$5))</f>
        <v/>
      </c>
      <c r="AY2476" s="137" t="str">
        <f>IF('8'!$B$5="","",IF('8'!$B$64="","","PCF008002"))</f>
        <v/>
      </c>
      <c r="AZ2476" s="140" t="str">
        <f>IF('8'!$B$5="","",IF('8'!$B$64="","",5))</f>
        <v/>
      </c>
      <c r="BA2476" s="137" t="str">
        <f>IF('8'!$B$5="","",IF('8'!$B$64="","",995))</f>
        <v/>
      </c>
      <c r="BB2476" s="137"/>
      <c r="BC2476" s="141" t="str">
        <f>IF('8'!$B$5="","",IF('8'!$B$64="","",0))</f>
        <v/>
      </c>
      <c r="BD2476" s="137" t="str">
        <f>IF('8'!$B$5="","",IF('8'!$B$64="","",'8'!$B$2))</f>
        <v/>
      </c>
      <c r="BE2476" s="138" t="str">
        <f>IF('8'!$B$5="","",IF('8'!$B$64="","",'8'!$B$4))</f>
        <v/>
      </c>
    </row>
    <row r="2477" spans="50:57" x14ac:dyDescent="0.25">
      <c r="AX2477" s="139" t="str">
        <f>IF('8'!$B$5="","",IF('8'!$B$64="","",'8'!$B$5))</f>
        <v/>
      </c>
      <c r="AY2477" s="137" t="str">
        <f>IF('8'!$B$5="","",IF('8'!$B$64="","","PCF008002"))</f>
        <v/>
      </c>
      <c r="AZ2477" s="140" t="str">
        <f>IF('8'!$B$5="","",IF('8'!$B$64="","",5))</f>
        <v/>
      </c>
      <c r="BA2477" s="137" t="str">
        <f>IF('8'!$B$5="","",IF('8'!$B$64="","",996))</f>
        <v/>
      </c>
      <c r="BB2477" s="137"/>
      <c r="BC2477" s="141" t="str">
        <f>IF('8'!$B$5="","",IF('8'!$B$64="","",0))</f>
        <v/>
      </c>
      <c r="BD2477" s="137" t="str">
        <f>IF('8'!$B$5="","",IF('8'!$B$64="","",'8'!$B$2))</f>
        <v/>
      </c>
      <c r="BE2477" s="138" t="str">
        <f>IF('8'!$B$5="","",IF('8'!$B$64="","",'8'!$B$4))</f>
        <v/>
      </c>
    </row>
    <row r="2478" spans="50:57" x14ac:dyDescent="0.25">
      <c r="AX2478" s="139" t="str">
        <f>IF('8'!$B$5="","",IF('8'!$B$64="","",'8'!$B$5))</f>
        <v/>
      </c>
      <c r="AY2478" s="137" t="str">
        <f>IF('8'!$B$5="","",IF('8'!$B$64="","","PCF008002"))</f>
        <v/>
      </c>
      <c r="AZ2478" s="140" t="str">
        <f>IF('8'!$B$5="","",IF('8'!$B$64="","",5))</f>
        <v/>
      </c>
      <c r="BA2478" s="137" t="str">
        <f>IF('8'!$B$5="","",IF('8'!$B$64="","",997))</f>
        <v/>
      </c>
      <c r="BB2478" s="137"/>
      <c r="BC2478" s="141" t="str">
        <f>IF('8'!$B$5="","",IF('8'!$B$64="","",0))</f>
        <v/>
      </c>
      <c r="BD2478" s="137" t="str">
        <f>IF('8'!$B$5="","",IF('8'!$B$64="","",'8'!$B$2))</f>
        <v/>
      </c>
      <c r="BE2478" s="138" t="str">
        <f>IF('8'!$B$5="","",IF('8'!$B$64="","",'8'!$B$4))</f>
        <v/>
      </c>
    </row>
    <row r="2479" spans="50:57" x14ac:dyDescent="0.25">
      <c r="AX2479" s="139" t="str">
        <f>IF('8'!$B$5="","",IF('8'!$B$64="","",'8'!$B$5))</f>
        <v/>
      </c>
      <c r="AY2479" s="137" t="str">
        <f>IF('8'!$B$5="","",IF('8'!$B$64="","","PCF008002"))</f>
        <v/>
      </c>
      <c r="AZ2479" s="140" t="str">
        <f>IF('8'!$B$5="","",IF('8'!$B$64="","",5))</f>
        <v/>
      </c>
      <c r="BA2479" s="137" t="str">
        <f>IF('8'!$B$5="","",IF('8'!$B$64="","",998))</f>
        <v/>
      </c>
      <c r="BB2479" s="137"/>
      <c r="BC2479" s="141" t="str">
        <f>IF('8'!$B$5="","",IF('8'!$B$64="","",0))</f>
        <v/>
      </c>
      <c r="BD2479" s="137" t="str">
        <f>IF('8'!$B$5="","",IF('8'!$B$64="","",'8'!$B$2))</f>
        <v/>
      </c>
      <c r="BE2479" s="138" t="str">
        <f>IF('8'!$B$5="","",IF('8'!$B$64="","",'8'!$B$4))</f>
        <v/>
      </c>
    </row>
    <row r="2480" spans="50:57" x14ac:dyDescent="0.25">
      <c r="AX2480" s="139" t="str">
        <f>IF('8'!$B$5="","",IF('8'!$B$64="","",'8'!$B$5))</f>
        <v/>
      </c>
      <c r="AY2480" s="137" t="str">
        <f>IF('8'!$B$5="","",IF('8'!$B$64="","","PCF008002"))</f>
        <v/>
      </c>
      <c r="AZ2480" s="140" t="str">
        <f>IF('8'!$B$5="","",IF('8'!$B$64="","",5))</f>
        <v/>
      </c>
      <c r="BA2480" s="137" t="str">
        <f>IF('8'!$B$5="","",IF('8'!$B$64="","",999))</f>
        <v/>
      </c>
      <c r="BB2480" s="137"/>
      <c r="BC2480" s="141" t="str">
        <f>IF('8'!$B$5="","",IF('8'!$B$64="","",0))</f>
        <v/>
      </c>
      <c r="BD2480" s="137" t="str">
        <f>IF('8'!$B$5="","",IF('8'!$B$64="","",'8'!$B$2))</f>
        <v/>
      </c>
      <c r="BE2480" s="138" t="str">
        <f>IF('8'!$B$5="","",IF('8'!$B$64="","",'8'!$B$4))</f>
        <v/>
      </c>
    </row>
    <row r="2481" spans="50:57" x14ac:dyDescent="0.25">
      <c r="AX2481" s="139" t="str">
        <f>IF('8'!$B$5="","",IF('8'!$B$65="","",'8'!$B$5))</f>
        <v/>
      </c>
      <c r="AY2481" s="137" t="str">
        <f>IF('8'!$B$5="","",IF('8'!$B$65="","","PCF008002"))</f>
        <v/>
      </c>
      <c r="AZ2481" s="140" t="str">
        <f>IF('8'!$B$5="","",IF('8'!$B$65="","",6))</f>
        <v/>
      </c>
      <c r="BA2481" s="137" t="str">
        <f>IF('8'!$B$5="","",IF('8'!$B$65="","",1))</f>
        <v/>
      </c>
      <c r="BB2481" s="137" t="str">
        <f>IF('8'!$B$5="","",IF('8'!$B$65="","",IF('8'!$B$65="","",'8'!$B$65)))</f>
        <v/>
      </c>
      <c r="BC2481" s="141" t="str">
        <f>IF('8'!$B$5="","",IF('8'!$B$65="","",0))</f>
        <v/>
      </c>
      <c r="BD2481" s="137" t="str">
        <f>IF('8'!$B$5="","",IF('8'!$B$65="","",'8'!$B$2))</f>
        <v/>
      </c>
      <c r="BE2481" s="138" t="str">
        <f>IF('8'!$B$5="","",IF('8'!$B$65="","",'8'!$B$4))</f>
        <v/>
      </c>
    </row>
    <row r="2482" spans="50:57" x14ac:dyDescent="0.25">
      <c r="AX2482" s="139" t="str">
        <f>IF('8'!$B$5="","",IF('8'!$B$65="","",'8'!$B$5))</f>
        <v/>
      </c>
      <c r="AY2482" s="137" t="str">
        <f>IF('8'!$B$5="","",IF('8'!$B$65="","","PCF008002"))</f>
        <v/>
      </c>
      <c r="AZ2482" s="140" t="str">
        <f>IF('8'!$B$5="","",IF('8'!$B$65="","",6))</f>
        <v/>
      </c>
      <c r="BA2482" s="137" t="str">
        <f>IF('8'!$B$5="","",IF('8'!$B$65="","",2))</f>
        <v/>
      </c>
      <c r="BB2482" s="137" t="str">
        <f>IF('8'!$B$5="","",IF('8'!$B$65="","",IF('8'!$J$65="","",'8'!$J$65)))</f>
        <v/>
      </c>
      <c r="BC2482" s="141" t="str">
        <f>IF('8'!$B$5="","",IF('8'!$B$65="","",0))</f>
        <v/>
      </c>
      <c r="BD2482" s="137" t="str">
        <f>IF('8'!$B$5="","",IF('8'!$B$65="","",'8'!$B$2))</f>
        <v/>
      </c>
      <c r="BE2482" s="138" t="str">
        <f>IF('8'!$B$5="","",IF('8'!$B$65="","",'8'!$B$4))</f>
        <v/>
      </c>
    </row>
    <row r="2483" spans="50:57" x14ac:dyDescent="0.25">
      <c r="AX2483" s="139" t="str">
        <f>IF('8'!$B$5="","",IF('8'!$B$65="","",'8'!$B$5))</f>
        <v/>
      </c>
      <c r="AY2483" s="137" t="str">
        <f>IF('8'!$B$5="","",IF('8'!$B$65="","","PCF008002"))</f>
        <v/>
      </c>
      <c r="AZ2483" s="140" t="str">
        <f>IF('8'!$B$5="","",IF('8'!$B$65="","",6))</f>
        <v/>
      </c>
      <c r="BA2483" s="137" t="str">
        <f>IF('8'!$B$5="","",IF('8'!$B$65="","",3))</f>
        <v/>
      </c>
      <c r="BB2483" s="137" t="str">
        <f>IF('8'!$B$5="","",IF('8'!$B$65="","",IF('8'!$D$65="","",'8'!$D$65)))</f>
        <v/>
      </c>
      <c r="BC2483" s="141" t="str">
        <f>IF('8'!$B$5="","",IF('8'!$B$65="","",0))</f>
        <v/>
      </c>
      <c r="BD2483" s="137" t="str">
        <f>IF('8'!$B$5="","",IF('8'!$B$65="","",'8'!$B$2))</f>
        <v/>
      </c>
      <c r="BE2483" s="138" t="str">
        <f>IF('8'!$B$5="","",IF('8'!$B$65="","",'8'!$B$4))</f>
        <v/>
      </c>
    </row>
    <row r="2484" spans="50:57" x14ac:dyDescent="0.25">
      <c r="AX2484" s="139" t="str">
        <f>IF('8'!$B$5="","",IF('8'!$B$65="","",'8'!$B$5))</f>
        <v/>
      </c>
      <c r="AY2484" s="137" t="str">
        <f>IF('8'!$B$5="","",IF('8'!$B$65="","","PCF008002"))</f>
        <v/>
      </c>
      <c r="AZ2484" s="140" t="str">
        <f>IF('8'!$B$5="","",IF('8'!$B$65="","",6))</f>
        <v/>
      </c>
      <c r="BA2484" s="137" t="str">
        <f>IF('8'!$B$5="","",IF('8'!$B$65="","",4))</f>
        <v/>
      </c>
      <c r="BB2484" s="137" t="str">
        <f>IF('8'!$B$5="","",IF('8'!$B$65="","",IF('8'!$D$65="","",'8'!$D$65)))</f>
        <v/>
      </c>
      <c r="BC2484" s="141" t="str">
        <f>IF('8'!$B$5="","",IF('8'!$B$65="","",0))</f>
        <v/>
      </c>
      <c r="BD2484" s="137" t="str">
        <f>IF('8'!$B$5="","",IF('8'!$B$65="","",'8'!$B$2))</f>
        <v/>
      </c>
      <c r="BE2484" s="138" t="str">
        <f>IF('8'!$B$5="","",IF('8'!$B$65="","",'8'!$B$4))</f>
        <v/>
      </c>
    </row>
    <row r="2485" spans="50:57" x14ac:dyDescent="0.25">
      <c r="AX2485" s="139" t="str">
        <f>IF('8'!$B$5="","",IF('8'!$B$65="","",'8'!$B$5))</f>
        <v/>
      </c>
      <c r="AY2485" s="137" t="str">
        <f>IF('8'!$B$5="","",IF('8'!$B$65="","","PCF008002"))</f>
        <v/>
      </c>
      <c r="AZ2485" s="140" t="str">
        <f>IF('8'!$B$5="","",IF('8'!$B$65="","",6))</f>
        <v/>
      </c>
      <c r="BA2485" s="137" t="str">
        <f>IF('8'!$B$5="","",IF('8'!$B$65="","",5))</f>
        <v/>
      </c>
      <c r="BB2485" s="137" t="str">
        <f>IF('8'!$B$5="","",IF('8'!$B$65="","",IF('8'!$F$65="","",'8'!$F$65)))</f>
        <v/>
      </c>
      <c r="BC2485" s="141" t="str">
        <f>IF('8'!$B$5="","",IF('8'!$B$65="","",0))</f>
        <v/>
      </c>
      <c r="BD2485" s="137" t="str">
        <f>IF('8'!$B$5="","",IF('8'!$B$65="","",'8'!$B$2))</f>
        <v/>
      </c>
      <c r="BE2485" s="138" t="str">
        <f>IF('8'!$B$5="","",IF('8'!$B$65="","",'8'!$B$4))</f>
        <v/>
      </c>
    </row>
    <row r="2486" spans="50:57" x14ac:dyDescent="0.25">
      <c r="AX2486" s="139" t="str">
        <f>IF('8'!$B$5="","",IF('8'!$B$65="","",'8'!$B$5))</f>
        <v/>
      </c>
      <c r="AY2486" s="137" t="str">
        <f>IF('8'!$B$5="","",IF('8'!$B$65="","","PCF008002"))</f>
        <v/>
      </c>
      <c r="AZ2486" s="140" t="str">
        <f>IF('8'!$B$5="","",IF('8'!$B$65="","",6))</f>
        <v/>
      </c>
      <c r="BA2486" s="137" t="str">
        <f>IF('8'!$B$5="","",IF('8'!$B$65="","",6))</f>
        <v/>
      </c>
      <c r="BB2486" s="137" t="str">
        <f>IF('8'!$B$5="","",IF('8'!$B$65="","",IF('8'!$G$65="","",'8'!$G$65)))</f>
        <v/>
      </c>
      <c r="BC2486" s="141" t="str">
        <f>IF('8'!$B$5="","",IF('8'!$B$65="","",0))</f>
        <v/>
      </c>
      <c r="BD2486" s="137" t="str">
        <f>IF('8'!$B$5="","",IF('8'!$B$65="","",'8'!$B$2))</f>
        <v/>
      </c>
      <c r="BE2486" s="138" t="str">
        <f>IF('8'!$B$5="","",IF('8'!$B$65="","",'8'!$B$4))</f>
        <v/>
      </c>
    </row>
    <row r="2487" spans="50:57" x14ac:dyDescent="0.25">
      <c r="AX2487" s="139" t="str">
        <f>IF('8'!$B$5="","",IF('8'!$B$65="","",'8'!$B$5))</f>
        <v/>
      </c>
      <c r="AY2487" s="137" t="str">
        <f>IF('8'!$B$5="","",IF('8'!$B$65="","","PCF008002"))</f>
        <v/>
      </c>
      <c r="AZ2487" s="140" t="str">
        <f>IF('8'!$B$5="","",IF('8'!$B$65="","",6))</f>
        <v/>
      </c>
      <c r="BA2487" s="137" t="str">
        <f>IF('8'!$B$5="","",IF('8'!$B$65="","",7))</f>
        <v/>
      </c>
      <c r="BB2487" s="137" t="str">
        <f>IF('8'!$B$5="","",IF('8'!$B$65="","",IF('8'!$H$65="","",'8'!$H$65)))</f>
        <v/>
      </c>
      <c r="BC2487" s="141" t="str">
        <f>IF('8'!$B$5="","",IF('8'!$B$65="","",0))</f>
        <v/>
      </c>
      <c r="BD2487" s="137" t="str">
        <f>IF('8'!$B$5="","",IF('8'!$B$65="","",'8'!$B$2))</f>
        <v/>
      </c>
      <c r="BE2487" s="138" t="str">
        <f>IF('8'!$B$5="","",IF('8'!$B$65="","",'8'!$B$4))</f>
        <v/>
      </c>
    </row>
    <row r="2488" spans="50:57" x14ac:dyDescent="0.25">
      <c r="AX2488" s="139" t="str">
        <f>IF('8'!$B$5="","",IF('8'!$B$65="","",'8'!$B$5))</f>
        <v/>
      </c>
      <c r="AY2488" s="137" t="str">
        <f>IF('8'!$B$5="","",IF('8'!$B$65="","","PCF008002"))</f>
        <v/>
      </c>
      <c r="AZ2488" s="140" t="str">
        <f>IF('8'!$B$5="","",IF('8'!$B$65="","",6))</f>
        <v/>
      </c>
      <c r="BA2488" s="137" t="str">
        <f>IF('8'!$B$5="","",IF('8'!$B$65="","",8))</f>
        <v/>
      </c>
      <c r="BB2488" s="137" t="str">
        <f>IF('8'!$B$5="","",IF('8'!$B$65="","",IF('8'!$I$65="","",'8'!$I$65)))</f>
        <v/>
      </c>
      <c r="BC2488" s="141" t="str">
        <f>IF('8'!$B$5="","",IF('8'!$B$65="","",0))</f>
        <v/>
      </c>
      <c r="BD2488" s="137" t="str">
        <f>IF('8'!$B$5="","",IF('8'!$B$65="","",'8'!$B$2))</f>
        <v/>
      </c>
      <c r="BE2488" s="138" t="str">
        <f>IF('8'!$B$5="","",IF('8'!$B$65="","",'8'!$B$4))</f>
        <v/>
      </c>
    </row>
    <row r="2489" spans="50:57" x14ac:dyDescent="0.25">
      <c r="AX2489" s="139" t="str">
        <f>IF('8'!$B$5="","",IF('8'!$B$65="","",'8'!$B$5))</f>
        <v/>
      </c>
      <c r="AY2489" s="137" t="str">
        <f>IF('8'!$B$5="","",IF('8'!$B$65="","","PCF008002"))</f>
        <v/>
      </c>
      <c r="AZ2489" s="140" t="str">
        <f>IF('8'!$B$5="","",IF('8'!$B$65="","",6))</f>
        <v/>
      </c>
      <c r="BA2489" s="137" t="str">
        <f>IF('8'!$B$5="","",IF('8'!$B$65="","",9))</f>
        <v/>
      </c>
      <c r="BB2489" s="137" t="str">
        <f>IF('8'!$B$5="","",IF('8'!$B$65="","","QAQC"))</f>
        <v/>
      </c>
      <c r="BC2489" s="141" t="str">
        <f>IF('8'!$B$5="","",IF('8'!$B$65="","",0))</f>
        <v/>
      </c>
      <c r="BD2489" s="137" t="str">
        <f>IF('8'!$B$5="","",IF('8'!$B$65="","",'8'!$B$2))</f>
        <v/>
      </c>
      <c r="BE2489" s="138" t="str">
        <f>IF('8'!$B$5="","",IF('8'!$B$65="","",'8'!$B$4))</f>
        <v/>
      </c>
    </row>
    <row r="2490" spans="50:57" x14ac:dyDescent="0.25">
      <c r="AX2490" s="139" t="str">
        <f>IF('8'!$B$5="","",IF('8'!$B$65="","",'8'!$B$5))</f>
        <v/>
      </c>
      <c r="AY2490" s="137" t="str">
        <f>IF('8'!$B$5="","",IF('8'!$B$65="","","PCF008002"))</f>
        <v/>
      </c>
      <c r="AZ2490" s="140" t="str">
        <f>IF('8'!$B$5="","",IF('8'!$B$65="","",6))</f>
        <v/>
      </c>
      <c r="BA2490" s="137" t="str">
        <f>IF('8'!$B$5="","",IF('8'!$B$65="","",10))</f>
        <v/>
      </c>
      <c r="BB2490" s="137" t="str">
        <f>IF('8'!$B$5="","",IF('8'!$B$65="","",IF('8'!$R$65="","",'8'!$R$65)))</f>
        <v/>
      </c>
      <c r="BC2490" s="141" t="str">
        <f>IF('8'!$B$5="","",IF('8'!$B$65="","",0))</f>
        <v/>
      </c>
      <c r="BD2490" s="137" t="str">
        <f>IF('8'!$B$5="","",IF('8'!$B$65="","",'8'!$B$2))</f>
        <v/>
      </c>
      <c r="BE2490" s="138" t="str">
        <f>IF('8'!$B$5="","",IF('8'!$B$65="","",'8'!$B$4))</f>
        <v/>
      </c>
    </row>
    <row r="2491" spans="50:57" x14ac:dyDescent="0.25">
      <c r="AX2491" s="139" t="str">
        <f>IF('8'!$B$5="","",IF('8'!$B$65="","",'8'!$B$5))</f>
        <v/>
      </c>
      <c r="AY2491" s="137" t="str">
        <f>IF('8'!$B$5="","",IF('8'!$B$65="","","PCF008002"))</f>
        <v/>
      </c>
      <c r="AZ2491" s="140" t="str">
        <f>IF('8'!$B$5="","",IF('8'!$B$65="","",6))</f>
        <v/>
      </c>
      <c r="BA2491" s="137" t="str">
        <f>IF('8'!$B$5="","",IF('8'!$B$65="","",11))</f>
        <v/>
      </c>
      <c r="BB2491" s="137" t="str">
        <f>IF('8'!$B$5="","",IF('8'!$B$65="","",IF('8'!$K$65="","",'8'!$K$65)))</f>
        <v/>
      </c>
      <c r="BC2491" s="141" t="str">
        <f>IF('8'!$B$5="","",IF('8'!$B$65="","",0))</f>
        <v/>
      </c>
      <c r="BD2491" s="137" t="str">
        <f>IF('8'!$B$5="","",IF('8'!$B$65="","",'8'!$B$2))</f>
        <v/>
      </c>
      <c r="BE2491" s="138" t="str">
        <f>IF('8'!$B$5="","",IF('8'!$B$65="","",'8'!$B$4))</f>
        <v/>
      </c>
    </row>
    <row r="2492" spans="50:57" x14ac:dyDescent="0.25">
      <c r="AX2492" s="139" t="str">
        <f>IF('8'!$B$5="","",IF('8'!$B$65="","",'8'!$B$5))</f>
        <v/>
      </c>
      <c r="AY2492" s="137" t="str">
        <f>IF('8'!$B$5="","",IF('8'!$B$65="","","PCF008002"))</f>
        <v/>
      </c>
      <c r="AZ2492" s="140" t="str">
        <f>IF('8'!$B$5="","",IF('8'!$B$65="","",6))</f>
        <v/>
      </c>
      <c r="BA2492" s="137" t="str">
        <f>IF('8'!$B$5="","",IF('8'!$B$65="","",12))</f>
        <v/>
      </c>
      <c r="BB2492" s="137" t="str">
        <f>IF('8'!$B$5="","",IF('8'!$B$65="","",IF('8'!$E$65="","",'8'!$E$65)))</f>
        <v/>
      </c>
      <c r="BC2492" s="141" t="str">
        <f>IF('8'!$B$5="","",IF('8'!$B$65="","",0))</f>
        <v/>
      </c>
      <c r="BD2492" s="137" t="str">
        <f>IF('8'!$B$5="","",IF('8'!$B$65="","",'8'!$B$2))</f>
        <v/>
      </c>
      <c r="BE2492" s="138" t="str">
        <f>IF('8'!$B$5="","",IF('8'!$B$65="","",'8'!$B$4))</f>
        <v/>
      </c>
    </row>
    <row r="2493" spans="50:57" x14ac:dyDescent="0.25">
      <c r="AX2493" s="139" t="str">
        <f>IF('8'!$B$5="","",IF('8'!$B$65="","",'8'!$B$5))</f>
        <v/>
      </c>
      <c r="AY2493" s="137" t="str">
        <f>IF('8'!$B$5="","",IF('8'!$B$65="","","PCF008002"))</f>
        <v/>
      </c>
      <c r="AZ2493" s="140" t="str">
        <f>IF('8'!$B$5="","",IF('8'!$B$65="","",6))</f>
        <v/>
      </c>
      <c r="BA2493" s="137" t="str">
        <f>IF('8'!$B$5="","",IF('8'!$B$65="","",990))</f>
        <v/>
      </c>
      <c r="BB2493" s="137"/>
      <c r="BC2493" s="141" t="str">
        <f>IF('8'!$B$5="","",IF('8'!$B$65="","",0))</f>
        <v/>
      </c>
      <c r="BD2493" s="137" t="str">
        <f>IF('8'!$B$5="","",IF('8'!$B$65="","",'8'!$B$2))</f>
        <v/>
      </c>
      <c r="BE2493" s="138" t="str">
        <f>IF('8'!$B$5="","",IF('8'!$B$65="","",'8'!$B$4))</f>
        <v/>
      </c>
    </row>
    <row r="2494" spans="50:57" x14ac:dyDescent="0.25">
      <c r="AX2494" s="139" t="str">
        <f>IF('8'!$B$5="","",IF('8'!$B$65="","",'8'!$B$5))</f>
        <v/>
      </c>
      <c r="AY2494" s="137" t="str">
        <f>IF('8'!$B$5="","",IF('8'!$B$65="","","PCF008002"))</f>
        <v/>
      </c>
      <c r="AZ2494" s="140" t="str">
        <f>IF('8'!$B$5="","",IF('8'!$B$65="","",6))</f>
        <v/>
      </c>
      <c r="BA2494" s="137" t="str">
        <f>IF('8'!$B$5="","",IF('8'!$B$65="","",992))</f>
        <v/>
      </c>
      <c r="BB2494" s="137"/>
      <c r="BC2494" s="141" t="str">
        <f>IF('8'!$B$5="","",IF('8'!$B$65="","",0))</f>
        <v/>
      </c>
      <c r="BD2494" s="137" t="str">
        <f>IF('8'!$B$5="","",IF('8'!$B$65="","",'8'!$B$2))</f>
        <v/>
      </c>
      <c r="BE2494" s="138" t="str">
        <f>IF('8'!$B$5="","",IF('8'!$B$65="","",'8'!$B$4))</f>
        <v/>
      </c>
    </row>
    <row r="2495" spans="50:57" x14ac:dyDescent="0.25">
      <c r="AX2495" s="139" t="str">
        <f>IF('8'!$B$5="","",IF('8'!$B$65="","",'8'!$B$5))</f>
        <v/>
      </c>
      <c r="AY2495" s="137" t="str">
        <f>IF('8'!$B$5="","",IF('8'!$B$65="","","PCF008002"))</f>
        <v/>
      </c>
      <c r="AZ2495" s="140" t="str">
        <f>IF('8'!$B$5="","",IF('8'!$B$65="","",6))</f>
        <v/>
      </c>
      <c r="BA2495" s="137" t="str">
        <f>IF('8'!$B$5="","",IF('8'!$B$65="","",993))</f>
        <v/>
      </c>
      <c r="BB2495" s="137"/>
      <c r="BC2495" s="141" t="str">
        <f>IF('8'!$B$5="","",IF('8'!$B$65="","",0))</f>
        <v/>
      </c>
      <c r="BD2495" s="137" t="str">
        <f>IF('8'!$B$5="","",IF('8'!$B$65="","",'8'!$B$2))</f>
        <v/>
      </c>
      <c r="BE2495" s="138" t="str">
        <f>IF('8'!$B$5="","",IF('8'!$B$65="","",'8'!$B$4))</f>
        <v/>
      </c>
    </row>
    <row r="2496" spans="50:57" x14ac:dyDescent="0.25">
      <c r="AX2496" s="139" t="str">
        <f>IF('8'!$B$5="","",IF('8'!$B$65="","",'8'!$B$5))</f>
        <v/>
      </c>
      <c r="AY2496" s="137" t="str">
        <f>IF('8'!$B$5="","",IF('8'!$B$65="","","PCF008002"))</f>
        <v/>
      </c>
      <c r="AZ2496" s="140" t="str">
        <f>IF('8'!$B$5="","",IF('8'!$B$65="","",6))</f>
        <v/>
      </c>
      <c r="BA2496" s="137" t="str">
        <f>IF('8'!$B$5="","",IF('8'!$B$65="","",994))</f>
        <v/>
      </c>
      <c r="BB2496" s="137"/>
      <c r="BC2496" s="141" t="str">
        <f>IF('8'!$B$5="","",IF('8'!$B$65="","",0))</f>
        <v/>
      </c>
      <c r="BD2496" s="137" t="str">
        <f>IF('8'!$B$5="","",IF('8'!$B$65="","",'8'!$B$2))</f>
        <v/>
      </c>
      <c r="BE2496" s="138" t="str">
        <f>IF('8'!$B$5="","",IF('8'!$B$65="","",'8'!$B$4))</f>
        <v/>
      </c>
    </row>
    <row r="2497" spans="50:57" x14ac:dyDescent="0.25">
      <c r="AX2497" s="139" t="str">
        <f>IF('8'!$B$5="","",IF('8'!$B$65="","",'8'!$B$5))</f>
        <v/>
      </c>
      <c r="AY2497" s="137" t="str">
        <f>IF('8'!$B$5="","",IF('8'!$B$65="","","PCF008002"))</f>
        <v/>
      </c>
      <c r="AZ2497" s="140" t="str">
        <f>IF('8'!$B$5="","",IF('8'!$B$65="","",6))</f>
        <v/>
      </c>
      <c r="BA2497" s="137" t="str">
        <f>IF('8'!$B$5="","",IF('8'!$B$65="","",995))</f>
        <v/>
      </c>
      <c r="BB2497" s="137"/>
      <c r="BC2497" s="141" t="str">
        <f>IF('8'!$B$5="","",IF('8'!$B$65="","",0))</f>
        <v/>
      </c>
      <c r="BD2497" s="137" t="str">
        <f>IF('8'!$B$5="","",IF('8'!$B$65="","",'8'!$B$2))</f>
        <v/>
      </c>
      <c r="BE2497" s="138" t="str">
        <f>IF('8'!$B$5="","",IF('8'!$B$65="","",'8'!$B$4))</f>
        <v/>
      </c>
    </row>
    <row r="2498" spans="50:57" x14ac:dyDescent="0.25">
      <c r="AX2498" s="139" t="str">
        <f>IF('8'!$B$5="","",IF('8'!$B$65="","",'8'!$B$5))</f>
        <v/>
      </c>
      <c r="AY2498" s="137" t="str">
        <f>IF('8'!$B$5="","",IF('8'!$B$65="","","PCF008002"))</f>
        <v/>
      </c>
      <c r="AZ2498" s="140" t="str">
        <f>IF('8'!$B$5="","",IF('8'!$B$65="","",6))</f>
        <v/>
      </c>
      <c r="BA2498" s="137" t="str">
        <f>IF('8'!$B$5="","",IF('8'!$B$65="","",996))</f>
        <v/>
      </c>
      <c r="BB2498" s="137"/>
      <c r="BC2498" s="141" t="str">
        <f>IF('8'!$B$5="","",IF('8'!$B$65="","",0))</f>
        <v/>
      </c>
      <c r="BD2498" s="137" t="str">
        <f>IF('8'!$B$5="","",IF('8'!$B$65="","",'8'!$B$2))</f>
        <v/>
      </c>
      <c r="BE2498" s="138" t="str">
        <f>IF('8'!$B$5="","",IF('8'!$B$65="","",'8'!$B$4))</f>
        <v/>
      </c>
    </row>
    <row r="2499" spans="50:57" x14ac:dyDescent="0.25">
      <c r="AX2499" s="139" t="str">
        <f>IF('8'!$B$5="","",IF('8'!$B$65="","",'8'!$B$5))</f>
        <v/>
      </c>
      <c r="AY2499" s="137" t="str">
        <f>IF('8'!$B$5="","",IF('8'!$B$65="","","PCF008002"))</f>
        <v/>
      </c>
      <c r="AZ2499" s="140" t="str">
        <f>IF('8'!$B$5="","",IF('8'!$B$65="","",6))</f>
        <v/>
      </c>
      <c r="BA2499" s="137" t="str">
        <f>IF('8'!$B$5="","",IF('8'!$B$65="","",997))</f>
        <v/>
      </c>
      <c r="BB2499" s="137"/>
      <c r="BC2499" s="141" t="str">
        <f>IF('8'!$B$5="","",IF('8'!$B$65="","",0))</f>
        <v/>
      </c>
      <c r="BD2499" s="137" t="str">
        <f>IF('8'!$B$5="","",IF('8'!$B$65="","",'8'!$B$2))</f>
        <v/>
      </c>
      <c r="BE2499" s="138" t="str">
        <f>IF('8'!$B$5="","",IF('8'!$B$65="","",'8'!$B$4))</f>
        <v/>
      </c>
    </row>
    <row r="2500" spans="50:57" x14ac:dyDescent="0.25">
      <c r="AX2500" s="139" t="str">
        <f>IF('8'!$B$5="","",IF('8'!$B$65="","",'8'!$B$5))</f>
        <v/>
      </c>
      <c r="AY2500" s="137" t="str">
        <f>IF('8'!$B$5="","",IF('8'!$B$65="","","PCF008002"))</f>
        <v/>
      </c>
      <c r="AZ2500" s="140" t="str">
        <f>IF('8'!$B$5="","",IF('8'!$B$65="","",6))</f>
        <v/>
      </c>
      <c r="BA2500" s="137" t="str">
        <f>IF('8'!$B$5="","",IF('8'!$B$65="","",998))</f>
        <v/>
      </c>
      <c r="BB2500" s="137"/>
      <c r="BC2500" s="141" t="str">
        <f>IF('8'!$B$5="","",IF('8'!$B$65="","",0))</f>
        <v/>
      </c>
      <c r="BD2500" s="137" t="str">
        <f>IF('8'!$B$5="","",IF('8'!$B$65="","",'8'!$B$2))</f>
        <v/>
      </c>
      <c r="BE2500" s="138" t="str">
        <f>IF('8'!$B$5="","",IF('8'!$B$65="","",'8'!$B$4))</f>
        <v/>
      </c>
    </row>
    <row r="2501" spans="50:57" x14ac:dyDescent="0.25">
      <c r="AX2501" s="139" t="str">
        <f>IF('8'!$B$5="","",IF('8'!$B$65="","",'8'!$B$5))</f>
        <v/>
      </c>
      <c r="AY2501" s="137" t="str">
        <f>IF('8'!$B$5="","",IF('8'!$B$65="","","PCF008002"))</f>
        <v/>
      </c>
      <c r="AZ2501" s="140" t="str">
        <f>IF('8'!$B$5="","",IF('8'!$B$65="","",6))</f>
        <v/>
      </c>
      <c r="BA2501" s="137" t="str">
        <f>IF('8'!$B$5="","",IF('8'!$B$65="","",999))</f>
        <v/>
      </c>
      <c r="BB2501" s="137"/>
      <c r="BC2501" s="141" t="str">
        <f>IF('8'!$B$5="","",IF('8'!$B$65="","",0))</f>
        <v/>
      </c>
      <c r="BD2501" s="137" t="str">
        <f>IF('8'!$B$5="","",IF('8'!$B$65="","",'8'!$B$2))</f>
        <v/>
      </c>
      <c r="BE2501" s="138" t="str">
        <f>IF('8'!$B$5="","",IF('8'!$B$65="","",'8'!$B$4))</f>
        <v/>
      </c>
    </row>
    <row r="2502" spans="50:57" x14ac:dyDescent="0.25">
      <c r="AX2502" s="139" t="str">
        <f>IF('8'!$B$5="","",IF('8'!$B$66="","",'8'!$B$5))</f>
        <v/>
      </c>
      <c r="AY2502" s="137" t="str">
        <f>IF('8'!$B$5="","",IF('8'!$B$66="","","PCF008002"))</f>
        <v/>
      </c>
      <c r="AZ2502" s="140" t="str">
        <f>IF('8'!$B$5="","",IF('8'!$B$66="","",7))</f>
        <v/>
      </c>
      <c r="BA2502" s="137" t="str">
        <f>IF('8'!$B$5="","",IF('8'!$B$66="","",1))</f>
        <v/>
      </c>
      <c r="BB2502" s="137" t="str">
        <f>IF('8'!$B$5="","",IF('8'!$B$66="","",IF('8'!$B$66="","",'8'!$B$66)))</f>
        <v/>
      </c>
      <c r="BC2502" s="141" t="str">
        <f>IF('8'!$B$5="","",IF('8'!$B$66="","",0))</f>
        <v/>
      </c>
      <c r="BD2502" s="137" t="str">
        <f>IF('8'!$B$5="","",IF('8'!$B$66="","",'8'!$B$2))</f>
        <v/>
      </c>
      <c r="BE2502" s="138" t="str">
        <f>IF('8'!$B$5="","",IF('8'!$B$66="","",'8'!$B$4))</f>
        <v/>
      </c>
    </row>
    <row r="2503" spans="50:57" x14ac:dyDescent="0.25">
      <c r="AX2503" s="139" t="str">
        <f>IF('8'!$B$5="","",IF('8'!$B$66="","",'8'!$B$5))</f>
        <v/>
      </c>
      <c r="AY2503" s="137" t="str">
        <f>IF('8'!$B$5="","",IF('8'!$B$66="","","PCF008002"))</f>
        <v/>
      </c>
      <c r="AZ2503" s="140" t="str">
        <f>IF('8'!$B$5="","",IF('8'!$B$66="","",7))</f>
        <v/>
      </c>
      <c r="BA2503" s="137" t="str">
        <f>IF('8'!$B$5="","",IF('8'!$B$66="","",2))</f>
        <v/>
      </c>
      <c r="BB2503" s="137" t="str">
        <f>IF('8'!$B$5="","",IF('8'!$B$66="","",IF('8'!$J$66="","",'8'!$J$66)))</f>
        <v/>
      </c>
      <c r="BC2503" s="141" t="str">
        <f>IF('8'!$B$5="","",IF('8'!$B$66="","",0))</f>
        <v/>
      </c>
      <c r="BD2503" s="137" t="str">
        <f>IF('8'!$B$5="","",IF('8'!$B$66="","",'8'!$B$2))</f>
        <v/>
      </c>
      <c r="BE2503" s="138" t="str">
        <f>IF('8'!$B$5="","",IF('8'!$B$66="","",'8'!$B$4))</f>
        <v/>
      </c>
    </row>
    <row r="2504" spans="50:57" x14ac:dyDescent="0.25">
      <c r="AX2504" s="139" t="str">
        <f>IF('8'!$B$5="","",IF('8'!$B$66="","",'8'!$B$5))</f>
        <v/>
      </c>
      <c r="AY2504" s="137" t="str">
        <f>IF('8'!$B$5="","",IF('8'!$B$66="","","PCF008002"))</f>
        <v/>
      </c>
      <c r="AZ2504" s="140" t="str">
        <f>IF('8'!$B$5="","",IF('8'!$B$66="","",7))</f>
        <v/>
      </c>
      <c r="BA2504" s="137" t="str">
        <f>IF('8'!$B$5="","",IF('8'!$B$66="","",3))</f>
        <v/>
      </c>
      <c r="BB2504" s="137" t="str">
        <f>IF('8'!$B$5="","",IF('8'!$B$66="","",IF('8'!$D$66="","",'8'!$D$66)))</f>
        <v/>
      </c>
      <c r="BC2504" s="141" t="str">
        <f>IF('8'!$B$5="","",IF('8'!$B$66="","",0))</f>
        <v/>
      </c>
      <c r="BD2504" s="137" t="str">
        <f>IF('8'!$B$5="","",IF('8'!$B$66="","",'8'!$B$2))</f>
        <v/>
      </c>
      <c r="BE2504" s="138" t="str">
        <f>IF('8'!$B$5="","",IF('8'!$B$66="","",'8'!$B$4))</f>
        <v/>
      </c>
    </row>
    <row r="2505" spans="50:57" x14ac:dyDescent="0.25">
      <c r="AX2505" s="139" t="str">
        <f>IF('8'!$B$5="","",IF('8'!$B$66="","",'8'!$B$5))</f>
        <v/>
      </c>
      <c r="AY2505" s="137" t="str">
        <f>IF('8'!$B$5="","",IF('8'!$B$66="","","PCF008002"))</f>
        <v/>
      </c>
      <c r="AZ2505" s="140" t="str">
        <f>IF('8'!$B$5="","",IF('8'!$B$66="","",7))</f>
        <v/>
      </c>
      <c r="BA2505" s="137" t="str">
        <f>IF('8'!$B$5="","",IF('8'!$B$66="","",4))</f>
        <v/>
      </c>
      <c r="BB2505" s="137" t="str">
        <f>IF('8'!$B$5="","",IF('8'!$B$66="","",IF('8'!$D$66="","",'8'!$D$66)))</f>
        <v/>
      </c>
      <c r="BC2505" s="141" t="str">
        <f>IF('8'!$B$5="","",IF('8'!$B$66="","",0))</f>
        <v/>
      </c>
      <c r="BD2505" s="137" t="str">
        <f>IF('8'!$B$5="","",IF('8'!$B$66="","",'8'!$B$2))</f>
        <v/>
      </c>
      <c r="BE2505" s="138" t="str">
        <f>IF('8'!$B$5="","",IF('8'!$B$66="","",'8'!$B$4))</f>
        <v/>
      </c>
    </row>
    <row r="2506" spans="50:57" x14ac:dyDescent="0.25">
      <c r="AX2506" s="139" t="str">
        <f>IF('8'!$B$5="","",IF('8'!$B$66="","",'8'!$B$5))</f>
        <v/>
      </c>
      <c r="AY2506" s="137" t="str">
        <f>IF('8'!$B$5="","",IF('8'!$B$66="","","PCF008002"))</f>
        <v/>
      </c>
      <c r="AZ2506" s="140" t="str">
        <f>IF('8'!$B$5="","",IF('8'!$B$66="","",7))</f>
        <v/>
      </c>
      <c r="BA2506" s="137" t="str">
        <f>IF('8'!$B$5="","",IF('8'!$B$66="","",5))</f>
        <v/>
      </c>
      <c r="BB2506" s="137" t="str">
        <f>IF('8'!$B$5="","",IF('8'!$B$66="","",IF('8'!$F$66="","",'8'!$F$66)))</f>
        <v/>
      </c>
      <c r="BC2506" s="141" t="str">
        <f>IF('8'!$B$5="","",IF('8'!$B$66="","",0))</f>
        <v/>
      </c>
      <c r="BD2506" s="137" t="str">
        <f>IF('8'!$B$5="","",IF('8'!$B$66="","",'8'!$B$2))</f>
        <v/>
      </c>
      <c r="BE2506" s="138" t="str">
        <f>IF('8'!$B$5="","",IF('8'!$B$66="","",'8'!$B$4))</f>
        <v/>
      </c>
    </row>
    <row r="2507" spans="50:57" x14ac:dyDescent="0.25">
      <c r="AX2507" s="139" t="str">
        <f>IF('8'!$B$5="","",IF('8'!$B$66="","",'8'!$B$5))</f>
        <v/>
      </c>
      <c r="AY2507" s="137" t="str">
        <f>IF('8'!$B$5="","",IF('8'!$B$66="","","PCF008002"))</f>
        <v/>
      </c>
      <c r="AZ2507" s="140" t="str">
        <f>IF('8'!$B$5="","",IF('8'!$B$66="","",7))</f>
        <v/>
      </c>
      <c r="BA2507" s="137" t="str">
        <f>IF('8'!$B$5="","",IF('8'!$B$66="","",6))</f>
        <v/>
      </c>
      <c r="BB2507" s="137" t="str">
        <f>IF('8'!$B$5="","",IF('8'!$B$66="","",IF('8'!$G$66="","",'8'!$G$66)))</f>
        <v/>
      </c>
      <c r="BC2507" s="141" t="str">
        <f>IF('8'!$B$5="","",IF('8'!$B$66="","",0))</f>
        <v/>
      </c>
      <c r="BD2507" s="137" t="str">
        <f>IF('8'!$B$5="","",IF('8'!$B$66="","",'8'!$B$2))</f>
        <v/>
      </c>
      <c r="BE2507" s="138" t="str">
        <f>IF('8'!$B$5="","",IF('8'!$B$66="","",'8'!$B$4))</f>
        <v/>
      </c>
    </row>
    <row r="2508" spans="50:57" x14ac:dyDescent="0.25">
      <c r="AX2508" s="139" t="str">
        <f>IF('8'!$B$5="","",IF('8'!$B$66="","",'8'!$B$5))</f>
        <v/>
      </c>
      <c r="AY2508" s="137" t="str">
        <f>IF('8'!$B$5="","",IF('8'!$B$66="","","PCF008002"))</f>
        <v/>
      </c>
      <c r="AZ2508" s="140" t="str">
        <f>IF('8'!$B$5="","",IF('8'!$B$66="","",7))</f>
        <v/>
      </c>
      <c r="BA2508" s="137" t="str">
        <f>IF('8'!$B$5="","",IF('8'!$B$66="","",7))</f>
        <v/>
      </c>
      <c r="BB2508" s="137" t="str">
        <f>IF('8'!$B$5="","",IF('8'!$B$66="","",IF('8'!$H$66="","",'8'!$H$66)))</f>
        <v/>
      </c>
      <c r="BC2508" s="141" t="str">
        <f>IF('8'!$B$5="","",IF('8'!$B$66="","",0))</f>
        <v/>
      </c>
      <c r="BD2508" s="137" t="str">
        <f>IF('8'!$B$5="","",IF('8'!$B$66="","",'8'!$B$2))</f>
        <v/>
      </c>
      <c r="BE2508" s="138" t="str">
        <f>IF('8'!$B$5="","",IF('8'!$B$66="","",'8'!$B$4))</f>
        <v/>
      </c>
    </row>
    <row r="2509" spans="50:57" x14ac:dyDescent="0.25">
      <c r="AX2509" s="139" t="str">
        <f>IF('8'!$B$5="","",IF('8'!$B$66="","",'8'!$B$5))</f>
        <v/>
      </c>
      <c r="AY2509" s="137" t="str">
        <f>IF('8'!$B$5="","",IF('8'!$B$66="","","PCF008002"))</f>
        <v/>
      </c>
      <c r="AZ2509" s="140" t="str">
        <f>IF('8'!$B$5="","",IF('8'!$B$66="","",7))</f>
        <v/>
      </c>
      <c r="BA2509" s="137" t="str">
        <f>IF('8'!$B$5="","",IF('8'!$B$66="","",8))</f>
        <v/>
      </c>
      <c r="BB2509" s="137" t="str">
        <f>IF('8'!$B$5="","",IF('8'!$B$66="","",IF('8'!$I$66="","",'8'!$I$66)))</f>
        <v/>
      </c>
      <c r="BC2509" s="141" t="str">
        <f>IF('8'!$B$5="","",IF('8'!$B$66="","",0))</f>
        <v/>
      </c>
      <c r="BD2509" s="137" t="str">
        <f>IF('8'!$B$5="","",IF('8'!$B$66="","",'8'!$B$2))</f>
        <v/>
      </c>
      <c r="BE2509" s="138" t="str">
        <f>IF('8'!$B$5="","",IF('8'!$B$66="","",'8'!$B$4))</f>
        <v/>
      </c>
    </row>
    <row r="2510" spans="50:57" x14ac:dyDescent="0.25">
      <c r="AX2510" s="139" t="str">
        <f>IF('8'!$B$5="","",IF('8'!$B$66="","",'8'!$B$5))</f>
        <v/>
      </c>
      <c r="AY2510" s="137" t="str">
        <f>IF('8'!$B$5="","",IF('8'!$B$66="","","PCF008002"))</f>
        <v/>
      </c>
      <c r="AZ2510" s="140" t="str">
        <f>IF('8'!$B$5="","",IF('8'!$B$66="","",7))</f>
        <v/>
      </c>
      <c r="BA2510" s="137" t="str">
        <f>IF('8'!$B$5="","",IF('8'!$B$66="","",9))</f>
        <v/>
      </c>
      <c r="BB2510" s="137" t="str">
        <f>IF('8'!$B$5="","",IF('8'!$B$66="","","QAQC"))</f>
        <v/>
      </c>
      <c r="BC2510" s="141" t="str">
        <f>IF('8'!$B$5="","",IF('8'!$B$66="","",0))</f>
        <v/>
      </c>
      <c r="BD2510" s="137" t="str">
        <f>IF('8'!$B$5="","",IF('8'!$B$66="","",'8'!$B$2))</f>
        <v/>
      </c>
      <c r="BE2510" s="138" t="str">
        <f>IF('8'!$B$5="","",IF('8'!$B$66="","",'8'!$B$4))</f>
        <v/>
      </c>
    </row>
    <row r="2511" spans="50:57" x14ac:dyDescent="0.25">
      <c r="AX2511" s="139" t="str">
        <f>IF('8'!$B$5="","",IF('8'!$B$66="","",'8'!$B$5))</f>
        <v/>
      </c>
      <c r="AY2511" s="137" t="str">
        <f>IF('8'!$B$5="","",IF('8'!$B$66="","","PCF008002"))</f>
        <v/>
      </c>
      <c r="AZ2511" s="140" t="str">
        <f>IF('8'!$B$5="","",IF('8'!$B$66="","",7))</f>
        <v/>
      </c>
      <c r="BA2511" s="137" t="str">
        <f>IF('8'!$B$5="","",IF('8'!$B$66="","",10))</f>
        <v/>
      </c>
      <c r="BB2511" s="137" t="str">
        <f>IF('8'!$B$5="","",IF('8'!$B$66="","",IF('8'!$R$66="","",'8'!$R$66)))</f>
        <v/>
      </c>
      <c r="BC2511" s="141" t="str">
        <f>IF('8'!$B$5="","",IF('8'!$B$66="","",0))</f>
        <v/>
      </c>
      <c r="BD2511" s="137" t="str">
        <f>IF('8'!$B$5="","",IF('8'!$B$66="","",'8'!$B$2))</f>
        <v/>
      </c>
      <c r="BE2511" s="138" t="str">
        <f>IF('8'!$B$5="","",IF('8'!$B$66="","",'8'!$B$4))</f>
        <v/>
      </c>
    </row>
    <row r="2512" spans="50:57" x14ac:dyDescent="0.25">
      <c r="AX2512" s="139" t="str">
        <f>IF('8'!$B$5="","",IF('8'!$B$66="","",'8'!$B$5))</f>
        <v/>
      </c>
      <c r="AY2512" s="137" t="str">
        <f>IF('8'!$B$5="","",IF('8'!$B$66="","","PCF008002"))</f>
        <v/>
      </c>
      <c r="AZ2512" s="140" t="str">
        <f>IF('8'!$B$5="","",IF('8'!$B$66="","",7))</f>
        <v/>
      </c>
      <c r="BA2512" s="137" t="str">
        <f>IF('8'!$B$5="","",IF('8'!$B$66="","",11))</f>
        <v/>
      </c>
      <c r="BB2512" s="137" t="str">
        <f>IF('8'!$B$5="","",IF('8'!$B$66="","",IF('8'!$K$66="","",'8'!$K$66)))</f>
        <v/>
      </c>
      <c r="BC2512" s="141" t="str">
        <f>IF('8'!$B$5="","",IF('8'!$B$66="","",0))</f>
        <v/>
      </c>
      <c r="BD2512" s="137" t="str">
        <f>IF('8'!$B$5="","",IF('8'!$B$66="","",'8'!$B$2))</f>
        <v/>
      </c>
      <c r="BE2512" s="138" t="str">
        <f>IF('8'!$B$5="","",IF('8'!$B$66="","",'8'!$B$4))</f>
        <v/>
      </c>
    </row>
    <row r="2513" spans="50:57" x14ac:dyDescent="0.25">
      <c r="AX2513" s="139" t="str">
        <f>IF('8'!$B$5="","",IF('8'!$B$66="","",'8'!$B$5))</f>
        <v/>
      </c>
      <c r="AY2513" s="137" t="str">
        <f>IF('8'!$B$5="","",IF('8'!$B$66="","","PCF008002"))</f>
        <v/>
      </c>
      <c r="AZ2513" s="140" t="str">
        <f>IF('8'!$B$5="","",IF('8'!$B$66="","",7))</f>
        <v/>
      </c>
      <c r="BA2513" s="137" t="str">
        <f>IF('8'!$B$5="","",IF('8'!$B$66="","",12))</f>
        <v/>
      </c>
      <c r="BB2513" s="137" t="str">
        <f>IF('8'!$B$5="","",IF('8'!$B$66="","",IF('8'!$E$66="","",'8'!$E$66)))</f>
        <v/>
      </c>
      <c r="BC2513" s="141" t="str">
        <f>IF('8'!$B$5="","",IF('8'!$B$66="","",0))</f>
        <v/>
      </c>
      <c r="BD2513" s="137" t="str">
        <f>IF('8'!$B$5="","",IF('8'!$B$66="","",'8'!$B$2))</f>
        <v/>
      </c>
      <c r="BE2513" s="138" t="str">
        <f>IF('8'!$B$5="","",IF('8'!$B$66="","",'8'!$B$4))</f>
        <v/>
      </c>
    </row>
    <row r="2514" spans="50:57" x14ac:dyDescent="0.25">
      <c r="AX2514" s="139" t="str">
        <f>IF('8'!$B$5="","",IF('8'!$B$66="","",'8'!$B$5))</f>
        <v/>
      </c>
      <c r="AY2514" s="137" t="str">
        <f>IF('8'!$B$5="","",IF('8'!$B$66="","","PCF008002"))</f>
        <v/>
      </c>
      <c r="AZ2514" s="140" t="str">
        <f>IF('8'!$B$5="","",IF('8'!$B$66="","",7))</f>
        <v/>
      </c>
      <c r="BA2514" s="137" t="str">
        <f>IF('8'!$B$5="","",IF('8'!$B$66="","",990))</f>
        <v/>
      </c>
      <c r="BB2514" s="137"/>
      <c r="BC2514" s="141" t="str">
        <f>IF('8'!$B$5="","",IF('8'!$B$66="","",0))</f>
        <v/>
      </c>
      <c r="BD2514" s="137" t="str">
        <f>IF('8'!$B$5="","",IF('8'!$B$66="","",'8'!$B$2))</f>
        <v/>
      </c>
      <c r="BE2514" s="138" t="str">
        <f>IF('8'!$B$5="","",IF('8'!$B$66="","",'8'!$B$4))</f>
        <v/>
      </c>
    </row>
    <row r="2515" spans="50:57" x14ac:dyDescent="0.25">
      <c r="AX2515" s="139" t="str">
        <f>IF('8'!$B$5="","",IF('8'!$B$66="","",'8'!$B$5))</f>
        <v/>
      </c>
      <c r="AY2515" s="137" t="str">
        <f>IF('8'!$B$5="","",IF('8'!$B$66="","","PCF008002"))</f>
        <v/>
      </c>
      <c r="AZ2515" s="140" t="str">
        <f>IF('8'!$B$5="","",IF('8'!$B$66="","",7))</f>
        <v/>
      </c>
      <c r="BA2515" s="137" t="str">
        <f>IF('8'!$B$5="","",IF('8'!$B$66="","",992))</f>
        <v/>
      </c>
      <c r="BB2515" s="137"/>
      <c r="BC2515" s="141" t="str">
        <f>IF('8'!$B$5="","",IF('8'!$B$66="","",0))</f>
        <v/>
      </c>
      <c r="BD2515" s="137" t="str">
        <f>IF('8'!$B$5="","",IF('8'!$B$66="","",'8'!$B$2))</f>
        <v/>
      </c>
      <c r="BE2515" s="138" t="str">
        <f>IF('8'!$B$5="","",IF('8'!$B$66="","",'8'!$B$4))</f>
        <v/>
      </c>
    </row>
    <row r="2516" spans="50:57" x14ac:dyDescent="0.25">
      <c r="AX2516" s="139" t="str">
        <f>IF('8'!$B$5="","",IF('8'!$B$66="","",'8'!$B$5))</f>
        <v/>
      </c>
      <c r="AY2516" s="137" t="str">
        <f>IF('8'!$B$5="","",IF('8'!$B$66="","","PCF008002"))</f>
        <v/>
      </c>
      <c r="AZ2516" s="140" t="str">
        <f>IF('8'!$B$5="","",IF('8'!$B$66="","",7))</f>
        <v/>
      </c>
      <c r="BA2516" s="137" t="str">
        <f>IF('8'!$B$5="","",IF('8'!$B$66="","",993))</f>
        <v/>
      </c>
      <c r="BB2516" s="137"/>
      <c r="BC2516" s="141" t="str">
        <f>IF('8'!$B$5="","",IF('8'!$B$66="","",0))</f>
        <v/>
      </c>
      <c r="BD2516" s="137" t="str">
        <f>IF('8'!$B$5="","",IF('8'!$B$66="","",'8'!$B$2))</f>
        <v/>
      </c>
      <c r="BE2516" s="138" t="str">
        <f>IF('8'!$B$5="","",IF('8'!$B$66="","",'8'!$B$4))</f>
        <v/>
      </c>
    </row>
    <row r="2517" spans="50:57" x14ac:dyDescent="0.25">
      <c r="AX2517" s="139" t="str">
        <f>IF('8'!$B$5="","",IF('8'!$B$66="","",'8'!$B$5))</f>
        <v/>
      </c>
      <c r="AY2517" s="137" t="str">
        <f>IF('8'!$B$5="","",IF('8'!$B$66="","","PCF008002"))</f>
        <v/>
      </c>
      <c r="AZ2517" s="140" t="str">
        <f>IF('8'!$B$5="","",IF('8'!$B$66="","",7))</f>
        <v/>
      </c>
      <c r="BA2517" s="137" t="str">
        <f>IF('8'!$B$5="","",IF('8'!$B$66="","",994))</f>
        <v/>
      </c>
      <c r="BB2517" s="137"/>
      <c r="BC2517" s="141" t="str">
        <f>IF('8'!$B$5="","",IF('8'!$B$66="","",0))</f>
        <v/>
      </c>
      <c r="BD2517" s="137" t="str">
        <f>IF('8'!$B$5="","",IF('8'!$B$66="","",'8'!$B$2))</f>
        <v/>
      </c>
      <c r="BE2517" s="138" t="str">
        <f>IF('8'!$B$5="","",IF('8'!$B$66="","",'8'!$B$4))</f>
        <v/>
      </c>
    </row>
    <row r="2518" spans="50:57" x14ac:dyDescent="0.25">
      <c r="AX2518" s="139" t="str">
        <f>IF('8'!$B$5="","",IF('8'!$B$66="","",'8'!$B$5))</f>
        <v/>
      </c>
      <c r="AY2518" s="137" t="str">
        <f>IF('8'!$B$5="","",IF('8'!$B$66="","","PCF008002"))</f>
        <v/>
      </c>
      <c r="AZ2518" s="140" t="str">
        <f>IF('8'!$B$5="","",IF('8'!$B$66="","",7))</f>
        <v/>
      </c>
      <c r="BA2518" s="137" t="str">
        <f>IF('8'!$B$5="","",IF('8'!$B$66="","",995))</f>
        <v/>
      </c>
      <c r="BB2518" s="137"/>
      <c r="BC2518" s="141" t="str">
        <f>IF('8'!$B$5="","",IF('8'!$B$66="","",0))</f>
        <v/>
      </c>
      <c r="BD2518" s="137" t="str">
        <f>IF('8'!$B$5="","",IF('8'!$B$66="","",'8'!$B$2))</f>
        <v/>
      </c>
      <c r="BE2518" s="138" t="str">
        <f>IF('8'!$B$5="","",IF('8'!$B$66="","",'8'!$B$4))</f>
        <v/>
      </c>
    </row>
    <row r="2519" spans="50:57" x14ac:dyDescent="0.25">
      <c r="AX2519" s="139" t="str">
        <f>IF('8'!$B$5="","",IF('8'!$B$66="","",'8'!$B$5))</f>
        <v/>
      </c>
      <c r="AY2519" s="137" t="str">
        <f>IF('8'!$B$5="","",IF('8'!$B$66="","","PCF008002"))</f>
        <v/>
      </c>
      <c r="AZ2519" s="140" t="str">
        <f>IF('8'!$B$5="","",IF('8'!$B$66="","",7))</f>
        <v/>
      </c>
      <c r="BA2519" s="137" t="str">
        <f>IF('8'!$B$5="","",IF('8'!$B$66="","",996))</f>
        <v/>
      </c>
      <c r="BB2519" s="137"/>
      <c r="BC2519" s="141" t="str">
        <f>IF('8'!$B$5="","",IF('8'!$B$66="","",0))</f>
        <v/>
      </c>
      <c r="BD2519" s="137" t="str">
        <f>IF('8'!$B$5="","",IF('8'!$B$66="","",'8'!$B$2))</f>
        <v/>
      </c>
      <c r="BE2519" s="138" t="str">
        <f>IF('8'!$B$5="","",IF('8'!$B$66="","",'8'!$B$4))</f>
        <v/>
      </c>
    </row>
    <row r="2520" spans="50:57" x14ac:dyDescent="0.25">
      <c r="AX2520" s="139" t="str">
        <f>IF('8'!$B$5="","",IF('8'!$B$66="","",'8'!$B$5))</f>
        <v/>
      </c>
      <c r="AY2520" s="137" t="str">
        <f>IF('8'!$B$5="","",IF('8'!$B$66="","","PCF008002"))</f>
        <v/>
      </c>
      <c r="AZ2520" s="140" t="str">
        <f>IF('8'!$B$5="","",IF('8'!$B$66="","",7))</f>
        <v/>
      </c>
      <c r="BA2520" s="137" t="str">
        <f>IF('8'!$B$5="","",IF('8'!$B$66="","",997))</f>
        <v/>
      </c>
      <c r="BB2520" s="137"/>
      <c r="BC2520" s="141" t="str">
        <f>IF('8'!$B$5="","",IF('8'!$B$66="","",0))</f>
        <v/>
      </c>
      <c r="BD2520" s="137" t="str">
        <f>IF('8'!$B$5="","",IF('8'!$B$66="","",'8'!$B$2))</f>
        <v/>
      </c>
      <c r="BE2520" s="138" t="str">
        <f>IF('8'!$B$5="","",IF('8'!$B$66="","",'8'!$B$4))</f>
        <v/>
      </c>
    </row>
    <row r="2521" spans="50:57" x14ac:dyDescent="0.25">
      <c r="AX2521" s="139" t="str">
        <f>IF('8'!$B$5="","",IF('8'!$B$66="","",'8'!$B$5))</f>
        <v/>
      </c>
      <c r="AY2521" s="137" t="str">
        <f>IF('8'!$B$5="","",IF('8'!$B$66="","","PCF008002"))</f>
        <v/>
      </c>
      <c r="AZ2521" s="140" t="str">
        <f>IF('8'!$B$5="","",IF('8'!$B$66="","",7))</f>
        <v/>
      </c>
      <c r="BA2521" s="137" t="str">
        <f>IF('8'!$B$5="","",IF('8'!$B$66="","",998))</f>
        <v/>
      </c>
      <c r="BB2521" s="137"/>
      <c r="BC2521" s="141" t="str">
        <f>IF('8'!$B$5="","",IF('8'!$B$66="","",0))</f>
        <v/>
      </c>
      <c r="BD2521" s="137" t="str">
        <f>IF('8'!$B$5="","",IF('8'!$B$66="","",'8'!$B$2))</f>
        <v/>
      </c>
      <c r="BE2521" s="138" t="str">
        <f>IF('8'!$B$5="","",IF('8'!$B$66="","",'8'!$B$4))</f>
        <v/>
      </c>
    </row>
    <row r="2522" spans="50:57" x14ac:dyDescent="0.25">
      <c r="AX2522" s="139" t="str">
        <f>IF('8'!$B$5="","",IF('8'!$B$66="","",'8'!$B$5))</f>
        <v/>
      </c>
      <c r="AY2522" s="137" t="str">
        <f>IF('8'!$B$5="","",IF('8'!$B$66="","","PCF008002"))</f>
        <v/>
      </c>
      <c r="AZ2522" s="140" t="str">
        <f>IF('8'!$B$5="","",IF('8'!$B$66="","",7))</f>
        <v/>
      </c>
      <c r="BA2522" s="137" t="str">
        <f>IF('8'!$B$5="","",IF('8'!$B$66="","",999))</f>
        <v/>
      </c>
      <c r="BB2522" s="137"/>
      <c r="BC2522" s="141" t="str">
        <f>IF('8'!$B$5="","",IF('8'!$B$66="","",0))</f>
        <v/>
      </c>
      <c r="BD2522" s="137" t="str">
        <f>IF('8'!$B$5="","",IF('8'!$B$66="","",'8'!$B$2))</f>
        <v/>
      </c>
      <c r="BE2522" s="138" t="str">
        <f>IF('8'!$B$5="","",IF('8'!$B$66="","",'8'!$B$4))</f>
        <v/>
      </c>
    </row>
    <row r="2523" spans="50:57" x14ac:dyDescent="0.25">
      <c r="AX2523" s="139" t="str">
        <f>IF('8'!$B$5="","",IF('8'!$B$67="","",'8'!$B$5))</f>
        <v/>
      </c>
      <c r="AY2523" s="137" t="str">
        <f>IF('8'!$B$5="","",IF('8'!$B$67="","","PCF008002"))</f>
        <v/>
      </c>
      <c r="AZ2523" s="140" t="str">
        <f>IF('8'!$B$5="","",IF('8'!$B$67="","",8))</f>
        <v/>
      </c>
      <c r="BA2523" s="137" t="str">
        <f>IF('8'!$B$5="","",IF('8'!$B$67="","",1))</f>
        <v/>
      </c>
      <c r="BB2523" s="137" t="str">
        <f>IF('8'!$B$5="","",IF('8'!$B$67="","",IF('8'!$B$67="","",'8'!$B$67)))</f>
        <v/>
      </c>
      <c r="BC2523" s="141" t="str">
        <f>IF('8'!$B$5="","",IF('8'!$B$67="","",0))</f>
        <v/>
      </c>
      <c r="BD2523" s="137" t="str">
        <f>IF('8'!$B$5="","",IF('8'!$B$67="","",'8'!$B$2))</f>
        <v/>
      </c>
      <c r="BE2523" s="138" t="str">
        <f>IF('8'!$B$5="","",IF('8'!$B$67="","",'8'!$B$4))</f>
        <v/>
      </c>
    </row>
    <row r="2524" spans="50:57" x14ac:dyDescent="0.25">
      <c r="AX2524" s="139" t="str">
        <f>IF('8'!$B$5="","",IF('8'!$B$67="","",'8'!$B$5))</f>
        <v/>
      </c>
      <c r="AY2524" s="137" t="str">
        <f>IF('8'!$B$5="","",IF('8'!$B$67="","","PCF008002"))</f>
        <v/>
      </c>
      <c r="AZ2524" s="140" t="str">
        <f>IF('8'!$B$5="","",IF('8'!$B$67="","",8))</f>
        <v/>
      </c>
      <c r="BA2524" s="137" t="str">
        <f>IF('8'!$B$5="","",IF('8'!$B$67="","",2))</f>
        <v/>
      </c>
      <c r="BB2524" s="137" t="str">
        <f>IF('8'!$B$5="","",IF('8'!$B$67="","",IF('8'!$J$67="","",'8'!$J$67)))</f>
        <v/>
      </c>
      <c r="BC2524" s="141" t="str">
        <f>IF('8'!$B$5="","",IF('8'!$B$67="","",0))</f>
        <v/>
      </c>
      <c r="BD2524" s="137" t="str">
        <f>IF('8'!$B$5="","",IF('8'!$B$67="","",'8'!$B$2))</f>
        <v/>
      </c>
      <c r="BE2524" s="138" t="str">
        <f>IF('8'!$B$5="","",IF('8'!$B$67="","",'8'!$B$4))</f>
        <v/>
      </c>
    </row>
    <row r="2525" spans="50:57" x14ac:dyDescent="0.25">
      <c r="AX2525" s="139" t="str">
        <f>IF('8'!$B$5="","",IF('8'!$B$67="","",'8'!$B$5))</f>
        <v/>
      </c>
      <c r="AY2525" s="137" t="str">
        <f>IF('8'!$B$5="","",IF('8'!$B$67="","","PCF008002"))</f>
        <v/>
      </c>
      <c r="AZ2525" s="140" t="str">
        <f>IF('8'!$B$5="","",IF('8'!$B$67="","",8))</f>
        <v/>
      </c>
      <c r="BA2525" s="137" t="str">
        <f>IF('8'!$B$5="","",IF('8'!$B$67="","",3))</f>
        <v/>
      </c>
      <c r="BB2525" s="137" t="str">
        <f>IF('8'!$B$5="","",IF('8'!$B$67="","",IF('8'!$D$67="","",'8'!$D$67)))</f>
        <v/>
      </c>
      <c r="BC2525" s="141" t="str">
        <f>IF('8'!$B$5="","",IF('8'!$B$67="","",0))</f>
        <v/>
      </c>
      <c r="BD2525" s="137" t="str">
        <f>IF('8'!$B$5="","",IF('8'!$B$67="","",'8'!$B$2))</f>
        <v/>
      </c>
      <c r="BE2525" s="138" t="str">
        <f>IF('8'!$B$5="","",IF('8'!$B$67="","",'8'!$B$4))</f>
        <v/>
      </c>
    </row>
    <row r="2526" spans="50:57" x14ac:dyDescent="0.25">
      <c r="AX2526" s="139" t="str">
        <f>IF('8'!$B$5="","",IF('8'!$B$67="","",'8'!$B$5))</f>
        <v/>
      </c>
      <c r="AY2526" s="137" t="str">
        <f>IF('8'!$B$5="","",IF('8'!$B$67="","","PCF008002"))</f>
        <v/>
      </c>
      <c r="AZ2526" s="140" t="str">
        <f>IF('8'!$B$5="","",IF('8'!$B$67="","",8))</f>
        <v/>
      </c>
      <c r="BA2526" s="137" t="str">
        <f>IF('8'!$B$5="","",IF('8'!$B$67="","",4))</f>
        <v/>
      </c>
      <c r="BB2526" s="137" t="str">
        <f>IF('8'!$B$5="","",IF('8'!$B$67="","",IF('8'!$D$67="","",'8'!$D$67)))</f>
        <v/>
      </c>
      <c r="BC2526" s="141" t="str">
        <f>IF('8'!$B$5="","",IF('8'!$B$67="","",0))</f>
        <v/>
      </c>
      <c r="BD2526" s="137" t="str">
        <f>IF('8'!$B$5="","",IF('8'!$B$67="","",'8'!$B$2))</f>
        <v/>
      </c>
      <c r="BE2526" s="138" t="str">
        <f>IF('8'!$B$5="","",IF('8'!$B$67="","",'8'!$B$4))</f>
        <v/>
      </c>
    </row>
    <row r="2527" spans="50:57" x14ac:dyDescent="0.25">
      <c r="AX2527" s="139" t="str">
        <f>IF('8'!$B$5="","",IF('8'!$B$67="","",'8'!$B$5))</f>
        <v/>
      </c>
      <c r="AY2527" s="137" t="str">
        <f>IF('8'!$B$5="","",IF('8'!$B$67="","","PCF008002"))</f>
        <v/>
      </c>
      <c r="AZ2527" s="140" t="str">
        <f>IF('8'!$B$5="","",IF('8'!$B$67="","",8))</f>
        <v/>
      </c>
      <c r="BA2527" s="137" t="str">
        <f>IF('8'!$B$5="","",IF('8'!$B$67="","",5))</f>
        <v/>
      </c>
      <c r="BB2527" s="137" t="str">
        <f>IF('8'!$B$5="","",IF('8'!$B$67="","",IF('8'!$F$67="","",'8'!$F$67)))</f>
        <v/>
      </c>
      <c r="BC2527" s="141" t="str">
        <f>IF('8'!$B$5="","",IF('8'!$B$67="","",0))</f>
        <v/>
      </c>
      <c r="BD2527" s="137" t="str">
        <f>IF('8'!$B$5="","",IF('8'!$B$67="","",'8'!$B$2))</f>
        <v/>
      </c>
      <c r="BE2527" s="138" t="str">
        <f>IF('8'!$B$5="","",IF('8'!$B$67="","",'8'!$B$4))</f>
        <v/>
      </c>
    </row>
    <row r="2528" spans="50:57" x14ac:dyDescent="0.25">
      <c r="AX2528" s="139" t="str">
        <f>IF('8'!$B$5="","",IF('8'!$B$67="","",'8'!$B$5))</f>
        <v/>
      </c>
      <c r="AY2528" s="137" t="str">
        <f>IF('8'!$B$5="","",IF('8'!$B$67="","","PCF008002"))</f>
        <v/>
      </c>
      <c r="AZ2528" s="140" t="str">
        <f>IF('8'!$B$5="","",IF('8'!$B$67="","",8))</f>
        <v/>
      </c>
      <c r="BA2528" s="137" t="str">
        <f>IF('8'!$B$5="","",IF('8'!$B$67="","",6))</f>
        <v/>
      </c>
      <c r="BB2528" s="137" t="str">
        <f>IF('8'!$B$5="","",IF('8'!$B$67="","",IF('8'!$G$67="","",'8'!$G$67)))</f>
        <v/>
      </c>
      <c r="BC2528" s="141" t="str">
        <f>IF('8'!$B$5="","",IF('8'!$B$67="","",0))</f>
        <v/>
      </c>
      <c r="BD2528" s="137" t="str">
        <f>IF('8'!$B$5="","",IF('8'!$B$67="","",'8'!$B$2))</f>
        <v/>
      </c>
      <c r="BE2528" s="138" t="str">
        <f>IF('8'!$B$5="","",IF('8'!$B$67="","",'8'!$B$4))</f>
        <v/>
      </c>
    </row>
    <row r="2529" spans="50:57" x14ac:dyDescent="0.25">
      <c r="AX2529" s="139" t="str">
        <f>IF('8'!$B$5="","",IF('8'!$B$67="","",'8'!$B$5))</f>
        <v/>
      </c>
      <c r="AY2529" s="137" t="str">
        <f>IF('8'!$B$5="","",IF('8'!$B$67="","","PCF008002"))</f>
        <v/>
      </c>
      <c r="AZ2529" s="140" t="str">
        <f>IF('8'!$B$5="","",IF('8'!$B$67="","",8))</f>
        <v/>
      </c>
      <c r="BA2529" s="137" t="str">
        <f>IF('8'!$B$5="","",IF('8'!$B$67="","",7))</f>
        <v/>
      </c>
      <c r="BB2529" s="137" t="str">
        <f>IF('8'!$B$5="","",IF('8'!$B$67="","",IF('8'!$H$67="","",'8'!$H$67)))</f>
        <v/>
      </c>
      <c r="BC2529" s="141" t="str">
        <f>IF('8'!$B$5="","",IF('8'!$B$67="","",0))</f>
        <v/>
      </c>
      <c r="BD2529" s="137" t="str">
        <f>IF('8'!$B$5="","",IF('8'!$B$67="","",'8'!$B$2))</f>
        <v/>
      </c>
      <c r="BE2529" s="138" t="str">
        <f>IF('8'!$B$5="","",IF('8'!$B$67="","",'8'!$B$4))</f>
        <v/>
      </c>
    </row>
    <row r="2530" spans="50:57" x14ac:dyDescent="0.25">
      <c r="AX2530" s="139" t="str">
        <f>IF('8'!$B$5="","",IF('8'!$B$67="","",'8'!$B$5))</f>
        <v/>
      </c>
      <c r="AY2530" s="137" t="str">
        <f>IF('8'!$B$5="","",IF('8'!$B$67="","","PCF008002"))</f>
        <v/>
      </c>
      <c r="AZ2530" s="140" t="str">
        <f>IF('8'!$B$5="","",IF('8'!$B$67="","",8))</f>
        <v/>
      </c>
      <c r="BA2530" s="137" t="str">
        <f>IF('8'!$B$5="","",IF('8'!$B$67="","",8))</f>
        <v/>
      </c>
      <c r="BB2530" s="137" t="str">
        <f>IF('8'!$B$5="","",IF('8'!$B$67="","",IF('8'!$I$67="","",'8'!$I$67)))</f>
        <v/>
      </c>
      <c r="BC2530" s="141" t="str">
        <f>IF('8'!$B$5="","",IF('8'!$B$67="","",0))</f>
        <v/>
      </c>
      <c r="BD2530" s="137" t="str">
        <f>IF('8'!$B$5="","",IF('8'!$B$67="","",'8'!$B$2))</f>
        <v/>
      </c>
      <c r="BE2530" s="138" t="str">
        <f>IF('8'!$B$5="","",IF('8'!$B$67="","",'8'!$B$4))</f>
        <v/>
      </c>
    </row>
    <row r="2531" spans="50:57" x14ac:dyDescent="0.25">
      <c r="AX2531" s="139" t="str">
        <f>IF('8'!$B$5="","",IF('8'!$B$67="","",'8'!$B$5))</f>
        <v/>
      </c>
      <c r="AY2531" s="137" t="str">
        <f>IF('8'!$B$5="","",IF('8'!$B$67="","","PCF008002"))</f>
        <v/>
      </c>
      <c r="AZ2531" s="140" t="str">
        <f>IF('8'!$B$5="","",IF('8'!$B$67="","",8))</f>
        <v/>
      </c>
      <c r="BA2531" s="137" t="str">
        <f>IF('8'!$B$5="","",IF('8'!$B$67="","",9))</f>
        <v/>
      </c>
      <c r="BB2531" s="137" t="str">
        <f>IF('8'!$B$5="","",IF('8'!$B$67="","","QAQC"))</f>
        <v/>
      </c>
      <c r="BC2531" s="141" t="str">
        <f>IF('8'!$B$5="","",IF('8'!$B$67="","",0))</f>
        <v/>
      </c>
      <c r="BD2531" s="137" t="str">
        <f>IF('8'!$B$5="","",IF('8'!$B$67="","",'8'!$B$2))</f>
        <v/>
      </c>
      <c r="BE2531" s="138" t="str">
        <f>IF('8'!$B$5="","",IF('8'!$B$67="","",'8'!$B$4))</f>
        <v/>
      </c>
    </row>
    <row r="2532" spans="50:57" x14ac:dyDescent="0.25">
      <c r="AX2532" s="139" t="str">
        <f>IF('8'!$B$5="","",IF('8'!$B$67="","",'8'!$B$5))</f>
        <v/>
      </c>
      <c r="AY2532" s="137" t="str">
        <f>IF('8'!$B$5="","",IF('8'!$B$67="","","PCF008002"))</f>
        <v/>
      </c>
      <c r="AZ2532" s="140" t="str">
        <f>IF('8'!$B$5="","",IF('8'!$B$67="","",8))</f>
        <v/>
      </c>
      <c r="BA2532" s="137" t="str">
        <f>IF('8'!$B$5="","",IF('8'!$B$67="","",10))</f>
        <v/>
      </c>
      <c r="BB2532" s="137" t="str">
        <f>IF('8'!$B$5="","",IF('8'!$B$67="","",IF('8'!$R$67="","",'8'!$R$67)))</f>
        <v/>
      </c>
      <c r="BC2532" s="141" t="str">
        <f>IF('8'!$B$5="","",IF('8'!$B$67="","",0))</f>
        <v/>
      </c>
      <c r="BD2532" s="137" t="str">
        <f>IF('8'!$B$5="","",IF('8'!$B$67="","",'8'!$B$2))</f>
        <v/>
      </c>
      <c r="BE2532" s="138" t="str">
        <f>IF('8'!$B$5="","",IF('8'!$B$67="","",'8'!$B$4))</f>
        <v/>
      </c>
    </row>
    <row r="2533" spans="50:57" x14ac:dyDescent="0.25">
      <c r="AX2533" s="139" t="str">
        <f>IF('8'!$B$5="","",IF('8'!$B$67="","",'8'!$B$5))</f>
        <v/>
      </c>
      <c r="AY2533" s="137" t="str">
        <f>IF('8'!$B$5="","",IF('8'!$B$67="","","PCF008002"))</f>
        <v/>
      </c>
      <c r="AZ2533" s="140" t="str">
        <f>IF('8'!$B$5="","",IF('8'!$B$67="","",8))</f>
        <v/>
      </c>
      <c r="BA2533" s="137" t="str">
        <f>IF('8'!$B$5="","",IF('8'!$B$67="","",11))</f>
        <v/>
      </c>
      <c r="BB2533" s="137" t="str">
        <f>IF('8'!$B$5="","",IF('8'!$B$67="","",IF('8'!$K$67="","",'8'!$K$67)))</f>
        <v/>
      </c>
      <c r="BC2533" s="141" t="str">
        <f>IF('8'!$B$5="","",IF('8'!$B$67="","",0))</f>
        <v/>
      </c>
      <c r="BD2533" s="137" t="str">
        <f>IF('8'!$B$5="","",IF('8'!$B$67="","",'8'!$B$2))</f>
        <v/>
      </c>
      <c r="BE2533" s="138" t="str">
        <f>IF('8'!$B$5="","",IF('8'!$B$67="","",'8'!$B$4))</f>
        <v/>
      </c>
    </row>
    <row r="2534" spans="50:57" x14ac:dyDescent="0.25">
      <c r="AX2534" s="139" t="str">
        <f>IF('8'!$B$5="","",IF('8'!$B$67="","",'8'!$B$5))</f>
        <v/>
      </c>
      <c r="AY2534" s="137" t="str">
        <f>IF('8'!$B$5="","",IF('8'!$B$67="","","PCF008002"))</f>
        <v/>
      </c>
      <c r="AZ2534" s="140" t="str">
        <f>IF('8'!$B$5="","",IF('8'!$B$67="","",8))</f>
        <v/>
      </c>
      <c r="BA2534" s="137" t="str">
        <f>IF('8'!$B$5="","",IF('8'!$B$67="","",12))</f>
        <v/>
      </c>
      <c r="BB2534" s="137" t="str">
        <f>IF('8'!$B$5="","",IF('8'!$B$67="","",IF('8'!$E$67="","",'8'!$E$67)))</f>
        <v/>
      </c>
      <c r="BC2534" s="141" t="str">
        <f>IF('8'!$B$5="","",IF('8'!$B$67="","",0))</f>
        <v/>
      </c>
      <c r="BD2534" s="137" t="str">
        <f>IF('8'!$B$5="","",IF('8'!$B$67="","",'8'!$B$2))</f>
        <v/>
      </c>
      <c r="BE2534" s="138" t="str">
        <f>IF('8'!$B$5="","",IF('8'!$B$67="","",'8'!$B$4))</f>
        <v/>
      </c>
    </row>
    <row r="2535" spans="50:57" x14ac:dyDescent="0.25">
      <c r="AX2535" s="139" t="str">
        <f>IF('8'!$B$5="","",IF('8'!$B$67="","",'8'!$B$5))</f>
        <v/>
      </c>
      <c r="AY2535" s="137" t="str">
        <f>IF('8'!$B$5="","",IF('8'!$B$67="","","PCF008002"))</f>
        <v/>
      </c>
      <c r="AZ2535" s="140" t="str">
        <f>IF('8'!$B$5="","",IF('8'!$B$67="","",8))</f>
        <v/>
      </c>
      <c r="BA2535" s="137" t="str">
        <f>IF('8'!$B$5="","",IF('8'!$B$67="","",990))</f>
        <v/>
      </c>
      <c r="BB2535" s="137"/>
      <c r="BC2535" s="141" t="str">
        <f>IF('8'!$B$5="","",IF('8'!$B$67="","",0))</f>
        <v/>
      </c>
      <c r="BD2535" s="137" t="str">
        <f>IF('8'!$B$5="","",IF('8'!$B$67="","",'8'!$B$2))</f>
        <v/>
      </c>
      <c r="BE2535" s="138" t="str">
        <f>IF('8'!$B$5="","",IF('8'!$B$67="","",'8'!$B$4))</f>
        <v/>
      </c>
    </row>
    <row r="2536" spans="50:57" x14ac:dyDescent="0.25">
      <c r="AX2536" s="139" t="str">
        <f>IF('8'!$B$5="","",IF('8'!$B$67="","",'8'!$B$5))</f>
        <v/>
      </c>
      <c r="AY2536" s="137" t="str">
        <f>IF('8'!$B$5="","",IF('8'!$B$67="","","PCF008002"))</f>
        <v/>
      </c>
      <c r="AZ2536" s="140" t="str">
        <f>IF('8'!$B$5="","",IF('8'!$B$67="","",8))</f>
        <v/>
      </c>
      <c r="BA2536" s="137" t="str">
        <f>IF('8'!$B$5="","",IF('8'!$B$67="","",992))</f>
        <v/>
      </c>
      <c r="BB2536" s="137"/>
      <c r="BC2536" s="141" t="str">
        <f>IF('8'!$B$5="","",IF('8'!$B$67="","",0))</f>
        <v/>
      </c>
      <c r="BD2536" s="137" t="str">
        <f>IF('8'!$B$5="","",IF('8'!$B$67="","",'8'!$B$2))</f>
        <v/>
      </c>
      <c r="BE2536" s="138" t="str">
        <f>IF('8'!$B$5="","",IF('8'!$B$67="","",'8'!$B$4))</f>
        <v/>
      </c>
    </row>
    <row r="2537" spans="50:57" x14ac:dyDescent="0.25">
      <c r="AX2537" s="139" t="str">
        <f>IF('8'!$B$5="","",IF('8'!$B$67="","",'8'!$B$5))</f>
        <v/>
      </c>
      <c r="AY2537" s="137" t="str">
        <f>IF('8'!$B$5="","",IF('8'!$B$67="","","PCF008002"))</f>
        <v/>
      </c>
      <c r="AZ2537" s="140" t="str">
        <f>IF('8'!$B$5="","",IF('8'!$B$67="","",8))</f>
        <v/>
      </c>
      <c r="BA2537" s="137" t="str">
        <f>IF('8'!$B$5="","",IF('8'!$B$67="","",993))</f>
        <v/>
      </c>
      <c r="BB2537" s="137"/>
      <c r="BC2537" s="141" t="str">
        <f>IF('8'!$B$5="","",IF('8'!$B$67="","",0))</f>
        <v/>
      </c>
      <c r="BD2537" s="137" t="str">
        <f>IF('8'!$B$5="","",IF('8'!$B$67="","",'8'!$B$2))</f>
        <v/>
      </c>
      <c r="BE2537" s="138" t="str">
        <f>IF('8'!$B$5="","",IF('8'!$B$67="","",'8'!$B$4))</f>
        <v/>
      </c>
    </row>
    <row r="2538" spans="50:57" x14ac:dyDescent="0.25">
      <c r="AX2538" s="139" t="str">
        <f>IF('8'!$B$5="","",IF('8'!$B$67="","",'8'!$B$5))</f>
        <v/>
      </c>
      <c r="AY2538" s="137" t="str">
        <f>IF('8'!$B$5="","",IF('8'!$B$67="","","PCF008002"))</f>
        <v/>
      </c>
      <c r="AZ2538" s="140" t="str">
        <f>IF('8'!$B$5="","",IF('8'!$B$67="","",8))</f>
        <v/>
      </c>
      <c r="BA2538" s="137" t="str">
        <f>IF('8'!$B$5="","",IF('8'!$B$67="","",994))</f>
        <v/>
      </c>
      <c r="BB2538" s="137"/>
      <c r="BC2538" s="141" t="str">
        <f>IF('8'!$B$5="","",IF('8'!$B$67="","",0))</f>
        <v/>
      </c>
      <c r="BD2538" s="137" t="str">
        <f>IF('8'!$B$5="","",IF('8'!$B$67="","",'8'!$B$2))</f>
        <v/>
      </c>
      <c r="BE2538" s="138" t="str">
        <f>IF('8'!$B$5="","",IF('8'!$B$67="","",'8'!$B$4))</f>
        <v/>
      </c>
    </row>
    <row r="2539" spans="50:57" x14ac:dyDescent="0.25">
      <c r="AX2539" s="139" t="str">
        <f>IF('8'!$B$5="","",IF('8'!$B$67="","",'8'!$B$5))</f>
        <v/>
      </c>
      <c r="AY2539" s="137" t="str">
        <f>IF('8'!$B$5="","",IF('8'!$B$67="","","PCF008002"))</f>
        <v/>
      </c>
      <c r="AZ2539" s="140" t="str">
        <f>IF('8'!$B$5="","",IF('8'!$B$67="","",8))</f>
        <v/>
      </c>
      <c r="BA2539" s="137" t="str">
        <f>IF('8'!$B$5="","",IF('8'!$B$67="","",995))</f>
        <v/>
      </c>
      <c r="BB2539" s="137"/>
      <c r="BC2539" s="141" t="str">
        <f>IF('8'!$B$5="","",IF('8'!$B$67="","",0))</f>
        <v/>
      </c>
      <c r="BD2539" s="137" t="str">
        <f>IF('8'!$B$5="","",IF('8'!$B$67="","",'8'!$B$2))</f>
        <v/>
      </c>
      <c r="BE2539" s="138" t="str">
        <f>IF('8'!$B$5="","",IF('8'!$B$67="","",'8'!$B$4))</f>
        <v/>
      </c>
    </row>
    <row r="2540" spans="50:57" x14ac:dyDescent="0.25">
      <c r="AX2540" s="139" t="str">
        <f>IF('8'!$B$5="","",IF('8'!$B$67="","",'8'!$B$5))</f>
        <v/>
      </c>
      <c r="AY2540" s="137" t="str">
        <f>IF('8'!$B$5="","",IF('8'!$B$67="","","PCF008002"))</f>
        <v/>
      </c>
      <c r="AZ2540" s="140" t="str">
        <f>IF('8'!$B$5="","",IF('8'!$B$67="","",8))</f>
        <v/>
      </c>
      <c r="BA2540" s="137" t="str">
        <f>IF('8'!$B$5="","",IF('8'!$B$67="","",996))</f>
        <v/>
      </c>
      <c r="BB2540" s="137"/>
      <c r="BC2540" s="141" t="str">
        <f>IF('8'!$B$5="","",IF('8'!$B$67="","",0))</f>
        <v/>
      </c>
      <c r="BD2540" s="137" t="str">
        <f>IF('8'!$B$5="","",IF('8'!$B$67="","",'8'!$B$2))</f>
        <v/>
      </c>
      <c r="BE2540" s="138" t="str">
        <f>IF('8'!$B$5="","",IF('8'!$B$67="","",'8'!$B$4))</f>
        <v/>
      </c>
    </row>
    <row r="2541" spans="50:57" x14ac:dyDescent="0.25">
      <c r="AX2541" s="139" t="str">
        <f>IF('8'!$B$5="","",IF('8'!$B$67="","",'8'!$B$5))</f>
        <v/>
      </c>
      <c r="AY2541" s="137" t="str">
        <f>IF('8'!$B$5="","",IF('8'!$B$67="","","PCF008002"))</f>
        <v/>
      </c>
      <c r="AZ2541" s="140" t="str">
        <f>IF('8'!$B$5="","",IF('8'!$B$67="","",8))</f>
        <v/>
      </c>
      <c r="BA2541" s="137" t="str">
        <f>IF('8'!$B$5="","",IF('8'!$B$67="","",997))</f>
        <v/>
      </c>
      <c r="BB2541" s="137"/>
      <c r="BC2541" s="141" t="str">
        <f>IF('8'!$B$5="","",IF('8'!$B$67="","",0))</f>
        <v/>
      </c>
      <c r="BD2541" s="137" t="str">
        <f>IF('8'!$B$5="","",IF('8'!$B$67="","",'8'!$B$2))</f>
        <v/>
      </c>
      <c r="BE2541" s="138" t="str">
        <f>IF('8'!$B$5="","",IF('8'!$B$67="","",'8'!$B$4))</f>
        <v/>
      </c>
    </row>
    <row r="2542" spans="50:57" x14ac:dyDescent="0.25">
      <c r="AX2542" s="139" t="str">
        <f>IF('8'!$B$5="","",IF('8'!$B$67="","",'8'!$B$5))</f>
        <v/>
      </c>
      <c r="AY2542" s="137" t="str">
        <f>IF('8'!$B$5="","",IF('8'!$B$67="","","PCF008002"))</f>
        <v/>
      </c>
      <c r="AZ2542" s="140" t="str">
        <f>IF('8'!$B$5="","",IF('8'!$B$67="","",8))</f>
        <v/>
      </c>
      <c r="BA2542" s="137" t="str">
        <f>IF('8'!$B$5="","",IF('8'!$B$67="","",998))</f>
        <v/>
      </c>
      <c r="BB2542" s="137"/>
      <c r="BC2542" s="141" t="str">
        <f>IF('8'!$B$5="","",IF('8'!$B$67="","",0))</f>
        <v/>
      </c>
      <c r="BD2542" s="137" t="str">
        <f>IF('8'!$B$5="","",IF('8'!$B$67="","",'8'!$B$2))</f>
        <v/>
      </c>
      <c r="BE2542" s="138" t="str">
        <f>IF('8'!$B$5="","",IF('8'!$B$67="","",'8'!$B$4))</f>
        <v/>
      </c>
    </row>
    <row r="2543" spans="50:57" x14ac:dyDescent="0.25">
      <c r="AX2543" s="139" t="str">
        <f>IF('8'!$B$5="","",IF('8'!$B$67="","",'8'!$B$5))</f>
        <v/>
      </c>
      <c r="AY2543" s="137" t="str">
        <f>IF('8'!$B$5="","",IF('8'!$B$67="","","PCF008002"))</f>
        <v/>
      </c>
      <c r="AZ2543" s="140" t="str">
        <f>IF('8'!$B$5="","",IF('8'!$B$67="","",8))</f>
        <v/>
      </c>
      <c r="BA2543" s="137" t="str">
        <f>IF('8'!$B$5="","",IF('8'!$B$67="","",999))</f>
        <v/>
      </c>
      <c r="BB2543" s="137"/>
      <c r="BC2543" s="141" t="str">
        <f>IF('8'!$B$5="","",IF('8'!$B$67="","",0))</f>
        <v/>
      </c>
      <c r="BD2543" s="137" t="str">
        <f>IF('8'!$B$5="","",IF('8'!$B$67="","",'8'!$B$2))</f>
        <v/>
      </c>
      <c r="BE2543" s="138" t="str">
        <f>IF('8'!$B$5="","",IF('8'!$B$67="","",'8'!$B$4))</f>
        <v/>
      </c>
    </row>
    <row r="2544" spans="50:57" x14ac:dyDescent="0.25">
      <c r="AX2544" s="139" t="str">
        <f>IF('8'!$B$5="","",IF('8'!$B$68="","",'8'!$B$5))</f>
        <v/>
      </c>
      <c r="AY2544" s="137" t="str">
        <f>IF('8'!$B$5="","",IF('8'!$B$68="","","PCF008002"))</f>
        <v/>
      </c>
      <c r="AZ2544" s="140" t="str">
        <f>IF('8'!$B$5="","",IF('8'!$B$68="","",9))</f>
        <v/>
      </c>
      <c r="BA2544" s="137" t="str">
        <f>IF('8'!$B$5="","",IF('8'!$B$68="","",1))</f>
        <v/>
      </c>
      <c r="BB2544" s="137" t="str">
        <f>IF('8'!$B$5="","",IF('8'!$B$68="","",IF('8'!$B$68="","",'8'!$B$68)))</f>
        <v/>
      </c>
      <c r="BC2544" s="141" t="str">
        <f>IF('8'!$B$5="","",IF('8'!$B$68="","",0))</f>
        <v/>
      </c>
      <c r="BD2544" s="137" t="str">
        <f>IF('8'!$B$5="","",IF('8'!$B$68="","",'8'!$B$2))</f>
        <v/>
      </c>
      <c r="BE2544" s="138" t="str">
        <f>IF('8'!$B$5="","",IF('8'!$B$68="","",'8'!$B$4))</f>
        <v/>
      </c>
    </row>
    <row r="2545" spans="50:57" x14ac:dyDescent="0.25">
      <c r="AX2545" s="139" t="str">
        <f>IF('8'!$B$5="","",IF('8'!$B$68="","",'8'!$B$5))</f>
        <v/>
      </c>
      <c r="AY2545" s="137" t="str">
        <f>IF('8'!$B$5="","",IF('8'!$B$68="","","PCF008002"))</f>
        <v/>
      </c>
      <c r="AZ2545" s="140" t="str">
        <f>IF('8'!$B$5="","",IF('8'!$B$68="","",9))</f>
        <v/>
      </c>
      <c r="BA2545" s="137" t="str">
        <f>IF('8'!$B$5="","",IF('8'!$B$68="","",2))</f>
        <v/>
      </c>
      <c r="BB2545" s="137" t="str">
        <f>IF('8'!$B$5="","",IF('8'!$B$68="","",IF('8'!$J$68="","",'8'!$J$68)))</f>
        <v/>
      </c>
      <c r="BC2545" s="141" t="str">
        <f>IF('8'!$B$5="","",IF('8'!$B$68="","",0))</f>
        <v/>
      </c>
      <c r="BD2545" s="137" t="str">
        <f>IF('8'!$B$5="","",IF('8'!$B$68="","",'8'!$B$2))</f>
        <v/>
      </c>
      <c r="BE2545" s="138" t="str">
        <f>IF('8'!$B$5="","",IF('8'!$B$68="","",'8'!$B$4))</f>
        <v/>
      </c>
    </row>
    <row r="2546" spans="50:57" x14ac:dyDescent="0.25">
      <c r="AX2546" s="139" t="str">
        <f>IF('8'!$B$5="","",IF('8'!$B$68="","",'8'!$B$5))</f>
        <v/>
      </c>
      <c r="AY2546" s="137" t="str">
        <f>IF('8'!$B$5="","",IF('8'!$B$68="","","PCF008002"))</f>
        <v/>
      </c>
      <c r="AZ2546" s="140" t="str">
        <f>IF('8'!$B$5="","",IF('8'!$B$68="","",9))</f>
        <v/>
      </c>
      <c r="BA2546" s="137" t="str">
        <f>IF('8'!$B$5="","",IF('8'!$B$68="","",3))</f>
        <v/>
      </c>
      <c r="BB2546" s="137" t="str">
        <f>IF('8'!$B$5="","",IF('8'!$B$68="","",IF('8'!$D$68="","",'8'!$D$68)))</f>
        <v/>
      </c>
      <c r="BC2546" s="141" t="str">
        <f>IF('8'!$B$5="","",IF('8'!$B$68="","",0))</f>
        <v/>
      </c>
      <c r="BD2546" s="137" t="str">
        <f>IF('8'!$B$5="","",IF('8'!$B$68="","",'8'!$B$2))</f>
        <v/>
      </c>
      <c r="BE2546" s="138" t="str">
        <f>IF('8'!$B$5="","",IF('8'!$B$68="","",'8'!$B$4))</f>
        <v/>
      </c>
    </row>
    <row r="2547" spans="50:57" x14ac:dyDescent="0.25">
      <c r="AX2547" s="139" t="str">
        <f>IF('8'!$B$5="","",IF('8'!$B$68="","",'8'!$B$5))</f>
        <v/>
      </c>
      <c r="AY2547" s="137" t="str">
        <f>IF('8'!$B$5="","",IF('8'!$B$68="","","PCF008002"))</f>
        <v/>
      </c>
      <c r="AZ2547" s="140" t="str">
        <f>IF('8'!$B$5="","",IF('8'!$B$68="","",9))</f>
        <v/>
      </c>
      <c r="BA2547" s="137" t="str">
        <f>IF('8'!$B$5="","",IF('8'!$B$68="","",4))</f>
        <v/>
      </c>
      <c r="BB2547" s="137" t="str">
        <f>IF('8'!$B$5="","",IF('8'!$B$68="","",IF('8'!$D$68="","",'8'!$D$68)))</f>
        <v/>
      </c>
      <c r="BC2547" s="141" t="str">
        <f>IF('8'!$B$5="","",IF('8'!$B$68="","",0))</f>
        <v/>
      </c>
      <c r="BD2547" s="137" t="str">
        <f>IF('8'!$B$5="","",IF('8'!$B$68="","",'8'!$B$2))</f>
        <v/>
      </c>
      <c r="BE2547" s="138" t="str">
        <f>IF('8'!$B$5="","",IF('8'!$B$68="","",'8'!$B$4))</f>
        <v/>
      </c>
    </row>
    <row r="2548" spans="50:57" x14ac:dyDescent="0.25">
      <c r="AX2548" s="139" t="str">
        <f>IF('8'!$B$5="","",IF('8'!$B$68="","",'8'!$B$5))</f>
        <v/>
      </c>
      <c r="AY2548" s="137" t="str">
        <f>IF('8'!$B$5="","",IF('8'!$B$68="","","PCF008002"))</f>
        <v/>
      </c>
      <c r="AZ2548" s="140" t="str">
        <f>IF('8'!$B$5="","",IF('8'!$B$68="","",9))</f>
        <v/>
      </c>
      <c r="BA2548" s="137" t="str">
        <f>IF('8'!$B$5="","",IF('8'!$B$68="","",5))</f>
        <v/>
      </c>
      <c r="BB2548" s="137" t="str">
        <f>IF('8'!$B$5="","",IF('8'!$B$68="","",IF('8'!$F$68="","",'8'!$F$68)))</f>
        <v/>
      </c>
      <c r="BC2548" s="141" t="str">
        <f>IF('8'!$B$5="","",IF('8'!$B$68="","",0))</f>
        <v/>
      </c>
      <c r="BD2548" s="137" t="str">
        <f>IF('8'!$B$5="","",IF('8'!$B$68="","",'8'!$B$2))</f>
        <v/>
      </c>
      <c r="BE2548" s="138" t="str">
        <f>IF('8'!$B$5="","",IF('8'!$B$68="","",'8'!$B$4))</f>
        <v/>
      </c>
    </row>
    <row r="2549" spans="50:57" x14ac:dyDescent="0.25">
      <c r="AX2549" s="139" t="str">
        <f>IF('8'!$B$5="","",IF('8'!$B$68="","",'8'!$B$5))</f>
        <v/>
      </c>
      <c r="AY2549" s="137" t="str">
        <f>IF('8'!$B$5="","",IF('8'!$B$68="","","PCF008002"))</f>
        <v/>
      </c>
      <c r="AZ2549" s="140" t="str">
        <f>IF('8'!$B$5="","",IF('8'!$B$68="","",9))</f>
        <v/>
      </c>
      <c r="BA2549" s="137" t="str">
        <f>IF('8'!$B$5="","",IF('8'!$B$68="","",6))</f>
        <v/>
      </c>
      <c r="BB2549" s="137" t="str">
        <f>IF('8'!$B$5="","",IF('8'!$B$68="","",IF('8'!$G$68="","",'8'!$G$68)))</f>
        <v/>
      </c>
      <c r="BC2549" s="141" t="str">
        <f>IF('8'!$B$5="","",IF('8'!$B$68="","",0))</f>
        <v/>
      </c>
      <c r="BD2549" s="137" t="str">
        <f>IF('8'!$B$5="","",IF('8'!$B$68="","",'8'!$B$2))</f>
        <v/>
      </c>
      <c r="BE2549" s="138" t="str">
        <f>IF('8'!$B$5="","",IF('8'!$B$68="","",'8'!$B$4))</f>
        <v/>
      </c>
    </row>
    <row r="2550" spans="50:57" x14ac:dyDescent="0.25">
      <c r="AX2550" s="139" t="str">
        <f>IF('8'!$B$5="","",IF('8'!$B$68="","",'8'!$B$5))</f>
        <v/>
      </c>
      <c r="AY2550" s="137" t="str">
        <f>IF('8'!$B$5="","",IF('8'!$B$68="","","PCF008002"))</f>
        <v/>
      </c>
      <c r="AZ2550" s="140" t="str">
        <f>IF('8'!$B$5="","",IF('8'!$B$68="","",9))</f>
        <v/>
      </c>
      <c r="BA2550" s="137" t="str">
        <f>IF('8'!$B$5="","",IF('8'!$B$68="","",7))</f>
        <v/>
      </c>
      <c r="BB2550" s="137" t="str">
        <f>IF('8'!$B$5="","",IF('8'!$B$68="","",IF('8'!$H$68="","",'8'!$H$68)))</f>
        <v/>
      </c>
      <c r="BC2550" s="141" t="str">
        <f>IF('8'!$B$5="","",IF('8'!$B$68="","",0))</f>
        <v/>
      </c>
      <c r="BD2550" s="137" t="str">
        <f>IF('8'!$B$5="","",IF('8'!$B$68="","",'8'!$B$2))</f>
        <v/>
      </c>
      <c r="BE2550" s="138" t="str">
        <f>IF('8'!$B$5="","",IF('8'!$B$68="","",'8'!$B$4))</f>
        <v/>
      </c>
    </row>
    <row r="2551" spans="50:57" x14ac:dyDescent="0.25">
      <c r="AX2551" s="139" t="str">
        <f>IF('8'!$B$5="","",IF('8'!$B$68="","",'8'!$B$5))</f>
        <v/>
      </c>
      <c r="AY2551" s="137" t="str">
        <f>IF('8'!$B$5="","",IF('8'!$B$68="","","PCF008002"))</f>
        <v/>
      </c>
      <c r="AZ2551" s="140" t="str">
        <f>IF('8'!$B$5="","",IF('8'!$B$68="","",9))</f>
        <v/>
      </c>
      <c r="BA2551" s="137" t="str">
        <f>IF('8'!$B$5="","",IF('8'!$B$68="","",8))</f>
        <v/>
      </c>
      <c r="BB2551" s="137" t="str">
        <f>IF('8'!$B$5="","",IF('8'!$B$68="","",IF('8'!$I$68="","",'8'!$I$68)))</f>
        <v/>
      </c>
      <c r="BC2551" s="141" t="str">
        <f>IF('8'!$B$5="","",IF('8'!$B$68="","",0))</f>
        <v/>
      </c>
      <c r="BD2551" s="137" t="str">
        <f>IF('8'!$B$5="","",IF('8'!$B$68="","",'8'!$B$2))</f>
        <v/>
      </c>
      <c r="BE2551" s="138" t="str">
        <f>IF('8'!$B$5="","",IF('8'!$B$68="","",'8'!$B$4))</f>
        <v/>
      </c>
    </row>
    <row r="2552" spans="50:57" x14ac:dyDescent="0.25">
      <c r="AX2552" s="139" t="str">
        <f>IF('8'!$B$5="","",IF('8'!$B$68="","",'8'!$B$5))</f>
        <v/>
      </c>
      <c r="AY2552" s="137" t="str">
        <f>IF('8'!$B$5="","",IF('8'!$B$68="","","PCF008002"))</f>
        <v/>
      </c>
      <c r="AZ2552" s="140" t="str">
        <f>IF('8'!$B$5="","",IF('8'!$B$68="","",9))</f>
        <v/>
      </c>
      <c r="BA2552" s="137" t="str">
        <f>IF('8'!$B$5="","",IF('8'!$B$68="","",9))</f>
        <v/>
      </c>
      <c r="BB2552" s="137" t="str">
        <f>IF('8'!$B$5="","",IF('8'!$B$68="","","QAQC"))</f>
        <v/>
      </c>
      <c r="BC2552" s="141" t="str">
        <f>IF('8'!$B$5="","",IF('8'!$B$68="","",0))</f>
        <v/>
      </c>
      <c r="BD2552" s="137" t="str">
        <f>IF('8'!$B$5="","",IF('8'!$B$68="","",'8'!$B$2))</f>
        <v/>
      </c>
      <c r="BE2552" s="138" t="str">
        <f>IF('8'!$B$5="","",IF('8'!$B$68="","",'8'!$B$4))</f>
        <v/>
      </c>
    </row>
    <row r="2553" spans="50:57" x14ac:dyDescent="0.25">
      <c r="AX2553" s="139" t="str">
        <f>IF('8'!$B$5="","",IF('8'!$B$68="","",'8'!$B$5))</f>
        <v/>
      </c>
      <c r="AY2553" s="137" t="str">
        <f>IF('8'!$B$5="","",IF('8'!$B$68="","","PCF008002"))</f>
        <v/>
      </c>
      <c r="AZ2553" s="140" t="str">
        <f>IF('8'!$B$5="","",IF('8'!$B$68="","",9))</f>
        <v/>
      </c>
      <c r="BA2553" s="137" t="str">
        <f>IF('8'!$B$5="","",IF('8'!$B$68="","",10))</f>
        <v/>
      </c>
      <c r="BB2553" s="137" t="str">
        <f>IF('8'!$B$5="","",IF('8'!$B$68="","",IF('8'!$R$68="","",'8'!$R$68)))</f>
        <v/>
      </c>
      <c r="BC2553" s="141" t="str">
        <f>IF('8'!$B$5="","",IF('8'!$B$68="","",0))</f>
        <v/>
      </c>
      <c r="BD2553" s="137" t="str">
        <f>IF('8'!$B$5="","",IF('8'!$B$68="","",'8'!$B$2))</f>
        <v/>
      </c>
      <c r="BE2553" s="138" t="str">
        <f>IF('8'!$B$5="","",IF('8'!$B$68="","",'8'!$B$4))</f>
        <v/>
      </c>
    </row>
    <row r="2554" spans="50:57" x14ac:dyDescent="0.25">
      <c r="AX2554" s="139" t="str">
        <f>IF('8'!$B$5="","",IF('8'!$B$68="","",'8'!$B$5))</f>
        <v/>
      </c>
      <c r="AY2554" s="137" t="str">
        <f>IF('8'!$B$5="","",IF('8'!$B$68="","","PCF008002"))</f>
        <v/>
      </c>
      <c r="AZ2554" s="140" t="str">
        <f>IF('8'!$B$5="","",IF('8'!$B$68="","",9))</f>
        <v/>
      </c>
      <c r="BA2554" s="137" t="str">
        <f>IF('8'!$B$5="","",IF('8'!$B$68="","",11))</f>
        <v/>
      </c>
      <c r="BB2554" s="137" t="str">
        <f>IF('8'!$B$5="","",IF('8'!$B$68="","",IF('8'!$K$68="","",'8'!$K$68)))</f>
        <v/>
      </c>
      <c r="BC2554" s="141" t="str">
        <f>IF('8'!$B$5="","",IF('8'!$B$68="","",0))</f>
        <v/>
      </c>
      <c r="BD2554" s="137" t="str">
        <f>IF('8'!$B$5="","",IF('8'!$B$68="","",'8'!$B$2))</f>
        <v/>
      </c>
      <c r="BE2554" s="138" t="str">
        <f>IF('8'!$B$5="","",IF('8'!$B$68="","",'8'!$B$4))</f>
        <v/>
      </c>
    </row>
    <row r="2555" spans="50:57" x14ac:dyDescent="0.25">
      <c r="AX2555" s="139" t="str">
        <f>IF('8'!$B$5="","",IF('8'!$B$68="","",'8'!$B$5))</f>
        <v/>
      </c>
      <c r="AY2555" s="137" t="str">
        <f>IF('8'!$B$5="","",IF('8'!$B$68="","","PCF008002"))</f>
        <v/>
      </c>
      <c r="AZ2555" s="140" t="str">
        <f>IF('8'!$B$5="","",IF('8'!$B$68="","",9))</f>
        <v/>
      </c>
      <c r="BA2555" s="137" t="str">
        <f>IF('8'!$B$5="","",IF('8'!$B$68="","",12))</f>
        <v/>
      </c>
      <c r="BB2555" s="137" t="str">
        <f>IF('8'!$B$5="","",IF('8'!$B$68="","",IF('8'!$E$68="","",'8'!$E$68)))</f>
        <v/>
      </c>
      <c r="BC2555" s="141" t="str">
        <f>IF('8'!$B$5="","",IF('8'!$B$68="","",0))</f>
        <v/>
      </c>
      <c r="BD2555" s="137" t="str">
        <f>IF('8'!$B$5="","",IF('8'!$B$68="","",'8'!$B$2))</f>
        <v/>
      </c>
      <c r="BE2555" s="138" t="str">
        <f>IF('8'!$B$5="","",IF('8'!$B$68="","",'8'!$B$4))</f>
        <v/>
      </c>
    </row>
    <row r="2556" spans="50:57" x14ac:dyDescent="0.25">
      <c r="AX2556" s="139" t="str">
        <f>IF('8'!$B$5="","",IF('8'!$B$68="","",'8'!$B$5))</f>
        <v/>
      </c>
      <c r="AY2556" s="137" t="str">
        <f>IF('8'!$B$5="","",IF('8'!$B$68="","","PCF008002"))</f>
        <v/>
      </c>
      <c r="AZ2556" s="140" t="str">
        <f>IF('8'!$B$5="","",IF('8'!$B$68="","",9))</f>
        <v/>
      </c>
      <c r="BA2556" s="137" t="str">
        <f>IF('8'!$B$5="","",IF('8'!$B$68="","",990))</f>
        <v/>
      </c>
      <c r="BB2556" s="137"/>
      <c r="BC2556" s="141" t="str">
        <f>IF('8'!$B$5="","",IF('8'!$B$68="","",0))</f>
        <v/>
      </c>
      <c r="BD2556" s="137" t="str">
        <f>IF('8'!$B$5="","",IF('8'!$B$68="","",'8'!$B$2))</f>
        <v/>
      </c>
      <c r="BE2556" s="138" t="str">
        <f>IF('8'!$B$5="","",IF('8'!$B$68="","",'8'!$B$4))</f>
        <v/>
      </c>
    </row>
    <row r="2557" spans="50:57" x14ac:dyDescent="0.25">
      <c r="AX2557" s="139" t="str">
        <f>IF('8'!$B$5="","",IF('8'!$B$68="","",'8'!$B$5))</f>
        <v/>
      </c>
      <c r="AY2557" s="137" t="str">
        <f>IF('8'!$B$5="","",IF('8'!$B$68="","","PCF008002"))</f>
        <v/>
      </c>
      <c r="AZ2557" s="140" t="str">
        <f>IF('8'!$B$5="","",IF('8'!$B$68="","",9))</f>
        <v/>
      </c>
      <c r="BA2557" s="137" t="str">
        <f>IF('8'!$B$5="","",IF('8'!$B$68="","",992))</f>
        <v/>
      </c>
      <c r="BB2557" s="137"/>
      <c r="BC2557" s="141" t="str">
        <f>IF('8'!$B$5="","",IF('8'!$B$68="","",0))</f>
        <v/>
      </c>
      <c r="BD2557" s="137" t="str">
        <f>IF('8'!$B$5="","",IF('8'!$B$68="","",'8'!$B$2))</f>
        <v/>
      </c>
      <c r="BE2557" s="138" t="str">
        <f>IF('8'!$B$5="","",IF('8'!$B$68="","",'8'!$B$4))</f>
        <v/>
      </c>
    </row>
    <row r="2558" spans="50:57" x14ac:dyDescent="0.25">
      <c r="AX2558" s="139" t="str">
        <f>IF('8'!$B$5="","",IF('8'!$B$68="","",'8'!$B$5))</f>
        <v/>
      </c>
      <c r="AY2558" s="137" t="str">
        <f>IF('8'!$B$5="","",IF('8'!$B$68="","","PCF008002"))</f>
        <v/>
      </c>
      <c r="AZ2558" s="140" t="str">
        <f>IF('8'!$B$5="","",IF('8'!$B$68="","",9))</f>
        <v/>
      </c>
      <c r="BA2558" s="137" t="str">
        <f>IF('8'!$B$5="","",IF('8'!$B$68="","",993))</f>
        <v/>
      </c>
      <c r="BB2558" s="137"/>
      <c r="BC2558" s="141" t="str">
        <f>IF('8'!$B$5="","",IF('8'!$B$68="","",0))</f>
        <v/>
      </c>
      <c r="BD2558" s="137" t="str">
        <f>IF('8'!$B$5="","",IF('8'!$B$68="","",'8'!$B$2))</f>
        <v/>
      </c>
      <c r="BE2558" s="138" t="str">
        <f>IF('8'!$B$5="","",IF('8'!$B$68="","",'8'!$B$4))</f>
        <v/>
      </c>
    </row>
    <row r="2559" spans="50:57" x14ac:dyDescent="0.25">
      <c r="AX2559" s="139" t="str">
        <f>IF('8'!$B$5="","",IF('8'!$B$68="","",'8'!$B$5))</f>
        <v/>
      </c>
      <c r="AY2559" s="137" t="str">
        <f>IF('8'!$B$5="","",IF('8'!$B$68="","","PCF008002"))</f>
        <v/>
      </c>
      <c r="AZ2559" s="140" t="str">
        <f>IF('8'!$B$5="","",IF('8'!$B$68="","",9))</f>
        <v/>
      </c>
      <c r="BA2559" s="137" t="str">
        <f>IF('8'!$B$5="","",IF('8'!$B$68="","",994))</f>
        <v/>
      </c>
      <c r="BB2559" s="137"/>
      <c r="BC2559" s="141" t="str">
        <f>IF('8'!$B$5="","",IF('8'!$B$68="","",0))</f>
        <v/>
      </c>
      <c r="BD2559" s="137" t="str">
        <f>IF('8'!$B$5="","",IF('8'!$B$68="","",'8'!$B$2))</f>
        <v/>
      </c>
      <c r="BE2559" s="138" t="str">
        <f>IF('8'!$B$5="","",IF('8'!$B$68="","",'8'!$B$4))</f>
        <v/>
      </c>
    </row>
    <row r="2560" spans="50:57" x14ac:dyDescent="0.25">
      <c r="AX2560" s="139" t="str">
        <f>IF('8'!$B$5="","",IF('8'!$B$68="","",'8'!$B$5))</f>
        <v/>
      </c>
      <c r="AY2560" s="137" t="str">
        <f>IF('8'!$B$5="","",IF('8'!$B$68="","","PCF008002"))</f>
        <v/>
      </c>
      <c r="AZ2560" s="140" t="str">
        <f>IF('8'!$B$5="","",IF('8'!$B$68="","",9))</f>
        <v/>
      </c>
      <c r="BA2560" s="137" t="str">
        <f>IF('8'!$B$5="","",IF('8'!$B$68="","",995))</f>
        <v/>
      </c>
      <c r="BB2560" s="137"/>
      <c r="BC2560" s="141" t="str">
        <f>IF('8'!$B$5="","",IF('8'!$B$68="","",0))</f>
        <v/>
      </c>
      <c r="BD2560" s="137" t="str">
        <f>IF('8'!$B$5="","",IF('8'!$B$68="","",'8'!$B$2))</f>
        <v/>
      </c>
      <c r="BE2560" s="138" t="str">
        <f>IF('8'!$B$5="","",IF('8'!$B$68="","",'8'!$B$4))</f>
        <v/>
      </c>
    </row>
    <row r="2561" spans="50:57" x14ac:dyDescent="0.25">
      <c r="AX2561" s="139" t="str">
        <f>IF('8'!$B$5="","",IF('8'!$B$68="","",'8'!$B$5))</f>
        <v/>
      </c>
      <c r="AY2561" s="137" t="str">
        <f>IF('8'!$B$5="","",IF('8'!$B$68="","","PCF008002"))</f>
        <v/>
      </c>
      <c r="AZ2561" s="140" t="str">
        <f>IF('8'!$B$5="","",IF('8'!$B$68="","",9))</f>
        <v/>
      </c>
      <c r="BA2561" s="137" t="str">
        <f>IF('8'!$B$5="","",IF('8'!$B$68="","",996))</f>
        <v/>
      </c>
      <c r="BB2561" s="137"/>
      <c r="BC2561" s="141" t="str">
        <f>IF('8'!$B$5="","",IF('8'!$B$68="","",0))</f>
        <v/>
      </c>
      <c r="BD2561" s="137" t="str">
        <f>IF('8'!$B$5="","",IF('8'!$B$68="","",'8'!$B$2))</f>
        <v/>
      </c>
      <c r="BE2561" s="138" t="str">
        <f>IF('8'!$B$5="","",IF('8'!$B$68="","",'8'!$B$4))</f>
        <v/>
      </c>
    </row>
    <row r="2562" spans="50:57" x14ac:dyDescent="0.25">
      <c r="AX2562" s="139" t="str">
        <f>IF('8'!$B$5="","",IF('8'!$B$68="","",'8'!$B$5))</f>
        <v/>
      </c>
      <c r="AY2562" s="137" t="str">
        <f>IF('8'!$B$5="","",IF('8'!$B$68="","","PCF008002"))</f>
        <v/>
      </c>
      <c r="AZ2562" s="140" t="str">
        <f>IF('8'!$B$5="","",IF('8'!$B$68="","",9))</f>
        <v/>
      </c>
      <c r="BA2562" s="137" t="str">
        <f>IF('8'!$B$5="","",IF('8'!$B$68="","",997))</f>
        <v/>
      </c>
      <c r="BB2562" s="137"/>
      <c r="BC2562" s="141" t="str">
        <f>IF('8'!$B$5="","",IF('8'!$B$68="","",0))</f>
        <v/>
      </c>
      <c r="BD2562" s="137" t="str">
        <f>IF('8'!$B$5="","",IF('8'!$B$68="","",'8'!$B$2))</f>
        <v/>
      </c>
      <c r="BE2562" s="138" t="str">
        <f>IF('8'!$B$5="","",IF('8'!$B$68="","",'8'!$B$4))</f>
        <v/>
      </c>
    </row>
    <row r="2563" spans="50:57" x14ac:dyDescent="0.25">
      <c r="AX2563" s="139" t="str">
        <f>IF('8'!$B$5="","",IF('8'!$B$68="","",'8'!$B$5))</f>
        <v/>
      </c>
      <c r="AY2563" s="137" t="str">
        <f>IF('8'!$B$5="","",IF('8'!$B$68="","","PCF008002"))</f>
        <v/>
      </c>
      <c r="AZ2563" s="140" t="str">
        <f>IF('8'!$B$5="","",IF('8'!$B$68="","",9))</f>
        <v/>
      </c>
      <c r="BA2563" s="137" t="str">
        <f>IF('8'!$B$5="","",IF('8'!$B$68="","",998))</f>
        <v/>
      </c>
      <c r="BB2563" s="137"/>
      <c r="BC2563" s="141" t="str">
        <f>IF('8'!$B$5="","",IF('8'!$B$68="","",0))</f>
        <v/>
      </c>
      <c r="BD2563" s="137" t="str">
        <f>IF('8'!$B$5="","",IF('8'!$B$68="","",'8'!$B$2))</f>
        <v/>
      </c>
      <c r="BE2563" s="138" t="str">
        <f>IF('8'!$B$5="","",IF('8'!$B$68="","",'8'!$B$4))</f>
        <v/>
      </c>
    </row>
    <row r="2564" spans="50:57" x14ac:dyDescent="0.25">
      <c r="AX2564" s="139" t="str">
        <f>IF('8'!$B$5="","",IF('8'!$B$68="","",'8'!$B$5))</f>
        <v/>
      </c>
      <c r="AY2564" s="137" t="str">
        <f>IF('8'!$B$5="","",IF('8'!$B$68="","","PCF008002"))</f>
        <v/>
      </c>
      <c r="AZ2564" s="140" t="str">
        <f>IF('8'!$B$5="","",IF('8'!$B$68="","",9))</f>
        <v/>
      </c>
      <c r="BA2564" s="137" t="str">
        <f>IF('8'!$B$5="","",IF('8'!$B$68="","",999))</f>
        <v/>
      </c>
      <c r="BB2564" s="137"/>
      <c r="BC2564" s="141" t="str">
        <f>IF('8'!$B$5="","",IF('8'!$B$68="","",0))</f>
        <v/>
      </c>
      <c r="BD2564" s="137" t="str">
        <f>IF('8'!$B$5="","",IF('8'!$B$68="","",'8'!$B$2))</f>
        <v/>
      </c>
      <c r="BE2564" s="138" t="str">
        <f>IF('8'!$B$5="","",IF('8'!$B$68="","",'8'!$B$4))</f>
        <v/>
      </c>
    </row>
    <row r="2565" spans="50:57" x14ac:dyDescent="0.25">
      <c r="AX2565" s="139" t="str">
        <f>IF('8'!$B$5="","",IF('8'!$B$69="","",'8'!$B$5))</f>
        <v/>
      </c>
      <c r="AY2565" s="137" t="str">
        <f>IF('8'!$B$5="","",IF('8'!$B$69="","","PCF008002"))</f>
        <v/>
      </c>
      <c r="AZ2565" s="140" t="str">
        <f>IF('8'!$B$5="","",IF('8'!$B$69="","",10))</f>
        <v/>
      </c>
      <c r="BA2565" s="137" t="str">
        <f>IF('8'!$B$5="","",IF('8'!$B$69="","",1))</f>
        <v/>
      </c>
      <c r="BB2565" s="137" t="str">
        <f>IF('8'!$B$5="","",IF('8'!$B$69="","",IF('8'!$B$69="","",'8'!$B$69)))</f>
        <v/>
      </c>
      <c r="BC2565" s="141" t="str">
        <f>IF('8'!$B$5="","",IF('8'!$B$69="","",0))</f>
        <v/>
      </c>
      <c r="BD2565" s="137" t="str">
        <f>IF('8'!$B$5="","",IF('8'!$B$69="","",'8'!$B$2))</f>
        <v/>
      </c>
      <c r="BE2565" s="138" t="str">
        <f>IF('8'!$B$5="","",IF('8'!$B$69="","",'8'!$B$4))</f>
        <v/>
      </c>
    </row>
    <row r="2566" spans="50:57" x14ac:dyDescent="0.25">
      <c r="AX2566" s="139" t="str">
        <f>IF('8'!$B$5="","",IF('8'!$B$69="","",'8'!$B$5))</f>
        <v/>
      </c>
      <c r="AY2566" s="137" t="str">
        <f>IF('8'!$B$5="","",IF('8'!$B$69="","","PCF008002"))</f>
        <v/>
      </c>
      <c r="AZ2566" s="140" t="str">
        <f>IF('8'!$B$5="","",IF('8'!$B$69="","",10))</f>
        <v/>
      </c>
      <c r="BA2566" s="137" t="str">
        <f>IF('8'!$B$5="","",IF('8'!$B$69="","",2))</f>
        <v/>
      </c>
      <c r="BB2566" s="137" t="str">
        <f>IF('8'!$B$5="","",IF('8'!$B$69="","",IF('8'!$J$69="","",'8'!$J$69)))</f>
        <v/>
      </c>
      <c r="BC2566" s="141" t="str">
        <f>IF('8'!$B$5="","",IF('8'!$B$69="","",0))</f>
        <v/>
      </c>
      <c r="BD2566" s="137" t="str">
        <f>IF('8'!$B$5="","",IF('8'!$B$69="","",'8'!$B$2))</f>
        <v/>
      </c>
      <c r="BE2566" s="138" t="str">
        <f>IF('8'!$B$5="","",IF('8'!$B$69="","",'8'!$B$4))</f>
        <v/>
      </c>
    </row>
    <row r="2567" spans="50:57" x14ac:dyDescent="0.25">
      <c r="AX2567" s="139" t="str">
        <f>IF('8'!$B$5="","",IF('8'!$B$69="","",'8'!$B$5))</f>
        <v/>
      </c>
      <c r="AY2567" s="137" t="str">
        <f>IF('8'!$B$5="","",IF('8'!$B$69="","","PCF008002"))</f>
        <v/>
      </c>
      <c r="AZ2567" s="140" t="str">
        <f>IF('8'!$B$5="","",IF('8'!$B$69="","",10))</f>
        <v/>
      </c>
      <c r="BA2567" s="137" t="str">
        <f>IF('8'!$B$5="","",IF('8'!$B$69="","",3))</f>
        <v/>
      </c>
      <c r="BB2567" s="137" t="str">
        <f>IF('8'!$B$5="","",IF('8'!$B$69="","",IF('8'!$D$69="","",'8'!$D$69)))</f>
        <v/>
      </c>
      <c r="BC2567" s="141" t="str">
        <f>IF('8'!$B$5="","",IF('8'!$B$69="","",0))</f>
        <v/>
      </c>
      <c r="BD2567" s="137" t="str">
        <f>IF('8'!$B$5="","",IF('8'!$B$69="","",'8'!$B$2))</f>
        <v/>
      </c>
      <c r="BE2567" s="138" t="str">
        <f>IF('8'!$B$5="","",IF('8'!$B$69="","",'8'!$B$4))</f>
        <v/>
      </c>
    </row>
    <row r="2568" spans="50:57" x14ac:dyDescent="0.25">
      <c r="AX2568" s="139" t="str">
        <f>IF('8'!$B$5="","",IF('8'!$B$69="","",'8'!$B$5))</f>
        <v/>
      </c>
      <c r="AY2568" s="137" t="str">
        <f>IF('8'!$B$5="","",IF('8'!$B$69="","","PCF008002"))</f>
        <v/>
      </c>
      <c r="AZ2568" s="140" t="str">
        <f>IF('8'!$B$5="","",IF('8'!$B$69="","",10))</f>
        <v/>
      </c>
      <c r="BA2568" s="137" t="str">
        <f>IF('8'!$B$5="","",IF('8'!$B$69="","",4))</f>
        <v/>
      </c>
      <c r="BB2568" s="137" t="str">
        <f>IF('8'!$B$5="","",IF('8'!$B$69="","",IF('8'!$D$69="","",'8'!$D$69)))</f>
        <v/>
      </c>
      <c r="BC2568" s="141" t="str">
        <f>IF('8'!$B$5="","",IF('8'!$B$69="","",0))</f>
        <v/>
      </c>
      <c r="BD2568" s="137" t="str">
        <f>IF('8'!$B$5="","",IF('8'!$B$69="","",'8'!$B$2))</f>
        <v/>
      </c>
      <c r="BE2568" s="138" t="str">
        <f>IF('8'!$B$5="","",IF('8'!$B$69="","",'8'!$B$4))</f>
        <v/>
      </c>
    </row>
    <row r="2569" spans="50:57" x14ac:dyDescent="0.25">
      <c r="AX2569" s="139" t="str">
        <f>IF('8'!$B$5="","",IF('8'!$B$69="","",'8'!$B$5))</f>
        <v/>
      </c>
      <c r="AY2569" s="137" t="str">
        <f>IF('8'!$B$5="","",IF('8'!$B$69="","","PCF008002"))</f>
        <v/>
      </c>
      <c r="AZ2569" s="140" t="str">
        <f>IF('8'!$B$5="","",IF('8'!$B$69="","",10))</f>
        <v/>
      </c>
      <c r="BA2569" s="137" t="str">
        <f>IF('8'!$B$5="","",IF('8'!$B$69="","",5))</f>
        <v/>
      </c>
      <c r="BB2569" s="137" t="str">
        <f>IF('8'!$B$5="","",IF('8'!$B$69="","",IF('8'!$F$69="","",'8'!$F$69)))</f>
        <v/>
      </c>
      <c r="BC2569" s="141" t="str">
        <f>IF('8'!$B$5="","",IF('8'!$B$69="","",0))</f>
        <v/>
      </c>
      <c r="BD2569" s="137" t="str">
        <f>IF('8'!$B$5="","",IF('8'!$B$69="","",'8'!$B$2))</f>
        <v/>
      </c>
      <c r="BE2569" s="138" t="str">
        <f>IF('8'!$B$5="","",IF('8'!$B$69="","",'8'!$B$4))</f>
        <v/>
      </c>
    </row>
    <row r="2570" spans="50:57" x14ac:dyDescent="0.25">
      <c r="AX2570" s="139" t="str">
        <f>IF('8'!$B$5="","",IF('8'!$B$69="","",'8'!$B$5))</f>
        <v/>
      </c>
      <c r="AY2570" s="137" t="str">
        <f>IF('8'!$B$5="","",IF('8'!$B$69="","","PCF008002"))</f>
        <v/>
      </c>
      <c r="AZ2570" s="140" t="str">
        <f>IF('8'!$B$5="","",IF('8'!$B$69="","",10))</f>
        <v/>
      </c>
      <c r="BA2570" s="137" t="str">
        <f>IF('8'!$B$5="","",IF('8'!$B$69="","",6))</f>
        <v/>
      </c>
      <c r="BB2570" s="137" t="str">
        <f>IF('8'!$B$5="","",IF('8'!$B$69="","",IF('8'!$G$69="","",'8'!$G$69)))</f>
        <v/>
      </c>
      <c r="BC2570" s="141" t="str">
        <f>IF('8'!$B$5="","",IF('8'!$B$69="","",0))</f>
        <v/>
      </c>
      <c r="BD2570" s="137" t="str">
        <f>IF('8'!$B$5="","",IF('8'!$B$69="","",'8'!$B$2))</f>
        <v/>
      </c>
      <c r="BE2570" s="138" t="str">
        <f>IF('8'!$B$5="","",IF('8'!$B$69="","",'8'!$B$4))</f>
        <v/>
      </c>
    </row>
    <row r="2571" spans="50:57" x14ac:dyDescent="0.25">
      <c r="AX2571" s="139" t="str">
        <f>IF('8'!$B$5="","",IF('8'!$B$69="","",'8'!$B$5))</f>
        <v/>
      </c>
      <c r="AY2571" s="137" t="str">
        <f>IF('8'!$B$5="","",IF('8'!$B$69="","","PCF008002"))</f>
        <v/>
      </c>
      <c r="AZ2571" s="140" t="str">
        <f>IF('8'!$B$5="","",IF('8'!$B$69="","",10))</f>
        <v/>
      </c>
      <c r="BA2571" s="137" t="str">
        <f>IF('8'!$B$5="","",IF('8'!$B$69="","",7))</f>
        <v/>
      </c>
      <c r="BB2571" s="137" t="str">
        <f>IF('8'!$B$5="","",IF('8'!$B$69="","",IF('8'!$H$69="","",'8'!$H$69)))</f>
        <v/>
      </c>
      <c r="BC2571" s="141" t="str">
        <f>IF('8'!$B$5="","",IF('8'!$B$69="","",0))</f>
        <v/>
      </c>
      <c r="BD2571" s="137" t="str">
        <f>IF('8'!$B$5="","",IF('8'!$B$69="","",'8'!$B$2))</f>
        <v/>
      </c>
      <c r="BE2571" s="138" t="str">
        <f>IF('8'!$B$5="","",IF('8'!$B$69="","",'8'!$B$4))</f>
        <v/>
      </c>
    </row>
    <row r="2572" spans="50:57" x14ac:dyDescent="0.25">
      <c r="AX2572" s="139" t="str">
        <f>IF('8'!$B$5="","",IF('8'!$B$69="","",'8'!$B$5))</f>
        <v/>
      </c>
      <c r="AY2572" s="137" t="str">
        <f>IF('8'!$B$5="","",IF('8'!$B$69="","","PCF008002"))</f>
        <v/>
      </c>
      <c r="AZ2572" s="140" t="str">
        <f>IF('8'!$B$5="","",IF('8'!$B$69="","",10))</f>
        <v/>
      </c>
      <c r="BA2572" s="137" t="str">
        <f>IF('8'!$B$5="","",IF('8'!$B$69="","",8))</f>
        <v/>
      </c>
      <c r="BB2572" s="137" t="str">
        <f>IF('8'!$B$5="","",IF('8'!$B$69="","",IF('8'!$I$69="","",'8'!$I$69)))</f>
        <v/>
      </c>
      <c r="BC2572" s="141" t="str">
        <f>IF('8'!$B$5="","",IF('8'!$B$69="","",0))</f>
        <v/>
      </c>
      <c r="BD2572" s="137" t="str">
        <f>IF('8'!$B$5="","",IF('8'!$B$69="","",'8'!$B$2))</f>
        <v/>
      </c>
      <c r="BE2572" s="138" t="str">
        <f>IF('8'!$B$5="","",IF('8'!$B$69="","",'8'!$B$4))</f>
        <v/>
      </c>
    </row>
    <row r="2573" spans="50:57" x14ac:dyDescent="0.25">
      <c r="AX2573" s="139" t="str">
        <f>IF('8'!$B$5="","",IF('8'!$B$69="","",'8'!$B$5))</f>
        <v/>
      </c>
      <c r="AY2573" s="137" t="str">
        <f>IF('8'!$B$5="","",IF('8'!$B$69="","","PCF008002"))</f>
        <v/>
      </c>
      <c r="AZ2573" s="140" t="str">
        <f>IF('8'!$B$5="","",IF('8'!$B$69="","",10))</f>
        <v/>
      </c>
      <c r="BA2573" s="137" t="str">
        <f>IF('8'!$B$5="","",IF('8'!$B$69="","",9))</f>
        <v/>
      </c>
      <c r="BB2573" s="137" t="str">
        <f>IF('8'!$B$5="","",IF('8'!$B$69="","","QAQC"))</f>
        <v/>
      </c>
      <c r="BC2573" s="141" t="str">
        <f>IF('8'!$B$5="","",IF('8'!$B$69="","",0))</f>
        <v/>
      </c>
      <c r="BD2573" s="137" t="str">
        <f>IF('8'!$B$5="","",IF('8'!$B$69="","",'8'!$B$2))</f>
        <v/>
      </c>
      <c r="BE2573" s="138" t="str">
        <f>IF('8'!$B$5="","",IF('8'!$B$69="","",'8'!$B$4))</f>
        <v/>
      </c>
    </row>
    <row r="2574" spans="50:57" x14ac:dyDescent="0.25">
      <c r="AX2574" s="139" t="str">
        <f>IF('8'!$B$5="","",IF('8'!$B$69="","",'8'!$B$5))</f>
        <v/>
      </c>
      <c r="AY2574" s="137" t="str">
        <f>IF('8'!$B$5="","",IF('8'!$B$69="","","PCF008002"))</f>
        <v/>
      </c>
      <c r="AZ2574" s="140" t="str">
        <f>IF('8'!$B$5="","",IF('8'!$B$69="","",10))</f>
        <v/>
      </c>
      <c r="BA2574" s="137" t="str">
        <f>IF('8'!$B$5="","",IF('8'!$B$69="","",10))</f>
        <v/>
      </c>
      <c r="BB2574" s="137" t="str">
        <f>IF('8'!$B$5="","",IF('8'!$B$69="","",IF('8'!$R$69="","",'8'!$R$69)))</f>
        <v/>
      </c>
      <c r="BC2574" s="141" t="str">
        <f>IF('8'!$B$5="","",IF('8'!$B$69="","",0))</f>
        <v/>
      </c>
      <c r="BD2574" s="137" t="str">
        <f>IF('8'!$B$5="","",IF('8'!$B$69="","",'8'!$B$2))</f>
        <v/>
      </c>
      <c r="BE2574" s="138" t="str">
        <f>IF('8'!$B$5="","",IF('8'!$B$69="","",'8'!$B$4))</f>
        <v/>
      </c>
    </row>
    <row r="2575" spans="50:57" x14ac:dyDescent="0.25">
      <c r="AX2575" s="139" t="str">
        <f>IF('8'!$B$5="","",IF('8'!$B$69="","",'8'!$B$5))</f>
        <v/>
      </c>
      <c r="AY2575" s="137" t="str">
        <f>IF('8'!$B$5="","",IF('8'!$B$69="","","PCF008002"))</f>
        <v/>
      </c>
      <c r="AZ2575" s="140" t="str">
        <f>IF('8'!$B$5="","",IF('8'!$B$69="","",10))</f>
        <v/>
      </c>
      <c r="BA2575" s="137" t="str">
        <f>IF('8'!$B$5="","",IF('8'!$B$69="","",11))</f>
        <v/>
      </c>
      <c r="BB2575" s="137" t="str">
        <f>IF('8'!$B$5="","",IF('8'!$B$69="","",IF('8'!$K$69="","",'8'!$K$69)))</f>
        <v/>
      </c>
      <c r="BC2575" s="141" t="str">
        <f>IF('8'!$B$5="","",IF('8'!$B$69="","",0))</f>
        <v/>
      </c>
      <c r="BD2575" s="137" t="str">
        <f>IF('8'!$B$5="","",IF('8'!$B$69="","",'8'!$B$2))</f>
        <v/>
      </c>
      <c r="BE2575" s="138" t="str">
        <f>IF('8'!$B$5="","",IF('8'!$B$69="","",'8'!$B$4))</f>
        <v/>
      </c>
    </row>
    <row r="2576" spans="50:57" x14ac:dyDescent="0.25">
      <c r="AX2576" s="139" t="str">
        <f>IF('8'!$B$5="","",IF('8'!$B$69="","",'8'!$B$5))</f>
        <v/>
      </c>
      <c r="AY2576" s="137" t="str">
        <f>IF('8'!$B$5="","",IF('8'!$B$69="","","PCF008002"))</f>
        <v/>
      </c>
      <c r="AZ2576" s="140" t="str">
        <f>IF('8'!$B$5="","",IF('8'!$B$69="","",10))</f>
        <v/>
      </c>
      <c r="BA2576" s="137" t="str">
        <f>IF('8'!$B$5="","",IF('8'!$B$69="","",12))</f>
        <v/>
      </c>
      <c r="BB2576" s="137" t="str">
        <f>IF('8'!$B$5="","",IF('8'!$B$69="","",IF('8'!$E$69="","",'8'!$E$69)))</f>
        <v/>
      </c>
      <c r="BC2576" s="141" t="str">
        <f>IF('8'!$B$5="","",IF('8'!$B$69="","",0))</f>
        <v/>
      </c>
      <c r="BD2576" s="137" t="str">
        <f>IF('8'!$B$5="","",IF('8'!$B$69="","",'8'!$B$2))</f>
        <v/>
      </c>
      <c r="BE2576" s="138" t="str">
        <f>IF('8'!$B$5="","",IF('8'!$B$69="","",'8'!$B$4))</f>
        <v/>
      </c>
    </row>
    <row r="2577" spans="50:57" x14ac:dyDescent="0.25">
      <c r="AX2577" s="139" t="str">
        <f>IF('8'!$B$5="","",IF('8'!$B$69="","",'8'!$B$5))</f>
        <v/>
      </c>
      <c r="AY2577" s="137" t="str">
        <f>IF('8'!$B$5="","",IF('8'!$B$69="","","PCF008002"))</f>
        <v/>
      </c>
      <c r="AZ2577" s="140" t="str">
        <f>IF('8'!$B$5="","",IF('8'!$B$69="","",10))</f>
        <v/>
      </c>
      <c r="BA2577" s="137" t="str">
        <f>IF('8'!$B$5="","",IF('8'!$B$69="","",990))</f>
        <v/>
      </c>
      <c r="BB2577" s="137"/>
      <c r="BC2577" s="141" t="str">
        <f>IF('8'!$B$5="","",IF('8'!$B$69="","",0))</f>
        <v/>
      </c>
      <c r="BD2577" s="137" t="str">
        <f>IF('8'!$B$5="","",IF('8'!$B$69="","",'8'!$B$2))</f>
        <v/>
      </c>
      <c r="BE2577" s="138" t="str">
        <f>IF('8'!$B$5="","",IF('8'!$B$69="","",'8'!$B$4))</f>
        <v/>
      </c>
    </row>
    <row r="2578" spans="50:57" x14ac:dyDescent="0.25">
      <c r="AX2578" s="139" t="str">
        <f>IF('8'!$B$5="","",IF('8'!$B$69="","",'8'!$B$5))</f>
        <v/>
      </c>
      <c r="AY2578" s="137" t="str">
        <f>IF('8'!$B$5="","",IF('8'!$B$69="","","PCF008002"))</f>
        <v/>
      </c>
      <c r="AZ2578" s="140" t="str">
        <f>IF('8'!$B$5="","",IF('8'!$B$69="","",10))</f>
        <v/>
      </c>
      <c r="BA2578" s="137" t="str">
        <f>IF('8'!$B$5="","",IF('8'!$B$69="","",992))</f>
        <v/>
      </c>
      <c r="BB2578" s="137"/>
      <c r="BC2578" s="141" t="str">
        <f>IF('8'!$B$5="","",IF('8'!$B$69="","",0))</f>
        <v/>
      </c>
      <c r="BD2578" s="137" t="str">
        <f>IF('8'!$B$5="","",IF('8'!$B$69="","",'8'!$B$2))</f>
        <v/>
      </c>
      <c r="BE2578" s="138" t="str">
        <f>IF('8'!$B$5="","",IF('8'!$B$69="","",'8'!$B$4))</f>
        <v/>
      </c>
    </row>
    <row r="2579" spans="50:57" x14ac:dyDescent="0.25">
      <c r="AX2579" s="139" t="str">
        <f>IF('8'!$B$5="","",IF('8'!$B$69="","",'8'!$B$5))</f>
        <v/>
      </c>
      <c r="AY2579" s="137" t="str">
        <f>IF('8'!$B$5="","",IF('8'!$B$69="","","PCF008002"))</f>
        <v/>
      </c>
      <c r="AZ2579" s="140" t="str">
        <f>IF('8'!$B$5="","",IF('8'!$B$69="","",10))</f>
        <v/>
      </c>
      <c r="BA2579" s="137" t="str">
        <f>IF('8'!$B$5="","",IF('8'!$B$69="","",993))</f>
        <v/>
      </c>
      <c r="BB2579" s="137"/>
      <c r="BC2579" s="141" t="str">
        <f>IF('8'!$B$5="","",IF('8'!$B$69="","",0))</f>
        <v/>
      </c>
      <c r="BD2579" s="137" t="str">
        <f>IF('8'!$B$5="","",IF('8'!$B$69="","",'8'!$B$2))</f>
        <v/>
      </c>
      <c r="BE2579" s="138" t="str">
        <f>IF('8'!$B$5="","",IF('8'!$B$69="","",'8'!$B$4))</f>
        <v/>
      </c>
    </row>
    <row r="2580" spans="50:57" x14ac:dyDescent="0.25">
      <c r="AX2580" s="139" t="str">
        <f>IF('8'!$B$5="","",IF('8'!$B$69="","",'8'!$B$5))</f>
        <v/>
      </c>
      <c r="AY2580" s="137" t="str">
        <f>IF('8'!$B$5="","",IF('8'!$B$69="","","PCF008002"))</f>
        <v/>
      </c>
      <c r="AZ2580" s="140" t="str">
        <f>IF('8'!$B$5="","",IF('8'!$B$69="","",10))</f>
        <v/>
      </c>
      <c r="BA2580" s="137" t="str">
        <f>IF('8'!$B$5="","",IF('8'!$B$69="","",994))</f>
        <v/>
      </c>
      <c r="BB2580" s="137"/>
      <c r="BC2580" s="141" t="str">
        <f>IF('8'!$B$5="","",IF('8'!$B$69="","",0))</f>
        <v/>
      </c>
      <c r="BD2580" s="137" t="str">
        <f>IF('8'!$B$5="","",IF('8'!$B$69="","",'8'!$B$2))</f>
        <v/>
      </c>
      <c r="BE2580" s="138" t="str">
        <f>IF('8'!$B$5="","",IF('8'!$B$69="","",'8'!$B$4))</f>
        <v/>
      </c>
    </row>
    <row r="2581" spans="50:57" x14ac:dyDescent="0.25">
      <c r="AX2581" s="139" t="str">
        <f>IF('8'!$B$5="","",IF('8'!$B$69="","",'8'!$B$5))</f>
        <v/>
      </c>
      <c r="AY2581" s="137" t="str">
        <f>IF('8'!$B$5="","",IF('8'!$B$69="","","PCF008002"))</f>
        <v/>
      </c>
      <c r="AZ2581" s="140" t="str">
        <f>IF('8'!$B$5="","",IF('8'!$B$69="","",10))</f>
        <v/>
      </c>
      <c r="BA2581" s="137" t="str">
        <f>IF('8'!$B$5="","",IF('8'!$B$69="","",995))</f>
        <v/>
      </c>
      <c r="BB2581" s="137"/>
      <c r="BC2581" s="141" t="str">
        <f>IF('8'!$B$5="","",IF('8'!$B$69="","",0))</f>
        <v/>
      </c>
      <c r="BD2581" s="137" t="str">
        <f>IF('8'!$B$5="","",IF('8'!$B$69="","",'8'!$B$2))</f>
        <v/>
      </c>
      <c r="BE2581" s="138" t="str">
        <f>IF('8'!$B$5="","",IF('8'!$B$69="","",'8'!$B$4))</f>
        <v/>
      </c>
    </row>
    <row r="2582" spans="50:57" x14ac:dyDescent="0.25">
      <c r="AX2582" s="139" t="str">
        <f>IF('8'!$B$5="","",IF('8'!$B$69="","",'8'!$B$5))</f>
        <v/>
      </c>
      <c r="AY2582" s="137" t="str">
        <f>IF('8'!$B$5="","",IF('8'!$B$69="","","PCF008002"))</f>
        <v/>
      </c>
      <c r="AZ2582" s="140" t="str">
        <f>IF('8'!$B$5="","",IF('8'!$B$69="","",10))</f>
        <v/>
      </c>
      <c r="BA2582" s="137" t="str">
        <f>IF('8'!$B$5="","",IF('8'!$B$69="","",996))</f>
        <v/>
      </c>
      <c r="BB2582" s="137"/>
      <c r="BC2582" s="141" t="str">
        <f>IF('8'!$B$5="","",IF('8'!$B$69="","",0))</f>
        <v/>
      </c>
      <c r="BD2582" s="137" t="str">
        <f>IF('8'!$B$5="","",IF('8'!$B$69="","",'8'!$B$2))</f>
        <v/>
      </c>
      <c r="BE2582" s="138" t="str">
        <f>IF('8'!$B$5="","",IF('8'!$B$69="","",'8'!$B$4))</f>
        <v/>
      </c>
    </row>
    <row r="2583" spans="50:57" x14ac:dyDescent="0.25">
      <c r="AX2583" s="139" t="str">
        <f>IF('8'!$B$5="","",IF('8'!$B$69="","",'8'!$B$5))</f>
        <v/>
      </c>
      <c r="AY2583" s="137" t="str">
        <f>IF('8'!$B$5="","",IF('8'!$B$69="","","PCF008002"))</f>
        <v/>
      </c>
      <c r="AZ2583" s="140" t="str">
        <f>IF('8'!$B$5="","",IF('8'!$B$69="","",10))</f>
        <v/>
      </c>
      <c r="BA2583" s="137" t="str">
        <f>IF('8'!$B$5="","",IF('8'!$B$69="","",997))</f>
        <v/>
      </c>
      <c r="BB2583" s="137"/>
      <c r="BC2583" s="141" t="str">
        <f>IF('8'!$B$5="","",IF('8'!$B$69="","",0))</f>
        <v/>
      </c>
      <c r="BD2583" s="137" t="str">
        <f>IF('8'!$B$5="","",IF('8'!$B$69="","",'8'!$B$2))</f>
        <v/>
      </c>
      <c r="BE2583" s="138" t="str">
        <f>IF('8'!$B$5="","",IF('8'!$B$69="","",'8'!$B$4))</f>
        <v/>
      </c>
    </row>
    <row r="2584" spans="50:57" x14ac:dyDescent="0.25">
      <c r="AX2584" s="139" t="str">
        <f>IF('8'!$B$5="","",IF('8'!$B$69="","",'8'!$B$5))</f>
        <v/>
      </c>
      <c r="AY2584" s="137" t="str">
        <f>IF('8'!$B$5="","",IF('8'!$B$69="","","PCF008002"))</f>
        <v/>
      </c>
      <c r="AZ2584" s="140" t="str">
        <f>IF('8'!$B$5="","",IF('8'!$B$69="","",10))</f>
        <v/>
      </c>
      <c r="BA2584" s="137" t="str">
        <f>IF('8'!$B$5="","",IF('8'!$B$69="","",998))</f>
        <v/>
      </c>
      <c r="BB2584" s="137"/>
      <c r="BC2584" s="141" t="str">
        <f>IF('8'!$B$5="","",IF('8'!$B$69="","",0))</f>
        <v/>
      </c>
      <c r="BD2584" s="137" t="str">
        <f>IF('8'!$B$5="","",IF('8'!$B$69="","",'8'!$B$2))</f>
        <v/>
      </c>
      <c r="BE2584" s="138" t="str">
        <f>IF('8'!$B$5="","",IF('8'!$B$69="","",'8'!$B$4))</f>
        <v/>
      </c>
    </row>
    <row r="2585" spans="50:57" x14ac:dyDescent="0.25">
      <c r="AX2585" s="139" t="str">
        <f>IF('8'!$B$5="","",IF('8'!$B$69="","",'8'!$B$5))</f>
        <v/>
      </c>
      <c r="AY2585" s="137" t="str">
        <f>IF('8'!$B$5="","",IF('8'!$B$69="","","PCF008002"))</f>
        <v/>
      </c>
      <c r="AZ2585" s="140" t="str">
        <f>IF('8'!$B$5="","",IF('8'!$B$69="","",10))</f>
        <v/>
      </c>
      <c r="BA2585" s="137" t="str">
        <f>IF('8'!$B$5="","",IF('8'!$B$69="","",999))</f>
        <v/>
      </c>
      <c r="BB2585" s="137"/>
      <c r="BC2585" s="141" t="str">
        <f>IF('8'!$B$5="","",IF('8'!$B$69="","",0))</f>
        <v/>
      </c>
      <c r="BD2585" s="137" t="str">
        <f>IF('8'!$B$5="","",IF('8'!$B$69="","",'8'!$B$2))</f>
        <v/>
      </c>
      <c r="BE2585" s="138" t="str">
        <f>IF('8'!$B$5="","",IF('8'!$B$69="","",'8'!$B$4))</f>
        <v/>
      </c>
    </row>
    <row r="2586" spans="50:57" x14ac:dyDescent="0.25">
      <c r="AX2586" s="139" t="str">
        <f>IF('8'!$B$5="","",IF('8'!$B$36="","",'8'!$B$5))</f>
        <v/>
      </c>
      <c r="AY2586" s="137" t="str">
        <f>IF('8'!$B$5="","",IF('8'!$B$36="","","PCF011003"))</f>
        <v/>
      </c>
      <c r="AZ2586" s="140" t="str">
        <f>IF('8'!$B$5="","",IF('8'!$B$36="","",1))</f>
        <v/>
      </c>
      <c r="BA2586" s="137" t="str">
        <f>IF('8'!$B$5="","",IF('8'!$B$36="","",1))</f>
        <v/>
      </c>
      <c r="BB2586" s="137" t="str">
        <f>IF('8'!$B$5="","",IF('8'!$B$36="","",IF('8'!$B$12="","",'8'!$B$12)))</f>
        <v/>
      </c>
      <c r="BC2586" s="141" t="str">
        <f>IF('8'!$B$5="","",IF('8'!$B$36="","",0))</f>
        <v/>
      </c>
      <c r="BD2586" s="137" t="str">
        <f>IF('8'!$B$5="","",IF('8'!$B$36="","",'8'!$B$2))</f>
        <v/>
      </c>
      <c r="BE2586" s="138" t="str">
        <f>IF('8'!$B$5="","",IF('8'!$B$36="","",'8'!$B$4))</f>
        <v/>
      </c>
    </row>
    <row r="2587" spans="50:57" x14ac:dyDescent="0.25">
      <c r="AX2587" s="139" t="str">
        <f>IF('8'!$B$5="","",IF('8'!$B$36="","",'8'!$B$5))</f>
        <v/>
      </c>
      <c r="AY2587" s="137" t="str">
        <f>IF('8'!$B$5="","",IF('8'!$B$36="","","PCF011003"))</f>
        <v/>
      </c>
      <c r="AZ2587" s="140" t="str">
        <f>IF('8'!$B$5="","",IF('8'!$B$36="","",1))</f>
        <v/>
      </c>
      <c r="BA2587" s="137" t="str">
        <f>IF('8'!$B$5="","",IF('8'!$B$36="","",2))</f>
        <v/>
      </c>
      <c r="BB2587" s="137" t="str">
        <f>IF('8'!$B$5="","",IF('8'!$B$36="","",IF('8'!$B$13="","",'8'!$B$13)))</f>
        <v/>
      </c>
      <c r="BC2587" s="141" t="str">
        <f>IF('8'!$B$5="","",IF('8'!$B$36="","",0))</f>
        <v/>
      </c>
      <c r="BD2587" s="137" t="str">
        <f>IF('8'!$B$5="","",IF('8'!$B$36="","",'8'!$B$2))</f>
        <v/>
      </c>
      <c r="BE2587" s="138" t="str">
        <f>IF('8'!$B$5="","",IF('8'!$B$36="","",'8'!$B$4))</f>
        <v/>
      </c>
    </row>
    <row r="2588" spans="50:57" x14ac:dyDescent="0.25">
      <c r="AX2588" s="139" t="str">
        <f>IF('8'!$B$5="","",IF('8'!$B$36="","",'8'!$B$5))</f>
        <v/>
      </c>
      <c r="AY2588" s="137" t="str">
        <f>IF('8'!$B$5="","",IF('8'!$B$36="","","PCF011003"))</f>
        <v/>
      </c>
      <c r="AZ2588" s="140" t="str">
        <f>IF('8'!$B$5="","",IF('8'!$B$36="","",1))</f>
        <v/>
      </c>
      <c r="BA2588" s="137" t="str">
        <f>IF('8'!$B$5="","",IF('8'!$B$36="","",3))</f>
        <v/>
      </c>
      <c r="BB2588" s="137" t="str">
        <f>IF('8'!$B$5="","",IF('8'!$B$36="","",IF('8'!$B$14="","",'8'!$B$14)))</f>
        <v/>
      </c>
      <c r="BC2588" s="141" t="str">
        <f>IF('8'!$B$5="","",IF('8'!$B$36="","",0))</f>
        <v/>
      </c>
      <c r="BD2588" s="137" t="str">
        <f>IF('8'!$B$5="","",IF('8'!$B$36="","",'8'!$B$2))</f>
        <v/>
      </c>
      <c r="BE2588" s="138" t="str">
        <f>IF('8'!$B$5="","",IF('8'!$B$36="","",'8'!$B$4))</f>
        <v/>
      </c>
    </row>
    <row r="2589" spans="50:57" x14ac:dyDescent="0.25">
      <c r="AX2589" s="139" t="str">
        <f>IF('8'!$B$5="","",IF('8'!$B$36="","",'8'!$B$5))</f>
        <v/>
      </c>
      <c r="AY2589" s="137" t="str">
        <f>IF('8'!$B$5="","",IF('8'!$B$36="","","PCF011003"))</f>
        <v/>
      </c>
      <c r="AZ2589" s="140" t="str">
        <f>IF('8'!$B$5="","",IF('8'!$B$36="","",1))</f>
        <v/>
      </c>
      <c r="BA2589" s="137" t="str">
        <f>IF('8'!$B$5="","",IF('8'!$B$36="","",4))</f>
        <v/>
      </c>
      <c r="BB2589" s="137" t="str">
        <f>IF('8'!$B$5="","",IF('8'!$B$36="","",IF('8'!$B$36="","",'8'!$B$36)))</f>
        <v/>
      </c>
      <c r="BC2589" s="141" t="str">
        <f>IF('8'!$B$5="","",IF('8'!$B$36="","",0))</f>
        <v/>
      </c>
      <c r="BD2589" s="137" t="str">
        <f>IF('8'!$B$5="","",IF('8'!$B$36="","",'8'!$B$2))</f>
        <v/>
      </c>
      <c r="BE2589" s="138" t="str">
        <f>IF('8'!$B$5="","",IF('8'!$B$36="","",'8'!$B$4))</f>
        <v/>
      </c>
    </row>
    <row r="2590" spans="50:57" x14ac:dyDescent="0.25">
      <c r="AX2590" s="139" t="str">
        <f>IF('8'!$B$5="","",IF('8'!$B$36="","",'8'!$B$5))</f>
        <v/>
      </c>
      <c r="AY2590" s="137" t="str">
        <f>IF('8'!$B$5="","",IF('8'!$B$36="","","PCF011003"))</f>
        <v/>
      </c>
      <c r="AZ2590" s="140" t="str">
        <f>IF('8'!$B$5="","",IF('8'!$B$36="","",1))</f>
        <v/>
      </c>
      <c r="BA2590" s="137" t="str">
        <f>IF('8'!$B$5="","",IF('8'!$B$36="","",5))</f>
        <v/>
      </c>
      <c r="BB2590" s="137" t="str">
        <f>IF('8'!$B$5="","",IF('8'!$B$36="","",IF('8'!$B$37="","",'8'!$B$37)))</f>
        <v/>
      </c>
      <c r="BC2590" s="141" t="str">
        <f>IF('8'!$B$5="","",IF('8'!$B$36="","",0))</f>
        <v/>
      </c>
      <c r="BD2590" s="137" t="str">
        <f>IF('8'!$B$5="","",IF('8'!$B$36="","",'8'!$B$2))</f>
        <v/>
      </c>
      <c r="BE2590" s="138" t="str">
        <f>IF('8'!$B$5="","",IF('8'!$B$36="","",'8'!$B$4))</f>
        <v/>
      </c>
    </row>
    <row r="2591" spans="50:57" x14ac:dyDescent="0.25">
      <c r="AX2591" s="139" t="str">
        <f>IF('8'!$B$5="","",IF('8'!$B$36="","",'8'!$B$5))</f>
        <v/>
      </c>
      <c r="AY2591" s="137" t="str">
        <f>IF('8'!$B$5="","",IF('8'!$B$36="","","PCF011003"))</f>
        <v/>
      </c>
      <c r="AZ2591" s="140" t="str">
        <f>IF('8'!$B$5="","",IF('8'!$B$36="","",1))</f>
        <v/>
      </c>
      <c r="BA2591" s="137" t="str">
        <f>IF('8'!$B$5="","",IF('8'!$B$36="","",6))</f>
        <v/>
      </c>
      <c r="BB2591" s="137" t="str">
        <f>IF('8'!$B$5="","",IF('8'!$B$36="","",IF('8'!$B$38="","",'8'!$B$38)))</f>
        <v/>
      </c>
      <c r="BC2591" s="141" t="str">
        <f>IF('8'!$B$5="","",IF('8'!$B$36="","",0))</f>
        <v/>
      </c>
      <c r="BD2591" s="137" t="str">
        <f>IF('8'!$B$5="","",IF('8'!$B$36="","",'8'!$B$2))</f>
        <v/>
      </c>
      <c r="BE2591" s="138" t="str">
        <f>IF('8'!$B$5="","",IF('8'!$B$36="","",'8'!$B$4))</f>
        <v/>
      </c>
    </row>
    <row r="2592" spans="50:57" x14ac:dyDescent="0.25">
      <c r="AX2592" s="139" t="str">
        <f>IF('8'!$B$5="","",IF('8'!$B$36="","",'8'!$B$5))</f>
        <v/>
      </c>
      <c r="AY2592" s="137" t="str">
        <f>IF('8'!$B$5="","",IF('8'!$B$36="","","PCF011003"))</f>
        <v/>
      </c>
      <c r="AZ2592" s="140" t="str">
        <f>IF('8'!$B$5="","",IF('8'!$B$36="","",1))</f>
        <v/>
      </c>
      <c r="BA2592" s="137" t="str">
        <f>IF('8'!$B$5="","",IF('8'!$B$36="","",7))</f>
        <v/>
      </c>
      <c r="BB2592" s="137" t="str">
        <f>IF('8'!$B$5="","",IF('8'!$B$36="","",IF('8'!$B$39="","",'8'!$B$39)))</f>
        <v/>
      </c>
      <c r="BC2592" s="141" t="str">
        <f>IF('8'!$B$5="","",IF('8'!$B$36="","",0))</f>
        <v/>
      </c>
      <c r="BD2592" s="137" t="str">
        <f>IF('8'!$B$5="","",IF('8'!$B$36="","",'8'!$B$2))</f>
        <v/>
      </c>
      <c r="BE2592" s="138" t="str">
        <f>IF('8'!$B$5="","",IF('8'!$B$36="","",'8'!$B$4))</f>
        <v/>
      </c>
    </row>
    <row r="2593" spans="50:57" x14ac:dyDescent="0.25">
      <c r="AX2593" s="139" t="str">
        <f>IF('8'!$B$5="","",IF('8'!$B$36="","",'8'!$B$5))</f>
        <v/>
      </c>
      <c r="AY2593" s="137" t="str">
        <f>IF('8'!$B$5="","",IF('8'!$B$36="","","PCF011003"))</f>
        <v/>
      </c>
      <c r="AZ2593" s="140" t="str">
        <f>IF('8'!$B$5="","",IF('8'!$B$36="","",1))</f>
        <v/>
      </c>
      <c r="BA2593" s="137" t="str">
        <f>IF('8'!$B$5="","",IF('8'!$B$36="","",8))</f>
        <v/>
      </c>
      <c r="BB2593" s="137" t="str">
        <f>IF('8'!$B$5="","",IF('8'!$B$36="","",IF('8'!$B$40="","",'8'!$B$40)))</f>
        <v/>
      </c>
      <c r="BC2593" s="141" t="str">
        <f>IF('8'!$B$5="","",IF('8'!$B$36="","",0))</f>
        <v/>
      </c>
      <c r="BD2593" s="137" t="str">
        <f>IF('8'!$B$5="","",IF('8'!$B$36="","",'8'!$B$2))</f>
        <v/>
      </c>
      <c r="BE2593" s="138" t="str">
        <f>IF('8'!$B$5="","",IF('8'!$B$36="","",'8'!$B$4))</f>
        <v/>
      </c>
    </row>
    <row r="2594" spans="50:57" x14ac:dyDescent="0.25">
      <c r="AX2594" s="139" t="str">
        <f>IF('8'!$B$5="","",IF('8'!$B$36="","",'8'!$B$5))</f>
        <v/>
      </c>
      <c r="AY2594" s="137" t="str">
        <f>IF('8'!$B$5="","",IF('8'!$B$36="","","PCF011003"))</f>
        <v/>
      </c>
      <c r="AZ2594" s="140" t="str">
        <f>IF('8'!$B$5="","",IF('8'!$B$36="","",1))</f>
        <v/>
      </c>
      <c r="BA2594" s="137" t="str">
        <f>IF('8'!$B$5="","",IF('8'!$B$36="","",9))</f>
        <v/>
      </c>
      <c r="BB2594" s="137"/>
      <c r="BC2594" s="141" t="str">
        <f>IF('8'!$B$5="","",IF('8'!$B$36="","",'8'!$C$36))</f>
        <v/>
      </c>
      <c r="BD2594" s="137" t="str">
        <f>IF('8'!$B$5="","",IF('8'!$B$36="","",'8'!$B$2))</f>
        <v/>
      </c>
      <c r="BE2594" s="138" t="str">
        <f>IF('8'!$B$5="","",IF('8'!$B$36="","",'8'!$B$4))</f>
        <v/>
      </c>
    </row>
    <row r="2595" spans="50:57" x14ac:dyDescent="0.25">
      <c r="AX2595" s="139" t="str">
        <f>IF('8'!$B$5="","",IF('8'!$B$36="","",'8'!$B$5))</f>
        <v/>
      </c>
      <c r="AY2595" s="137" t="str">
        <f>IF('8'!$B$5="","",IF('8'!$B$36="","","PCF011003"))</f>
        <v/>
      </c>
      <c r="AZ2595" s="140" t="str">
        <f>IF('8'!$B$5="","",IF('8'!$B$36="","",1))</f>
        <v/>
      </c>
      <c r="BA2595" s="137" t="str">
        <f>IF('8'!$B$5="","",IF('8'!$B$36="","",10))</f>
        <v/>
      </c>
      <c r="BB2595" s="137"/>
      <c r="BC2595" s="141" t="str">
        <f>IF('8'!$B$5="","",IF('8'!$B$36="","",'8'!$C$37))</f>
        <v/>
      </c>
      <c r="BD2595" s="137" t="str">
        <f>IF('8'!$B$5="","",IF('8'!$B$36="","",'8'!$B$2))</f>
        <v/>
      </c>
      <c r="BE2595" s="138" t="str">
        <f>IF('8'!$B$5="","",IF('8'!$B$36="","",'8'!$B$4))</f>
        <v/>
      </c>
    </row>
    <row r="2596" spans="50:57" x14ac:dyDescent="0.25">
      <c r="AX2596" s="139" t="str">
        <f>IF('8'!$B$5="","",IF('8'!$B$36="","",'8'!$B$5))</f>
        <v/>
      </c>
      <c r="AY2596" s="137" t="str">
        <f>IF('8'!$B$5="","",IF('8'!$B$36="","","PCF011003"))</f>
        <v/>
      </c>
      <c r="AZ2596" s="140" t="str">
        <f>IF('8'!$B$5="","",IF('8'!$B$36="","",1))</f>
        <v/>
      </c>
      <c r="BA2596" s="137" t="str">
        <f>IF('8'!$B$5="","",IF('8'!$B$36="","",11))</f>
        <v/>
      </c>
      <c r="BB2596" s="137"/>
      <c r="BC2596" s="141" t="str">
        <f>IF('8'!$B$5="","",IF('8'!$B$36="","",'8'!$C$38))</f>
        <v/>
      </c>
      <c r="BD2596" s="137" t="str">
        <f>IF('8'!$B$5="","",IF('8'!$B$36="","",'8'!$B$2))</f>
        <v/>
      </c>
      <c r="BE2596" s="138" t="str">
        <f>IF('8'!$B$5="","",IF('8'!$B$36="","",'8'!$B$4))</f>
        <v/>
      </c>
    </row>
    <row r="2597" spans="50:57" x14ac:dyDescent="0.25">
      <c r="AX2597" s="139" t="str">
        <f>IF('8'!$B$5="","",IF('8'!$B$36="","",'8'!$B$5))</f>
        <v/>
      </c>
      <c r="AY2597" s="137" t="str">
        <f>IF('8'!$B$5="","",IF('8'!$B$36="","","PCF011003"))</f>
        <v/>
      </c>
      <c r="AZ2597" s="140" t="str">
        <f>IF('8'!$B$5="","",IF('8'!$B$36="","",1))</f>
        <v/>
      </c>
      <c r="BA2597" s="137" t="str">
        <f>IF('8'!$B$5="","",IF('8'!$B$36="","",12))</f>
        <v/>
      </c>
      <c r="BB2597" s="137" t="str">
        <f>IF('8'!$B$5="","",IF('8'!$B$36="","",IF('8'!$C$39="","",'8'!$C$39)))</f>
        <v/>
      </c>
      <c r="BC2597" s="141" t="str">
        <f>IF('8'!$B$5="","",IF('8'!$B$36="","",0))</f>
        <v/>
      </c>
      <c r="BD2597" s="137" t="str">
        <f>IF('8'!$B$5="","",IF('8'!$B$36="","",'8'!$B$2))</f>
        <v/>
      </c>
      <c r="BE2597" s="138" t="str">
        <f>IF('8'!$B$5="","",IF('8'!$B$36="","",'8'!$B$4))</f>
        <v/>
      </c>
    </row>
    <row r="2598" spans="50:57" x14ac:dyDescent="0.25">
      <c r="AX2598" s="139" t="str">
        <f>IF('8'!$B$5="","",IF('8'!$B$36="","",'8'!$B$5))</f>
        <v/>
      </c>
      <c r="AY2598" s="137" t="str">
        <f>IF('8'!$B$5="","",IF('8'!$B$36="","","PCF011003"))</f>
        <v/>
      </c>
      <c r="AZ2598" s="140" t="str">
        <f>IF('8'!$B$5="","",IF('8'!$B$36="","",1))</f>
        <v/>
      </c>
      <c r="BA2598" s="137" t="str">
        <f>IF('8'!$B$5="","",IF('8'!$B$36="","",13))</f>
        <v/>
      </c>
      <c r="BB2598" s="137"/>
      <c r="BC2598" s="141" t="str">
        <f>IF('8'!$B$5="","",IF('8'!$B$36="","",0))</f>
        <v/>
      </c>
      <c r="BD2598" s="137" t="str">
        <f>IF('8'!$B$5="","",IF('8'!$B$36="","",'8'!$B$2))</f>
        <v/>
      </c>
      <c r="BE2598" s="138" t="str">
        <f>IF('8'!$B$5="","",IF('8'!$B$36="","",'8'!$B$4))</f>
        <v/>
      </c>
    </row>
    <row r="2599" spans="50:57" x14ac:dyDescent="0.25">
      <c r="AX2599" s="139" t="str">
        <f>IF('8'!$B$5="","",IF('8'!$B$36="","",'8'!$B$5))</f>
        <v/>
      </c>
      <c r="AY2599" s="137" t="str">
        <f>IF('8'!$B$5="","",IF('8'!$B$36="","","PCF011003"))</f>
        <v/>
      </c>
      <c r="AZ2599" s="140" t="str">
        <f>IF('8'!$B$5="","",IF('8'!$B$36="","",1))</f>
        <v/>
      </c>
      <c r="BA2599" s="137" t="str">
        <f>IF('8'!$B$5="","",IF('8'!$B$36="","",14))</f>
        <v/>
      </c>
      <c r="BB2599" s="137" t="str">
        <f>IF('8'!$B$5="","",IF('8'!$B$36="","",IF('8'!$H$18="","",'8'!$H$18)))</f>
        <v/>
      </c>
      <c r="BC2599" s="141" t="str">
        <f>IF('8'!$B$5="","",IF('8'!$B$36="","",0))</f>
        <v/>
      </c>
      <c r="BD2599" s="137" t="str">
        <f>IF('8'!$B$5="","",IF('8'!$B$36="","",'8'!$B$2))</f>
        <v/>
      </c>
      <c r="BE2599" s="138" t="str">
        <f>IF('8'!$B$5="","",IF('8'!$B$36="","",'8'!$B$4))</f>
        <v/>
      </c>
    </row>
    <row r="2600" spans="50:57" x14ac:dyDescent="0.25">
      <c r="AX2600" s="139" t="str">
        <f>IF('8'!$B$5="","",IF('8'!$B$36="","",'8'!$B$5))</f>
        <v/>
      </c>
      <c r="AY2600" s="137" t="str">
        <f>IF('8'!$B$5="","",IF('8'!$B$36="","","PCF011003"))</f>
        <v/>
      </c>
      <c r="AZ2600" s="140" t="str">
        <f>IF('8'!$B$5="","",IF('8'!$B$36="","",1))</f>
        <v/>
      </c>
      <c r="BA2600" s="137" t="str">
        <f>IF('8'!$B$5="","",IF('8'!$B$36="","",15))</f>
        <v/>
      </c>
      <c r="BB2600" s="137" t="str">
        <f>IF('8'!$B$5="","",IF('8'!$B$36="","",IF('8'!$I$18="","",'8'!$I$18)))</f>
        <v/>
      </c>
      <c r="BC2600" s="141" t="str">
        <f>IF('8'!$B$5="","",IF('8'!$B$36="","",0))</f>
        <v/>
      </c>
      <c r="BD2600" s="137" t="str">
        <f>IF('8'!$B$5="","",IF('8'!$B$36="","",'8'!$B$2))</f>
        <v/>
      </c>
      <c r="BE2600" s="138" t="str">
        <f>IF('8'!$B$5="","",IF('8'!$B$36="","",'8'!$B$4))</f>
        <v/>
      </c>
    </row>
    <row r="2601" spans="50:57" x14ac:dyDescent="0.25">
      <c r="AX2601" s="139" t="str">
        <f>IF('8'!$B$5="","",IF('8'!$B$36="","",'8'!$B$5))</f>
        <v/>
      </c>
      <c r="AY2601" s="137" t="str">
        <f>IF('8'!$B$5="","",IF('8'!$B$36="","","PCF011003"))</f>
        <v/>
      </c>
      <c r="AZ2601" s="140" t="str">
        <f>IF('8'!$B$5="","",IF('8'!$B$36="","",1))</f>
        <v/>
      </c>
      <c r="BA2601" s="137" t="str">
        <f>IF('8'!$B$5="","",IF('8'!$B$36="","",16))</f>
        <v/>
      </c>
      <c r="BB2601" s="137"/>
      <c r="BC2601" s="141" t="str">
        <f>IF('8'!$B$5="","",IF('8'!$B$36="","",'8'!$J$18))</f>
        <v/>
      </c>
      <c r="BD2601" s="137" t="str">
        <f>IF('8'!$B$5="","",IF('8'!$B$36="","",'8'!$B$2))</f>
        <v/>
      </c>
      <c r="BE2601" s="138" t="str">
        <f>IF('8'!$B$5="","",IF('8'!$B$36="","",'8'!$B$4))</f>
        <v/>
      </c>
    </row>
    <row r="2602" spans="50:57" x14ac:dyDescent="0.25">
      <c r="AX2602" s="139" t="str">
        <f>IF('8'!$B$5="","",IF('8'!$B$36="","",'8'!$B$5))</f>
        <v/>
      </c>
      <c r="AY2602" s="137" t="str">
        <f>IF('8'!$B$5="","",IF('8'!$B$36="","","PCF011003"))</f>
        <v/>
      </c>
      <c r="AZ2602" s="140" t="str">
        <f>IF('8'!$B$5="","",IF('8'!$B$36="","",1))</f>
        <v/>
      </c>
      <c r="BA2602" s="137" t="str">
        <f>IF('8'!$B$5="","",IF('8'!$B$36="","",17))</f>
        <v/>
      </c>
      <c r="BB2602" s="137"/>
      <c r="BC2602" s="141" t="str">
        <f>IF('8'!$B$5="","",IF('8'!$B$36="","",0))</f>
        <v/>
      </c>
      <c r="BD2602" s="137" t="str">
        <f>IF('8'!$B$5="","",IF('8'!$B$36="","",'8'!$B$2))</f>
        <v/>
      </c>
      <c r="BE2602" s="138" t="str">
        <f>IF('8'!$B$5="","",IF('8'!$B$36="","",'8'!$B$4))</f>
        <v/>
      </c>
    </row>
    <row r="2603" spans="50:57" x14ac:dyDescent="0.25">
      <c r="AX2603" s="139" t="str">
        <f>IF('8'!$B$5="","",IF('8'!$B$36="","",'8'!$B$5))</f>
        <v/>
      </c>
      <c r="AY2603" s="137" t="str">
        <f>IF('8'!$B$5="","",IF('8'!$B$36="","","PCF011003"))</f>
        <v/>
      </c>
      <c r="AZ2603" s="140" t="str">
        <f>IF('8'!$B$5="","",IF('8'!$B$36="","",1))</f>
        <v/>
      </c>
      <c r="BA2603" s="137" t="str">
        <f>IF('8'!$B$5="","",IF('8'!$B$36="","",18))</f>
        <v/>
      </c>
      <c r="BB2603" s="137" t="str">
        <f>IF('8'!$B$5="","",IF('8'!$B$36="","",IF('8'!$H$19="","",'8'!$H$19)))</f>
        <v/>
      </c>
      <c r="BC2603" s="141" t="str">
        <f>IF('8'!$B$5="","",IF('8'!$B$36="","",0))</f>
        <v/>
      </c>
      <c r="BD2603" s="137" t="str">
        <f>IF('8'!$B$5="","",IF('8'!$B$36="","",'8'!$B$2))</f>
        <v/>
      </c>
      <c r="BE2603" s="138" t="str">
        <f>IF('8'!$B$5="","",IF('8'!$B$36="","",'8'!$B$4))</f>
        <v/>
      </c>
    </row>
    <row r="2604" spans="50:57" x14ac:dyDescent="0.25">
      <c r="AX2604" s="139" t="str">
        <f>IF('8'!$B$5="","",IF('8'!$B$36="","",'8'!$B$5))</f>
        <v/>
      </c>
      <c r="AY2604" s="137" t="str">
        <f>IF('8'!$B$5="","",IF('8'!$B$36="","","PCF011003"))</f>
        <v/>
      </c>
      <c r="AZ2604" s="140" t="str">
        <f>IF('8'!$B$5="","",IF('8'!$B$36="","",1))</f>
        <v/>
      </c>
      <c r="BA2604" s="137" t="str">
        <f>IF('8'!$B$5="","",IF('8'!$B$36="","",19))</f>
        <v/>
      </c>
      <c r="BB2604" s="137" t="str">
        <f>IF('8'!$B$5="","",IF('8'!$B$36="","",IF('8'!$I$19="","",'8'!$I$19)))</f>
        <v/>
      </c>
      <c r="BC2604" s="141" t="str">
        <f>IF('8'!$B$5="","",IF('8'!$B$36="","",0))</f>
        <v/>
      </c>
      <c r="BD2604" s="137" t="str">
        <f>IF('8'!$B$5="","",IF('8'!$B$36="","",'8'!$B$2))</f>
        <v/>
      </c>
      <c r="BE2604" s="138" t="str">
        <f>IF('8'!$B$5="","",IF('8'!$B$36="","",'8'!$B$4))</f>
        <v/>
      </c>
    </row>
    <row r="2605" spans="50:57" x14ac:dyDescent="0.25">
      <c r="AX2605" s="139" t="str">
        <f>IF('8'!$B$5="","",IF('8'!$B$36="","",'8'!$B$5))</f>
        <v/>
      </c>
      <c r="AY2605" s="137" t="str">
        <f>IF('8'!$B$5="","",IF('8'!$B$36="","","PCF011003"))</f>
        <v/>
      </c>
      <c r="AZ2605" s="140" t="str">
        <f>IF('8'!$B$5="","",IF('8'!$B$36="","",1))</f>
        <v/>
      </c>
      <c r="BA2605" s="137" t="str">
        <f>IF('8'!$B$5="","",IF('8'!$B$36="","",20))</f>
        <v/>
      </c>
      <c r="BB2605" s="137"/>
      <c r="BC2605" s="141" t="str">
        <f>IF('8'!$B$5="","",IF('8'!$B$36="","",'8'!$J$19))</f>
        <v/>
      </c>
      <c r="BD2605" s="137" t="str">
        <f>IF('8'!$B$5="","",IF('8'!$B$36="","",'8'!$B$2))</f>
        <v/>
      </c>
      <c r="BE2605" s="138" t="str">
        <f>IF('8'!$B$5="","",IF('8'!$B$36="","",'8'!$B$4))</f>
        <v/>
      </c>
    </row>
    <row r="2606" spans="50:57" x14ac:dyDescent="0.25">
      <c r="AX2606" s="139" t="str">
        <f>IF('8'!$B$5="","",IF('8'!$B$36="","",'8'!$B$5))</f>
        <v/>
      </c>
      <c r="AY2606" s="137" t="str">
        <f>IF('8'!$B$5="","",IF('8'!$B$36="","","PCF011003"))</f>
        <v/>
      </c>
      <c r="AZ2606" s="140" t="str">
        <f>IF('8'!$B$5="","",IF('8'!$B$36="","",1))</f>
        <v/>
      </c>
      <c r="BA2606" s="137" t="str">
        <f>IF('8'!$B$5="","",IF('8'!$B$36="","",21))</f>
        <v/>
      </c>
      <c r="BB2606" s="137"/>
      <c r="BC2606" s="141" t="str">
        <f>IF('8'!$B$5="","",IF('8'!$B$36="","",0))</f>
        <v/>
      </c>
      <c r="BD2606" s="137" t="str">
        <f>IF('8'!$B$5="","",IF('8'!$B$36="","",'8'!$B$2))</f>
        <v/>
      </c>
      <c r="BE2606" s="138" t="str">
        <f>IF('8'!$B$5="","",IF('8'!$B$36="","",'8'!$B$4))</f>
        <v/>
      </c>
    </row>
    <row r="2607" spans="50:57" x14ac:dyDescent="0.25">
      <c r="AX2607" s="139" t="str">
        <f>IF('8'!$B$5="","",IF('8'!$B$36="","",'8'!$B$5))</f>
        <v/>
      </c>
      <c r="AY2607" s="137" t="str">
        <f>IF('8'!$B$5="","",IF('8'!$B$36="","","PCF011003"))</f>
        <v/>
      </c>
      <c r="AZ2607" s="140" t="str">
        <f>IF('8'!$B$5="","",IF('8'!$B$36="","",1))</f>
        <v/>
      </c>
      <c r="BA2607" s="137" t="str">
        <f>IF('8'!$B$5="","",IF('8'!$B$36="","",22))</f>
        <v/>
      </c>
      <c r="BB2607" s="137" t="str">
        <f>IF('8'!$B$5="","",IF('8'!$B$36="","",IF('8'!$H$20="","",'8'!$H$20)))</f>
        <v/>
      </c>
      <c r="BC2607" s="141" t="str">
        <f>IF('8'!$B$5="","",IF('8'!$B$36="","",0))</f>
        <v/>
      </c>
      <c r="BD2607" s="137" t="str">
        <f>IF('8'!$B$5="","",IF('8'!$B$36="","",'8'!$B$2))</f>
        <v/>
      </c>
      <c r="BE2607" s="138" t="str">
        <f>IF('8'!$B$5="","",IF('8'!$B$36="","",'8'!$B$4))</f>
        <v/>
      </c>
    </row>
    <row r="2608" spans="50:57" x14ac:dyDescent="0.25">
      <c r="AX2608" s="139" t="str">
        <f>IF('8'!$B$5="","",IF('8'!$B$36="","",'8'!$B$5))</f>
        <v/>
      </c>
      <c r="AY2608" s="137" t="str">
        <f>IF('8'!$B$5="","",IF('8'!$B$36="","","PCF011003"))</f>
        <v/>
      </c>
      <c r="AZ2608" s="140" t="str">
        <f>IF('8'!$B$5="","",IF('8'!$B$36="","",1))</f>
        <v/>
      </c>
      <c r="BA2608" s="137" t="str">
        <f>IF('8'!$B$5="","",IF('8'!$B$36="","",23))</f>
        <v/>
      </c>
      <c r="BB2608" s="137" t="str">
        <f>IF('8'!$B$5="","",IF('8'!$B$36="","",IF('8'!$I$20="","",'8'!$I$20)))</f>
        <v/>
      </c>
      <c r="BC2608" s="141" t="str">
        <f>IF('8'!$B$5="","",IF('8'!$B$36="","",0))</f>
        <v/>
      </c>
      <c r="BD2608" s="137" t="str">
        <f>IF('8'!$B$5="","",IF('8'!$B$36="","",'8'!$B$2))</f>
        <v/>
      </c>
      <c r="BE2608" s="138" t="str">
        <f>IF('8'!$B$5="","",IF('8'!$B$36="","",'8'!$B$4))</f>
        <v/>
      </c>
    </row>
    <row r="2609" spans="50:57" x14ac:dyDescent="0.25">
      <c r="AX2609" s="139" t="str">
        <f>IF('8'!$B$5="","",IF('8'!$B$36="","",'8'!$B$5))</f>
        <v/>
      </c>
      <c r="AY2609" s="137" t="str">
        <f>IF('8'!$B$5="","",IF('8'!$B$36="","","PCF011003"))</f>
        <v/>
      </c>
      <c r="AZ2609" s="140" t="str">
        <f>IF('8'!$B$5="","",IF('8'!$B$36="","",1))</f>
        <v/>
      </c>
      <c r="BA2609" s="137" t="str">
        <f>IF('8'!$B$5="","",IF('8'!$B$36="","",24))</f>
        <v/>
      </c>
      <c r="BB2609" s="137"/>
      <c r="BC2609" s="141" t="str">
        <f>IF('8'!$B$5="","",IF('8'!$B$36="","",'8'!$J$20))</f>
        <v/>
      </c>
      <c r="BD2609" s="137" t="str">
        <f>IF('8'!$B$5="","",IF('8'!$B$36="","",'8'!$B$2))</f>
        <v/>
      </c>
      <c r="BE2609" s="138" t="str">
        <f>IF('8'!$B$5="","",IF('8'!$B$36="","",'8'!$B$4))</f>
        <v/>
      </c>
    </row>
    <row r="2610" spans="50:57" x14ac:dyDescent="0.25">
      <c r="AX2610" s="139" t="str">
        <f>IF('8'!$B$5="","",IF('8'!$B$36="","",'8'!$B$5))</f>
        <v/>
      </c>
      <c r="AY2610" s="137" t="str">
        <f>IF('8'!$B$5="","",IF('8'!$B$36="","","PCF011003"))</f>
        <v/>
      </c>
      <c r="AZ2610" s="140" t="str">
        <f>IF('8'!$B$5="","",IF('8'!$B$36="","",1))</f>
        <v/>
      </c>
      <c r="BA2610" s="137" t="str">
        <f>IF('8'!$B$5="","",IF('8'!$B$36="","",25))</f>
        <v/>
      </c>
      <c r="BB2610" s="137"/>
      <c r="BC2610" s="141" t="str">
        <f>IF('8'!$B$5="","",IF('8'!$B$36="","",0))</f>
        <v/>
      </c>
      <c r="BD2610" s="137" t="str">
        <f>IF('8'!$B$5="","",IF('8'!$B$36="","",'8'!$B$2))</f>
        <v/>
      </c>
      <c r="BE2610" s="138" t="str">
        <f>IF('8'!$B$5="","",IF('8'!$B$36="","",'8'!$B$4))</f>
        <v/>
      </c>
    </row>
    <row r="2611" spans="50:57" x14ac:dyDescent="0.25">
      <c r="AX2611" s="139" t="str">
        <f>IF('8'!$B$5="","",IF('8'!$B$36="","",'8'!$B$5))</f>
        <v/>
      </c>
      <c r="AY2611" s="137" t="str">
        <f>IF('8'!$B$5="","",IF('8'!$B$36="","","PCF011003"))</f>
        <v/>
      </c>
      <c r="AZ2611" s="140" t="str">
        <f>IF('8'!$B$5="","",IF('8'!$B$36="","",1))</f>
        <v/>
      </c>
      <c r="BA2611" s="137" t="str">
        <f>IF('8'!$B$5="","",IF('8'!$B$36="","",26))</f>
        <v/>
      </c>
      <c r="BB2611" s="137" t="str">
        <f>IF('8'!$B$5="","",IF('8'!$B$36="","",IF('8'!$H$21="","",'8'!$H$21)))</f>
        <v/>
      </c>
      <c r="BC2611" s="141" t="str">
        <f>IF('8'!$B$5="","",IF('8'!$B$36="","",0))</f>
        <v/>
      </c>
      <c r="BD2611" s="137" t="str">
        <f>IF('8'!$B$5="","",IF('8'!$B$36="","",'8'!$B$2))</f>
        <v/>
      </c>
      <c r="BE2611" s="138" t="str">
        <f>IF('8'!$B$5="","",IF('8'!$B$36="","",'8'!$B$4))</f>
        <v/>
      </c>
    </row>
    <row r="2612" spans="50:57" x14ac:dyDescent="0.25">
      <c r="AX2612" s="139" t="str">
        <f>IF('8'!$B$5="","",IF('8'!$B$36="","",'8'!$B$5))</f>
        <v/>
      </c>
      <c r="AY2612" s="137" t="str">
        <f>IF('8'!$B$5="","",IF('8'!$B$36="","","PCF011003"))</f>
        <v/>
      </c>
      <c r="AZ2612" s="140" t="str">
        <f>IF('8'!$B$5="","",IF('8'!$B$36="","",1))</f>
        <v/>
      </c>
      <c r="BA2612" s="137" t="str">
        <f>IF('8'!$B$5="","",IF('8'!$B$36="","",27))</f>
        <v/>
      </c>
      <c r="BB2612" s="137" t="str">
        <f>IF('8'!$B$5="","",IF('8'!$B$36="","",IF('8'!$I$21="","",'8'!$I$21)))</f>
        <v/>
      </c>
      <c r="BC2612" s="141" t="str">
        <f>IF('8'!$B$5="","",IF('8'!$B$36="","",0))</f>
        <v/>
      </c>
      <c r="BD2612" s="137" t="str">
        <f>IF('8'!$B$5="","",IF('8'!$B$36="","",'8'!$B$2))</f>
        <v/>
      </c>
      <c r="BE2612" s="138" t="str">
        <f>IF('8'!$B$5="","",IF('8'!$B$36="","",'8'!$B$4))</f>
        <v/>
      </c>
    </row>
    <row r="2613" spans="50:57" x14ac:dyDescent="0.25">
      <c r="AX2613" s="139" t="str">
        <f>IF('8'!$B$5="","",IF('8'!$B$36="","",'8'!$B$5))</f>
        <v/>
      </c>
      <c r="AY2613" s="137" t="str">
        <f>IF('8'!$B$5="","",IF('8'!$B$36="","","PCF011003"))</f>
        <v/>
      </c>
      <c r="AZ2613" s="140" t="str">
        <f>IF('8'!$B$5="","",IF('8'!$B$36="","",1))</f>
        <v/>
      </c>
      <c r="BA2613" s="137" t="str">
        <f>IF('8'!$B$5="","",IF('8'!$B$36="","",28))</f>
        <v/>
      </c>
      <c r="BB2613" s="137"/>
      <c r="BC2613" s="141" t="str">
        <f>IF('8'!$B$5="","",IF('8'!$B$36="","",'8'!$J$21))</f>
        <v/>
      </c>
      <c r="BD2613" s="137" t="str">
        <f>IF('8'!$B$5="","",IF('8'!$B$36="","",'8'!$B$2))</f>
        <v/>
      </c>
      <c r="BE2613" s="138" t="str">
        <f>IF('8'!$B$5="","",IF('8'!$B$36="","",'8'!$B$4))</f>
        <v/>
      </c>
    </row>
    <row r="2614" spans="50:57" x14ac:dyDescent="0.25">
      <c r="AX2614" s="139" t="str">
        <f>IF('8'!$B$5="","",IF('8'!$B$36="","",'8'!$B$5))</f>
        <v/>
      </c>
      <c r="AY2614" s="137" t="str">
        <f>IF('8'!$B$5="","",IF('8'!$B$36="","","PCF011003"))</f>
        <v/>
      </c>
      <c r="AZ2614" s="140" t="str">
        <f>IF('8'!$B$5="","",IF('8'!$B$36="","",1))</f>
        <v/>
      </c>
      <c r="BA2614" s="137" t="str">
        <f>IF('8'!$B$5="","",IF('8'!$B$36="","",29))</f>
        <v/>
      </c>
      <c r="BB2614" s="137"/>
      <c r="BC2614" s="141" t="str">
        <f>IF('8'!$B$5="","",IF('8'!$B$36="","",'8'!$B$33))</f>
        <v/>
      </c>
      <c r="BD2614" s="137" t="str">
        <f>IF('8'!$B$5="","",IF('8'!$B$36="","",'8'!$B$2))</f>
        <v/>
      </c>
      <c r="BE2614" s="138" t="str">
        <f>IF('8'!$B$5="","",IF('8'!$B$36="","",'8'!$B$4))</f>
        <v/>
      </c>
    </row>
    <row r="2615" spans="50:57" x14ac:dyDescent="0.25">
      <c r="AX2615" s="139" t="str">
        <f>IF('8'!$B$5="","",IF('8'!$B$36="","",'8'!$B$5))</f>
        <v/>
      </c>
      <c r="AY2615" s="137" t="str">
        <f>IF('8'!$B$5="","",IF('8'!$B$36="","","PCF011003"))</f>
        <v/>
      </c>
      <c r="AZ2615" s="140" t="str">
        <f>IF('8'!$B$5="","",IF('8'!$B$36="","",1))</f>
        <v/>
      </c>
      <c r="BA2615" s="137" t="str">
        <f>IF('8'!$B$5="","",IF('8'!$B$36="","",30))</f>
        <v/>
      </c>
      <c r="BB2615" s="137"/>
      <c r="BC2615" s="141" t="str">
        <f>IF('8'!$B$5="","",IF('8'!$B$36="","",'8'!$I$39))</f>
        <v/>
      </c>
      <c r="BD2615" s="137" t="str">
        <f>IF('8'!$B$5="","",IF('8'!$B$36="","",'8'!$B$2))</f>
        <v/>
      </c>
      <c r="BE2615" s="138" t="str">
        <f>IF('8'!$B$5="","",IF('8'!$B$36="","",'8'!$B$4))</f>
        <v/>
      </c>
    </row>
    <row r="2616" spans="50:57" x14ac:dyDescent="0.25">
      <c r="AX2616" s="139" t="str">
        <f>IF('8'!$B$5="","",IF('8'!$B$36="","",'8'!$B$5))</f>
        <v/>
      </c>
      <c r="AY2616" s="137" t="str">
        <f>IF('8'!$B$5="","",IF('8'!$B$36="","","PCF011003"))</f>
        <v/>
      </c>
      <c r="AZ2616" s="140" t="str">
        <f>IF('8'!$B$5="","",IF('8'!$B$36="","",1))</f>
        <v/>
      </c>
      <c r="BA2616" s="137" t="str">
        <f>IF('8'!$B$5="","",IF('8'!$B$36="","",31))</f>
        <v/>
      </c>
      <c r="BB2616" s="137" t="str">
        <f>IF('8'!$B$5="","",IF('8'!$B$36="","",IF('8'!$B$41="","",'8'!$B$41)))</f>
        <v/>
      </c>
      <c r="BC2616" s="141" t="str">
        <f>IF('8'!$B$5="","",IF('8'!$B$36="","",0))</f>
        <v/>
      </c>
      <c r="BD2616" s="137" t="str">
        <f>IF('8'!$B$5="","",IF('8'!$B$36="","",'8'!$B$2))</f>
        <v/>
      </c>
      <c r="BE2616" s="138" t="str">
        <f>IF('8'!$B$5="","",IF('8'!$B$36="","",'8'!$B$4))</f>
        <v/>
      </c>
    </row>
    <row r="2617" spans="50:57" x14ac:dyDescent="0.25">
      <c r="AX2617" s="139" t="str">
        <f>IF('8'!$B$5="","",IF('8'!$B$36="","",'8'!$B$5))</f>
        <v/>
      </c>
      <c r="AY2617" s="137" t="str">
        <f>IF('8'!$B$5="","",IF('8'!$B$36="","","PCF011003"))</f>
        <v/>
      </c>
      <c r="AZ2617" s="140" t="str">
        <f>IF('8'!$B$5="","",IF('8'!$B$36="","",1))</f>
        <v/>
      </c>
      <c r="BA2617" s="137" t="str">
        <f>IF('8'!$B$5="","",IF('8'!$B$36="","",32))</f>
        <v/>
      </c>
      <c r="BB2617" s="137"/>
      <c r="BC2617" s="141" t="str">
        <f>IF('8'!$B$5="","",IF('8'!$B$36="","",'8'!$I$36))</f>
        <v/>
      </c>
      <c r="BD2617" s="137" t="str">
        <f>IF('8'!$B$5="","",IF('8'!$B$36="","",'8'!$B$2))</f>
        <v/>
      </c>
      <c r="BE2617" s="138" t="str">
        <f>IF('8'!$B$5="","",IF('8'!$B$36="","",'8'!$B$4))</f>
        <v/>
      </c>
    </row>
    <row r="2618" spans="50:57" x14ac:dyDescent="0.25">
      <c r="AX2618" s="139" t="str">
        <f>IF('8'!$B$5="","",IF('8'!$B$36="","",'8'!$B$5))</f>
        <v/>
      </c>
      <c r="AY2618" s="137" t="str">
        <f>IF('8'!$B$5="","",IF('8'!$B$36="","","PCF011003"))</f>
        <v/>
      </c>
      <c r="AZ2618" s="140" t="str">
        <f>IF('8'!$B$5="","",IF('8'!$B$36="","",1))</f>
        <v/>
      </c>
      <c r="BA2618" s="137" t="str">
        <f>IF('8'!$B$5="","",IF('8'!$B$36="","",33))</f>
        <v/>
      </c>
      <c r="BB2618" s="137"/>
      <c r="BC2618" s="141" t="str">
        <f>IF('8'!$B$5="","",IF('8'!$B$36="","",'8'!$I$37))</f>
        <v/>
      </c>
      <c r="BD2618" s="137" t="str">
        <f>IF('8'!$B$5="","",IF('8'!$B$36="","",'8'!$B$2))</f>
        <v/>
      </c>
      <c r="BE2618" s="138" t="str">
        <f>IF('8'!$B$5="","",IF('8'!$B$36="","",'8'!$B$4))</f>
        <v/>
      </c>
    </row>
    <row r="2619" spans="50:57" x14ac:dyDescent="0.25">
      <c r="AX2619" s="139" t="str">
        <f>IF('8'!$B$5="","",IF('8'!$B$36="","",'8'!$B$5))</f>
        <v/>
      </c>
      <c r="AY2619" s="137" t="str">
        <f>IF('8'!$B$5="","",IF('8'!$B$36="","","PCF011003"))</f>
        <v/>
      </c>
      <c r="AZ2619" s="140" t="str">
        <f>IF('8'!$B$5="","",IF('8'!$B$36="","",1))</f>
        <v/>
      </c>
      <c r="BA2619" s="137" t="str">
        <f>IF('8'!$B$5="","",IF('8'!$B$36="","",34))</f>
        <v/>
      </c>
      <c r="BB2619" s="137"/>
      <c r="BC2619" s="141" t="str">
        <f>IF('8'!$B$5="","",IF('8'!$B$36="","",'8'!$I$38))</f>
        <v/>
      </c>
      <c r="BD2619" s="137" t="str">
        <f>IF('8'!$B$5="","",IF('8'!$B$36="","",'8'!$B$2))</f>
        <v/>
      </c>
      <c r="BE2619" s="138" t="str">
        <f>IF('8'!$B$5="","",IF('8'!$B$36="","",'8'!$B$4))</f>
        <v/>
      </c>
    </row>
    <row r="2620" spans="50:57" x14ac:dyDescent="0.25">
      <c r="AX2620" s="139" t="str">
        <f>IF('8'!$B$5="","",IF('8'!$B$36="","",'8'!$B$5))</f>
        <v/>
      </c>
      <c r="AY2620" s="137" t="str">
        <f>IF('8'!$B$5="","",IF('8'!$B$36="","","PCF011003"))</f>
        <v/>
      </c>
      <c r="AZ2620" s="140" t="str">
        <f>IF('8'!$B$5="","",IF('8'!$B$36="","",1))</f>
        <v/>
      </c>
      <c r="BA2620" s="137" t="str">
        <f>IF('8'!$B$5="","",IF('8'!$B$36="","",35))</f>
        <v/>
      </c>
      <c r="BB2620" s="137"/>
      <c r="BC2620" s="141" t="str">
        <f>IF('8'!$B$5="","",IF('8'!$B$36="","",'8'!$I$40))</f>
        <v/>
      </c>
      <c r="BD2620" s="137" t="str">
        <f>IF('8'!$B$5="","",IF('8'!$B$36="","",'8'!$B$2))</f>
        <v/>
      </c>
      <c r="BE2620" s="138" t="str">
        <f>IF('8'!$B$5="","",IF('8'!$B$36="","",'8'!$B$4))</f>
        <v/>
      </c>
    </row>
    <row r="2621" spans="50:57" x14ac:dyDescent="0.25">
      <c r="AX2621" s="139" t="str">
        <f>IF('8'!$B$5="","",IF('8'!$B$36="","",'8'!$B$5))</f>
        <v/>
      </c>
      <c r="AY2621" s="137" t="str">
        <f>IF('8'!$B$5="","",IF('8'!$B$36="","","PCF011003"))</f>
        <v/>
      </c>
      <c r="AZ2621" s="140" t="str">
        <f>IF('8'!$B$5="","",IF('8'!$B$36="","",1))</f>
        <v/>
      </c>
      <c r="BA2621" s="137" t="str">
        <f>IF('8'!$B$5="","",IF('8'!$B$36="","",36))</f>
        <v/>
      </c>
      <c r="BB2621" s="137" t="str">
        <f>IF('8'!$B$5="","",IF('8'!$B$36="","",IF('8'!$C$25="","",'8'!$C$25)))</f>
        <v/>
      </c>
      <c r="BC2621" s="141" t="str">
        <f>IF('8'!$B$5="","",IF('8'!$B$36="","",0))</f>
        <v/>
      </c>
      <c r="BD2621" s="137" t="str">
        <f>IF('8'!$B$5="","",IF('8'!$B$36="","",'8'!$B$2))</f>
        <v/>
      </c>
      <c r="BE2621" s="138" t="str">
        <f>IF('8'!$B$5="","",IF('8'!$B$36="","",'8'!$B$4))</f>
        <v/>
      </c>
    </row>
    <row r="2622" spans="50:57" x14ac:dyDescent="0.25">
      <c r="AX2622" s="139" t="str">
        <f>IF('8'!$B$5="","",IF('8'!$B$36="","",'8'!$B$5))</f>
        <v/>
      </c>
      <c r="AY2622" s="137" t="str">
        <f>IF('8'!$B$5="","",IF('8'!$B$36="","","PCF011003"))</f>
        <v/>
      </c>
      <c r="AZ2622" s="140" t="str">
        <f>IF('8'!$B$5="","",IF('8'!$B$36="","",1))</f>
        <v/>
      </c>
      <c r="BA2622" s="137" t="str">
        <f>IF('8'!$B$5="","",IF('8'!$B$36="","",37))</f>
        <v/>
      </c>
      <c r="BB2622" s="137" t="str">
        <f>IF('8'!$B$5="","",IF('8'!$B$36="","",IF('8'!$D$25="","",'8'!$D$25)))</f>
        <v/>
      </c>
      <c r="BC2622" s="141" t="str">
        <f>IF('8'!$B$5="","",IF('8'!$B$36="","",0))</f>
        <v/>
      </c>
      <c r="BD2622" s="137" t="str">
        <f>IF('8'!$B$5="","",IF('8'!$B$36="","",'8'!$B$2))</f>
        <v/>
      </c>
      <c r="BE2622" s="138" t="str">
        <f>IF('8'!$B$5="","",IF('8'!$B$36="","",'8'!$B$4))</f>
        <v/>
      </c>
    </row>
    <row r="2623" spans="50:57" x14ac:dyDescent="0.25">
      <c r="AX2623" s="139" t="str">
        <f>IF('8'!$B$5="","",IF('8'!$B$36="","",'8'!$B$5))</f>
        <v/>
      </c>
      <c r="AY2623" s="137" t="str">
        <f>IF('8'!$B$5="","",IF('8'!$B$36="","","PCF011003"))</f>
        <v/>
      </c>
      <c r="AZ2623" s="140" t="str">
        <f>IF('8'!$B$5="","",IF('8'!$B$36="","",1))</f>
        <v/>
      </c>
      <c r="BA2623" s="137" t="str">
        <f>IF('8'!$B$5="","",IF('8'!$B$36="","",38))</f>
        <v/>
      </c>
      <c r="BB2623" s="137" t="str">
        <f>IF('8'!$B$5="","",IF('8'!$B$36="","",IF('8'!$C$26="","",'8'!$C$26)))</f>
        <v/>
      </c>
      <c r="BC2623" s="141" t="str">
        <f>IF('8'!$B$5="","",IF('8'!$B$36="","",0))</f>
        <v/>
      </c>
      <c r="BD2623" s="137" t="str">
        <f>IF('8'!$B$5="","",IF('8'!$B$36="","",'8'!$B$2))</f>
        <v/>
      </c>
      <c r="BE2623" s="138" t="str">
        <f>IF('8'!$B$5="","",IF('8'!$B$36="","",'8'!$B$4))</f>
        <v/>
      </c>
    </row>
    <row r="2624" spans="50:57" x14ac:dyDescent="0.25">
      <c r="AX2624" s="139" t="str">
        <f>IF('8'!$B$5="","",IF('8'!$B$36="","",'8'!$B$5))</f>
        <v/>
      </c>
      <c r="AY2624" s="137" t="str">
        <f>IF('8'!$B$5="","",IF('8'!$B$36="","","PCF011003"))</f>
        <v/>
      </c>
      <c r="AZ2624" s="140" t="str">
        <f>IF('8'!$B$5="","",IF('8'!$B$36="","",1))</f>
        <v/>
      </c>
      <c r="BA2624" s="137" t="str">
        <f>IF('8'!$B$5="","",IF('8'!$B$36="","",39))</f>
        <v/>
      </c>
      <c r="BB2624" s="137" t="str">
        <f>IF('8'!$B$5="","",IF('8'!$B$36="","",IF('8'!$D$26="","",'8'!$D$26)))</f>
        <v/>
      </c>
      <c r="BC2624" s="141" t="str">
        <f>IF('8'!$B$5="","",IF('8'!$B$36="","",0))</f>
        <v/>
      </c>
      <c r="BD2624" s="137" t="str">
        <f>IF('8'!$B$5="","",IF('8'!$B$36="","",'8'!$B$2))</f>
        <v/>
      </c>
      <c r="BE2624" s="138" t="str">
        <f>IF('8'!$B$5="","",IF('8'!$B$36="","",'8'!$B$4))</f>
        <v/>
      </c>
    </row>
    <row r="2625" spans="50:57" x14ac:dyDescent="0.25">
      <c r="AX2625" s="139" t="str">
        <f>IF('8'!$B$5="","",IF('8'!$B$36="","",'8'!$B$5))</f>
        <v/>
      </c>
      <c r="AY2625" s="137" t="str">
        <f>IF('8'!$B$5="","",IF('8'!$B$36="","","PCF011003"))</f>
        <v/>
      </c>
      <c r="AZ2625" s="140" t="str">
        <f>IF('8'!$B$5="","",IF('8'!$B$36="","",1))</f>
        <v/>
      </c>
      <c r="BA2625" s="137" t="str">
        <f>IF('8'!$B$5="","",IF('8'!$B$36="","",40))</f>
        <v/>
      </c>
      <c r="BB2625" s="137" t="str">
        <f>IF('8'!$B$5="","",IF('8'!$B$36="","",IF('8'!$C$27="","",'8'!$C$27)))</f>
        <v/>
      </c>
      <c r="BC2625" s="141" t="str">
        <f>IF('8'!$B$5="","",IF('8'!$B$36="","",0))</f>
        <v/>
      </c>
      <c r="BD2625" s="137" t="str">
        <f>IF('8'!$B$5="","",IF('8'!$B$36="","",'8'!$B$2))</f>
        <v/>
      </c>
      <c r="BE2625" s="138" t="str">
        <f>IF('8'!$B$5="","",IF('8'!$B$36="","",'8'!$B$4))</f>
        <v/>
      </c>
    </row>
    <row r="2626" spans="50:57" x14ac:dyDescent="0.25">
      <c r="AX2626" s="139" t="str">
        <f>IF('8'!$B$5="","",IF('8'!$B$36="","",'8'!$B$5))</f>
        <v/>
      </c>
      <c r="AY2626" s="137" t="str">
        <f>IF('8'!$B$5="","",IF('8'!$B$36="","","PCF011003"))</f>
        <v/>
      </c>
      <c r="AZ2626" s="140" t="str">
        <f>IF('8'!$B$5="","",IF('8'!$B$36="","",1))</f>
        <v/>
      </c>
      <c r="BA2626" s="137" t="str">
        <f>IF('8'!$B$5="","",IF('8'!$B$36="","",41))</f>
        <v/>
      </c>
      <c r="BB2626" s="137" t="str">
        <f>IF('8'!$B$5="","",IF('8'!$B$36="","",IF('8'!$D$27="","",'8'!$D$27)))</f>
        <v/>
      </c>
      <c r="BC2626" s="141" t="str">
        <f>IF('8'!$B$5="","",IF('8'!$B$36="","",0))</f>
        <v/>
      </c>
      <c r="BD2626" s="137" t="str">
        <f>IF('8'!$B$5="","",IF('8'!$B$36="","",'8'!$B$2))</f>
        <v/>
      </c>
      <c r="BE2626" s="138" t="str">
        <f>IF('8'!$B$5="","",IF('8'!$B$36="","",'8'!$B$4))</f>
        <v/>
      </c>
    </row>
    <row r="2627" spans="50:57" x14ac:dyDescent="0.25">
      <c r="AX2627" s="139" t="str">
        <f>IF('8'!$B$5="","",IF('8'!$B$36="","",'8'!$B$5))</f>
        <v/>
      </c>
      <c r="AY2627" s="137" t="str">
        <f>IF('8'!$B$5="","",IF('8'!$B$36="","","PCF011003"))</f>
        <v/>
      </c>
      <c r="AZ2627" s="140" t="str">
        <f>IF('8'!$B$5="","",IF('8'!$B$36="","",1))</f>
        <v/>
      </c>
      <c r="BA2627" s="137" t="str">
        <f>IF('8'!$B$5="","",IF('8'!$B$36="","",42))</f>
        <v/>
      </c>
      <c r="BB2627" s="137" t="str">
        <f>IF('8'!$B$5="","",IF('8'!$B$36="","",IF('8'!$C$28="","",'8'!$C$28)))</f>
        <v/>
      </c>
      <c r="BC2627" s="141" t="str">
        <f>IF('8'!$B$5="","",IF('8'!$B$36="","",0))</f>
        <v/>
      </c>
      <c r="BD2627" s="137" t="str">
        <f>IF('8'!$B$5="","",IF('8'!$B$36="","",'8'!$B$2))</f>
        <v/>
      </c>
      <c r="BE2627" s="138" t="str">
        <f>IF('8'!$B$5="","",IF('8'!$B$36="","",'8'!$B$4))</f>
        <v/>
      </c>
    </row>
    <row r="2628" spans="50:57" x14ac:dyDescent="0.25">
      <c r="AX2628" s="139" t="str">
        <f>IF('8'!$B$5="","",IF('8'!$B$36="","",'8'!$B$5))</f>
        <v/>
      </c>
      <c r="AY2628" s="137" t="str">
        <f>IF('8'!$B$5="","",IF('8'!$B$36="","","PCF011003"))</f>
        <v/>
      </c>
      <c r="AZ2628" s="140" t="str">
        <f>IF('8'!$B$5="","",IF('8'!$B$36="","",1))</f>
        <v/>
      </c>
      <c r="BA2628" s="137" t="str">
        <f>IF('8'!$B$5="","",IF('8'!$B$36="","",43))</f>
        <v/>
      </c>
      <c r="BB2628" s="137" t="str">
        <f>IF('8'!$B$5="","",IF('8'!$B$36="","",IF('8'!$D$28="","",'8'!$D$28)))</f>
        <v/>
      </c>
      <c r="BC2628" s="141" t="str">
        <f>IF('8'!$B$5="","",IF('8'!$B$36="","",0))</f>
        <v/>
      </c>
      <c r="BD2628" s="137" t="str">
        <f>IF('8'!$B$5="","",IF('8'!$B$36="","",'8'!$B$2))</f>
        <v/>
      </c>
      <c r="BE2628" s="138" t="str">
        <f>IF('8'!$B$5="","",IF('8'!$B$36="","",'8'!$B$4))</f>
        <v/>
      </c>
    </row>
    <row r="2629" spans="50:57" x14ac:dyDescent="0.25">
      <c r="AX2629" s="139" t="str">
        <f>IF('8'!$B$5="","",IF('8'!$B$36="","",'8'!$B$5))</f>
        <v/>
      </c>
      <c r="AY2629" s="137" t="str">
        <f>IF('8'!$B$5="","",IF('8'!$B$36="","","PCF011003"))</f>
        <v/>
      </c>
      <c r="AZ2629" s="140" t="str">
        <f>IF('8'!$B$5="","",IF('8'!$B$36="","",1))</f>
        <v/>
      </c>
      <c r="BA2629" s="137" t="str">
        <f>IF('8'!$B$5="","",IF('8'!$B$36="","",44))</f>
        <v/>
      </c>
      <c r="BB2629" s="137"/>
      <c r="BC2629" s="141" t="str">
        <f>IF('8'!$B$5="","",IF('8'!$B$36="","",0))</f>
        <v/>
      </c>
      <c r="BD2629" s="137" t="str">
        <f>IF('8'!$B$5="","",IF('8'!$B$36="","",'8'!$B$2))</f>
        <v/>
      </c>
      <c r="BE2629" s="138" t="str">
        <f>IF('8'!$B$5="","",IF('8'!$B$36="","",'8'!$B$4))</f>
        <v/>
      </c>
    </row>
    <row r="2630" spans="50:57" x14ac:dyDescent="0.25">
      <c r="AX2630" s="139" t="str">
        <f>IF('8'!$B$5="","",IF('8'!$B$36="","",'8'!$B$5))</f>
        <v/>
      </c>
      <c r="AY2630" s="137" t="str">
        <f>IF('8'!$B$5="","",IF('8'!$B$36="","","PCF011003"))</f>
        <v/>
      </c>
      <c r="AZ2630" s="140" t="str">
        <f>IF('8'!$B$5="","",IF('8'!$B$36="","",1))</f>
        <v/>
      </c>
      <c r="BA2630" s="137" t="str">
        <f>IF('8'!$B$5="","",IF('8'!$B$36="","",45))</f>
        <v/>
      </c>
      <c r="BB2630" s="137" t="str">
        <f>IF('8'!$B$5="","",IF('8'!$B$36="","",IF('8'!$B$31="","",'8'!$B$31)))</f>
        <v/>
      </c>
      <c r="BC2630" s="141" t="str">
        <f>IF('8'!$B$5="","",IF('8'!$B$36="","",0))</f>
        <v/>
      </c>
      <c r="BD2630" s="137" t="str">
        <f>IF('8'!$B$5="","",IF('8'!$B$36="","",'8'!$B$2))</f>
        <v/>
      </c>
      <c r="BE2630" s="138" t="str">
        <f>IF('8'!$B$5="","",IF('8'!$B$36="","",'8'!$B$4))</f>
        <v/>
      </c>
    </row>
    <row r="2631" spans="50:57" x14ac:dyDescent="0.25">
      <c r="AX2631" s="139" t="str">
        <f>IF('8'!$B$5="","",IF('8'!$B$36="","",'8'!$B$5))</f>
        <v/>
      </c>
      <c r="AY2631" s="137" t="str">
        <f>IF('8'!$B$5="","",IF('8'!$B$36="","","PCF011003"))</f>
        <v/>
      </c>
      <c r="AZ2631" s="140" t="str">
        <f>IF('8'!$B$5="","",IF('8'!$B$36="","",1))</f>
        <v/>
      </c>
      <c r="BA2631" s="137" t="str">
        <f>IF('8'!$B$5="","",IF('8'!$B$36="","",46))</f>
        <v/>
      </c>
      <c r="BB2631" s="137"/>
      <c r="BC2631" s="141" t="str">
        <f>IF('8'!$B$5="","",IF('8'!$B$36="","",'8'!$I$35))</f>
        <v/>
      </c>
      <c r="BD2631" s="137" t="str">
        <f>IF('8'!$B$5="","",IF('8'!$B$36="","",'8'!$B$2))</f>
        <v/>
      </c>
      <c r="BE2631" s="138" t="str">
        <f>IF('8'!$B$5="","",IF('8'!$B$36="","",'8'!$B$4))</f>
        <v/>
      </c>
    </row>
    <row r="2632" spans="50:57" x14ac:dyDescent="0.25">
      <c r="AX2632" s="139" t="str">
        <f>IF('8'!$B$5="","",IF('8'!$B$36="","",'8'!$B$5))</f>
        <v/>
      </c>
      <c r="AY2632" s="137" t="str">
        <f>IF('8'!$B$5="","",IF('8'!$B$36="","","PCF011003"))</f>
        <v/>
      </c>
      <c r="AZ2632" s="140" t="str">
        <f>IF('8'!$B$5="","",IF('8'!$B$36="","",1))</f>
        <v/>
      </c>
      <c r="BA2632" s="137" t="str">
        <f>IF('8'!$B$5="","",IF('8'!$B$36="","",47))</f>
        <v/>
      </c>
      <c r="BB2632" s="137"/>
      <c r="BC2632" s="141" t="str">
        <f>IF('8'!$B$5="","",IF('8'!$B$36="","",'8'!$B$32))</f>
        <v/>
      </c>
      <c r="BD2632" s="137" t="str">
        <f>IF('8'!$B$5="","",IF('8'!$B$36="","",'8'!$B$2))</f>
        <v/>
      </c>
      <c r="BE2632" s="138" t="str">
        <f>IF('8'!$B$5="","",IF('8'!$B$36="","",'8'!$B$4))</f>
        <v/>
      </c>
    </row>
    <row r="2633" spans="50:57" x14ac:dyDescent="0.25">
      <c r="AX2633" s="139" t="str">
        <f>IF('8'!$B$5="","",IF('8'!$B$36="","",'8'!$B$5))</f>
        <v/>
      </c>
      <c r="AY2633" s="137" t="str">
        <f>IF('8'!$B$5="","",IF('8'!$B$36="","","PCF011003"))</f>
        <v/>
      </c>
      <c r="AZ2633" s="140" t="str">
        <f>IF('8'!$B$5="","",IF('8'!$B$36="","",1))</f>
        <v/>
      </c>
      <c r="BA2633" s="137" t="str">
        <f>IF('8'!$B$5="","",IF('8'!$B$36="","",54))</f>
        <v/>
      </c>
      <c r="BB2633" s="137"/>
      <c r="BC2633" s="141" t="str">
        <f>IF('8'!$B$5="","",IF('8'!$B$36="","",0))</f>
        <v/>
      </c>
      <c r="BD2633" s="137" t="str">
        <f>IF('8'!$B$5="","",IF('8'!$B$36="","",'8'!$B$2))</f>
        <v/>
      </c>
      <c r="BE2633" s="138" t="str">
        <f>IF('8'!$B$5="","",IF('8'!$B$36="","",'8'!$B$4))</f>
        <v/>
      </c>
    </row>
    <row r="2634" spans="50:57" x14ac:dyDescent="0.25">
      <c r="AX2634" s="139" t="str">
        <f>IF('8'!$B$5="","",IF('8'!$B$36="","",'8'!$B$5))</f>
        <v/>
      </c>
      <c r="AY2634" s="137" t="str">
        <f>IF('8'!$B$5="","",IF('8'!$B$36="","","PCF011003"))</f>
        <v/>
      </c>
      <c r="AZ2634" s="140" t="str">
        <f>IF('8'!$B$5="","",IF('8'!$B$36="","",1))</f>
        <v/>
      </c>
      <c r="BA2634" s="137" t="str">
        <f>IF('8'!$B$5="","",IF('8'!$B$36="","",55))</f>
        <v/>
      </c>
      <c r="BB2634" s="137"/>
      <c r="BC2634" s="141" t="str">
        <f>IF('8'!$B$5="","",IF('8'!$B$36="","",0))</f>
        <v/>
      </c>
      <c r="BD2634" s="137" t="str">
        <f>IF('8'!$B$5="","",IF('8'!$B$36="","",'8'!$B$2))</f>
        <v/>
      </c>
      <c r="BE2634" s="138" t="str">
        <f>IF('8'!$B$5="","",IF('8'!$B$36="","",'8'!$B$4))</f>
        <v/>
      </c>
    </row>
    <row r="2635" spans="50:57" x14ac:dyDescent="0.25">
      <c r="AX2635" s="139" t="str">
        <f>IF('8'!$B$5="","",IF('8'!$B$36="","",'8'!$B$5))</f>
        <v/>
      </c>
      <c r="AY2635" s="137" t="str">
        <f>IF('8'!$B$5="","",IF('8'!$B$36="","","PCF011003"))</f>
        <v/>
      </c>
      <c r="AZ2635" s="140" t="str">
        <f>IF('8'!$B$5="","",IF('8'!$B$36="","",1))</f>
        <v/>
      </c>
      <c r="BA2635" s="137" t="str">
        <f>IF('8'!$B$5="","",IF('8'!$B$36="","",56))</f>
        <v/>
      </c>
      <c r="BB2635" s="137"/>
      <c r="BC2635" s="141" t="str">
        <f>IF('8'!$B$5="","",IF('8'!$B$36="","",0))</f>
        <v/>
      </c>
      <c r="BD2635" s="137" t="str">
        <f>IF('8'!$B$5="","",IF('8'!$B$36="","",'8'!$B$2))</f>
        <v/>
      </c>
      <c r="BE2635" s="138" t="str">
        <f>IF('8'!$B$5="","",IF('8'!$B$36="","",'8'!$B$4))</f>
        <v/>
      </c>
    </row>
    <row r="2636" spans="50:57" x14ac:dyDescent="0.25">
      <c r="AX2636" s="139" t="str">
        <f>IF('8'!$B$5="","",IF('8'!$B$36="","",'8'!$B$5))</f>
        <v/>
      </c>
      <c r="AY2636" s="137" t="str">
        <f>IF('8'!$B$5="","",IF('8'!$B$36="","","PCF011003"))</f>
        <v/>
      </c>
      <c r="AZ2636" s="140" t="str">
        <f>IF('8'!$B$5="","",IF('8'!$B$36="","",1))</f>
        <v/>
      </c>
      <c r="BA2636" s="137" t="str">
        <f>IF('8'!$B$5="","",IF('8'!$B$36="","",57))</f>
        <v/>
      </c>
      <c r="BB2636" s="137"/>
      <c r="BC2636" s="141" t="str">
        <f>IF('8'!$B$5="","",IF('8'!$B$36="","",0))</f>
        <v/>
      </c>
      <c r="BD2636" s="137" t="str">
        <f>IF('8'!$B$5="","",IF('8'!$B$36="","",'8'!$B$2))</f>
        <v/>
      </c>
      <c r="BE2636" s="138" t="str">
        <f>IF('8'!$B$5="","",IF('8'!$B$36="","",'8'!$B$4))</f>
        <v/>
      </c>
    </row>
    <row r="2637" spans="50:57" x14ac:dyDescent="0.25">
      <c r="AX2637" s="139" t="str">
        <f>IF('8'!$B$5="","",IF('8'!$B$36="","",'8'!$B$5))</f>
        <v/>
      </c>
      <c r="AY2637" s="137" t="str">
        <f>IF('8'!$B$5="","",IF('8'!$B$36="","","PCF011003"))</f>
        <v/>
      </c>
      <c r="AZ2637" s="140" t="str">
        <f>IF('8'!$B$5="","",IF('8'!$B$36="","",1))</f>
        <v/>
      </c>
      <c r="BA2637" s="137" t="str">
        <f>IF('8'!$B$5="","",IF('8'!$B$36="","",58))</f>
        <v/>
      </c>
      <c r="BB2637" s="137"/>
      <c r="BC2637" s="141" t="str">
        <f>IF('8'!$B$5="","",IF('8'!$B$36="","",0))</f>
        <v/>
      </c>
      <c r="BD2637" s="137" t="str">
        <f>IF('8'!$B$5="","",IF('8'!$B$36="","",'8'!$B$2))</f>
        <v/>
      </c>
      <c r="BE2637" s="138" t="str">
        <f>IF('8'!$B$5="","",IF('8'!$B$36="","",'8'!$B$4))</f>
        <v/>
      </c>
    </row>
    <row r="2638" spans="50:57" x14ac:dyDescent="0.25">
      <c r="AX2638" s="139" t="str">
        <f>IF('8'!$B$5="","",IF('8'!$B$36="","",'8'!$B$5))</f>
        <v/>
      </c>
      <c r="AY2638" s="137" t="str">
        <f>IF('8'!$B$5="","",IF('8'!$B$36="","","PCF011003"))</f>
        <v/>
      </c>
      <c r="AZ2638" s="140" t="str">
        <f>IF('8'!$B$5="","",IF('8'!$B$36="","",1))</f>
        <v/>
      </c>
      <c r="BA2638" s="137" t="str">
        <f>IF('8'!$B$5="","",IF('8'!$B$36="","",59))</f>
        <v/>
      </c>
      <c r="BB2638" s="137"/>
      <c r="BC2638" s="141" t="str">
        <f>IF('8'!$B$5="","",IF('8'!$B$36="","",0))</f>
        <v/>
      </c>
      <c r="BD2638" s="137" t="str">
        <f>IF('8'!$B$5="","",IF('8'!$B$36="","",'8'!$B$2))</f>
        <v/>
      </c>
      <c r="BE2638" s="138" t="str">
        <f>IF('8'!$B$5="","",IF('8'!$B$36="","",'8'!$B$4))</f>
        <v/>
      </c>
    </row>
    <row r="2639" spans="50:57" x14ac:dyDescent="0.25">
      <c r="AX2639" s="139" t="str">
        <f>IF('8'!$B$5="","",IF('8'!$B$36="","",'8'!$B$5))</f>
        <v/>
      </c>
      <c r="AY2639" s="137" t="str">
        <f>IF('8'!$B$5="","",IF('8'!$B$36="","","PCF011003"))</f>
        <v/>
      </c>
      <c r="AZ2639" s="140" t="str">
        <f>IF('8'!$B$5="","",IF('8'!$B$36="","",1))</f>
        <v/>
      </c>
      <c r="BA2639" s="137" t="str">
        <f>IF('8'!$B$5="","",IF('8'!$B$36="","",60))</f>
        <v/>
      </c>
      <c r="BB2639" s="137"/>
      <c r="BC2639" s="141" t="str">
        <f>IF('8'!$B$5="","",IF('8'!$B$36="","",0))</f>
        <v/>
      </c>
      <c r="BD2639" s="137" t="str">
        <f>IF('8'!$B$5="","",IF('8'!$B$36="","",'8'!$B$2))</f>
        <v/>
      </c>
      <c r="BE2639" s="138" t="str">
        <f>IF('8'!$B$5="","",IF('8'!$B$36="","",'8'!$B$4))</f>
        <v/>
      </c>
    </row>
    <row r="2640" spans="50:57" x14ac:dyDescent="0.25">
      <c r="AX2640" s="139" t="str">
        <f>IF('8'!$B$5="","",IF('8'!$B$36="","",'8'!$B$5))</f>
        <v/>
      </c>
      <c r="AY2640" s="137" t="str">
        <f>IF('8'!$B$5="","",IF('8'!$B$36="","","PCF011003"))</f>
        <v/>
      </c>
      <c r="AZ2640" s="140" t="str">
        <f>IF('8'!$B$5="","",IF('8'!$B$36="","",1))</f>
        <v/>
      </c>
      <c r="BA2640" s="137" t="str">
        <f>IF('8'!$B$5="","",IF('8'!$B$36="","",61))</f>
        <v/>
      </c>
      <c r="BB2640" s="137"/>
      <c r="BC2640" s="141" t="str">
        <f>IF('8'!$B$5="","",IF('8'!$B$36="","",0))</f>
        <v/>
      </c>
      <c r="BD2640" s="137" t="str">
        <f>IF('8'!$B$5="","",IF('8'!$B$36="","",'8'!$B$2))</f>
        <v/>
      </c>
      <c r="BE2640" s="138" t="str">
        <f>IF('8'!$B$5="","",IF('8'!$B$36="","",'8'!$B$4))</f>
        <v/>
      </c>
    </row>
    <row r="2641" spans="50:57" x14ac:dyDescent="0.25">
      <c r="AX2641" s="139" t="str">
        <f>IF('8'!$B$5="","",IF('8'!$B$36="","",'8'!$B$5))</f>
        <v/>
      </c>
      <c r="AY2641" s="137" t="str">
        <f>IF('8'!$B$5="","",IF('8'!$B$36="","","PCF011003"))</f>
        <v/>
      </c>
      <c r="AZ2641" s="140" t="str">
        <f>IF('8'!$B$5="","",IF('8'!$B$36="","",1))</f>
        <v/>
      </c>
      <c r="BA2641" s="137" t="str">
        <f>IF('8'!$B$5="","",IF('8'!$B$36="","",70))</f>
        <v/>
      </c>
      <c r="BB2641" s="137" t="str">
        <f>IF('8'!$B$5="","",IF('8'!$B$36="","",IF('8'!$A$18="","",'8'!$A$18)))</f>
        <v/>
      </c>
      <c r="BC2641" s="141" t="str">
        <f>IF('8'!$B$5="","",IF('8'!$B$36="","",0))</f>
        <v/>
      </c>
      <c r="BD2641" s="137" t="str">
        <f>IF('8'!$B$5="","",IF('8'!$B$36="","",'8'!$B$2))</f>
        <v/>
      </c>
      <c r="BE2641" s="138" t="str">
        <f>IF('8'!$B$5="","",IF('8'!$B$36="","",'8'!$B$4))</f>
        <v/>
      </c>
    </row>
    <row r="2642" spans="50:57" x14ac:dyDescent="0.25">
      <c r="AX2642" s="139" t="str">
        <f>IF('8'!$B$5="","",IF('8'!$B$36="","",'8'!$B$5))</f>
        <v/>
      </c>
      <c r="AY2642" s="137" t="str">
        <f>IF('8'!$B$5="","",IF('8'!$B$36="","","PCF011003"))</f>
        <v/>
      </c>
      <c r="AZ2642" s="140" t="str">
        <f>IF('8'!$B$5="","",IF('8'!$B$36="","",1))</f>
        <v/>
      </c>
      <c r="BA2642" s="137" t="str">
        <f>IF('8'!$B$5="","",IF('8'!$B$36="","",71))</f>
        <v/>
      </c>
      <c r="BB2642" s="137" t="str">
        <f>IF('8'!$B$5="","",IF('8'!$B$36="","",IF('8'!$A$18="","",'8'!$A$18)))</f>
        <v/>
      </c>
      <c r="BC2642" s="141" t="str">
        <f>IF('8'!$B$5="","",IF('8'!$B$36="","",0))</f>
        <v/>
      </c>
      <c r="BD2642" s="137" t="str">
        <f>IF('8'!$B$5="","",IF('8'!$B$36="","",'8'!$B$2))</f>
        <v/>
      </c>
      <c r="BE2642" s="138" t="str">
        <f>IF('8'!$B$5="","",IF('8'!$B$36="","",'8'!$B$4))</f>
        <v/>
      </c>
    </row>
    <row r="2643" spans="50:57" x14ac:dyDescent="0.25">
      <c r="AX2643" s="139" t="str">
        <f>IF('8'!$B$5="","",IF('8'!$B$36="","",'8'!$B$5))</f>
        <v/>
      </c>
      <c r="AY2643" s="137" t="str">
        <f>IF('8'!$B$5="","",IF('8'!$B$36="","","PCF011003"))</f>
        <v/>
      </c>
      <c r="AZ2643" s="140" t="str">
        <f>IF('8'!$B$5="","",IF('8'!$B$36="","",1))</f>
        <v/>
      </c>
      <c r="BA2643" s="137" t="str">
        <f>IF('8'!$B$5="","",IF('8'!$B$36="","",72))</f>
        <v/>
      </c>
      <c r="BB2643" s="137" t="str">
        <f>IF('8'!$B$5="","",IF('8'!$B$36="","",IF('8'!$A$19="","",'8'!$A$19)))</f>
        <v/>
      </c>
      <c r="BC2643" s="141" t="str">
        <f>IF('8'!$B$5="","",IF('8'!$B$36="","",0))</f>
        <v/>
      </c>
      <c r="BD2643" s="137" t="str">
        <f>IF('8'!$B$5="","",IF('8'!$B$36="","",'8'!$B$2))</f>
        <v/>
      </c>
      <c r="BE2643" s="138" t="str">
        <f>IF('8'!$B$5="","",IF('8'!$B$36="","",'8'!$B$4))</f>
        <v/>
      </c>
    </row>
    <row r="2644" spans="50:57" x14ac:dyDescent="0.25">
      <c r="AX2644" s="139" t="str">
        <f>IF('8'!$B$5="","",IF('8'!$B$36="","",'8'!$B$5))</f>
        <v/>
      </c>
      <c r="AY2644" s="137" t="str">
        <f>IF('8'!$B$5="","",IF('8'!$B$36="","","PCF011003"))</f>
        <v/>
      </c>
      <c r="AZ2644" s="140" t="str">
        <f>IF('8'!$B$5="","",IF('8'!$B$36="","",1))</f>
        <v/>
      </c>
      <c r="BA2644" s="137" t="str">
        <f>IF('8'!$B$5="","",IF('8'!$B$36="","",73))</f>
        <v/>
      </c>
      <c r="BB2644" s="137" t="str">
        <f>IF('8'!$B$5="","",IF('8'!$B$36="","",IF('8'!$A$19="","",'8'!$A$19)))</f>
        <v/>
      </c>
      <c r="BC2644" s="141" t="str">
        <f>IF('8'!$B$5="","",IF('8'!$B$36="","",0))</f>
        <v/>
      </c>
      <c r="BD2644" s="137" t="str">
        <f>IF('8'!$B$5="","",IF('8'!$B$36="","",'8'!$B$2))</f>
        <v/>
      </c>
      <c r="BE2644" s="138" t="str">
        <f>IF('8'!$B$5="","",IF('8'!$B$36="","",'8'!$B$4))</f>
        <v/>
      </c>
    </row>
    <row r="2645" spans="50:57" x14ac:dyDescent="0.25">
      <c r="AX2645" s="139" t="str">
        <f>IF('8'!$B$5="","",IF('8'!$B$36="","",'8'!$B$5))</f>
        <v/>
      </c>
      <c r="AY2645" s="137" t="str">
        <f>IF('8'!$B$5="","",IF('8'!$B$36="","","PCF011003"))</f>
        <v/>
      </c>
      <c r="AZ2645" s="140" t="str">
        <f>IF('8'!$B$5="","",IF('8'!$B$36="","",1))</f>
        <v/>
      </c>
      <c r="BA2645" s="137" t="str">
        <f>IF('8'!$B$5="","",IF('8'!$B$36="","",74))</f>
        <v/>
      </c>
      <c r="BB2645" s="137" t="str">
        <f>IF('8'!$B$5="","",IF('8'!$B$36="","",IF('8'!$A$20="","",'8'!$A$20)))</f>
        <v/>
      </c>
      <c r="BC2645" s="141" t="str">
        <f>IF('8'!$B$5="","",IF('8'!$B$36="","",0))</f>
        <v/>
      </c>
      <c r="BD2645" s="137" t="str">
        <f>IF('8'!$B$5="","",IF('8'!$B$36="","",'8'!$B$2))</f>
        <v/>
      </c>
      <c r="BE2645" s="138" t="str">
        <f>IF('8'!$B$5="","",IF('8'!$B$36="","",'8'!$B$4))</f>
        <v/>
      </c>
    </row>
    <row r="2646" spans="50:57" x14ac:dyDescent="0.25">
      <c r="AX2646" s="139" t="str">
        <f>IF('8'!$B$5="","",IF('8'!$B$36="","",'8'!$B$5))</f>
        <v/>
      </c>
      <c r="AY2646" s="137" t="str">
        <f>IF('8'!$B$5="","",IF('8'!$B$36="","","PCF011003"))</f>
        <v/>
      </c>
      <c r="AZ2646" s="140" t="str">
        <f>IF('8'!$B$5="","",IF('8'!$B$36="","",1))</f>
        <v/>
      </c>
      <c r="BA2646" s="137" t="str">
        <f>IF('8'!$B$5="","",IF('8'!$B$36="","",75))</f>
        <v/>
      </c>
      <c r="BB2646" s="137" t="str">
        <f>IF('8'!$B$5="","",IF('8'!$B$36="","",IF('8'!$A$20="","",'8'!$A$20)))</f>
        <v/>
      </c>
      <c r="BC2646" s="141" t="str">
        <f>IF('8'!$B$5="","",IF('8'!$B$36="","",0))</f>
        <v/>
      </c>
      <c r="BD2646" s="137" t="str">
        <f>IF('8'!$B$5="","",IF('8'!$B$36="","",'8'!$B$2))</f>
        <v/>
      </c>
      <c r="BE2646" s="138" t="str">
        <f>IF('8'!$B$5="","",IF('8'!$B$36="","",'8'!$B$4))</f>
        <v/>
      </c>
    </row>
    <row r="2647" spans="50:57" x14ac:dyDescent="0.25">
      <c r="AX2647" s="139" t="str">
        <f>IF('8'!$B$5="","",IF('8'!$B$36="","",'8'!$B$5))</f>
        <v/>
      </c>
      <c r="AY2647" s="137" t="str">
        <f>IF('8'!$B$5="","",IF('8'!$B$36="","","PCF011003"))</f>
        <v/>
      </c>
      <c r="AZ2647" s="140" t="str">
        <f>IF('8'!$B$5="","",IF('8'!$B$36="","",1))</f>
        <v/>
      </c>
      <c r="BA2647" s="137" t="str">
        <f>IF('8'!$B$5="","",IF('8'!$B$36="","",76))</f>
        <v/>
      </c>
      <c r="BB2647" s="137" t="str">
        <f>IF('8'!$B$5="","",IF('8'!$B$36="","",IF('8'!$A$21="","",'8'!$A$21)))</f>
        <v/>
      </c>
      <c r="BC2647" s="141" t="str">
        <f>IF('8'!$B$5="","",IF('8'!$B$36="","",0))</f>
        <v/>
      </c>
      <c r="BD2647" s="137" t="str">
        <f>IF('8'!$B$5="","",IF('8'!$B$36="","",'8'!$B$2))</f>
        <v/>
      </c>
      <c r="BE2647" s="138" t="str">
        <f>IF('8'!$B$5="","",IF('8'!$B$36="","",'8'!$B$4))</f>
        <v/>
      </c>
    </row>
    <row r="2648" spans="50:57" x14ac:dyDescent="0.25">
      <c r="AX2648" s="139" t="str">
        <f>IF('8'!$B$5="","",IF('8'!$B$36="","",'8'!$B$5))</f>
        <v/>
      </c>
      <c r="AY2648" s="137" t="str">
        <f>IF('8'!$B$5="","",IF('8'!$B$36="","","PCF011003"))</f>
        <v/>
      </c>
      <c r="AZ2648" s="140" t="str">
        <f>IF('8'!$B$5="","",IF('8'!$B$36="","",1))</f>
        <v/>
      </c>
      <c r="BA2648" s="137" t="str">
        <f>IF('8'!$B$5="","",IF('8'!$B$36="","",77))</f>
        <v/>
      </c>
      <c r="BB2648" s="137" t="str">
        <f>IF('8'!$B$5="","",IF('8'!$B$36="","",IF('8'!$A$21="","",'8'!$A$21)))</f>
        <v/>
      </c>
      <c r="BC2648" s="141" t="str">
        <f>IF('8'!$B$5="","",IF('8'!$B$36="","",0))</f>
        <v/>
      </c>
      <c r="BD2648" s="137" t="str">
        <f>IF('8'!$B$5="","",IF('8'!$B$36="","",'8'!$B$2))</f>
        <v/>
      </c>
      <c r="BE2648" s="138" t="str">
        <f>IF('8'!$B$5="","",IF('8'!$B$36="","",'8'!$B$4))</f>
        <v/>
      </c>
    </row>
    <row r="2649" spans="50:57" x14ac:dyDescent="0.25">
      <c r="AX2649" s="139" t="str">
        <f>IF('8'!$B$5="","",IF('8'!$B$36="","",'8'!$B$5))</f>
        <v/>
      </c>
      <c r="AY2649" s="137" t="str">
        <f>IF('8'!$B$5="","",IF('8'!$B$36="","","PCF011003"))</f>
        <v/>
      </c>
      <c r="AZ2649" s="140" t="str">
        <f>IF('8'!$B$5="","",IF('8'!$B$36="","",1))</f>
        <v/>
      </c>
      <c r="BA2649" s="137" t="str">
        <f>IF('8'!$B$5="","",IF('8'!$B$36="","",78))</f>
        <v/>
      </c>
      <c r="BB2649" s="137" t="str">
        <f>IF('8'!$B$5="","",IF('8'!$B$36="","",IF('8'!$J$18="","",'8'!$J$18)))</f>
        <v/>
      </c>
      <c r="BC2649" s="141" t="str">
        <f>IF('8'!$B$5="","",IF('8'!$B$36="","",0))</f>
        <v/>
      </c>
      <c r="BD2649" s="137" t="str">
        <f>IF('8'!$B$5="","",IF('8'!$B$36="","",'8'!$B$2))</f>
        <v/>
      </c>
      <c r="BE2649" s="138" t="str">
        <f>IF('8'!$B$5="","",IF('8'!$B$36="","",'8'!$B$4))</f>
        <v/>
      </c>
    </row>
    <row r="2650" spans="50:57" x14ac:dyDescent="0.25">
      <c r="AX2650" s="139" t="str">
        <f>IF('8'!$B$5="","",IF('8'!$B$36="","",'8'!$B$5))</f>
        <v/>
      </c>
      <c r="AY2650" s="137" t="str">
        <f>IF('8'!$B$5="","",IF('8'!$B$36="","","PCF011003"))</f>
        <v/>
      </c>
      <c r="AZ2650" s="140" t="str">
        <f>IF('8'!$B$5="","",IF('8'!$B$36="","",1))</f>
        <v/>
      </c>
      <c r="BA2650" s="137" t="str">
        <f>IF('8'!$B$5="","",IF('8'!$B$36="","",79))</f>
        <v/>
      </c>
      <c r="BB2650" s="137" t="str">
        <f>IF('8'!$B$5="","",IF('8'!$B$36="","",IF('8'!$J$18="","",'8'!$J$18)))</f>
        <v/>
      </c>
      <c r="BC2650" s="141" t="str">
        <f>IF('8'!$B$5="","",IF('8'!$B$36="","",0))</f>
        <v/>
      </c>
      <c r="BD2650" s="137" t="str">
        <f>IF('8'!$B$5="","",IF('8'!$B$36="","",'8'!$B$2))</f>
        <v/>
      </c>
      <c r="BE2650" s="138" t="str">
        <f>IF('8'!$B$5="","",IF('8'!$B$36="","",'8'!$B$4))</f>
        <v/>
      </c>
    </row>
    <row r="2651" spans="50:57" x14ac:dyDescent="0.25">
      <c r="AX2651" s="139" t="str">
        <f>IF('8'!$B$5="","",IF('8'!$B$36="","",'8'!$B$5))</f>
        <v/>
      </c>
      <c r="AY2651" s="137" t="str">
        <f>IF('8'!$B$5="","",IF('8'!$B$36="","","PCF011003"))</f>
        <v/>
      </c>
      <c r="AZ2651" s="140" t="str">
        <f>IF('8'!$B$5="","",IF('8'!$B$36="","",1))</f>
        <v/>
      </c>
      <c r="BA2651" s="137" t="str">
        <f>IF('8'!$B$5="","",IF('8'!$B$36="","",80))</f>
        <v/>
      </c>
      <c r="BB2651" s="137" t="str">
        <f>IF('8'!$B$5="","",IF('8'!$B$36="","",IF('8'!$J$19="","",'8'!$J$19)))</f>
        <v/>
      </c>
      <c r="BC2651" s="141" t="str">
        <f>IF('8'!$B$5="","",IF('8'!$B$36="","",0))</f>
        <v/>
      </c>
      <c r="BD2651" s="137" t="str">
        <f>IF('8'!$B$5="","",IF('8'!$B$36="","",'8'!$B$2))</f>
        <v/>
      </c>
      <c r="BE2651" s="138" t="str">
        <f>IF('8'!$B$5="","",IF('8'!$B$36="","",'8'!$B$4))</f>
        <v/>
      </c>
    </row>
    <row r="2652" spans="50:57" x14ac:dyDescent="0.25">
      <c r="AX2652" s="139" t="str">
        <f>IF('8'!$B$5="","",IF('8'!$B$36="","",'8'!$B$5))</f>
        <v/>
      </c>
      <c r="AY2652" s="137" t="str">
        <f>IF('8'!$B$5="","",IF('8'!$B$36="","","PCF011003"))</f>
        <v/>
      </c>
      <c r="AZ2652" s="140" t="str">
        <f>IF('8'!$B$5="","",IF('8'!$B$36="","",1))</f>
        <v/>
      </c>
      <c r="BA2652" s="137" t="str">
        <f>IF('8'!$B$5="","",IF('8'!$B$36="","",81))</f>
        <v/>
      </c>
      <c r="BB2652" s="137" t="str">
        <f>IF('8'!$B$5="","",IF('8'!$B$36="","",IF('8'!$J$19="","",'8'!$J$19)))</f>
        <v/>
      </c>
      <c r="BC2652" s="141" t="str">
        <f>IF('8'!$B$5="","",IF('8'!$B$36="","",0))</f>
        <v/>
      </c>
      <c r="BD2652" s="137" t="str">
        <f>IF('8'!$B$5="","",IF('8'!$B$36="","",'8'!$B$2))</f>
        <v/>
      </c>
      <c r="BE2652" s="138" t="str">
        <f>IF('8'!$B$5="","",IF('8'!$B$36="","",'8'!$B$4))</f>
        <v/>
      </c>
    </row>
    <row r="2653" spans="50:57" x14ac:dyDescent="0.25">
      <c r="AX2653" s="139" t="str">
        <f>IF('8'!$B$5="","",IF('8'!$B$36="","",'8'!$B$5))</f>
        <v/>
      </c>
      <c r="AY2653" s="137" t="str">
        <f>IF('8'!$B$5="","",IF('8'!$B$36="","","PCF011003"))</f>
        <v/>
      </c>
      <c r="AZ2653" s="140" t="str">
        <f>IF('8'!$B$5="","",IF('8'!$B$36="","",1))</f>
        <v/>
      </c>
      <c r="BA2653" s="137" t="str">
        <f>IF('8'!$B$5="","",IF('8'!$B$36="","",82))</f>
        <v/>
      </c>
      <c r="BB2653" s="137" t="str">
        <f>IF('8'!$B$5="","",IF('8'!$B$36="","",IF('8'!$J$20="","",'8'!$J$20)))</f>
        <v/>
      </c>
      <c r="BC2653" s="141" t="str">
        <f>IF('8'!$B$5="","",IF('8'!$B$36="","",0))</f>
        <v/>
      </c>
      <c r="BD2653" s="137" t="str">
        <f>IF('8'!$B$5="","",IF('8'!$B$36="","",'8'!$B$2))</f>
        <v/>
      </c>
      <c r="BE2653" s="138" t="str">
        <f>IF('8'!$B$5="","",IF('8'!$B$36="","",'8'!$B$4))</f>
        <v/>
      </c>
    </row>
    <row r="2654" spans="50:57" x14ac:dyDescent="0.25">
      <c r="AX2654" s="139" t="str">
        <f>IF('8'!$B$5="","",IF('8'!$B$36="","",'8'!$B$5))</f>
        <v/>
      </c>
      <c r="AY2654" s="137" t="str">
        <f>IF('8'!$B$5="","",IF('8'!$B$36="","","PCF011003"))</f>
        <v/>
      </c>
      <c r="AZ2654" s="140" t="str">
        <f>IF('8'!$B$5="","",IF('8'!$B$36="","",1))</f>
        <v/>
      </c>
      <c r="BA2654" s="137" t="str">
        <f>IF('8'!$B$5="","",IF('8'!$B$36="","",83))</f>
        <v/>
      </c>
      <c r="BB2654" s="137" t="str">
        <f>IF('8'!$B$5="","",IF('8'!$B$36="","",IF('8'!$J$20="","",'8'!$J$20)))</f>
        <v/>
      </c>
      <c r="BC2654" s="141" t="str">
        <f>IF('8'!$B$5="","",IF('8'!$B$36="","",0))</f>
        <v/>
      </c>
      <c r="BD2654" s="137" t="str">
        <f>IF('8'!$B$5="","",IF('8'!$B$36="","",'8'!$B$2))</f>
        <v/>
      </c>
      <c r="BE2654" s="138" t="str">
        <f>IF('8'!$B$5="","",IF('8'!$B$36="","",'8'!$B$4))</f>
        <v/>
      </c>
    </row>
    <row r="2655" spans="50:57" x14ac:dyDescent="0.25">
      <c r="AX2655" s="139" t="str">
        <f>IF('8'!$B$5="","",IF('8'!$B$36="","",'8'!$B$5))</f>
        <v/>
      </c>
      <c r="AY2655" s="137" t="str">
        <f>IF('8'!$B$5="","",IF('8'!$B$36="","","PCF011003"))</f>
        <v/>
      </c>
      <c r="AZ2655" s="140" t="str">
        <f>IF('8'!$B$5="","",IF('8'!$B$36="","",1))</f>
        <v/>
      </c>
      <c r="BA2655" s="137" t="str">
        <f>IF('8'!$B$5="","",IF('8'!$B$36="","",84))</f>
        <v/>
      </c>
      <c r="BB2655" s="137" t="str">
        <f>IF('8'!$B$5="","",IF('8'!$B$36="","",IF('8'!$J$21="","",'8'!$J$21)))</f>
        <v/>
      </c>
      <c r="BC2655" s="141" t="str">
        <f>IF('8'!$B$5="","",IF('8'!$B$36="","",0))</f>
        <v/>
      </c>
      <c r="BD2655" s="137" t="str">
        <f>IF('8'!$B$5="","",IF('8'!$B$36="","",'8'!$B$2))</f>
        <v/>
      </c>
      <c r="BE2655" s="138" t="str">
        <f>IF('8'!$B$5="","",IF('8'!$B$36="","",'8'!$B$4))</f>
        <v/>
      </c>
    </row>
    <row r="2656" spans="50:57" x14ac:dyDescent="0.25">
      <c r="AX2656" s="139" t="str">
        <f>IF('8'!$B$5="","",IF('8'!$B$36="","",'8'!$B$5))</f>
        <v/>
      </c>
      <c r="AY2656" s="137" t="str">
        <f>IF('8'!$B$5="","",IF('8'!$B$36="","","PCF011003"))</f>
        <v/>
      </c>
      <c r="AZ2656" s="140" t="str">
        <f>IF('8'!$B$5="","",IF('8'!$B$36="","",1))</f>
        <v/>
      </c>
      <c r="BA2656" s="137" t="str">
        <f>IF('8'!$B$5="","",IF('8'!$B$36="","",85))</f>
        <v/>
      </c>
      <c r="BB2656" s="137" t="str">
        <f>IF('8'!$B$5="","",IF('8'!$B$36="","",IF('8'!$J$21="","",'8'!$J$21)))</f>
        <v/>
      </c>
      <c r="BC2656" s="141" t="str">
        <f>IF('8'!$B$5="","",IF('8'!$B$36="","",0))</f>
        <v/>
      </c>
      <c r="BD2656" s="137" t="str">
        <f>IF('8'!$B$5="","",IF('8'!$B$36="","",'8'!$B$2))</f>
        <v/>
      </c>
      <c r="BE2656" s="138" t="str">
        <f>IF('8'!$B$5="","",IF('8'!$B$36="","",'8'!$B$4))</f>
        <v/>
      </c>
    </row>
    <row r="2657" spans="50:57" x14ac:dyDescent="0.25">
      <c r="AX2657" s="139" t="str">
        <f>IF('8'!$B$5="","",IF('8'!$B$36="","",'8'!$B$5))</f>
        <v/>
      </c>
      <c r="AY2657" s="137" t="str">
        <f>IF('8'!$B$5="","",IF('8'!$B$36="","","PCF011003"))</f>
        <v/>
      </c>
      <c r="AZ2657" s="140" t="str">
        <f>IF('8'!$B$5="","",IF('8'!$B$36="","",1))</f>
        <v/>
      </c>
      <c r="BA2657" s="137" t="str">
        <f>IF('8'!$B$5="","",IF('8'!$B$36="","",86))</f>
        <v/>
      </c>
      <c r="BB2657" s="137" t="str">
        <f>IF('8'!$B$5="","",IF('8'!$B$36="","",IF('8'!$C$36="","",'8'!$C$36)))</f>
        <v/>
      </c>
      <c r="BC2657" s="141" t="str">
        <f>IF('8'!$B$5="","",IF('8'!$B$36="","",0))</f>
        <v/>
      </c>
      <c r="BD2657" s="137" t="str">
        <f>IF('8'!$B$5="","",IF('8'!$B$36="","",'8'!$B$2))</f>
        <v/>
      </c>
      <c r="BE2657" s="138" t="str">
        <f>IF('8'!$B$5="","",IF('8'!$B$36="","",'8'!$B$4))</f>
        <v/>
      </c>
    </row>
    <row r="2658" spans="50:57" x14ac:dyDescent="0.25">
      <c r="AX2658" s="139" t="str">
        <f>IF('8'!$B$5="","",IF('8'!$B$36="","",'8'!$B$5))</f>
        <v/>
      </c>
      <c r="AY2658" s="137" t="str">
        <f>IF('8'!$B$5="","",IF('8'!$B$36="","","PCF011003"))</f>
        <v/>
      </c>
      <c r="AZ2658" s="140" t="str">
        <f>IF('8'!$B$5="","",IF('8'!$B$36="","",1))</f>
        <v/>
      </c>
      <c r="BA2658" s="137" t="str">
        <f>IF('8'!$B$5="","",IF('8'!$B$36="","",87))</f>
        <v/>
      </c>
      <c r="BB2658" s="137" t="str">
        <f>IF('8'!$B$5="","",IF('8'!$B$36="","",IF('8'!$C$36="","",'8'!$C$36)))</f>
        <v/>
      </c>
      <c r="BC2658" s="141" t="str">
        <f>IF('8'!$B$5="","",IF('8'!$B$36="","",0))</f>
        <v/>
      </c>
      <c r="BD2658" s="137" t="str">
        <f>IF('8'!$B$5="","",IF('8'!$B$36="","",'8'!$B$2))</f>
        <v/>
      </c>
      <c r="BE2658" s="138" t="str">
        <f>IF('8'!$B$5="","",IF('8'!$B$36="","",'8'!$B$4))</f>
        <v/>
      </c>
    </row>
    <row r="2659" spans="50:57" x14ac:dyDescent="0.25">
      <c r="AX2659" s="139" t="str">
        <f>IF('8'!$B$5="","",IF('8'!$B$36="","",'8'!$B$5))</f>
        <v/>
      </c>
      <c r="AY2659" s="137" t="str">
        <f>IF('8'!$B$5="","",IF('8'!$B$36="","","PCF011003"))</f>
        <v/>
      </c>
      <c r="AZ2659" s="140" t="str">
        <f>IF('8'!$B$5="","",IF('8'!$B$36="","",1))</f>
        <v/>
      </c>
      <c r="BA2659" s="137" t="str">
        <f>IF('8'!$B$5="","",IF('8'!$B$36="","",88))</f>
        <v/>
      </c>
      <c r="BB2659" s="137" t="str">
        <f>IF('8'!$B$5="","",IF('8'!$B$36="","",IF('8'!$C$37="","",'8'!$C$37)))</f>
        <v/>
      </c>
      <c r="BC2659" s="141" t="str">
        <f>IF('8'!$B$5="","",IF('8'!$B$36="","",0))</f>
        <v/>
      </c>
      <c r="BD2659" s="137" t="str">
        <f>IF('8'!$B$5="","",IF('8'!$B$36="","",'8'!$B$2))</f>
        <v/>
      </c>
      <c r="BE2659" s="138" t="str">
        <f>IF('8'!$B$5="","",IF('8'!$B$36="","",'8'!$B$4))</f>
        <v/>
      </c>
    </row>
    <row r="2660" spans="50:57" x14ac:dyDescent="0.25">
      <c r="AX2660" s="139" t="str">
        <f>IF('8'!$B$5="","",IF('8'!$B$36="","",'8'!$B$5))</f>
        <v/>
      </c>
      <c r="AY2660" s="137" t="str">
        <f>IF('8'!$B$5="","",IF('8'!$B$36="","","PCF011003"))</f>
        <v/>
      </c>
      <c r="AZ2660" s="140" t="str">
        <f>IF('8'!$B$5="","",IF('8'!$B$36="","",1))</f>
        <v/>
      </c>
      <c r="BA2660" s="137" t="str">
        <f>IF('8'!$B$5="","",IF('8'!$B$36="","",89))</f>
        <v/>
      </c>
      <c r="BB2660" s="137" t="str">
        <f>IF('8'!$B$5="","",IF('8'!$B$36="","",IF('8'!$C$37="","",'8'!$C$37)))</f>
        <v/>
      </c>
      <c r="BC2660" s="141" t="str">
        <f>IF('8'!$B$5="","",IF('8'!$B$36="","",0))</f>
        <v/>
      </c>
      <c r="BD2660" s="137" t="str">
        <f>IF('8'!$B$5="","",IF('8'!$B$36="","",'8'!$B$2))</f>
        <v/>
      </c>
      <c r="BE2660" s="138" t="str">
        <f>IF('8'!$B$5="","",IF('8'!$B$36="","",'8'!$B$4))</f>
        <v/>
      </c>
    </row>
    <row r="2661" spans="50:57" x14ac:dyDescent="0.25">
      <c r="AX2661" s="139" t="str">
        <f>IF('8'!$B$5="","",IF('8'!$B$36="","",'8'!$B$5))</f>
        <v/>
      </c>
      <c r="AY2661" s="137" t="str">
        <f>IF('8'!$B$5="","",IF('8'!$B$36="","","PCF011003"))</f>
        <v/>
      </c>
      <c r="AZ2661" s="140" t="str">
        <f>IF('8'!$B$5="","",IF('8'!$B$36="","",1))</f>
        <v/>
      </c>
      <c r="BA2661" s="137" t="str">
        <f>IF('8'!$B$5="","",IF('8'!$B$36="","",90))</f>
        <v/>
      </c>
      <c r="BB2661" s="137" t="str">
        <f>IF('8'!$B$5="","",IF('8'!$B$36="","",IF('8'!$C$38="","",'8'!$C$38)))</f>
        <v/>
      </c>
      <c r="BC2661" s="141" t="str">
        <f>IF('8'!$B$5="","",IF('8'!$B$36="","",0))</f>
        <v/>
      </c>
      <c r="BD2661" s="137" t="str">
        <f>IF('8'!$B$5="","",IF('8'!$B$36="","",'8'!$B$2))</f>
        <v/>
      </c>
      <c r="BE2661" s="138" t="str">
        <f>IF('8'!$B$5="","",IF('8'!$B$36="","",'8'!$B$4))</f>
        <v/>
      </c>
    </row>
    <row r="2662" spans="50:57" x14ac:dyDescent="0.25">
      <c r="AX2662" s="139" t="str">
        <f>IF('8'!$B$5="","",IF('8'!$B$36="","",'8'!$B$5))</f>
        <v/>
      </c>
      <c r="AY2662" s="137" t="str">
        <f>IF('8'!$B$5="","",IF('8'!$B$36="","","PCF011003"))</f>
        <v/>
      </c>
      <c r="AZ2662" s="140" t="str">
        <f>IF('8'!$B$5="","",IF('8'!$B$36="","",1))</f>
        <v/>
      </c>
      <c r="BA2662" s="137" t="str">
        <f>IF('8'!$B$5="","",IF('8'!$B$36="","",91))</f>
        <v/>
      </c>
      <c r="BB2662" s="137" t="str">
        <f>IF('8'!$B$5="","",IF('8'!$B$36="","",IF('8'!$C$38="","",'8'!$C$38)))</f>
        <v/>
      </c>
      <c r="BC2662" s="141" t="str">
        <f>IF('8'!$B$5="","",IF('8'!$B$36="","",0))</f>
        <v/>
      </c>
      <c r="BD2662" s="137" t="str">
        <f>IF('8'!$B$5="","",IF('8'!$B$36="","",'8'!$B$2))</f>
        <v/>
      </c>
      <c r="BE2662" s="138" t="str">
        <f>IF('8'!$B$5="","",IF('8'!$B$36="","",'8'!$B$4))</f>
        <v/>
      </c>
    </row>
    <row r="2663" spans="50:57" x14ac:dyDescent="0.25">
      <c r="AX2663" s="139" t="str">
        <f>IF('8'!$B$5="","",IF('8'!$B$36="","",'8'!$B$5))</f>
        <v/>
      </c>
      <c r="AY2663" s="137" t="str">
        <f>IF('8'!$B$5="","",IF('8'!$B$36="","","PCF011003"))</f>
        <v/>
      </c>
      <c r="AZ2663" s="140" t="str">
        <f>IF('8'!$B$5="","",IF('8'!$B$36="","",1))</f>
        <v/>
      </c>
      <c r="BA2663" s="137" t="str">
        <f>IF('8'!$B$5="","",IF('8'!$B$36="","",92))</f>
        <v/>
      </c>
      <c r="BB2663" s="137" t="str">
        <f>IF('8'!$B$5="","",IF('8'!$B$36="","",IF('8'!$J$18="","",'8'!$J$18)))</f>
        <v/>
      </c>
      <c r="BC2663" s="141" t="str">
        <f>IF('8'!$B$5="","",IF('8'!$B$36="","",0))</f>
        <v/>
      </c>
      <c r="BD2663" s="137" t="str">
        <f>IF('8'!$B$5="","",IF('8'!$B$36="","",'8'!$B$2))</f>
        <v/>
      </c>
      <c r="BE2663" s="138" t="str">
        <f>IF('8'!$B$5="","",IF('8'!$B$36="","",'8'!$B$4))</f>
        <v/>
      </c>
    </row>
    <row r="2664" spans="50:57" x14ac:dyDescent="0.25">
      <c r="AX2664" s="139" t="str">
        <f>IF('8'!$B$5="","",IF('8'!$B$36="","",'8'!$B$5))</f>
        <v/>
      </c>
      <c r="AY2664" s="137" t="str">
        <f>IF('8'!$B$5="","",IF('8'!$B$36="","","PCF011003"))</f>
        <v/>
      </c>
      <c r="AZ2664" s="140" t="str">
        <f>IF('8'!$B$5="","",IF('8'!$B$36="","",1))</f>
        <v/>
      </c>
      <c r="BA2664" s="137" t="str">
        <f>IF('8'!$B$5="","",IF('8'!$B$36="","",93))</f>
        <v/>
      </c>
      <c r="BB2664" s="137" t="str">
        <f>IF('8'!$B$5="","",IF('8'!$B$36="","",IF('8'!$J$19="","",'8'!$J$19)))</f>
        <v/>
      </c>
      <c r="BC2664" s="141" t="str">
        <f>IF('8'!$B$5="","",IF('8'!$B$36="","",0))</f>
        <v/>
      </c>
      <c r="BD2664" s="137" t="str">
        <f>IF('8'!$B$5="","",IF('8'!$B$36="","",'8'!$B$2))</f>
        <v/>
      </c>
      <c r="BE2664" s="138" t="str">
        <f>IF('8'!$B$5="","",IF('8'!$B$36="","",'8'!$B$4))</f>
        <v/>
      </c>
    </row>
    <row r="2665" spans="50:57" x14ac:dyDescent="0.25">
      <c r="AX2665" s="139" t="str">
        <f>IF('8'!$B$5="","",IF('8'!$B$36="","",'8'!$B$5))</f>
        <v/>
      </c>
      <c r="AY2665" s="137" t="str">
        <f>IF('8'!$B$5="","",IF('8'!$B$36="","","PCF011003"))</f>
        <v/>
      </c>
      <c r="AZ2665" s="140" t="str">
        <f>IF('8'!$B$5="","",IF('8'!$B$36="","",1))</f>
        <v/>
      </c>
      <c r="BA2665" s="137" t="str">
        <f>IF('8'!$B$5="","",IF('8'!$B$36="","",94))</f>
        <v/>
      </c>
      <c r="BB2665" s="137" t="str">
        <f>IF('8'!$B$5="","",IF('8'!$B$36="","",IF('8'!$J$20="","",'8'!$J$20)))</f>
        <v/>
      </c>
      <c r="BC2665" s="141" t="str">
        <f>IF('8'!$B$5="","",IF('8'!$B$36="","",0))</f>
        <v/>
      </c>
      <c r="BD2665" s="137" t="str">
        <f>IF('8'!$B$5="","",IF('8'!$B$36="","",'8'!$B$2))</f>
        <v/>
      </c>
      <c r="BE2665" s="138" t="str">
        <f>IF('8'!$B$5="","",IF('8'!$B$36="","",'8'!$B$4))</f>
        <v/>
      </c>
    </row>
    <row r="2666" spans="50:57" x14ac:dyDescent="0.25">
      <c r="AX2666" s="139" t="str">
        <f>IF('8'!$B$5="","",IF('8'!$B$36="","",'8'!$B$5))</f>
        <v/>
      </c>
      <c r="AY2666" s="137" t="str">
        <f>IF('8'!$B$5="","",IF('8'!$B$36="","","PCF011003"))</f>
        <v/>
      </c>
      <c r="AZ2666" s="140" t="str">
        <f>IF('8'!$B$5="","",IF('8'!$B$36="","",1))</f>
        <v/>
      </c>
      <c r="BA2666" s="137" t="str">
        <f>IF('8'!$B$5="","",IF('8'!$B$36="","",95))</f>
        <v/>
      </c>
      <c r="BB2666" s="137" t="str">
        <f>IF('8'!$B$5="","",IF('8'!$B$36="","",IF('8'!$J$21="","",'8'!$J$21)))</f>
        <v/>
      </c>
      <c r="BC2666" s="141" t="str">
        <f>IF('8'!$B$5="","",IF('8'!$B$36="","",0))</f>
        <v/>
      </c>
      <c r="BD2666" s="137" t="str">
        <f>IF('8'!$B$5="","",IF('8'!$B$36="","",'8'!$B$2))</f>
        <v/>
      </c>
      <c r="BE2666" s="138" t="str">
        <f>IF('8'!$B$5="","",IF('8'!$B$36="","",'8'!$B$4))</f>
        <v/>
      </c>
    </row>
    <row r="2667" spans="50:57" x14ac:dyDescent="0.25">
      <c r="AX2667" s="139" t="str">
        <f>IF('8'!$B$5="","",IF('8'!$B$36="","",'8'!$B$5))</f>
        <v/>
      </c>
      <c r="AY2667" s="137" t="str">
        <f>IF('8'!$B$5="","",IF('8'!$B$36="","","PCF011003"))</f>
        <v/>
      </c>
      <c r="AZ2667" s="140" t="str">
        <f>IF('8'!$B$5="","",IF('8'!$B$36="","",1))</f>
        <v/>
      </c>
      <c r="BA2667" s="137" t="str">
        <f>IF('8'!$B$5="","",IF('8'!$B$36="","",96))</f>
        <v/>
      </c>
      <c r="BB2667" s="137" t="str">
        <f>IF('8'!$B$5="","",IF('8'!$B$36="","",IF('8'!$C$36="","",'8'!$C$36)))</f>
        <v/>
      </c>
      <c r="BC2667" s="141" t="str">
        <f>IF('8'!$B$5="","",IF('8'!$B$36="","",0))</f>
        <v/>
      </c>
      <c r="BD2667" s="137" t="str">
        <f>IF('8'!$B$5="","",IF('8'!$B$36="","",'8'!$B$2))</f>
        <v/>
      </c>
      <c r="BE2667" s="138" t="str">
        <f>IF('8'!$B$5="","",IF('8'!$B$36="","",'8'!$B$4))</f>
        <v/>
      </c>
    </row>
    <row r="2668" spans="50:57" x14ac:dyDescent="0.25">
      <c r="AX2668" s="139" t="str">
        <f>IF('8'!$B$5="","",IF('8'!$B$36="","",'8'!$B$5))</f>
        <v/>
      </c>
      <c r="AY2668" s="137" t="str">
        <f>IF('8'!$B$5="","",IF('8'!$B$36="","","PCF011003"))</f>
        <v/>
      </c>
      <c r="AZ2668" s="140" t="str">
        <f>IF('8'!$B$5="","",IF('8'!$B$36="","",1))</f>
        <v/>
      </c>
      <c r="BA2668" s="137" t="str">
        <f>IF('8'!$B$5="","",IF('8'!$B$36="","",97))</f>
        <v/>
      </c>
      <c r="BB2668" s="137" t="str">
        <f>IF('8'!$B$5="","",IF('8'!$B$36="","",IF('8'!$C$37="","",'8'!$C$37)))</f>
        <v/>
      </c>
      <c r="BC2668" s="141" t="str">
        <f>IF('8'!$B$5="","",IF('8'!$B$36="","",0))</f>
        <v/>
      </c>
      <c r="BD2668" s="137" t="str">
        <f>IF('8'!$B$5="","",IF('8'!$B$36="","",'8'!$B$2))</f>
        <v/>
      </c>
      <c r="BE2668" s="138" t="str">
        <f>IF('8'!$B$5="","",IF('8'!$B$36="","",'8'!$B$4))</f>
        <v/>
      </c>
    </row>
    <row r="2669" spans="50:57" x14ac:dyDescent="0.25">
      <c r="AX2669" s="139" t="str">
        <f>IF('8'!$B$5="","",IF('8'!$B$36="","",'8'!$B$5))</f>
        <v/>
      </c>
      <c r="AY2669" s="137" t="str">
        <f>IF('8'!$B$5="","",IF('8'!$B$36="","","PCF011003"))</f>
        <v/>
      </c>
      <c r="AZ2669" s="140" t="str">
        <f>IF('8'!$B$5="","",IF('8'!$B$36="","",1))</f>
        <v/>
      </c>
      <c r="BA2669" s="137" t="str">
        <f>IF('8'!$B$5="","",IF('8'!$B$36="","",98))</f>
        <v/>
      </c>
      <c r="BB2669" s="137" t="str">
        <f>IF('8'!$B$5="","",IF('8'!$B$36="","",IF('8'!$C$38="","",'8'!$C$38)))</f>
        <v/>
      </c>
      <c r="BC2669" s="141" t="str">
        <f>IF('8'!$B$5="","",IF('8'!$B$36="","",0))</f>
        <v/>
      </c>
      <c r="BD2669" s="137" t="str">
        <f>IF('8'!$B$5="","",IF('8'!$B$36="","",'8'!$B$2))</f>
        <v/>
      </c>
      <c r="BE2669" s="138" t="str">
        <f>IF('8'!$B$5="","",IF('8'!$B$36="","",'8'!$B$4))</f>
        <v/>
      </c>
    </row>
    <row r="2670" spans="50:57" x14ac:dyDescent="0.25">
      <c r="AX2670" s="139" t="str">
        <f>IF('8'!$B$5="","",IF('8'!$B$36="","",'8'!$B$5))</f>
        <v/>
      </c>
      <c r="AY2670" s="137" t="str">
        <f>IF('8'!$B$5="","",IF('8'!$B$36="","","PCF011003"))</f>
        <v/>
      </c>
      <c r="AZ2670" s="140" t="str">
        <f>IF('8'!$B$5="","",IF('8'!$B$36="","",1))</f>
        <v/>
      </c>
      <c r="BA2670" s="137" t="str">
        <f>IF('8'!$B$5="","",IF('8'!$B$36="","",99))</f>
        <v/>
      </c>
      <c r="BB2670" s="137"/>
      <c r="BC2670" s="141" t="str">
        <f>IF('8'!$B$5="","",IF('8'!$B$36="","",0))</f>
        <v/>
      </c>
      <c r="BD2670" s="137" t="str">
        <f>IF('8'!$B$5="","",IF('8'!$B$36="","",'8'!$B$2))</f>
        <v/>
      </c>
      <c r="BE2670" s="138" t="str">
        <f>IF('8'!$B$5="","",IF('8'!$B$36="","",'8'!$B$4))</f>
        <v/>
      </c>
    </row>
    <row r="2671" spans="50:57" x14ac:dyDescent="0.25">
      <c r="AX2671" s="139" t="str">
        <f>IF('8'!$B$5="","",IF('8'!$B$36="","",'8'!$B$5))</f>
        <v/>
      </c>
      <c r="AY2671" s="137" t="str">
        <f>IF('8'!$B$5="","",IF('8'!$B$36="","","PCF011003"))</f>
        <v/>
      </c>
      <c r="AZ2671" s="140" t="str">
        <f>IF('8'!$B$5="","",IF('8'!$B$36="","",1))</f>
        <v/>
      </c>
      <c r="BA2671" s="137" t="str">
        <f>IF('8'!$B$5="","",IF('8'!$B$36="","",100))</f>
        <v/>
      </c>
      <c r="BB2671" s="137"/>
      <c r="BC2671" s="141" t="str">
        <f>IF('8'!$B$5="","",IF('8'!$B$36="","",0))</f>
        <v/>
      </c>
      <c r="BD2671" s="137" t="str">
        <f>IF('8'!$B$5="","",IF('8'!$B$36="","",'8'!$B$2))</f>
        <v/>
      </c>
      <c r="BE2671" s="138" t="str">
        <f>IF('8'!$B$5="","",IF('8'!$B$36="","",'8'!$B$4))</f>
        <v/>
      </c>
    </row>
    <row r="2672" spans="50:57" x14ac:dyDescent="0.25">
      <c r="AX2672" s="139" t="str">
        <f>IF('8'!$B$5="","",IF('8'!$B$36="","",'8'!$B$5))</f>
        <v/>
      </c>
      <c r="AY2672" s="137" t="str">
        <f>IF('8'!$B$5="","",IF('8'!$B$36="","","PCF011003"))</f>
        <v/>
      </c>
      <c r="AZ2672" s="140" t="str">
        <f>IF('8'!$B$5="","",IF('8'!$B$36="","",1))</f>
        <v/>
      </c>
      <c r="BA2672" s="137" t="str">
        <f>IF('8'!$B$5="","",IF('8'!$B$36="","",101))</f>
        <v/>
      </c>
      <c r="BB2672" s="137" t="str">
        <f>IF('8'!$B$5="","",IF('8'!$B$36="","",IF('8'!$I$35="","",'8'!$I$35)))</f>
        <v/>
      </c>
      <c r="BC2672" s="141" t="str">
        <f>IF('8'!$B$5="","",IF('8'!$B$36="","",0))</f>
        <v/>
      </c>
      <c r="BD2672" s="137" t="str">
        <f>IF('8'!$B$5="","",IF('8'!$B$36="","",'8'!$B$2))</f>
        <v/>
      </c>
      <c r="BE2672" s="138" t="str">
        <f>IF('8'!$B$5="","",IF('8'!$B$36="","",'8'!$B$4))</f>
        <v/>
      </c>
    </row>
    <row r="2673" spans="50:57" x14ac:dyDescent="0.25">
      <c r="AX2673" s="139" t="str">
        <f>IF('8'!$B$5="","",IF('8'!$B$36="","",'8'!$B$5))</f>
        <v/>
      </c>
      <c r="AY2673" s="137" t="str">
        <f>IF('8'!$B$5="","",IF('8'!$B$36="","","PCF011003"))</f>
        <v/>
      </c>
      <c r="AZ2673" s="140" t="str">
        <f>IF('8'!$B$5="","",IF('8'!$B$36="","",1))</f>
        <v/>
      </c>
      <c r="BA2673" s="137" t="str">
        <f>IF('8'!$B$5="","",IF('8'!$B$36="","",102))</f>
        <v/>
      </c>
      <c r="BB2673" s="137" t="str">
        <f>IF('8'!$B$5="","",IF('8'!$B$36="","",IF('8'!$B$5="","",'8'!$B$5)))</f>
        <v/>
      </c>
      <c r="BC2673" s="141" t="str">
        <f>IF('8'!$B$5="","",IF('8'!$B$36="","",0))</f>
        <v/>
      </c>
      <c r="BD2673" s="137" t="str">
        <f>IF('8'!$B$5="","",IF('8'!$B$36="","",'8'!$B$2))</f>
        <v/>
      </c>
      <c r="BE2673" s="138" t="str">
        <f>IF('8'!$B$5="","",IF('8'!$B$36="","",'8'!$B$4))</f>
        <v/>
      </c>
    </row>
    <row r="2674" spans="50:57" x14ac:dyDescent="0.25">
      <c r="AX2674" s="139" t="str">
        <f>IF('8'!$B$5="","",IF('8'!$B$36="","",'8'!$B$5))</f>
        <v/>
      </c>
      <c r="AY2674" s="137" t="str">
        <f>IF('8'!$B$5="","",IF('8'!$B$36="","","PCF011003"))</f>
        <v/>
      </c>
      <c r="AZ2674" s="140" t="str">
        <f>IF('8'!$B$5="","",IF('8'!$B$36="","",1))</f>
        <v/>
      </c>
      <c r="BA2674" s="137" t="str">
        <f>IF('8'!$B$5="","",IF('8'!$B$36="","",103))</f>
        <v/>
      </c>
      <c r="BB2674" s="137"/>
      <c r="BC2674" s="141" t="str">
        <f>IF('8'!$B$5="","",IF('8'!$B$36="","",'8'!$B$32))</f>
        <v/>
      </c>
      <c r="BD2674" s="137" t="str">
        <f>IF('8'!$B$5="","",IF('8'!$B$36="","",'8'!$B$2))</f>
        <v/>
      </c>
      <c r="BE2674" s="138" t="str">
        <f>IF('8'!$B$5="","",IF('8'!$B$36="","",'8'!$B$4))</f>
        <v/>
      </c>
    </row>
    <row r="2675" spans="50:57" x14ac:dyDescent="0.25">
      <c r="AX2675" s="139" t="str">
        <f>IF('8'!$B$5="","",IF('8'!$B$36="","",'8'!$B$5))</f>
        <v/>
      </c>
      <c r="AY2675" s="137" t="str">
        <f>IF('8'!$B$5="","",IF('8'!$B$36="","","PCF011003"))</f>
        <v/>
      </c>
      <c r="AZ2675" s="140" t="str">
        <f>IF('8'!$B$5="","",IF('8'!$B$36="","",1))</f>
        <v/>
      </c>
      <c r="BA2675" s="137" t="str">
        <f>IF('8'!$B$5="","",IF('8'!$B$36="","",104))</f>
        <v/>
      </c>
      <c r="BB2675" s="137" t="str">
        <f>IF('8'!$B$5="","",IF('8'!$B$36="","",IF('8'!$A$18="","",'8'!$A$18)))</f>
        <v/>
      </c>
      <c r="BC2675" s="141" t="str">
        <f>IF('8'!$B$5="","",IF('8'!$B$36="","",0))</f>
        <v/>
      </c>
      <c r="BD2675" s="137" t="str">
        <f>IF('8'!$B$5="","",IF('8'!$B$36="","",'8'!$B$2))</f>
        <v/>
      </c>
      <c r="BE2675" s="138" t="str">
        <f>IF('8'!$B$5="","",IF('8'!$B$36="","",'8'!$B$4))</f>
        <v/>
      </c>
    </row>
    <row r="2676" spans="50:57" x14ac:dyDescent="0.25">
      <c r="AX2676" s="139" t="str">
        <f>IF('8'!$B$5="","",IF('8'!$B$36="","",'8'!$B$5))</f>
        <v/>
      </c>
      <c r="AY2676" s="137" t="str">
        <f>IF('8'!$B$5="","",IF('8'!$B$36="","","PCF011003"))</f>
        <v/>
      </c>
      <c r="AZ2676" s="140" t="str">
        <f>IF('8'!$B$5="","",IF('8'!$B$36="","",1))</f>
        <v/>
      </c>
      <c r="BA2676" s="137" t="str">
        <f>IF('8'!$B$5="","",IF('8'!$B$36="","",105))</f>
        <v/>
      </c>
      <c r="BB2676" s="137" t="str">
        <f>IF('8'!$B$5="","",IF('8'!$B$36="","",IF('8'!$A$19="","",'8'!$A$19)))</f>
        <v/>
      </c>
      <c r="BC2676" s="141" t="str">
        <f>IF('8'!$B$5="","",IF('8'!$B$36="","",0))</f>
        <v/>
      </c>
      <c r="BD2676" s="137" t="str">
        <f>IF('8'!$B$5="","",IF('8'!$B$36="","",'8'!$B$2))</f>
        <v/>
      </c>
      <c r="BE2676" s="138" t="str">
        <f>IF('8'!$B$5="","",IF('8'!$B$36="","",'8'!$B$4))</f>
        <v/>
      </c>
    </row>
    <row r="2677" spans="50:57" x14ac:dyDescent="0.25">
      <c r="AX2677" s="139" t="str">
        <f>IF('8'!$B$5="","",IF('8'!$B$36="","",'8'!$B$5))</f>
        <v/>
      </c>
      <c r="AY2677" s="137" t="str">
        <f>IF('8'!$B$5="","",IF('8'!$B$36="","","PCF011003"))</f>
        <v/>
      </c>
      <c r="AZ2677" s="140" t="str">
        <f>IF('8'!$B$5="","",IF('8'!$B$36="","",1))</f>
        <v/>
      </c>
      <c r="BA2677" s="137" t="str">
        <f>IF('8'!$B$5="","",IF('8'!$B$36="","",106))</f>
        <v/>
      </c>
      <c r="BB2677" s="137" t="str">
        <f>IF('8'!$B$5="","",IF('8'!$B$36="","",IF('8'!$A$20="","",'8'!$A$20)))</f>
        <v/>
      </c>
      <c r="BC2677" s="141" t="str">
        <f>IF('8'!$B$5="","",IF('8'!$B$36="","",0))</f>
        <v/>
      </c>
      <c r="BD2677" s="137" t="str">
        <f>IF('8'!$B$5="","",IF('8'!$B$36="","",'8'!$B$2))</f>
        <v/>
      </c>
      <c r="BE2677" s="138" t="str">
        <f>IF('8'!$B$5="","",IF('8'!$B$36="","",'8'!$B$4))</f>
        <v/>
      </c>
    </row>
    <row r="2678" spans="50:57" x14ac:dyDescent="0.25">
      <c r="AX2678" s="139" t="str">
        <f>IF('8'!$B$5="","",IF('8'!$B$36="","",'8'!$B$5))</f>
        <v/>
      </c>
      <c r="AY2678" s="137" t="str">
        <f>IF('8'!$B$5="","",IF('8'!$B$36="","","PCF011003"))</f>
        <v/>
      </c>
      <c r="AZ2678" s="140" t="str">
        <f>IF('8'!$B$5="","",IF('8'!$B$36="","",1))</f>
        <v/>
      </c>
      <c r="BA2678" s="137" t="str">
        <f>IF('8'!$B$5="","",IF('8'!$B$36="","",107))</f>
        <v/>
      </c>
      <c r="BB2678" s="137" t="str">
        <f>IF('8'!$B$5="","",IF('8'!$B$36="","",IF('8'!$A$21="","",'8'!$A$21)))</f>
        <v/>
      </c>
      <c r="BC2678" s="141" t="str">
        <f>IF('8'!$B$5="","",IF('8'!$B$36="","",0))</f>
        <v/>
      </c>
      <c r="BD2678" s="137" t="str">
        <f>IF('8'!$B$5="","",IF('8'!$B$36="","",'8'!$B$2))</f>
        <v/>
      </c>
      <c r="BE2678" s="138" t="str">
        <f>IF('8'!$B$5="","",IF('8'!$B$36="","",'8'!$B$4))</f>
        <v/>
      </c>
    </row>
    <row r="2679" spans="50:57" x14ac:dyDescent="0.25">
      <c r="AX2679" s="139" t="str">
        <f>IF('8'!$B$5="","",IF('8'!$B$36="","",'8'!$B$5))</f>
        <v/>
      </c>
      <c r="AY2679" s="137" t="str">
        <f>IF('8'!$B$5="","",IF('8'!$B$36="","","PCF011003"))</f>
        <v/>
      </c>
      <c r="AZ2679" s="140" t="str">
        <f>IF('8'!$B$5="","",IF('8'!$B$36="","",1))</f>
        <v/>
      </c>
      <c r="BA2679" s="137" t="str">
        <f>IF('8'!$B$5="","",IF('8'!$B$36="","",108))</f>
        <v/>
      </c>
      <c r="BB2679" s="137"/>
      <c r="BC2679" s="141" t="str">
        <f>IF('8'!$B$5="","",IF('8'!$B$36="","",'8'!$B$32))</f>
        <v/>
      </c>
      <c r="BD2679" s="137" t="str">
        <f>IF('8'!$B$5="","",IF('8'!$B$36="","",'8'!$B$2))</f>
        <v/>
      </c>
      <c r="BE2679" s="138" t="str">
        <f>IF('8'!$B$5="","",IF('8'!$B$36="","",'8'!$B$4))</f>
        <v/>
      </c>
    </row>
    <row r="2680" spans="50:57" x14ac:dyDescent="0.25">
      <c r="AX2680" s="139" t="str">
        <f>IF('8'!$B$5="","",IF('8'!$B$36="","",'8'!$B$5))</f>
        <v/>
      </c>
      <c r="AY2680" s="137" t="str">
        <f>IF('8'!$B$5="","",IF('8'!$B$36="","","PCF011003"))</f>
        <v/>
      </c>
      <c r="AZ2680" s="140" t="str">
        <f>IF('8'!$B$5="","",IF('8'!$B$36="","",1))</f>
        <v/>
      </c>
      <c r="BA2680" s="137" t="str">
        <f>IF('8'!$B$5="","",IF('8'!$B$36="","",109))</f>
        <v/>
      </c>
      <c r="BB2680" s="137"/>
      <c r="BC2680" s="141" t="str">
        <f>IF('8'!$B$5="","",IF('8'!$B$36="","",'8'!$B$33))</f>
        <v/>
      </c>
      <c r="BD2680" s="137" t="str">
        <f>IF('8'!$B$5="","",IF('8'!$B$36="","",'8'!$B$2))</f>
        <v/>
      </c>
      <c r="BE2680" s="138" t="str">
        <f>IF('8'!$B$5="","",IF('8'!$B$36="","",'8'!$B$4))</f>
        <v/>
      </c>
    </row>
    <row r="2681" spans="50:57" x14ac:dyDescent="0.25">
      <c r="AX2681" s="139" t="str">
        <f>IF('8'!$B$5="","",IF('8'!$B$36="","",'8'!$B$5))</f>
        <v/>
      </c>
      <c r="AY2681" s="137" t="str">
        <f>IF('8'!$B$5="","",IF('8'!$B$36="","","PCF011003"))</f>
        <v/>
      </c>
      <c r="AZ2681" s="140" t="str">
        <f>IF('8'!$B$5="","",IF('8'!$B$36="","",1))</f>
        <v/>
      </c>
      <c r="BA2681" s="137" t="str">
        <f>IF('8'!$B$5="","",IF('8'!$B$36="","",110))</f>
        <v/>
      </c>
      <c r="BB2681" s="137"/>
      <c r="BC2681" s="141" t="str">
        <f>IF('8'!$B$5="","",IF('8'!$B$36="","",'8'!$B$33))</f>
        <v/>
      </c>
      <c r="BD2681" s="137" t="str">
        <f>IF('8'!$B$5="","",IF('8'!$B$36="","",'8'!$B$2))</f>
        <v/>
      </c>
      <c r="BE2681" s="138" t="str">
        <f>IF('8'!$B$5="","",IF('8'!$B$36="","",'8'!$B$4))</f>
        <v/>
      </c>
    </row>
    <row r="2682" spans="50:57" x14ac:dyDescent="0.25">
      <c r="AX2682" s="139" t="str">
        <f>IF('8'!$B$5="","",IF('8'!$B$36="","",'8'!$B$5))</f>
        <v/>
      </c>
      <c r="AY2682" s="137" t="str">
        <f>IF('8'!$B$5="","",IF('8'!$B$36="","","PCF011003"))</f>
        <v/>
      </c>
      <c r="AZ2682" s="140" t="str">
        <f>IF('8'!$B$5="","",IF('8'!$B$36="","",1))</f>
        <v/>
      </c>
      <c r="BA2682" s="137" t="str">
        <f>IF('8'!$B$5="","",IF('8'!$B$36="","",111))</f>
        <v/>
      </c>
      <c r="BB2682" s="137"/>
      <c r="BC2682" s="141" t="str">
        <f>IF('8'!$B$5="","",IF('8'!$B$36="","",'8'!$I$35))</f>
        <v/>
      </c>
      <c r="BD2682" s="137" t="str">
        <f>IF('8'!$B$5="","",IF('8'!$B$36="","",'8'!$B$2))</f>
        <v/>
      </c>
      <c r="BE2682" s="138" t="str">
        <f>IF('8'!$B$5="","",IF('8'!$B$36="","",'8'!$B$4))</f>
        <v/>
      </c>
    </row>
    <row r="2683" spans="50:57" x14ac:dyDescent="0.25">
      <c r="AX2683" s="139" t="str">
        <f>IF('8'!$B$5="","",IF('8'!$B$36="","",'8'!$B$5))</f>
        <v/>
      </c>
      <c r="AY2683" s="137" t="str">
        <f>IF('8'!$B$5="","",IF('8'!$B$36="","","PCF011003"))</f>
        <v/>
      </c>
      <c r="AZ2683" s="140" t="str">
        <f>IF('8'!$B$5="","",IF('8'!$B$36="","",1))</f>
        <v/>
      </c>
      <c r="BA2683" s="137" t="str">
        <f>IF('8'!$B$5="","",IF('8'!$B$36="","",112))</f>
        <v/>
      </c>
      <c r="BB2683" s="137" t="str">
        <f>IF('8'!$B$5="","",IF('8'!$B$36="","",IF('8'!$C$25="","",'8'!$C$25)))</f>
        <v/>
      </c>
      <c r="BC2683" s="141" t="str">
        <f>IF('8'!$B$5="","",IF('8'!$B$36="","",0))</f>
        <v/>
      </c>
      <c r="BD2683" s="137" t="str">
        <f>IF('8'!$B$5="","",IF('8'!$B$36="","",'8'!$B$2))</f>
        <v/>
      </c>
      <c r="BE2683" s="138" t="str">
        <f>IF('8'!$B$5="","",IF('8'!$B$36="","",'8'!$B$4))</f>
        <v/>
      </c>
    </row>
    <row r="2684" spans="50:57" x14ac:dyDescent="0.25">
      <c r="AX2684" s="139" t="str">
        <f>IF('8'!$B$5="","",IF('8'!$B$36="","",'8'!$B$5))</f>
        <v/>
      </c>
      <c r="AY2684" s="137" t="str">
        <f>IF('8'!$B$5="","",IF('8'!$B$36="","","PCF011003"))</f>
        <v/>
      </c>
      <c r="AZ2684" s="140" t="str">
        <f>IF('8'!$B$5="","",IF('8'!$B$36="","",1))</f>
        <v/>
      </c>
      <c r="BA2684" s="137" t="str">
        <f>IF('8'!$B$5="","",IF('8'!$B$36="","",113))</f>
        <v/>
      </c>
      <c r="BB2684" s="137" t="str">
        <f>IF('8'!$B$5="","",IF('8'!$B$36="","",IF('8'!$C$26="","",'8'!$C$26)))</f>
        <v/>
      </c>
      <c r="BC2684" s="141" t="str">
        <f>IF('8'!$B$5="","",IF('8'!$B$36="","",0))</f>
        <v/>
      </c>
      <c r="BD2684" s="137" t="str">
        <f>IF('8'!$B$5="","",IF('8'!$B$36="","",'8'!$B$2))</f>
        <v/>
      </c>
      <c r="BE2684" s="138" t="str">
        <f>IF('8'!$B$5="","",IF('8'!$B$36="","",'8'!$B$4))</f>
        <v/>
      </c>
    </row>
    <row r="2685" spans="50:57" x14ac:dyDescent="0.25">
      <c r="AX2685" s="139" t="str">
        <f>IF('8'!$B$5="","",IF('8'!$B$36="","",'8'!$B$5))</f>
        <v/>
      </c>
      <c r="AY2685" s="137" t="str">
        <f>IF('8'!$B$5="","",IF('8'!$B$36="","","PCF011003"))</f>
        <v/>
      </c>
      <c r="AZ2685" s="140" t="str">
        <f>IF('8'!$B$5="","",IF('8'!$B$36="","",1))</f>
        <v/>
      </c>
      <c r="BA2685" s="137" t="str">
        <f>IF('8'!$B$5="","",IF('8'!$B$36="","",114))</f>
        <v/>
      </c>
      <c r="BB2685" s="137" t="str">
        <f>IF('8'!$B$5="","",IF('8'!$B$36="","",IF('8'!$C$27="","",'8'!$C$27)))</f>
        <v/>
      </c>
      <c r="BC2685" s="141" t="str">
        <f>IF('8'!$B$5="","",IF('8'!$B$36="","",0))</f>
        <v/>
      </c>
      <c r="BD2685" s="137" t="str">
        <f>IF('8'!$B$5="","",IF('8'!$B$36="","",'8'!$B$2))</f>
        <v/>
      </c>
      <c r="BE2685" s="138" t="str">
        <f>IF('8'!$B$5="","",IF('8'!$B$36="","",'8'!$B$4))</f>
        <v/>
      </c>
    </row>
    <row r="2686" spans="50:57" x14ac:dyDescent="0.25">
      <c r="AX2686" s="139" t="str">
        <f>IF('8'!$B$5="","",IF('8'!$B$36="","",'8'!$B$5))</f>
        <v/>
      </c>
      <c r="AY2686" s="137" t="str">
        <f>IF('8'!$B$5="","",IF('8'!$B$36="","","PCF011003"))</f>
        <v/>
      </c>
      <c r="AZ2686" s="140" t="str">
        <f>IF('8'!$B$5="","",IF('8'!$B$36="","",1))</f>
        <v/>
      </c>
      <c r="BA2686" s="137" t="str">
        <f>IF('8'!$B$5="","",IF('8'!$B$36="","",115))</f>
        <v/>
      </c>
      <c r="BB2686" s="137" t="str">
        <f>IF('8'!$B$5="","",IF('8'!$B$36="","",IF('8'!$C$28="","",'8'!$C$28)))</f>
        <v/>
      </c>
      <c r="BC2686" s="141" t="str">
        <f>IF('8'!$B$5="","",IF('8'!$B$36="","",0))</f>
        <v/>
      </c>
      <c r="BD2686" s="137" t="str">
        <f>IF('8'!$B$5="","",IF('8'!$B$36="","",'8'!$B$2))</f>
        <v/>
      </c>
      <c r="BE2686" s="138" t="str">
        <f>IF('8'!$B$5="","",IF('8'!$B$36="","",'8'!$B$4))</f>
        <v/>
      </c>
    </row>
    <row r="2687" spans="50:57" x14ac:dyDescent="0.25">
      <c r="AX2687" s="139" t="str">
        <f>IF('8'!$B$5="","",IF('8'!$B$36="","",'8'!$B$5))</f>
        <v/>
      </c>
      <c r="AY2687" s="137" t="str">
        <f>IF('8'!$B$5="","",IF('8'!$B$36="","","PCF011003"))</f>
        <v/>
      </c>
      <c r="AZ2687" s="140" t="str">
        <f>IF('8'!$B$5="","",IF('8'!$B$36="","",1))</f>
        <v/>
      </c>
      <c r="BA2687" s="137" t="str">
        <f>IF('8'!$B$5="","",IF('8'!$B$36="","",116))</f>
        <v/>
      </c>
      <c r="BB2687" s="137" t="str">
        <f>IF('8'!$B$5="","",IF('8'!$B$36="","",IF('8'!$C$25="","",'8'!$C$25)))</f>
        <v/>
      </c>
      <c r="BC2687" s="141" t="str">
        <f>IF('8'!$B$5="","",IF('8'!$B$36="","",0))</f>
        <v/>
      </c>
      <c r="BD2687" s="137" t="str">
        <f>IF('8'!$B$5="","",IF('8'!$B$36="","",'8'!$B$2))</f>
        <v/>
      </c>
      <c r="BE2687" s="138" t="str">
        <f>IF('8'!$B$5="","",IF('8'!$B$36="","",'8'!$B$4))</f>
        <v/>
      </c>
    </row>
    <row r="2688" spans="50:57" x14ac:dyDescent="0.25">
      <c r="AX2688" s="139" t="str">
        <f>IF('8'!$B$5="","",IF('8'!$B$36="","",'8'!$B$5))</f>
        <v/>
      </c>
      <c r="AY2688" s="137" t="str">
        <f>IF('8'!$B$5="","",IF('8'!$B$36="","","PCF011003"))</f>
        <v/>
      </c>
      <c r="AZ2688" s="140" t="str">
        <f>IF('8'!$B$5="","",IF('8'!$B$36="","",1))</f>
        <v/>
      </c>
      <c r="BA2688" s="137" t="str">
        <f>IF('8'!$B$5="","",IF('8'!$B$36="","",117))</f>
        <v/>
      </c>
      <c r="BB2688" s="137" t="str">
        <f>IF('8'!$B$5="","",IF('8'!$B$36="","",IF('8'!$C$26="","",'8'!$C$26)))</f>
        <v/>
      </c>
      <c r="BC2688" s="141" t="str">
        <f>IF('8'!$B$5="","",IF('8'!$B$36="","",0))</f>
        <v/>
      </c>
      <c r="BD2688" s="137" t="str">
        <f>IF('8'!$B$5="","",IF('8'!$B$36="","",'8'!$B$2))</f>
        <v/>
      </c>
      <c r="BE2688" s="138" t="str">
        <f>IF('8'!$B$5="","",IF('8'!$B$36="","",'8'!$B$4))</f>
        <v/>
      </c>
    </row>
    <row r="2689" spans="50:57" x14ac:dyDescent="0.25">
      <c r="AX2689" s="139" t="str">
        <f>IF('8'!$B$5="","",IF('8'!$B$36="","",'8'!$B$5))</f>
        <v/>
      </c>
      <c r="AY2689" s="137" t="str">
        <f>IF('8'!$B$5="","",IF('8'!$B$36="","","PCF011003"))</f>
        <v/>
      </c>
      <c r="AZ2689" s="140" t="str">
        <f>IF('8'!$B$5="","",IF('8'!$B$36="","",1))</f>
        <v/>
      </c>
      <c r="BA2689" s="137" t="str">
        <f>IF('8'!$B$5="","",IF('8'!$B$36="","",118))</f>
        <v/>
      </c>
      <c r="BB2689" s="137" t="str">
        <f>IF('8'!$B$5="","",IF('8'!$B$36="","",IF('8'!$C$27="","",'8'!$C$27)))</f>
        <v/>
      </c>
      <c r="BC2689" s="141" t="str">
        <f>IF('8'!$B$5="","",IF('8'!$B$36="","",0))</f>
        <v/>
      </c>
      <c r="BD2689" s="137" t="str">
        <f>IF('8'!$B$5="","",IF('8'!$B$36="","",'8'!$B$2))</f>
        <v/>
      </c>
      <c r="BE2689" s="138" t="str">
        <f>IF('8'!$B$5="","",IF('8'!$B$36="","",'8'!$B$4))</f>
        <v/>
      </c>
    </row>
    <row r="2690" spans="50:57" x14ac:dyDescent="0.25">
      <c r="AX2690" s="139" t="str">
        <f>IF('8'!$B$5="","",IF('8'!$B$36="","",'8'!$B$5))</f>
        <v/>
      </c>
      <c r="AY2690" s="137" t="str">
        <f>IF('8'!$B$5="","",IF('8'!$B$36="","","PCF011003"))</f>
        <v/>
      </c>
      <c r="AZ2690" s="140" t="str">
        <f>IF('8'!$B$5="","",IF('8'!$B$36="","",1))</f>
        <v/>
      </c>
      <c r="BA2690" s="137" t="str">
        <f>IF('8'!$B$5="","",IF('8'!$B$36="","",119))</f>
        <v/>
      </c>
      <c r="BB2690" s="137" t="str">
        <f>IF('8'!$B$5="","",IF('8'!$B$36="","",IF('8'!$C$28="","",'8'!$C$28)))</f>
        <v/>
      </c>
      <c r="BC2690" s="141" t="str">
        <f>IF('8'!$B$5="","",IF('8'!$B$36="","",0))</f>
        <v/>
      </c>
      <c r="BD2690" s="137" t="str">
        <f>IF('8'!$B$5="","",IF('8'!$B$36="","",'8'!$B$2))</f>
        <v/>
      </c>
      <c r="BE2690" s="138" t="str">
        <f>IF('8'!$B$5="","",IF('8'!$B$36="","",'8'!$B$4))</f>
        <v/>
      </c>
    </row>
    <row r="2691" spans="50:57" x14ac:dyDescent="0.25">
      <c r="AX2691" s="139" t="str">
        <f>IF('8'!$B$5="","",IF('8'!$B$36="","",'8'!$B$5))</f>
        <v/>
      </c>
      <c r="AY2691" s="137" t="str">
        <f>IF('8'!$B$5="","",IF('8'!$B$36="","","PCF011003"))</f>
        <v/>
      </c>
      <c r="AZ2691" s="140" t="str">
        <f>IF('8'!$B$5="","",IF('8'!$B$36="","",1))</f>
        <v/>
      </c>
      <c r="BA2691" s="137" t="str">
        <f>IF('8'!$B$5="","",IF('8'!$B$36="","",120))</f>
        <v/>
      </c>
      <c r="BB2691" s="137" t="str">
        <f>IF('8'!$B$5="","",IF('8'!$B$36="","",IF('8'!$B$8="","",'8'!$B$8)))</f>
        <v/>
      </c>
      <c r="BC2691" s="141" t="str">
        <f>IF('8'!$B$5="","",IF('8'!$B$36="","",0))</f>
        <v/>
      </c>
      <c r="BD2691" s="137" t="str">
        <f>IF('8'!$B$5="","",IF('8'!$B$36="","",'8'!$B$2))</f>
        <v/>
      </c>
      <c r="BE2691" s="138" t="str">
        <f>IF('8'!$B$5="","",IF('8'!$B$36="","",'8'!$B$4))</f>
        <v/>
      </c>
    </row>
    <row r="2692" spans="50:57" x14ac:dyDescent="0.25">
      <c r="AX2692" s="139" t="str">
        <f>IF('8'!$B$5="","",IF('8'!$B$36="","",'8'!$B$5))</f>
        <v/>
      </c>
      <c r="AY2692" s="137" t="str">
        <f>IF('8'!$B$5="","",IF('8'!$B$36="","","PCF011003"))</f>
        <v/>
      </c>
      <c r="AZ2692" s="140" t="str">
        <f>IF('8'!$B$5="","",IF('8'!$B$36="","",1))</f>
        <v/>
      </c>
      <c r="BA2692" s="137" t="str">
        <f>IF('8'!$B$5="","",IF('8'!$B$36="","",121))</f>
        <v/>
      </c>
      <c r="BB2692" s="137"/>
      <c r="BC2692" s="141" t="str">
        <f>IF('8'!$B$5="","",IF('8'!$B$36="","",0))</f>
        <v/>
      </c>
      <c r="BD2692" s="137" t="str">
        <f>IF('8'!$B$5="","",IF('8'!$B$36="","",'8'!$B$2))</f>
        <v/>
      </c>
      <c r="BE2692" s="138" t="str">
        <f>IF('8'!$B$5="","",IF('8'!$B$36="","",'8'!$B$4))</f>
        <v/>
      </c>
    </row>
    <row r="2693" spans="50:57" x14ac:dyDescent="0.25">
      <c r="AX2693" s="139" t="str">
        <f>IF('8'!$B$5="","",IF('8'!$B$36="","",'8'!$B$5))</f>
        <v/>
      </c>
      <c r="AY2693" s="137" t="str">
        <f>IF('8'!$B$5="","",IF('8'!$B$36="","","PCF011003"))</f>
        <v/>
      </c>
      <c r="AZ2693" s="140" t="str">
        <f>IF('8'!$B$5="","",IF('8'!$B$36="","",1))</f>
        <v/>
      </c>
      <c r="BA2693" s="137" t="str">
        <f>IF('8'!$B$5="","",IF('8'!$B$36="","",122))</f>
        <v/>
      </c>
      <c r="BB2693" s="137"/>
      <c r="BC2693" s="141" t="str">
        <f>IF('8'!$B$5="","",IF('8'!$B$36="","",0))</f>
        <v/>
      </c>
      <c r="BD2693" s="137" t="str">
        <f>IF('8'!$B$5="","",IF('8'!$B$36="","",'8'!$B$2))</f>
        <v/>
      </c>
      <c r="BE2693" s="138" t="str">
        <f>IF('8'!$B$5="","",IF('8'!$B$36="","",'8'!$B$4))</f>
        <v/>
      </c>
    </row>
    <row r="2694" spans="50:57" x14ac:dyDescent="0.25">
      <c r="AX2694" s="139" t="str">
        <f>IF('8'!$B$5="","",IF('8'!$B$36="","",'8'!$B$5))</f>
        <v/>
      </c>
      <c r="AY2694" s="137" t="str">
        <f>IF('8'!$B$5="","",IF('8'!$B$36="","","PCF011003"))</f>
        <v/>
      </c>
      <c r="AZ2694" s="140" t="str">
        <f>IF('8'!$B$5="","",IF('8'!$B$36="","",1))</f>
        <v/>
      </c>
      <c r="BA2694" s="137" t="str">
        <f>IF('8'!$B$5="","",IF('8'!$B$36="","",123))</f>
        <v/>
      </c>
      <c r="BB2694" s="137"/>
      <c r="BC2694" s="141" t="str">
        <f>IF('8'!$B$5="","",IF('8'!$B$36="","",'8'!$C$44))</f>
        <v/>
      </c>
      <c r="BD2694" s="137" t="str">
        <f>IF('8'!$B$5="","",IF('8'!$B$36="","",'8'!$B$2))</f>
        <v/>
      </c>
      <c r="BE2694" s="138" t="str">
        <f>IF('8'!$B$5="","",IF('8'!$B$36="","",'8'!$B$4))</f>
        <v/>
      </c>
    </row>
    <row r="2695" spans="50:57" x14ac:dyDescent="0.25">
      <c r="AX2695" s="139" t="str">
        <f>IF('8'!$B$5="","",IF('8'!$B$36="","",'8'!$B$5))</f>
        <v/>
      </c>
      <c r="AY2695" s="137" t="str">
        <f>IF('8'!$B$5="","",IF('8'!$B$36="","","PCF011003"))</f>
        <v/>
      </c>
      <c r="AZ2695" s="140" t="str">
        <f>IF('8'!$B$5="","",IF('8'!$B$36="","",1))</f>
        <v/>
      </c>
      <c r="BA2695" s="137" t="str">
        <f>IF('8'!$B$5="","",IF('8'!$B$36="","",124))</f>
        <v/>
      </c>
      <c r="BB2695" s="137"/>
      <c r="BC2695" s="141" t="str">
        <f>IF('8'!$B$5="","",IF('8'!$B$36="","",'8'!$C$45))</f>
        <v/>
      </c>
      <c r="BD2695" s="137" t="str">
        <f>IF('8'!$B$5="","",IF('8'!$B$36="","",'8'!$B$2))</f>
        <v/>
      </c>
      <c r="BE2695" s="138" t="str">
        <f>IF('8'!$B$5="","",IF('8'!$B$36="","",'8'!$B$4))</f>
        <v/>
      </c>
    </row>
    <row r="2696" spans="50:57" x14ac:dyDescent="0.25">
      <c r="AX2696" s="139" t="str">
        <f>IF('8'!$B$5="","",IF('8'!$B$36="","",'8'!$B$5))</f>
        <v/>
      </c>
      <c r="AY2696" s="137" t="str">
        <f>IF('8'!$B$5="","",IF('8'!$B$36="","","PCF011003"))</f>
        <v/>
      </c>
      <c r="AZ2696" s="140" t="str">
        <f>IF('8'!$B$5="","",IF('8'!$B$36="","",1))</f>
        <v/>
      </c>
      <c r="BA2696" s="137" t="str">
        <f>IF('8'!$B$5="","",IF('8'!$B$36="","",125))</f>
        <v/>
      </c>
      <c r="BB2696" s="137"/>
      <c r="BC2696" s="141" t="str">
        <f>IF('8'!$B$5="","",IF('8'!$B$36="","",'8'!$C$46))</f>
        <v/>
      </c>
      <c r="BD2696" s="137" t="str">
        <f>IF('8'!$B$5="","",IF('8'!$B$36="","",'8'!$B$2))</f>
        <v/>
      </c>
      <c r="BE2696" s="138" t="str">
        <f>IF('8'!$B$5="","",IF('8'!$B$36="","",'8'!$B$4))</f>
        <v/>
      </c>
    </row>
    <row r="2697" spans="50:57" x14ac:dyDescent="0.25">
      <c r="AX2697" s="139" t="str">
        <f>IF('8'!$B$5="","",IF('8'!$B$36="","",'8'!$B$5))</f>
        <v/>
      </c>
      <c r="AY2697" s="137" t="str">
        <f>IF('8'!$B$5="","",IF('8'!$B$36="","","PCF011003"))</f>
        <v/>
      </c>
      <c r="AZ2697" s="140" t="str">
        <f>IF('8'!$B$5="","",IF('8'!$B$36="","",1))</f>
        <v/>
      </c>
      <c r="BA2697" s="137" t="str">
        <f>IF('8'!$B$5="","",IF('8'!$B$36="","",126))</f>
        <v/>
      </c>
      <c r="BB2697" s="137"/>
      <c r="BC2697" s="141" t="str">
        <f>IF('8'!$B$5="","",IF('8'!$B$36="","",'8'!$C$47))</f>
        <v/>
      </c>
      <c r="BD2697" s="137" t="str">
        <f>IF('8'!$B$5="","",IF('8'!$B$36="","",'8'!$B$2))</f>
        <v/>
      </c>
      <c r="BE2697" s="138" t="str">
        <f>IF('8'!$B$5="","",IF('8'!$B$36="","",'8'!$B$4))</f>
        <v/>
      </c>
    </row>
    <row r="2698" spans="50:57" x14ac:dyDescent="0.25">
      <c r="AX2698" s="139" t="str">
        <f>IF('8'!$B$5="","",IF('8'!$B$36="","",'8'!$B$5))</f>
        <v/>
      </c>
      <c r="AY2698" s="137" t="str">
        <f>IF('8'!$B$5="","",IF('8'!$B$36="","","PCF011003"))</f>
        <v/>
      </c>
      <c r="AZ2698" s="140" t="str">
        <f>IF('8'!$B$5="","",IF('8'!$B$36="","",1))</f>
        <v/>
      </c>
      <c r="BA2698" s="137" t="str">
        <f>IF('8'!$B$5="","",IF('8'!$B$36="","",127))</f>
        <v/>
      </c>
      <c r="BB2698" s="137"/>
      <c r="BC2698" s="141" t="str">
        <f>IF('8'!$B$5="","",IF('8'!$B$36="","",'8'!$C$48))</f>
        <v/>
      </c>
      <c r="BD2698" s="137" t="str">
        <f>IF('8'!$B$5="","",IF('8'!$B$36="","",'8'!$B$2))</f>
        <v/>
      </c>
      <c r="BE2698" s="138" t="str">
        <f>IF('8'!$B$5="","",IF('8'!$B$36="","",'8'!$B$4))</f>
        <v/>
      </c>
    </row>
    <row r="2699" spans="50:57" x14ac:dyDescent="0.25">
      <c r="AX2699" s="139" t="str">
        <f>IF('8'!$B$5="","",IF('8'!$B$36="","",'8'!$B$5))</f>
        <v/>
      </c>
      <c r="AY2699" s="137" t="str">
        <f>IF('8'!$B$5="","",IF('8'!$B$36="","","PCF011003"))</f>
        <v/>
      </c>
      <c r="AZ2699" s="140" t="str">
        <f>IF('8'!$B$5="","",IF('8'!$B$36="","",1))</f>
        <v/>
      </c>
      <c r="BA2699" s="137" t="str">
        <f>IF('8'!$B$5="","",IF('8'!$B$36="","",128))</f>
        <v/>
      </c>
      <c r="BB2699" s="137"/>
      <c r="BC2699" s="141" t="str">
        <f>IF('8'!$B$5="","",IF('8'!$B$36="","",'8'!$C$49))</f>
        <v/>
      </c>
      <c r="BD2699" s="137" t="str">
        <f>IF('8'!$B$5="","",IF('8'!$B$36="","",'8'!$B$2))</f>
        <v/>
      </c>
      <c r="BE2699" s="138" t="str">
        <f>IF('8'!$B$5="","",IF('8'!$B$36="","",'8'!$B$4))</f>
        <v/>
      </c>
    </row>
    <row r="2700" spans="50:57" x14ac:dyDescent="0.25">
      <c r="AX2700" s="139" t="str">
        <f>IF('8'!$B$5="","",IF('8'!$B$36="","",'8'!$B$5))</f>
        <v/>
      </c>
      <c r="AY2700" s="137" t="str">
        <f>IF('8'!$B$5="","",IF('8'!$B$36="","","PCF011003"))</f>
        <v/>
      </c>
      <c r="AZ2700" s="140" t="str">
        <f>IF('8'!$B$5="","",IF('8'!$B$36="","",1))</f>
        <v/>
      </c>
      <c r="BA2700" s="137" t="str">
        <f>IF('8'!$B$5="","",IF('8'!$B$36="","",129))</f>
        <v/>
      </c>
      <c r="BB2700" s="137"/>
      <c r="BC2700" s="141" t="str">
        <f>IF('8'!$B$5="","",IF('8'!$B$36="","",'8'!$C$50))</f>
        <v/>
      </c>
      <c r="BD2700" s="137" t="str">
        <f>IF('8'!$B$5="","",IF('8'!$B$36="","",'8'!$B$2))</f>
        <v/>
      </c>
      <c r="BE2700" s="138" t="str">
        <f>IF('8'!$B$5="","",IF('8'!$B$36="","",'8'!$B$4))</f>
        <v/>
      </c>
    </row>
    <row r="2701" spans="50:57" x14ac:dyDescent="0.25">
      <c r="AX2701" s="139" t="str">
        <f>IF('8'!$B$5="","",IF('8'!$B$36="","",'8'!$B$5))</f>
        <v/>
      </c>
      <c r="AY2701" s="137" t="str">
        <f>IF('8'!$B$5="","",IF('8'!$B$36="","","PCF011003"))</f>
        <v/>
      </c>
      <c r="AZ2701" s="140" t="str">
        <f>IF('8'!$B$5="","",IF('8'!$B$36="","",1))</f>
        <v/>
      </c>
      <c r="BA2701" s="137" t="str">
        <f>IF('8'!$B$5="","",IF('8'!$B$36="","",130))</f>
        <v/>
      </c>
      <c r="BB2701" s="137"/>
      <c r="BC2701" s="141" t="str">
        <f>IF('8'!$B$5="","",IF('8'!$B$36="","",'8'!$C$51))</f>
        <v/>
      </c>
      <c r="BD2701" s="137" t="str">
        <f>IF('8'!$B$5="","",IF('8'!$B$36="","",'8'!$B$2))</f>
        <v/>
      </c>
      <c r="BE2701" s="138" t="str">
        <f>IF('8'!$B$5="","",IF('8'!$B$36="","",'8'!$B$4))</f>
        <v/>
      </c>
    </row>
    <row r="2702" spans="50:57" x14ac:dyDescent="0.25">
      <c r="AX2702" s="139" t="str">
        <f>IF('8'!$B$5="","",IF('8'!$B$36="","",'8'!$B$5))</f>
        <v/>
      </c>
      <c r="AY2702" s="137" t="str">
        <f>IF('8'!$B$5="","",IF('8'!$B$36="","","PCF011003"))</f>
        <v/>
      </c>
      <c r="AZ2702" s="140" t="str">
        <f>IF('8'!$B$5="","",IF('8'!$B$36="","",1))</f>
        <v/>
      </c>
      <c r="BA2702" s="137" t="str">
        <f>IF('8'!$B$5="","",IF('8'!$B$36="","",131))</f>
        <v/>
      </c>
      <c r="BB2702" s="137"/>
      <c r="BC2702" s="141" t="str">
        <f>IF('8'!$B$5="","",IF('8'!$B$36="","",'8'!$C$52))</f>
        <v/>
      </c>
      <c r="BD2702" s="137" t="str">
        <f>IF('8'!$B$5="","",IF('8'!$B$36="","",'8'!$B$2))</f>
        <v/>
      </c>
      <c r="BE2702" s="138" t="str">
        <f>IF('8'!$B$5="","",IF('8'!$B$36="","",'8'!$B$4))</f>
        <v/>
      </c>
    </row>
    <row r="2703" spans="50:57" x14ac:dyDescent="0.25">
      <c r="AX2703" s="139" t="str">
        <f>IF('8'!$B$5="","",IF('8'!$B$36="","",'8'!$B$5))</f>
        <v/>
      </c>
      <c r="AY2703" s="137" t="str">
        <f>IF('8'!$B$5="","",IF('8'!$B$36="","","PCF011003"))</f>
        <v/>
      </c>
      <c r="AZ2703" s="140" t="str">
        <f>IF('8'!$B$5="","",IF('8'!$B$36="","",1))</f>
        <v/>
      </c>
      <c r="BA2703" s="137" t="str">
        <f>IF('8'!$B$5="","",IF('8'!$B$36="","",132))</f>
        <v/>
      </c>
      <c r="BB2703" s="137"/>
      <c r="BC2703" s="141" t="str">
        <f>IF('8'!$B$5="","",IF('8'!$B$36="","",'8'!$C$53))</f>
        <v/>
      </c>
      <c r="BD2703" s="137" t="str">
        <f>IF('8'!$B$5="","",IF('8'!$B$36="","",'8'!$B$2))</f>
        <v/>
      </c>
      <c r="BE2703" s="138" t="str">
        <f>IF('8'!$B$5="","",IF('8'!$B$36="","",'8'!$B$4))</f>
        <v/>
      </c>
    </row>
    <row r="2704" spans="50:57" x14ac:dyDescent="0.25">
      <c r="AX2704" s="139" t="str">
        <f>IF('8'!$B$5="","",IF('8'!$B$36="","",'8'!$B$5))</f>
        <v/>
      </c>
      <c r="AY2704" s="137" t="str">
        <f>IF('8'!$B$5="","",IF('8'!$B$36="","","PCF011003"))</f>
        <v/>
      </c>
      <c r="AZ2704" s="140" t="str">
        <f>IF('8'!$B$5="","",IF('8'!$B$36="","",1))</f>
        <v/>
      </c>
      <c r="BA2704" s="137" t="str">
        <f>IF('8'!$B$5="","",IF('8'!$B$36="","",133))</f>
        <v/>
      </c>
      <c r="BB2704" s="137"/>
      <c r="BC2704" s="141" t="str">
        <f>IF('8'!$B$5="","",IF('8'!$B$36="","",'8'!$C$54))</f>
        <v/>
      </c>
      <c r="BD2704" s="137" t="str">
        <f>IF('8'!$B$5="","",IF('8'!$B$36="","",'8'!$B$2))</f>
        <v/>
      </c>
      <c r="BE2704" s="138" t="str">
        <f>IF('8'!$B$5="","",IF('8'!$B$36="","",'8'!$B$4))</f>
        <v/>
      </c>
    </row>
    <row r="2705" spans="50:57" x14ac:dyDescent="0.25">
      <c r="AX2705" s="139" t="str">
        <f>IF('8'!$B$5="","",IF('8'!$B$36="","",'8'!$B$5))</f>
        <v/>
      </c>
      <c r="AY2705" s="137" t="str">
        <f>IF('8'!$B$5="","",IF('8'!$B$36="","","PCF011003"))</f>
        <v/>
      </c>
      <c r="AZ2705" s="140" t="str">
        <f>IF('8'!$B$5="","",IF('8'!$B$36="","",1))</f>
        <v/>
      </c>
      <c r="BA2705" s="137" t="str">
        <f>IF('8'!$B$5="","",IF('8'!$B$36="","",134))</f>
        <v/>
      </c>
      <c r="BB2705" s="137"/>
      <c r="BC2705" s="141" t="str">
        <f>IF('8'!$B$5="","",IF('8'!$B$36="","",'8'!$C$55))</f>
        <v/>
      </c>
      <c r="BD2705" s="137" t="str">
        <f>IF('8'!$B$5="","",IF('8'!$B$36="","",'8'!$B$2))</f>
        <v/>
      </c>
      <c r="BE2705" s="138" t="str">
        <f>IF('8'!$B$5="","",IF('8'!$B$36="","",'8'!$B$4))</f>
        <v/>
      </c>
    </row>
    <row r="2706" spans="50:57" x14ac:dyDescent="0.25">
      <c r="AX2706" s="139" t="str">
        <f>IF('8'!$B$5="","",IF('8'!$B$36="","",'8'!$B$5))</f>
        <v/>
      </c>
      <c r="AY2706" s="137" t="str">
        <f>IF('8'!$B$5="","",IF('8'!$B$36="","","PCF011003"))</f>
        <v/>
      </c>
      <c r="AZ2706" s="140" t="str">
        <f>IF('8'!$B$5="","",IF('8'!$B$36="","",1))</f>
        <v/>
      </c>
      <c r="BA2706" s="137" t="str">
        <f>IF('8'!$B$5="","",IF('8'!$B$36="","",990))</f>
        <v/>
      </c>
      <c r="BB2706" s="137"/>
      <c r="BC2706" s="141" t="str">
        <f>IF('8'!$B$5="","",IF('8'!$B$36="","",0))</f>
        <v/>
      </c>
      <c r="BD2706" s="137" t="str">
        <f>IF('8'!$B$5="","",IF('8'!$B$36="","",'8'!$B$2))</f>
        <v/>
      </c>
      <c r="BE2706" s="138" t="str">
        <f>IF('8'!$B$5="","",IF('8'!$B$36="","",'8'!$B$4))</f>
        <v/>
      </c>
    </row>
    <row r="2707" spans="50:57" x14ac:dyDescent="0.25">
      <c r="AX2707" s="139" t="str">
        <f>IF('8'!$B$5="","",IF('8'!$B$36="","",'8'!$B$5))</f>
        <v/>
      </c>
      <c r="AY2707" s="137" t="str">
        <f>IF('8'!$B$5="","",IF('8'!$B$36="","","PCF011003"))</f>
        <v/>
      </c>
      <c r="AZ2707" s="140" t="str">
        <f>IF('8'!$B$5="","",IF('8'!$B$36="","",1))</f>
        <v/>
      </c>
      <c r="BA2707" s="137" t="str">
        <f>IF('8'!$B$5="","",IF('8'!$B$36="","",992))</f>
        <v/>
      </c>
      <c r="BB2707" s="137"/>
      <c r="BC2707" s="141" t="str">
        <f>IF('8'!$B$5="","",IF('8'!$B$36="","",0))</f>
        <v/>
      </c>
      <c r="BD2707" s="137" t="str">
        <f>IF('8'!$B$5="","",IF('8'!$B$36="","",'8'!$B$2))</f>
        <v/>
      </c>
      <c r="BE2707" s="138" t="str">
        <f>IF('8'!$B$5="","",IF('8'!$B$36="","",'8'!$B$4))</f>
        <v/>
      </c>
    </row>
    <row r="2708" spans="50:57" x14ac:dyDescent="0.25">
      <c r="AX2708" s="139" t="str">
        <f>IF('8'!$B$5="","",IF('8'!$B$36="","",'8'!$B$5))</f>
        <v/>
      </c>
      <c r="AY2708" s="137" t="str">
        <f>IF('8'!$B$5="","",IF('8'!$B$36="","","PCF011003"))</f>
        <v/>
      </c>
      <c r="AZ2708" s="140" t="str">
        <f>IF('8'!$B$5="","",IF('8'!$B$36="","",1))</f>
        <v/>
      </c>
      <c r="BA2708" s="137" t="str">
        <f>IF('8'!$B$5="","",IF('8'!$B$36="","",993))</f>
        <v/>
      </c>
      <c r="BB2708" s="137"/>
      <c r="BC2708" s="141" t="str">
        <f>IF('8'!$B$5="","",IF('8'!$B$36="","",0))</f>
        <v/>
      </c>
      <c r="BD2708" s="137" t="str">
        <f>IF('8'!$B$5="","",IF('8'!$B$36="","",'8'!$B$2))</f>
        <v/>
      </c>
      <c r="BE2708" s="138" t="str">
        <f>IF('8'!$B$5="","",IF('8'!$B$36="","",'8'!$B$4))</f>
        <v/>
      </c>
    </row>
    <row r="2709" spans="50:57" x14ac:dyDescent="0.25">
      <c r="AX2709" s="139" t="str">
        <f>IF('8'!$B$5="","",IF('8'!$B$36="","",'8'!$B$5))</f>
        <v/>
      </c>
      <c r="AY2709" s="137" t="str">
        <f>IF('8'!$B$5="","",IF('8'!$B$36="","","PCF011003"))</f>
        <v/>
      </c>
      <c r="AZ2709" s="140" t="str">
        <f>IF('8'!$B$5="","",IF('8'!$B$36="","",1))</f>
        <v/>
      </c>
      <c r="BA2709" s="137" t="str">
        <f>IF('8'!$B$5="","",IF('8'!$B$36="","",994))</f>
        <v/>
      </c>
      <c r="BB2709" s="137"/>
      <c r="BC2709" s="141" t="str">
        <f>IF('8'!$B$5="","",IF('8'!$B$36="","",0))</f>
        <v/>
      </c>
      <c r="BD2709" s="137" t="str">
        <f>IF('8'!$B$5="","",IF('8'!$B$36="","",'8'!$B$2))</f>
        <v/>
      </c>
      <c r="BE2709" s="138" t="str">
        <f>IF('8'!$B$5="","",IF('8'!$B$36="","",'8'!$B$4))</f>
        <v/>
      </c>
    </row>
    <row r="2710" spans="50:57" x14ac:dyDescent="0.25">
      <c r="AX2710" s="139" t="str">
        <f>IF('8'!$B$5="","",IF('8'!$B$36="","",'8'!$B$5))</f>
        <v/>
      </c>
      <c r="AY2710" s="137" t="str">
        <f>IF('8'!$B$5="","",IF('8'!$B$36="","","PCF011003"))</f>
        <v/>
      </c>
      <c r="AZ2710" s="140" t="str">
        <f>IF('8'!$B$5="","",IF('8'!$B$36="","",1))</f>
        <v/>
      </c>
      <c r="BA2710" s="137" t="str">
        <f>IF('8'!$B$5="","",IF('8'!$B$36="","",995))</f>
        <v/>
      </c>
      <c r="BB2710" s="137"/>
      <c r="BC2710" s="141" t="str">
        <f>IF('8'!$B$5="","",IF('8'!$B$36="","",0))</f>
        <v/>
      </c>
      <c r="BD2710" s="137" t="str">
        <f>IF('8'!$B$5="","",IF('8'!$B$36="","",'8'!$B$2))</f>
        <v/>
      </c>
      <c r="BE2710" s="138" t="str">
        <f>IF('8'!$B$5="","",IF('8'!$B$36="","",'8'!$B$4))</f>
        <v/>
      </c>
    </row>
    <row r="2711" spans="50:57" x14ac:dyDescent="0.25">
      <c r="AX2711" s="139" t="str">
        <f>IF('8'!$B$5="","",IF('8'!$B$36="","",'8'!$B$5))</f>
        <v/>
      </c>
      <c r="AY2711" s="137" t="str">
        <f>IF('8'!$B$5="","",IF('8'!$B$36="","","PCF011003"))</f>
        <v/>
      </c>
      <c r="AZ2711" s="140" t="str">
        <f>IF('8'!$B$5="","",IF('8'!$B$36="","",1))</f>
        <v/>
      </c>
      <c r="BA2711" s="137" t="str">
        <f>IF('8'!$B$5="","",IF('8'!$B$36="","",996))</f>
        <v/>
      </c>
      <c r="BB2711" s="137"/>
      <c r="BC2711" s="141" t="str">
        <f>IF('8'!$B$5="","",IF('8'!$B$36="","",0))</f>
        <v/>
      </c>
      <c r="BD2711" s="137" t="str">
        <f>IF('8'!$B$5="","",IF('8'!$B$36="","",'8'!$B$2))</f>
        <v/>
      </c>
      <c r="BE2711" s="138" t="str">
        <f>IF('8'!$B$5="","",IF('8'!$B$36="","",'8'!$B$4))</f>
        <v/>
      </c>
    </row>
    <row r="2712" spans="50:57" x14ac:dyDescent="0.25">
      <c r="AX2712" s="139" t="str">
        <f>IF('8'!$B$5="","",IF('8'!$B$36="","",'8'!$B$5))</f>
        <v/>
      </c>
      <c r="AY2712" s="137" t="str">
        <f>IF('8'!$B$5="","",IF('8'!$B$36="","","PCF011003"))</f>
        <v/>
      </c>
      <c r="AZ2712" s="140" t="str">
        <f>IF('8'!$B$5="","",IF('8'!$B$36="","",1))</f>
        <v/>
      </c>
      <c r="BA2712" s="137" t="str">
        <f>IF('8'!$B$5="","",IF('8'!$B$36="","",997))</f>
        <v/>
      </c>
      <c r="BB2712" s="137"/>
      <c r="BC2712" s="141" t="str">
        <f>IF('8'!$B$5="","",IF('8'!$B$36="","",0))</f>
        <v/>
      </c>
      <c r="BD2712" s="137" t="str">
        <f>IF('8'!$B$5="","",IF('8'!$B$36="","",'8'!$B$2))</f>
        <v/>
      </c>
      <c r="BE2712" s="138" t="str">
        <f>IF('8'!$B$5="","",IF('8'!$B$36="","",'8'!$B$4))</f>
        <v/>
      </c>
    </row>
    <row r="2713" spans="50:57" x14ac:dyDescent="0.25">
      <c r="AX2713" s="139" t="str">
        <f>IF('8'!$B$5="","",IF('8'!$B$36="","",'8'!$B$5))</f>
        <v/>
      </c>
      <c r="AY2713" s="137" t="str">
        <f>IF('8'!$B$5="","",IF('8'!$B$36="","","PCF011003"))</f>
        <v/>
      </c>
      <c r="AZ2713" s="140" t="str">
        <f>IF('8'!$B$5="","",IF('8'!$B$36="","",1))</f>
        <v/>
      </c>
      <c r="BA2713" s="137" t="str">
        <f>IF('8'!$B$5="","",IF('8'!$B$36="","",998))</f>
        <v/>
      </c>
      <c r="BB2713" s="137"/>
      <c r="BC2713" s="141" t="str">
        <f>IF('8'!$B$5="","",IF('8'!$B$36="","",0))</f>
        <v/>
      </c>
      <c r="BD2713" s="137" t="str">
        <f>IF('8'!$B$5="","",IF('8'!$B$36="","",'8'!$B$2))</f>
        <v/>
      </c>
      <c r="BE2713" s="138" t="str">
        <f>IF('8'!$B$5="","",IF('8'!$B$36="","",'8'!$B$4))</f>
        <v/>
      </c>
    </row>
    <row r="2714" spans="50:57" x14ac:dyDescent="0.25">
      <c r="AX2714" s="139" t="str">
        <f>IF('8'!$B$5="","",IF('8'!$B$36="","",'8'!$B$5))</f>
        <v/>
      </c>
      <c r="AY2714" s="137" t="str">
        <f>IF('8'!$B$5="","",IF('8'!$B$36="","","PCF011003"))</f>
        <v/>
      </c>
      <c r="AZ2714" s="140" t="str">
        <f>IF('8'!$B$5="","",IF('8'!$B$36="","",1))</f>
        <v/>
      </c>
      <c r="BA2714" s="137" t="str">
        <f>IF('8'!$B$5="","",IF('8'!$B$36="","",999))</f>
        <v/>
      </c>
      <c r="BB2714" s="137"/>
      <c r="BC2714" s="141" t="str">
        <f>IF('8'!$B$5="","",IF('8'!$B$36="","",0))</f>
        <v/>
      </c>
      <c r="BD2714" s="137" t="str">
        <f>IF('8'!$B$5="","",IF('8'!$B$36="","",'8'!$B$2))</f>
        <v/>
      </c>
      <c r="BE2714" s="138" t="str">
        <f>IF('8'!$B$5="","",IF('8'!$B$36="","",'8'!$B$4))</f>
        <v/>
      </c>
    </row>
    <row r="2715" spans="50:57" x14ac:dyDescent="0.25">
      <c r="AX2715" s="139" t="str">
        <f>IF('9'!$B$5="","",IF('9'!$B$60="","",'9'!$B$5))</f>
        <v/>
      </c>
      <c r="AY2715" s="137" t="str">
        <f>IF('9'!$B$5="","",IF('9'!$B$60="","","PCF008002"))</f>
        <v/>
      </c>
      <c r="AZ2715" s="140" t="str">
        <f>IF('9'!$B$5="","",IF('9'!$B$60="","",1))</f>
        <v/>
      </c>
      <c r="BA2715" s="137" t="str">
        <f>IF('9'!$B$5="","",IF('9'!$B$60="","",1))</f>
        <v/>
      </c>
      <c r="BB2715" s="137" t="str">
        <f>IF('9'!$B$5="","",IF('9'!$B$60="","",IF('9'!$B$60="","",'9'!$B$60)))</f>
        <v/>
      </c>
      <c r="BC2715" s="141" t="str">
        <f>IF('9'!$B$5="","",IF('9'!$B$60="","",0))</f>
        <v/>
      </c>
      <c r="BD2715" s="137" t="str">
        <f>IF('9'!$B$5="","",IF('9'!$B$60="","",'9'!$B$2))</f>
        <v/>
      </c>
      <c r="BE2715" s="138" t="str">
        <f>IF('9'!$B$5="","",IF('9'!$B$60="","",'9'!$B$4))</f>
        <v/>
      </c>
    </row>
    <row r="2716" spans="50:57" x14ac:dyDescent="0.25">
      <c r="AX2716" s="139" t="str">
        <f>IF('9'!$B$5="","",IF('9'!$B$60="","",'9'!$B$5))</f>
        <v/>
      </c>
      <c r="AY2716" s="137" t="str">
        <f>IF('9'!$B$5="","",IF('9'!$B$60="","","PCF008002"))</f>
        <v/>
      </c>
      <c r="AZ2716" s="140" t="str">
        <f>IF('9'!$B$5="","",IF('9'!$B$60="","",1))</f>
        <v/>
      </c>
      <c r="BA2716" s="137" t="str">
        <f>IF('9'!$B$5="","",IF('9'!$B$60="","",2))</f>
        <v/>
      </c>
      <c r="BB2716" s="137" t="str">
        <f>IF('9'!$B$5="","",IF('9'!$B$60="","",IF('9'!$J$60="","",'9'!$J$60)))</f>
        <v/>
      </c>
      <c r="BC2716" s="141" t="str">
        <f>IF('9'!$B$5="","",IF('9'!$B$60="","",0))</f>
        <v/>
      </c>
      <c r="BD2716" s="137" t="str">
        <f>IF('9'!$B$5="","",IF('9'!$B$60="","",'9'!$B$2))</f>
        <v/>
      </c>
      <c r="BE2716" s="138" t="str">
        <f>IF('9'!$B$5="","",IF('9'!$B$60="","",'9'!$B$4))</f>
        <v/>
      </c>
    </row>
    <row r="2717" spans="50:57" x14ac:dyDescent="0.25">
      <c r="AX2717" s="139" t="str">
        <f>IF('9'!$B$5="","",IF('9'!$B$60="","",'9'!$B$5))</f>
        <v/>
      </c>
      <c r="AY2717" s="137" t="str">
        <f>IF('9'!$B$5="","",IF('9'!$B$60="","","PCF008002"))</f>
        <v/>
      </c>
      <c r="AZ2717" s="140" t="str">
        <f>IF('9'!$B$5="","",IF('9'!$B$60="","",1))</f>
        <v/>
      </c>
      <c r="BA2717" s="137" t="str">
        <f>IF('9'!$B$5="","",IF('9'!$B$60="","",3))</f>
        <v/>
      </c>
      <c r="BB2717" s="137" t="str">
        <f>IF('9'!$B$5="","",IF('9'!$B$60="","",IF('9'!$D$60="","",'9'!$D$60)))</f>
        <v/>
      </c>
      <c r="BC2717" s="141" t="str">
        <f>IF('9'!$B$5="","",IF('9'!$B$60="","",0))</f>
        <v/>
      </c>
      <c r="BD2717" s="137" t="str">
        <f>IF('9'!$B$5="","",IF('9'!$B$60="","",'9'!$B$2))</f>
        <v/>
      </c>
      <c r="BE2717" s="138" t="str">
        <f>IF('9'!$B$5="","",IF('9'!$B$60="","",'9'!$B$4))</f>
        <v/>
      </c>
    </row>
    <row r="2718" spans="50:57" x14ac:dyDescent="0.25">
      <c r="AX2718" s="139" t="str">
        <f>IF('9'!$B$5="","",IF('9'!$B$60="","",'9'!$B$5))</f>
        <v/>
      </c>
      <c r="AY2718" s="137" t="str">
        <f>IF('9'!$B$5="","",IF('9'!$B$60="","","PCF008002"))</f>
        <v/>
      </c>
      <c r="AZ2718" s="140" t="str">
        <f>IF('9'!$B$5="","",IF('9'!$B$60="","",1))</f>
        <v/>
      </c>
      <c r="BA2718" s="137" t="str">
        <f>IF('9'!$B$5="","",IF('9'!$B$60="","",4))</f>
        <v/>
      </c>
      <c r="BB2718" s="137" t="str">
        <f>IF('9'!$B$5="","",IF('9'!$B$60="","",IF('9'!$D$60="","",'9'!$D$60)))</f>
        <v/>
      </c>
      <c r="BC2718" s="141" t="str">
        <f>IF('9'!$B$5="","",IF('9'!$B$60="","",0))</f>
        <v/>
      </c>
      <c r="BD2718" s="137" t="str">
        <f>IF('9'!$B$5="","",IF('9'!$B$60="","",'9'!$B$2))</f>
        <v/>
      </c>
      <c r="BE2718" s="138" t="str">
        <f>IF('9'!$B$5="","",IF('9'!$B$60="","",'9'!$B$4))</f>
        <v/>
      </c>
    </row>
    <row r="2719" spans="50:57" x14ac:dyDescent="0.25">
      <c r="AX2719" s="139" t="str">
        <f>IF('9'!$B$5="","",IF('9'!$B$60="","",'9'!$B$5))</f>
        <v/>
      </c>
      <c r="AY2719" s="137" t="str">
        <f>IF('9'!$B$5="","",IF('9'!$B$60="","","PCF008002"))</f>
        <v/>
      </c>
      <c r="AZ2719" s="140" t="str">
        <f>IF('9'!$B$5="","",IF('9'!$B$60="","",1))</f>
        <v/>
      </c>
      <c r="BA2719" s="137" t="str">
        <f>IF('9'!$B$5="","",IF('9'!$B$60="","",5))</f>
        <v/>
      </c>
      <c r="BB2719" s="137" t="str">
        <f>IF('9'!$B$5="","",IF('9'!$B$60="","",IF('9'!$F$60="","",'9'!$F$60)))</f>
        <v/>
      </c>
      <c r="BC2719" s="141" t="str">
        <f>IF('9'!$B$5="","",IF('9'!$B$60="","",0))</f>
        <v/>
      </c>
      <c r="BD2719" s="137" t="str">
        <f>IF('9'!$B$5="","",IF('9'!$B$60="","",'9'!$B$2))</f>
        <v/>
      </c>
      <c r="BE2719" s="138" t="str">
        <f>IF('9'!$B$5="","",IF('9'!$B$60="","",'9'!$B$4))</f>
        <v/>
      </c>
    </row>
    <row r="2720" spans="50:57" x14ac:dyDescent="0.25">
      <c r="AX2720" s="139" t="str">
        <f>IF('9'!$B$5="","",IF('9'!$B$60="","",'9'!$B$5))</f>
        <v/>
      </c>
      <c r="AY2720" s="137" t="str">
        <f>IF('9'!$B$5="","",IF('9'!$B$60="","","PCF008002"))</f>
        <v/>
      </c>
      <c r="AZ2720" s="140" t="str">
        <f>IF('9'!$B$5="","",IF('9'!$B$60="","",1))</f>
        <v/>
      </c>
      <c r="BA2720" s="137" t="str">
        <f>IF('9'!$B$5="","",IF('9'!$B$60="","",6))</f>
        <v/>
      </c>
      <c r="BB2720" s="137" t="str">
        <f>IF('9'!$B$5="","",IF('9'!$B$60="","",IF('9'!$G$60="","",'9'!$G$60)))</f>
        <v/>
      </c>
      <c r="BC2720" s="141" t="str">
        <f>IF('9'!$B$5="","",IF('9'!$B$60="","",0))</f>
        <v/>
      </c>
      <c r="BD2720" s="137" t="str">
        <f>IF('9'!$B$5="","",IF('9'!$B$60="","",'9'!$B$2))</f>
        <v/>
      </c>
      <c r="BE2720" s="138" t="str">
        <f>IF('9'!$B$5="","",IF('9'!$B$60="","",'9'!$B$4))</f>
        <v/>
      </c>
    </row>
    <row r="2721" spans="50:57" x14ac:dyDescent="0.25">
      <c r="AX2721" s="139" t="str">
        <f>IF('9'!$B$5="","",IF('9'!$B$60="","",'9'!$B$5))</f>
        <v/>
      </c>
      <c r="AY2721" s="137" t="str">
        <f>IF('9'!$B$5="","",IF('9'!$B$60="","","PCF008002"))</f>
        <v/>
      </c>
      <c r="AZ2721" s="140" t="str">
        <f>IF('9'!$B$5="","",IF('9'!$B$60="","",1))</f>
        <v/>
      </c>
      <c r="BA2721" s="137" t="str">
        <f>IF('9'!$B$5="","",IF('9'!$B$60="","",7))</f>
        <v/>
      </c>
      <c r="BB2721" s="137" t="str">
        <f>IF('9'!$B$5="","",IF('9'!$B$60="","",IF('9'!$H$60="","",'9'!$H$60)))</f>
        <v/>
      </c>
      <c r="BC2721" s="141" t="str">
        <f>IF('9'!$B$5="","",IF('9'!$B$60="","",0))</f>
        <v/>
      </c>
      <c r="BD2721" s="137" t="str">
        <f>IF('9'!$B$5="","",IF('9'!$B$60="","",'9'!$B$2))</f>
        <v/>
      </c>
      <c r="BE2721" s="138" t="str">
        <f>IF('9'!$B$5="","",IF('9'!$B$60="","",'9'!$B$4))</f>
        <v/>
      </c>
    </row>
    <row r="2722" spans="50:57" x14ac:dyDescent="0.25">
      <c r="AX2722" s="139" t="str">
        <f>IF('9'!$B$5="","",IF('9'!$B$60="","",'9'!$B$5))</f>
        <v/>
      </c>
      <c r="AY2722" s="137" t="str">
        <f>IF('9'!$B$5="","",IF('9'!$B$60="","","PCF008002"))</f>
        <v/>
      </c>
      <c r="AZ2722" s="140" t="str">
        <f>IF('9'!$B$5="","",IF('9'!$B$60="","",1))</f>
        <v/>
      </c>
      <c r="BA2722" s="137" t="str">
        <f>IF('9'!$B$5="","",IF('9'!$B$60="","",8))</f>
        <v/>
      </c>
      <c r="BB2722" s="137" t="str">
        <f>IF('9'!$B$5="","",IF('9'!$B$60="","",IF('9'!$I$60="","",'9'!$I$60)))</f>
        <v/>
      </c>
      <c r="BC2722" s="141" t="str">
        <f>IF('9'!$B$5="","",IF('9'!$B$60="","",0))</f>
        <v/>
      </c>
      <c r="BD2722" s="137" t="str">
        <f>IF('9'!$B$5="","",IF('9'!$B$60="","",'9'!$B$2))</f>
        <v/>
      </c>
      <c r="BE2722" s="138" t="str">
        <f>IF('9'!$B$5="","",IF('9'!$B$60="","",'9'!$B$4))</f>
        <v/>
      </c>
    </row>
    <row r="2723" spans="50:57" x14ac:dyDescent="0.25">
      <c r="AX2723" s="139" t="str">
        <f>IF('9'!$B$5="","",IF('9'!$B$60="","",'9'!$B$5))</f>
        <v/>
      </c>
      <c r="AY2723" s="137" t="str">
        <f>IF('9'!$B$5="","",IF('9'!$B$60="","","PCF008002"))</f>
        <v/>
      </c>
      <c r="AZ2723" s="140" t="str">
        <f>IF('9'!$B$5="","",IF('9'!$B$60="","",1))</f>
        <v/>
      </c>
      <c r="BA2723" s="137" t="str">
        <f>IF('9'!$B$5="","",IF('9'!$B$60="","",9))</f>
        <v/>
      </c>
      <c r="BB2723" s="137" t="str">
        <f>IF('9'!$B$5="","",IF('9'!$B$60="","","QAQC"))</f>
        <v/>
      </c>
      <c r="BC2723" s="141" t="str">
        <f>IF('9'!$B$5="","",IF('9'!$B$60="","",0))</f>
        <v/>
      </c>
      <c r="BD2723" s="137" t="str">
        <f>IF('9'!$B$5="","",IF('9'!$B$60="","",'9'!$B$2))</f>
        <v/>
      </c>
      <c r="BE2723" s="138" t="str">
        <f>IF('9'!$B$5="","",IF('9'!$B$60="","",'9'!$B$4))</f>
        <v/>
      </c>
    </row>
    <row r="2724" spans="50:57" x14ac:dyDescent="0.25">
      <c r="AX2724" s="139" t="str">
        <f>IF('9'!$B$5="","",IF('9'!$B$60="","",'9'!$B$5))</f>
        <v/>
      </c>
      <c r="AY2724" s="137" t="str">
        <f>IF('9'!$B$5="","",IF('9'!$B$60="","","PCF008002"))</f>
        <v/>
      </c>
      <c r="AZ2724" s="140" t="str">
        <f>IF('9'!$B$5="","",IF('9'!$B$60="","",1))</f>
        <v/>
      </c>
      <c r="BA2724" s="137" t="str">
        <f>IF('9'!$B$5="","",IF('9'!$B$60="","",10))</f>
        <v/>
      </c>
      <c r="BB2724" s="137" t="str">
        <f>IF('9'!$B$5="","",IF('9'!$B$60="","",IF('9'!$R$60="","",'9'!$R$60)))</f>
        <v/>
      </c>
      <c r="BC2724" s="141" t="str">
        <f>IF('9'!$B$5="","",IF('9'!$B$60="","",0))</f>
        <v/>
      </c>
      <c r="BD2724" s="137" t="str">
        <f>IF('9'!$B$5="","",IF('9'!$B$60="","",'9'!$B$2))</f>
        <v/>
      </c>
      <c r="BE2724" s="138" t="str">
        <f>IF('9'!$B$5="","",IF('9'!$B$60="","",'9'!$B$4))</f>
        <v/>
      </c>
    </row>
    <row r="2725" spans="50:57" x14ac:dyDescent="0.25">
      <c r="AX2725" s="139" t="str">
        <f>IF('9'!$B$5="","",IF('9'!$B$60="","",'9'!$B$5))</f>
        <v/>
      </c>
      <c r="AY2725" s="137" t="str">
        <f>IF('9'!$B$5="","",IF('9'!$B$60="","","PCF008002"))</f>
        <v/>
      </c>
      <c r="AZ2725" s="140" t="str">
        <f>IF('9'!$B$5="","",IF('9'!$B$60="","",1))</f>
        <v/>
      </c>
      <c r="BA2725" s="137" t="str">
        <f>IF('9'!$B$5="","",IF('9'!$B$60="","",11))</f>
        <v/>
      </c>
      <c r="BB2725" s="137" t="str">
        <f>IF('9'!$B$5="","",IF('9'!$B$60="","",IF('9'!$K$60="","",'9'!$K$60)))</f>
        <v/>
      </c>
      <c r="BC2725" s="141" t="str">
        <f>IF('9'!$B$5="","",IF('9'!$B$60="","",0))</f>
        <v/>
      </c>
      <c r="BD2725" s="137" t="str">
        <f>IF('9'!$B$5="","",IF('9'!$B$60="","",'9'!$B$2))</f>
        <v/>
      </c>
      <c r="BE2725" s="138" t="str">
        <f>IF('9'!$B$5="","",IF('9'!$B$60="","",'9'!$B$4))</f>
        <v/>
      </c>
    </row>
    <row r="2726" spans="50:57" x14ac:dyDescent="0.25">
      <c r="AX2726" s="139" t="str">
        <f>IF('9'!$B$5="","",IF('9'!$B$60="","",'9'!$B$5))</f>
        <v/>
      </c>
      <c r="AY2726" s="137" t="str">
        <f>IF('9'!$B$5="","",IF('9'!$B$60="","","PCF008002"))</f>
        <v/>
      </c>
      <c r="AZ2726" s="140" t="str">
        <f>IF('9'!$B$5="","",IF('9'!$B$60="","",1))</f>
        <v/>
      </c>
      <c r="BA2726" s="137" t="str">
        <f>IF('9'!$B$5="","",IF('9'!$B$60="","",12))</f>
        <v/>
      </c>
      <c r="BB2726" s="137" t="str">
        <f>IF('9'!$B$5="","",IF('9'!$B$60="","",IF('9'!$E$60="","",'9'!$E$60)))</f>
        <v/>
      </c>
      <c r="BC2726" s="141" t="str">
        <f>IF('9'!$B$5="","",IF('9'!$B$60="","",0))</f>
        <v/>
      </c>
      <c r="BD2726" s="137" t="str">
        <f>IF('9'!$B$5="","",IF('9'!$B$60="","",'9'!$B$2))</f>
        <v/>
      </c>
      <c r="BE2726" s="138" t="str">
        <f>IF('9'!$B$5="","",IF('9'!$B$60="","",'9'!$B$4))</f>
        <v/>
      </c>
    </row>
    <row r="2727" spans="50:57" x14ac:dyDescent="0.25">
      <c r="AX2727" s="139" t="str">
        <f>IF('9'!$B$5="","",IF('9'!$B$60="","",'9'!$B$5))</f>
        <v/>
      </c>
      <c r="AY2727" s="137" t="str">
        <f>IF('9'!$B$5="","",IF('9'!$B$60="","","PCF008002"))</f>
        <v/>
      </c>
      <c r="AZ2727" s="140" t="str">
        <f>IF('9'!$B$5="","",IF('9'!$B$60="","",1))</f>
        <v/>
      </c>
      <c r="BA2727" s="137" t="str">
        <f>IF('9'!$B$5="","",IF('9'!$B$60="","",990))</f>
        <v/>
      </c>
      <c r="BB2727" s="137"/>
      <c r="BC2727" s="141" t="str">
        <f>IF('9'!$B$5="","",IF('9'!$B$60="","",0))</f>
        <v/>
      </c>
      <c r="BD2727" s="137" t="str">
        <f>IF('9'!$B$5="","",IF('9'!$B$60="","",'9'!$B$2))</f>
        <v/>
      </c>
      <c r="BE2727" s="138" t="str">
        <f>IF('9'!$B$5="","",IF('9'!$B$60="","",'9'!$B$4))</f>
        <v/>
      </c>
    </row>
    <row r="2728" spans="50:57" x14ac:dyDescent="0.25">
      <c r="AX2728" s="139" t="str">
        <f>IF('9'!$B$5="","",IF('9'!$B$60="","",'9'!$B$5))</f>
        <v/>
      </c>
      <c r="AY2728" s="137" t="str">
        <f>IF('9'!$B$5="","",IF('9'!$B$60="","","PCF008002"))</f>
        <v/>
      </c>
      <c r="AZ2728" s="140" t="str">
        <f>IF('9'!$B$5="","",IF('9'!$B$60="","",1))</f>
        <v/>
      </c>
      <c r="BA2728" s="137" t="str">
        <f>IF('9'!$B$5="","",IF('9'!$B$60="","",992))</f>
        <v/>
      </c>
      <c r="BB2728" s="137"/>
      <c r="BC2728" s="141" t="str">
        <f>IF('9'!$B$5="","",IF('9'!$B$60="","",0))</f>
        <v/>
      </c>
      <c r="BD2728" s="137" t="str">
        <f>IF('9'!$B$5="","",IF('9'!$B$60="","",'9'!$B$2))</f>
        <v/>
      </c>
      <c r="BE2728" s="138" t="str">
        <f>IF('9'!$B$5="","",IF('9'!$B$60="","",'9'!$B$4))</f>
        <v/>
      </c>
    </row>
    <row r="2729" spans="50:57" x14ac:dyDescent="0.25">
      <c r="AX2729" s="139" t="str">
        <f>IF('9'!$B$5="","",IF('9'!$B$60="","",'9'!$B$5))</f>
        <v/>
      </c>
      <c r="AY2729" s="137" t="str">
        <f>IF('9'!$B$5="","",IF('9'!$B$60="","","PCF008002"))</f>
        <v/>
      </c>
      <c r="AZ2729" s="140" t="str">
        <f>IF('9'!$B$5="","",IF('9'!$B$60="","",1))</f>
        <v/>
      </c>
      <c r="BA2729" s="137" t="str">
        <f>IF('9'!$B$5="","",IF('9'!$B$60="","",993))</f>
        <v/>
      </c>
      <c r="BB2729" s="137"/>
      <c r="BC2729" s="141" t="str">
        <f>IF('9'!$B$5="","",IF('9'!$B$60="","",0))</f>
        <v/>
      </c>
      <c r="BD2729" s="137" t="str">
        <f>IF('9'!$B$5="","",IF('9'!$B$60="","",'9'!$B$2))</f>
        <v/>
      </c>
      <c r="BE2729" s="138" t="str">
        <f>IF('9'!$B$5="","",IF('9'!$B$60="","",'9'!$B$4))</f>
        <v/>
      </c>
    </row>
    <row r="2730" spans="50:57" x14ac:dyDescent="0.25">
      <c r="AX2730" s="139" t="str">
        <f>IF('9'!$B$5="","",IF('9'!$B$60="","",'9'!$B$5))</f>
        <v/>
      </c>
      <c r="AY2730" s="137" t="str">
        <f>IF('9'!$B$5="","",IF('9'!$B$60="","","PCF008002"))</f>
        <v/>
      </c>
      <c r="AZ2730" s="140" t="str">
        <f>IF('9'!$B$5="","",IF('9'!$B$60="","",1))</f>
        <v/>
      </c>
      <c r="BA2730" s="137" t="str">
        <f>IF('9'!$B$5="","",IF('9'!$B$60="","",994))</f>
        <v/>
      </c>
      <c r="BB2730" s="137"/>
      <c r="BC2730" s="141" t="str">
        <f>IF('9'!$B$5="","",IF('9'!$B$60="","",0))</f>
        <v/>
      </c>
      <c r="BD2730" s="137" t="str">
        <f>IF('9'!$B$5="","",IF('9'!$B$60="","",'9'!$B$2))</f>
        <v/>
      </c>
      <c r="BE2730" s="138" t="str">
        <f>IF('9'!$B$5="","",IF('9'!$B$60="","",'9'!$B$4))</f>
        <v/>
      </c>
    </row>
    <row r="2731" spans="50:57" x14ac:dyDescent="0.25">
      <c r="AX2731" s="139" t="str">
        <f>IF('9'!$B$5="","",IF('9'!$B$60="","",'9'!$B$5))</f>
        <v/>
      </c>
      <c r="AY2731" s="137" t="str">
        <f>IF('9'!$B$5="","",IF('9'!$B$60="","","PCF008002"))</f>
        <v/>
      </c>
      <c r="AZ2731" s="140" t="str">
        <f>IF('9'!$B$5="","",IF('9'!$B$60="","",1))</f>
        <v/>
      </c>
      <c r="BA2731" s="137" t="str">
        <f>IF('9'!$B$5="","",IF('9'!$B$60="","",995))</f>
        <v/>
      </c>
      <c r="BB2731" s="137"/>
      <c r="BC2731" s="141" t="str">
        <f>IF('9'!$B$5="","",IF('9'!$B$60="","",0))</f>
        <v/>
      </c>
      <c r="BD2731" s="137" t="str">
        <f>IF('9'!$B$5="","",IF('9'!$B$60="","",'9'!$B$2))</f>
        <v/>
      </c>
      <c r="BE2731" s="138" t="str">
        <f>IF('9'!$B$5="","",IF('9'!$B$60="","",'9'!$B$4))</f>
        <v/>
      </c>
    </row>
    <row r="2732" spans="50:57" x14ac:dyDescent="0.25">
      <c r="AX2732" s="139" t="str">
        <f>IF('9'!$B$5="","",IF('9'!$B$60="","",'9'!$B$5))</f>
        <v/>
      </c>
      <c r="AY2732" s="137" t="str">
        <f>IF('9'!$B$5="","",IF('9'!$B$60="","","PCF008002"))</f>
        <v/>
      </c>
      <c r="AZ2732" s="140" t="str">
        <f>IF('9'!$B$5="","",IF('9'!$B$60="","",1))</f>
        <v/>
      </c>
      <c r="BA2732" s="137" t="str">
        <f>IF('9'!$B$5="","",IF('9'!$B$60="","",996))</f>
        <v/>
      </c>
      <c r="BB2732" s="137"/>
      <c r="BC2732" s="141" t="str">
        <f>IF('9'!$B$5="","",IF('9'!$B$60="","",0))</f>
        <v/>
      </c>
      <c r="BD2732" s="137" t="str">
        <f>IF('9'!$B$5="","",IF('9'!$B$60="","",'9'!$B$2))</f>
        <v/>
      </c>
      <c r="BE2732" s="138" t="str">
        <f>IF('9'!$B$5="","",IF('9'!$B$60="","",'9'!$B$4))</f>
        <v/>
      </c>
    </row>
    <row r="2733" spans="50:57" x14ac:dyDescent="0.25">
      <c r="AX2733" s="139" t="str">
        <f>IF('9'!$B$5="","",IF('9'!$B$60="","",'9'!$B$5))</f>
        <v/>
      </c>
      <c r="AY2733" s="137" t="str">
        <f>IF('9'!$B$5="","",IF('9'!$B$60="","","PCF008002"))</f>
        <v/>
      </c>
      <c r="AZ2733" s="140" t="str">
        <f>IF('9'!$B$5="","",IF('9'!$B$60="","",1))</f>
        <v/>
      </c>
      <c r="BA2733" s="137" t="str">
        <f>IF('9'!$B$5="","",IF('9'!$B$60="","",997))</f>
        <v/>
      </c>
      <c r="BB2733" s="137"/>
      <c r="BC2733" s="141" t="str">
        <f>IF('9'!$B$5="","",IF('9'!$B$60="","",0))</f>
        <v/>
      </c>
      <c r="BD2733" s="137" t="str">
        <f>IF('9'!$B$5="","",IF('9'!$B$60="","",'9'!$B$2))</f>
        <v/>
      </c>
      <c r="BE2733" s="138" t="str">
        <f>IF('9'!$B$5="","",IF('9'!$B$60="","",'9'!$B$4))</f>
        <v/>
      </c>
    </row>
    <row r="2734" spans="50:57" x14ac:dyDescent="0.25">
      <c r="AX2734" s="139" t="str">
        <f>IF('9'!$B$5="","",IF('9'!$B$60="","",'9'!$B$5))</f>
        <v/>
      </c>
      <c r="AY2734" s="137" t="str">
        <f>IF('9'!$B$5="","",IF('9'!$B$60="","","PCF008002"))</f>
        <v/>
      </c>
      <c r="AZ2734" s="140" t="str">
        <f>IF('9'!$B$5="","",IF('9'!$B$60="","",1))</f>
        <v/>
      </c>
      <c r="BA2734" s="137" t="str">
        <f>IF('9'!$B$5="","",IF('9'!$B$60="","",998))</f>
        <v/>
      </c>
      <c r="BB2734" s="137"/>
      <c r="BC2734" s="141" t="str">
        <f>IF('9'!$B$5="","",IF('9'!$B$60="","",0))</f>
        <v/>
      </c>
      <c r="BD2734" s="137" t="str">
        <f>IF('9'!$B$5="","",IF('9'!$B$60="","",'9'!$B$2))</f>
        <v/>
      </c>
      <c r="BE2734" s="138" t="str">
        <f>IF('9'!$B$5="","",IF('9'!$B$60="","",'9'!$B$4))</f>
        <v/>
      </c>
    </row>
    <row r="2735" spans="50:57" x14ac:dyDescent="0.25">
      <c r="AX2735" s="139" t="str">
        <f>IF('9'!$B$5="","",IF('9'!$B$60="","",'9'!$B$5))</f>
        <v/>
      </c>
      <c r="AY2735" s="137" t="str">
        <f>IF('9'!$B$5="","",IF('9'!$B$60="","","PCF008002"))</f>
        <v/>
      </c>
      <c r="AZ2735" s="140" t="str">
        <f>IF('9'!$B$5="","",IF('9'!$B$60="","",1))</f>
        <v/>
      </c>
      <c r="BA2735" s="137" t="str">
        <f>IF('9'!$B$5="","",IF('9'!$B$60="","",999))</f>
        <v/>
      </c>
      <c r="BB2735" s="137"/>
      <c r="BC2735" s="141" t="str">
        <f>IF('9'!$B$5="","",IF('9'!$B$60="","",0))</f>
        <v/>
      </c>
      <c r="BD2735" s="137" t="str">
        <f>IF('9'!$B$5="","",IF('9'!$B$60="","",'9'!$B$2))</f>
        <v/>
      </c>
      <c r="BE2735" s="138" t="str">
        <f>IF('9'!$B$5="","",IF('9'!$B$60="","",'9'!$B$4))</f>
        <v/>
      </c>
    </row>
    <row r="2736" spans="50:57" x14ac:dyDescent="0.25">
      <c r="AX2736" s="139" t="str">
        <f>IF('9'!$B$5="","",IF('9'!$B$61="","",'9'!$B$5))</f>
        <v/>
      </c>
      <c r="AY2736" s="137" t="str">
        <f>IF('9'!$B$5="","",IF('9'!$B$61="","","PCF008002"))</f>
        <v/>
      </c>
      <c r="AZ2736" s="140" t="str">
        <f>IF('9'!$B$5="","",IF('9'!$B$61="","",2))</f>
        <v/>
      </c>
      <c r="BA2736" s="137" t="str">
        <f>IF('9'!$B$5="","",IF('9'!$B$61="","",1))</f>
        <v/>
      </c>
      <c r="BB2736" s="137" t="str">
        <f>IF('9'!$B$5="","",IF('9'!$B$61="","",IF('9'!$B$61="","",'9'!$B$61)))</f>
        <v/>
      </c>
      <c r="BC2736" s="141" t="str">
        <f>IF('9'!$B$5="","",IF('9'!$B$61="","",0))</f>
        <v/>
      </c>
      <c r="BD2736" s="137" t="str">
        <f>IF('9'!$B$5="","",IF('9'!$B$61="","",'9'!$B$2))</f>
        <v/>
      </c>
      <c r="BE2736" s="138" t="str">
        <f>IF('9'!$B$5="","",IF('9'!$B$61="","",'9'!$B$4))</f>
        <v/>
      </c>
    </row>
    <row r="2737" spans="50:57" x14ac:dyDescent="0.25">
      <c r="AX2737" s="139" t="str">
        <f>IF('9'!$B$5="","",IF('9'!$B$61="","",'9'!$B$5))</f>
        <v/>
      </c>
      <c r="AY2737" s="137" t="str">
        <f>IF('9'!$B$5="","",IF('9'!$B$61="","","PCF008002"))</f>
        <v/>
      </c>
      <c r="AZ2737" s="140" t="str">
        <f>IF('9'!$B$5="","",IF('9'!$B$61="","",2))</f>
        <v/>
      </c>
      <c r="BA2737" s="137" t="str">
        <f>IF('9'!$B$5="","",IF('9'!$B$61="","",2))</f>
        <v/>
      </c>
      <c r="BB2737" s="137" t="str">
        <f>IF('9'!$B$5="","",IF('9'!$B$61="","",IF('9'!$J$61="","",'9'!$J$61)))</f>
        <v/>
      </c>
      <c r="BC2737" s="141" t="str">
        <f>IF('9'!$B$5="","",IF('9'!$B$61="","",0))</f>
        <v/>
      </c>
      <c r="BD2737" s="137" t="str">
        <f>IF('9'!$B$5="","",IF('9'!$B$61="","",'9'!$B$2))</f>
        <v/>
      </c>
      <c r="BE2737" s="138" t="str">
        <f>IF('9'!$B$5="","",IF('9'!$B$61="","",'9'!$B$4))</f>
        <v/>
      </c>
    </row>
    <row r="2738" spans="50:57" x14ac:dyDescent="0.25">
      <c r="AX2738" s="139" t="str">
        <f>IF('9'!$B$5="","",IF('9'!$B$61="","",'9'!$B$5))</f>
        <v/>
      </c>
      <c r="AY2738" s="137" t="str">
        <f>IF('9'!$B$5="","",IF('9'!$B$61="","","PCF008002"))</f>
        <v/>
      </c>
      <c r="AZ2738" s="140" t="str">
        <f>IF('9'!$B$5="","",IF('9'!$B$61="","",2))</f>
        <v/>
      </c>
      <c r="BA2738" s="137" t="str">
        <f>IF('9'!$B$5="","",IF('9'!$B$61="","",3))</f>
        <v/>
      </c>
      <c r="BB2738" s="137" t="str">
        <f>IF('9'!$B$5="","",IF('9'!$B$61="","",IF('9'!$D$61="","",'9'!$D$61)))</f>
        <v/>
      </c>
      <c r="BC2738" s="141" t="str">
        <f>IF('9'!$B$5="","",IF('9'!$B$61="","",0))</f>
        <v/>
      </c>
      <c r="BD2738" s="137" t="str">
        <f>IF('9'!$B$5="","",IF('9'!$B$61="","",'9'!$B$2))</f>
        <v/>
      </c>
      <c r="BE2738" s="138" t="str">
        <f>IF('9'!$B$5="","",IF('9'!$B$61="","",'9'!$B$4))</f>
        <v/>
      </c>
    </row>
    <row r="2739" spans="50:57" x14ac:dyDescent="0.25">
      <c r="AX2739" s="139" t="str">
        <f>IF('9'!$B$5="","",IF('9'!$B$61="","",'9'!$B$5))</f>
        <v/>
      </c>
      <c r="AY2739" s="137" t="str">
        <f>IF('9'!$B$5="","",IF('9'!$B$61="","","PCF008002"))</f>
        <v/>
      </c>
      <c r="AZ2739" s="140" t="str">
        <f>IF('9'!$B$5="","",IF('9'!$B$61="","",2))</f>
        <v/>
      </c>
      <c r="BA2739" s="137" t="str">
        <f>IF('9'!$B$5="","",IF('9'!$B$61="","",4))</f>
        <v/>
      </c>
      <c r="BB2739" s="137" t="str">
        <f>IF('9'!$B$5="","",IF('9'!$B$61="","",IF('9'!$D$61="","",'9'!$D$61)))</f>
        <v/>
      </c>
      <c r="BC2739" s="141" t="str">
        <f>IF('9'!$B$5="","",IF('9'!$B$61="","",0))</f>
        <v/>
      </c>
      <c r="BD2739" s="137" t="str">
        <f>IF('9'!$B$5="","",IF('9'!$B$61="","",'9'!$B$2))</f>
        <v/>
      </c>
      <c r="BE2739" s="138" t="str">
        <f>IF('9'!$B$5="","",IF('9'!$B$61="","",'9'!$B$4))</f>
        <v/>
      </c>
    </row>
    <row r="2740" spans="50:57" x14ac:dyDescent="0.25">
      <c r="AX2740" s="139" t="str">
        <f>IF('9'!$B$5="","",IF('9'!$B$61="","",'9'!$B$5))</f>
        <v/>
      </c>
      <c r="AY2740" s="137" t="str">
        <f>IF('9'!$B$5="","",IF('9'!$B$61="","","PCF008002"))</f>
        <v/>
      </c>
      <c r="AZ2740" s="140" t="str">
        <f>IF('9'!$B$5="","",IF('9'!$B$61="","",2))</f>
        <v/>
      </c>
      <c r="BA2740" s="137" t="str">
        <f>IF('9'!$B$5="","",IF('9'!$B$61="","",5))</f>
        <v/>
      </c>
      <c r="BB2740" s="137" t="str">
        <f>IF('9'!$B$5="","",IF('9'!$B$61="","",IF('9'!$F$61="","",'9'!$F$61)))</f>
        <v/>
      </c>
      <c r="BC2740" s="141" t="str">
        <f>IF('9'!$B$5="","",IF('9'!$B$61="","",0))</f>
        <v/>
      </c>
      <c r="BD2740" s="137" t="str">
        <f>IF('9'!$B$5="","",IF('9'!$B$61="","",'9'!$B$2))</f>
        <v/>
      </c>
      <c r="BE2740" s="138" t="str">
        <f>IF('9'!$B$5="","",IF('9'!$B$61="","",'9'!$B$4))</f>
        <v/>
      </c>
    </row>
    <row r="2741" spans="50:57" x14ac:dyDescent="0.25">
      <c r="AX2741" s="139" t="str">
        <f>IF('9'!$B$5="","",IF('9'!$B$61="","",'9'!$B$5))</f>
        <v/>
      </c>
      <c r="AY2741" s="137" t="str">
        <f>IF('9'!$B$5="","",IF('9'!$B$61="","","PCF008002"))</f>
        <v/>
      </c>
      <c r="AZ2741" s="140" t="str">
        <f>IF('9'!$B$5="","",IF('9'!$B$61="","",2))</f>
        <v/>
      </c>
      <c r="BA2741" s="137" t="str">
        <f>IF('9'!$B$5="","",IF('9'!$B$61="","",6))</f>
        <v/>
      </c>
      <c r="BB2741" s="137" t="str">
        <f>IF('9'!$B$5="","",IF('9'!$B$61="","",IF('9'!$G$61="","",'9'!$G$61)))</f>
        <v/>
      </c>
      <c r="BC2741" s="141" t="str">
        <f>IF('9'!$B$5="","",IF('9'!$B$61="","",0))</f>
        <v/>
      </c>
      <c r="BD2741" s="137" t="str">
        <f>IF('9'!$B$5="","",IF('9'!$B$61="","",'9'!$B$2))</f>
        <v/>
      </c>
      <c r="BE2741" s="138" t="str">
        <f>IF('9'!$B$5="","",IF('9'!$B$61="","",'9'!$B$4))</f>
        <v/>
      </c>
    </row>
    <row r="2742" spans="50:57" x14ac:dyDescent="0.25">
      <c r="AX2742" s="139" t="str">
        <f>IF('9'!$B$5="","",IF('9'!$B$61="","",'9'!$B$5))</f>
        <v/>
      </c>
      <c r="AY2742" s="137" t="str">
        <f>IF('9'!$B$5="","",IF('9'!$B$61="","","PCF008002"))</f>
        <v/>
      </c>
      <c r="AZ2742" s="140" t="str">
        <f>IF('9'!$B$5="","",IF('9'!$B$61="","",2))</f>
        <v/>
      </c>
      <c r="BA2742" s="137" t="str">
        <f>IF('9'!$B$5="","",IF('9'!$B$61="","",7))</f>
        <v/>
      </c>
      <c r="BB2742" s="137" t="str">
        <f>IF('9'!$B$5="","",IF('9'!$B$61="","",IF('9'!$H$61="","",'9'!$H$61)))</f>
        <v/>
      </c>
      <c r="BC2742" s="141" t="str">
        <f>IF('9'!$B$5="","",IF('9'!$B$61="","",0))</f>
        <v/>
      </c>
      <c r="BD2742" s="137" t="str">
        <f>IF('9'!$B$5="","",IF('9'!$B$61="","",'9'!$B$2))</f>
        <v/>
      </c>
      <c r="BE2742" s="138" t="str">
        <f>IF('9'!$B$5="","",IF('9'!$B$61="","",'9'!$B$4))</f>
        <v/>
      </c>
    </row>
    <row r="2743" spans="50:57" x14ac:dyDescent="0.25">
      <c r="AX2743" s="139" t="str">
        <f>IF('9'!$B$5="","",IF('9'!$B$61="","",'9'!$B$5))</f>
        <v/>
      </c>
      <c r="AY2743" s="137" t="str">
        <f>IF('9'!$B$5="","",IF('9'!$B$61="","","PCF008002"))</f>
        <v/>
      </c>
      <c r="AZ2743" s="140" t="str">
        <f>IF('9'!$B$5="","",IF('9'!$B$61="","",2))</f>
        <v/>
      </c>
      <c r="BA2743" s="137" t="str">
        <f>IF('9'!$B$5="","",IF('9'!$B$61="","",8))</f>
        <v/>
      </c>
      <c r="BB2743" s="137" t="str">
        <f>IF('9'!$B$5="","",IF('9'!$B$61="","",IF('9'!$I$61="","",'9'!$I$61)))</f>
        <v/>
      </c>
      <c r="BC2743" s="141" t="str">
        <f>IF('9'!$B$5="","",IF('9'!$B$61="","",0))</f>
        <v/>
      </c>
      <c r="BD2743" s="137" t="str">
        <f>IF('9'!$B$5="","",IF('9'!$B$61="","",'9'!$B$2))</f>
        <v/>
      </c>
      <c r="BE2743" s="138" t="str">
        <f>IF('9'!$B$5="","",IF('9'!$B$61="","",'9'!$B$4))</f>
        <v/>
      </c>
    </row>
    <row r="2744" spans="50:57" x14ac:dyDescent="0.25">
      <c r="AX2744" s="139" t="str">
        <f>IF('9'!$B$5="","",IF('9'!$B$61="","",'9'!$B$5))</f>
        <v/>
      </c>
      <c r="AY2744" s="137" t="str">
        <f>IF('9'!$B$5="","",IF('9'!$B$61="","","PCF008002"))</f>
        <v/>
      </c>
      <c r="AZ2744" s="140" t="str">
        <f>IF('9'!$B$5="","",IF('9'!$B$61="","",2))</f>
        <v/>
      </c>
      <c r="BA2744" s="137" t="str">
        <f>IF('9'!$B$5="","",IF('9'!$B$61="","",9))</f>
        <v/>
      </c>
      <c r="BB2744" s="137" t="str">
        <f>IF('9'!$B$5="","",IF('9'!$B$61="","","QAQC"))</f>
        <v/>
      </c>
      <c r="BC2744" s="141" t="str">
        <f>IF('9'!$B$5="","",IF('9'!$B$61="","",0))</f>
        <v/>
      </c>
      <c r="BD2744" s="137" t="str">
        <f>IF('9'!$B$5="","",IF('9'!$B$61="","",'9'!$B$2))</f>
        <v/>
      </c>
      <c r="BE2744" s="138" t="str">
        <f>IF('9'!$B$5="","",IF('9'!$B$61="","",'9'!$B$4))</f>
        <v/>
      </c>
    </row>
    <row r="2745" spans="50:57" x14ac:dyDescent="0.25">
      <c r="AX2745" s="139" t="str">
        <f>IF('9'!$B$5="","",IF('9'!$B$61="","",'9'!$B$5))</f>
        <v/>
      </c>
      <c r="AY2745" s="137" t="str">
        <f>IF('9'!$B$5="","",IF('9'!$B$61="","","PCF008002"))</f>
        <v/>
      </c>
      <c r="AZ2745" s="140" t="str">
        <f>IF('9'!$B$5="","",IF('9'!$B$61="","",2))</f>
        <v/>
      </c>
      <c r="BA2745" s="137" t="str">
        <f>IF('9'!$B$5="","",IF('9'!$B$61="","",10))</f>
        <v/>
      </c>
      <c r="BB2745" s="137" t="str">
        <f>IF('9'!$B$5="","",IF('9'!$B$61="","",IF('9'!$R$61="","",'9'!$R$61)))</f>
        <v/>
      </c>
      <c r="BC2745" s="141" t="str">
        <f>IF('9'!$B$5="","",IF('9'!$B$61="","",0))</f>
        <v/>
      </c>
      <c r="BD2745" s="137" t="str">
        <f>IF('9'!$B$5="","",IF('9'!$B$61="","",'9'!$B$2))</f>
        <v/>
      </c>
      <c r="BE2745" s="138" t="str">
        <f>IF('9'!$B$5="","",IF('9'!$B$61="","",'9'!$B$4))</f>
        <v/>
      </c>
    </row>
    <row r="2746" spans="50:57" x14ac:dyDescent="0.25">
      <c r="AX2746" s="139" t="str">
        <f>IF('9'!$B$5="","",IF('9'!$B$61="","",'9'!$B$5))</f>
        <v/>
      </c>
      <c r="AY2746" s="137" t="str">
        <f>IF('9'!$B$5="","",IF('9'!$B$61="","","PCF008002"))</f>
        <v/>
      </c>
      <c r="AZ2746" s="140" t="str">
        <f>IF('9'!$B$5="","",IF('9'!$B$61="","",2))</f>
        <v/>
      </c>
      <c r="BA2746" s="137" t="str">
        <f>IF('9'!$B$5="","",IF('9'!$B$61="","",11))</f>
        <v/>
      </c>
      <c r="BB2746" s="137" t="str">
        <f>IF('9'!$B$5="","",IF('9'!$B$61="","",IF('9'!$K$61="","",'9'!$K$61)))</f>
        <v/>
      </c>
      <c r="BC2746" s="141" t="str">
        <f>IF('9'!$B$5="","",IF('9'!$B$61="","",0))</f>
        <v/>
      </c>
      <c r="BD2746" s="137" t="str">
        <f>IF('9'!$B$5="","",IF('9'!$B$61="","",'9'!$B$2))</f>
        <v/>
      </c>
      <c r="BE2746" s="138" t="str">
        <f>IF('9'!$B$5="","",IF('9'!$B$61="","",'9'!$B$4))</f>
        <v/>
      </c>
    </row>
    <row r="2747" spans="50:57" x14ac:dyDescent="0.25">
      <c r="AX2747" s="139" t="str">
        <f>IF('9'!$B$5="","",IF('9'!$B$61="","",'9'!$B$5))</f>
        <v/>
      </c>
      <c r="AY2747" s="137" t="str">
        <f>IF('9'!$B$5="","",IF('9'!$B$61="","","PCF008002"))</f>
        <v/>
      </c>
      <c r="AZ2747" s="140" t="str">
        <f>IF('9'!$B$5="","",IF('9'!$B$61="","",2))</f>
        <v/>
      </c>
      <c r="BA2747" s="137" t="str">
        <f>IF('9'!$B$5="","",IF('9'!$B$61="","",12))</f>
        <v/>
      </c>
      <c r="BB2747" s="137" t="str">
        <f>IF('9'!$B$5="","",IF('9'!$B$61="","",IF('9'!$E$61="","",'9'!$E$61)))</f>
        <v/>
      </c>
      <c r="BC2747" s="141" t="str">
        <f>IF('9'!$B$5="","",IF('9'!$B$61="","",0))</f>
        <v/>
      </c>
      <c r="BD2747" s="137" t="str">
        <f>IF('9'!$B$5="","",IF('9'!$B$61="","",'9'!$B$2))</f>
        <v/>
      </c>
      <c r="BE2747" s="138" t="str">
        <f>IF('9'!$B$5="","",IF('9'!$B$61="","",'9'!$B$4))</f>
        <v/>
      </c>
    </row>
    <row r="2748" spans="50:57" x14ac:dyDescent="0.25">
      <c r="AX2748" s="139" t="str">
        <f>IF('9'!$B$5="","",IF('9'!$B$61="","",'9'!$B$5))</f>
        <v/>
      </c>
      <c r="AY2748" s="137" t="str">
        <f>IF('9'!$B$5="","",IF('9'!$B$61="","","PCF008002"))</f>
        <v/>
      </c>
      <c r="AZ2748" s="140" t="str">
        <f>IF('9'!$B$5="","",IF('9'!$B$61="","",2))</f>
        <v/>
      </c>
      <c r="BA2748" s="137" t="str">
        <f>IF('9'!$B$5="","",IF('9'!$B$61="","",990))</f>
        <v/>
      </c>
      <c r="BB2748" s="137"/>
      <c r="BC2748" s="141" t="str">
        <f>IF('9'!$B$5="","",IF('9'!$B$61="","",0))</f>
        <v/>
      </c>
      <c r="BD2748" s="137" t="str">
        <f>IF('9'!$B$5="","",IF('9'!$B$61="","",'9'!$B$2))</f>
        <v/>
      </c>
      <c r="BE2748" s="138" t="str">
        <f>IF('9'!$B$5="","",IF('9'!$B$61="","",'9'!$B$4))</f>
        <v/>
      </c>
    </row>
    <row r="2749" spans="50:57" x14ac:dyDescent="0.25">
      <c r="AX2749" s="139" t="str">
        <f>IF('9'!$B$5="","",IF('9'!$B$61="","",'9'!$B$5))</f>
        <v/>
      </c>
      <c r="AY2749" s="137" t="str">
        <f>IF('9'!$B$5="","",IF('9'!$B$61="","","PCF008002"))</f>
        <v/>
      </c>
      <c r="AZ2749" s="140" t="str">
        <f>IF('9'!$B$5="","",IF('9'!$B$61="","",2))</f>
        <v/>
      </c>
      <c r="BA2749" s="137" t="str">
        <f>IF('9'!$B$5="","",IF('9'!$B$61="","",992))</f>
        <v/>
      </c>
      <c r="BB2749" s="137"/>
      <c r="BC2749" s="141" t="str">
        <f>IF('9'!$B$5="","",IF('9'!$B$61="","",0))</f>
        <v/>
      </c>
      <c r="BD2749" s="137" t="str">
        <f>IF('9'!$B$5="","",IF('9'!$B$61="","",'9'!$B$2))</f>
        <v/>
      </c>
      <c r="BE2749" s="138" t="str">
        <f>IF('9'!$B$5="","",IF('9'!$B$61="","",'9'!$B$4))</f>
        <v/>
      </c>
    </row>
    <row r="2750" spans="50:57" x14ac:dyDescent="0.25">
      <c r="AX2750" s="139" t="str">
        <f>IF('9'!$B$5="","",IF('9'!$B$61="","",'9'!$B$5))</f>
        <v/>
      </c>
      <c r="AY2750" s="137" t="str">
        <f>IF('9'!$B$5="","",IF('9'!$B$61="","","PCF008002"))</f>
        <v/>
      </c>
      <c r="AZ2750" s="140" t="str">
        <f>IF('9'!$B$5="","",IF('9'!$B$61="","",2))</f>
        <v/>
      </c>
      <c r="BA2750" s="137" t="str">
        <f>IF('9'!$B$5="","",IF('9'!$B$61="","",993))</f>
        <v/>
      </c>
      <c r="BB2750" s="137"/>
      <c r="BC2750" s="141" t="str">
        <f>IF('9'!$B$5="","",IF('9'!$B$61="","",0))</f>
        <v/>
      </c>
      <c r="BD2750" s="137" t="str">
        <f>IF('9'!$B$5="","",IF('9'!$B$61="","",'9'!$B$2))</f>
        <v/>
      </c>
      <c r="BE2750" s="138" t="str">
        <f>IF('9'!$B$5="","",IF('9'!$B$61="","",'9'!$B$4))</f>
        <v/>
      </c>
    </row>
    <row r="2751" spans="50:57" x14ac:dyDescent="0.25">
      <c r="AX2751" s="139" t="str">
        <f>IF('9'!$B$5="","",IF('9'!$B$61="","",'9'!$B$5))</f>
        <v/>
      </c>
      <c r="AY2751" s="137" t="str">
        <f>IF('9'!$B$5="","",IF('9'!$B$61="","","PCF008002"))</f>
        <v/>
      </c>
      <c r="AZ2751" s="140" t="str">
        <f>IF('9'!$B$5="","",IF('9'!$B$61="","",2))</f>
        <v/>
      </c>
      <c r="BA2751" s="137" t="str">
        <f>IF('9'!$B$5="","",IF('9'!$B$61="","",994))</f>
        <v/>
      </c>
      <c r="BB2751" s="137"/>
      <c r="BC2751" s="141" t="str">
        <f>IF('9'!$B$5="","",IF('9'!$B$61="","",0))</f>
        <v/>
      </c>
      <c r="BD2751" s="137" t="str">
        <f>IF('9'!$B$5="","",IF('9'!$B$61="","",'9'!$B$2))</f>
        <v/>
      </c>
      <c r="BE2751" s="138" t="str">
        <f>IF('9'!$B$5="","",IF('9'!$B$61="","",'9'!$B$4))</f>
        <v/>
      </c>
    </row>
    <row r="2752" spans="50:57" x14ac:dyDescent="0.25">
      <c r="AX2752" s="139" t="str">
        <f>IF('9'!$B$5="","",IF('9'!$B$61="","",'9'!$B$5))</f>
        <v/>
      </c>
      <c r="AY2752" s="137" t="str">
        <f>IF('9'!$B$5="","",IF('9'!$B$61="","","PCF008002"))</f>
        <v/>
      </c>
      <c r="AZ2752" s="140" t="str">
        <f>IF('9'!$B$5="","",IF('9'!$B$61="","",2))</f>
        <v/>
      </c>
      <c r="BA2752" s="137" t="str">
        <f>IF('9'!$B$5="","",IF('9'!$B$61="","",995))</f>
        <v/>
      </c>
      <c r="BB2752" s="137"/>
      <c r="BC2752" s="141" t="str">
        <f>IF('9'!$B$5="","",IF('9'!$B$61="","",0))</f>
        <v/>
      </c>
      <c r="BD2752" s="137" t="str">
        <f>IF('9'!$B$5="","",IF('9'!$B$61="","",'9'!$B$2))</f>
        <v/>
      </c>
      <c r="BE2752" s="138" t="str">
        <f>IF('9'!$B$5="","",IF('9'!$B$61="","",'9'!$B$4))</f>
        <v/>
      </c>
    </row>
    <row r="2753" spans="50:57" x14ac:dyDescent="0.25">
      <c r="AX2753" s="139" t="str">
        <f>IF('9'!$B$5="","",IF('9'!$B$61="","",'9'!$B$5))</f>
        <v/>
      </c>
      <c r="AY2753" s="137" t="str">
        <f>IF('9'!$B$5="","",IF('9'!$B$61="","","PCF008002"))</f>
        <v/>
      </c>
      <c r="AZ2753" s="140" t="str">
        <f>IF('9'!$B$5="","",IF('9'!$B$61="","",2))</f>
        <v/>
      </c>
      <c r="BA2753" s="137" t="str">
        <f>IF('9'!$B$5="","",IF('9'!$B$61="","",996))</f>
        <v/>
      </c>
      <c r="BB2753" s="137"/>
      <c r="BC2753" s="141" t="str">
        <f>IF('9'!$B$5="","",IF('9'!$B$61="","",0))</f>
        <v/>
      </c>
      <c r="BD2753" s="137" t="str">
        <f>IF('9'!$B$5="","",IF('9'!$B$61="","",'9'!$B$2))</f>
        <v/>
      </c>
      <c r="BE2753" s="138" t="str">
        <f>IF('9'!$B$5="","",IF('9'!$B$61="","",'9'!$B$4))</f>
        <v/>
      </c>
    </row>
    <row r="2754" spans="50:57" x14ac:dyDescent="0.25">
      <c r="AX2754" s="139" t="str">
        <f>IF('9'!$B$5="","",IF('9'!$B$61="","",'9'!$B$5))</f>
        <v/>
      </c>
      <c r="AY2754" s="137" t="str">
        <f>IF('9'!$B$5="","",IF('9'!$B$61="","","PCF008002"))</f>
        <v/>
      </c>
      <c r="AZ2754" s="140" t="str">
        <f>IF('9'!$B$5="","",IF('9'!$B$61="","",2))</f>
        <v/>
      </c>
      <c r="BA2754" s="137" t="str">
        <f>IF('9'!$B$5="","",IF('9'!$B$61="","",997))</f>
        <v/>
      </c>
      <c r="BB2754" s="137"/>
      <c r="BC2754" s="141" t="str">
        <f>IF('9'!$B$5="","",IF('9'!$B$61="","",0))</f>
        <v/>
      </c>
      <c r="BD2754" s="137" t="str">
        <f>IF('9'!$B$5="","",IF('9'!$B$61="","",'9'!$B$2))</f>
        <v/>
      </c>
      <c r="BE2754" s="138" t="str">
        <f>IF('9'!$B$5="","",IF('9'!$B$61="","",'9'!$B$4))</f>
        <v/>
      </c>
    </row>
    <row r="2755" spans="50:57" x14ac:dyDescent="0.25">
      <c r="AX2755" s="139" t="str">
        <f>IF('9'!$B$5="","",IF('9'!$B$61="","",'9'!$B$5))</f>
        <v/>
      </c>
      <c r="AY2755" s="137" t="str">
        <f>IF('9'!$B$5="","",IF('9'!$B$61="","","PCF008002"))</f>
        <v/>
      </c>
      <c r="AZ2755" s="140" t="str">
        <f>IF('9'!$B$5="","",IF('9'!$B$61="","",2))</f>
        <v/>
      </c>
      <c r="BA2755" s="137" t="str">
        <f>IF('9'!$B$5="","",IF('9'!$B$61="","",998))</f>
        <v/>
      </c>
      <c r="BB2755" s="137"/>
      <c r="BC2755" s="141" t="str">
        <f>IF('9'!$B$5="","",IF('9'!$B$61="","",0))</f>
        <v/>
      </c>
      <c r="BD2755" s="137" t="str">
        <f>IF('9'!$B$5="","",IF('9'!$B$61="","",'9'!$B$2))</f>
        <v/>
      </c>
      <c r="BE2755" s="138" t="str">
        <f>IF('9'!$B$5="","",IF('9'!$B$61="","",'9'!$B$4))</f>
        <v/>
      </c>
    </row>
    <row r="2756" spans="50:57" x14ac:dyDescent="0.25">
      <c r="AX2756" s="139" t="str">
        <f>IF('9'!$B$5="","",IF('9'!$B$61="","",'9'!$B$5))</f>
        <v/>
      </c>
      <c r="AY2756" s="137" t="str">
        <f>IF('9'!$B$5="","",IF('9'!$B$61="","","PCF008002"))</f>
        <v/>
      </c>
      <c r="AZ2756" s="140" t="str">
        <f>IF('9'!$B$5="","",IF('9'!$B$61="","",2))</f>
        <v/>
      </c>
      <c r="BA2756" s="137" t="str">
        <f>IF('9'!$B$5="","",IF('9'!$B$61="","",999))</f>
        <v/>
      </c>
      <c r="BB2756" s="137"/>
      <c r="BC2756" s="141" t="str">
        <f>IF('9'!$B$5="","",IF('9'!$B$61="","",0))</f>
        <v/>
      </c>
      <c r="BD2756" s="137" t="str">
        <f>IF('9'!$B$5="","",IF('9'!$B$61="","",'9'!$B$2))</f>
        <v/>
      </c>
      <c r="BE2756" s="138" t="str">
        <f>IF('9'!$B$5="","",IF('9'!$B$61="","",'9'!$B$4))</f>
        <v/>
      </c>
    </row>
    <row r="2757" spans="50:57" x14ac:dyDescent="0.25">
      <c r="AX2757" s="139" t="str">
        <f>IF('9'!$B$5="","",IF('9'!$B$62="","",'9'!$B$5))</f>
        <v/>
      </c>
      <c r="AY2757" s="137" t="str">
        <f>IF('9'!$B$5="","",IF('9'!$B$62="","","PCF008002"))</f>
        <v/>
      </c>
      <c r="AZ2757" s="140" t="str">
        <f>IF('9'!$B$5="","",IF('9'!$B$62="","",3))</f>
        <v/>
      </c>
      <c r="BA2757" s="137" t="str">
        <f>IF('9'!$B$5="","",IF('9'!$B$62="","",1))</f>
        <v/>
      </c>
      <c r="BB2757" s="137" t="str">
        <f>IF('9'!$B$5="","",IF('9'!$B$62="","",IF('9'!$B$62="","",'9'!$B$62)))</f>
        <v/>
      </c>
      <c r="BC2757" s="141" t="str">
        <f>IF('9'!$B$5="","",IF('9'!$B$62="","",0))</f>
        <v/>
      </c>
      <c r="BD2757" s="137" t="str">
        <f>IF('9'!$B$5="","",IF('9'!$B$62="","",'9'!$B$2))</f>
        <v/>
      </c>
      <c r="BE2757" s="138" t="str">
        <f>IF('9'!$B$5="","",IF('9'!$B$62="","",'9'!$B$4))</f>
        <v/>
      </c>
    </row>
    <row r="2758" spans="50:57" x14ac:dyDescent="0.25">
      <c r="AX2758" s="139" t="str">
        <f>IF('9'!$B$5="","",IF('9'!$B$62="","",'9'!$B$5))</f>
        <v/>
      </c>
      <c r="AY2758" s="137" t="str">
        <f>IF('9'!$B$5="","",IF('9'!$B$62="","","PCF008002"))</f>
        <v/>
      </c>
      <c r="AZ2758" s="140" t="str">
        <f>IF('9'!$B$5="","",IF('9'!$B$62="","",3))</f>
        <v/>
      </c>
      <c r="BA2758" s="137" t="str">
        <f>IF('9'!$B$5="","",IF('9'!$B$62="","",2))</f>
        <v/>
      </c>
      <c r="BB2758" s="137" t="str">
        <f>IF('9'!$B$5="","",IF('9'!$B$62="","",IF('9'!$J$62="","",'9'!$J$62)))</f>
        <v/>
      </c>
      <c r="BC2758" s="141" t="str">
        <f>IF('9'!$B$5="","",IF('9'!$B$62="","",0))</f>
        <v/>
      </c>
      <c r="BD2758" s="137" t="str">
        <f>IF('9'!$B$5="","",IF('9'!$B$62="","",'9'!$B$2))</f>
        <v/>
      </c>
      <c r="BE2758" s="138" t="str">
        <f>IF('9'!$B$5="","",IF('9'!$B$62="","",'9'!$B$4))</f>
        <v/>
      </c>
    </row>
    <row r="2759" spans="50:57" x14ac:dyDescent="0.25">
      <c r="AX2759" s="139" t="str">
        <f>IF('9'!$B$5="","",IF('9'!$B$62="","",'9'!$B$5))</f>
        <v/>
      </c>
      <c r="AY2759" s="137" t="str">
        <f>IF('9'!$B$5="","",IF('9'!$B$62="","","PCF008002"))</f>
        <v/>
      </c>
      <c r="AZ2759" s="140" t="str">
        <f>IF('9'!$B$5="","",IF('9'!$B$62="","",3))</f>
        <v/>
      </c>
      <c r="BA2759" s="137" t="str">
        <f>IF('9'!$B$5="","",IF('9'!$B$62="","",3))</f>
        <v/>
      </c>
      <c r="BB2759" s="137" t="str">
        <f>IF('9'!$B$5="","",IF('9'!$B$62="","",IF('9'!$D$62="","",'9'!$D$62)))</f>
        <v/>
      </c>
      <c r="BC2759" s="141" t="str">
        <f>IF('9'!$B$5="","",IF('9'!$B$62="","",0))</f>
        <v/>
      </c>
      <c r="BD2759" s="137" t="str">
        <f>IF('9'!$B$5="","",IF('9'!$B$62="","",'9'!$B$2))</f>
        <v/>
      </c>
      <c r="BE2759" s="138" t="str">
        <f>IF('9'!$B$5="","",IF('9'!$B$62="","",'9'!$B$4))</f>
        <v/>
      </c>
    </row>
    <row r="2760" spans="50:57" x14ac:dyDescent="0.25">
      <c r="AX2760" s="139" t="str">
        <f>IF('9'!$B$5="","",IF('9'!$B$62="","",'9'!$B$5))</f>
        <v/>
      </c>
      <c r="AY2760" s="137" t="str">
        <f>IF('9'!$B$5="","",IF('9'!$B$62="","","PCF008002"))</f>
        <v/>
      </c>
      <c r="AZ2760" s="140" t="str">
        <f>IF('9'!$B$5="","",IF('9'!$B$62="","",3))</f>
        <v/>
      </c>
      <c r="BA2760" s="137" t="str">
        <f>IF('9'!$B$5="","",IF('9'!$B$62="","",4))</f>
        <v/>
      </c>
      <c r="BB2760" s="137" t="str">
        <f>IF('9'!$B$5="","",IF('9'!$B$62="","",IF('9'!$D$62="","",'9'!$D$62)))</f>
        <v/>
      </c>
      <c r="BC2760" s="141" t="str">
        <f>IF('9'!$B$5="","",IF('9'!$B$62="","",0))</f>
        <v/>
      </c>
      <c r="BD2760" s="137" t="str">
        <f>IF('9'!$B$5="","",IF('9'!$B$62="","",'9'!$B$2))</f>
        <v/>
      </c>
      <c r="BE2760" s="138" t="str">
        <f>IF('9'!$B$5="","",IF('9'!$B$62="","",'9'!$B$4))</f>
        <v/>
      </c>
    </row>
    <row r="2761" spans="50:57" x14ac:dyDescent="0.25">
      <c r="AX2761" s="139" t="str">
        <f>IF('9'!$B$5="","",IF('9'!$B$62="","",'9'!$B$5))</f>
        <v/>
      </c>
      <c r="AY2761" s="137" t="str">
        <f>IF('9'!$B$5="","",IF('9'!$B$62="","","PCF008002"))</f>
        <v/>
      </c>
      <c r="AZ2761" s="140" t="str">
        <f>IF('9'!$B$5="","",IF('9'!$B$62="","",3))</f>
        <v/>
      </c>
      <c r="BA2761" s="137" t="str">
        <f>IF('9'!$B$5="","",IF('9'!$B$62="","",5))</f>
        <v/>
      </c>
      <c r="BB2761" s="137" t="str">
        <f>IF('9'!$B$5="","",IF('9'!$B$62="","",IF('9'!$F$62="","",'9'!$F$62)))</f>
        <v/>
      </c>
      <c r="BC2761" s="141" t="str">
        <f>IF('9'!$B$5="","",IF('9'!$B$62="","",0))</f>
        <v/>
      </c>
      <c r="BD2761" s="137" t="str">
        <f>IF('9'!$B$5="","",IF('9'!$B$62="","",'9'!$B$2))</f>
        <v/>
      </c>
      <c r="BE2761" s="138" t="str">
        <f>IF('9'!$B$5="","",IF('9'!$B$62="","",'9'!$B$4))</f>
        <v/>
      </c>
    </row>
    <row r="2762" spans="50:57" x14ac:dyDescent="0.25">
      <c r="AX2762" s="139" t="str">
        <f>IF('9'!$B$5="","",IF('9'!$B$62="","",'9'!$B$5))</f>
        <v/>
      </c>
      <c r="AY2762" s="137" t="str">
        <f>IF('9'!$B$5="","",IF('9'!$B$62="","","PCF008002"))</f>
        <v/>
      </c>
      <c r="AZ2762" s="140" t="str">
        <f>IF('9'!$B$5="","",IF('9'!$B$62="","",3))</f>
        <v/>
      </c>
      <c r="BA2762" s="137" t="str">
        <f>IF('9'!$B$5="","",IF('9'!$B$62="","",6))</f>
        <v/>
      </c>
      <c r="BB2762" s="137" t="str">
        <f>IF('9'!$B$5="","",IF('9'!$B$62="","",IF('9'!$G$62="","",'9'!$G$62)))</f>
        <v/>
      </c>
      <c r="BC2762" s="141" t="str">
        <f>IF('9'!$B$5="","",IF('9'!$B$62="","",0))</f>
        <v/>
      </c>
      <c r="BD2762" s="137" t="str">
        <f>IF('9'!$B$5="","",IF('9'!$B$62="","",'9'!$B$2))</f>
        <v/>
      </c>
      <c r="BE2762" s="138" t="str">
        <f>IF('9'!$B$5="","",IF('9'!$B$62="","",'9'!$B$4))</f>
        <v/>
      </c>
    </row>
    <row r="2763" spans="50:57" x14ac:dyDescent="0.25">
      <c r="AX2763" s="139" t="str">
        <f>IF('9'!$B$5="","",IF('9'!$B$62="","",'9'!$B$5))</f>
        <v/>
      </c>
      <c r="AY2763" s="137" t="str">
        <f>IF('9'!$B$5="","",IF('9'!$B$62="","","PCF008002"))</f>
        <v/>
      </c>
      <c r="AZ2763" s="140" t="str">
        <f>IF('9'!$B$5="","",IF('9'!$B$62="","",3))</f>
        <v/>
      </c>
      <c r="BA2763" s="137" t="str">
        <f>IF('9'!$B$5="","",IF('9'!$B$62="","",7))</f>
        <v/>
      </c>
      <c r="BB2763" s="137" t="str">
        <f>IF('9'!$B$5="","",IF('9'!$B$62="","",IF('9'!$H$62="","",'9'!$H$62)))</f>
        <v/>
      </c>
      <c r="BC2763" s="141" t="str">
        <f>IF('9'!$B$5="","",IF('9'!$B$62="","",0))</f>
        <v/>
      </c>
      <c r="BD2763" s="137" t="str">
        <f>IF('9'!$B$5="","",IF('9'!$B$62="","",'9'!$B$2))</f>
        <v/>
      </c>
      <c r="BE2763" s="138" t="str">
        <f>IF('9'!$B$5="","",IF('9'!$B$62="","",'9'!$B$4))</f>
        <v/>
      </c>
    </row>
    <row r="2764" spans="50:57" x14ac:dyDescent="0.25">
      <c r="AX2764" s="139" t="str">
        <f>IF('9'!$B$5="","",IF('9'!$B$62="","",'9'!$B$5))</f>
        <v/>
      </c>
      <c r="AY2764" s="137" t="str">
        <f>IF('9'!$B$5="","",IF('9'!$B$62="","","PCF008002"))</f>
        <v/>
      </c>
      <c r="AZ2764" s="140" t="str">
        <f>IF('9'!$B$5="","",IF('9'!$B$62="","",3))</f>
        <v/>
      </c>
      <c r="BA2764" s="137" t="str">
        <f>IF('9'!$B$5="","",IF('9'!$B$62="","",8))</f>
        <v/>
      </c>
      <c r="BB2764" s="137" t="str">
        <f>IF('9'!$B$5="","",IF('9'!$B$62="","",IF('9'!$I$62="","",'9'!$I$62)))</f>
        <v/>
      </c>
      <c r="BC2764" s="141" t="str">
        <f>IF('9'!$B$5="","",IF('9'!$B$62="","",0))</f>
        <v/>
      </c>
      <c r="BD2764" s="137" t="str">
        <f>IF('9'!$B$5="","",IF('9'!$B$62="","",'9'!$B$2))</f>
        <v/>
      </c>
      <c r="BE2764" s="138" t="str">
        <f>IF('9'!$B$5="","",IF('9'!$B$62="","",'9'!$B$4))</f>
        <v/>
      </c>
    </row>
    <row r="2765" spans="50:57" x14ac:dyDescent="0.25">
      <c r="AX2765" s="139" t="str">
        <f>IF('9'!$B$5="","",IF('9'!$B$62="","",'9'!$B$5))</f>
        <v/>
      </c>
      <c r="AY2765" s="137" t="str">
        <f>IF('9'!$B$5="","",IF('9'!$B$62="","","PCF008002"))</f>
        <v/>
      </c>
      <c r="AZ2765" s="140" t="str">
        <f>IF('9'!$B$5="","",IF('9'!$B$62="","",3))</f>
        <v/>
      </c>
      <c r="BA2765" s="137" t="str">
        <f>IF('9'!$B$5="","",IF('9'!$B$62="","",9))</f>
        <v/>
      </c>
      <c r="BB2765" s="137" t="str">
        <f>IF('9'!$B$5="","",IF('9'!$B$62="","","QAQC"))</f>
        <v/>
      </c>
      <c r="BC2765" s="141" t="str">
        <f>IF('9'!$B$5="","",IF('9'!$B$62="","",0))</f>
        <v/>
      </c>
      <c r="BD2765" s="137" t="str">
        <f>IF('9'!$B$5="","",IF('9'!$B$62="","",'9'!$B$2))</f>
        <v/>
      </c>
      <c r="BE2765" s="138" t="str">
        <f>IF('9'!$B$5="","",IF('9'!$B$62="","",'9'!$B$4))</f>
        <v/>
      </c>
    </row>
    <row r="2766" spans="50:57" x14ac:dyDescent="0.25">
      <c r="AX2766" s="139" t="str">
        <f>IF('9'!$B$5="","",IF('9'!$B$62="","",'9'!$B$5))</f>
        <v/>
      </c>
      <c r="AY2766" s="137" t="str">
        <f>IF('9'!$B$5="","",IF('9'!$B$62="","","PCF008002"))</f>
        <v/>
      </c>
      <c r="AZ2766" s="140" t="str">
        <f>IF('9'!$B$5="","",IF('9'!$B$62="","",3))</f>
        <v/>
      </c>
      <c r="BA2766" s="137" t="str">
        <f>IF('9'!$B$5="","",IF('9'!$B$62="","",10))</f>
        <v/>
      </c>
      <c r="BB2766" s="137" t="str">
        <f>IF('9'!$B$5="","",IF('9'!$B$62="","",IF('9'!$R$62="","",'9'!$R$62)))</f>
        <v/>
      </c>
      <c r="BC2766" s="141" t="str">
        <f>IF('9'!$B$5="","",IF('9'!$B$62="","",0))</f>
        <v/>
      </c>
      <c r="BD2766" s="137" t="str">
        <f>IF('9'!$B$5="","",IF('9'!$B$62="","",'9'!$B$2))</f>
        <v/>
      </c>
      <c r="BE2766" s="138" t="str">
        <f>IF('9'!$B$5="","",IF('9'!$B$62="","",'9'!$B$4))</f>
        <v/>
      </c>
    </row>
    <row r="2767" spans="50:57" x14ac:dyDescent="0.25">
      <c r="AX2767" s="139" t="str">
        <f>IF('9'!$B$5="","",IF('9'!$B$62="","",'9'!$B$5))</f>
        <v/>
      </c>
      <c r="AY2767" s="137" t="str">
        <f>IF('9'!$B$5="","",IF('9'!$B$62="","","PCF008002"))</f>
        <v/>
      </c>
      <c r="AZ2767" s="140" t="str">
        <f>IF('9'!$B$5="","",IF('9'!$B$62="","",3))</f>
        <v/>
      </c>
      <c r="BA2767" s="137" t="str">
        <f>IF('9'!$B$5="","",IF('9'!$B$62="","",11))</f>
        <v/>
      </c>
      <c r="BB2767" s="137" t="str">
        <f>IF('9'!$B$5="","",IF('9'!$B$62="","",IF('9'!$K$62="","",'9'!$K$62)))</f>
        <v/>
      </c>
      <c r="BC2767" s="141" t="str">
        <f>IF('9'!$B$5="","",IF('9'!$B$62="","",0))</f>
        <v/>
      </c>
      <c r="BD2767" s="137" t="str">
        <f>IF('9'!$B$5="","",IF('9'!$B$62="","",'9'!$B$2))</f>
        <v/>
      </c>
      <c r="BE2767" s="138" t="str">
        <f>IF('9'!$B$5="","",IF('9'!$B$62="","",'9'!$B$4))</f>
        <v/>
      </c>
    </row>
    <row r="2768" spans="50:57" x14ac:dyDescent="0.25">
      <c r="AX2768" s="139" t="str">
        <f>IF('9'!$B$5="","",IF('9'!$B$62="","",'9'!$B$5))</f>
        <v/>
      </c>
      <c r="AY2768" s="137" t="str">
        <f>IF('9'!$B$5="","",IF('9'!$B$62="","","PCF008002"))</f>
        <v/>
      </c>
      <c r="AZ2768" s="140" t="str">
        <f>IF('9'!$B$5="","",IF('9'!$B$62="","",3))</f>
        <v/>
      </c>
      <c r="BA2768" s="137" t="str">
        <f>IF('9'!$B$5="","",IF('9'!$B$62="","",12))</f>
        <v/>
      </c>
      <c r="BB2768" s="137" t="str">
        <f>IF('9'!$B$5="","",IF('9'!$B$62="","",IF('9'!$E$62="","",'9'!$E$62)))</f>
        <v/>
      </c>
      <c r="BC2768" s="141" t="str">
        <f>IF('9'!$B$5="","",IF('9'!$B$62="","",0))</f>
        <v/>
      </c>
      <c r="BD2768" s="137" t="str">
        <f>IF('9'!$B$5="","",IF('9'!$B$62="","",'9'!$B$2))</f>
        <v/>
      </c>
      <c r="BE2768" s="138" t="str">
        <f>IF('9'!$B$5="","",IF('9'!$B$62="","",'9'!$B$4))</f>
        <v/>
      </c>
    </row>
    <row r="2769" spans="50:57" x14ac:dyDescent="0.25">
      <c r="AX2769" s="139" t="str">
        <f>IF('9'!$B$5="","",IF('9'!$B$62="","",'9'!$B$5))</f>
        <v/>
      </c>
      <c r="AY2769" s="137" t="str">
        <f>IF('9'!$B$5="","",IF('9'!$B$62="","","PCF008002"))</f>
        <v/>
      </c>
      <c r="AZ2769" s="140" t="str">
        <f>IF('9'!$B$5="","",IF('9'!$B$62="","",3))</f>
        <v/>
      </c>
      <c r="BA2769" s="137" t="str">
        <f>IF('9'!$B$5="","",IF('9'!$B$62="","",990))</f>
        <v/>
      </c>
      <c r="BB2769" s="137"/>
      <c r="BC2769" s="141" t="str">
        <f>IF('9'!$B$5="","",IF('9'!$B$62="","",0))</f>
        <v/>
      </c>
      <c r="BD2769" s="137" t="str">
        <f>IF('9'!$B$5="","",IF('9'!$B$62="","",'9'!$B$2))</f>
        <v/>
      </c>
      <c r="BE2769" s="138" t="str">
        <f>IF('9'!$B$5="","",IF('9'!$B$62="","",'9'!$B$4))</f>
        <v/>
      </c>
    </row>
    <row r="2770" spans="50:57" x14ac:dyDescent="0.25">
      <c r="AX2770" s="139" t="str">
        <f>IF('9'!$B$5="","",IF('9'!$B$62="","",'9'!$B$5))</f>
        <v/>
      </c>
      <c r="AY2770" s="137" t="str">
        <f>IF('9'!$B$5="","",IF('9'!$B$62="","","PCF008002"))</f>
        <v/>
      </c>
      <c r="AZ2770" s="140" t="str">
        <f>IF('9'!$B$5="","",IF('9'!$B$62="","",3))</f>
        <v/>
      </c>
      <c r="BA2770" s="137" t="str">
        <f>IF('9'!$B$5="","",IF('9'!$B$62="","",992))</f>
        <v/>
      </c>
      <c r="BB2770" s="137"/>
      <c r="BC2770" s="141" t="str">
        <f>IF('9'!$B$5="","",IF('9'!$B$62="","",0))</f>
        <v/>
      </c>
      <c r="BD2770" s="137" t="str">
        <f>IF('9'!$B$5="","",IF('9'!$B$62="","",'9'!$B$2))</f>
        <v/>
      </c>
      <c r="BE2770" s="138" t="str">
        <f>IF('9'!$B$5="","",IF('9'!$B$62="","",'9'!$B$4))</f>
        <v/>
      </c>
    </row>
    <row r="2771" spans="50:57" x14ac:dyDescent="0.25">
      <c r="AX2771" s="139" t="str">
        <f>IF('9'!$B$5="","",IF('9'!$B$62="","",'9'!$B$5))</f>
        <v/>
      </c>
      <c r="AY2771" s="137" t="str">
        <f>IF('9'!$B$5="","",IF('9'!$B$62="","","PCF008002"))</f>
        <v/>
      </c>
      <c r="AZ2771" s="140" t="str">
        <f>IF('9'!$B$5="","",IF('9'!$B$62="","",3))</f>
        <v/>
      </c>
      <c r="BA2771" s="137" t="str">
        <f>IF('9'!$B$5="","",IF('9'!$B$62="","",993))</f>
        <v/>
      </c>
      <c r="BB2771" s="137"/>
      <c r="BC2771" s="141" t="str">
        <f>IF('9'!$B$5="","",IF('9'!$B$62="","",0))</f>
        <v/>
      </c>
      <c r="BD2771" s="137" t="str">
        <f>IF('9'!$B$5="","",IF('9'!$B$62="","",'9'!$B$2))</f>
        <v/>
      </c>
      <c r="BE2771" s="138" t="str">
        <f>IF('9'!$B$5="","",IF('9'!$B$62="","",'9'!$B$4))</f>
        <v/>
      </c>
    </row>
    <row r="2772" spans="50:57" x14ac:dyDescent="0.25">
      <c r="AX2772" s="139" t="str">
        <f>IF('9'!$B$5="","",IF('9'!$B$62="","",'9'!$B$5))</f>
        <v/>
      </c>
      <c r="AY2772" s="137" t="str">
        <f>IF('9'!$B$5="","",IF('9'!$B$62="","","PCF008002"))</f>
        <v/>
      </c>
      <c r="AZ2772" s="140" t="str">
        <f>IF('9'!$B$5="","",IF('9'!$B$62="","",3))</f>
        <v/>
      </c>
      <c r="BA2772" s="137" t="str">
        <f>IF('9'!$B$5="","",IF('9'!$B$62="","",994))</f>
        <v/>
      </c>
      <c r="BB2772" s="137"/>
      <c r="BC2772" s="141" t="str">
        <f>IF('9'!$B$5="","",IF('9'!$B$62="","",0))</f>
        <v/>
      </c>
      <c r="BD2772" s="137" t="str">
        <f>IF('9'!$B$5="","",IF('9'!$B$62="","",'9'!$B$2))</f>
        <v/>
      </c>
      <c r="BE2772" s="138" t="str">
        <f>IF('9'!$B$5="","",IF('9'!$B$62="","",'9'!$B$4))</f>
        <v/>
      </c>
    </row>
    <row r="2773" spans="50:57" x14ac:dyDescent="0.25">
      <c r="AX2773" s="139" t="str">
        <f>IF('9'!$B$5="","",IF('9'!$B$62="","",'9'!$B$5))</f>
        <v/>
      </c>
      <c r="AY2773" s="137" t="str">
        <f>IF('9'!$B$5="","",IF('9'!$B$62="","","PCF008002"))</f>
        <v/>
      </c>
      <c r="AZ2773" s="140" t="str">
        <f>IF('9'!$B$5="","",IF('9'!$B$62="","",3))</f>
        <v/>
      </c>
      <c r="BA2773" s="137" t="str">
        <f>IF('9'!$B$5="","",IF('9'!$B$62="","",995))</f>
        <v/>
      </c>
      <c r="BB2773" s="137"/>
      <c r="BC2773" s="141" t="str">
        <f>IF('9'!$B$5="","",IF('9'!$B$62="","",0))</f>
        <v/>
      </c>
      <c r="BD2773" s="137" t="str">
        <f>IF('9'!$B$5="","",IF('9'!$B$62="","",'9'!$B$2))</f>
        <v/>
      </c>
      <c r="BE2773" s="138" t="str">
        <f>IF('9'!$B$5="","",IF('9'!$B$62="","",'9'!$B$4))</f>
        <v/>
      </c>
    </row>
    <row r="2774" spans="50:57" x14ac:dyDescent="0.25">
      <c r="AX2774" s="139" t="str">
        <f>IF('9'!$B$5="","",IF('9'!$B$62="","",'9'!$B$5))</f>
        <v/>
      </c>
      <c r="AY2774" s="137" t="str">
        <f>IF('9'!$B$5="","",IF('9'!$B$62="","","PCF008002"))</f>
        <v/>
      </c>
      <c r="AZ2774" s="140" t="str">
        <f>IF('9'!$B$5="","",IF('9'!$B$62="","",3))</f>
        <v/>
      </c>
      <c r="BA2774" s="137" t="str">
        <f>IF('9'!$B$5="","",IF('9'!$B$62="","",996))</f>
        <v/>
      </c>
      <c r="BB2774" s="137"/>
      <c r="BC2774" s="141" t="str">
        <f>IF('9'!$B$5="","",IF('9'!$B$62="","",0))</f>
        <v/>
      </c>
      <c r="BD2774" s="137" t="str">
        <f>IF('9'!$B$5="","",IF('9'!$B$62="","",'9'!$B$2))</f>
        <v/>
      </c>
      <c r="BE2774" s="138" t="str">
        <f>IF('9'!$B$5="","",IF('9'!$B$62="","",'9'!$B$4))</f>
        <v/>
      </c>
    </row>
    <row r="2775" spans="50:57" x14ac:dyDescent="0.25">
      <c r="AX2775" s="139" t="str">
        <f>IF('9'!$B$5="","",IF('9'!$B$62="","",'9'!$B$5))</f>
        <v/>
      </c>
      <c r="AY2775" s="137" t="str">
        <f>IF('9'!$B$5="","",IF('9'!$B$62="","","PCF008002"))</f>
        <v/>
      </c>
      <c r="AZ2775" s="140" t="str">
        <f>IF('9'!$B$5="","",IF('9'!$B$62="","",3))</f>
        <v/>
      </c>
      <c r="BA2775" s="137" t="str">
        <f>IF('9'!$B$5="","",IF('9'!$B$62="","",997))</f>
        <v/>
      </c>
      <c r="BB2775" s="137"/>
      <c r="BC2775" s="141" t="str">
        <f>IF('9'!$B$5="","",IF('9'!$B$62="","",0))</f>
        <v/>
      </c>
      <c r="BD2775" s="137" t="str">
        <f>IF('9'!$B$5="","",IF('9'!$B$62="","",'9'!$B$2))</f>
        <v/>
      </c>
      <c r="BE2775" s="138" t="str">
        <f>IF('9'!$B$5="","",IF('9'!$B$62="","",'9'!$B$4))</f>
        <v/>
      </c>
    </row>
    <row r="2776" spans="50:57" x14ac:dyDescent="0.25">
      <c r="AX2776" s="139" t="str">
        <f>IF('9'!$B$5="","",IF('9'!$B$62="","",'9'!$B$5))</f>
        <v/>
      </c>
      <c r="AY2776" s="137" t="str">
        <f>IF('9'!$B$5="","",IF('9'!$B$62="","","PCF008002"))</f>
        <v/>
      </c>
      <c r="AZ2776" s="140" t="str">
        <f>IF('9'!$B$5="","",IF('9'!$B$62="","",3))</f>
        <v/>
      </c>
      <c r="BA2776" s="137" t="str">
        <f>IF('9'!$B$5="","",IF('9'!$B$62="","",998))</f>
        <v/>
      </c>
      <c r="BB2776" s="137"/>
      <c r="BC2776" s="141" t="str">
        <f>IF('9'!$B$5="","",IF('9'!$B$62="","",0))</f>
        <v/>
      </c>
      <c r="BD2776" s="137" t="str">
        <f>IF('9'!$B$5="","",IF('9'!$B$62="","",'9'!$B$2))</f>
        <v/>
      </c>
      <c r="BE2776" s="138" t="str">
        <f>IF('9'!$B$5="","",IF('9'!$B$62="","",'9'!$B$4))</f>
        <v/>
      </c>
    </row>
    <row r="2777" spans="50:57" x14ac:dyDescent="0.25">
      <c r="AX2777" s="139" t="str">
        <f>IF('9'!$B$5="","",IF('9'!$B$62="","",'9'!$B$5))</f>
        <v/>
      </c>
      <c r="AY2777" s="137" t="str">
        <f>IF('9'!$B$5="","",IF('9'!$B$62="","","PCF008002"))</f>
        <v/>
      </c>
      <c r="AZ2777" s="140" t="str">
        <f>IF('9'!$B$5="","",IF('9'!$B$62="","",3))</f>
        <v/>
      </c>
      <c r="BA2777" s="137" t="str">
        <f>IF('9'!$B$5="","",IF('9'!$B$62="","",999))</f>
        <v/>
      </c>
      <c r="BB2777" s="137"/>
      <c r="BC2777" s="141" t="str">
        <f>IF('9'!$B$5="","",IF('9'!$B$62="","",0))</f>
        <v/>
      </c>
      <c r="BD2777" s="137" t="str">
        <f>IF('9'!$B$5="","",IF('9'!$B$62="","",'9'!$B$2))</f>
        <v/>
      </c>
      <c r="BE2777" s="138" t="str">
        <f>IF('9'!$B$5="","",IF('9'!$B$62="","",'9'!$B$4))</f>
        <v/>
      </c>
    </row>
    <row r="2778" spans="50:57" x14ac:dyDescent="0.25">
      <c r="AX2778" s="139" t="str">
        <f>IF('9'!$B$5="","",IF('9'!$B$63="","",'9'!$B$5))</f>
        <v/>
      </c>
      <c r="AY2778" s="137" t="str">
        <f>IF('9'!$B$5="","",IF('9'!$B$63="","","PCF008002"))</f>
        <v/>
      </c>
      <c r="AZ2778" s="140" t="str">
        <f>IF('9'!$B$5="","",IF('9'!$B$63="","",4))</f>
        <v/>
      </c>
      <c r="BA2778" s="137" t="str">
        <f>IF('9'!$B$5="","",IF('9'!$B$63="","",1))</f>
        <v/>
      </c>
      <c r="BB2778" s="137" t="str">
        <f>IF('9'!$B$5="","",IF('9'!$B$63="","",IF('9'!$B$63="","",'9'!$B$63)))</f>
        <v/>
      </c>
      <c r="BC2778" s="141" t="str">
        <f>IF('9'!$B$5="","",IF('9'!$B$63="","",0))</f>
        <v/>
      </c>
      <c r="BD2778" s="137" t="str">
        <f>IF('9'!$B$5="","",IF('9'!$B$63="","",'9'!$B$2))</f>
        <v/>
      </c>
      <c r="BE2778" s="138" t="str">
        <f>IF('9'!$B$5="","",IF('9'!$B$63="","",'9'!$B$4))</f>
        <v/>
      </c>
    </row>
    <row r="2779" spans="50:57" x14ac:dyDescent="0.25">
      <c r="AX2779" s="139" t="str">
        <f>IF('9'!$B$5="","",IF('9'!$B$63="","",'9'!$B$5))</f>
        <v/>
      </c>
      <c r="AY2779" s="137" t="str">
        <f>IF('9'!$B$5="","",IF('9'!$B$63="","","PCF008002"))</f>
        <v/>
      </c>
      <c r="AZ2779" s="140" t="str">
        <f>IF('9'!$B$5="","",IF('9'!$B$63="","",4))</f>
        <v/>
      </c>
      <c r="BA2779" s="137" t="str">
        <f>IF('9'!$B$5="","",IF('9'!$B$63="","",2))</f>
        <v/>
      </c>
      <c r="BB2779" s="137" t="str">
        <f>IF('9'!$B$5="","",IF('9'!$B$63="","",IF('9'!$J$63="","",'9'!$J$63)))</f>
        <v/>
      </c>
      <c r="BC2779" s="141" t="str">
        <f>IF('9'!$B$5="","",IF('9'!$B$63="","",0))</f>
        <v/>
      </c>
      <c r="BD2779" s="137" t="str">
        <f>IF('9'!$B$5="","",IF('9'!$B$63="","",'9'!$B$2))</f>
        <v/>
      </c>
      <c r="BE2779" s="138" t="str">
        <f>IF('9'!$B$5="","",IF('9'!$B$63="","",'9'!$B$4))</f>
        <v/>
      </c>
    </row>
    <row r="2780" spans="50:57" x14ac:dyDescent="0.25">
      <c r="AX2780" s="139" t="str">
        <f>IF('9'!$B$5="","",IF('9'!$B$63="","",'9'!$B$5))</f>
        <v/>
      </c>
      <c r="AY2780" s="137" t="str">
        <f>IF('9'!$B$5="","",IF('9'!$B$63="","","PCF008002"))</f>
        <v/>
      </c>
      <c r="AZ2780" s="140" t="str">
        <f>IF('9'!$B$5="","",IF('9'!$B$63="","",4))</f>
        <v/>
      </c>
      <c r="BA2780" s="137" t="str">
        <f>IF('9'!$B$5="","",IF('9'!$B$63="","",3))</f>
        <v/>
      </c>
      <c r="BB2780" s="137" t="str">
        <f>IF('9'!$B$5="","",IF('9'!$B$63="","",IF('9'!$D$63="","",'9'!$D$63)))</f>
        <v/>
      </c>
      <c r="BC2780" s="141" t="str">
        <f>IF('9'!$B$5="","",IF('9'!$B$63="","",0))</f>
        <v/>
      </c>
      <c r="BD2780" s="137" t="str">
        <f>IF('9'!$B$5="","",IF('9'!$B$63="","",'9'!$B$2))</f>
        <v/>
      </c>
      <c r="BE2780" s="138" t="str">
        <f>IF('9'!$B$5="","",IF('9'!$B$63="","",'9'!$B$4))</f>
        <v/>
      </c>
    </row>
    <row r="2781" spans="50:57" x14ac:dyDescent="0.25">
      <c r="AX2781" s="139" t="str">
        <f>IF('9'!$B$5="","",IF('9'!$B$63="","",'9'!$B$5))</f>
        <v/>
      </c>
      <c r="AY2781" s="137" t="str">
        <f>IF('9'!$B$5="","",IF('9'!$B$63="","","PCF008002"))</f>
        <v/>
      </c>
      <c r="AZ2781" s="140" t="str">
        <f>IF('9'!$B$5="","",IF('9'!$B$63="","",4))</f>
        <v/>
      </c>
      <c r="BA2781" s="137" t="str">
        <f>IF('9'!$B$5="","",IF('9'!$B$63="","",4))</f>
        <v/>
      </c>
      <c r="BB2781" s="137" t="str">
        <f>IF('9'!$B$5="","",IF('9'!$B$63="","",IF('9'!$D$63="","",'9'!$D$63)))</f>
        <v/>
      </c>
      <c r="BC2781" s="141" t="str">
        <f>IF('9'!$B$5="","",IF('9'!$B$63="","",0))</f>
        <v/>
      </c>
      <c r="BD2781" s="137" t="str">
        <f>IF('9'!$B$5="","",IF('9'!$B$63="","",'9'!$B$2))</f>
        <v/>
      </c>
      <c r="BE2781" s="138" t="str">
        <f>IF('9'!$B$5="","",IF('9'!$B$63="","",'9'!$B$4))</f>
        <v/>
      </c>
    </row>
    <row r="2782" spans="50:57" x14ac:dyDescent="0.25">
      <c r="AX2782" s="139" t="str">
        <f>IF('9'!$B$5="","",IF('9'!$B$63="","",'9'!$B$5))</f>
        <v/>
      </c>
      <c r="AY2782" s="137" t="str">
        <f>IF('9'!$B$5="","",IF('9'!$B$63="","","PCF008002"))</f>
        <v/>
      </c>
      <c r="AZ2782" s="140" t="str">
        <f>IF('9'!$B$5="","",IF('9'!$B$63="","",4))</f>
        <v/>
      </c>
      <c r="BA2782" s="137" t="str">
        <f>IF('9'!$B$5="","",IF('9'!$B$63="","",5))</f>
        <v/>
      </c>
      <c r="BB2782" s="137" t="str">
        <f>IF('9'!$B$5="","",IF('9'!$B$63="","",IF('9'!$F$63="","",'9'!$F$63)))</f>
        <v/>
      </c>
      <c r="BC2782" s="141" t="str">
        <f>IF('9'!$B$5="","",IF('9'!$B$63="","",0))</f>
        <v/>
      </c>
      <c r="BD2782" s="137" t="str">
        <f>IF('9'!$B$5="","",IF('9'!$B$63="","",'9'!$B$2))</f>
        <v/>
      </c>
      <c r="BE2782" s="138" t="str">
        <f>IF('9'!$B$5="","",IF('9'!$B$63="","",'9'!$B$4))</f>
        <v/>
      </c>
    </row>
    <row r="2783" spans="50:57" x14ac:dyDescent="0.25">
      <c r="AX2783" s="139" t="str">
        <f>IF('9'!$B$5="","",IF('9'!$B$63="","",'9'!$B$5))</f>
        <v/>
      </c>
      <c r="AY2783" s="137" t="str">
        <f>IF('9'!$B$5="","",IF('9'!$B$63="","","PCF008002"))</f>
        <v/>
      </c>
      <c r="AZ2783" s="140" t="str">
        <f>IF('9'!$B$5="","",IF('9'!$B$63="","",4))</f>
        <v/>
      </c>
      <c r="BA2783" s="137" t="str">
        <f>IF('9'!$B$5="","",IF('9'!$B$63="","",6))</f>
        <v/>
      </c>
      <c r="BB2783" s="137" t="str">
        <f>IF('9'!$B$5="","",IF('9'!$B$63="","",IF('9'!$G$63="","",'9'!$G$63)))</f>
        <v/>
      </c>
      <c r="BC2783" s="141" t="str">
        <f>IF('9'!$B$5="","",IF('9'!$B$63="","",0))</f>
        <v/>
      </c>
      <c r="BD2783" s="137" t="str">
        <f>IF('9'!$B$5="","",IF('9'!$B$63="","",'9'!$B$2))</f>
        <v/>
      </c>
      <c r="BE2783" s="138" t="str">
        <f>IF('9'!$B$5="","",IF('9'!$B$63="","",'9'!$B$4))</f>
        <v/>
      </c>
    </row>
    <row r="2784" spans="50:57" x14ac:dyDescent="0.25">
      <c r="AX2784" s="139" t="str">
        <f>IF('9'!$B$5="","",IF('9'!$B$63="","",'9'!$B$5))</f>
        <v/>
      </c>
      <c r="AY2784" s="137" t="str">
        <f>IF('9'!$B$5="","",IF('9'!$B$63="","","PCF008002"))</f>
        <v/>
      </c>
      <c r="AZ2784" s="140" t="str">
        <f>IF('9'!$B$5="","",IF('9'!$B$63="","",4))</f>
        <v/>
      </c>
      <c r="BA2784" s="137" t="str">
        <f>IF('9'!$B$5="","",IF('9'!$B$63="","",7))</f>
        <v/>
      </c>
      <c r="BB2784" s="137" t="str">
        <f>IF('9'!$B$5="","",IF('9'!$B$63="","",IF('9'!$H$63="","",'9'!$H$63)))</f>
        <v/>
      </c>
      <c r="BC2784" s="141" t="str">
        <f>IF('9'!$B$5="","",IF('9'!$B$63="","",0))</f>
        <v/>
      </c>
      <c r="BD2784" s="137" t="str">
        <f>IF('9'!$B$5="","",IF('9'!$B$63="","",'9'!$B$2))</f>
        <v/>
      </c>
      <c r="BE2784" s="138" t="str">
        <f>IF('9'!$B$5="","",IF('9'!$B$63="","",'9'!$B$4))</f>
        <v/>
      </c>
    </row>
    <row r="2785" spans="50:57" x14ac:dyDescent="0.25">
      <c r="AX2785" s="139" t="str">
        <f>IF('9'!$B$5="","",IF('9'!$B$63="","",'9'!$B$5))</f>
        <v/>
      </c>
      <c r="AY2785" s="137" t="str">
        <f>IF('9'!$B$5="","",IF('9'!$B$63="","","PCF008002"))</f>
        <v/>
      </c>
      <c r="AZ2785" s="140" t="str">
        <f>IF('9'!$B$5="","",IF('9'!$B$63="","",4))</f>
        <v/>
      </c>
      <c r="BA2785" s="137" t="str">
        <f>IF('9'!$B$5="","",IF('9'!$B$63="","",8))</f>
        <v/>
      </c>
      <c r="BB2785" s="137" t="str">
        <f>IF('9'!$B$5="","",IF('9'!$B$63="","",IF('9'!$I$63="","",'9'!$I$63)))</f>
        <v/>
      </c>
      <c r="BC2785" s="141" t="str">
        <f>IF('9'!$B$5="","",IF('9'!$B$63="","",0))</f>
        <v/>
      </c>
      <c r="BD2785" s="137" t="str">
        <f>IF('9'!$B$5="","",IF('9'!$B$63="","",'9'!$B$2))</f>
        <v/>
      </c>
      <c r="BE2785" s="138" t="str">
        <f>IF('9'!$B$5="","",IF('9'!$B$63="","",'9'!$B$4))</f>
        <v/>
      </c>
    </row>
    <row r="2786" spans="50:57" x14ac:dyDescent="0.25">
      <c r="AX2786" s="139" t="str">
        <f>IF('9'!$B$5="","",IF('9'!$B$63="","",'9'!$B$5))</f>
        <v/>
      </c>
      <c r="AY2786" s="137" t="str">
        <f>IF('9'!$B$5="","",IF('9'!$B$63="","","PCF008002"))</f>
        <v/>
      </c>
      <c r="AZ2786" s="140" t="str">
        <f>IF('9'!$B$5="","",IF('9'!$B$63="","",4))</f>
        <v/>
      </c>
      <c r="BA2786" s="137" t="str">
        <f>IF('9'!$B$5="","",IF('9'!$B$63="","",9))</f>
        <v/>
      </c>
      <c r="BB2786" s="137" t="str">
        <f>IF('9'!$B$5="","",IF('9'!$B$63="","","QAQC"))</f>
        <v/>
      </c>
      <c r="BC2786" s="141" t="str">
        <f>IF('9'!$B$5="","",IF('9'!$B$63="","",0))</f>
        <v/>
      </c>
      <c r="BD2786" s="137" t="str">
        <f>IF('9'!$B$5="","",IF('9'!$B$63="","",'9'!$B$2))</f>
        <v/>
      </c>
      <c r="BE2786" s="138" t="str">
        <f>IF('9'!$B$5="","",IF('9'!$B$63="","",'9'!$B$4))</f>
        <v/>
      </c>
    </row>
    <row r="2787" spans="50:57" x14ac:dyDescent="0.25">
      <c r="AX2787" s="139" t="str">
        <f>IF('9'!$B$5="","",IF('9'!$B$63="","",'9'!$B$5))</f>
        <v/>
      </c>
      <c r="AY2787" s="137" t="str">
        <f>IF('9'!$B$5="","",IF('9'!$B$63="","","PCF008002"))</f>
        <v/>
      </c>
      <c r="AZ2787" s="140" t="str">
        <f>IF('9'!$B$5="","",IF('9'!$B$63="","",4))</f>
        <v/>
      </c>
      <c r="BA2787" s="137" t="str">
        <f>IF('9'!$B$5="","",IF('9'!$B$63="","",10))</f>
        <v/>
      </c>
      <c r="BB2787" s="137" t="str">
        <f>IF('9'!$B$5="","",IF('9'!$B$63="","",IF('9'!$R$63="","",'9'!$R$63)))</f>
        <v/>
      </c>
      <c r="BC2787" s="141" t="str">
        <f>IF('9'!$B$5="","",IF('9'!$B$63="","",0))</f>
        <v/>
      </c>
      <c r="BD2787" s="137" t="str">
        <f>IF('9'!$B$5="","",IF('9'!$B$63="","",'9'!$B$2))</f>
        <v/>
      </c>
      <c r="BE2787" s="138" t="str">
        <f>IF('9'!$B$5="","",IF('9'!$B$63="","",'9'!$B$4))</f>
        <v/>
      </c>
    </row>
    <row r="2788" spans="50:57" x14ac:dyDescent="0.25">
      <c r="AX2788" s="139" t="str">
        <f>IF('9'!$B$5="","",IF('9'!$B$63="","",'9'!$B$5))</f>
        <v/>
      </c>
      <c r="AY2788" s="137" t="str">
        <f>IF('9'!$B$5="","",IF('9'!$B$63="","","PCF008002"))</f>
        <v/>
      </c>
      <c r="AZ2788" s="140" t="str">
        <f>IF('9'!$B$5="","",IF('9'!$B$63="","",4))</f>
        <v/>
      </c>
      <c r="BA2788" s="137" t="str">
        <f>IF('9'!$B$5="","",IF('9'!$B$63="","",11))</f>
        <v/>
      </c>
      <c r="BB2788" s="137" t="str">
        <f>IF('9'!$B$5="","",IF('9'!$B$63="","",IF('9'!$K$63="","",'9'!$K$63)))</f>
        <v/>
      </c>
      <c r="BC2788" s="141" t="str">
        <f>IF('9'!$B$5="","",IF('9'!$B$63="","",0))</f>
        <v/>
      </c>
      <c r="BD2788" s="137" t="str">
        <f>IF('9'!$B$5="","",IF('9'!$B$63="","",'9'!$B$2))</f>
        <v/>
      </c>
      <c r="BE2788" s="138" t="str">
        <f>IF('9'!$B$5="","",IF('9'!$B$63="","",'9'!$B$4))</f>
        <v/>
      </c>
    </row>
    <row r="2789" spans="50:57" x14ac:dyDescent="0.25">
      <c r="AX2789" s="139" t="str">
        <f>IF('9'!$B$5="","",IF('9'!$B$63="","",'9'!$B$5))</f>
        <v/>
      </c>
      <c r="AY2789" s="137" t="str">
        <f>IF('9'!$B$5="","",IF('9'!$B$63="","","PCF008002"))</f>
        <v/>
      </c>
      <c r="AZ2789" s="140" t="str">
        <f>IF('9'!$B$5="","",IF('9'!$B$63="","",4))</f>
        <v/>
      </c>
      <c r="BA2789" s="137" t="str">
        <f>IF('9'!$B$5="","",IF('9'!$B$63="","",12))</f>
        <v/>
      </c>
      <c r="BB2789" s="137" t="str">
        <f>IF('9'!$B$5="","",IF('9'!$B$63="","",IF('9'!$E$63="","",'9'!$E$63)))</f>
        <v/>
      </c>
      <c r="BC2789" s="141" t="str">
        <f>IF('9'!$B$5="","",IF('9'!$B$63="","",0))</f>
        <v/>
      </c>
      <c r="BD2789" s="137" t="str">
        <f>IF('9'!$B$5="","",IF('9'!$B$63="","",'9'!$B$2))</f>
        <v/>
      </c>
      <c r="BE2789" s="138" t="str">
        <f>IF('9'!$B$5="","",IF('9'!$B$63="","",'9'!$B$4))</f>
        <v/>
      </c>
    </row>
    <row r="2790" spans="50:57" x14ac:dyDescent="0.25">
      <c r="AX2790" s="139" t="str">
        <f>IF('9'!$B$5="","",IF('9'!$B$63="","",'9'!$B$5))</f>
        <v/>
      </c>
      <c r="AY2790" s="137" t="str">
        <f>IF('9'!$B$5="","",IF('9'!$B$63="","","PCF008002"))</f>
        <v/>
      </c>
      <c r="AZ2790" s="140" t="str">
        <f>IF('9'!$B$5="","",IF('9'!$B$63="","",4))</f>
        <v/>
      </c>
      <c r="BA2790" s="137" t="str">
        <f>IF('9'!$B$5="","",IF('9'!$B$63="","",990))</f>
        <v/>
      </c>
      <c r="BB2790" s="137"/>
      <c r="BC2790" s="141" t="str">
        <f>IF('9'!$B$5="","",IF('9'!$B$63="","",0))</f>
        <v/>
      </c>
      <c r="BD2790" s="137" t="str">
        <f>IF('9'!$B$5="","",IF('9'!$B$63="","",'9'!$B$2))</f>
        <v/>
      </c>
      <c r="BE2790" s="138" t="str">
        <f>IF('9'!$B$5="","",IF('9'!$B$63="","",'9'!$B$4))</f>
        <v/>
      </c>
    </row>
    <row r="2791" spans="50:57" x14ac:dyDescent="0.25">
      <c r="AX2791" s="139" t="str">
        <f>IF('9'!$B$5="","",IF('9'!$B$63="","",'9'!$B$5))</f>
        <v/>
      </c>
      <c r="AY2791" s="137" t="str">
        <f>IF('9'!$B$5="","",IF('9'!$B$63="","","PCF008002"))</f>
        <v/>
      </c>
      <c r="AZ2791" s="140" t="str">
        <f>IF('9'!$B$5="","",IF('9'!$B$63="","",4))</f>
        <v/>
      </c>
      <c r="BA2791" s="137" t="str">
        <f>IF('9'!$B$5="","",IF('9'!$B$63="","",992))</f>
        <v/>
      </c>
      <c r="BB2791" s="137"/>
      <c r="BC2791" s="141" t="str">
        <f>IF('9'!$B$5="","",IF('9'!$B$63="","",0))</f>
        <v/>
      </c>
      <c r="BD2791" s="137" t="str">
        <f>IF('9'!$B$5="","",IF('9'!$B$63="","",'9'!$B$2))</f>
        <v/>
      </c>
      <c r="BE2791" s="138" t="str">
        <f>IF('9'!$B$5="","",IF('9'!$B$63="","",'9'!$B$4))</f>
        <v/>
      </c>
    </row>
    <row r="2792" spans="50:57" x14ac:dyDescent="0.25">
      <c r="AX2792" s="139" t="str">
        <f>IF('9'!$B$5="","",IF('9'!$B$63="","",'9'!$B$5))</f>
        <v/>
      </c>
      <c r="AY2792" s="137" t="str">
        <f>IF('9'!$B$5="","",IF('9'!$B$63="","","PCF008002"))</f>
        <v/>
      </c>
      <c r="AZ2792" s="140" t="str">
        <f>IF('9'!$B$5="","",IF('9'!$B$63="","",4))</f>
        <v/>
      </c>
      <c r="BA2792" s="137" t="str">
        <f>IF('9'!$B$5="","",IF('9'!$B$63="","",993))</f>
        <v/>
      </c>
      <c r="BB2792" s="137"/>
      <c r="BC2792" s="141" t="str">
        <f>IF('9'!$B$5="","",IF('9'!$B$63="","",0))</f>
        <v/>
      </c>
      <c r="BD2792" s="137" t="str">
        <f>IF('9'!$B$5="","",IF('9'!$B$63="","",'9'!$B$2))</f>
        <v/>
      </c>
      <c r="BE2792" s="138" t="str">
        <f>IF('9'!$B$5="","",IF('9'!$B$63="","",'9'!$B$4))</f>
        <v/>
      </c>
    </row>
    <row r="2793" spans="50:57" x14ac:dyDescent="0.25">
      <c r="AX2793" s="139" t="str">
        <f>IF('9'!$B$5="","",IF('9'!$B$63="","",'9'!$B$5))</f>
        <v/>
      </c>
      <c r="AY2793" s="137" t="str">
        <f>IF('9'!$B$5="","",IF('9'!$B$63="","","PCF008002"))</f>
        <v/>
      </c>
      <c r="AZ2793" s="140" t="str">
        <f>IF('9'!$B$5="","",IF('9'!$B$63="","",4))</f>
        <v/>
      </c>
      <c r="BA2793" s="137" t="str">
        <f>IF('9'!$B$5="","",IF('9'!$B$63="","",994))</f>
        <v/>
      </c>
      <c r="BB2793" s="137"/>
      <c r="BC2793" s="141" t="str">
        <f>IF('9'!$B$5="","",IF('9'!$B$63="","",0))</f>
        <v/>
      </c>
      <c r="BD2793" s="137" t="str">
        <f>IF('9'!$B$5="","",IF('9'!$B$63="","",'9'!$B$2))</f>
        <v/>
      </c>
      <c r="BE2793" s="138" t="str">
        <f>IF('9'!$B$5="","",IF('9'!$B$63="","",'9'!$B$4))</f>
        <v/>
      </c>
    </row>
    <row r="2794" spans="50:57" x14ac:dyDescent="0.25">
      <c r="AX2794" s="139" t="str">
        <f>IF('9'!$B$5="","",IF('9'!$B$63="","",'9'!$B$5))</f>
        <v/>
      </c>
      <c r="AY2794" s="137" t="str">
        <f>IF('9'!$B$5="","",IF('9'!$B$63="","","PCF008002"))</f>
        <v/>
      </c>
      <c r="AZ2794" s="140" t="str">
        <f>IF('9'!$B$5="","",IF('9'!$B$63="","",4))</f>
        <v/>
      </c>
      <c r="BA2794" s="137" t="str">
        <f>IF('9'!$B$5="","",IF('9'!$B$63="","",995))</f>
        <v/>
      </c>
      <c r="BB2794" s="137"/>
      <c r="BC2794" s="141" t="str">
        <f>IF('9'!$B$5="","",IF('9'!$B$63="","",0))</f>
        <v/>
      </c>
      <c r="BD2794" s="137" t="str">
        <f>IF('9'!$B$5="","",IF('9'!$B$63="","",'9'!$B$2))</f>
        <v/>
      </c>
      <c r="BE2794" s="138" t="str">
        <f>IF('9'!$B$5="","",IF('9'!$B$63="","",'9'!$B$4))</f>
        <v/>
      </c>
    </row>
    <row r="2795" spans="50:57" x14ac:dyDescent="0.25">
      <c r="AX2795" s="139" t="str">
        <f>IF('9'!$B$5="","",IF('9'!$B$63="","",'9'!$B$5))</f>
        <v/>
      </c>
      <c r="AY2795" s="137" t="str">
        <f>IF('9'!$B$5="","",IF('9'!$B$63="","","PCF008002"))</f>
        <v/>
      </c>
      <c r="AZ2795" s="140" t="str">
        <f>IF('9'!$B$5="","",IF('9'!$B$63="","",4))</f>
        <v/>
      </c>
      <c r="BA2795" s="137" t="str">
        <f>IF('9'!$B$5="","",IF('9'!$B$63="","",996))</f>
        <v/>
      </c>
      <c r="BB2795" s="137"/>
      <c r="BC2795" s="141" t="str">
        <f>IF('9'!$B$5="","",IF('9'!$B$63="","",0))</f>
        <v/>
      </c>
      <c r="BD2795" s="137" t="str">
        <f>IF('9'!$B$5="","",IF('9'!$B$63="","",'9'!$B$2))</f>
        <v/>
      </c>
      <c r="BE2795" s="138" t="str">
        <f>IF('9'!$B$5="","",IF('9'!$B$63="","",'9'!$B$4))</f>
        <v/>
      </c>
    </row>
    <row r="2796" spans="50:57" x14ac:dyDescent="0.25">
      <c r="AX2796" s="139" t="str">
        <f>IF('9'!$B$5="","",IF('9'!$B$63="","",'9'!$B$5))</f>
        <v/>
      </c>
      <c r="AY2796" s="137" t="str">
        <f>IF('9'!$B$5="","",IF('9'!$B$63="","","PCF008002"))</f>
        <v/>
      </c>
      <c r="AZ2796" s="140" t="str">
        <f>IF('9'!$B$5="","",IF('9'!$B$63="","",4))</f>
        <v/>
      </c>
      <c r="BA2796" s="137" t="str">
        <f>IF('9'!$B$5="","",IF('9'!$B$63="","",997))</f>
        <v/>
      </c>
      <c r="BB2796" s="137"/>
      <c r="BC2796" s="141" t="str">
        <f>IF('9'!$B$5="","",IF('9'!$B$63="","",0))</f>
        <v/>
      </c>
      <c r="BD2796" s="137" t="str">
        <f>IF('9'!$B$5="","",IF('9'!$B$63="","",'9'!$B$2))</f>
        <v/>
      </c>
      <c r="BE2796" s="138" t="str">
        <f>IF('9'!$B$5="","",IF('9'!$B$63="","",'9'!$B$4))</f>
        <v/>
      </c>
    </row>
    <row r="2797" spans="50:57" x14ac:dyDescent="0.25">
      <c r="AX2797" s="139" t="str">
        <f>IF('9'!$B$5="","",IF('9'!$B$63="","",'9'!$B$5))</f>
        <v/>
      </c>
      <c r="AY2797" s="137" t="str">
        <f>IF('9'!$B$5="","",IF('9'!$B$63="","","PCF008002"))</f>
        <v/>
      </c>
      <c r="AZ2797" s="140" t="str">
        <f>IF('9'!$B$5="","",IF('9'!$B$63="","",4))</f>
        <v/>
      </c>
      <c r="BA2797" s="137" t="str">
        <f>IF('9'!$B$5="","",IF('9'!$B$63="","",998))</f>
        <v/>
      </c>
      <c r="BB2797" s="137"/>
      <c r="BC2797" s="141" t="str">
        <f>IF('9'!$B$5="","",IF('9'!$B$63="","",0))</f>
        <v/>
      </c>
      <c r="BD2797" s="137" t="str">
        <f>IF('9'!$B$5="","",IF('9'!$B$63="","",'9'!$B$2))</f>
        <v/>
      </c>
      <c r="BE2797" s="138" t="str">
        <f>IF('9'!$B$5="","",IF('9'!$B$63="","",'9'!$B$4))</f>
        <v/>
      </c>
    </row>
    <row r="2798" spans="50:57" x14ac:dyDescent="0.25">
      <c r="AX2798" s="139" t="str">
        <f>IF('9'!$B$5="","",IF('9'!$B$63="","",'9'!$B$5))</f>
        <v/>
      </c>
      <c r="AY2798" s="137" t="str">
        <f>IF('9'!$B$5="","",IF('9'!$B$63="","","PCF008002"))</f>
        <v/>
      </c>
      <c r="AZ2798" s="140" t="str">
        <f>IF('9'!$B$5="","",IF('9'!$B$63="","",4))</f>
        <v/>
      </c>
      <c r="BA2798" s="137" t="str">
        <f>IF('9'!$B$5="","",IF('9'!$B$63="","",999))</f>
        <v/>
      </c>
      <c r="BB2798" s="137"/>
      <c r="BC2798" s="141" t="str">
        <f>IF('9'!$B$5="","",IF('9'!$B$63="","",0))</f>
        <v/>
      </c>
      <c r="BD2798" s="137" t="str">
        <f>IF('9'!$B$5="","",IF('9'!$B$63="","",'9'!$B$2))</f>
        <v/>
      </c>
      <c r="BE2798" s="138" t="str">
        <f>IF('9'!$B$5="","",IF('9'!$B$63="","",'9'!$B$4))</f>
        <v/>
      </c>
    </row>
    <row r="2799" spans="50:57" x14ac:dyDescent="0.25">
      <c r="AX2799" s="139" t="str">
        <f>IF('9'!$B$5="","",IF('9'!$B$64="","",'9'!$B$5))</f>
        <v/>
      </c>
      <c r="AY2799" s="137" t="str">
        <f>IF('9'!$B$5="","",IF('9'!$B$64="","","PCF008002"))</f>
        <v/>
      </c>
      <c r="AZ2799" s="140" t="str">
        <f>IF('9'!$B$5="","",IF('9'!$B$64="","",5))</f>
        <v/>
      </c>
      <c r="BA2799" s="137" t="str">
        <f>IF('9'!$B$5="","",IF('9'!$B$64="","",1))</f>
        <v/>
      </c>
      <c r="BB2799" s="137" t="str">
        <f>IF('9'!$B$5="","",IF('9'!$B$64="","",IF('9'!$B$64="","",'9'!$B$64)))</f>
        <v/>
      </c>
      <c r="BC2799" s="141" t="str">
        <f>IF('9'!$B$5="","",IF('9'!$B$64="","",0))</f>
        <v/>
      </c>
      <c r="BD2799" s="137" t="str">
        <f>IF('9'!$B$5="","",IF('9'!$B$64="","",'9'!$B$2))</f>
        <v/>
      </c>
      <c r="BE2799" s="138" t="str">
        <f>IF('9'!$B$5="","",IF('9'!$B$64="","",'9'!$B$4))</f>
        <v/>
      </c>
    </row>
    <row r="2800" spans="50:57" x14ac:dyDescent="0.25">
      <c r="AX2800" s="139" t="str">
        <f>IF('9'!$B$5="","",IF('9'!$B$64="","",'9'!$B$5))</f>
        <v/>
      </c>
      <c r="AY2800" s="137" t="str">
        <f>IF('9'!$B$5="","",IF('9'!$B$64="","","PCF008002"))</f>
        <v/>
      </c>
      <c r="AZ2800" s="140" t="str">
        <f>IF('9'!$B$5="","",IF('9'!$B$64="","",5))</f>
        <v/>
      </c>
      <c r="BA2800" s="137" t="str">
        <f>IF('9'!$B$5="","",IF('9'!$B$64="","",2))</f>
        <v/>
      </c>
      <c r="BB2800" s="137" t="str">
        <f>IF('9'!$B$5="","",IF('9'!$B$64="","",IF('9'!$J$64="","",'9'!$J$64)))</f>
        <v/>
      </c>
      <c r="BC2800" s="141" t="str">
        <f>IF('9'!$B$5="","",IF('9'!$B$64="","",0))</f>
        <v/>
      </c>
      <c r="BD2800" s="137" t="str">
        <f>IF('9'!$B$5="","",IF('9'!$B$64="","",'9'!$B$2))</f>
        <v/>
      </c>
      <c r="BE2800" s="138" t="str">
        <f>IF('9'!$B$5="","",IF('9'!$B$64="","",'9'!$B$4))</f>
        <v/>
      </c>
    </row>
    <row r="2801" spans="50:57" x14ac:dyDescent="0.25">
      <c r="AX2801" s="139" t="str">
        <f>IF('9'!$B$5="","",IF('9'!$B$64="","",'9'!$B$5))</f>
        <v/>
      </c>
      <c r="AY2801" s="137" t="str">
        <f>IF('9'!$B$5="","",IF('9'!$B$64="","","PCF008002"))</f>
        <v/>
      </c>
      <c r="AZ2801" s="140" t="str">
        <f>IF('9'!$B$5="","",IF('9'!$B$64="","",5))</f>
        <v/>
      </c>
      <c r="BA2801" s="137" t="str">
        <f>IF('9'!$B$5="","",IF('9'!$B$64="","",3))</f>
        <v/>
      </c>
      <c r="BB2801" s="137" t="str">
        <f>IF('9'!$B$5="","",IF('9'!$B$64="","",IF('9'!$D$64="","",'9'!$D$64)))</f>
        <v/>
      </c>
      <c r="BC2801" s="141" t="str">
        <f>IF('9'!$B$5="","",IF('9'!$B$64="","",0))</f>
        <v/>
      </c>
      <c r="BD2801" s="137" t="str">
        <f>IF('9'!$B$5="","",IF('9'!$B$64="","",'9'!$B$2))</f>
        <v/>
      </c>
      <c r="BE2801" s="138" t="str">
        <f>IF('9'!$B$5="","",IF('9'!$B$64="","",'9'!$B$4))</f>
        <v/>
      </c>
    </row>
    <row r="2802" spans="50:57" x14ac:dyDescent="0.25">
      <c r="AX2802" s="139" t="str">
        <f>IF('9'!$B$5="","",IF('9'!$B$64="","",'9'!$B$5))</f>
        <v/>
      </c>
      <c r="AY2802" s="137" t="str">
        <f>IF('9'!$B$5="","",IF('9'!$B$64="","","PCF008002"))</f>
        <v/>
      </c>
      <c r="AZ2802" s="140" t="str">
        <f>IF('9'!$B$5="","",IF('9'!$B$64="","",5))</f>
        <v/>
      </c>
      <c r="BA2802" s="137" t="str">
        <f>IF('9'!$B$5="","",IF('9'!$B$64="","",4))</f>
        <v/>
      </c>
      <c r="BB2802" s="137" t="str">
        <f>IF('9'!$B$5="","",IF('9'!$B$64="","",IF('9'!$D$64="","",'9'!$D$64)))</f>
        <v/>
      </c>
      <c r="BC2802" s="141" t="str">
        <f>IF('9'!$B$5="","",IF('9'!$B$64="","",0))</f>
        <v/>
      </c>
      <c r="BD2802" s="137" t="str">
        <f>IF('9'!$B$5="","",IF('9'!$B$64="","",'9'!$B$2))</f>
        <v/>
      </c>
      <c r="BE2802" s="138" t="str">
        <f>IF('9'!$B$5="","",IF('9'!$B$64="","",'9'!$B$4))</f>
        <v/>
      </c>
    </row>
    <row r="2803" spans="50:57" x14ac:dyDescent="0.25">
      <c r="AX2803" s="139" t="str">
        <f>IF('9'!$B$5="","",IF('9'!$B$64="","",'9'!$B$5))</f>
        <v/>
      </c>
      <c r="AY2803" s="137" t="str">
        <f>IF('9'!$B$5="","",IF('9'!$B$64="","","PCF008002"))</f>
        <v/>
      </c>
      <c r="AZ2803" s="140" t="str">
        <f>IF('9'!$B$5="","",IF('9'!$B$64="","",5))</f>
        <v/>
      </c>
      <c r="BA2803" s="137" t="str">
        <f>IF('9'!$B$5="","",IF('9'!$B$64="","",5))</f>
        <v/>
      </c>
      <c r="BB2803" s="137" t="str">
        <f>IF('9'!$B$5="","",IF('9'!$B$64="","",IF('9'!$F$64="","",'9'!$F$64)))</f>
        <v/>
      </c>
      <c r="BC2803" s="141" t="str">
        <f>IF('9'!$B$5="","",IF('9'!$B$64="","",0))</f>
        <v/>
      </c>
      <c r="BD2803" s="137" t="str">
        <f>IF('9'!$B$5="","",IF('9'!$B$64="","",'9'!$B$2))</f>
        <v/>
      </c>
      <c r="BE2803" s="138" t="str">
        <f>IF('9'!$B$5="","",IF('9'!$B$64="","",'9'!$B$4))</f>
        <v/>
      </c>
    </row>
    <row r="2804" spans="50:57" x14ac:dyDescent="0.25">
      <c r="AX2804" s="139" t="str">
        <f>IF('9'!$B$5="","",IF('9'!$B$64="","",'9'!$B$5))</f>
        <v/>
      </c>
      <c r="AY2804" s="137" t="str">
        <f>IF('9'!$B$5="","",IF('9'!$B$64="","","PCF008002"))</f>
        <v/>
      </c>
      <c r="AZ2804" s="140" t="str">
        <f>IF('9'!$B$5="","",IF('9'!$B$64="","",5))</f>
        <v/>
      </c>
      <c r="BA2804" s="137" t="str">
        <f>IF('9'!$B$5="","",IF('9'!$B$64="","",6))</f>
        <v/>
      </c>
      <c r="BB2804" s="137" t="str">
        <f>IF('9'!$B$5="","",IF('9'!$B$64="","",IF('9'!$G$64="","",'9'!$G$64)))</f>
        <v/>
      </c>
      <c r="BC2804" s="141" t="str">
        <f>IF('9'!$B$5="","",IF('9'!$B$64="","",0))</f>
        <v/>
      </c>
      <c r="BD2804" s="137" t="str">
        <f>IF('9'!$B$5="","",IF('9'!$B$64="","",'9'!$B$2))</f>
        <v/>
      </c>
      <c r="BE2804" s="138" t="str">
        <f>IF('9'!$B$5="","",IF('9'!$B$64="","",'9'!$B$4))</f>
        <v/>
      </c>
    </row>
    <row r="2805" spans="50:57" x14ac:dyDescent="0.25">
      <c r="AX2805" s="139" t="str">
        <f>IF('9'!$B$5="","",IF('9'!$B$64="","",'9'!$B$5))</f>
        <v/>
      </c>
      <c r="AY2805" s="137" t="str">
        <f>IF('9'!$B$5="","",IF('9'!$B$64="","","PCF008002"))</f>
        <v/>
      </c>
      <c r="AZ2805" s="140" t="str">
        <f>IF('9'!$B$5="","",IF('9'!$B$64="","",5))</f>
        <v/>
      </c>
      <c r="BA2805" s="137" t="str">
        <f>IF('9'!$B$5="","",IF('9'!$B$64="","",7))</f>
        <v/>
      </c>
      <c r="BB2805" s="137" t="str">
        <f>IF('9'!$B$5="","",IF('9'!$B$64="","",IF('9'!$H$64="","",'9'!$H$64)))</f>
        <v/>
      </c>
      <c r="BC2805" s="141" t="str">
        <f>IF('9'!$B$5="","",IF('9'!$B$64="","",0))</f>
        <v/>
      </c>
      <c r="BD2805" s="137" t="str">
        <f>IF('9'!$B$5="","",IF('9'!$B$64="","",'9'!$B$2))</f>
        <v/>
      </c>
      <c r="BE2805" s="138" t="str">
        <f>IF('9'!$B$5="","",IF('9'!$B$64="","",'9'!$B$4))</f>
        <v/>
      </c>
    </row>
    <row r="2806" spans="50:57" x14ac:dyDescent="0.25">
      <c r="AX2806" s="139" t="str">
        <f>IF('9'!$B$5="","",IF('9'!$B$64="","",'9'!$B$5))</f>
        <v/>
      </c>
      <c r="AY2806" s="137" t="str">
        <f>IF('9'!$B$5="","",IF('9'!$B$64="","","PCF008002"))</f>
        <v/>
      </c>
      <c r="AZ2806" s="140" t="str">
        <f>IF('9'!$B$5="","",IF('9'!$B$64="","",5))</f>
        <v/>
      </c>
      <c r="BA2806" s="137" t="str">
        <f>IF('9'!$B$5="","",IF('9'!$B$64="","",8))</f>
        <v/>
      </c>
      <c r="BB2806" s="137" t="str">
        <f>IF('9'!$B$5="","",IF('9'!$B$64="","",IF('9'!$I$64="","",'9'!$I$64)))</f>
        <v/>
      </c>
      <c r="BC2806" s="141" t="str">
        <f>IF('9'!$B$5="","",IF('9'!$B$64="","",0))</f>
        <v/>
      </c>
      <c r="BD2806" s="137" t="str">
        <f>IF('9'!$B$5="","",IF('9'!$B$64="","",'9'!$B$2))</f>
        <v/>
      </c>
      <c r="BE2806" s="138" t="str">
        <f>IF('9'!$B$5="","",IF('9'!$B$64="","",'9'!$B$4))</f>
        <v/>
      </c>
    </row>
    <row r="2807" spans="50:57" x14ac:dyDescent="0.25">
      <c r="AX2807" s="139" t="str">
        <f>IF('9'!$B$5="","",IF('9'!$B$64="","",'9'!$B$5))</f>
        <v/>
      </c>
      <c r="AY2807" s="137" t="str">
        <f>IF('9'!$B$5="","",IF('9'!$B$64="","","PCF008002"))</f>
        <v/>
      </c>
      <c r="AZ2807" s="140" t="str">
        <f>IF('9'!$B$5="","",IF('9'!$B$64="","",5))</f>
        <v/>
      </c>
      <c r="BA2807" s="137" t="str">
        <f>IF('9'!$B$5="","",IF('9'!$B$64="","",9))</f>
        <v/>
      </c>
      <c r="BB2807" s="137" t="str">
        <f>IF('9'!$B$5="","",IF('9'!$B$64="","","QAQC"))</f>
        <v/>
      </c>
      <c r="BC2807" s="141" t="str">
        <f>IF('9'!$B$5="","",IF('9'!$B$64="","",0))</f>
        <v/>
      </c>
      <c r="BD2807" s="137" t="str">
        <f>IF('9'!$B$5="","",IF('9'!$B$64="","",'9'!$B$2))</f>
        <v/>
      </c>
      <c r="BE2807" s="138" t="str">
        <f>IF('9'!$B$5="","",IF('9'!$B$64="","",'9'!$B$4))</f>
        <v/>
      </c>
    </row>
    <row r="2808" spans="50:57" x14ac:dyDescent="0.25">
      <c r="AX2808" s="139" t="str">
        <f>IF('9'!$B$5="","",IF('9'!$B$64="","",'9'!$B$5))</f>
        <v/>
      </c>
      <c r="AY2808" s="137" t="str">
        <f>IF('9'!$B$5="","",IF('9'!$B$64="","","PCF008002"))</f>
        <v/>
      </c>
      <c r="AZ2808" s="140" t="str">
        <f>IF('9'!$B$5="","",IF('9'!$B$64="","",5))</f>
        <v/>
      </c>
      <c r="BA2808" s="137" t="str">
        <f>IF('9'!$B$5="","",IF('9'!$B$64="","",10))</f>
        <v/>
      </c>
      <c r="BB2808" s="137" t="str">
        <f>IF('9'!$B$5="","",IF('9'!$B$64="","",IF('9'!$R$64="","",'9'!$R$64)))</f>
        <v/>
      </c>
      <c r="BC2808" s="141" t="str">
        <f>IF('9'!$B$5="","",IF('9'!$B$64="","",0))</f>
        <v/>
      </c>
      <c r="BD2808" s="137" t="str">
        <f>IF('9'!$B$5="","",IF('9'!$B$64="","",'9'!$B$2))</f>
        <v/>
      </c>
      <c r="BE2808" s="138" t="str">
        <f>IF('9'!$B$5="","",IF('9'!$B$64="","",'9'!$B$4))</f>
        <v/>
      </c>
    </row>
    <row r="2809" spans="50:57" x14ac:dyDescent="0.25">
      <c r="AX2809" s="139" t="str">
        <f>IF('9'!$B$5="","",IF('9'!$B$64="","",'9'!$B$5))</f>
        <v/>
      </c>
      <c r="AY2809" s="137" t="str">
        <f>IF('9'!$B$5="","",IF('9'!$B$64="","","PCF008002"))</f>
        <v/>
      </c>
      <c r="AZ2809" s="140" t="str">
        <f>IF('9'!$B$5="","",IF('9'!$B$64="","",5))</f>
        <v/>
      </c>
      <c r="BA2809" s="137" t="str">
        <f>IF('9'!$B$5="","",IF('9'!$B$64="","",11))</f>
        <v/>
      </c>
      <c r="BB2809" s="137" t="str">
        <f>IF('9'!$B$5="","",IF('9'!$B$64="","",IF('9'!$K$64="","",'9'!$K$64)))</f>
        <v/>
      </c>
      <c r="BC2809" s="141" t="str">
        <f>IF('9'!$B$5="","",IF('9'!$B$64="","",0))</f>
        <v/>
      </c>
      <c r="BD2809" s="137" t="str">
        <f>IF('9'!$B$5="","",IF('9'!$B$64="","",'9'!$B$2))</f>
        <v/>
      </c>
      <c r="BE2809" s="138" t="str">
        <f>IF('9'!$B$5="","",IF('9'!$B$64="","",'9'!$B$4))</f>
        <v/>
      </c>
    </row>
    <row r="2810" spans="50:57" x14ac:dyDescent="0.25">
      <c r="AX2810" s="139" t="str">
        <f>IF('9'!$B$5="","",IF('9'!$B$64="","",'9'!$B$5))</f>
        <v/>
      </c>
      <c r="AY2810" s="137" t="str">
        <f>IF('9'!$B$5="","",IF('9'!$B$64="","","PCF008002"))</f>
        <v/>
      </c>
      <c r="AZ2810" s="140" t="str">
        <f>IF('9'!$B$5="","",IF('9'!$B$64="","",5))</f>
        <v/>
      </c>
      <c r="BA2810" s="137" t="str">
        <f>IF('9'!$B$5="","",IF('9'!$B$64="","",12))</f>
        <v/>
      </c>
      <c r="BB2810" s="137" t="str">
        <f>IF('9'!$B$5="","",IF('9'!$B$64="","",IF('9'!$E$64="","",'9'!$E$64)))</f>
        <v/>
      </c>
      <c r="BC2810" s="141" t="str">
        <f>IF('9'!$B$5="","",IF('9'!$B$64="","",0))</f>
        <v/>
      </c>
      <c r="BD2810" s="137" t="str">
        <f>IF('9'!$B$5="","",IF('9'!$B$64="","",'9'!$B$2))</f>
        <v/>
      </c>
      <c r="BE2810" s="138" t="str">
        <f>IF('9'!$B$5="","",IF('9'!$B$64="","",'9'!$B$4))</f>
        <v/>
      </c>
    </row>
    <row r="2811" spans="50:57" x14ac:dyDescent="0.25">
      <c r="AX2811" s="139" t="str">
        <f>IF('9'!$B$5="","",IF('9'!$B$64="","",'9'!$B$5))</f>
        <v/>
      </c>
      <c r="AY2811" s="137" t="str">
        <f>IF('9'!$B$5="","",IF('9'!$B$64="","","PCF008002"))</f>
        <v/>
      </c>
      <c r="AZ2811" s="140" t="str">
        <f>IF('9'!$B$5="","",IF('9'!$B$64="","",5))</f>
        <v/>
      </c>
      <c r="BA2811" s="137" t="str">
        <f>IF('9'!$B$5="","",IF('9'!$B$64="","",990))</f>
        <v/>
      </c>
      <c r="BB2811" s="137"/>
      <c r="BC2811" s="141" t="str">
        <f>IF('9'!$B$5="","",IF('9'!$B$64="","",0))</f>
        <v/>
      </c>
      <c r="BD2811" s="137" t="str">
        <f>IF('9'!$B$5="","",IF('9'!$B$64="","",'9'!$B$2))</f>
        <v/>
      </c>
      <c r="BE2811" s="138" t="str">
        <f>IF('9'!$B$5="","",IF('9'!$B$64="","",'9'!$B$4))</f>
        <v/>
      </c>
    </row>
    <row r="2812" spans="50:57" x14ac:dyDescent="0.25">
      <c r="AX2812" s="139" t="str">
        <f>IF('9'!$B$5="","",IF('9'!$B$64="","",'9'!$B$5))</f>
        <v/>
      </c>
      <c r="AY2812" s="137" t="str">
        <f>IF('9'!$B$5="","",IF('9'!$B$64="","","PCF008002"))</f>
        <v/>
      </c>
      <c r="AZ2812" s="140" t="str">
        <f>IF('9'!$B$5="","",IF('9'!$B$64="","",5))</f>
        <v/>
      </c>
      <c r="BA2812" s="137" t="str">
        <f>IF('9'!$B$5="","",IF('9'!$B$64="","",992))</f>
        <v/>
      </c>
      <c r="BB2812" s="137"/>
      <c r="BC2812" s="141" t="str">
        <f>IF('9'!$B$5="","",IF('9'!$B$64="","",0))</f>
        <v/>
      </c>
      <c r="BD2812" s="137" t="str">
        <f>IF('9'!$B$5="","",IF('9'!$B$64="","",'9'!$B$2))</f>
        <v/>
      </c>
      <c r="BE2812" s="138" t="str">
        <f>IF('9'!$B$5="","",IF('9'!$B$64="","",'9'!$B$4))</f>
        <v/>
      </c>
    </row>
    <row r="2813" spans="50:57" x14ac:dyDescent="0.25">
      <c r="AX2813" s="139" t="str">
        <f>IF('9'!$B$5="","",IF('9'!$B$64="","",'9'!$B$5))</f>
        <v/>
      </c>
      <c r="AY2813" s="137" t="str">
        <f>IF('9'!$B$5="","",IF('9'!$B$64="","","PCF008002"))</f>
        <v/>
      </c>
      <c r="AZ2813" s="140" t="str">
        <f>IF('9'!$B$5="","",IF('9'!$B$64="","",5))</f>
        <v/>
      </c>
      <c r="BA2813" s="137" t="str">
        <f>IF('9'!$B$5="","",IF('9'!$B$64="","",993))</f>
        <v/>
      </c>
      <c r="BB2813" s="137"/>
      <c r="BC2813" s="141" t="str">
        <f>IF('9'!$B$5="","",IF('9'!$B$64="","",0))</f>
        <v/>
      </c>
      <c r="BD2813" s="137" t="str">
        <f>IF('9'!$B$5="","",IF('9'!$B$64="","",'9'!$B$2))</f>
        <v/>
      </c>
      <c r="BE2813" s="138" t="str">
        <f>IF('9'!$B$5="","",IF('9'!$B$64="","",'9'!$B$4))</f>
        <v/>
      </c>
    </row>
    <row r="2814" spans="50:57" x14ac:dyDescent="0.25">
      <c r="AX2814" s="139" t="str">
        <f>IF('9'!$B$5="","",IF('9'!$B$64="","",'9'!$B$5))</f>
        <v/>
      </c>
      <c r="AY2814" s="137" t="str">
        <f>IF('9'!$B$5="","",IF('9'!$B$64="","","PCF008002"))</f>
        <v/>
      </c>
      <c r="AZ2814" s="140" t="str">
        <f>IF('9'!$B$5="","",IF('9'!$B$64="","",5))</f>
        <v/>
      </c>
      <c r="BA2814" s="137" t="str">
        <f>IF('9'!$B$5="","",IF('9'!$B$64="","",994))</f>
        <v/>
      </c>
      <c r="BB2814" s="137"/>
      <c r="BC2814" s="141" t="str">
        <f>IF('9'!$B$5="","",IF('9'!$B$64="","",0))</f>
        <v/>
      </c>
      <c r="BD2814" s="137" t="str">
        <f>IF('9'!$B$5="","",IF('9'!$B$64="","",'9'!$B$2))</f>
        <v/>
      </c>
      <c r="BE2814" s="138" t="str">
        <f>IF('9'!$B$5="","",IF('9'!$B$64="","",'9'!$B$4))</f>
        <v/>
      </c>
    </row>
    <row r="2815" spans="50:57" x14ac:dyDescent="0.25">
      <c r="AX2815" s="139" t="str">
        <f>IF('9'!$B$5="","",IF('9'!$B$64="","",'9'!$B$5))</f>
        <v/>
      </c>
      <c r="AY2815" s="137" t="str">
        <f>IF('9'!$B$5="","",IF('9'!$B$64="","","PCF008002"))</f>
        <v/>
      </c>
      <c r="AZ2815" s="140" t="str">
        <f>IF('9'!$B$5="","",IF('9'!$B$64="","",5))</f>
        <v/>
      </c>
      <c r="BA2815" s="137" t="str">
        <f>IF('9'!$B$5="","",IF('9'!$B$64="","",995))</f>
        <v/>
      </c>
      <c r="BB2815" s="137"/>
      <c r="BC2815" s="141" t="str">
        <f>IF('9'!$B$5="","",IF('9'!$B$64="","",0))</f>
        <v/>
      </c>
      <c r="BD2815" s="137" t="str">
        <f>IF('9'!$B$5="","",IF('9'!$B$64="","",'9'!$B$2))</f>
        <v/>
      </c>
      <c r="BE2815" s="138" t="str">
        <f>IF('9'!$B$5="","",IF('9'!$B$64="","",'9'!$B$4))</f>
        <v/>
      </c>
    </row>
    <row r="2816" spans="50:57" x14ac:dyDescent="0.25">
      <c r="AX2816" s="139" t="str">
        <f>IF('9'!$B$5="","",IF('9'!$B$64="","",'9'!$B$5))</f>
        <v/>
      </c>
      <c r="AY2816" s="137" t="str">
        <f>IF('9'!$B$5="","",IF('9'!$B$64="","","PCF008002"))</f>
        <v/>
      </c>
      <c r="AZ2816" s="140" t="str">
        <f>IF('9'!$B$5="","",IF('9'!$B$64="","",5))</f>
        <v/>
      </c>
      <c r="BA2816" s="137" t="str">
        <f>IF('9'!$B$5="","",IF('9'!$B$64="","",996))</f>
        <v/>
      </c>
      <c r="BB2816" s="137"/>
      <c r="BC2816" s="141" t="str">
        <f>IF('9'!$B$5="","",IF('9'!$B$64="","",0))</f>
        <v/>
      </c>
      <c r="BD2816" s="137" t="str">
        <f>IF('9'!$B$5="","",IF('9'!$B$64="","",'9'!$B$2))</f>
        <v/>
      </c>
      <c r="BE2816" s="138" t="str">
        <f>IF('9'!$B$5="","",IF('9'!$B$64="","",'9'!$B$4))</f>
        <v/>
      </c>
    </row>
    <row r="2817" spans="50:57" x14ac:dyDescent="0.25">
      <c r="AX2817" s="139" t="str">
        <f>IF('9'!$B$5="","",IF('9'!$B$64="","",'9'!$B$5))</f>
        <v/>
      </c>
      <c r="AY2817" s="137" t="str">
        <f>IF('9'!$B$5="","",IF('9'!$B$64="","","PCF008002"))</f>
        <v/>
      </c>
      <c r="AZ2817" s="140" t="str">
        <f>IF('9'!$B$5="","",IF('9'!$B$64="","",5))</f>
        <v/>
      </c>
      <c r="BA2817" s="137" t="str">
        <f>IF('9'!$B$5="","",IF('9'!$B$64="","",997))</f>
        <v/>
      </c>
      <c r="BB2817" s="137"/>
      <c r="BC2817" s="141" t="str">
        <f>IF('9'!$B$5="","",IF('9'!$B$64="","",0))</f>
        <v/>
      </c>
      <c r="BD2817" s="137" t="str">
        <f>IF('9'!$B$5="","",IF('9'!$B$64="","",'9'!$B$2))</f>
        <v/>
      </c>
      <c r="BE2817" s="138" t="str">
        <f>IF('9'!$B$5="","",IF('9'!$B$64="","",'9'!$B$4))</f>
        <v/>
      </c>
    </row>
    <row r="2818" spans="50:57" x14ac:dyDescent="0.25">
      <c r="AX2818" s="139" t="str">
        <f>IF('9'!$B$5="","",IF('9'!$B$64="","",'9'!$B$5))</f>
        <v/>
      </c>
      <c r="AY2818" s="137" t="str">
        <f>IF('9'!$B$5="","",IF('9'!$B$64="","","PCF008002"))</f>
        <v/>
      </c>
      <c r="AZ2818" s="140" t="str">
        <f>IF('9'!$B$5="","",IF('9'!$B$64="","",5))</f>
        <v/>
      </c>
      <c r="BA2818" s="137" t="str">
        <f>IF('9'!$B$5="","",IF('9'!$B$64="","",998))</f>
        <v/>
      </c>
      <c r="BB2818" s="137"/>
      <c r="BC2818" s="141" t="str">
        <f>IF('9'!$B$5="","",IF('9'!$B$64="","",0))</f>
        <v/>
      </c>
      <c r="BD2818" s="137" t="str">
        <f>IF('9'!$B$5="","",IF('9'!$B$64="","",'9'!$B$2))</f>
        <v/>
      </c>
      <c r="BE2818" s="138" t="str">
        <f>IF('9'!$B$5="","",IF('9'!$B$64="","",'9'!$B$4))</f>
        <v/>
      </c>
    </row>
    <row r="2819" spans="50:57" x14ac:dyDescent="0.25">
      <c r="AX2819" s="139" t="str">
        <f>IF('9'!$B$5="","",IF('9'!$B$64="","",'9'!$B$5))</f>
        <v/>
      </c>
      <c r="AY2819" s="137" t="str">
        <f>IF('9'!$B$5="","",IF('9'!$B$64="","","PCF008002"))</f>
        <v/>
      </c>
      <c r="AZ2819" s="140" t="str">
        <f>IF('9'!$B$5="","",IF('9'!$B$64="","",5))</f>
        <v/>
      </c>
      <c r="BA2819" s="137" t="str">
        <f>IF('9'!$B$5="","",IF('9'!$B$64="","",999))</f>
        <v/>
      </c>
      <c r="BB2819" s="137"/>
      <c r="BC2819" s="141" t="str">
        <f>IF('9'!$B$5="","",IF('9'!$B$64="","",0))</f>
        <v/>
      </c>
      <c r="BD2819" s="137" t="str">
        <f>IF('9'!$B$5="","",IF('9'!$B$64="","",'9'!$B$2))</f>
        <v/>
      </c>
      <c r="BE2819" s="138" t="str">
        <f>IF('9'!$B$5="","",IF('9'!$B$64="","",'9'!$B$4))</f>
        <v/>
      </c>
    </row>
    <row r="2820" spans="50:57" x14ac:dyDescent="0.25">
      <c r="AX2820" s="139" t="str">
        <f>IF('9'!$B$5="","",IF('9'!$B$65="","",'9'!$B$5))</f>
        <v/>
      </c>
      <c r="AY2820" s="137" t="str">
        <f>IF('9'!$B$5="","",IF('9'!$B$65="","","PCF008002"))</f>
        <v/>
      </c>
      <c r="AZ2820" s="140" t="str">
        <f>IF('9'!$B$5="","",IF('9'!$B$65="","",6))</f>
        <v/>
      </c>
      <c r="BA2820" s="137" t="str">
        <f>IF('9'!$B$5="","",IF('9'!$B$65="","",1))</f>
        <v/>
      </c>
      <c r="BB2820" s="137" t="str">
        <f>IF('9'!$B$5="","",IF('9'!$B$65="","",IF('9'!$B$65="","",'9'!$B$65)))</f>
        <v/>
      </c>
      <c r="BC2820" s="141" t="str">
        <f>IF('9'!$B$5="","",IF('9'!$B$65="","",0))</f>
        <v/>
      </c>
      <c r="BD2820" s="137" t="str">
        <f>IF('9'!$B$5="","",IF('9'!$B$65="","",'9'!$B$2))</f>
        <v/>
      </c>
      <c r="BE2820" s="138" t="str">
        <f>IF('9'!$B$5="","",IF('9'!$B$65="","",'9'!$B$4))</f>
        <v/>
      </c>
    </row>
    <row r="2821" spans="50:57" x14ac:dyDescent="0.25">
      <c r="AX2821" s="139" t="str">
        <f>IF('9'!$B$5="","",IF('9'!$B$65="","",'9'!$B$5))</f>
        <v/>
      </c>
      <c r="AY2821" s="137" t="str">
        <f>IF('9'!$B$5="","",IF('9'!$B$65="","","PCF008002"))</f>
        <v/>
      </c>
      <c r="AZ2821" s="140" t="str">
        <f>IF('9'!$B$5="","",IF('9'!$B$65="","",6))</f>
        <v/>
      </c>
      <c r="BA2821" s="137" t="str">
        <f>IF('9'!$B$5="","",IF('9'!$B$65="","",2))</f>
        <v/>
      </c>
      <c r="BB2821" s="137" t="str">
        <f>IF('9'!$B$5="","",IF('9'!$B$65="","",IF('9'!$J$65="","",'9'!$J$65)))</f>
        <v/>
      </c>
      <c r="BC2821" s="141" t="str">
        <f>IF('9'!$B$5="","",IF('9'!$B$65="","",0))</f>
        <v/>
      </c>
      <c r="BD2821" s="137" t="str">
        <f>IF('9'!$B$5="","",IF('9'!$B$65="","",'9'!$B$2))</f>
        <v/>
      </c>
      <c r="BE2821" s="138" t="str">
        <f>IF('9'!$B$5="","",IF('9'!$B$65="","",'9'!$B$4))</f>
        <v/>
      </c>
    </row>
    <row r="2822" spans="50:57" x14ac:dyDescent="0.25">
      <c r="AX2822" s="139" t="str">
        <f>IF('9'!$B$5="","",IF('9'!$B$65="","",'9'!$B$5))</f>
        <v/>
      </c>
      <c r="AY2822" s="137" t="str">
        <f>IF('9'!$B$5="","",IF('9'!$B$65="","","PCF008002"))</f>
        <v/>
      </c>
      <c r="AZ2822" s="140" t="str">
        <f>IF('9'!$B$5="","",IF('9'!$B$65="","",6))</f>
        <v/>
      </c>
      <c r="BA2822" s="137" t="str">
        <f>IF('9'!$B$5="","",IF('9'!$B$65="","",3))</f>
        <v/>
      </c>
      <c r="BB2822" s="137" t="str">
        <f>IF('9'!$B$5="","",IF('9'!$B$65="","",IF('9'!$D$65="","",'9'!$D$65)))</f>
        <v/>
      </c>
      <c r="BC2822" s="141" t="str">
        <f>IF('9'!$B$5="","",IF('9'!$B$65="","",0))</f>
        <v/>
      </c>
      <c r="BD2822" s="137" t="str">
        <f>IF('9'!$B$5="","",IF('9'!$B$65="","",'9'!$B$2))</f>
        <v/>
      </c>
      <c r="BE2822" s="138" t="str">
        <f>IF('9'!$B$5="","",IF('9'!$B$65="","",'9'!$B$4))</f>
        <v/>
      </c>
    </row>
    <row r="2823" spans="50:57" x14ac:dyDescent="0.25">
      <c r="AX2823" s="139" t="str">
        <f>IF('9'!$B$5="","",IF('9'!$B$65="","",'9'!$B$5))</f>
        <v/>
      </c>
      <c r="AY2823" s="137" t="str">
        <f>IF('9'!$B$5="","",IF('9'!$B$65="","","PCF008002"))</f>
        <v/>
      </c>
      <c r="AZ2823" s="140" t="str">
        <f>IF('9'!$B$5="","",IF('9'!$B$65="","",6))</f>
        <v/>
      </c>
      <c r="BA2823" s="137" t="str">
        <f>IF('9'!$B$5="","",IF('9'!$B$65="","",4))</f>
        <v/>
      </c>
      <c r="BB2823" s="137" t="str">
        <f>IF('9'!$B$5="","",IF('9'!$B$65="","",IF('9'!$D$65="","",'9'!$D$65)))</f>
        <v/>
      </c>
      <c r="BC2823" s="141" t="str">
        <f>IF('9'!$B$5="","",IF('9'!$B$65="","",0))</f>
        <v/>
      </c>
      <c r="BD2823" s="137" t="str">
        <f>IF('9'!$B$5="","",IF('9'!$B$65="","",'9'!$B$2))</f>
        <v/>
      </c>
      <c r="BE2823" s="138" t="str">
        <f>IF('9'!$B$5="","",IF('9'!$B$65="","",'9'!$B$4))</f>
        <v/>
      </c>
    </row>
    <row r="2824" spans="50:57" x14ac:dyDescent="0.25">
      <c r="AX2824" s="139" t="str">
        <f>IF('9'!$B$5="","",IF('9'!$B$65="","",'9'!$B$5))</f>
        <v/>
      </c>
      <c r="AY2824" s="137" t="str">
        <f>IF('9'!$B$5="","",IF('9'!$B$65="","","PCF008002"))</f>
        <v/>
      </c>
      <c r="AZ2824" s="140" t="str">
        <f>IF('9'!$B$5="","",IF('9'!$B$65="","",6))</f>
        <v/>
      </c>
      <c r="BA2824" s="137" t="str">
        <f>IF('9'!$B$5="","",IF('9'!$B$65="","",5))</f>
        <v/>
      </c>
      <c r="BB2824" s="137" t="str">
        <f>IF('9'!$B$5="","",IF('9'!$B$65="","",IF('9'!$F$65="","",'9'!$F$65)))</f>
        <v/>
      </c>
      <c r="BC2824" s="141" t="str">
        <f>IF('9'!$B$5="","",IF('9'!$B$65="","",0))</f>
        <v/>
      </c>
      <c r="BD2824" s="137" t="str">
        <f>IF('9'!$B$5="","",IF('9'!$B$65="","",'9'!$B$2))</f>
        <v/>
      </c>
      <c r="BE2824" s="138" t="str">
        <f>IF('9'!$B$5="","",IF('9'!$B$65="","",'9'!$B$4))</f>
        <v/>
      </c>
    </row>
    <row r="2825" spans="50:57" x14ac:dyDescent="0.25">
      <c r="AX2825" s="139" t="str">
        <f>IF('9'!$B$5="","",IF('9'!$B$65="","",'9'!$B$5))</f>
        <v/>
      </c>
      <c r="AY2825" s="137" t="str">
        <f>IF('9'!$B$5="","",IF('9'!$B$65="","","PCF008002"))</f>
        <v/>
      </c>
      <c r="AZ2825" s="140" t="str">
        <f>IF('9'!$B$5="","",IF('9'!$B$65="","",6))</f>
        <v/>
      </c>
      <c r="BA2825" s="137" t="str">
        <f>IF('9'!$B$5="","",IF('9'!$B$65="","",6))</f>
        <v/>
      </c>
      <c r="BB2825" s="137" t="str">
        <f>IF('9'!$B$5="","",IF('9'!$B$65="","",IF('9'!$G$65="","",'9'!$G$65)))</f>
        <v/>
      </c>
      <c r="BC2825" s="141" t="str">
        <f>IF('9'!$B$5="","",IF('9'!$B$65="","",0))</f>
        <v/>
      </c>
      <c r="BD2825" s="137" t="str">
        <f>IF('9'!$B$5="","",IF('9'!$B$65="","",'9'!$B$2))</f>
        <v/>
      </c>
      <c r="BE2825" s="138" t="str">
        <f>IF('9'!$B$5="","",IF('9'!$B$65="","",'9'!$B$4))</f>
        <v/>
      </c>
    </row>
    <row r="2826" spans="50:57" x14ac:dyDescent="0.25">
      <c r="AX2826" s="139" t="str">
        <f>IF('9'!$B$5="","",IF('9'!$B$65="","",'9'!$B$5))</f>
        <v/>
      </c>
      <c r="AY2826" s="137" t="str">
        <f>IF('9'!$B$5="","",IF('9'!$B$65="","","PCF008002"))</f>
        <v/>
      </c>
      <c r="AZ2826" s="140" t="str">
        <f>IF('9'!$B$5="","",IF('9'!$B$65="","",6))</f>
        <v/>
      </c>
      <c r="BA2826" s="137" t="str">
        <f>IF('9'!$B$5="","",IF('9'!$B$65="","",7))</f>
        <v/>
      </c>
      <c r="BB2826" s="137" t="str">
        <f>IF('9'!$B$5="","",IF('9'!$B$65="","",IF('9'!$H$65="","",'9'!$H$65)))</f>
        <v/>
      </c>
      <c r="BC2826" s="141" t="str">
        <f>IF('9'!$B$5="","",IF('9'!$B$65="","",0))</f>
        <v/>
      </c>
      <c r="BD2826" s="137" t="str">
        <f>IF('9'!$B$5="","",IF('9'!$B$65="","",'9'!$B$2))</f>
        <v/>
      </c>
      <c r="BE2826" s="138" t="str">
        <f>IF('9'!$B$5="","",IF('9'!$B$65="","",'9'!$B$4))</f>
        <v/>
      </c>
    </row>
    <row r="2827" spans="50:57" x14ac:dyDescent="0.25">
      <c r="AX2827" s="139" t="str">
        <f>IF('9'!$B$5="","",IF('9'!$B$65="","",'9'!$B$5))</f>
        <v/>
      </c>
      <c r="AY2827" s="137" t="str">
        <f>IF('9'!$B$5="","",IF('9'!$B$65="","","PCF008002"))</f>
        <v/>
      </c>
      <c r="AZ2827" s="140" t="str">
        <f>IF('9'!$B$5="","",IF('9'!$B$65="","",6))</f>
        <v/>
      </c>
      <c r="BA2827" s="137" t="str">
        <f>IF('9'!$B$5="","",IF('9'!$B$65="","",8))</f>
        <v/>
      </c>
      <c r="BB2827" s="137" t="str">
        <f>IF('9'!$B$5="","",IF('9'!$B$65="","",IF('9'!$I$65="","",'9'!$I$65)))</f>
        <v/>
      </c>
      <c r="BC2827" s="141" t="str">
        <f>IF('9'!$B$5="","",IF('9'!$B$65="","",0))</f>
        <v/>
      </c>
      <c r="BD2827" s="137" t="str">
        <f>IF('9'!$B$5="","",IF('9'!$B$65="","",'9'!$B$2))</f>
        <v/>
      </c>
      <c r="BE2827" s="138" t="str">
        <f>IF('9'!$B$5="","",IF('9'!$B$65="","",'9'!$B$4))</f>
        <v/>
      </c>
    </row>
    <row r="2828" spans="50:57" x14ac:dyDescent="0.25">
      <c r="AX2828" s="139" t="str">
        <f>IF('9'!$B$5="","",IF('9'!$B$65="","",'9'!$B$5))</f>
        <v/>
      </c>
      <c r="AY2828" s="137" t="str">
        <f>IF('9'!$B$5="","",IF('9'!$B$65="","","PCF008002"))</f>
        <v/>
      </c>
      <c r="AZ2828" s="140" t="str">
        <f>IF('9'!$B$5="","",IF('9'!$B$65="","",6))</f>
        <v/>
      </c>
      <c r="BA2828" s="137" t="str">
        <f>IF('9'!$B$5="","",IF('9'!$B$65="","",9))</f>
        <v/>
      </c>
      <c r="BB2828" s="137" t="str">
        <f>IF('9'!$B$5="","",IF('9'!$B$65="","","QAQC"))</f>
        <v/>
      </c>
      <c r="BC2828" s="141" t="str">
        <f>IF('9'!$B$5="","",IF('9'!$B$65="","",0))</f>
        <v/>
      </c>
      <c r="BD2828" s="137" t="str">
        <f>IF('9'!$B$5="","",IF('9'!$B$65="","",'9'!$B$2))</f>
        <v/>
      </c>
      <c r="BE2828" s="138" t="str">
        <f>IF('9'!$B$5="","",IF('9'!$B$65="","",'9'!$B$4))</f>
        <v/>
      </c>
    </row>
    <row r="2829" spans="50:57" x14ac:dyDescent="0.25">
      <c r="AX2829" s="139" t="str">
        <f>IF('9'!$B$5="","",IF('9'!$B$65="","",'9'!$B$5))</f>
        <v/>
      </c>
      <c r="AY2829" s="137" t="str">
        <f>IF('9'!$B$5="","",IF('9'!$B$65="","","PCF008002"))</f>
        <v/>
      </c>
      <c r="AZ2829" s="140" t="str">
        <f>IF('9'!$B$5="","",IF('9'!$B$65="","",6))</f>
        <v/>
      </c>
      <c r="BA2829" s="137" t="str">
        <f>IF('9'!$B$5="","",IF('9'!$B$65="","",10))</f>
        <v/>
      </c>
      <c r="BB2829" s="137" t="str">
        <f>IF('9'!$B$5="","",IF('9'!$B$65="","",IF('9'!$R$65="","",'9'!$R$65)))</f>
        <v/>
      </c>
      <c r="BC2829" s="141" t="str">
        <f>IF('9'!$B$5="","",IF('9'!$B$65="","",0))</f>
        <v/>
      </c>
      <c r="BD2829" s="137" t="str">
        <f>IF('9'!$B$5="","",IF('9'!$B$65="","",'9'!$B$2))</f>
        <v/>
      </c>
      <c r="BE2829" s="138" t="str">
        <f>IF('9'!$B$5="","",IF('9'!$B$65="","",'9'!$B$4))</f>
        <v/>
      </c>
    </row>
    <row r="2830" spans="50:57" x14ac:dyDescent="0.25">
      <c r="AX2830" s="139" t="str">
        <f>IF('9'!$B$5="","",IF('9'!$B$65="","",'9'!$B$5))</f>
        <v/>
      </c>
      <c r="AY2830" s="137" t="str">
        <f>IF('9'!$B$5="","",IF('9'!$B$65="","","PCF008002"))</f>
        <v/>
      </c>
      <c r="AZ2830" s="140" t="str">
        <f>IF('9'!$B$5="","",IF('9'!$B$65="","",6))</f>
        <v/>
      </c>
      <c r="BA2830" s="137" t="str">
        <f>IF('9'!$B$5="","",IF('9'!$B$65="","",11))</f>
        <v/>
      </c>
      <c r="BB2830" s="137" t="str">
        <f>IF('9'!$B$5="","",IF('9'!$B$65="","",IF('9'!$K$65="","",'9'!$K$65)))</f>
        <v/>
      </c>
      <c r="BC2830" s="141" t="str">
        <f>IF('9'!$B$5="","",IF('9'!$B$65="","",0))</f>
        <v/>
      </c>
      <c r="BD2830" s="137" t="str">
        <f>IF('9'!$B$5="","",IF('9'!$B$65="","",'9'!$B$2))</f>
        <v/>
      </c>
      <c r="BE2830" s="138" t="str">
        <f>IF('9'!$B$5="","",IF('9'!$B$65="","",'9'!$B$4))</f>
        <v/>
      </c>
    </row>
    <row r="2831" spans="50:57" x14ac:dyDescent="0.25">
      <c r="AX2831" s="139" t="str">
        <f>IF('9'!$B$5="","",IF('9'!$B$65="","",'9'!$B$5))</f>
        <v/>
      </c>
      <c r="AY2831" s="137" t="str">
        <f>IF('9'!$B$5="","",IF('9'!$B$65="","","PCF008002"))</f>
        <v/>
      </c>
      <c r="AZ2831" s="140" t="str">
        <f>IF('9'!$B$5="","",IF('9'!$B$65="","",6))</f>
        <v/>
      </c>
      <c r="BA2831" s="137" t="str">
        <f>IF('9'!$B$5="","",IF('9'!$B$65="","",12))</f>
        <v/>
      </c>
      <c r="BB2831" s="137" t="str">
        <f>IF('9'!$B$5="","",IF('9'!$B$65="","",IF('9'!$E$65="","",'9'!$E$65)))</f>
        <v/>
      </c>
      <c r="BC2831" s="141" t="str">
        <f>IF('9'!$B$5="","",IF('9'!$B$65="","",0))</f>
        <v/>
      </c>
      <c r="BD2831" s="137" t="str">
        <f>IF('9'!$B$5="","",IF('9'!$B$65="","",'9'!$B$2))</f>
        <v/>
      </c>
      <c r="BE2831" s="138" t="str">
        <f>IF('9'!$B$5="","",IF('9'!$B$65="","",'9'!$B$4))</f>
        <v/>
      </c>
    </row>
    <row r="2832" spans="50:57" x14ac:dyDescent="0.25">
      <c r="AX2832" s="139" t="str">
        <f>IF('9'!$B$5="","",IF('9'!$B$65="","",'9'!$B$5))</f>
        <v/>
      </c>
      <c r="AY2832" s="137" t="str">
        <f>IF('9'!$B$5="","",IF('9'!$B$65="","","PCF008002"))</f>
        <v/>
      </c>
      <c r="AZ2832" s="140" t="str">
        <f>IF('9'!$B$5="","",IF('9'!$B$65="","",6))</f>
        <v/>
      </c>
      <c r="BA2832" s="137" t="str">
        <f>IF('9'!$B$5="","",IF('9'!$B$65="","",990))</f>
        <v/>
      </c>
      <c r="BB2832" s="137"/>
      <c r="BC2832" s="141" t="str">
        <f>IF('9'!$B$5="","",IF('9'!$B$65="","",0))</f>
        <v/>
      </c>
      <c r="BD2832" s="137" t="str">
        <f>IF('9'!$B$5="","",IF('9'!$B$65="","",'9'!$B$2))</f>
        <v/>
      </c>
      <c r="BE2832" s="138" t="str">
        <f>IF('9'!$B$5="","",IF('9'!$B$65="","",'9'!$B$4))</f>
        <v/>
      </c>
    </row>
    <row r="2833" spans="50:57" x14ac:dyDescent="0.25">
      <c r="AX2833" s="139" t="str">
        <f>IF('9'!$B$5="","",IF('9'!$B$65="","",'9'!$B$5))</f>
        <v/>
      </c>
      <c r="AY2833" s="137" t="str">
        <f>IF('9'!$B$5="","",IF('9'!$B$65="","","PCF008002"))</f>
        <v/>
      </c>
      <c r="AZ2833" s="140" t="str">
        <f>IF('9'!$B$5="","",IF('9'!$B$65="","",6))</f>
        <v/>
      </c>
      <c r="BA2833" s="137" t="str">
        <f>IF('9'!$B$5="","",IF('9'!$B$65="","",992))</f>
        <v/>
      </c>
      <c r="BB2833" s="137"/>
      <c r="BC2833" s="141" t="str">
        <f>IF('9'!$B$5="","",IF('9'!$B$65="","",0))</f>
        <v/>
      </c>
      <c r="BD2833" s="137" t="str">
        <f>IF('9'!$B$5="","",IF('9'!$B$65="","",'9'!$B$2))</f>
        <v/>
      </c>
      <c r="BE2833" s="138" t="str">
        <f>IF('9'!$B$5="","",IF('9'!$B$65="","",'9'!$B$4))</f>
        <v/>
      </c>
    </row>
    <row r="2834" spans="50:57" x14ac:dyDescent="0.25">
      <c r="AX2834" s="139" t="str">
        <f>IF('9'!$B$5="","",IF('9'!$B$65="","",'9'!$B$5))</f>
        <v/>
      </c>
      <c r="AY2834" s="137" t="str">
        <f>IF('9'!$B$5="","",IF('9'!$B$65="","","PCF008002"))</f>
        <v/>
      </c>
      <c r="AZ2834" s="140" t="str">
        <f>IF('9'!$B$5="","",IF('9'!$B$65="","",6))</f>
        <v/>
      </c>
      <c r="BA2834" s="137" t="str">
        <f>IF('9'!$B$5="","",IF('9'!$B$65="","",993))</f>
        <v/>
      </c>
      <c r="BB2834" s="137"/>
      <c r="BC2834" s="141" t="str">
        <f>IF('9'!$B$5="","",IF('9'!$B$65="","",0))</f>
        <v/>
      </c>
      <c r="BD2834" s="137" t="str">
        <f>IF('9'!$B$5="","",IF('9'!$B$65="","",'9'!$B$2))</f>
        <v/>
      </c>
      <c r="BE2834" s="138" t="str">
        <f>IF('9'!$B$5="","",IF('9'!$B$65="","",'9'!$B$4))</f>
        <v/>
      </c>
    </row>
    <row r="2835" spans="50:57" x14ac:dyDescent="0.25">
      <c r="AX2835" s="139" t="str">
        <f>IF('9'!$B$5="","",IF('9'!$B$65="","",'9'!$B$5))</f>
        <v/>
      </c>
      <c r="AY2835" s="137" t="str">
        <f>IF('9'!$B$5="","",IF('9'!$B$65="","","PCF008002"))</f>
        <v/>
      </c>
      <c r="AZ2835" s="140" t="str">
        <f>IF('9'!$B$5="","",IF('9'!$B$65="","",6))</f>
        <v/>
      </c>
      <c r="BA2835" s="137" t="str">
        <f>IF('9'!$B$5="","",IF('9'!$B$65="","",994))</f>
        <v/>
      </c>
      <c r="BB2835" s="137"/>
      <c r="BC2835" s="141" t="str">
        <f>IF('9'!$B$5="","",IF('9'!$B$65="","",0))</f>
        <v/>
      </c>
      <c r="BD2835" s="137" t="str">
        <f>IF('9'!$B$5="","",IF('9'!$B$65="","",'9'!$B$2))</f>
        <v/>
      </c>
      <c r="BE2835" s="138" t="str">
        <f>IF('9'!$B$5="","",IF('9'!$B$65="","",'9'!$B$4))</f>
        <v/>
      </c>
    </row>
    <row r="2836" spans="50:57" x14ac:dyDescent="0.25">
      <c r="AX2836" s="139" t="str">
        <f>IF('9'!$B$5="","",IF('9'!$B$65="","",'9'!$B$5))</f>
        <v/>
      </c>
      <c r="AY2836" s="137" t="str">
        <f>IF('9'!$B$5="","",IF('9'!$B$65="","","PCF008002"))</f>
        <v/>
      </c>
      <c r="AZ2836" s="140" t="str">
        <f>IF('9'!$B$5="","",IF('9'!$B$65="","",6))</f>
        <v/>
      </c>
      <c r="BA2836" s="137" t="str">
        <f>IF('9'!$B$5="","",IF('9'!$B$65="","",995))</f>
        <v/>
      </c>
      <c r="BB2836" s="137"/>
      <c r="BC2836" s="141" t="str">
        <f>IF('9'!$B$5="","",IF('9'!$B$65="","",0))</f>
        <v/>
      </c>
      <c r="BD2836" s="137" t="str">
        <f>IF('9'!$B$5="","",IF('9'!$B$65="","",'9'!$B$2))</f>
        <v/>
      </c>
      <c r="BE2836" s="138" t="str">
        <f>IF('9'!$B$5="","",IF('9'!$B$65="","",'9'!$B$4))</f>
        <v/>
      </c>
    </row>
    <row r="2837" spans="50:57" x14ac:dyDescent="0.25">
      <c r="AX2837" s="139" t="str">
        <f>IF('9'!$B$5="","",IF('9'!$B$65="","",'9'!$B$5))</f>
        <v/>
      </c>
      <c r="AY2837" s="137" t="str">
        <f>IF('9'!$B$5="","",IF('9'!$B$65="","","PCF008002"))</f>
        <v/>
      </c>
      <c r="AZ2837" s="140" t="str">
        <f>IF('9'!$B$5="","",IF('9'!$B$65="","",6))</f>
        <v/>
      </c>
      <c r="BA2837" s="137" t="str">
        <f>IF('9'!$B$5="","",IF('9'!$B$65="","",996))</f>
        <v/>
      </c>
      <c r="BB2837" s="137"/>
      <c r="BC2837" s="141" t="str">
        <f>IF('9'!$B$5="","",IF('9'!$B$65="","",0))</f>
        <v/>
      </c>
      <c r="BD2837" s="137" t="str">
        <f>IF('9'!$B$5="","",IF('9'!$B$65="","",'9'!$B$2))</f>
        <v/>
      </c>
      <c r="BE2837" s="138" t="str">
        <f>IF('9'!$B$5="","",IF('9'!$B$65="","",'9'!$B$4))</f>
        <v/>
      </c>
    </row>
    <row r="2838" spans="50:57" x14ac:dyDescent="0.25">
      <c r="AX2838" s="139" t="str">
        <f>IF('9'!$B$5="","",IF('9'!$B$65="","",'9'!$B$5))</f>
        <v/>
      </c>
      <c r="AY2838" s="137" t="str">
        <f>IF('9'!$B$5="","",IF('9'!$B$65="","","PCF008002"))</f>
        <v/>
      </c>
      <c r="AZ2838" s="140" t="str">
        <f>IF('9'!$B$5="","",IF('9'!$B$65="","",6))</f>
        <v/>
      </c>
      <c r="BA2838" s="137" t="str">
        <f>IF('9'!$B$5="","",IF('9'!$B$65="","",997))</f>
        <v/>
      </c>
      <c r="BB2838" s="137"/>
      <c r="BC2838" s="141" t="str">
        <f>IF('9'!$B$5="","",IF('9'!$B$65="","",0))</f>
        <v/>
      </c>
      <c r="BD2838" s="137" t="str">
        <f>IF('9'!$B$5="","",IF('9'!$B$65="","",'9'!$B$2))</f>
        <v/>
      </c>
      <c r="BE2838" s="138" t="str">
        <f>IF('9'!$B$5="","",IF('9'!$B$65="","",'9'!$B$4))</f>
        <v/>
      </c>
    </row>
    <row r="2839" spans="50:57" x14ac:dyDescent="0.25">
      <c r="AX2839" s="139" t="str">
        <f>IF('9'!$B$5="","",IF('9'!$B$65="","",'9'!$B$5))</f>
        <v/>
      </c>
      <c r="AY2839" s="137" t="str">
        <f>IF('9'!$B$5="","",IF('9'!$B$65="","","PCF008002"))</f>
        <v/>
      </c>
      <c r="AZ2839" s="140" t="str">
        <f>IF('9'!$B$5="","",IF('9'!$B$65="","",6))</f>
        <v/>
      </c>
      <c r="BA2839" s="137" t="str">
        <f>IF('9'!$B$5="","",IF('9'!$B$65="","",998))</f>
        <v/>
      </c>
      <c r="BB2839" s="137"/>
      <c r="BC2839" s="141" t="str">
        <f>IF('9'!$B$5="","",IF('9'!$B$65="","",0))</f>
        <v/>
      </c>
      <c r="BD2839" s="137" t="str">
        <f>IF('9'!$B$5="","",IF('9'!$B$65="","",'9'!$B$2))</f>
        <v/>
      </c>
      <c r="BE2839" s="138" t="str">
        <f>IF('9'!$B$5="","",IF('9'!$B$65="","",'9'!$B$4))</f>
        <v/>
      </c>
    </row>
    <row r="2840" spans="50:57" x14ac:dyDescent="0.25">
      <c r="AX2840" s="139" t="str">
        <f>IF('9'!$B$5="","",IF('9'!$B$65="","",'9'!$B$5))</f>
        <v/>
      </c>
      <c r="AY2840" s="137" t="str">
        <f>IF('9'!$B$5="","",IF('9'!$B$65="","","PCF008002"))</f>
        <v/>
      </c>
      <c r="AZ2840" s="140" t="str">
        <f>IF('9'!$B$5="","",IF('9'!$B$65="","",6))</f>
        <v/>
      </c>
      <c r="BA2840" s="137" t="str">
        <f>IF('9'!$B$5="","",IF('9'!$B$65="","",999))</f>
        <v/>
      </c>
      <c r="BB2840" s="137"/>
      <c r="BC2840" s="141" t="str">
        <f>IF('9'!$B$5="","",IF('9'!$B$65="","",0))</f>
        <v/>
      </c>
      <c r="BD2840" s="137" t="str">
        <f>IF('9'!$B$5="","",IF('9'!$B$65="","",'9'!$B$2))</f>
        <v/>
      </c>
      <c r="BE2840" s="138" t="str">
        <f>IF('9'!$B$5="","",IF('9'!$B$65="","",'9'!$B$4))</f>
        <v/>
      </c>
    </row>
    <row r="2841" spans="50:57" x14ac:dyDescent="0.25">
      <c r="AX2841" s="139" t="str">
        <f>IF('9'!$B$5="","",IF('9'!$B$66="","",'9'!$B$5))</f>
        <v/>
      </c>
      <c r="AY2841" s="137" t="str">
        <f>IF('9'!$B$5="","",IF('9'!$B$66="","","PCF008002"))</f>
        <v/>
      </c>
      <c r="AZ2841" s="140" t="str">
        <f>IF('9'!$B$5="","",IF('9'!$B$66="","",7))</f>
        <v/>
      </c>
      <c r="BA2841" s="137" t="str">
        <f>IF('9'!$B$5="","",IF('9'!$B$66="","",1))</f>
        <v/>
      </c>
      <c r="BB2841" s="137" t="str">
        <f>IF('9'!$B$5="","",IF('9'!$B$66="","",IF('9'!$B$66="","",'9'!$B$66)))</f>
        <v/>
      </c>
      <c r="BC2841" s="141" t="str">
        <f>IF('9'!$B$5="","",IF('9'!$B$66="","",0))</f>
        <v/>
      </c>
      <c r="BD2841" s="137" t="str">
        <f>IF('9'!$B$5="","",IF('9'!$B$66="","",'9'!$B$2))</f>
        <v/>
      </c>
      <c r="BE2841" s="138" t="str">
        <f>IF('9'!$B$5="","",IF('9'!$B$66="","",'9'!$B$4))</f>
        <v/>
      </c>
    </row>
    <row r="2842" spans="50:57" x14ac:dyDescent="0.25">
      <c r="AX2842" s="139" t="str">
        <f>IF('9'!$B$5="","",IF('9'!$B$66="","",'9'!$B$5))</f>
        <v/>
      </c>
      <c r="AY2842" s="137" t="str">
        <f>IF('9'!$B$5="","",IF('9'!$B$66="","","PCF008002"))</f>
        <v/>
      </c>
      <c r="AZ2842" s="140" t="str">
        <f>IF('9'!$B$5="","",IF('9'!$B$66="","",7))</f>
        <v/>
      </c>
      <c r="BA2842" s="137" t="str">
        <f>IF('9'!$B$5="","",IF('9'!$B$66="","",2))</f>
        <v/>
      </c>
      <c r="BB2842" s="137" t="str">
        <f>IF('9'!$B$5="","",IF('9'!$B$66="","",IF('9'!$J$66="","",'9'!$J$66)))</f>
        <v/>
      </c>
      <c r="BC2842" s="141" t="str">
        <f>IF('9'!$B$5="","",IF('9'!$B$66="","",0))</f>
        <v/>
      </c>
      <c r="BD2842" s="137" t="str">
        <f>IF('9'!$B$5="","",IF('9'!$B$66="","",'9'!$B$2))</f>
        <v/>
      </c>
      <c r="BE2842" s="138" t="str">
        <f>IF('9'!$B$5="","",IF('9'!$B$66="","",'9'!$B$4))</f>
        <v/>
      </c>
    </row>
    <row r="2843" spans="50:57" x14ac:dyDescent="0.25">
      <c r="AX2843" s="139" t="str">
        <f>IF('9'!$B$5="","",IF('9'!$B$66="","",'9'!$B$5))</f>
        <v/>
      </c>
      <c r="AY2843" s="137" t="str">
        <f>IF('9'!$B$5="","",IF('9'!$B$66="","","PCF008002"))</f>
        <v/>
      </c>
      <c r="AZ2843" s="140" t="str">
        <f>IF('9'!$B$5="","",IF('9'!$B$66="","",7))</f>
        <v/>
      </c>
      <c r="BA2843" s="137" t="str">
        <f>IF('9'!$B$5="","",IF('9'!$B$66="","",3))</f>
        <v/>
      </c>
      <c r="BB2843" s="137" t="str">
        <f>IF('9'!$B$5="","",IF('9'!$B$66="","",IF('9'!$D$66="","",'9'!$D$66)))</f>
        <v/>
      </c>
      <c r="BC2843" s="141" t="str">
        <f>IF('9'!$B$5="","",IF('9'!$B$66="","",0))</f>
        <v/>
      </c>
      <c r="BD2843" s="137" t="str">
        <f>IF('9'!$B$5="","",IF('9'!$B$66="","",'9'!$B$2))</f>
        <v/>
      </c>
      <c r="BE2843" s="138" t="str">
        <f>IF('9'!$B$5="","",IF('9'!$B$66="","",'9'!$B$4))</f>
        <v/>
      </c>
    </row>
    <row r="2844" spans="50:57" x14ac:dyDescent="0.25">
      <c r="AX2844" s="139" t="str">
        <f>IF('9'!$B$5="","",IF('9'!$B$66="","",'9'!$B$5))</f>
        <v/>
      </c>
      <c r="AY2844" s="137" t="str">
        <f>IF('9'!$B$5="","",IF('9'!$B$66="","","PCF008002"))</f>
        <v/>
      </c>
      <c r="AZ2844" s="140" t="str">
        <f>IF('9'!$B$5="","",IF('9'!$B$66="","",7))</f>
        <v/>
      </c>
      <c r="BA2844" s="137" t="str">
        <f>IF('9'!$B$5="","",IF('9'!$B$66="","",4))</f>
        <v/>
      </c>
      <c r="BB2844" s="137" t="str">
        <f>IF('9'!$B$5="","",IF('9'!$B$66="","",IF('9'!$D$66="","",'9'!$D$66)))</f>
        <v/>
      </c>
      <c r="BC2844" s="141" t="str">
        <f>IF('9'!$B$5="","",IF('9'!$B$66="","",0))</f>
        <v/>
      </c>
      <c r="BD2844" s="137" t="str">
        <f>IF('9'!$B$5="","",IF('9'!$B$66="","",'9'!$B$2))</f>
        <v/>
      </c>
      <c r="BE2844" s="138" t="str">
        <f>IF('9'!$B$5="","",IF('9'!$B$66="","",'9'!$B$4))</f>
        <v/>
      </c>
    </row>
    <row r="2845" spans="50:57" x14ac:dyDescent="0.25">
      <c r="AX2845" s="139" t="str">
        <f>IF('9'!$B$5="","",IF('9'!$B$66="","",'9'!$B$5))</f>
        <v/>
      </c>
      <c r="AY2845" s="137" t="str">
        <f>IF('9'!$B$5="","",IF('9'!$B$66="","","PCF008002"))</f>
        <v/>
      </c>
      <c r="AZ2845" s="140" t="str">
        <f>IF('9'!$B$5="","",IF('9'!$B$66="","",7))</f>
        <v/>
      </c>
      <c r="BA2845" s="137" t="str">
        <f>IF('9'!$B$5="","",IF('9'!$B$66="","",5))</f>
        <v/>
      </c>
      <c r="BB2845" s="137" t="str">
        <f>IF('9'!$B$5="","",IF('9'!$B$66="","",IF('9'!$F$66="","",'9'!$F$66)))</f>
        <v/>
      </c>
      <c r="BC2845" s="141" t="str">
        <f>IF('9'!$B$5="","",IF('9'!$B$66="","",0))</f>
        <v/>
      </c>
      <c r="BD2845" s="137" t="str">
        <f>IF('9'!$B$5="","",IF('9'!$B$66="","",'9'!$B$2))</f>
        <v/>
      </c>
      <c r="BE2845" s="138" t="str">
        <f>IF('9'!$B$5="","",IF('9'!$B$66="","",'9'!$B$4))</f>
        <v/>
      </c>
    </row>
    <row r="2846" spans="50:57" x14ac:dyDescent="0.25">
      <c r="AX2846" s="139" t="str">
        <f>IF('9'!$B$5="","",IF('9'!$B$66="","",'9'!$B$5))</f>
        <v/>
      </c>
      <c r="AY2846" s="137" t="str">
        <f>IF('9'!$B$5="","",IF('9'!$B$66="","","PCF008002"))</f>
        <v/>
      </c>
      <c r="AZ2846" s="140" t="str">
        <f>IF('9'!$B$5="","",IF('9'!$B$66="","",7))</f>
        <v/>
      </c>
      <c r="BA2846" s="137" t="str">
        <f>IF('9'!$B$5="","",IF('9'!$B$66="","",6))</f>
        <v/>
      </c>
      <c r="BB2846" s="137" t="str">
        <f>IF('9'!$B$5="","",IF('9'!$B$66="","",IF('9'!$G$66="","",'9'!$G$66)))</f>
        <v/>
      </c>
      <c r="BC2846" s="141" t="str">
        <f>IF('9'!$B$5="","",IF('9'!$B$66="","",0))</f>
        <v/>
      </c>
      <c r="BD2846" s="137" t="str">
        <f>IF('9'!$B$5="","",IF('9'!$B$66="","",'9'!$B$2))</f>
        <v/>
      </c>
      <c r="BE2846" s="138" t="str">
        <f>IF('9'!$B$5="","",IF('9'!$B$66="","",'9'!$B$4))</f>
        <v/>
      </c>
    </row>
    <row r="2847" spans="50:57" x14ac:dyDescent="0.25">
      <c r="AX2847" s="139" t="str">
        <f>IF('9'!$B$5="","",IF('9'!$B$66="","",'9'!$B$5))</f>
        <v/>
      </c>
      <c r="AY2847" s="137" t="str">
        <f>IF('9'!$B$5="","",IF('9'!$B$66="","","PCF008002"))</f>
        <v/>
      </c>
      <c r="AZ2847" s="140" t="str">
        <f>IF('9'!$B$5="","",IF('9'!$B$66="","",7))</f>
        <v/>
      </c>
      <c r="BA2847" s="137" t="str">
        <f>IF('9'!$B$5="","",IF('9'!$B$66="","",7))</f>
        <v/>
      </c>
      <c r="BB2847" s="137" t="str">
        <f>IF('9'!$B$5="","",IF('9'!$B$66="","",IF('9'!$H$66="","",'9'!$H$66)))</f>
        <v/>
      </c>
      <c r="BC2847" s="141" t="str">
        <f>IF('9'!$B$5="","",IF('9'!$B$66="","",0))</f>
        <v/>
      </c>
      <c r="BD2847" s="137" t="str">
        <f>IF('9'!$B$5="","",IF('9'!$B$66="","",'9'!$B$2))</f>
        <v/>
      </c>
      <c r="BE2847" s="138" t="str">
        <f>IF('9'!$B$5="","",IF('9'!$B$66="","",'9'!$B$4))</f>
        <v/>
      </c>
    </row>
    <row r="2848" spans="50:57" x14ac:dyDescent="0.25">
      <c r="AX2848" s="139" t="str">
        <f>IF('9'!$B$5="","",IF('9'!$B$66="","",'9'!$B$5))</f>
        <v/>
      </c>
      <c r="AY2848" s="137" t="str">
        <f>IF('9'!$B$5="","",IF('9'!$B$66="","","PCF008002"))</f>
        <v/>
      </c>
      <c r="AZ2848" s="140" t="str">
        <f>IF('9'!$B$5="","",IF('9'!$B$66="","",7))</f>
        <v/>
      </c>
      <c r="BA2848" s="137" t="str">
        <f>IF('9'!$B$5="","",IF('9'!$B$66="","",8))</f>
        <v/>
      </c>
      <c r="BB2848" s="137" t="str">
        <f>IF('9'!$B$5="","",IF('9'!$B$66="","",IF('9'!$I$66="","",'9'!$I$66)))</f>
        <v/>
      </c>
      <c r="BC2848" s="141" t="str">
        <f>IF('9'!$B$5="","",IF('9'!$B$66="","",0))</f>
        <v/>
      </c>
      <c r="BD2848" s="137" t="str">
        <f>IF('9'!$B$5="","",IF('9'!$B$66="","",'9'!$B$2))</f>
        <v/>
      </c>
      <c r="BE2848" s="138" t="str">
        <f>IF('9'!$B$5="","",IF('9'!$B$66="","",'9'!$B$4))</f>
        <v/>
      </c>
    </row>
    <row r="2849" spans="50:57" x14ac:dyDescent="0.25">
      <c r="AX2849" s="139" t="str">
        <f>IF('9'!$B$5="","",IF('9'!$B$66="","",'9'!$B$5))</f>
        <v/>
      </c>
      <c r="AY2849" s="137" t="str">
        <f>IF('9'!$B$5="","",IF('9'!$B$66="","","PCF008002"))</f>
        <v/>
      </c>
      <c r="AZ2849" s="140" t="str">
        <f>IF('9'!$B$5="","",IF('9'!$B$66="","",7))</f>
        <v/>
      </c>
      <c r="BA2849" s="137" t="str">
        <f>IF('9'!$B$5="","",IF('9'!$B$66="","",9))</f>
        <v/>
      </c>
      <c r="BB2849" s="137" t="str">
        <f>IF('9'!$B$5="","",IF('9'!$B$66="","","QAQC"))</f>
        <v/>
      </c>
      <c r="BC2849" s="141" t="str">
        <f>IF('9'!$B$5="","",IF('9'!$B$66="","",0))</f>
        <v/>
      </c>
      <c r="BD2849" s="137" t="str">
        <f>IF('9'!$B$5="","",IF('9'!$B$66="","",'9'!$B$2))</f>
        <v/>
      </c>
      <c r="BE2849" s="138" t="str">
        <f>IF('9'!$B$5="","",IF('9'!$B$66="","",'9'!$B$4))</f>
        <v/>
      </c>
    </row>
    <row r="2850" spans="50:57" x14ac:dyDescent="0.25">
      <c r="AX2850" s="139" t="str">
        <f>IF('9'!$B$5="","",IF('9'!$B$66="","",'9'!$B$5))</f>
        <v/>
      </c>
      <c r="AY2850" s="137" t="str">
        <f>IF('9'!$B$5="","",IF('9'!$B$66="","","PCF008002"))</f>
        <v/>
      </c>
      <c r="AZ2850" s="140" t="str">
        <f>IF('9'!$B$5="","",IF('9'!$B$66="","",7))</f>
        <v/>
      </c>
      <c r="BA2850" s="137" t="str">
        <f>IF('9'!$B$5="","",IF('9'!$B$66="","",10))</f>
        <v/>
      </c>
      <c r="BB2850" s="137" t="str">
        <f>IF('9'!$B$5="","",IF('9'!$B$66="","",IF('9'!$R$66="","",'9'!$R$66)))</f>
        <v/>
      </c>
      <c r="BC2850" s="141" t="str">
        <f>IF('9'!$B$5="","",IF('9'!$B$66="","",0))</f>
        <v/>
      </c>
      <c r="BD2850" s="137" t="str">
        <f>IF('9'!$B$5="","",IF('9'!$B$66="","",'9'!$B$2))</f>
        <v/>
      </c>
      <c r="BE2850" s="138" t="str">
        <f>IF('9'!$B$5="","",IF('9'!$B$66="","",'9'!$B$4))</f>
        <v/>
      </c>
    </row>
    <row r="2851" spans="50:57" x14ac:dyDescent="0.25">
      <c r="AX2851" s="139" t="str">
        <f>IF('9'!$B$5="","",IF('9'!$B$66="","",'9'!$B$5))</f>
        <v/>
      </c>
      <c r="AY2851" s="137" t="str">
        <f>IF('9'!$B$5="","",IF('9'!$B$66="","","PCF008002"))</f>
        <v/>
      </c>
      <c r="AZ2851" s="140" t="str">
        <f>IF('9'!$B$5="","",IF('9'!$B$66="","",7))</f>
        <v/>
      </c>
      <c r="BA2851" s="137" t="str">
        <f>IF('9'!$B$5="","",IF('9'!$B$66="","",11))</f>
        <v/>
      </c>
      <c r="BB2851" s="137" t="str">
        <f>IF('9'!$B$5="","",IF('9'!$B$66="","",IF('9'!$K$66="","",'9'!$K$66)))</f>
        <v/>
      </c>
      <c r="BC2851" s="141" t="str">
        <f>IF('9'!$B$5="","",IF('9'!$B$66="","",0))</f>
        <v/>
      </c>
      <c r="BD2851" s="137" t="str">
        <f>IF('9'!$B$5="","",IF('9'!$B$66="","",'9'!$B$2))</f>
        <v/>
      </c>
      <c r="BE2851" s="138" t="str">
        <f>IF('9'!$B$5="","",IF('9'!$B$66="","",'9'!$B$4))</f>
        <v/>
      </c>
    </row>
    <row r="2852" spans="50:57" x14ac:dyDescent="0.25">
      <c r="AX2852" s="139" t="str">
        <f>IF('9'!$B$5="","",IF('9'!$B$66="","",'9'!$B$5))</f>
        <v/>
      </c>
      <c r="AY2852" s="137" t="str">
        <f>IF('9'!$B$5="","",IF('9'!$B$66="","","PCF008002"))</f>
        <v/>
      </c>
      <c r="AZ2852" s="140" t="str">
        <f>IF('9'!$B$5="","",IF('9'!$B$66="","",7))</f>
        <v/>
      </c>
      <c r="BA2852" s="137" t="str">
        <f>IF('9'!$B$5="","",IF('9'!$B$66="","",12))</f>
        <v/>
      </c>
      <c r="BB2852" s="137" t="str">
        <f>IF('9'!$B$5="","",IF('9'!$B$66="","",IF('9'!$E$66="","",'9'!$E$66)))</f>
        <v/>
      </c>
      <c r="BC2852" s="141" t="str">
        <f>IF('9'!$B$5="","",IF('9'!$B$66="","",0))</f>
        <v/>
      </c>
      <c r="BD2852" s="137" t="str">
        <f>IF('9'!$B$5="","",IF('9'!$B$66="","",'9'!$B$2))</f>
        <v/>
      </c>
      <c r="BE2852" s="138" t="str">
        <f>IF('9'!$B$5="","",IF('9'!$B$66="","",'9'!$B$4))</f>
        <v/>
      </c>
    </row>
    <row r="2853" spans="50:57" x14ac:dyDescent="0.25">
      <c r="AX2853" s="139" t="str">
        <f>IF('9'!$B$5="","",IF('9'!$B$66="","",'9'!$B$5))</f>
        <v/>
      </c>
      <c r="AY2853" s="137" t="str">
        <f>IF('9'!$B$5="","",IF('9'!$B$66="","","PCF008002"))</f>
        <v/>
      </c>
      <c r="AZ2853" s="140" t="str">
        <f>IF('9'!$B$5="","",IF('9'!$B$66="","",7))</f>
        <v/>
      </c>
      <c r="BA2853" s="137" t="str">
        <f>IF('9'!$B$5="","",IF('9'!$B$66="","",990))</f>
        <v/>
      </c>
      <c r="BB2853" s="137"/>
      <c r="BC2853" s="141" t="str">
        <f>IF('9'!$B$5="","",IF('9'!$B$66="","",0))</f>
        <v/>
      </c>
      <c r="BD2853" s="137" t="str">
        <f>IF('9'!$B$5="","",IF('9'!$B$66="","",'9'!$B$2))</f>
        <v/>
      </c>
      <c r="BE2853" s="138" t="str">
        <f>IF('9'!$B$5="","",IF('9'!$B$66="","",'9'!$B$4))</f>
        <v/>
      </c>
    </row>
    <row r="2854" spans="50:57" x14ac:dyDescent="0.25">
      <c r="AX2854" s="139" t="str">
        <f>IF('9'!$B$5="","",IF('9'!$B$66="","",'9'!$B$5))</f>
        <v/>
      </c>
      <c r="AY2854" s="137" t="str">
        <f>IF('9'!$B$5="","",IF('9'!$B$66="","","PCF008002"))</f>
        <v/>
      </c>
      <c r="AZ2854" s="140" t="str">
        <f>IF('9'!$B$5="","",IF('9'!$B$66="","",7))</f>
        <v/>
      </c>
      <c r="BA2854" s="137" t="str">
        <f>IF('9'!$B$5="","",IF('9'!$B$66="","",992))</f>
        <v/>
      </c>
      <c r="BB2854" s="137"/>
      <c r="BC2854" s="141" t="str">
        <f>IF('9'!$B$5="","",IF('9'!$B$66="","",0))</f>
        <v/>
      </c>
      <c r="BD2854" s="137" t="str">
        <f>IF('9'!$B$5="","",IF('9'!$B$66="","",'9'!$B$2))</f>
        <v/>
      </c>
      <c r="BE2854" s="138" t="str">
        <f>IF('9'!$B$5="","",IF('9'!$B$66="","",'9'!$B$4))</f>
        <v/>
      </c>
    </row>
    <row r="2855" spans="50:57" x14ac:dyDescent="0.25">
      <c r="AX2855" s="139" t="str">
        <f>IF('9'!$B$5="","",IF('9'!$B$66="","",'9'!$B$5))</f>
        <v/>
      </c>
      <c r="AY2855" s="137" t="str">
        <f>IF('9'!$B$5="","",IF('9'!$B$66="","","PCF008002"))</f>
        <v/>
      </c>
      <c r="AZ2855" s="140" t="str">
        <f>IF('9'!$B$5="","",IF('9'!$B$66="","",7))</f>
        <v/>
      </c>
      <c r="BA2855" s="137" t="str">
        <f>IF('9'!$B$5="","",IF('9'!$B$66="","",993))</f>
        <v/>
      </c>
      <c r="BB2855" s="137"/>
      <c r="BC2855" s="141" t="str">
        <f>IF('9'!$B$5="","",IF('9'!$B$66="","",0))</f>
        <v/>
      </c>
      <c r="BD2855" s="137" t="str">
        <f>IF('9'!$B$5="","",IF('9'!$B$66="","",'9'!$B$2))</f>
        <v/>
      </c>
      <c r="BE2855" s="138" t="str">
        <f>IF('9'!$B$5="","",IF('9'!$B$66="","",'9'!$B$4))</f>
        <v/>
      </c>
    </row>
    <row r="2856" spans="50:57" x14ac:dyDescent="0.25">
      <c r="AX2856" s="139" t="str">
        <f>IF('9'!$B$5="","",IF('9'!$B$66="","",'9'!$B$5))</f>
        <v/>
      </c>
      <c r="AY2856" s="137" t="str">
        <f>IF('9'!$B$5="","",IF('9'!$B$66="","","PCF008002"))</f>
        <v/>
      </c>
      <c r="AZ2856" s="140" t="str">
        <f>IF('9'!$B$5="","",IF('9'!$B$66="","",7))</f>
        <v/>
      </c>
      <c r="BA2856" s="137" t="str">
        <f>IF('9'!$B$5="","",IF('9'!$B$66="","",994))</f>
        <v/>
      </c>
      <c r="BB2856" s="137"/>
      <c r="BC2856" s="141" t="str">
        <f>IF('9'!$B$5="","",IF('9'!$B$66="","",0))</f>
        <v/>
      </c>
      <c r="BD2856" s="137" t="str">
        <f>IF('9'!$B$5="","",IF('9'!$B$66="","",'9'!$B$2))</f>
        <v/>
      </c>
      <c r="BE2856" s="138" t="str">
        <f>IF('9'!$B$5="","",IF('9'!$B$66="","",'9'!$B$4))</f>
        <v/>
      </c>
    </row>
    <row r="2857" spans="50:57" x14ac:dyDescent="0.25">
      <c r="AX2857" s="139" t="str">
        <f>IF('9'!$B$5="","",IF('9'!$B$66="","",'9'!$B$5))</f>
        <v/>
      </c>
      <c r="AY2857" s="137" t="str">
        <f>IF('9'!$B$5="","",IF('9'!$B$66="","","PCF008002"))</f>
        <v/>
      </c>
      <c r="AZ2857" s="140" t="str">
        <f>IF('9'!$B$5="","",IF('9'!$B$66="","",7))</f>
        <v/>
      </c>
      <c r="BA2857" s="137" t="str">
        <f>IF('9'!$B$5="","",IF('9'!$B$66="","",995))</f>
        <v/>
      </c>
      <c r="BB2857" s="137"/>
      <c r="BC2857" s="141" t="str">
        <f>IF('9'!$B$5="","",IF('9'!$B$66="","",0))</f>
        <v/>
      </c>
      <c r="BD2857" s="137" t="str">
        <f>IF('9'!$B$5="","",IF('9'!$B$66="","",'9'!$B$2))</f>
        <v/>
      </c>
      <c r="BE2857" s="138" t="str">
        <f>IF('9'!$B$5="","",IF('9'!$B$66="","",'9'!$B$4))</f>
        <v/>
      </c>
    </row>
    <row r="2858" spans="50:57" x14ac:dyDescent="0.25">
      <c r="AX2858" s="139" t="str">
        <f>IF('9'!$B$5="","",IF('9'!$B$66="","",'9'!$B$5))</f>
        <v/>
      </c>
      <c r="AY2858" s="137" t="str">
        <f>IF('9'!$B$5="","",IF('9'!$B$66="","","PCF008002"))</f>
        <v/>
      </c>
      <c r="AZ2858" s="140" t="str">
        <f>IF('9'!$B$5="","",IF('9'!$B$66="","",7))</f>
        <v/>
      </c>
      <c r="BA2858" s="137" t="str">
        <f>IF('9'!$B$5="","",IF('9'!$B$66="","",996))</f>
        <v/>
      </c>
      <c r="BB2858" s="137"/>
      <c r="BC2858" s="141" t="str">
        <f>IF('9'!$B$5="","",IF('9'!$B$66="","",0))</f>
        <v/>
      </c>
      <c r="BD2858" s="137" t="str">
        <f>IF('9'!$B$5="","",IF('9'!$B$66="","",'9'!$B$2))</f>
        <v/>
      </c>
      <c r="BE2858" s="138" t="str">
        <f>IF('9'!$B$5="","",IF('9'!$B$66="","",'9'!$B$4))</f>
        <v/>
      </c>
    </row>
    <row r="2859" spans="50:57" x14ac:dyDescent="0.25">
      <c r="AX2859" s="139" t="str">
        <f>IF('9'!$B$5="","",IF('9'!$B$66="","",'9'!$B$5))</f>
        <v/>
      </c>
      <c r="AY2859" s="137" t="str">
        <f>IF('9'!$B$5="","",IF('9'!$B$66="","","PCF008002"))</f>
        <v/>
      </c>
      <c r="AZ2859" s="140" t="str">
        <f>IF('9'!$B$5="","",IF('9'!$B$66="","",7))</f>
        <v/>
      </c>
      <c r="BA2859" s="137" t="str">
        <f>IF('9'!$B$5="","",IF('9'!$B$66="","",997))</f>
        <v/>
      </c>
      <c r="BB2859" s="137"/>
      <c r="BC2859" s="141" t="str">
        <f>IF('9'!$B$5="","",IF('9'!$B$66="","",0))</f>
        <v/>
      </c>
      <c r="BD2859" s="137" t="str">
        <f>IF('9'!$B$5="","",IF('9'!$B$66="","",'9'!$B$2))</f>
        <v/>
      </c>
      <c r="BE2859" s="138" t="str">
        <f>IF('9'!$B$5="","",IF('9'!$B$66="","",'9'!$B$4))</f>
        <v/>
      </c>
    </row>
    <row r="2860" spans="50:57" x14ac:dyDescent="0.25">
      <c r="AX2860" s="139" t="str">
        <f>IF('9'!$B$5="","",IF('9'!$B$66="","",'9'!$B$5))</f>
        <v/>
      </c>
      <c r="AY2860" s="137" t="str">
        <f>IF('9'!$B$5="","",IF('9'!$B$66="","","PCF008002"))</f>
        <v/>
      </c>
      <c r="AZ2860" s="140" t="str">
        <f>IF('9'!$B$5="","",IF('9'!$B$66="","",7))</f>
        <v/>
      </c>
      <c r="BA2860" s="137" t="str">
        <f>IF('9'!$B$5="","",IF('9'!$B$66="","",998))</f>
        <v/>
      </c>
      <c r="BB2860" s="137"/>
      <c r="BC2860" s="141" t="str">
        <f>IF('9'!$B$5="","",IF('9'!$B$66="","",0))</f>
        <v/>
      </c>
      <c r="BD2860" s="137" t="str">
        <f>IF('9'!$B$5="","",IF('9'!$B$66="","",'9'!$B$2))</f>
        <v/>
      </c>
      <c r="BE2860" s="138" t="str">
        <f>IF('9'!$B$5="","",IF('9'!$B$66="","",'9'!$B$4))</f>
        <v/>
      </c>
    </row>
    <row r="2861" spans="50:57" x14ac:dyDescent="0.25">
      <c r="AX2861" s="139" t="str">
        <f>IF('9'!$B$5="","",IF('9'!$B$66="","",'9'!$B$5))</f>
        <v/>
      </c>
      <c r="AY2861" s="137" t="str">
        <f>IF('9'!$B$5="","",IF('9'!$B$66="","","PCF008002"))</f>
        <v/>
      </c>
      <c r="AZ2861" s="140" t="str">
        <f>IF('9'!$B$5="","",IF('9'!$B$66="","",7))</f>
        <v/>
      </c>
      <c r="BA2861" s="137" t="str">
        <f>IF('9'!$B$5="","",IF('9'!$B$66="","",999))</f>
        <v/>
      </c>
      <c r="BB2861" s="137"/>
      <c r="BC2861" s="141" t="str">
        <f>IF('9'!$B$5="","",IF('9'!$B$66="","",0))</f>
        <v/>
      </c>
      <c r="BD2861" s="137" t="str">
        <f>IF('9'!$B$5="","",IF('9'!$B$66="","",'9'!$B$2))</f>
        <v/>
      </c>
      <c r="BE2861" s="138" t="str">
        <f>IF('9'!$B$5="","",IF('9'!$B$66="","",'9'!$B$4))</f>
        <v/>
      </c>
    </row>
    <row r="2862" spans="50:57" x14ac:dyDescent="0.25">
      <c r="AX2862" s="139" t="str">
        <f>IF('9'!$B$5="","",IF('9'!$B$67="","",'9'!$B$5))</f>
        <v/>
      </c>
      <c r="AY2862" s="137" t="str">
        <f>IF('9'!$B$5="","",IF('9'!$B$67="","","PCF008002"))</f>
        <v/>
      </c>
      <c r="AZ2862" s="140" t="str">
        <f>IF('9'!$B$5="","",IF('9'!$B$67="","",8))</f>
        <v/>
      </c>
      <c r="BA2862" s="137" t="str">
        <f>IF('9'!$B$5="","",IF('9'!$B$67="","",1))</f>
        <v/>
      </c>
      <c r="BB2862" s="137" t="str">
        <f>IF('9'!$B$5="","",IF('9'!$B$67="","",IF('9'!$B$67="","",'9'!$B$67)))</f>
        <v/>
      </c>
      <c r="BC2862" s="141" t="str">
        <f>IF('9'!$B$5="","",IF('9'!$B$67="","",0))</f>
        <v/>
      </c>
      <c r="BD2862" s="137" t="str">
        <f>IF('9'!$B$5="","",IF('9'!$B$67="","",'9'!$B$2))</f>
        <v/>
      </c>
      <c r="BE2862" s="138" t="str">
        <f>IF('9'!$B$5="","",IF('9'!$B$67="","",'9'!$B$4))</f>
        <v/>
      </c>
    </row>
    <row r="2863" spans="50:57" x14ac:dyDescent="0.25">
      <c r="AX2863" s="139" t="str">
        <f>IF('9'!$B$5="","",IF('9'!$B$67="","",'9'!$B$5))</f>
        <v/>
      </c>
      <c r="AY2863" s="137" t="str">
        <f>IF('9'!$B$5="","",IF('9'!$B$67="","","PCF008002"))</f>
        <v/>
      </c>
      <c r="AZ2863" s="140" t="str">
        <f>IF('9'!$B$5="","",IF('9'!$B$67="","",8))</f>
        <v/>
      </c>
      <c r="BA2863" s="137" t="str">
        <f>IF('9'!$B$5="","",IF('9'!$B$67="","",2))</f>
        <v/>
      </c>
      <c r="BB2863" s="137" t="str">
        <f>IF('9'!$B$5="","",IF('9'!$B$67="","",IF('9'!$J$67="","",'9'!$J$67)))</f>
        <v/>
      </c>
      <c r="BC2863" s="141" t="str">
        <f>IF('9'!$B$5="","",IF('9'!$B$67="","",0))</f>
        <v/>
      </c>
      <c r="BD2863" s="137" t="str">
        <f>IF('9'!$B$5="","",IF('9'!$B$67="","",'9'!$B$2))</f>
        <v/>
      </c>
      <c r="BE2863" s="138" t="str">
        <f>IF('9'!$B$5="","",IF('9'!$B$67="","",'9'!$B$4))</f>
        <v/>
      </c>
    </row>
    <row r="2864" spans="50:57" x14ac:dyDescent="0.25">
      <c r="AX2864" s="139" t="str">
        <f>IF('9'!$B$5="","",IF('9'!$B$67="","",'9'!$B$5))</f>
        <v/>
      </c>
      <c r="AY2864" s="137" t="str">
        <f>IF('9'!$B$5="","",IF('9'!$B$67="","","PCF008002"))</f>
        <v/>
      </c>
      <c r="AZ2864" s="140" t="str">
        <f>IF('9'!$B$5="","",IF('9'!$B$67="","",8))</f>
        <v/>
      </c>
      <c r="BA2864" s="137" t="str">
        <f>IF('9'!$B$5="","",IF('9'!$B$67="","",3))</f>
        <v/>
      </c>
      <c r="BB2864" s="137" t="str">
        <f>IF('9'!$B$5="","",IF('9'!$B$67="","",IF('9'!$D$67="","",'9'!$D$67)))</f>
        <v/>
      </c>
      <c r="BC2864" s="141" t="str">
        <f>IF('9'!$B$5="","",IF('9'!$B$67="","",0))</f>
        <v/>
      </c>
      <c r="BD2864" s="137" t="str">
        <f>IF('9'!$B$5="","",IF('9'!$B$67="","",'9'!$B$2))</f>
        <v/>
      </c>
      <c r="BE2864" s="138" t="str">
        <f>IF('9'!$B$5="","",IF('9'!$B$67="","",'9'!$B$4))</f>
        <v/>
      </c>
    </row>
    <row r="2865" spans="50:57" x14ac:dyDescent="0.25">
      <c r="AX2865" s="139" t="str">
        <f>IF('9'!$B$5="","",IF('9'!$B$67="","",'9'!$B$5))</f>
        <v/>
      </c>
      <c r="AY2865" s="137" t="str">
        <f>IF('9'!$B$5="","",IF('9'!$B$67="","","PCF008002"))</f>
        <v/>
      </c>
      <c r="AZ2865" s="140" t="str">
        <f>IF('9'!$B$5="","",IF('9'!$B$67="","",8))</f>
        <v/>
      </c>
      <c r="BA2865" s="137" t="str">
        <f>IF('9'!$B$5="","",IF('9'!$B$67="","",4))</f>
        <v/>
      </c>
      <c r="BB2865" s="137" t="str">
        <f>IF('9'!$B$5="","",IF('9'!$B$67="","",IF('9'!$D$67="","",'9'!$D$67)))</f>
        <v/>
      </c>
      <c r="BC2865" s="141" t="str">
        <f>IF('9'!$B$5="","",IF('9'!$B$67="","",0))</f>
        <v/>
      </c>
      <c r="BD2865" s="137" t="str">
        <f>IF('9'!$B$5="","",IF('9'!$B$67="","",'9'!$B$2))</f>
        <v/>
      </c>
      <c r="BE2865" s="138" t="str">
        <f>IF('9'!$B$5="","",IF('9'!$B$67="","",'9'!$B$4))</f>
        <v/>
      </c>
    </row>
    <row r="2866" spans="50:57" x14ac:dyDescent="0.25">
      <c r="AX2866" s="139" t="str">
        <f>IF('9'!$B$5="","",IF('9'!$B$67="","",'9'!$B$5))</f>
        <v/>
      </c>
      <c r="AY2866" s="137" t="str">
        <f>IF('9'!$B$5="","",IF('9'!$B$67="","","PCF008002"))</f>
        <v/>
      </c>
      <c r="AZ2866" s="140" t="str">
        <f>IF('9'!$B$5="","",IF('9'!$B$67="","",8))</f>
        <v/>
      </c>
      <c r="BA2866" s="137" t="str">
        <f>IF('9'!$B$5="","",IF('9'!$B$67="","",5))</f>
        <v/>
      </c>
      <c r="BB2866" s="137" t="str">
        <f>IF('9'!$B$5="","",IF('9'!$B$67="","",IF('9'!$F$67="","",'9'!$F$67)))</f>
        <v/>
      </c>
      <c r="BC2866" s="141" t="str">
        <f>IF('9'!$B$5="","",IF('9'!$B$67="","",0))</f>
        <v/>
      </c>
      <c r="BD2866" s="137" t="str">
        <f>IF('9'!$B$5="","",IF('9'!$B$67="","",'9'!$B$2))</f>
        <v/>
      </c>
      <c r="BE2866" s="138" t="str">
        <f>IF('9'!$B$5="","",IF('9'!$B$67="","",'9'!$B$4))</f>
        <v/>
      </c>
    </row>
    <row r="2867" spans="50:57" x14ac:dyDescent="0.25">
      <c r="AX2867" s="139" t="str">
        <f>IF('9'!$B$5="","",IF('9'!$B$67="","",'9'!$B$5))</f>
        <v/>
      </c>
      <c r="AY2867" s="137" t="str">
        <f>IF('9'!$B$5="","",IF('9'!$B$67="","","PCF008002"))</f>
        <v/>
      </c>
      <c r="AZ2867" s="140" t="str">
        <f>IF('9'!$B$5="","",IF('9'!$B$67="","",8))</f>
        <v/>
      </c>
      <c r="BA2867" s="137" t="str">
        <f>IF('9'!$B$5="","",IF('9'!$B$67="","",6))</f>
        <v/>
      </c>
      <c r="BB2867" s="137" t="str">
        <f>IF('9'!$B$5="","",IF('9'!$B$67="","",IF('9'!$G$67="","",'9'!$G$67)))</f>
        <v/>
      </c>
      <c r="BC2867" s="141" t="str">
        <f>IF('9'!$B$5="","",IF('9'!$B$67="","",0))</f>
        <v/>
      </c>
      <c r="BD2867" s="137" t="str">
        <f>IF('9'!$B$5="","",IF('9'!$B$67="","",'9'!$B$2))</f>
        <v/>
      </c>
      <c r="BE2867" s="138" t="str">
        <f>IF('9'!$B$5="","",IF('9'!$B$67="","",'9'!$B$4))</f>
        <v/>
      </c>
    </row>
    <row r="2868" spans="50:57" x14ac:dyDescent="0.25">
      <c r="AX2868" s="139" t="str">
        <f>IF('9'!$B$5="","",IF('9'!$B$67="","",'9'!$B$5))</f>
        <v/>
      </c>
      <c r="AY2868" s="137" t="str">
        <f>IF('9'!$B$5="","",IF('9'!$B$67="","","PCF008002"))</f>
        <v/>
      </c>
      <c r="AZ2868" s="140" t="str">
        <f>IF('9'!$B$5="","",IF('9'!$B$67="","",8))</f>
        <v/>
      </c>
      <c r="BA2868" s="137" t="str">
        <f>IF('9'!$B$5="","",IF('9'!$B$67="","",7))</f>
        <v/>
      </c>
      <c r="BB2868" s="137" t="str">
        <f>IF('9'!$B$5="","",IF('9'!$B$67="","",IF('9'!$H$67="","",'9'!$H$67)))</f>
        <v/>
      </c>
      <c r="BC2868" s="141" t="str">
        <f>IF('9'!$B$5="","",IF('9'!$B$67="","",0))</f>
        <v/>
      </c>
      <c r="BD2868" s="137" t="str">
        <f>IF('9'!$B$5="","",IF('9'!$B$67="","",'9'!$B$2))</f>
        <v/>
      </c>
      <c r="BE2868" s="138" t="str">
        <f>IF('9'!$B$5="","",IF('9'!$B$67="","",'9'!$B$4))</f>
        <v/>
      </c>
    </row>
    <row r="2869" spans="50:57" x14ac:dyDescent="0.25">
      <c r="AX2869" s="139" t="str">
        <f>IF('9'!$B$5="","",IF('9'!$B$67="","",'9'!$B$5))</f>
        <v/>
      </c>
      <c r="AY2869" s="137" t="str">
        <f>IF('9'!$B$5="","",IF('9'!$B$67="","","PCF008002"))</f>
        <v/>
      </c>
      <c r="AZ2869" s="140" t="str">
        <f>IF('9'!$B$5="","",IF('9'!$B$67="","",8))</f>
        <v/>
      </c>
      <c r="BA2869" s="137" t="str">
        <f>IF('9'!$B$5="","",IF('9'!$B$67="","",8))</f>
        <v/>
      </c>
      <c r="BB2869" s="137" t="str">
        <f>IF('9'!$B$5="","",IF('9'!$B$67="","",IF('9'!$I$67="","",'9'!$I$67)))</f>
        <v/>
      </c>
      <c r="BC2869" s="141" t="str">
        <f>IF('9'!$B$5="","",IF('9'!$B$67="","",0))</f>
        <v/>
      </c>
      <c r="BD2869" s="137" t="str">
        <f>IF('9'!$B$5="","",IF('9'!$B$67="","",'9'!$B$2))</f>
        <v/>
      </c>
      <c r="BE2869" s="138" t="str">
        <f>IF('9'!$B$5="","",IF('9'!$B$67="","",'9'!$B$4))</f>
        <v/>
      </c>
    </row>
    <row r="2870" spans="50:57" x14ac:dyDescent="0.25">
      <c r="AX2870" s="139" t="str">
        <f>IF('9'!$B$5="","",IF('9'!$B$67="","",'9'!$B$5))</f>
        <v/>
      </c>
      <c r="AY2870" s="137" t="str">
        <f>IF('9'!$B$5="","",IF('9'!$B$67="","","PCF008002"))</f>
        <v/>
      </c>
      <c r="AZ2870" s="140" t="str">
        <f>IF('9'!$B$5="","",IF('9'!$B$67="","",8))</f>
        <v/>
      </c>
      <c r="BA2870" s="137" t="str">
        <f>IF('9'!$B$5="","",IF('9'!$B$67="","",9))</f>
        <v/>
      </c>
      <c r="BB2870" s="137" t="str">
        <f>IF('9'!$B$5="","",IF('9'!$B$67="","","QAQC"))</f>
        <v/>
      </c>
      <c r="BC2870" s="141" t="str">
        <f>IF('9'!$B$5="","",IF('9'!$B$67="","",0))</f>
        <v/>
      </c>
      <c r="BD2870" s="137" t="str">
        <f>IF('9'!$B$5="","",IF('9'!$B$67="","",'9'!$B$2))</f>
        <v/>
      </c>
      <c r="BE2870" s="138" t="str">
        <f>IF('9'!$B$5="","",IF('9'!$B$67="","",'9'!$B$4))</f>
        <v/>
      </c>
    </row>
    <row r="2871" spans="50:57" x14ac:dyDescent="0.25">
      <c r="AX2871" s="139" t="str">
        <f>IF('9'!$B$5="","",IF('9'!$B$67="","",'9'!$B$5))</f>
        <v/>
      </c>
      <c r="AY2871" s="137" t="str">
        <f>IF('9'!$B$5="","",IF('9'!$B$67="","","PCF008002"))</f>
        <v/>
      </c>
      <c r="AZ2871" s="140" t="str">
        <f>IF('9'!$B$5="","",IF('9'!$B$67="","",8))</f>
        <v/>
      </c>
      <c r="BA2871" s="137" t="str">
        <f>IF('9'!$B$5="","",IF('9'!$B$67="","",10))</f>
        <v/>
      </c>
      <c r="BB2871" s="137" t="str">
        <f>IF('9'!$B$5="","",IF('9'!$B$67="","",IF('9'!$R$67="","",'9'!$R$67)))</f>
        <v/>
      </c>
      <c r="BC2871" s="141" t="str">
        <f>IF('9'!$B$5="","",IF('9'!$B$67="","",0))</f>
        <v/>
      </c>
      <c r="BD2871" s="137" t="str">
        <f>IF('9'!$B$5="","",IF('9'!$B$67="","",'9'!$B$2))</f>
        <v/>
      </c>
      <c r="BE2871" s="138" t="str">
        <f>IF('9'!$B$5="","",IF('9'!$B$67="","",'9'!$B$4))</f>
        <v/>
      </c>
    </row>
    <row r="2872" spans="50:57" x14ac:dyDescent="0.25">
      <c r="AX2872" s="139" t="str">
        <f>IF('9'!$B$5="","",IF('9'!$B$67="","",'9'!$B$5))</f>
        <v/>
      </c>
      <c r="AY2872" s="137" t="str">
        <f>IF('9'!$B$5="","",IF('9'!$B$67="","","PCF008002"))</f>
        <v/>
      </c>
      <c r="AZ2872" s="140" t="str">
        <f>IF('9'!$B$5="","",IF('9'!$B$67="","",8))</f>
        <v/>
      </c>
      <c r="BA2872" s="137" t="str">
        <f>IF('9'!$B$5="","",IF('9'!$B$67="","",11))</f>
        <v/>
      </c>
      <c r="BB2872" s="137" t="str">
        <f>IF('9'!$B$5="","",IF('9'!$B$67="","",IF('9'!$K$67="","",'9'!$K$67)))</f>
        <v/>
      </c>
      <c r="BC2872" s="141" t="str">
        <f>IF('9'!$B$5="","",IF('9'!$B$67="","",0))</f>
        <v/>
      </c>
      <c r="BD2872" s="137" t="str">
        <f>IF('9'!$B$5="","",IF('9'!$B$67="","",'9'!$B$2))</f>
        <v/>
      </c>
      <c r="BE2872" s="138" t="str">
        <f>IF('9'!$B$5="","",IF('9'!$B$67="","",'9'!$B$4))</f>
        <v/>
      </c>
    </row>
    <row r="2873" spans="50:57" x14ac:dyDescent="0.25">
      <c r="AX2873" s="139" t="str">
        <f>IF('9'!$B$5="","",IF('9'!$B$67="","",'9'!$B$5))</f>
        <v/>
      </c>
      <c r="AY2873" s="137" t="str">
        <f>IF('9'!$B$5="","",IF('9'!$B$67="","","PCF008002"))</f>
        <v/>
      </c>
      <c r="AZ2873" s="140" t="str">
        <f>IF('9'!$B$5="","",IF('9'!$B$67="","",8))</f>
        <v/>
      </c>
      <c r="BA2873" s="137" t="str">
        <f>IF('9'!$B$5="","",IF('9'!$B$67="","",12))</f>
        <v/>
      </c>
      <c r="BB2873" s="137" t="str">
        <f>IF('9'!$B$5="","",IF('9'!$B$67="","",IF('9'!$E$67="","",'9'!$E$67)))</f>
        <v/>
      </c>
      <c r="BC2873" s="141" t="str">
        <f>IF('9'!$B$5="","",IF('9'!$B$67="","",0))</f>
        <v/>
      </c>
      <c r="BD2873" s="137" t="str">
        <f>IF('9'!$B$5="","",IF('9'!$B$67="","",'9'!$B$2))</f>
        <v/>
      </c>
      <c r="BE2873" s="138" t="str">
        <f>IF('9'!$B$5="","",IF('9'!$B$67="","",'9'!$B$4))</f>
        <v/>
      </c>
    </row>
    <row r="2874" spans="50:57" x14ac:dyDescent="0.25">
      <c r="AX2874" s="139" t="str">
        <f>IF('9'!$B$5="","",IF('9'!$B$67="","",'9'!$B$5))</f>
        <v/>
      </c>
      <c r="AY2874" s="137" t="str">
        <f>IF('9'!$B$5="","",IF('9'!$B$67="","","PCF008002"))</f>
        <v/>
      </c>
      <c r="AZ2874" s="140" t="str">
        <f>IF('9'!$B$5="","",IF('9'!$B$67="","",8))</f>
        <v/>
      </c>
      <c r="BA2874" s="137" t="str">
        <f>IF('9'!$B$5="","",IF('9'!$B$67="","",990))</f>
        <v/>
      </c>
      <c r="BB2874" s="137"/>
      <c r="BC2874" s="141" t="str">
        <f>IF('9'!$B$5="","",IF('9'!$B$67="","",0))</f>
        <v/>
      </c>
      <c r="BD2874" s="137" t="str">
        <f>IF('9'!$B$5="","",IF('9'!$B$67="","",'9'!$B$2))</f>
        <v/>
      </c>
      <c r="BE2874" s="138" t="str">
        <f>IF('9'!$B$5="","",IF('9'!$B$67="","",'9'!$B$4))</f>
        <v/>
      </c>
    </row>
    <row r="2875" spans="50:57" x14ac:dyDescent="0.25">
      <c r="AX2875" s="139" t="str">
        <f>IF('9'!$B$5="","",IF('9'!$B$67="","",'9'!$B$5))</f>
        <v/>
      </c>
      <c r="AY2875" s="137" t="str">
        <f>IF('9'!$B$5="","",IF('9'!$B$67="","","PCF008002"))</f>
        <v/>
      </c>
      <c r="AZ2875" s="140" t="str">
        <f>IF('9'!$B$5="","",IF('9'!$B$67="","",8))</f>
        <v/>
      </c>
      <c r="BA2875" s="137" t="str">
        <f>IF('9'!$B$5="","",IF('9'!$B$67="","",992))</f>
        <v/>
      </c>
      <c r="BB2875" s="137"/>
      <c r="BC2875" s="141" t="str">
        <f>IF('9'!$B$5="","",IF('9'!$B$67="","",0))</f>
        <v/>
      </c>
      <c r="BD2875" s="137" t="str">
        <f>IF('9'!$B$5="","",IF('9'!$B$67="","",'9'!$B$2))</f>
        <v/>
      </c>
      <c r="BE2875" s="138" t="str">
        <f>IF('9'!$B$5="","",IF('9'!$B$67="","",'9'!$B$4))</f>
        <v/>
      </c>
    </row>
    <row r="2876" spans="50:57" x14ac:dyDescent="0.25">
      <c r="AX2876" s="139" t="str">
        <f>IF('9'!$B$5="","",IF('9'!$B$67="","",'9'!$B$5))</f>
        <v/>
      </c>
      <c r="AY2876" s="137" t="str">
        <f>IF('9'!$B$5="","",IF('9'!$B$67="","","PCF008002"))</f>
        <v/>
      </c>
      <c r="AZ2876" s="140" t="str">
        <f>IF('9'!$B$5="","",IF('9'!$B$67="","",8))</f>
        <v/>
      </c>
      <c r="BA2876" s="137" t="str">
        <f>IF('9'!$B$5="","",IF('9'!$B$67="","",993))</f>
        <v/>
      </c>
      <c r="BB2876" s="137"/>
      <c r="BC2876" s="141" t="str">
        <f>IF('9'!$B$5="","",IF('9'!$B$67="","",0))</f>
        <v/>
      </c>
      <c r="BD2876" s="137" t="str">
        <f>IF('9'!$B$5="","",IF('9'!$B$67="","",'9'!$B$2))</f>
        <v/>
      </c>
      <c r="BE2876" s="138" t="str">
        <f>IF('9'!$B$5="","",IF('9'!$B$67="","",'9'!$B$4))</f>
        <v/>
      </c>
    </row>
    <row r="2877" spans="50:57" x14ac:dyDescent="0.25">
      <c r="AX2877" s="139" t="str">
        <f>IF('9'!$B$5="","",IF('9'!$B$67="","",'9'!$B$5))</f>
        <v/>
      </c>
      <c r="AY2877" s="137" t="str">
        <f>IF('9'!$B$5="","",IF('9'!$B$67="","","PCF008002"))</f>
        <v/>
      </c>
      <c r="AZ2877" s="140" t="str">
        <f>IF('9'!$B$5="","",IF('9'!$B$67="","",8))</f>
        <v/>
      </c>
      <c r="BA2877" s="137" t="str">
        <f>IF('9'!$B$5="","",IF('9'!$B$67="","",994))</f>
        <v/>
      </c>
      <c r="BB2877" s="137"/>
      <c r="BC2877" s="141" t="str">
        <f>IF('9'!$B$5="","",IF('9'!$B$67="","",0))</f>
        <v/>
      </c>
      <c r="BD2877" s="137" t="str">
        <f>IF('9'!$B$5="","",IF('9'!$B$67="","",'9'!$B$2))</f>
        <v/>
      </c>
      <c r="BE2877" s="138" t="str">
        <f>IF('9'!$B$5="","",IF('9'!$B$67="","",'9'!$B$4))</f>
        <v/>
      </c>
    </row>
    <row r="2878" spans="50:57" x14ac:dyDescent="0.25">
      <c r="AX2878" s="139" t="str">
        <f>IF('9'!$B$5="","",IF('9'!$B$67="","",'9'!$B$5))</f>
        <v/>
      </c>
      <c r="AY2878" s="137" t="str">
        <f>IF('9'!$B$5="","",IF('9'!$B$67="","","PCF008002"))</f>
        <v/>
      </c>
      <c r="AZ2878" s="140" t="str">
        <f>IF('9'!$B$5="","",IF('9'!$B$67="","",8))</f>
        <v/>
      </c>
      <c r="BA2878" s="137" t="str">
        <f>IF('9'!$B$5="","",IF('9'!$B$67="","",995))</f>
        <v/>
      </c>
      <c r="BB2878" s="137"/>
      <c r="BC2878" s="141" t="str">
        <f>IF('9'!$B$5="","",IF('9'!$B$67="","",0))</f>
        <v/>
      </c>
      <c r="BD2878" s="137" t="str">
        <f>IF('9'!$B$5="","",IF('9'!$B$67="","",'9'!$B$2))</f>
        <v/>
      </c>
      <c r="BE2878" s="138" t="str">
        <f>IF('9'!$B$5="","",IF('9'!$B$67="","",'9'!$B$4))</f>
        <v/>
      </c>
    </row>
    <row r="2879" spans="50:57" x14ac:dyDescent="0.25">
      <c r="AX2879" s="139" t="str">
        <f>IF('9'!$B$5="","",IF('9'!$B$67="","",'9'!$B$5))</f>
        <v/>
      </c>
      <c r="AY2879" s="137" t="str">
        <f>IF('9'!$B$5="","",IF('9'!$B$67="","","PCF008002"))</f>
        <v/>
      </c>
      <c r="AZ2879" s="140" t="str">
        <f>IF('9'!$B$5="","",IF('9'!$B$67="","",8))</f>
        <v/>
      </c>
      <c r="BA2879" s="137" t="str">
        <f>IF('9'!$B$5="","",IF('9'!$B$67="","",996))</f>
        <v/>
      </c>
      <c r="BB2879" s="137"/>
      <c r="BC2879" s="141" t="str">
        <f>IF('9'!$B$5="","",IF('9'!$B$67="","",0))</f>
        <v/>
      </c>
      <c r="BD2879" s="137" t="str">
        <f>IF('9'!$B$5="","",IF('9'!$B$67="","",'9'!$B$2))</f>
        <v/>
      </c>
      <c r="BE2879" s="138" t="str">
        <f>IF('9'!$B$5="","",IF('9'!$B$67="","",'9'!$B$4))</f>
        <v/>
      </c>
    </row>
    <row r="2880" spans="50:57" x14ac:dyDescent="0.25">
      <c r="AX2880" s="139" t="str">
        <f>IF('9'!$B$5="","",IF('9'!$B$67="","",'9'!$B$5))</f>
        <v/>
      </c>
      <c r="AY2880" s="137" t="str">
        <f>IF('9'!$B$5="","",IF('9'!$B$67="","","PCF008002"))</f>
        <v/>
      </c>
      <c r="AZ2880" s="140" t="str">
        <f>IF('9'!$B$5="","",IF('9'!$B$67="","",8))</f>
        <v/>
      </c>
      <c r="BA2880" s="137" t="str">
        <f>IF('9'!$B$5="","",IF('9'!$B$67="","",997))</f>
        <v/>
      </c>
      <c r="BB2880" s="137"/>
      <c r="BC2880" s="141" t="str">
        <f>IF('9'!$B$5="","",IF('9'!$B$67="","",0))</f>
        <v/>
      </c>
      <c r="BD2880" s="137" t="str">
        <f>IF('9'!$B$5="","",IF('9'!$B$67="","",'9'!$B$2))</f>
        <v/>
      </c>
      <c r="BE2880" s="138" t="str">
        <f>IF('9'!$B$5="","",IF('9'!$B$67="","",'9'!$B$4))</f>
        <v/>
      </c>
    </row>
    <row r="2881" spans="50:57" x14ac:dyDescent="0.25">
      <c r="AX2881" s="139" t="str">
        <f>IF('9'!$B$5="","",IF('9'!$B$67="","",'9'!$B$5))</f>
        <v/>
      </c>
      <c r="AY2881" s="137" t="str">
        <f>IF('9'!$B$5="","",IF('9'!$B$67="","","PCF008002"))</f>
        <v/>
      </c>
      <c r="AZ2881" s="140" t="str">
        <f>IF('9'!$B$5="","",IF('9'!$B$67="","",8))</f>
        <v/>
      </c>
      <c r="BA2881" s="137" t="str">
        <f>IF('9'!$B$5="","",IF('9'!$B$67="","",998))</f>
        <v/>
      </c>
      <c r="BB2881" s="137"/>
      <c r="BC2881" s="141" t="str">
        <f>IF('9'!$B$5="","",IF('9'!$B$67="","",0))</f>
        <v/>
      </c>
      <c r="BD2881" s="137" t="str">
        <f>IF('9'!$B$5="","",IF('9'!$B$67="","",'9'!$B$2))</f>
        <v/>
      </c>
      <c r="BE2881" s="138" t="str">
        <f>IF('9'!$B$5="","",IF('9'!$B$67="","",'9'!$B$4))</f>
        <v/>
      </c>
    </row>
    <row r="2882" spans="50:57" x14ac:dyDescent="0.25">
      <c r="AX2882" s="139" t="str">
        <f>IF('9'!$B$5="","",IF('9'!$B$67="","",'9'!$B$5))</f>
        <v/>
      </c>
      <c r="AY2882" s="137" t="str">
        <f>IF('9'!$B$5="","",IF('9'!$B$67="","","PCF008002"))</f>
        <v/>
      </c>
      <c r="AZ2882" s="140" t="str">
        <f>IF('9'!$B$5="","",IF('9'!$B$67="","",8))</f>
        <v/>
      </c>
      <c r="BA2882" s="137" t="str">
        <f>IF('9'!$B$5="","",IF('9'!$B$67="","",999))</f>
        <v/>
      </c>
      <c r="BB2882" s="137"/>
      <c r="BC2882" s="141" t="str">
        <f>IF('9'!$B$5="","",IF('9'!$B$67="","",0))</f>
        <v/>
      </c>
      <c r="BD2882" s="137" t="str">
        <f>IF('9'!$B$5="","",IF('9'!$B$67="","",'9'!$B$2))</f>
        <v/>
      </c>
      <c r="BE2882" s="138" t="str">
        <f>IF('9'!$B$5="","",IF('9'!$B$67="","",'9'!$B$4))</f>
        <v/>
      </c>
    </row>
    <row r="2883" spans="50:57" x14ac:dyDescent="0.25">
      <c r="AX2883" s="139" t="str">
        <f>IF('9'!$B$5="","",IF('9'!$B$68="","",'9'!$B$5))</f>
        <v/>
      </c>
      <c r="AY2883" s="137" t="str">
        <f>IF('9'!$B$5="","",IF('9'!$B$68="","","PCF008002"))</f>
        <v/>
      </c>
      <c r="AZ2883" s="140" t="str">
        <f>IF('9'!$B$5="","",IF('9'!$B$68="","",9))</f>
        <v/>
      </c>
      <c r="BA2883" s="137" t="str">
        <f>IF('9'!$B$5="","",IF('9'!$B$68="","",1))</f>
        <v/>
      </c>
      <c r="BB2883" s="137" t="str">
        <f>IF('9'!$B$5="","",IF('9'!$B$68="","",IF('9'!$B$68="","",'9'!$B$68)))</f>
        <v/>
      </c>
      <c r="BC2883" s="141" t="str">
        <f>IF('9'!$B$5="","",IF('9'!$B$68="","",0))</f>
        <v/>
      </c>
      <c r="BD2883" s="137" t="str">
        <f>IF('9'!$B$5="","",IF('9'!$B$68="","",'9'!$B$2))</f>
        <v/>
      </c>
      <c r="BE2883" s="138" t="str">
        <f>IF('9'!$B$5="","",IF('9'!$B$68="","",'9'!$B$4))</f>
        <v/>
      </c>
    </row>
    <row r="2884" spans="50:57" x14ac:dyDescent="0.25">
      <c r="AX2884" s="139" t="str">
        <f>IF('9'!$B$5="","",IF('9'!$B$68="","",'9'!$B$5))</f>
        <v/>
      </c>
      <c r="AY2884" s="137" t="str">
        <f>IF('9'!$B$5="","",IF('9'!$B$68="","","PCF008002"))</f>
        <v/>
      </c>
      <c r="AZ2884" s="140" t="str">
        <f>IF('9'!$B$5="","",IF('9'!$B$68="","",9))</f>
        <v/>
      </c>
      <c r="BA2884" s="137" t="str">
        <f>IF('9'!$B$5="","",IF('9'!$B$68="","",2))</f>
        <v/>
      </c>
      <c r="BB2884" s="137" t="str">
        <f>IF('9'!$B$5="","",IF('9'!$B$68="","",IF('9'!$J$68="","",'9'!$J$68)))</f>
        <v/>
      </c>
      <c r="BC2884" s="141" t="str">
        <f>IF('9'!$B$5="","",IF('9'!$B$68="","",0))</f>
        <v/>
      </c>
      <c r="BD2884" s="137" t="str">
        <f>IF('9'!$B$5="","",IF('9'!$B$68="","",'9'!$B$2))</f>
        <v/>
      </c>
      <c r="BE2884" s="138" t="str">
        <f>IF('9'!$B$5="","",IF('9'!$B$68="","",'9'!$B$4))</f>
        <v/>
      </c>
    </row>
    <row r="2885" spans="50:57" x14ac:dyDescent="0.25">
      <c r="AX2885" s="139" t="str">
        <f>IF('9'!$B$5="","",IF('9'!$B$68="","",'9'!$B$5))</f>
        <v/>
      </c>
      <c r="AY2885" s="137" t="str">
        <f>IF('9'!$B$5="","",IF('9'!$B$68="","","PCF008002"))</f>
        <v/>
      </c>
      <c r="AZ2885" s="140" t="str">
        <f>IF('9'!$B$5="","",IF('9'!$B$68="","",9))</f>
        <v/>
      </c>
      <c r="BA2885" s="137" t="str">
        <f>IF('9'!$B$5="","",IF('9'!$B$68="","",3))</f>
        <v/>
      </c>
      <c r="BB2885" s="137" t="str">
        <f>IF('9'!$B$5="","",IF('9'!$B$68="","",IF('9'!$D$68="","",'9'!$D$68)))</f>
        <v/>
      </c>
      <c r="BC2885" s="141" t="str">
        <f>IF('9'!$B$5="","",IF('9'!$B$68="","",0))</f>
        <v/>
      </c>
      <c r="BD2885" s="137" t="str">
        <f>IF('9'!$B$5="","",IF('9'!$B$68="","",'9'!$B$2))</f>
        <v/>
      </c>
      <c r="BE2885" s="138" t="str">
        <f>IF('9'!$B$5="","",IF('9'!$B$68="","",'9'!$B$4))</f>
        <v/>
      </c>
    </row>
    <row r="2886" spans="50:57" x14ac:dyDescent="0.25">
      <c r="AX2886" s="139" t="str">
        <f>IF('9'!$B$5="","",IF('9'!$B$68="","",'9'!$B$5))</f>
        <v/>
      </c>
      <c r="AY2886" s="137" t="str">
        <f>IF('9'!$B$5="","",IF('9'!$B$68="","","PCF008002"))</f>
        <v/>
      </c>
      <c r="AZ2886" s="140" t="str">
        <f>IF('9'!$B$5="","",IF('9'!$B$68="","",9))</f>
        <v/>
      </c>
      <c r="BA2886" s="137" t="str">
        <f>IF('9'!$B$5="","",IF('9'!$B$68="","",4))</f>
        <v/>
      </c>
      <c r="BB2886" s="137" t="str">
        <f>IF('9'!$B$5="","",IF('9'!$B$68="","",IF('9'!$D$68="","",'9'!$D$68)))</f>
        <v/>
      </c>
      <c r="BC2886" s="141" t="str">
        <f>IF('9'!$B$5="","",IF('9'!$B$68="","",0))</f>
        <v/>
      </c>
      <c r="BD2886" s="137" t="str">
        <f>IF('9'!$B$5="","",IF('9'!$B$68="","",'9'!$B$2))</f>
        <v/>
      </c>
      <c r="BE2886" s="138" t="str">
        <f>IF('9'!$B$5="","",IF('9'!$B$68="","",'9'!$B$4))</f>
        <v/>
      </c>
    </row>
    <row r="2887" spans="50:57" x14ac:dyDescent="0.25">
      <c r="AX2887" s="139" t="str">
        <f>IF('9'!$B$5="","",IF('9'!$B$68="","",'9'!$B$5))</f>
        <v/>
      </c>
      <c r="AY2887" s="137" t="str">
        <f>IF('9'!$B$5="","",IF('9'!$B$68="","","PCF008002"))</f>
        <v/>
      </c>
      <c r="AZ2887" s="140" t="str">
        <f>IF('9'!$B$5="","",IF('9'!$B$68="","",9))</f>
        <v/>
      </c>
      <c r="BA2887" s="137" t="str">
        <f>IF('9'!$B$5="","",IF('9'!$B$68="","",5))</f>
        <v/>
      </c>
      <c r="BB2887" s="137" t="str">
        <f>IF('9'!$B$5="","",IF('9'!$B$68="","",IF('9'!$F$68="","",'9'!$F$68)))</f>
        <v/>
      </c>
      <c r="BC2887" s="141" t="str">
        <f>IF('9'!$B$5="","",IF('9'!$B$68="","",0))</f>
        <v/>
      </c>
      <c r="BD2887" s="137" t="str">
        <f>IF('9'!$B$5="","",IF('9'!$B$68="","",'9'!$B$2))</f>
        <v/>
      </c>
      <c r="BE2887" s="138" t="str">
        <f>IF('9'!$B$5="","",IF('9'!$B$68="","",'9'!$B$4))</f>
        <v/>
      </c>
    </row>
    <row r="2888" spans="50:57" x14ac:dyDescent="0.25">
      <c r="AX2888" s="139" t="str">
        <f>IF('9'!$B$5="","",IF('9'!$B$68="","",'9'!$B$5))</f>
        <v/>
      </c>
      <c r="AY2888" s="137" t="str">
        <f>IF('9'!$B$5="","",IF('9'!$B$68="","","PCF008002"))</f>
        <v/>
      </c>
      <c r="AZ2888" s="140" t="str">
        <f>IF('9'!$B$5="","",IF('9'!$B$68="","",9))</f>
        <v/>
      </c>
      <c r="BA2888" s="137" t="str">
        <f>IF('9'!$B$5="","",IF('9'!$B$68="","",6))</f>
        <v/>
      </c>
      <c r="BB2888" s="137" t="str">
        <f>IF('9'!$B$5="","",IF('9'!$B$68="","",IF('9'!$G$68="","",'9'!$G$68)))</f>
        <v/>
      </c>
      <c r="BC2888" s="141" t="str">
        <f>IF('9'!$B$5="","",IF('9'!$B$68="","",0))</f>
        <v/>
      </c>
      <c r="BD2888" s="137" t="str">
        <f>IF('9'!$B$5="","",IF('9'!$B$68="","",'9'!$B$2))</f>
        <v/>
      </c>
      <c r="BE2888" s="138" t="str">
        <f>IF('9'!$B$5="","",IF('9'!$B$68="","",'9'!$B$4))</f>
        <v/>
      </c>
    </row>
    <row r="2889" spans="50:57" x14ac:dyDescent="0.25">
      <c r="AX2889" s="139" t="str">
        <f>IF('9'!$B$5="","",IF('9'!$B$68="","",'9'!$B$5))</f>
        <v/>
      </c>
      <c r="AY2889" s="137" t="str">
        <f>IF('9'!$B$5="","",IF('9'!$B$68="","","PCF008002"))</f>
        <v/>
      </c>
      <c r="AZ2889" s="140" t="str">
        <f>IF('9'!$B$5="","",IF('9'!$B$68="","",9))</f>
        <v/>
      </c>
      <c r="BA2889" s="137" t="str">
        <f>IF('9'!$B$5="","",IF('9'!$B$68="","",7))</f>
        <v/>
      </c>
      <c r="BB2889" s="137" t="str">
        <f>IF('9'!$B$5="","",IF('9'!$B$68="","",IF('9'!$H$68="","",'9'!$H$68)))</f>
        <v/>
      </c>
      <c r="BC2889" s="141" t="str">
        <f>IF('9'!$B$5="","",IF('9'!$B$68="","",0))</f>
        <v/>
      </c>
      <c r="BD2889" s="137" t="str">
        <f>IF('9'!$B$5="","",IF('9'!$B$68="","",'9'!$B$2))</f>
        <v/>
      </c>
      <c r="BE2889" s="138" t="str">
        <f>IF('9'!$B$5="","",IF('9'!$B$68="","",'9'!$B$4))</f>
        <v/>
      </c>
    </row>
    <row r="2890" spans="50:57" x14ac:dyDescent="0.25">
      <c r="AX2890" s="139" t="str">
        <f>IF('9'!$B$5="","",IF('9'!$B$68="","",'9'!$B$5))</f>
        <v/>
      </c>
      <c r="AY2890" s="137" t="str">
        <f>IF('9'!$B$5="","",IF('9'!$B$68="","","PCF008002"))</f>
        <v/>
      </c>
      <c r="AZ2890" s="140" t="str">
        <f>IF('9'!$B$5="","",IF('9'!$B$68="","",9))</f>
        <v/>
      </c>
      <c r="BA2890" s="137" t="str">
        <f>IF('9'!$B$5="","",IF('9'!$B$68="","",8))</f>
        <v/>
      </c>
      <c r="BB2890" s="137" t="str">
        <f>IF('9'!$B$5="","",IF('9'!$B$68="","",IF('9'!$I$68="","",'9'!$I$68)))</f>
        <v/>
      </c>
      <c r="BC2890" s="141" t="str">
        <f>IF('9'!$B$5="","",IF('9'!$B$68="","",0))</f>
        <v/>
      </c>
      <c r="BD2890" s="137" t="str">
        <f>IF('9'!$B$5="","",IF('9'!$B$68="","",'9'!$B$2))</f>
        <v/>
      </c>
      <c r="BE2890" s="138" t="str">
        <f>IF('9'!$B$5="","",IF('9'!$B$68="","",'9'!$B$4))</f>
        <v/>
      </c>
    </row>
    <row r="2891" spans="50:57" x14ac:dyDescent="0.25">
      <c r="AX2891" s="139" t="str">
        <f>IF('9'!$B$5="","",IF('9'!$B$68="","",'9'!$B$5))</f>
        <v/>
      </c>
      <c r="AY2891" s="137" t="str">
        <f>IF('9'!$B$5="","",IF('9'!$B$68="","","PCF008002"))</f>
        <v/>
      </c>
      <c r="AZ2891" s="140" t="str">
        <f>IF('9'!$B$5="","",IF('9'!$B$68="","",9))</f>
        <v/>
      </c>
      <c r="BA2891" s="137" t="str">
        <f>IF('9'!$B$5="","",IF('9'!$B$68="","",9))</f>
        <v/>
      </c>
      <c r="BB2891" s="137" t="str">
        <f>IF('9'!$B$5="","",IF('9'!$B$68="","","QAQC"))</f>
        <v/>
      </c>
      <c r="BC2891" s="141" t="str">
        <f>IF('9'!$B$5="","",IF('9'!$B$68="","",0))</f>
        <v/>
      </c>
      <c r="BD2891" s="137" t="str">
        <f>IF('9'!$B$5="","",IF('9'!$B$68="","",'9'!$B$2))</f>
        <v/>
      </c>
      <c r="BE2891" s="138" t="str">
        <f>IF('9'!$B$5="","",IF('9'!$B$68="","",'9'!$B$4))</f>
        <v/>
      </c>
    </row>
    <row r="2892" spans="50:57" x14ac:dyDescent="0.25">
      <c r="AX2892" s="139" t="str">
        <f>IF('9'!$B$5="","",IF('9'!$B$68="","",'9'!$B$5))</f>
        <v/>
      </c>
      <c r="AY2892" s="137" t="str">
        <f>IF('9'!$B$5="","",IF('9'!$B$68="","","PCF008002"))</f>
        <v/>
      </c>
      <c r="AZ2892" s="140" t="str">
        <f>IF('9'!$B$5="","",IF('9'!$B$68="","",9))</f>
        <v/>
      </c>
      <c r="BA2892" s="137" t="str">
        <f>IF('9'!$B$5="","",IF('9'!$B$68="","",10))</f>
        <v/>
      </c>
      <c r="BB2892" s="137" t="str">
        <f>IF('9'!$B$5="","",IF('9'!$B$68="","",IF('9'!$R$68="","",'9'!$R$68)))</f>
        <v/>
      </c>
      <c r="BC2892" s="141" t="str">
        <f>IF('9'!$B$5="","",IF('9'!$B$68="","",0))</f>
        <v/>
      </c>
      <c r="BD2892" s="137" t="str">
        <f>IF('9'!$B$5="","",IF('9'!$B$68="","",'9'!$B$2))</f>
        <v/>
      </c>
      <c r="BE2892" s="138" t="str">
        <f>IF('9'!$B$5="","",IF('9'!$B$68="","",'9'!$B$4))</f>
        <v/>
      </c>
    </row>
    <row r="2893" spans="50:57" x14ac:dyDescent="0.25">
      <c r="AX2893" s="139" t="str">
        <f>IF('9'!$B$5="","",IF('9'!$B$68="","",'9'!$B$5))</f>
        <v/>
      </c>
      <c r="AY2893" s="137" t="str">
        <f>IF('9'!$B$5="","",IF('9'!$B$68="","","PCF008002"))</f>
        <v/>
      </c>
      <c r="AZ2893" s="140" t="str">
        <f>IF('9'!$B$5="","",IF('9'!$B$68="","",9))</f>
        <v/>
      </c>
      <c r="BA2893" s="137" t="str">
        <f>IF('9'!$B$5="","",IF('9'!$B$68="","",11))</f>
        <v/>
      </c>
      <c r="BB2893" s="137" t="str">
        <f>IF('9'!$B$5="","",IF('9'!$B$68="","",IF('9'!$K$68="","",'9'!$K$68)))</f>
        <v/>
      </c>
      <c r="BC2893" s="141" t="str">
        <f>IF('9'!$B$5="","",IF('9'!$B$68="","",0))</f>
        <v/>
      </c>
      <c r="BD2893" s="137" t="str">
        <f>IF('9'!$B$5="","",IF('9'!$B$68="","",'9'!$B$2))</f>
        <v/>
      </c>
      <c r="BE2893" s="138" t="str">
        <f>IF('9'!$B$5="","",IF('9'!$B$68="","",'9'!$B$4))</f>
        <v/>
      </c>
    </row>
    <row r="2894" spans="50:57" x14ac:dyDescent="0.25">
      <c r="AX2894" s="139" t="str">
        <f>IF('9'!$B$5="","",IF('9'!$B$68="","",'9'!$B$5))</f>
        <v/>
      </c>
      <c r="AY2894" s="137" t="str">
        <f>IF('9'!$B$5="","",IF('9'!$B$68="","","PCF008002"))</f>
        <v/>
      </c>
      <c r="AZ2894" s="140" t="str">
        <f>IF('9'!$B$5="","",IF('9'!$B$68="","",9))</f>
        <v/>
      </c>
      <c r="BA2894" s="137" t="str">
        <f>IF('9'!$B$5="","",IF('9'!$B$68="","",12))</f>
        <v/>
      </c>
      <c r="BB2894" s="137" t="str">
        <f>IF('9'!$B$5="","",IF('9'!$B$68="","",IF('9'!$E$68="","",'9'!$E$68)))</f>
        <v/>
      </c>
      <c r="BC2894" s="141" t="str">
        <f>IF('9'!$B$5="","",IF('9'!$B$68="","",0))</f>
        <v/>
      </c>
      <c r="BD2894" s="137" t="str">
        <f>IF('9'!$B$5="","",IF('9'!$B$68="","",'9'!$B$2))</f>
        <v/>
      </c>
      <c r="BE2894" s="138" t="str">
        <f>IF('9'!$B$5="","",IF('9'!$B$68="","",'9'!$B$4))</f>
        <v/>
      </c>
    </row>
    <row r="2895" spans="50:57" x14ac:dyDescent="0.25">
      <c r="AX2895" s="139" t="str">
        <f>IF('9'!$B$5="","",IF('9'!$B$68="","",'9'!$B$5))</f>
        <v/>
      </c>
      <c r="AY2895" s="137" t="str">
        <f>IF('9'!$B$5="","",IF('9'!$B$68="","","PCF008002"))</f>
        <v/>
      </c>
      <c r="AZ2895" s="140" t="str">
        <f>IF('9'!$B$5="","",IF('9'!$B$68="","",9))</f>
        <v/>
      </c>
      <c r="BA2895" s="137" t="str">
        <f>IF('9'!$B$5="","",IF('9'!$B$68="","",990))</f>
        <v/>
      </c>
      <c r="BB2895" s="137"/>
      <c r="BC2895" s="141" t="str">
        <f>IF('9'!$B$5="","",IF('9'!$B$68="","",0))</f>
        <v/>
      </c>
      <c r="BD2895" s="137" t="str">
        <f>IF('9'!$B$5="","",IF('9'!$B$68="","",'9'!$B$2))</f>
        <v/>
      </c>
      <c r="BE2895" s="138" t="str">
        <f>IF('9'!$B$5="","",IF('9'!$B$68="","",'9'!$B$4))</f>
        <v/>
      </c>
    </row>
    <row r="2896" spans="50:57" x14ac:dyDescent="0.25">
      <c r="AX2896" s="139" t="str">
        <f>IF('9'!$B$5="","",IF('9'!$B$68="","",'9'!$B$5))</f>
        <v/>
      </c>
      <c r="AY2896" s="137" t="str">
        <f>IF('9'!$B$5="","",IF('9'!$B$68="","","PCF008002"))</f>
        <v/>
      </c>
      <c r="AZ2896" s="140" t="str">
        <f>IF('9'!$B$5="","",IF('9'!$B$68="","",9))</f>
        <v/>
      </c>
      <c r="BA2896" s="137" t="str">
        <f>IF('9'!$B$5="","",IF('9'!$B$68="","",992))</f>
        <v/>
      </c>
      <c r="BB2896" s="137"/>
      <c r="BC2896" s="141" t="str">
        <f>IF('9'!$B$5="","",IF('9'!$B$68="","",0))</f>
        <v/>
      </c>
      <c r="BD2896" s="137" t="str">
        <f>IF('9'!$B$5="","",IF('9'!$B$68="","",'9'!$B$2))</f>
        <v/>
      </c>
      <c r="BE2896" s="138" t="str">
        <f>IF('9'!$B$5="","",IF('9'!$B$68="","",'9'!$B$4))</f>
        <v/>
      </c>
    </row>
    <row r="2897" spans="50:57" x14ac:dyDescent="0.25">
      <c r="AX2897" s="139" t="str">
        <f>IF('9'!$B$5="","",IF('9'!$B$68="","",'9'!$B$5))</f>
        <v/>
      </c>
      <c r="AY2897" s="137" t="str">
        <f>IF('9'!$B$5="","",IF('9'!$B$68="","","PCF008002"))</f>
        <v/>
      </c>
      <c r="AZ2897" s="140" t="str">
        <f>IF('9'!$B$5="","",IF('9'!$B$68="","",9))</f>
        <v/>
      </c>
      <c r="BA2897" s="137" t="str">
        <f>IF('9'!$B$5="","",IF('9'!$B$68="","",993))</f>
        <v/>
      </c>
      <c r="BB2897" s="137"/>
      <c r="BC2897" s="141" t="str">
        <f>IF('9'!$B$5="","",IF('9'!$B$68="","",0))</f>
        <v/>
      </c>
      <c r="BD2897" s="137" t="str">
        <f>IF('9'!$B$5="","",IF('9'!$B$68="","",'9'!$B$2))</f>
        <v/>
      </c>
      <c r="BE2897" s="138" t="str">
        <f>IF('9'!$B$5="","",IF('9'!$B$68="","",'9'!$B$4))</f>
        <v/>
      </c>
    </row>
    <row r="2898" spans="50:57" x14ac:dyDescent="0.25">
      <c r="AX2898" s="139" t="str">
        <f>IF('9'!$B$5="","",IF('9'!$B$68="","",'9'!$B$5))</f>
        <v/>
      </c>
      <c r="AY2898" s="137" t="str">
        <f>IF('9'!$B$5="","",IF('9'!$B$68="","","PCF008002"))</f>
        <v/>
      </c>
      <c r="AZ2898" s="140" t="str">
        <f>IF('9'!$B$5="","",IF('9'!$B$68="","",9))</f>
        <v/>
      </c>
      <c r="BA2898" s="137" t="str">
        <f>IF('9'!$B$5="","",IF('9'!$B$68="","",994))</f>
        <v/>
      </c>
      <c r="BB2898" s="137"/>
      <c r="BC2898" s="141" t="str">
        <f>IF('9'!$B$5="","",IF('9'!$B$68="","",0))</f>
        <v/>
      </c>
      <c r="BD2898" s="137" t="str">
        <f>IF('9'!$B$5="","",IF('9'!$B$68="","",'9'!$B$2))</f>
        <v/>
      </c>
      <c r="BE2898" s="138" t="str">
        <f>IF('9'!$B$5="","",IF('9'!$B$68="","",'9'!$B$4))</f>
        <v/>
      </c>
    </row>
    <row r="2899" spans="50:57" x14ac:dyDescent="0.25">
      <c r="AX2899" s="139" t="str">
        <f>IF('9'!$B$5="","",IF('9'!$B$68="","",'9'!$B$5))</f>
        <v/>
      </c>
      <c r="AY2899" s="137" t="str">
        <f>IF('9'!$B$5="","",IF('9'!$B$68="","","PCF008002"))</f>
        <v/>
      </c>
      <c r="AZ2899" s="140" t="str">
        <f>IF('9'!$B$5="","",IF('9'!$B$68="","",9))</f>
        <v/>
      </c>
      <c r="BA2899" s="137" t="str">
        <f>IF('9'!$B$5="","",IF('9'!$B$68="","",995))</f>
        <v/>
      </c>
      <c r="BB2899" s="137"/>
      <c r="BC2899" s="141" t="str">
        <f>IF('9'!$B$5="","",IF('9'!$B$68="","",0))</f>
        <v/>
      </c>
      <c r="BD2899" s="137" t="str">
        <f>IF('9'!$B$5="","",IF('9'!$B$68="","",'9'!$B$2))</f>
        <v/>
      </c>
      <c r="BE2899" s="138" t="str">
        <f>IF('9'!$B$5="","",IF('9'!$B$68="","",'9'!$B$4))</f>
        <v/>
      </c>
    </row>
    <row r="2900" spans="50:57" x14ac:dyDescent="0.25">
      <c r="AX2900" s="139" t="str">
        <f>IF('9'!$B$5="","",IF('9'!$B$68="","",'9'!$B$5))</f>
        <v/>
      </c>
      <c r="AY2900" s="137" t="str">
        <f>IF('9'!$B$5="","",IF('9'!$B$68="","","PCF008002"))</f>
        <v/>
      </c>
      <c r="AZ2900" s="140" t="str">
        <f>IF('9'!$B$5="","",IF('9'!$B$68="","",9))</f>
        <v/>
      </c>
      <c r="BA2900" s="137" t="str">
        <f>IF('9'!$B$5="","",IF('9'!$B$68="","",996))</f>
        <v/>
      </c>
      <c r="BB2900" s="137"/>
      <c r="BC2900" s="141" t="str">
        <f>IF('9'!$B$5="","",IF('9'!$B$68="","",0))</f>
        <v/>
      </c>
      <c r="BD2900" s="137" t="str">
        <f>IF('9'!$B$5="","",IF('9'!$B$68="","",'9'!$B$2))</f>
        <v/>
      </c>
      <c r="BE2900" s="138" t="str">
        <f>IF('9'!$B$5="","",IF('9'!$B$68="","",'9'!$B$4))</f>
        <v/>
      </c>
    </row>
    <row r="2901" spans="50:57" x14ac:dyDescent="0.25">
      <c r="AX2901" s="139" t="str">
        <f>IF('9'!$B$5="","",IF('9'!$B$68="","",'9'!$B$5))</f>
        <v/>
      </c>
      <c r="AY2901" s="137" t="str">
        <f>IF('9'!$B$5="","",IF('9'!$B$68="","","PCF008002"))</f>
        <v/>
      </c>
      <c r="AZ2901" s="140" t="str">
        <f>IF('9'!$B$5="","",IF('9'!$B$68="","",9))</f>
        <v/>
      </c>
      <c r="BA2901" s="137" t="str">
        <f>IF('9'!$B$5="","",IF('9'!$B$68="","",997))</f>
        <v/>
      </c>
      <c r="BB2901" s="137"/>
      <c r="BC2901" s="141" t="str">
        <f>IF('9'!$B$5="","",IF('9'!$B$68="","",0))</f>
        <v/>
      </c>
      <c r="BD2901" s="137" t="str">
        <f>IF('9'!$B$5="","",IF('9'!$B$68="","",'9'!$B$2))</f>
        <v/>
      </c>
      <c r="BE2901" s="138" t="str">
        <f>IF('9'!$B$5="","",IF('9'!$B$68="","",'9'!$B$4))</f>
        <v/>
      </c>
    </row>
    <row r="2902" spans="50:57" x14ac:dyDescent="0.25">
      <c r="AX2902" s="139" t="str">
        <f>IF('9'!$B$5="","",IF('9'!$B$68="","",'9'!$B$5))</f>
        <v/>
      </c>
      <c r="AY2902" s="137" t="str">
        <f>IF('9'!$B$5="","",IF('9'!$B$68="","","PCF008002"))</f>
        <v/>
      </c>
      <c r="AZ2902" s="140" t="str">
        <f>IF('9'!$B$5="","",IF('9'!$B$68="","",9))</f>
        <v/>
      </c>
      <c r="BA2902" s="137" t="str">
        <f>IF('9'!$B$5="","",IF('9'!$B$68="","",998))</f>
        <v/>
      </c>
      <c r="BB2902" s="137"/>
      <c r="BC2902" s="141" t="str">
        <f>IF('9'!$B$5="","",IF('9'!$B$68="","",0))</f>
        <v/>
      </c>
      <c r="BD2902" s="137" t="str">
        <f>IF('9'!$B$5="","",IF('9'!$B$68="","",'9'!$B$2))</f>
        <v/>
      </c>
      <c r="BE2902" s="138" t="str">
        <f>IF('9'!$B$5="","",IF('9'!$B$68="","",'9'!$B$4))</f>
        <v/>
      </c>
    </row>
    <row r="2903" spans="50:57" x14ac:dyDescent="0.25">
      <c r="AX2903" s="139" t="str">
        <f>IF('9'!$B$5="","",IF('9'!$B$68="","",'9'!$B$5))</f>
        <v/>
      </c>
      <c r="AY2903" s="137" t="str">
        <f>IF('9'!$B$5="","",IF('9'!$B$68="","","PCF008002"))</f>
        <v/>
      </c>
      <c r="AZ2903" s="140" t="str">
        <f>IF('9'!$B$5="","",IF('9'!$B$68="","",9))</f>
        <v/>
      </c>
      <c r="BA2903" s="137" t="str">
        <f>IF('9'!$B$5="","",IF('9'!$B$68="","",999))</f>
        <v/>
      </c>
      <c r="BB2903" s="137"/>
      <c r="BC2903" s="141" t="str">
        <f>IF('9'!$B$5="","",IF('9'!$B$68="","",0))</f>
        <v/>
      </c>
      <c r="BD2903" s="137" t="str">
        <f>IF('9'!$B$5="","",IF('9'!$B$68="","",'9'!$B$2))</f>
        <v/>
      </c>
      <c r="BE2903" s="138" t="str">
        <f>IF('9'!$B$5="","",IF('9'!$B$68="","",'9'!$B$4))</f>
        <v/>
      </c>
    </row>
    <row r="2904" spans="50:57" x14ac:dyDescent="0.25">
      <c r="AX2904" s="139" t="str">
        <f>IF('9'!$B$5="","",IF('9'!$B$69="","",'9'!$B$5))</f>
        <v/>
      </c>
      <c r="AY2904" s="137" t="str">
        <f>IF('9'!$B$5="","",IF('9'!$B$69="","","PCF008002"))</f>
        <v/>
      </c>
      <c r="AZ2904" s="140" t="str">
        <f>IF('9'!$B$5="","",IF('9'!$B$69="","",10))</f>
        <v/>
      </c>
      <c r="BA2904" s="137" t="str">
        <f>IF('9'!$B$5="","",IF('9'!$B$69="","",1))</f>
        <v/>
      </c>
      <c r="BB2904" s="137" t="str">
        <f>IF('9'!$B$5="","",IF('9'!$B$69="","",IF('9'!$B$69="","",'9'!$B$69)))</f>
        <v/>
      </c>
      <c r="BC2904" s="141" t="str">
        <f>IF('9'!$B$5="","",IF('9'!$B$69="","",0))</f>
        <v/>
      </c>
      <c r="BD2904" s="137" t="str">
        <f>IF('9'!$B$5="","",IF('9'!$B$69="","",'9'!$B$2))</f>
        <v/>
      </c>
      <c r="BE2904" s="138" t="str">
        <f>IF('9'!$B$5="","",IF('9'!$B$69="","",'9'!$B$4))</f>
        <v/>
      </c>
    </row>
    <row r="2905" spans="50:57" x14ac:dyDescent="0.25">
      <c r="AX2905" s="139" t="str">
        <f>IF('9'!$B$5="","",IF('9'!$B$69="","",'9'!$B$5))</f>
        <v/>
      </c>
      <c r="AY2905" s="137" t="str">
        <f>IF('9'!$B$5="","",IF('9'!$B$69="","","PCF008002"))</f>
        <v/>
      </c>
      <c r="AZ2905" s="140" t="str">
        <f>IF('9'!$B$5="","",IF('9'!$B$69="","",10))</f>
        <v/>
      </c>
      <c r="BA2905" s="137" t="str">
        <f>IF('9'!$B$5="","",IF('9'!$B$69="","",2))</f>
        <v/>
      </c>
      <c r="BB2905" s="137" t="str">
        <f>IF('9'!$B$5="","",IF('9'!$B$69="","",IF('9'!$J$69="","",'9'!$J$69)))</f>
        <v/>
      </c>
      <c r="BC2905" s="141" t="str">
        <f>IF('9'!$B$5="","",IF('9'!$B$69="","",0))</f>
        <v/>
      </c>
      <c r="BD2905" s="137" t="str">
        <f>IF('9'!$B$5="","",IF('9'!$B$69="","",'9'!$B$2))</f>
        <v/>
      </c>
      <c r="BE2905" s="138" t="str">
        <f>IF('9'!$B$5="","",IF('9'!$B$69="","",'9'!$B$4))</f>
        <v/>
      </c>
    </row>
    <row r="2906" spans="50:57" x14ac:dyDescent="0.25">
      <c r="AX2906" s="139" t="str">
        <f>IF('9'!$B$5="","",IF('9'!$B$69="","",'9'!$B$5))</f>
        <v/>
      </c>
      <c r="AY2906" s="137" t="str">
        <f>IF('9'!$B$5="","",IF('9'!$B$69="","","PCF008002"))</f>
        <v/>
      </c>
      <c r="AZ2906" s="140" t="str">
        <f>IF('9'!$B$5="","",IF('9'!$B$69="","",10))</f>
        <v/>
      </c>
      <c r="BA2906" s="137" t="str">
        <f>IF('9'!$B$5="","",IF('9'!$B$69="","",3))</f>
        <v/>
      </c>
      <c r="BB2906" s="137" t="str">
        <f>IF('9'!$B$5="","",IF('9'!$B$69="","",IF('9'!$D$69="","",'9'!$D$69)))</f>
        <v/>
      </c>
      <c r="BC2906" s="141" t="str">
        <f>IF('9'!$B$5="","",IF('9'!$B$69="","",0))</f>
        <v/>
      </c>
      <c r="BD2906" s="137" t="str">
        <f>IF('9'!$B$5="","",IF('9'!$B$69="","",'9'!$B$2))</f>
        <v/>
      </c>
      <c r="BE2906" s="138" t="str">
        <f>IF('9'!$B$5="","",IF('9'!$B$69="","",'9'!$B$4))</f>
        <v/>
      </c>
    </row>
    <row r="2907" spans="50:57" x14ac:dyDescent="0.25">
      <c r="AX2907" s="139" t="str">
        <f>IF('9'!$B$5="","",IF('9'!$B$69="","",'9'!$B$5))</f>
        <v/>
      </c>
      <c r="AY2907" s="137" t="str">
        <f>IF('9'!$B$5="","",IF('9'!$B$69="","","PCF008002"))</f>
        <v/>
      </c>
      <c r="AZ2907" s="140" t="str">
        <f>IF('9'!$B$5="","",IF('9'!$B$69="","",10))</f>
        <v/>
      </c>
      <c r="BA2907" s="137" t="str">
        <f>IF('9'!$B$5="","",IF('9'!$B$69="","",4))</f>
        <v/>
      </c>
      <c r="BB2907" s="137" t="str">
        <f>IF('9'!$B$5="","",IF('9'!$B$69="","",IF('9'!$D$69="","",'9'!$D$69)))</f>
        <v/>
      </c>
      <c r="BC2907" s="141" t="str">
        <f>IF('9'!$B$5="","",IF('9'!$B$69="","",0))</f>
        <v/>
      </c>
      <c r="BD2907" s="137" t="str">
        <f>IF('9'!$B$5="","",IF('9'!$B$69="","",'9'!$B$2))</f>
        <v/>
      </c>
      <c r="BE2907" s="138" t="str">
        <f>IF('9'!$B$5="","",IF('9'!$B$69="","",'9'!$B$4))</f>
        <v/>
      </c>
    </row>
    <row r="2908" spans="50:57" x14ac:dyDescent="0.25">
      <c r="AX2908" s="139" t="str">
        <f>IF('9'!$B$5="","",IF('9'!$B$69="","",'9'!$B$5))</f>
        <v/>
      </c>
      <c r="AY2908" s="137" t="str">
        <f>IF('9'!$B$5="","",IF('9'!$B$69="","","PCF008002"))</f>
        <v/>
      </c>
      <c r="AZ2908" s="140" t="str">
        <f>IF('9'!$B$5="","",IF('9'!$B$69="","",10))</f>
        <v/>
      </c>
      <c r="BA2908" s="137" t="str">
        <f>IF('9'!$B$5="","",IF('9'!$B$69="","",5))</f>
        <v/>
      </c>
      <c r="BB2908" s="137" t="str">
        <f>IF('9'!$B$5="","",IF('9'!$B$69="","",IF('9'!$F$69="","",'9'!$F$69)))</f>
        <v/>
      </c>
      <c r="BC2908" s="141" t="str">
        <f>IF('9'!$B$5="","",IF('9'!$B$69="","",0))</f>
        <v/>
      </c>
      <c r="BD2908" s="137" t="str">
        <f>IF('9'!$B$5="","",IF('9'!$B$69="","",'9'!$B$2))</f>
        <v/>
      </c>
      <c r="BE2908" s="138" t="str">
        <f>IF('9'!$B$5="","",IF('9'!$B$69="","",'9'!$B$4))</f>
        <v/>
      </c>
    </row>
    <row r="2909" spans="50:57" x14ac:dyDescent="0.25">
      <c r="AX2909" s="139" t="str">
        <f>IF('9'!$B$5="","",IF('9'!$B$69="","",'9'!$B$5))</f>
        <v/>
      </c>
      <c r="AY2909" s="137" t="str">
        <f>IF('9'!$B$5="","",IF('9'!$B$69="","","PCF008002"))</f>
        <v/>
      </c>
      <c r="AZ2909" s="140" t="str">
        <f>IF('9'!$B$5="","",IF('9'!$B$69="","",10))</f>
        <v/>
      </c>
      <c r="BA2909" s="137" t="str">
        <f>IF('9'!$B$5="","",IF('9'!$B$69="","",6))</f>
        <v/>
      </c>
      <c r="BB2909" s="137" t="str">
        <f>IF('9'!$B$5="","",IF('9'!$B$69="","",IF('9'!$G$69="","",'9'!$G$69)))</f>
        <v/>
      </c>
      <c r="BC2909" s="141" t="str">
        <f>IF('9'!$B$5="","",IF('9'!$B$69="","",0))</f>
        <v/>
      </c>
      <c r="BD2909" s="137" t="str">
        <f>IF('9'!$B$5="","",IF('9'!$B$69="","",'9'!$B$2))</f>
        <v/>
      </c>
      <c r="BE2909" s="138" t="str">
        <f>IF('9'!$B$5="","",IF('9'!$B$69="","",'9'!$B$4))</f>
        <v/>
      </c>
    </row>
    <row r="2910" spans="50:57" x14ac:dyDescent="0.25">
      <c r="AX2910" s="139" t="str">
        <f>IF('9'!$B$5="","",IF('9'!$B$69="","",'9'!$B$5))</f>
        <v/>
      </c>
      <c r="AY2910" s="137" t="str">
        <f>IF('9'!$B$5="","",IF('9'!$B$69="","","PCF008002"))</f>
        <v/>
      </c>
      <c r="AZ2910" s="140" t="str">
        <f>IF('9'!$B$5="","",IF('9'!$B$69="","",10))</f>
        <v/>
      </c>
      <c r="BA2910" s="137" t="str">
        <f>IF('9'!$B$5="","",IF('9'!$B$69="","",7))</f>
        <v/>
      </c>
      <c r="BB2910" s="137" t="str">
        <f>IF('9'!$B$5="","",IF('9'!$B$69="","",IF('9'!$H$69="","",'9'!$H$69)))</f>
        <v/>
      </c>
      <c r="BC2910" s="141" t="str">
        <f>IF('9'!$B$5="","",IF('9'!$B$69="","",0))</f>
        <v/>
      </c>
      <c r="BD2910" s="137" t="str">
        <f>IF('9'!$B$5="","",IF('9'!$B$69="","",'9'!$B$2))</f>
        <v/>
      </c>
      <c r="BE2910" s="138" t="str">
        <f>IF('9'!$B$5="","",IF('9'!$B$69="","",'9'!$B$4))</f>
        <v/>
      </c>
    </row>
    <row r="2911" spans="50:57" x14ac:dyDescent="0.25">
      <c r="AX2911" s="139" t="str">
        <f>IF('9'!$B$5="","",IF('9'!$B$69="","",'9'!$B$5))</f>
        <v/>
      </c>
      <c r="AY2911" s="137" t="str">
        <f>IF('9'!$B$5="","",IF('9'!$B$69="","","PCF008002"))</f>
        <v/>
      </c>
      <c r="AZ2911" s="140" t="str">
        <f>IF('9'!$B$5="","",IF('9'!$B$69="","",10))</f>
        <v/>
      </c>
      <c r="BA2911" s="137" t="str">
        <f>IF('9'!$B$5="","",IF('9'!$B$69="","",8))</f>
        <v/>
      </c>
      <c r="BB2911" s="137" t="str">
        <f>IF('9'!$B$5="","",IF('9'!$B$69="","",IF('9'!$I$69="","",'9'!$I$69)))</f>
        <v/>
      </c>
      <c r="BC2911" s="141" t="str">
        <f>IF('9'!$B$5="","",IF('9'!$B$69="","",0))</f>
        <v/>
      </c>
      <c r="BD2911" s="137" t="str">
        <f>IF('9'!$B$5="","",IF('9'!$B$69="","",'9'!$B$2))</f>
        <v/>
      </c>
      <c r="BE2911" s="138" t="str">
        <f>IF('9'!$B$5="","",IF('9'!$B$69="","",'9'!$B$4))</f>
        <v/>
      </c>
    </row>
    <row r="2912" spans="50:57" x14ac:dyDescent="0.25">
      <c r="AX2912" s="139" t="str">
        <f>IF('9'!$B$5="","",IF('9'!$B$69="","",'9'!$B$5))</f>
        <v/>
      </c>
      <c r="AY2912" s="137" t="str">
        <f>IF('9'!$B$5="","",IF('9'!$B$69="","","PCF008002"))</f>
        <v/>
      </c>
      <c r="AZ2912" s="140" t="str">
        <f>IF('9'!$B$5="","",IF('9'!$B$69="","",10))</f>
        <v/>
      </c>
      <c r="BA2912" s="137" t="str">
        <f>IF('9'!$B$5="","",IF('9'!$B$69="","",9))</f>
        <v/>
      </c>
      <c r="BB2912" s="137" t="str">
        <f>IF('9'!$B$5="","",IF('9'!$B$69="","","QAQC"))</f>
        <v/>
      </c>
      <c r="BC2912" s="141" t="str">
        <f>IF('9'!$B$5="","",IF('9'!$B$69="","",0))</f>
        <v/>
      </c>
      <c r="BD2912" s="137" t="str">
        <f>IF('9'!$B$5="","",IF('9'!$B$69="","",'9'!$B$2))</f>
        <v/>
      </c>
      <c r="BE2912" s="138" t="str">
        <f>IF('9'!$B$5="","",IF('9'!$B$69="","",'9'!$B$4))</f>
        <v/>
      </c>
    </row>
    <row r="2913" spans="50:57" x14ac:dyDescent="0.25">
      <c r="AX2913" s="139" t="str">
        <f>IF('9'!$B$5="","",IF('9'!$B$69="","",'9'!$B$5))</f>
        <v/>
      </c>
      <c r="AY2913" s="137" t="str">
        <f>IF('9'!$B$5="","",IF('9'!$B$69="","","PCF008002"))</f>
        <v/>
      </c>
      <c r="AZ2913" s="140" t="str">
        <f>IF('9'!$B$5="","",IF('9'!$B$69="","",10))</f>
        <v/>
      </c>
      <c r="BA2913" s="137" t="str">
        <f>IF('9'!$B$5="","",IF('9'!$B$69="","",10))</f>
        <v/>
      </c>
      <c r="BB2913" s="137" t="str">
        <f>IF('9'!$B$5="","",IF('9'!$B$69="","",IF('9'!$R$69="","",'9'!$R$69)))</f>
        <v/>
      </c>
      <c r="BC2913" s="141" t="str">
        <f>IF('9'!$B$5="","",IF('9'!$B$69="","",0))</f>
        <v/>
      </c>
      <c r="BD2913" s="137" t="str">
        <f>IF('9'!$B$5="","",IF('9'!$B$69="","",'9'!$B$2))</f>
        <v/>
      </c>
      <c r="BE2913" s="138" t="str">
        <f>IF('9'!$B$5="","",IF('9'!$B$69="","",'9'!$B$4))</f>
        <v/>
      </c>
    </row>
    <row r="2914" spans="50:57" x14ac:dyDescent="0.25">
      <c r="AX2914" s="139" t="str">
        <f>IF('9'!$B$5="","",IF('9'!$B$69="","",'9'!$B$5))</f>
        <v/>
      </c>
      <c r="AY2914" s="137" t="str">
        <f>IF('9'!$B$5="","",IF('9'!$B$69="","","PCF008002"))</f>
        <v/>
      </c>
      <c r="AZ2914" s="140" t="str">
        <f>IF('9'!$B$5="","",IF('9'!$B$69="","",10))</f>
        <v/>
      </c>
      <c r="BA2914" s="137" t="str">
        <f>IF('9'!$B$5="","",IF('9'!$B$69="","",11))</f>
        <v/>
      </c>
      <c r="BB2914" s="137" t="str">
        <f>IF('9'!$B$5="","",IF('9'!$B$69="","",IF('9'!$K$69="","",'9'!$K$69)))</f>
        <v/>
      </c>
      <c r="BC2914" s="141" t="str">
        <f>IF('9'!$B$5="","",IF('9'!$B$69="","",0))</f>
        <v/>
      </c>
      <c r="BD2914" s="137" t="str">
        <f>IF('9'!$B$5="","",IF('9'!$B$69="","",'9'!$B$2))</f>
        <v/>
      </c>
      <c r="BE2914" s="138" t="str">
        <f>IF('9'!$B$5="","",IF('9'!$B$69="","",'9'!$B$4))</f>
        <v/>
      </c>
    </row>
    <row r="2915" spans="50:57" x14ac:dyDescent="0.25">
      <c r="AX2915" s="139" t="str">
        <f>IF('9'!$B$5="","",IF('9'!$B$69="","",'9'!$B$5))</f>
        <v/>
      </c>
      <c r="AY2915" s="137" t="str">
        <f>IF('9'!$B$5="","",IF('9'!$B$69="","","PCF008002"))</f>
        <v/>
      </c>
      <c r="AZ2915" s="140" t="str">
        <f>IF('9'!$B$5="","",IF('9'!$B$69="","",10))</f>
        <v/>
      </c>
      <c r="BA2915" s="137" t="str">
        <f>IF('9'!$B$5="","",IF('9'!$B$69="","",12))</f>
        <v/>
      </c>
      <c r="BB2915" s="137" t="str">
        <f>IF('9'!$B$5="","",IF('9'!$B$69="","",IF('9'!$E$69="","",'9'!$E$69)))</f>
        <v/>
      </c>
      <c r="BC2915" s="141" t="str">
        <f>IF('9'!$B$5="","",IF('9'!$B$69="","",0))</f>
        <v/>
      </c>
      <c r="BD2915" s="137" t="str">
        <f>IF('9'!$B$5="","",IF('9'!$B$69="","",'9'!$B$2))</f>
        <v/>
      </c>
      <c r="BE2915" s="138" t="str">
        <f>IF('9'!$B$5="","",IF('9'!$B$69="","",'9'!$B$4))</f>
        <v/>
      </c>
    </row>
    <row r="2916" spans="50:57" x14ac:dyDescent="0.25">
      <c r="AX2916" s="139" t="str">
        <f>IF('9'!$B$5="","",IF('9'!$B$69="","",'9'!$B$5))</f>
        <v/>
      </c>
      <c r="AY2916" s="137" t="str">
        <f>IF('9'!$B$5="","",IF('9'!$B$69="","","PCF008002"))</f>
        <v/>
      </c>
      <c r="AZ2916" s="140" t="str">
        <f>IF('9'!$B$5="","",IF('9'!$B$69="","",10))</f>
        <v/>
      </c>
      <c r="BA2916" s="137" t="str">
        <f>IF('9'!$B$5="","",IF('9'!$B$69="","",990))</f>
        <v/>
      </c>
      <c r="BB2916" s="137"/>
      <c r="BC2916" s="141" t="str">
        <f>IF('9'!$B$5="","",IF('9'!$B$69="","",0))</f>
        <v/>
      </c>
      <c r="BD2916" s="137" t="str">
        <f>IF('9'!$B$5="","",IF('9'!$B$69="","",'9'!$B$2))</f>
        <v/>
      </c>
      <c r="BE2916" s="138" t="str">
        <f>IF('9'!$B$5="","",IF('9'!$B$69="","",'9'!$B$4))</f>
        <v/>
      </c>
    </row>
    <row r="2917" spans="50:57" x14ac:dyDescent="0.25">
      <c r="AX2917" s="139" t="str">
        <f>IF('9'!$B$5="","",IF('9'!$B$69="","",'9'!$B$5))</f>
        <v/>
      </c>
      <c r="AY2917" s="137" t="str">
        <f>IF('9'!$B$5="","",IF('9'!$B$69="","","PCF008002"))</f>
        <v/>
      </c>
      <c r="AZ2917" s="140" t="str">
        <f>IF('9'!$B$5="","",IF('9'!$B$69="","",10))</f>
        <v/>
      </c>
      <c r="BA2917" s="137" t="str">
        <f>IF('9'!$B$5="","",IF('9'!$B$69="","",992))</f>
        <v/>
      </c>
      <c r="BB2917" s="137"/>
      <c r="BC2917" s="141" t="str">
        <f>IF('9'!$B$5="","",IF('9'!$B$69="","",0))</f>
        <v/>
      </c>
      <c r="BD2917" s="137" t="str">
        <f>IF('9'!$B$5="","",IF('9'!$B$69="","",'9'!$B$2))</f>
        <v/>
      </c>
      <c r="BE2917" s="138" t="str">
        <f>IF('9'!$B$5="","",IF('9'!$B$69="","",'9'!$B$4))</f>
        <v/>
      </c>
    </row>
    <row r="2918" spans="50:57" x14ac:dyDescent="0.25">
      <c r="AX2918" s="139" t="str">
        <f>IF('9'!$B$5="","",IF('9'!$B$69="","",'9'!$B$5))</f>
        <v/>
      </c>
      <c r="AY2918" s="137" t="str">
        <f>IF('9'!$B$5="","",IF('9'!$B$69="","","PCF008002"))</f>
        <v/>
      </c>
      <c r="AZ2918" s="140" t="str">
        <f>IF('9'!$B$5="","",IF('9'!$B$69="","",10))</f>
        <v/>
      </c>
      <c r="BA2918" s="137" t="str">
        <f>IF('9'!$B$5="","",IF('9'!$B$69="","",993))</f>
        <v/>
      </c>
      <c r="BB2918" s="137"/>
      <c r="BC2918" s="141" t="str">
        <f>IF('9'!$B$5="","",IF('9'!$B$69="","",0))</f>
        <v/>
      </c>
      <c r="BD2918" s="137" t="str">
        <f>IF('9'!$B$5="","",IF('9'!$B$69="","",'9'!$B$2))</f>
        <v/>
      </c>
      <c r="BE2918" s="138" t="str">
        <f>IF('9'!$B$5="","",IF('9'!$B$69="","",'9'!$B$4))</f>
        <v/>
      </c>
    </row>
    <row r="2919" spans="50:57" x14ac:dyDescent="0.25">
      <c r="AX2919" s="139" t="str">
        <f>IF('9'!$B$5="","",IF('9'!$B$69="","",'9'!$B$5))</f>
        <v/>
      </c>
      <c r="AY2919" s="137" t="str">
        <f>IF('9'!$B$5="","",IF('9'!$B$69="","","PCF008002"))</f>
        <v/>
      </c>
      <c r="AZ2919" s="140" t="str">
        <f>IF('9'!$B$5="","",IF('9'!$B$69="","",10))</f>
        <v/>
      </c>
      <c r="BA2919" s="137" t="str">
        <f>IF('9'!$B$5="","",IF('9'!$B$69="","",994))</f>
        <v/>
      </c>
      <c r="BB2919" s="137"/>
      <c r="BC2919" s="141" t="str">
        <f>IF('9'!$B$5="","",IF('9'!$B$69="","",0))</f>
        <v/>
      </c>
      <c r="BD2919" s="137" t="str">
        <f>IF('9'!$B$5="","",IF('9'!$B$69="","",'9'!$B$2))</f>
        <v/>
      </c>
      <c r="BE2919" s="138" t="str">
        <f>IF('9'!$B$5="","",IF('9'!$B$69="","",'9'!$B$4))</f>
        <v/>
      </c>
    </row>
    <row r="2920" spans="50:57" x14ac:dyDescent="0.25">
      <c r="AX2920" s="139" t="str">
        <f>IF('9'!$B$5="","",IF('9'!$B$69="","",'9'!$B$5))</f>
        <v/>
      </c>
      <c r="AY2920" s="137" t="str">
        <f>IF('9'!$B$5="","",IF('9'!$B$69="","","PCF008002"))</f>
        <v/>
      </c>
      <c r="AZ2920" s="140" t="str">
        <f>IF('9'!$B$5="","",IF('9'!$B$69="","",10))</f>
        <v/>
      </c>
      <c r="BA2920" s="137" t="str">
        <f>IF('9'!$B$5="","",IF('9'!$B$69="","",995))</f>
        <v/>
      </c>
      <c r="BB2920" s="137"/>
      <c r="BC2920" s="141" t="str">
        <f>IF('9'!$B$5="","",IF('9'!$B$69="","",0))</f>
        <v/>
      </c>
      <c r="BD2920" s="137" t="str">
        <f>IF('9'!$B$5="","",IF('9'!$B$69="","",'9'!$B$2))</f>
        <v/>
      </c>
      <c r="BE2920" s="138" t="str">
        <f>IF('9'!$B$5="","",IF('9'!$B$69="","",'9'!$B$4))</f>
        <v/>
      </c>
    </row>
    <row r="2921" spans="50:57" x14ac:dyDescent="0.25">
      <c r="AX2921" s="139" t="str">
        <f>IF('9'!$B$5="","",IF('9'!$B$69="","",'9'!$B$5))</f>
        <v/>
      </c>
      <c r="AY2921" s="137" t="str">
        <f>IF('9'!$B$5="","",IF('9'!$B$69="","","PCF008002"))</f>
        <v/>
      </c>
      <c r="AZ2921" s="140" t="str">
        <f>IF('9'!$B$5="","",IF('9'!$B$69="","",10))</f>
        <v/>
      </c>
      <c r="BA2921" s="137" t="str">
        <f>IF('9'!$B$5="","",IF('9'!$B$69="","",996))</f>
        <v/>
      </c>
      <c r="BB2921" s="137"/>
      <c r="BC2921" s="141" t="str">
        <f>IF('9'!$B$5="","",IF('9'!$B$69="","",0))</f>
        <v/>
      </c>
      <c r="BD2921" s="137" t="str">
        <f>IF('9'!$B$5="","",IF('9'!$B$69="","",'9'!$B$2))</f>
        <v/>
      </c>
      <c r="BE2921" s="138" t="str">
        <f>IF('9'!$B$5="","",IF('9'!$B$69="","",'9'!$B$4))</f>
        <v/>
      </c>
    </row>
    <row r="2922" spans="50:57" x14ac:dyDescent="0.25">
      <c r="AX2922" s="139" t="str">
        <f>IF('9'!$B$5="","",IF('9'!$B$69="","",'9'!$B$5))</f>
        <v/>
      </c>
      <c r="AY2922" s="137" t="str">
        <f>IF('9'!$B$5="","",IF('9'!$B$69="","","PCF008002"))</f>
        <v/>
      </c>
      <c r="AZ2922" s="140" t="str">
        <f>IF('9'!$B$5="","",IF('9'!$B$69="","",10))</f>
        <v/>
      </c>
      <c r="BA2922" s="137" t="str">
        <f>IF('9'!$B$5="","",IF('9'!$B$69="","",997))</f>
        <v/>
      </c>
      <c r="BB2922" s="137"/>
      <c r="BC2922" s="141" t="str">
        <f>IF('9'!$B$5="","",IF('9'!$B$69="","",0))</f>
        <v/>
      </c>
      <c r="BD2922" s="137" t="str">
        <f>IF('9'!$B$5="","",IF('9'!$B$69="","",'9'!$B$2))</f>
        <v/>
      </c>
      <c r="BE2922" s="138" t="str">
        <f>IF('9'!$B$5="","",IF('9'!$B$69="","",'9'!$B$4))</f>
        <v/>
      </c>
    </row>
    <row r="2923" spans="50:57" x14ac:dyDescent="0.25">
      <c r="AX2923" s="139" t="str">
        <f>IF('9'!$B$5="","",IF('9'!$B$69="","",'9'!$B$5))</f>
        <v/>
      </c>
      <c r="AY2923" s="137" t="str">
        <f>IF('9'!$B$5="","",IF('9'!$B$69="","","PCF008002"))</f>
        <v/>
      </c>
      <c r="AZ2923" s="140" t="str">
        <f>IF('9'!$B$5="","",IF('9'!$B$69="","",10))</f>
        <v/>
      </c>
      <c r="BA2923" s="137" t="str">
        <f>IF('9'!$B$5="","",IF('9'!$B$69="","",998))</f>
        <v/>
      </c>
      <c r="BB2923" s="137"/>
      <c r="BC2923" s="141" t="str">
        <f>IF('9'!$B$5="","",IF('9'!$B$69="","",0))</f>
        <v/>
      </c>
      <c r="BD2923" s="137" t="str">
        <f>IF('9'!$B$5="","",IF('9'!$B$69="","",'9'!$B$2))</f>
        <v/>
      </c>
      <c r="BE2923" s="138" t="str">
        <f>IF('9'!$B$5="","",IF('9'!$B$69="","",'9'!$B$4))</f>
        <v/>
      </c>
    </row>
    <row r="2924" spans="50:57" x14ac:dyDescent="0.25">
      <c r="AX2924" s="139" t="str">
        <f>IF('9'!$B$5="","",IF('9'!$B$69="","",'9'!$B$5))</f>
        <v/>
      </c>
      <c r="AY2924" s="137" t="str">
        <f>IF('9'!$B$5="","",IF('9'!$B$69="","","PCF008002"))</f>
        <v/>
      </c>
      <c r="AZ2924" s="140" t="str">
        <f>IF('9'!$B$5="","",IF('9'!$B$69="","",10))</f>
        <v/>
      </c>
      <c r="BA2924" s="137" t="str">
        <f>IF('9'!$B$5="","",IF('9'!$B$69="","",999))</f>
        <v/>
      </c>
      <c r="BB2924" s="137"/>
      <c r="BC2924" s="141" t="str">
        <f>IF('9'!$B$5="","",IF('9'!$B$69="","",0))</f>
        <v/>
      </c>
      <c r="BD2924" s="137" t="str">
        <f>IF('9'!$B$5="","",IF('9'!$B$69="","",'9'!$B$2))</f>
        <v/>
      </c>
      <c r="BE2924" s="138" t="str">
        <f>IF('9'!$B$5="","",IF('9'!$B$69="","",'9'!$B$4))</f>
        <v/>
      </c>
    </row>
    <row r="2925" spans="50:57" x14ac:dyDescent="0.25">
      <c r="AX2925" s="139" t="str">
        <f>IF('9'!$B$5="","",IF('9'!$B$36="","",'9'!$B$5))</f>
        <v/>
      </c>
      <c r="AY2925" s="137" t="str">
        <f>IF('9'!$B$5="","",IF('9'!$B$36="","","PCF011003"))</f>
        <v/>
      </c>
      <c r="AZ2925" s="140" t="str">
        <f>IF('9'!$B$5="","",IF('9'!$B$36="","",1))</f>
        <v/>
      </c>
      <c r="BA2925" s="137" t="str">
        <f>IF('9'!$B$5="","",IF('9'!$B$36="","",1))</f>
        <v/>
      </c>
      <c r="BB2925" s="137" t="str">
        <f>IF('9'!$B$5="","",IF('9'!$B$36="","",IF('9'!$B$12="","",'9'!$B$12)))</f>
        <v/>
      </c>
      <c r="BC2925" s="141" t="str">
        <f>IF('9'!$B$5="","",IF('9'!$B$36="","",0))</f>
        <v/>
      </c>
      <c r="BD2925" s="137" t="str">
        <f>IF('9'!$B$5="","",IF('9'!$B$36="","",'9'!$B$2))</f>
        <v/>
      </c>
      <c r="BE2925" s="138" t="str">
        <f>IF('9'!$B$5="","",IF('9'!$B$36="","",'9'!$B$4))</f>
        <v/>
      </c>
    </row>
    <row r="2926" spans="50:57" x14ac:dyDescent="0.25">
      <c r="AX2926" s="139" t="str">
        <f>IF('9'!$B$5="","",IF('9'!$B$36="","",'9'!$B$5))</f>
        <v/>
      </c>
      <c r="AY2926" s="137" t="str">
        <f>IF('9'!$B$5="","",IF('9'!$B$36="","","PCF011003"))</f>
        <v/>
      </c>
      <c r="AZ2926" s="140" t="str">
        <f>IF('9'!$B$5="","",IF('9'!$B$36="","",1))</f>
        <v/>
      </c>
      <c r="BA2926" s="137" t="str">
        <f>IF('9'!$B$5="","",IF('9'!$B$36="","",2))</f>
        <v/>
      </c>
      <c r="BB2926" s="137" t="str">
        <f>IF('9'!$B$5="","",IF('9'!$B$36="","",IF('9'!$B$13="","",'9'!$B$13)))</f>
        <v/>
      </c>
      <c r="BC2926" s="141" t="str">
        <f>IF('9'!$B$5="","",IF('9'!$B$36="","",0))</f>
        <v/>
      </c>
      <c r="BD2926" s="137" t="str">
        <f>IF('9'!$B$5="","",IF('9'!$B$36="","",'9'!$B$2))</f>
        <v/>
      </c>
      <c r="BE2926" s="138" t="str">
        <f>IF('9'!$B$5="","",IF('9'!$B$36="","",'9'!$B$4))</f>
        <v/>
      </c>
    </row>
    <row r="2927" spans="50:57" x14ac:dyDescent="0.25">
      <c r="AX2927" s="139" t="str">
        <f>IF('9'!$B$5="","",IF('9'!$B$36="","",'9'!$B$5))</f>
        <v/>
      </c>
      <c r="AY2927" s="137" t="str">
        <f>IF('9'!$B$5="","",IF('9'!$B$36="","","PCF011003"))</f>
        <v/>
      </c>
      <c r="AZ2927" s="140" t="str">
        <f>IF('9'!$B$5="","",IF('9'!$B$36="","",1))</f>
        <v/>
      </c>
      <c r="BA2927" s="137" t="str">
        <f>IF('9'!$B$5="","",IF('9'!$B$36="","",3))</f>
        <v/>
      </c>
      <c r="BB2927" s="137" t="str">
        <f>IF('9'!$B$5="","",IF('9'!$B$36="","",IF('9'!$B$14="","",'9'!$B$14)))</f>
        <v/>
      </c>
      <c r="BC2927" s="141" t="str">
        <f>IF('9'!$B$5="","",IF('9'!$B$36="","",0))</f>
        <v/>
      </c>
      <c r="BD2927" s="137" t="str">
        <f>IF('9'!$B$5="","",IF('9'!$B$36="","",'9'!$B$2))</f>
        <v/>
      </c>
      <c r="BE2927" s="138" t="str">
        <f>IF('9'!$B$5="","",IF('9'!$B$36="","",'9'!$B$4))</f>
        <v/>
      </c>
    </row>
    <row r="2928" spans="50:57" x14ac:dyDescent="0.25">
      <c r="AX2928" s="139" t="str">
        <f>IF('9'!$B$5="","",IF('9'!$B$36="","",'9'!$B$5))</f>
        <v/>
      </c>
      <c r="AY2928" s="137" t="str">
        <f>IF('9'!$B$5="","",IF('9'!$B$36="","","PCF011003"))</f>
        <v/>
      </c>
      <c r="AZ2928" s="140" t="str">
        <f>IF('9'!$B$5="","",IF('9'!$B$36="","",1))</f>
        <v/>
      </c>
      <c r="BA2928" s="137" t="str">
        <f>IF('9'!$B$5="","",IF('9'!$B$36="","",4))</f>
        <v/>
      </c>
      <c r="BB2928" s="137" t="str">
        <f>IF('9'!$B$5="","",IF('9'!$B$36="","",IF('9'!$B$36="","",'9'!$B$36)))</f>
        <v/>
      </c>
      <c r="BC2928" s="141" t="str">
        <f>IF('9'!$B$5="","",IF('9'!$B$36="","",0))</f>
        <v/>
      </c>
      <c r="BD2928" s="137" t="str">
        <f>IF('9'!$B$5="","",IF('9'!$B$36="","",'9'!$B$2))</f>
        <v/>
      </c>
      <c r="BE2928" s="138" t="str">
        <f>IF('9'!$B$5="","",IF('9'!$B$36="","",'9'!$B$4))</f>
        <v/>
      </c>
    </row>
    <row r="2929" spans="50:57" x14ac:dyDescent="0.25">
      <c r="AX2929" s="139" t="str">
        <f>IF('9'!$B$5="","",IF('9'!$B$36="","",'9'!$B$5))</f>
        <v/>
      </c>
      <c r="AY2929" s="137" t="str">
        <f>IF('9'!$B$5="","",IF('9'!$B$36="","","PCF011003"))</f>
        <v/>
      </c>
      <c r="AZ2929" s="140" t="str">
        <f>IF('9'!$B$5="","",IF('9'!$B$36="","",1))</f>
        <v/>
      </c>
      <c r="BA2929" s="137" t="str">
        <f>IF('9'!$B$5="","",IF('9'!$B$36="","",5))</f>
        <v/>
      </c>
      <c r="BB2929" s="137" t="str">
        <f>IF('9'!$B$5="","",IF('9'!$B$36="","",IF('9'!$B$37="","",'9'!$B$37)))</f>
        <v/>
      </c>
      <c r="BC2929" s="141" t="str">
        <f>IF('9'!$B$5="","",IF('9'!$B$36="","",0))</f>
        <v/>
      </c>
      <c r="BD2929" s="137" t="str">
        <f>IF('9'!$B$5="","",IF('9'!$B$36="","",'9'!$B$2))</f>
        <v/>
      </c>
      <c r="BE2929" s="138" t="str">
        <f>IF('9'!$B$5="","",IF('9'!$B$36="","",'9'!$B$4))</f>
        <v/>
      </c>
    </row>
    <row r="2930" spans="50:57" x14ac:dyDescent="0.25">
      <c r="AX2930" s="139" t="str">
        <f>IF('9'!$B$5="","",IF('9'!$B$36="","",'9'!$B$5))</f>
        <v/>
      </c>
      <c r="AY2930" s="137" t="str">
        <f>IF('9'!$B$5="","",IF('9'!$B$36="","","PCF011003"))</f>
        <v/>
      </c>
      <c r="AZ2930" s="140" t="str">
        <f>IF('9'!$B$5="","",IF('9'!$B$36="","",1))</f>
        <v/>
      </c>
      <c r="BA2930" s="137" t="str">
        <f>IF('9'!$B$5="","",IF('9'!$B$36="","",6))</f>
        <v/>
      </c>
      <c r="BB2930" s="137" t="str">
        <f>IF('9'!$B$5="","",IF('9'!$B$36="","",IF('9'!$B$38="","",'9'!$B$38)))</f>
        <v/>
      </c>
      <c r="BC2930" s="141" t="str">
        <f>IF('9'!$B$5="","",IF('9'!$B$36="","",0))</f>
        <v/>
      </c>
      <c r="BD2930" s="137" t="str">
        <f>IF('9'!$B$5="","",IF('9'!$B$36="","",'9'!$B$2))</f>
        <v/>
      </c>
      <c r="BE2930" s="138" t="str">
        <f>IF('9'!$B$5="","",IF('9'!$B$36="","",'9'!$B$4))</f>
        <v/>
      </c>
    </row>
    <row r="2931" spans="50:57" x14ac:dyDescent="0.25">
      <c r="AX2931" s="139" t="str">
        <f>IF('9'!$B$5="","",IF('9'!$B$36="","",'9'!$B$5))</f>
        <v/>
      </c>
      <c r="AY2931" s="137" t="str">
        <f>IF('9'!$B$5="","",IF('9'!$B$36="","","PCF011003"))</f>
        <v/>
      </c>
      <c r="AZ2931" s="140" t="str">
        <f>IF('9'!$B$5="","",IF('9'!$B$36="","",1))</f>
        <v/>
      </c>
      <c r="BA2931" s="137" t="str">
        <f>IF('9'!$B$5="","",IF('9'!$B$36="","",7))</f>
        <v/>
      </c>
      <c r="BB2931" s="137" t="str">
        <f>IF('9'!$B$5="","",IF('9'!$B$36="","",IF('9'!$B$39="","",'9'!$B$39)))</f>
        <v/>
      </c>
      <c r="BC2931" s="141" t="str">
        <f>IF('9'!$B$5="","",IF('9'!$B$36="","",0))</f>
        <v/>
      </c>
      <c r="BD2931" s="137" t="str">
        <f>IF('9'!$B$5="","",IF('9'!$B$36="","",'9'!$B$2))</f>
        <v/>
      </c>
      <c r="BE2931" s="138" t="str">
        <f>IF('9'!$B$5="","",IF('9'!$B$36="","",'9'!$B$4))</f>
        <v/>
      </c>
    </row>
    <row r="2932" spans="50:57" x14ac:dyDescent="0.25">
      <c r="AX2932" s="139" t="str">
        <f>IF('9'!$B$5="","",IF('9'!$B$36="","",'9'!$B$5))</f>
        <v/>
      </c>
      <c r="AY2932" s="137" t="str">
        <f>IF('9'!$B$5="","",IF('9'!$B$36="","","PCF011003"))</f>
        <v/>
      </c>
      <c r="AZ2932" s="140" t="str">
        <f>IF('9'!$B$5="","",IF('9'!$B$36="","",1))</f>
        <v/>
      </c>
      <c r="BA2932" s="137" t="str">
        <f>IF('9'!$B$5="","",IF('9'!$B$36="","",8))</f>
        <v/>
      </c>
      <c r="BB2932" s="137" t="str">
        <f>IF('9'!$B$5="","",IF('9'!$B$36="","",IF('9'!$B$40="","",'9'!$B$40)))</f>
        <v/>
      </c>
      <c r="BC2932" s="141" t="str">
        <f>IF('9'!$B$5="","",IF('9'!$B$36="","",0))</f>
        <v/>
      </c>
      <c r="BD2932" s="137" t="str">
        <f>IF('9'!$B$5="","",IF('9'!$B$36="","",'9'!$B$2))</f>
        <v/>
      </c>
      <c r="BE2932" s="138" t="str">
        <f>IF('9'!$B$5="","",IF('9'!$B$36="","",'9'!$B$4))</f>
        <v/>
      </c>
    </row>
    <row r="2933" spans="50:57" x14ac:dyDescent="0.25">
      <c r="AX2933" s="139" t="str">
        <f>IF('9'!$B$5="","",IF('9'!$B$36="","",'9'!$B$5))</f>
        <v/>
      </c>
      <c r="AY2933" s="137" t="str">
        <f>IF('9'!$B$5="","",IF('9'!$B$36="","","PCF011003"))</f>
        <v/>
      </c>
      <c r="AZ2933" s="140" t="str">
        <f>IF('9'!$B$5="","",IF('9'!$B$36="","",1))</f>
        <v/>
      </c>
      <c r="BA2933" s="137" t="str">
        <f>IF('9'!$B$5="","",IF('9'!$B$36="","",9))</f>
        <v/>
      </c>
      <c r="BB2933" s="137"/>
      <c r="BC2933" s="141" t="str">
        <f>IF('9'!$B$5="","",IF('9'!$B$36="","",'9'!$C$36))</f>
        <v/>
      </c>
      <c r="BD2933" s="137" t="str">
        <f>IF('9'!$B$5="","",IF('9'!$B$36="","",'9'!$B$2))</f>
        <v/>
      </c>
      <c r="BE2933" s="138" t="str">
        <f>IF('9'!$B$5="","",IF('9'!$B$36="","",'9'!$B$4))</f>
        <v/>
      </c>
    </row>
    <row r="2934" spans="50:57" x14ac:dyDescent="0.25">
      <c r="AX2934" s="139" t="str">
        <f>IF('9'!$B$5="","",IF('9'!$B$36="","",'9'!$B$5))</f>
        <v/>
      </c>
      <c r="AY2934" s="137" t="str">
        <f>IF('9'!$B$5="","",IF('9'!$B$36="","","PCF011003"))</f>
        <v/>
      </c>
      <c r="AZ2934" s="140" t="str">
        <f>IF('9'!$B$5="","",IF('9'!$B$36="","",1))</f>
        <v/>
      </c>
      <c r="BA2934" s="137" t="str">
        <f>IF('9'!$B$5="","",IF('9'!$B$36="","",10))</f>
        <v/>
      </c>
      <c r="BB2934" s="137"/>
      <c r="BC2934" s="141" t="str">
        <f>IF('9'!$B$5="","",IF('9'!$B$36="","",'9'!$C$37))</f>
        <v/>
      </c>
      <c r="BD2934" s="137" t="str">
        <f>IF('9'!$B$5="","",IF('9'!$B$36="","",'9'!$B$2))</f>
        <v/>
      </c>
      <c r="BE2934" s="138" t="str">
        <f>IF('9'!$B$5="","",IF('9'!$B$36="","",'9'!$B$4))</f>
        <v/>
      </c>
    </row>
    <row r="2935" spans="50:57" x14ac:dyDescent="0.25">
      <c r="AX2935" s="139" t="str">
        <f>IF('9'!$B$5="","",IF('9'!$B$36="","",'9'!$B$5))</f>
        <v/>
      </c>
      <c r="AY2935" s="137" t="str">
        <f>IF('9'!$B$5="","",IF('9'!$B$36="","","PCF011003"))</f>
        <v/>
      </c>
      <c r="AZ2935" s="140" t="str">
        <f>IF('9'!$B$5="","",IF('9'!$B$36="","",1))</f>
        <v/>
      </c>
      <c r="BA2935" s="137" t="str">
        <f>IF('9'!$B$5="","",IF('9'!$B$36="","",11))</f>
        <v/>
      </c>
      <c r="BB2935" s="137"/>
      <c r="BC2935" s="141" t="str">
        <f>IF('9'!$B$5="","",IF('9'!$B$36="","",'9'!$C$38))</f>
        <v/>
      </c>
      <c r="BD2935" s="137" t="str">
        <f>IF('9'!$B$5="","",IF('9'!$B$36="","",'9'!$B$2))</f>
        <v/>
      </c>
      <c r="BE2935" s="138" t="str">
        <f>IF('9'!$B$5="","",IF('9'!$B$36="","",'9'!$B$4))</f>
        <v/>
      </c>
    </row>
    <row r="2936" spans="50:57" x14ac:dyDescent="0.25">
      <c r="AX2936" s="139" t="str">
        <f>IF('9'!$B$5="","",IF('9'!$B$36="","",'9'!$B$5))</f>
        <v/>
      </c>
      <c r="AY2936" s="137" t="str">
        <f>IF('9'!$B$5="","",IF('9'!$B$36="","","PCF011003"))</f>
        <v/>
      </c>
      <c r="AZ2936" s="140" t="str">
        <f>IF('9'!$B$5="","",IF('9'!$B$36="","",1))</f>
        <v/>
      </c>
      <c r="BA2936" s="137" t="str">
        <f>IF('9'!$B$5="","",IF('9'!$B$36="","",12))</f>
        <v/>
      </c>
      <c r="BB2936" s="137" t="str">
        <f>IF('9'!$B$5="","",IF('9'!$B$36="","",IF('9'!$C$39="","",'9'!$C$39)))</f>
        <v/>
      </c>
      <c r="BC2936" s="141" t="str">
        <f>IF('9'!$B$5="","",IF('9'!$B$36="","",0))</f>
        <v/>
      </c>
      <c r="BD2936" s="137" t="str">
        <f>IF('9'!$B$5="","",IF('9'!$B$36="","",'9'!$B$2))</f>
        <v/>
      </c>
      <c r="BE2936" s="138" t="str">
        <f>IF('9'!$B$5="","",IF('9'!$B$36="","",'9'!$B$4))</f>
        <v/>
      </c>
    </row>
    <row r="2937" spans="50:57" x14ac:dyDescent="0.25">
      <c r="AX2937" s="139" t="str">
        <f>IF('9'!$B$5="","",IF('9'!$B$36="","",'9'!$B$5))</f>
        <v/>
      </c>
      <c r="AY2937" s="137" t="str">
        <f>IF('9'!$B$5="","",IF('9'!$B$36="","","PCF011003"))</f>
        <v/>
      </c>
      <c r="AZ2937" s="140" t="str">
        <f>IF('9'!$B$5="","",IF('9'!$B$36="","",1))</f>
        <v/>
      </c>
      <c r="BA2937" s="137" t="str">
        <f>IF('9'!$B$5="","",IF('9'!$B$36="","",13))</f>
        <v/>
      </c>
      <c r="BB2937" s="137"/>
      <c r="BC2937" s="141" t="str">
        <f>IF('9'!$B$5="","",IF('9'!$B$36="","",0))</f>
        <v/>
      </c>
      <c r="BD2937" s="137" t="str">
        <f>IF('9'!$B$5="","",IF('9'!$B$36="","",'9'!$B$2))</f>
        <v/>
      </c>
      <c r="BE2937" s="138" t="str">
        <f>IF('9'!$B$5="","",IF('9'!$B$36="","",'9'!$B$4))</f>
        <v/>
      </c>
    </row>
    <row r="2938" spans="50:57" x14ac:dyDescent="0.25">
      <c r="AX2938" s="139" t="str">
        <f>IF('9'!$B$5="","",IF('9'!$B$36="","",'9'!$B$5))</f>
        <v/>
      </c>
      <c r="AY2938" s="137" t="str">
        <f>IF('9'!$B$5="","",IF('9'!$B$36="","","PCF011003"))</f>
        <v/>
      </c>
      <c r="AZ2938" s="140" t="str">
        <f>IF('9'!$B$5="","",IF('9'!$B$36="","",1))</f>
        <v/>
      </c>
      <c r="BA2938" s="137" t="str">
        <f>IF('9'!$B$5="","",IF('9'!$B$36="","",14))</f>
        <v/>
      </c>
      <c r="BB2938" s="137" t="str">
        <f>IF('9'!$B$5="","",IF('9'!$B$36="","",IF('9'!$H$18="","",'9'!$H$18)))</f>
        <v/>
      </c>
      <c r="BC2938" s="141" t="str">
        <f>IF('9'!$B$5="","",IF('9'!$B$36="","",0))</f>
        <v/>
      </c>
      <c r="BD2938" s="137" t="str">
        <f>IF('9'!$B$5="","",IF('9'!$B$36="","",'9'!$B$2))</f>
        <v/>
      </c>
      <c r="BE2938" s="138" t="str">
        <f>IF('9'!$B$5="","",IF('9'!$B$36="","",'9'!$B$4))</f>
        <v/>
      </c>
    </row>
    <row r="2939" spans="50:57" x14ac:dyDescent="0.25">
      <c r="AX2939" s="139" t="str">
        <f>IF('9'!$B$5="","",IF('9'!$B$36="","",'9'!$B$5))</f>
        <v/>
      </c>
      <c r="AY2939" s="137" t="str">
        <f>IF('9'!$B$5="","",IF('9'!$B$36="","","PCF011003"))</f>
        <v/>
      </c>
      <c r="AZ2939" s="140" t="str">
        <f>IF('9'!$B$5="","",IF('9'!$B$36="","",1))</f>
        <v/>
      </c>
      <c r="BA2939" s="137" t="str">
        <f>IF('9'!$B$5="","",IF('9'!$B$36="","",15))</f>
        <v/>
      </c>
      <c r="BB2939" s="137" t="str">
        <f>IF('9'!$B$5="","",IF('9'!$B$36="","",IF('9'!$I$18="","",'9'!$I$18)))</f>
        <v/>
      </c>
      <c r="BC2939" s="141" t="str">
        <f>IF('9'!$B$5="","",IF('9'!$B$36="","",0))</f>
        <v/>
      </c>
      <c r="BD2939" s="137" t="str">
        <f>IF('9'!$B$5="","",IF('9'!$B$36="","",'9'!$B$2))</f>
        <v/>
      </c>
      <c r="BE2939" s="138" t="str">
        <f>IF('9'!$B$5="","",IF('9'!$B$36="","",'9'!$B$4))</f>
        <v/>
      </c>
    </row>
    <row r="2940" spans="50:57" x14ac:dyDescent="0.25">
      <c r="AX2940" s="139" t="str">
        <f>IF('9'!$B$5="","",IF('9'!$B$36="","",'9'!$B$5))</f>
        <v/>
      </c>
      <c r="AY2940" s="137" t="str">
        <f>IF('9'!$B$5="","",IF('9'!$B$36="","","PCF011003"))</f>
        <v/>
      </c>
      <c r="AZ2940" s="140" t="str">
        <f>IF('9'!$B$5="","",IF('9'!$B$36="","",1))</f>
        <v/>
      </c>
      <c r="BA2940" s="137" t="str">
        <f>IF('9'!$B$5="","",IF('9'!$B$36="","",16))</f>
        <v/>
      </c>
      <c r="BB2940" s="137"/>
      <c r="BC2940" s="141" t="str">
        <f>IF('9'!$B$5="","",IF('9'!$B$36="","",'9'!$J$18))</f>
        <v/>
      </c>
      <c r="BD2940" s="137" t="str">
        <f>IF('9'!$B$5="","",IF('9'!$B$36="","",'9'!$B$2))</f>
        <v/>
      </c>
      <c r="BE2940" s="138" t="str">
        <f>IF('9'!$B$5="","",IF('9'!$B$36="","",'9'!$B$4))</f>
        <v/>
      </c>
    </row>
    <row r="2941" spans="50:57" x14ac:dyDescent="0.25">
      <c r="AX2941" s="139" t="str">
        <f>IF('9'!$B$5="","",IF('9'!$B$36="","",'9'!$B$5))</f>
        <v/>
      </c>
      <c r="AY2941" s="137" t="str">
        <f>IF('9'!$B$5="","",IF('9'!$B$36="","","PCF011003"))</f>
        <v/>
      </c>
      <c r="AZ2941" s="140" t="str">
        <f>IF('9'!$B$5="","",IF('9'!$B$36="","",1))</f>
        <v/>
      </c>
      <c r="BA2941" s="137" t="str">
        <f>IF('9'!$B$5="","",IF('9'!$B$36="","",17))</f>
        <v/>
      </c>
      <c r="BB2941" s="137"/>
      <c r="BC2941" s="141" t="str">
        <f>IF('9'!$B$5="","",IF('9'!$B$36="","",0))</f>
        <v/>
      </c>
      <c r="BD2941" s="137" t="str">
        <f>IF('9'!$B$5="","",IF('9'!$B$36="","",'9'!$B$2))</f>
        <v/>
      </c>
      <c r="BE2941" s="138" t="str">
        <f>IF('9'!$B$5="","",IF('9'!$B$36="","",'9'!$B$4))</f>
        <v/>
      </c>
    </row>
    <row r="2942" spans="50:57" x14ac:dyDescent="0.25">
      <c r="AX2942" s="139" t="str">
        <f>IF('9'!$B$5="","",IF('9'!$B$36="","",'9'!$B$5))</f>
        <v/>
      </c>
      <c r="AY2942" s="137" t="str">
        <f>IF('9'!$B$5="","",IF('9'!$B$36="","","PCF011003"))</f>
        <v/>
      </c>
      <c r="AZ2942" s="140" t="str">
        <f>IF('9'!$B$5="","",IF('9'!$B$36="","",1))</f>
        <v/>
      </c>
      <c r="BA2942" s="137" t="str">
        <f>IF('9'!$B$5="","",IF('9'!$B$36="","",18))</f>
        <v/>
      </c>
      <c r="BB2942" s="137" t="str">
        <f>IF('9'!$B$5="","",IF('9'!$B$36="","",IF('9'!$H$19="","",'9'!$H$19)))</f>
        <v/>
      </c>
      <c r="BC2942" s="141" t="str">
        <f>IF('9'!$B$5="","",IF('9'!$B$36="","",0))</f>
        <v/>
      </c>
      <c r="BD2942" s="137" t="str">
        <f>IF('9'!$B$5="","",IF('9'!$B$36="","",'9'!$B$2))</f>
        <v/>
      </c>
      <c r="BE2942" s="138" t="str">
        <f>IF('9'!$B$5="","",IF('9'!$B$36="","",'9'!$B$4))</f>
        <v/>
      </c>
    </row>
    <row r="2943" spans="50:57" x14ac:dyDescent="0.25">
      <c r="AX2943" s="139" t="str">
        <f>IF('9'!$B$5="","",IF('9'!$B$36="","",'9'!$B$5))</f>
        <v/>
      </c>
      <c r="AY2943" s="137" t="str">
        <f>IF('9'!$B$5="","",IF('9'!$B$36="","","PCF011003"))</f>
        <v/>
      </c>
      <c r="AZ2943" s="140" t="str">
        <f>IF('9'!$B$5="","",IF('9'!$B$36="","",1))</f>
        <v/>
      </c>
      <c r="BA2943" s="137" t="str">
        <f>IF('9'!$B$5="","",IF('9'!$B$36="","",19))</f>
        <v/>
      </c>
      <c r="BB2943" s="137" t="str">
        <f>IF('9'!$B$5="","",IF('9'!$B$36="","",IF('9'!$I$19="","",'9'!$I$19)))</f>
        <v/>
      </c>
      <c r="BC2943" s="141" t="str">
        <f>IF('9'!$B$5="","",IF('9'!$B$36="","",0))</f>
        <v/>
      </c>
      <c r="BD2943" s="137" t="str">
        <f>IF('9'!$B$5="","",IF('9'!$B$36="","",'9'!$B$2))</f>
        <v/>
      </c>
      <c r="BE2943" s="138" t="str">
        <f>IF('9'!$B$5="","",IF('9'!$B$36="","",'9'!$B$4))</f>
        <v/>
      </c>
    </row>
    <row r="2944" spans="50:57" x14ac:dyDescent="0.25">
      <c r="AX2944" s="139" t="str">
        <f>IF('9'!$B$5="","",IF('9'!$B$36="","",'9'!$B$5))</f>
        <v/>
      </c>
      <c r="AY2944" s="137" t="str">
        <f>IF('9'!$B$5="","",IF('9'!$B$36="","","PCF011003"))</f>
        <v/>
      </c>
      <c r="AZ2944" s="140" t="str">
        <f>IF('9'!$B$5="","",IF('9'!$B$36="","",1))</f>
        <v/>
      </c>
      <c r="BA2944" s="137" t="str">
        <f>IF('9'!$B$5="","",IF('9'!$B$36="","",20))</f>
        <v/>
      </c>
      <c r="BB2944" s="137"/>
      <c r="BC2944" s="141" t="str">
        <f>IF('9'!$B$5="","",IF('9'!$B$36="","",'9'!$J$19))</f>
        <v/>
      </c>
      <c r="BD2944" s="137" t="str">
        <f>IF('9'!$B$5="","",IF('9'!$B$36="","",'9'!$B$2))</f>
        <v/>
      </c>
      <c r="BE2944" s="138" t="str">
        <f>IF('9'!$B$5="","",IF('9'!$B$36="","",'9'!$B$4))</f>
        <v/>
      </c>
    </row>
    <row r="2945" spans="50:57" x14ac:dyDescent="0.25">
      <c r="AX2945" s="139" t="str">
        <f>IF('9'!$B$5="","",IF('9'!$B$36="","",'9'!$B$5))</f>
        <v/>
      </c>
      <c r="AY2945" s="137" t="str">
        <f>IF('9'!$B$5="","",IF('9'!$B$36="","","PCF011003"))</f>
        <v/>
      </c>
      <c r="AZ2945" s="140" t="str">
        <f>IF('9'!$B$5="","",IF('9'!$B$36="","",1))</f>
        <v/>
      </c>
      <c r="BA2945" s="137" t="str">
        <f>IF('9'!$B$5="","",IF('9'!$B$36="","",21))</f>
        <v/>
      </c>
      <c r="BB2945" s="137"/>
      <c r="BC2945" s="141" t="str">
        <f>IF('9'!$B$5="","",IF('9'!$B$36="","",0))</f>
        <v/>
      </c>
      <c r="BD2945" s="137" t="str">
        <f>IF('9'!$B$5="","",IF('9'!$B$36="","",'9'!$B$2))</f>
        <v/>
      </c>
      <c r="BE2945" s="138" t="str">
        <f>IF('9'!$B$5="","",IF('9'!$B$36="","",'9'!$B$4))</f>
        <v/>
      </c>
    </row>
    <row r="2946" spans="50:57" x14ac:dyDescent="0.25">
      <c r="AX2946" s="139" t="str">
        <f>IF('9'!$B$5="","",IF('9'!$B$36="","",'9'!$B$5))</f>
        <v/>
      </c>
      <c r="AY2946" s="137" t="str">
        <f>IF('9'!$B$5="","",IF('9'!$B$36="","","PCF011003"))</f>
        <v/>
      </c>
      <c r="AZ2946" s="140" t="str">
        <f>IF('9'!$B$5="","",IF('9'!$B$36="","",1))</f>
        <v/>
      </c>
      <c r="BA2946" s="137" t="str">
        <f>IF('9'!$B$5="","",IF('9'!$B$36="","",22))</f>
        <v/>
      </c>
      <c r="BB2946" s="137" t="str">
        <f>IF('9'!$B$5="","",IF('9'!$B$36="","",IF('9'!$H$20="","",'9'!$H$20)))</f>
        <v/>
      </c>
      <c r="BC2946" s="141" t="str">
        <f>IF('9'!$B$5="","",IF('9'!$B$36="","",0))</f>
        <v/>
      </c>
      <c r="BD2946" s="137" t="str">
        <f>IF('9'!$B$5="","",IF('9'!$B$36="","",'9'!$B$2))</f>
        <v/>
      </c>
      <c r="BE2946" s="138" t="str">
        <f>IF('9'!$B$5="","",IF('9'!$B$36="","",'9'!$B$4))</f>
        <v/>
      </c>
    </row>
    <row r="2947" spans="50:57" x14ac:dyDescent="0.25">
      <c r="AX2947" s="139" t="str">
        <f>IF('9'!$B$5="","",IF('9'!$B$36="","",'9'!$B$5))</f>
        <v/>
      </c>
      <c r="AY2947" s="137" t="str">
        <f>IF('9'!$B$5="","",IF('9'!$B$36="","","PCF011003"))</f>
        <v/>
      </c>
      <c r="AZ2947" s="140" t="str">
        <f>IF('9'!$B$5="","",IF('9'!$B$36="","",1))</f>
        <v/>
      </c>
      <c r="BA2947" s="137" t="str">
        <f>IF('9'!$B$5="","",IF('9'!$B$36="","",23))</f>
        <v/>
      </c>
      <c r="BB2947" s="137" t="str">
        <f>IF('9'!$B$5="","",IF('9'!$B$36="","",IF('9'!$I$20="","",'9'!$I$20)))</f>
        <v/>
      </c>
      <c r="BC2947" s="141" t="str">
        <f>IF('9'!$B$5="","",IF('9'!$B$36="","",0))</f>
        <v/>
      </c>
      <c r="BD2947" s="137" t="str">
        <f>IF('9'!$B$5="","",IF('9'!$B$36="","",'9'!$B$2))</f>
        <v/>
      </c>
      <c r="BE2947" s="138" t="str">
        <f>IF('9'!$B$5="","",IF('9'!$B$36="","",'9'!$B$4))</f>
        <v/>
      </c>
    </row>
    <row r="2948" spans="50:57" x14ac:dyDescent="0.25">
      <c r="AX2948" s="139" t="str">
        <f>IF('9'!$B$5="","",IF('9'!$B$36="","",'9'!$B$5))</f>
        <v/>
      </c>
      <c r="AY2948" s="137" t="str">
        <f>IF('9'!$B$5="","",IF('9'!$B$36="","","PCF011003"))</f>
        <v/>
      </c>
      <c r="AZ2948" s="140" t="str">
        <f>IF('9'!$B$5="","",IF('9'!$B$36="","",1))</f>
        <v/>
      </c>
      <c r="BA2948" s="137" t="str">
        <f>IF('9'!$B$5="","",IF('9'!$B$36="","",24))</f>
        <v/>
      </c>
      <c r="BB2948" s="137"/>
      <c r="BC2948" s="141" t="str">
        <f>IF('9'!$B$5="","",IF('9'!$B$36="","",'9'!$J$20))</f>
        <v/>
      </c>
      <c r="BD2948" s="137" t="str">
        <f>IF('9'!$B$5="","",IF('9'!$B$36="","",'9'!$B$2))</f>
        <v/>
      </c>
      <c r="BE2948" s="138" t="str">
        <f>IF('9'!$B$5="","",IF('9'!$B$36="","",'9'!$B$4))</f>
        <v/>
      </c>
    </row>
    <row r="2949" spans="50:57" x14ac:dyDescent="0.25">
      <c r="AX2949" s="139" t="str">
        <f>IF('9'!$B$5="","",IF('9'!$B$36="","",'9'!$B$5))</f>
        <v/>
      </c>
      <c r="AY2949" s="137" t="str">
        <f>IF('9'!$B$5="","",IF('9'!$B$36="","","PCF011003"))</f>
        <v/>
      </c>
      <c r="AZ2949" s="140" t="str">
        <f>IF('9'!$B$5="","",IF('9'!$B$36="","",1))</f>
        <v/>
      </c>
      <c r="BA2949" s="137" t="str">
        <f>IF('9'!$B$5="","",IF('9'!$B$36="","",25))</f>
        <v/>
      </c>
      <c r="BB2949" s="137"/>
      <c r="BC2949" s="141" t="str">
        <f>IF('9'!$B$5="","",IF('9'!$B$36="","",0))</f>
        <v/>
      </c>
      <c r="BD2949" s="137" t="str">
        <f>IF('9'!$B$5="","",IF('9'!$B$36="","",'9'!$B$2))</f>
        <v/>
      </c>
      <c r="BE2949" s="138" t="str">
        <f>IF('9'!$B$5="","",IF('9'!$B$36="","",'9'!$B$4))</f>
        <v/>
      </c>
    </row>
    <row r="2950" spans="50:57" x14ac:dyDescent="0.25">
      <c r="AX2950" s="139" t="str">
        <f>IF('9'!$B$5="","",IF('9'!$B$36="","",'9'!$B$5))</f>
        <v/>
      </c>
      <c r="AY2950" s="137" t="str">
        <f>IF('9'!$B$5="","",IF('9'!$B$36="","","PCF011003"))</f>
        <v/>
      </c>
      <c r="AZ2950" s="140" t="str">
        <f>IF('9'!$B$5="","",IF('9'!$B$36="","",1))</f>
        <v/>
      </c>
      <c r="BA2950" s="137" t="str">
        <f>IF('9'!$B$5="","",IF('9'!$B$36="","",26))</f>
        <v/>
      </c>
      <c r="BB2950" s="137" t="str">
        <f>IF('9'!$B$5="","",IF('9'!$B$36="","",IF('9'!$H$21="","",'9'!$H$21)))</f>
        <v/>
      </c>
      <c r="BC2950" s="141" t="str">
        <f>IF('9'!$B$5="","",IF('9'!$B$36="","",0))</f>
        <v/>
      </c>
      <c r="BD2950" s="137" t="str">
        <f>IF('9'!$B$5="","",IF('9'!$B$36="","",'9'!$B$2))</f>
        <v/>
      </c>
      <c r="BE2950" s="138" t="str">
        <f>IF('9'!$B$5="","",IF('9'!$B$36="","",'9'!$B$4))</f>
        <v/>
      </c>
    </row>
    <row r="2951" spans="50:57" x14ac:dyDescent="0.25">
      <c r="AX2951" s="139" t="str">
        <f>IF('9'!$B$5="","",IF('9'!$B$36="","",'9'!$B$5))</f>
        <v/>
      </c>
      <c r="AY2951" s="137" t="str">
        <f>IF('9'!$B$5="","",IF('9'!$B$36="","","PCF011003"))</f>
        <v/>
      </c>
      <c r="AZ2951" s="140" t="str">
        <f>IF('9'!$B$5="","",IF('9'!$B$36="","",1))</f>
        <v/>
      </c>
      <c r="BA2951" s="137" t="str">
        <f>IF('9'!$B$5="","",IF('9'!$B$36="","",27))</f>
        <v/>
      </c>
      <c r="BB2951" s="137" t="str">
        <f>IF('9'!$B$5="","",IF('9'!$B$36="","",IF('9'!$I$21="","",'9'!$I$21)))</f>
        <v/>
      </c>
      <c r="BC2951" s="141" t="str">
        <f>IF('9'!$B$5="","",IF('9'!$B$36="","",0))</f>
        <v/>
      </c>
      <c r="BD2951" s="137" t="str">
        <f>IF('9'!$B$5="","",IF('9'!$B$36="","",'9'!$B$2))</f>
        <v/>
      </c>
      <c r="BE2951" s="138" t="str">
        <f>IF('9'!$B$5="","",IF('9'!$B$36="","",'9'!$B$4))</f>
        <v/>
      </c>
    </row>
    <row r="2952" spans="50:57" x14ac:dyDescent="0.25">
      <c r="AX2952" s="139" t="str">
        <f>IF('9'!$B$5="","",IF('9'!$B$36="","",'9'!$B$5))</f>
        <v/>
      </c>
      <c r="AY2952" s="137" t="str">
        <f>IF('9'!$B$5="","",IF('9'!$B$36="","","PCF011003"))</f>
        <v/>
      </c>
      <c r="AZ2952" s="140" t="str">
        <f>IF('9'!$B$5="","",IF('9'!$B$36="","",1))</f>
        <v/>
      </c>
      <c r="BA2952" s="137" t="str">
        <f>IF('9'!$B$5="","",IF('9'!$B$36="","",28))</f>
        <v/>
      </c>
      <c r="BB2952" s="137"/>
      <c r="BC2952" s="141" t="str">
        <f>IF('9'!$B$5="","",IF('9'!$B$36="","",'9'!$J$21))</f>
        <v/>
      </c>
      <c r="BD2952" s="137" t="str">
        <f>IF('9'!$B$5="","",IF('9'!$B$36="","",'9'!$B$2))</f>
        <v/>
      </c>
      <c r="BE2952" s="138" t="str">
        <f>IF('9'!$B$5="","",IF('9'!$B$36="","",'9'!$B$4))</f>
        <v/>
      </c>
    </row>
    <row r="2953" spans="50:57" x14ac:dyDescent="0.25">
      <c r="AX2953" s="139" t="str">
        <f>IF('9'!$B$5="","",IF('9'!$B$36="","",'9'!$B$5))</f>
        <v/>
      </c>
      <c r="AY2953" s="137" t="str">
        <f>IF('9'!$B$5="","",IF('9'!$B$36="","","PCF011003"))</f>
        <v/>
      </c>
      <c r="AZ2953" s="140" t="str">
        <f>IF('9'!$B$5="","",IF('9'!$B$36="","",1))</f>
        <v/>
      </c>
      <c r="BA2953" s="137" t="str">
        <f>IF('9'!$B$5="","",IF('9'!$B$36="","",29))</f>
        <v/>
      </c>
      <c r="BB2953" s="137"/>
      <c r="BC2953" s="141" t="str">
        <f>IF('9'!$B$5="","",IF('9'!$B$36="","",'9'!$B$33))</f>
        <v/>
      </c>
      <c r="BD2953" s="137" t="str">
        <f>IF('9'!$B$5="","",IF('9'!$B$36="","",'9'!$B$2))</f>
        <v/>
      </c>
      <c r="BE2953" s="138" t="str">
        <f>IF('9'!$B$5="","",IF('9'!$B$36="","",'9'!$B$4))</f>
        <v/>
      </c>
    </row>
    <row r="2954" spans="50:57" x14ac:dyDescent="0.25">
      <c r="AX2954" s="139" t="str">
        <f>IF('9'!$B$5="","",IF('9'!$B$36="","",'9'!$B$5))</f>
        <v/>
      </c>
      <c r="AY2954" s="137" t="str">
        <f>IF('9'!$B$5="","",IF('9'!$B$36="","","PCF011003"))</f>
        <v/>
      </c>
      <c r="AZ2954" s="140" t="str">
        <f>IF('9'!$B$5="","",IF('9'!$B$36="","",1))</f>
        <v/>
      </c>
      <c r="BA2954" s="137" t="str">
        <f>IF('9'!$B$5="","",IF('9'!$B$36="","",30))</f>
        <v/>
      </c>
      <c r="BB2954" s="137"/>
      <c r="BC2954" s="141" t="str">
        <f>IF('9'!$B$5="","",IF('9'!$B$36="","",'9'!$I$39))</f>
        <v/>
      </c>
      <c r="BD2954" s="137" t="str">
        <f>IF('9'!$B$5="","",IF('9'!$B$36="","",'9'!$B$2))</f>
        <v/>
      </c>
      <c r="BE2954" s="138" t="str">
        <f>IF('9'!$B$5="","",IF('9'!$B$36="","",'9'!$B$4))</f>
        <v/>
      </c>
    </row>
    <row r="2955" spans="50:57" x14ac:dyDescent="0.25">
      <c r="AX2955" s="139" t="str">
        <f>IF('9'!$B$5="","",IF('9'!$B$36="","",'9'!$B$5))</f>
        <v/>
      </c>
      <c r="AY2955" s="137" t="str">
        <f>IF('9'!$B$5="","",IF('9'!$B$36="","","PCF011003"))</f>
        <v/>
      </c>
      <c r="AZ2955" s="140" t="str">
        <f>IF('9'!$B$5="","",IF('9'!$B$36="","",1))</f>
        <v/>
      </c>
      <c r="BA2955" s="137" t="str">
        <f>IF('9'!$B$5="","",IF('9'!$B$36="","",31))</f>
        <v/>
      </c>
      <c r="BB2955" s="137" t="str">
        <f>IF('9'!$B$5="","",IF('9'!$B$36="","",IF('9'!$B$41="","",'9'!$B$41)))</f>
        <v/>
      </c>
      <c r="BC2955" s="141" t="str">
        <f>IF('9'!$B$5="","",IF('9'!$B$36="","",0))</f>
        <v/>
      </c>
      <c r="BD2955" s="137" t="str">
        <f>IF('9'!$B$5="","",IF('9'!$B$36="","",'9'!$B$2))</f>
        <v/>
      </c>
      <c r="BE2955" s="138" t="str">
        <f>IF('9'!$B$5="","",IF('9'!$B$36="","",'9'!$B$4))</f>
        <v/>
      </c>
    </row>
    <row r="2956" spans="50:57" x14ac:dyDescent="0.25">
      <c r="AX2956" s="139" t="str">
        <f>IF('9'!$B$5="","",IF('9'!$B$36="","",'9'!$B$5))</f>
        <v/>
      </c>
      <c r="AY2956" s="137" t="str">
        <f>IF('9'!$B$5="","",IF('9'!$B$36="","","PCF011003"))</f>
        <v/>
      </c>
      <c r="AZ2956" s="140" t="str">
        <f>IF('9'!$B$5="","",IF('9'!$B$36="","",1))</f>
        <v/>
      </c>
      <c r="BA2956" s="137" t="str">
        <f>IF('9'!$B$5="","",IF('9'!$B$36="","",32))</f>
        <v/>
      </c>
      <c r="BB2956" s="137"/>
      <c r="BC2956" s="141" t="str">
        <f>IF('9'!$B$5="","",IF('9'!$B$36="","",'9'!$I$36))</f>
        <v/>
      </c>
      <c r="BD2956" s="137" t="str">
        <f>IF('9'!$B$5="","",IF('9'!$B$36="","",'9'!$B$2))</f>
        <v/>
      </c>
      <c r="BE2956" s="138" t="str">
        <f>IF('9'!$B$5="","",IF('9'!$B$36="","",'9'!$B$4))</f>
        <v/>
      </c>
    </row>
    <row r="2957" spans="50:57" x14ac:dyDescent="0.25">
      <c r="AX2957" s="139" t="str">
        <f>IF('9'!$B$5="","",IF('9'!$B$36="","",'9'!$B$5))</f>
        <v/>
      </c>
      <c r="AY2957" s="137" t="str">
        <f>IF('9'!$B$5="","",IF('9'!$B$36="","","PCF011003"))</f>
        <v/>
      </c>
      <c r="AZ2957" s="140" t="str">
        <f>IF('9'!$B$5="","",IF('9'!$B$36="","",1))</f>
        <v/>
      </c>
      <c r="BA2957" s="137" t="str">
        <f>IF('9'!$B$5="","",IF('9'!$B$36="","",33))</f>
        <v/>
      </c>
      <c r="BB2957" s="137"/>
      <c r="BC2957" s="141" t="str">
        <f>IF('9'!$B$5="","",IF('9'!$B$36="","",'9'!$I$37))</f>
        <v/>
      </c>
      <c r="BD2957" s="137" t="str">
        <f>IF('9'!$B$5="","",IF('9'!$B$36="","",'9'!$B$2))</f>
        <v/>
      </c>
      <c r="BE2957" s="138" t="str">
        <f>IF('9'!$B$5="","",IF('9'!$B$36="","",'9'!$B$4))</f>
        <v/>
      </c>
    </row>
    <row r="2958" spans="50:57" x14ac:dyDescent="0.25">
      <c r="AX2958" s="139" t="str">
        <f>IF('9'!$B$5="","",IF('9'!$B$36="","",'9'!$B$5))</f>
        <v/>
      </c>
      <c r="AY2958" s="137" t="str">
        <f>IF('9'!$B$5="","",IF('9'!$B$36="","","PCF011003"))</f>
        <v/>
      </c>
      <c r="AZ2958" s="140" t="str">
        <f>IF('9'!$B$5="","",IF('9'!$B$36="","",1))</f>
        <v/>
      </c>
      <c r="BA2958" s="137" t="str">
        <f>IF('9'!$B$5="","",IF('9'!$B$36="","",34))</f>
        <v/>
      </c>
      <c r="BB2958" s="137"/>
      <c r="BC2958" s="141" t="str">
        <f>IF('9'!$B$5="","",IF('9'!$B$36="","",'9'!$I$38))</f>
        <v/>
      </c>
      <c r="BD2958" s="137" t="str">
        <f>IF('9'!$B$5="","",IF('9'!$B$36="","",'9'!$B$2))</f>
        <v/>
      </c>
      <c r="BE2958" s="138" t="str">
        <f>IF('9'!$B$5="","",IF('9'!$B$36="","",'9'!$B$4))</f>
        <v/>
      </c>
    </row>
    <row r="2959" spans="50:57" x14ac:dyDescent="0.25">
      <c r="AX2959" s="139" t="str">
        <f>IF('9'!$B$5="","",IF('9'!$B$36="","",'9'!$B$5))</f>
        <v/>
      </c>
      <c r="AY2959" s="137" t="str">
        <f>IF('9'!$B$5="","",IF('9'!$B$36="","","PCF011003"))</f>
        <v/>
      </c>
      <c r="AZ2959" s="140" t="str">
        <f>IF('9'!$B$5="","",IF('9'!$B$36="","",1))</f>
        <v/>
      </c>
      <c r="BA2959" s="137" t="str">
        <f>IF('9'!$B$5="","",IF('9'!$B$36="","",35))</f>
        <v/>
      </c>
      <c r="BB2959" s="137"/>
      <c r="BC2959" s="141" t="str">
        <f>IF('9'!$B$5="","",IF('9'!$B$36="","",'9'!$I$40))</f>
        <v/>
      </c>
      <c r="BD2959" s="137" t="str">
        <f>IF('9'!$B$5="","",IF('9'!$B$36="","",'9'!$B$2))</f>
        <v/>
      </c>
      <c r="BE2959" s="138" t="str">
        <f>IF('9'!$B$5="","",IF('9'!$B$36="","",'9'!$B$4))</f>
        <v/>
      </c>
    </row>
    <row r="2960" spans="50:57" x14ac:dyDescent="0.25">
      <c r="AX2960" s="139" t="str">
        <f>IF('9'!$B$5="","",IF('9'!$B$36="","",'9'!$B$5))</f>
        <v/>
      </c>
      <c r="AY2960" s="137" t="str">
        <f>IF('9'!$B$5="","",IF('9'!$B$36="","","PCF011003"))</f>
        <v/>
      </c>
      <c r="AZ2960" s="140" t="str">
        <f>IF('9'!$B$5="","",IF('9'!$B$36="","",1))</f>
        <v/>
      </c>
      <c r="BA2960" s="137" t="str">
        <f>IF('9'!$B$5="","",IF('9'!$B$36="","",36))</f>
        <v/>
      </c>
      <c r="BB2960" s="137" t="str">
        <f>IF('9'!$B$5="","",IF('9'!$B$36="","",IF('9'!$C$25="","",'9'!$C$25)))</f>
        <v/>
      </c>
      <c r="BC2960" s="141" t="str">
        <f>IF('9'!$B$5="","",IF('9'!$B$36="","",0))</f>
        <v/>
      </c>
      <c r="BD2960" s="137" t="str">
        <f>IF('9'!$B$5="","",IF('9'!$B$36="","",'9'!$B$2))</f>
        <v/>
      </c>
      <c r="BE2960" s="138" t="str">
        <f>IF('9'!$B$5="","",IF('9'!$B$36="","",'9'!$B$4))</f>
        <v/>
      </c>
    </row>
    <row r="2961" spans="50:57" x14ac:dyDescent="0.25">
      <c r="AX2961" s="139" t="str">
        <f>IF('9'!$B$5="","",IF('9'!$B$36="","",'9'!$B$5))</f>
        <v/>
      </c>
      <c r="AY2961" s="137" t="str">
        <f>IF('9'!$B$5="","",IF('9'!$B$36="","","PCF011003"))</f>
        <v/>
      </c>
      <c r="AZ2961" s="140" t="str">
        <f>IF('9'!$B$5="","",IF('9'!$B$36="","",1))</f>
        <v/>
      </c>
      <c r="BA2961" s="137" t="str">
        <f>IF('9'!$B$5="","",IF('9'!$B$36="","",37))</f>
        <v/>
      </c>
      <c r="BB2961" s="137" t="str">
        <f>IF('9'!$B$5="","",IF('9'!$B$36="","",IF('9'!$D$25="","",'9'!$D$25)))</f>
        <v/>
      </c>
      <c r="BC2961" s="141" t="str">
        <f>IF('9'!$B$5="","",IF('9'!$B$36="","",0))</f>
        <v/>
      </c>
      <c r="BD2961" s="137" t="str">
        <f>IF('9'!$B$5="","",IF('9'!$B$36="","",'9'!$B$2))</f>
        <v/>
      </c>
      <c r="BE2961" s="138" t="str">
        <f>IF('9'!$B$5="","",IF('9'!$B$36="","",'9'!$B$4))</f>
        <v/>
      </c>
    </row>
    <row r="2962" spans="50:57" x14ac:dyDescent="0.25">
      <c r="AX2962" s="139" t="str">
        <f>IF('9'!$B$5="","",IF('9'!$B$36="","",'9'!$B$5))</f>
        <v/>
      </c>
      <c r="AY2962" s="137" t="str">
        <f>IF('9'!$B$5="","",IF('9'!$B$36="","","PCF011003"))</f>
        <v/>
      </c>
      <c r="AZ2962" s="140" t="str">
        <f>IF('9'!$B$5="","",IF('9'!$B$36="","",1))</f>
        <v/>
      </c>
      <c r="BA2962" s="137" t="str">
        <f>IF('9'!$B$5="","",IF('9'!$B$36="","",38))</f>
        <v/>
      </c>
      <c r="BB2962" s="137" t="str">
        <f>IF('9'!$B$5="","",IF('9'!$B$36="","",IF('9'!$C$26="","",'9'!$C$26)))</f>
        <v/>
      </c>
      <c r="BC2962" s="141" t="str">
        <f>IF('9'!$B$5="","",IF('9'!$B$36="","",0))</f>
        <v/>
      </c>
      <c r="BD2962" s="137" t="str">
        <f>IF('9'!$B$5="","",IF('9'!$B$36="","",'9'!$B$2))</f>
        <v/>
      </c>
      <c r="BE2962" s="138" t="str">
        <f>IF('9'!$B$5="","",IF('9'!$B$36="","",'9'!$B$4))</f>
        <v/>
      </c>
    </row>
    <row r="2963" spans="50:57" x14ac:dyDescent="0.25">
      <c r="AX2963" s="139" t="str">
        <f>IF('9'!$B$5="","",IF('9'!$B$36="","",'9'!$B$5))</f>
        <v/>
      </c>
      <c r="AY2963" s="137" t="str">
        <f>IF('9'!$B$5="","",IF('9'!$B$36="","","PCF011003"))</f>
        <v/>
      </c>
      <c r="AZ2963" s="140" t="str">
        <f>IF('9'!$B$5="","",IF('9'!$B$36="","",1))</f>
        <v/>
      </c>
      <c r="BA2963" s="137" t="str">
        <f>IF('9'!$B$5="","",IF('9'!$B$36="","",39))</f>
        <v/>
      </c>
      <c r="BB2963" s="137" t="str">
        <f>IF('9'!$B$5="","",IF('9'!$B$36="","",IF('9'!$D$26="","",'9'!$D$26)))</f>
        <v/>
      </c>
      <c r="BC2963" s="141" t="str">
        <f>IF('9'!$B$5="","",IF('9'!$B$36="","",0))</f>
        <v/>
      </c>
      <c r="BD2963" s="137" t="str">
        <f>IF('9'!$B$5="","",IF('9'!$B$36="","",'9'!$B$2))</f>
        <v/>
      </c>
      <c r="BE2963" s="138" t="str">
        <f>IF('9'!$B$5="","",IF('9'!$B$36="","",'9'!$B$4))</f>
        <v/>
      </c>
    </row>
    <row r="2964" spans="50:57" x14ac:dyDescent="0.25">
      <c r="AX2964" s="139" t="str">
        <f>IF('9'!$B$5="","",IF('9'!$B$36="","",'9'!$B$5))</f>
        <v/>
      </c>
      <c r="AY2964" s="137" t="str">
        <f>IF('9'!$B$5="","",IF('9'!$B$36="","","PCF011003"))</f>
        <v/>
      </c>
      <c r="AZ2964" s="140" t="str">
        <f>IF('9'!$B$5="","",IF('9'!$B$36="","",1))</f>
        <v/>
      </c>
      <c r="BA2964" s="137" t="str">
        <f>IF('9'!$B$5="","",IF('9'!$B$36="","",40))</f>
        <v/>
      </c>
      <c r="BB2964" s="137" t="str">
        <f>IF('9'!$B$5="","",IF('9'!$B$36="","",IF('9'!$C$27="","",'9'!$C$27)))</f>
        <v/>
      </c>
      <c r="BC2964" s="141" t="str">
        <f>IF('9'!$B$5="","",IF('9'!$B$36="","",0))</f>
        <v/>
      </c>
      <c r="BD2964" s="137" t="str">
        <f>IF('9'!$B$5="","",IF('9'!$B$36="","",'9'!$B$2))</f>
        <v/>
      </c>
      <c r="BE2964" s="138" t="str">
        <f>IF('9'!$B$5="","",IF('9'!$B$36="","",'9'!$B$4))</f>
        <v/>
      </c>
    </row>
    <row r="2965" spans="50:57" x14ac:dyDescent="0.25">
      <c r="AX2965" s="139" t="str">
        <f>IF('9'!$B$5="","",IF('9'!$B$36="","",'9'!$B$5))</f>
        <v/>
      </c>
      <c r="AY2965" s="137" t="str">
        <f>IF('9'!$B$5="","",IF('9'!$B$36="","","PCF011003"))</f>
        <v/>
      </c>
      <c r="AZ2965" s="140" t="str">
        <f>IF('9'!$B$5="","",IF('9'!$B$36="","",1))</f>
        <v/>
      </c>
      <c r="BA2965" s="137" t="str">
        <f>IF('9'!$B$5="","",IF('9'!$B$36="","",41))</f>
        <v/>
      </c>
      <c r="BB2965" s="137" t="str">
        <f>IF('9'!$B$5="","",IF('9'!$B$36="","",IF('9'!$D$27="","",'9'!$D$27)))</f>
        <v/>
      </c>
      <c r="BC2965" s="141" t="str">
        <f>IF('9'!$B$5="","",IF('9'!$B$36="","",0))</f>
        <v/>
      </c>
      <c r="BD2965" s="137" t="str">
        <f>IF('9'!$B$5="","",IF('9'!$B$36="","",'9'!$B$2))</f>
        <v/>
      </c>
      <c r="BE2965" s="138" t="str">
        <f>IF('9'!$B$5="","",IF('9'!$B$36="","",'9'!$B$4))</f>
        <v/>
      </c>
    </row>
    <row r="2966" spans="50:57" x14ac:dyDescent="0.25">
      <c r="AX2966" s="139" t="str">
        <f>IF('9'!$B$5="","",IF('9'!$B$36="","",'9'!$B$5))</f>
        <v/>
      </c>
      <c r="AY2966" s="137" t="str">
        <f>IF('9'!$B$5="","",IF('9'!$B$36="","","PCF011003"))</f>
        <v/>
      </c>
      <c r="AZ2966" s="140" t="str">
        <f>IF('9'!$B$5="","",IF('9'!$B$36="","",1))</f>
        <v/>
      </c>
      <c r="BA2966" s="137" t="str">
        <f>IF('9'!$B$5="","",IF('9'!$B$36="","",42))</f>
        <v/>
      </c>
      <c r="BB2966" s="137" t="str">
        <f>IF('9'!$B$5="","",IF('9'!$B$36="","",IF('9'!$C$28="","",'9'!$C$28)))</f>
        <v/>
      </c>
      <c r="BC2966" s="141" t="str">
        <f>IF('9'!$B$5="","",IF('9'!$B$36="","",0))</f>
        <v/>
      </c>
      <c r="BD2966" s="137" t="str">
        <f>IF('9'!$B$5="","",IF('9'!$B$36="","",'9'!$B$2))</f>
        <v/>
      </c>
      <c r="BE2966" s="138" t="str">
        <f>IF('9'!$B$5="","",IF('9'!$B$36="","",'9'!$B$4))</f>
        <v/>
      </c>
    </row>
    <row r="2967" spans="50:57" x14ac:dyDescent="0.25">
      <c r="AX2967" s="139" t="str">
        <f>IF('9'!$B$5="","",IF('9'!$B$36="","",'9'!$B$5))</f>
        <v/>
      </c>
      <c r="AY2967" s="137" t="str">
        <f>IF('9'!$B$5="","",IF('9'!$B$36="","","PCF011003"))</f>
        <v/>
      </c>
      <c r="AZ2967" s="140" t="str">
        <f>IF('9'!$B$5="","",IF('9'!$B$36="","",1))</f>
        <v/>
      </c>
      <c r="BA2967" s="137" t="str">
        <f>IF('9'!$B$5="","",IF('9'!$B$36="","",43))</f>
        <v/>
      </c>
      <c r="BB2967" s="137" t="str">
        <f>IF('9'!$B$5="","",IF('9'!$B$36="","",IF('9'!$D$28="","",'9'!$D$28)))</f>
        <v/>
      </c>
      <c r="BC2967" s="141" t="str">
        <f>IF('9'!$B$5="","",IF('9'!$B$36="","",0))</f>
        <v/>
      </c>
      <c r="BD2967" s="137" t="str">
        <f>IF('9'!$B$5="","",IF('9'!$B$36="","",'9'!$B$2))</f>
        <v/>
      </c>
      <c r="BE2967" s="138" t="str">
        <f>IF('9'!$B$5="","",IF('9'!$B$36="","",'9'!$B$4))</f>
        <v/>
      </c>
    </row>
    <row r="2968" spans="50:57" x14ac:dyDescent="0.25">
      <c r="AX2968" s="139" t="str">
        <f>IF('9'!$B$5="","",IF('9'!$B$36="","",'9'!$B$5))</f>
        <v/>
      </c>
      <c r="AY2968" s="137" t="str">
        <f>IF('9'!$B$5="","",IF('9'!$B$36="","","PCF011003"))</f>
        <v/>
      </c>
      <c r="AZ2968" s="140" t="str">
        <f>IF('9'!$B$5="","",IF('9'!$B$36="","",1))</f>
        <v/>
      </c>
      <c r="BA2968" s="137" t="str">
        <f>IF('9'!$B$5="","",IF('9'!$B$36="","",44))</f>
        <v/>
      </c>
      <c r="BB2968" s="137"/>
      <c r="BC2968" s="141" t="str">
        <f>IF('9'!$B$5="","",IF('9'!$B$36="","",0))</f>
        <v/>
      </c>
      <c r="BD2968" s="137" t="str">
        <f>IF('9'!$B$5="","",IF('9'!$B$36="","",'9'!$B$2))</f>
        <v/>
      </c>
      <c r="BE2968" s="138" t="str">
        <f>IF('9'!$B$5="","",IF('9'!$B$36="","",'9'!$B$4))</f>
        <v/>
      </c>
    </row>
    <row r="2969" spans="50:57" x14ac:dyDescent="0.25">
      <c r="AX2969" s="139" t="str">
        <f>IF('9'!$B$5="","",IF('9'!$B$36="","",'9'!$B$5))</f>
        <v/>
      </c>
      <c r="AY2969" s="137" t="str">
        <f>IF('9'!$B$5="","",IF('9'!$B$36="","","PCF011003"))</f>
        <v/>
      </c>
      <c r="AZ2969" s="140" t="str">
        <f>IF('9'!$B$5="","",IF('9'!$B$36="","",1))</f>
        <v/>
      </c>
      <c r="BA2969" s="137" t="str">
        <f>IF('9'!$B$5="","",IF('9'!$B$36="","",45))</f>
        <v/>
      </c>
      <c r="BB2969" s="137" t="str">
        <f>IF('9'!$B$5="","",IF('9'!$B$36="","",IF('9'!$B$31="","",'9'!$B$31)))</f>
        <v/>
      </c>
      <c r="BC2969" s="141" t="str">
        <f>IF('9'!$B$5="","",IF('9'!$B$36="","",0))</f>
        <v/>
      </c>
      <c r="BD2969" s="137" t="str">
        <f>IF('9'!$B$5="","",IF('9'!$B$36="","",'9'!$B$2))</f>
        <v/>
      </c>
      <c r="BE2969" s="138" t="str">
        <f>IF('9'!$B$5="","",IF('9'!$B$36="","",'9'!$B$4))</f>
        <v/>
      </c>
    </row>
    <row r="2970" spans="50:57" x14ac:dyDescent="0.25">
      <c r="AX2970" s="139" t="str">
        <f>IF('9'!$B$5="","",IF('9'!$B$36="","",'9'!$B$5))</f>
        <v/>
      </c>
      <c r="AY2970" s="137" t="str">
        <f>IF('9'!$B$5="","",IF('9'!$B$36="","","PCF011003"))</f>
        <v/>
      </c>
      <c r="AZ2970" s="140" t="str">
        <f>IF('9'!$B$5="","",IF('9'!$B$36="","",1))</f>
        <v/>
      </c>
      <c r="BA2970" s="137" t="str">
        <f>IF('9'!$B$5="","",IF('9'!$B$36="","",46))</f>
        <v/>
      </c>
      <c r="BB2970" s="137"/>
      <c r="BC2970" s="141" t="str">
        <f>IF('9'!$B$5="","",IF('9'!$B$36="","",'9'!$I$35))</f>
        <v/>
      </c>
      <c r="BD2970" s="137" t="str">
        <f>IF('9'!$B$5="","",IF('9'!$B$36="","",'9'!$B$2))</f>
        <v/>
      </c>
      <c r="BE2970" s="138" t="str">
        <f>IF('9'!$B$5="","",IF('9'!$B$36="","",'9'!$B$4))</f>
        <v/>
      </c>
    </row>
    <row r="2971" spans="50:57" x14ac:dyDescent="0.25">
      <c r="AX2971" s="139" t="str">
        <f>IF('9'!$B$5="","",IF('9'!$B$36="","",'9'!$B$5))</f>
        <v/>
      </c>
      <c r="AY2971" s="137" t="str">
        <f>IF('9'!$B$5="","",IF('9'!$B$36="","","PCF011003"))</f>
        <v/>
      </c>
      <c r="AZ2971" s="140" t="str">
        <f>IF('9'!$B$5="","",IF('9'!$B$36="","",1))</f>
        <v/>
      </c>
      <c r="BA2971" s="137" t="str">
        <f>IF('9'!$B$5="","",IF('9'!$B$36="","",47))</f>
        <v/>
      </c>
      <c r="BB2971" s="137"/>
      <c r="BC2971" s="141" t="str">
        <f>IF('9'!$B$5="","",IF('9'!$B$36="","",'9'!$B$32))</f>
        <v/>
      </c>
      <c r="BD2971" s="137" t="str">
        <f>IF('9'!$B$5="","",IF('9'!$B$36="","",'9'!$B$2))</f>
        <v/>
      </c>
      <c r="BE2971" s="138" t="str">
        <f>IF('9'!$B$5="","",IF('9'!$B$36="","",'9'!$B$4))</f>
        <v/>
      </c>
    </row>
    <row r="2972" spans="50:57" x14ac:dyDescent="0.25">
      <c r="AX2972" s="139" t="str">
        <f>IF('9'!$B$5="","",IF('9'!$B$36="","",'9'!$B$5))</f>
        <v/>
      </c>
      <c r="AY2972" s="137" t="str">
        <f>IF('9'!$B$5="","",IF('9'!$B$36="","","PCF011003"))</f>
        <v/>
      </c>
      <c r="AZ2972" s="140" t="str">
        <f>IF('9'!$B$5="","",IF('9'!$B$36="","",1))</f>
        <v/>
      </c>
      <c r="BA2972" s="137" t="str">
        <f>IF('9'!$B$5="","",IF('9'!$B$36="","",54))</f>
        <v/>
      </c>
      <c r="BB2972" s="137"/>
      <c r="BC2972" s="141" t="str">
        <f>IF('9'!$B$5="","",IF('9'!$B$36="","",0))</f>
        <v/>
      </c>
      <c r="BD2972" s="137" t="str">
        <f>IF('9'!$B$5="","",IF('9'!$B$36="","",'9'!$B$2))</f>
        <v/>
      </c>
      <c r="BE2972" s="138" t="str">
        <f>IF('9'!$B$5="","",IF('9'!$B$36="","",'9'!$B$4))</f>
        <v/>
      </c>
    </row>
    <row r="2973" spans="50:57" x14ac:dyDescent="0.25">
      <c r="AX2973" s="139" t="str">
        <f>IF('9'!$B$5="","",IF('9'!$B$36="","",'9'!$B$5))</f>
        <v/>
      </c>
      <c r="AY2973" s="137" t="str">
        <f>IF('9'!$B$5="","",IF('9'!$B$36="","","PCF011003"))</f>
        <v/>
      </c>
      <c r="AZ2973" s="140" t="str">
        <f>IF('9'!$B$5="","",IF('9'!$B$36="","",1))</f>
        <v/>
      </c>
      <c r="BA2973" s="137" t="str">
        <f>IF('9'!$B$5="","",IF('9'!$B$36="","",55))</f>
        <v/>
      </c>
      <c r="BB2973" s="137"/>
      <c r="BC2973" s="141" t="str">
        <f>IF('9'!$B$5="","",IF('9'!$B$36="","",0))</f>
        <v/>
      </c>
      <c r="BD2973" s="137" t="str">
        <f>IF('9'!$B$5="","",IF('9'!$B$36="","",'9'!$B$2))</f>
        <v/>
      </c>
      <c r="BE2973" s="138" t="str">
        <f>IF('9'!$B$5="","",IF('9'!$B$36="","",'9'!$B$4))</f>
        <v/>
      </c>
    </row>
    <row r="2974" spans="50:57" x14ac:dyDescent="0.25">
      <c r="AX2974" s="139" t="str">
        <f>IF('9'!$B$5="","",IF('9'!$B$36="","",'9'!$B$5))</f>
        <v/>
      </c>
      <c r="AY2974" s="137" t="str">
        <f>IF('9'!$B$5="","",IF('9'!$B$36="","","PCF011003"))</f>
        <v/>
      </c>
      <c r="AZ2974" s="140" t="str">
        <f>IF('9'!$B$5="","",IF('9'!$B$36="","",1))</f>
        <v/>
      </c>
      <c r="BA2974" s="137" t="str">
        <f>IF('9'!$B$5="","",IF('9'!$B$36="","",56))</f>
        <v/>
      </c>
      <c r="BB2974" s="137"/>
      <c r="BC2974" s="141" t="str">
        <f>IF('9'!$B$5="","",IF('9'!$B$36="","",0))</f>
        <v/>
      </c>
      <c r="BD2974" s="137" t="str">
        <f>IF('9'!$B$5="","",IF('9'!$B$36="","",'9'!$B$2))</f>
        <v/>
      </c>
      <c r="BE2974" s="138" t="str">
        <f>IF('9'!$B$5="","",IF('9'!$B$36="","",'9'!$B$4))</f>
        <v/>
      </c>
    </row>
    <row r="2975" spans="50:57" x14ac:dyDescent="0.25">
      <c r="AX2975" s="139" t="str">
        <f>IF('9'!$B$5="","",IF('9'!$B$36="","",'9'!$B$5))</f>
        <v/>
      </c>
      <c r="AY2975" s="137" t="str">
        <f>IF('9'!$B$5="","",IF('9'!$B$36="","","PCF011003"))</f>
        <v/>
      </c>
      <c r="AZ2975" s="140" t="str">
        <f>IF('9'!$B$5="","",IF('9'!$B$36="","",1))</f>
        <v/>
      </c>
      <c r="BA2975" s="137" t="str">
        <f>IF('9'!$B$5="","",IF('9'!$B$36="","",57))</f>
        <v/>
      </c>
      <c r="BB2975" s="137"/>
      <c r="BC2975" s="141" t="str">
        <f>IF('9'!$B$5="","",IF('9'!$B$36="","",0))</f>
        <v/>
      </c>
      <c r="BD2975" s="137" t="str">
        <f>IF('9'!$B$5="","",IF('9'!$B$36="","",'9'!$B$2))</f>
        <v/>
      </c>
      <c r="BE2975" s="138" t="str">
        <f>IF('9'!$B$5="","",IF('9'!$B$36="","",'9'!$B$4))</f>
        <v/>
      </c>
    </row>
    <row r="2976" spans="50:57" x14ac:dyDescent="0.25">
      <c r="AX2976" s="139" t="str">
        <f>IF('9'!$B$5="","",IF('9'!$B$36="","",'9'!$B$5))</f>
        <v/>
      </c>
      <c r="AY2976" s="137" t="str">
        <f>IF('9'!$B$5="","",IF('9'!$B$36="","","PCF011003"))</f>
        <v/>
      </c>
      <c r="AZ2976" s="140" t="str">
        <f>IF('9'!$B$5="","",IF('9'!$B$36="","",1))</f>
        <v/>
      </c>
      <c r="BA2976" s="137" t="str">
        <f>IF('9'!$B$5="","",IF('9'!$B$36="","",58))</f>
        <v/>
      </c>
      <c r="BB2976" s="137"/>
      <c r="BC2976" s="141" t="str">
        <f>IF('9'!$B$5="","",IF('9'!$B$36="","",0))</f>
        <v/>
      </c>
      <c r="BD2976" s="137" t="str">
        <f>IF('9'!$B$5="","",IF('9'!$B$36="","",'9'!$B$2))</f>
        <v/>
      </c>
      <c r="BE2976" s="138" t="str">
        <f>IF('9'!$B$5="","",IF('9'!$B$36="","",'9'!$B$4))</f>
        <v/>
      </c>
    </row>
    <row r="2977" spans="50:57" x14ac:dyDescent="0.25">
      <c r="AX2977" s="139" t="str">
        <f>IF('9'!$B$5="","",IF('9'!$B$36="","",'9'!$B$5))</f>
        <v/>
      </c>
      <c r="AY2977" s="137" t="str">
        <f>IF('9'!$B$5="","",IF('9'!$B$36="","","PCF011003"))</f>
        <v/>
      </c>
      <c r="AZ2977" s="140" t="str">
        <f>IF('9'!$B$5="","",IF('9'!$B$36="","",1))</f>
        <v/>
      </c>
      <c r="BA2977" s="137" t="str">
        <f>IF('9'!$B$5="","",IF('9'!$B$36="","",59))</f>
        <v/>
      </c>
      <c r="BB2977" s="137"/>
      <c r="BC2977" s="141" t="str">
        <f>IF('9'!$B$5="","",IF('9'!$B$36="","",0))</f>
        <v/>
      </c>
      <c r="BD2977" s="137" t="str">
        <f>IF('9'!$B$5="","",IF('9'!$B$36="","",'9'!$B$2))</f>
        <v/>
      </c>
      <c r="BE2977" s="138" t="str">
        <f>IF('9'!$B$5="","",IF('9'!$B$36="","",'9'!$B$4))</f>
        <v/>
      </c>
    </row>
    <row r="2978" spans="50:57" x14ac:dyDescent="0.25">
      <c r="AX2978" s="139" t="str">
        <f>IF('9'!$B$5="","",IF('9'!$B$36="","",'9'!$B$5))</f>
        <v/>
      </c>
      <c r="AY2978" s="137" t="str">
        <f>IF('9'!$B$5="","",IF('9'!$B$36="","","PCF011003"))</f>
        <v/>
      </c>
      <c r="AZ2978" s="140" t="str">
        <f>IF('9'!$B$5="","",IF('9'!$B$36="","",1))</f>
        <v/>
      </c>
      <c r="BA2978" s="137" t="str">
        <f>IF('9'!$B$5="","",IF('9'!$B$36="","",60))</f>
        <v/>
      </c>
      <c r="BB2978" s="137"/>
      <c r="BC2978" s="141" t="str">
        <f>IF('9'!$B$5="","",IF('9'!$B$36="","",0))</f>
        <v/>
      </c>
      <c r="BD2978" s="137" t="str">
        <f>IF('9'!$B$5="","",IF('9'!$B$36="","",'9'!$B$2))</f>
        <v/>
      </c>
      <c r="BE2978" s="138" t="str">
        <f>IF('9'!$B$5="","",IF('9'!$B$36="","",'9'!$B$4))</f>
        <v/>
      </c>
    </row>
    <row r="2979" spans="50:57" x14ac:dyDescent="0.25">
      <c r="AX2979" s="139" t="str">
        <f>IF('9'!$B$5="","",IF('9'!$B$36="","",'9'!$B$5))</f>
        <v/>
      </c>
      <c r="AY2979" s="137" t="str">
        <f>IF('9'!$B$5="","",IF('9'!$B$36="","","PCF011003"))</f>
        <v/>
      </c>
      <c r="AZ2979" s="140" t="str">
        <f>IF('9'!$B$5="","",IF('9'!$B$36="","",1))</f>
        <v/>
      </c>
      <c r="BA2979" s="137" t="str">
        <f>IF('9'!$B$5="","",IF('9'!$B$36="","",61))</f>
        <v/>
      </c>
      <c r="BB2979" s="137"/>
      <c r="BC2979" s="141" t="str">
        <f>IF('9'!$B$5="","",IF('9'!$B$36="","",0))</f>
        <v/>
      </c>
      <c r="BD2979" s="137" t="str">
        <f>IF('9'!$B$5="","",IF('9'!$B$36="","",'9'!$B$2))</f>
        <v/>
      </c>
      <c r="BE2979" s="138" t="str">
        <f>IF('9'!$B$5="","",IF('9'!$B$36="","",'9'!$B$4))</f>
        <v/>
      </c>
    </row>
    <row r="2980" spans="50:57" x14ac:dyDescent="0.25">
      <c r="AX2980" s="139" t="str">
        <f>IF('9'!$B$5="","",IF('9'!$B$36="","",'9'!$B$5))</f>
        <v/>
      </c>
      <c r="AY2980" s="137" t="str">
        <f>IF('9'!$B$5="","",IF('9'!$B$36="","","PCF011003"))</f>
        <v/>
      </c>
      <c r="AZ2980" s="140" t="str">
        <f>IF('9'!$B$5="","",IF('9'!$B$36="","",1))</f>
        <v/>
      </c>
      <c r="BA2980" s="137" t="str">
        <f>IF('9'!$B$5="","",IF('9'!$B$36="","",70))</f>
        <v/>
      </c>
      <c r="BB2980" s="137" t="str">
        <f>IF('9'!$B$5="","",IF('9'!$B$36="","",IF('9'!$A$18="","",'9'!$A$18)))</f>
        <v/>
      </c>
      <c r="BC2980" s="141" t="str">
        <f>IF('9'!$B$5="","",IF('9'!$B$36="","",0))</f>
        <v/>
      </c>
      <c r="BD2980" s="137" t="str">
        <f>IF('9'!$B$5="","",IF('9'!$B$36="","",'9'!$B$2))</f>
        <v/>
      </c>
      <c r="BE2980" s="138" t="str">
        <f>IF('9'!$B$5="","",IF('9'!$B$36="","",'9'!$B$4))</f>
        <v/>
      </c>
    </row>
    <row r="2981" spans="50:57" x14ac:dyDescent="0.25">
      <c r="AX2981" s="139" t="str">
        <f>IF('9'!$B$5="","",IF('9'!$B$36="","",'9'!$B$5))</f>
        <v/>
      </c>
      <c r="AY2981" s="137" t="str">
        <f>IF('9'!$B$5="","",IF('9'!$B$36="","","PCF011003"))</f>
        <v/>
      </c>
      <c r="AZ2981" s="140" t="str">
        <f>IF('9'!$B$5="","",IF('9'!$B$36="","",1))</f>
        <v/>
      </c>
      <c r="BA2981" s="137" t="str">
        <f>IF('9'!$B$5="","",IF('9'!$B$36="","",71))</f>
        <v/>
      </c>
      <c r="BB2981" s="137" t="str">
        <f>IF('9'!$B$5="","",IF('9'!$B$36="","",IF('9'!$A$18="","",'9'!$A$18)))</f>
        <v/>
      </c>
      <c r="BC2981" s="141" t="str">
        <f>IF('9'!$B$5="","",IF('9'!$B$36="","",0))</f>
        <v/>
      </c>
      <c r="BD2981" s="137" t="str">
        <f>IF('9'!$B$5="","",IF('9'!$B$36="","",'9'!$B$2))</f>
        <v/>
      </c>
      <c r="BE2981" s="138" t="str">
        <f>IF('9'!$B$5="","",IF('9'!$B$36="","",'9'!$B$4))</f>
        <v/>
      </c>
    </row>
    <row r="2982" spans="50:57" x14ac:dyDescent="0.25">
      <c r="AX2982" s="139" t="str">
        <f>IF('9'!$B$5="","",IF('9'!$B$36="","",'9'!$B$5))</f>
        <v/>
      </c>
      <c r="AY2982" s="137" t="str">
        <f>IF('9'!$B$5="","",IF('9'!$B$36="","","PCF011003"))</f>
        <v/>
      </c>
      <c r="AZ2982" s="140" t="str">
        <f>IF('9'!$B$5="","",IF('9'!$B$36="","",1))</f>
        <v/>
      </c>
      <c r="BA2982" s="137" t="str">
        <f>IF('9'!$B$5="","",IF('9'!$B$36="","",72))</f>
        <v/>
      </c>
      <c r="BB2982" s="137" t="str">
        <f>IF('9'!$B$5="","",IF('9'!$B$36="","",IF('9'!$A$19="","",'9'!$A$19)))</f>
        <v/>
      </c>
      <c r="BC2982" s="141" t="str">
        <f>IF('9'!$B$5="","",IF('9'!$B$36="","",0))</f>
        <v/>
      </c>
      <c r="BD2982" s="137" t="str">
        <f>IF('9'!$B$5="","",IF('9'!$B$36="","",'9'!$B$2))</f>
        <v/>
      </c>
      <c r="BE2982" s="138" t="str">
        <f>IF('9'!$B$5="","",IF('9'!$B$36="","",'9'!$B$4))</f>
        <v/>
      </c>
    </row>
    <row r="2983" spans="50:57" x14ac:dyDescent="0.25">
      <c r="AX2983" s="139" t="str">
        <f>IF('9'!$B$5="","",IF('9'!$B$36="","",'9'!$B$5))</f>
        <v/>
      </c>
      <c r="AY2983" s="137" t="str">
        <f>IF('9'!$B$5="","",IF('9'!$B$36="","","PCF011003"))</f>
        <v/>
      </c>
      <c r="AZ2983" s="140" t="str">
        <f>IF('9'!$B$5="","",IF('9'!$B$36="","",1))</f>
        <v/>
      </c>
      <c r="BA2983" s="137" t="str">
        <f>IF('9'!$B$5="","",IF('9'!$B$36="","",73))</f>
        <v/>
      </c>
      <c r="BB2983" s="137" t="str">
        <f>IF('9'!$B$5="","",IF('9'!$B$36="","",IF('9'!$A$19="","",'9'!$A$19)))</f>
        <v/>
      </c>
      <c r="BC2983" s="141" t="str">
        <f>IF('9'!$B$5="","",IF('9'!$B$36="","",0))</f>
        <v/>
      </c>
      <c r="BD2983" s="137" t="str">
        <f>IF('9'!$B$5="","",IF('9'!$B$36="","",'9'!$B$2))</f>
        <v/>
      </c>
      <c r="BE2983" s="138" t="str">
        <f>IF('9'!$B$5="","",IF('9'!$B$36="","",'9'!$B$4))</f>
        <v/>
      </c>
    </row>
    <row r="2984" spans="50:57" x14ac:dyDescent="0.25">
      <c r="AX2984" s="139" t="str">
        <f>IF('9'!$B$5="","",IF('9'!$B$36="","",'9'!$B$5))</f>
        <v/>
      </c>
      <c r="AY2984" s="137" t="str">
        <f>IF('9'!$B$5="","",IF('9'!$B$36="","","PCF011003"))</f>
        <v/>
      </c>
      <c r="AZ2984" s="140" t="str">
        <f>IF('9'!$B$5="","",IF('9'!$B$36="","",1))</f>
        <v/>
      </c>
      <c r="BA2984" s="137" t="str">
        <f>IF('9'!$B$5="","",IF('9'!$B$36="","",74))</f>
        <v/>
      </c>
      <c r="BB2984" s="137" t="str">
        <f>IF('9'!$B$5="","",IF('9'!$B$36="","",IF('9'!$A$20="","",'9'!$A$20)))</f>
        <v/>
      </c>
      <c r="BC2984" s="141" t="str">
        <f>IF('9'!$B$5="","",IF('9'!$B$36="","",0))</f>
        <v/>
      </c>
      <c r="BD2984" s="137" t="str">
        <f>IF('9'!$B$5="","",IF('9'!$B$36="","",'9'!$B$2))</f>
        <v/>
      </c>
      <c r="BE2984" s="138" t="str">
        <f>IF('9'!$B$5="","",IF('9'!$B$36="","",'9'!$B$4))</f>
        <v/>
      </c>
    </row>
    <row r="2985" spans="50:57" x14ac:dyDescent="0.25">
      <c r="AX2985" s="139" t="str">
        <f>IF('9'!$B$5="","",IF('9'!$B$36="","",'9'!$B$5))</f>
        <v/>
      </c>
      <c r="AY2985" s="137" t="str">
        <f>IF('9'!$B$5="","",IF('9'!$B$36="","","PCF011003"))</f>
        <v/>
      </c>
      <c r="AZ2985" s="140" t="str">
        <f>IF('9'!$B$5="","",IF('9'!$B$36="","",1))</f>
        <v/>
      </c>
      <c r="BA2985" s="137" t="str">
        <f>IF('9'!$B$5="","",IF('9'!$B$36="","",75))</f>
        <v/>
      </c>
      <c r="BB2985" s="137" t="str">
        <f>IF('9'!$B$5="","",IF('9'!$B$36="","",IF('9'!$A$20="","",'9'!$A$20)))</f>
        <v/>
      </c>
      <c r="BC2985" s="141" t="str">
        <f>IF('9'!$B$5="","",IF('9'!$B$36="","",0))</f>
        <v/>
      </c>
      <c r="BD2985" s="137" t="str">
        <f>IF('9'!$B$5="","",IF('9'!$B$36="","",'9'!$B$2))</f>
        <v/>
      </c>
      <c r="BE2985" s="138" t="str">
        <f>IF('9'!$B$5="","",IF('9'!$B$36="","",'9'!$B$4))</f>
        <v/>
      </c>
    </row>
    <row r="2986" spans="50:57" x14ac:dyDescent="0.25">
      <c r="AX2986" s="139" t="str">
        <f>IF('9'!$B$5="","",IF('9'!$B$36="","",'9'!$B$5))</f>
        <v/>
      </c>
      <c r="AY2986" s="137" t="str">
        <f>IF('9'!$B$5="","",IF('9'!$B$36="","","PCF011003"))</f>
        <v/>
      </c>
      <c r="AZ2986" s="140" t="str">
        <f>IF('9'!$B$5="","",IF('9'!$B$36="","",1))</f>
        <v/>
      </c>
      <c r="BA2986" s="137" t="str">
        <f>IF('9'!$B$5="","",IF('9'!$B$36="","",76))</f>
        <v/>
      </c>
      <c r="BB2986" s="137" t="str">
        <f>IF('9'!$B$5="","",IF('9'!$B$36="","",IF('9'!$A$21="","",'9'!$A$21)))</f>
        <v/>
      </c>
      <c r="BC2986" s="141" t="str">
        <f>IF('9'!$B$5="","",IF('9'!$B$36="","",0))</f>
        <v/>
      </c>
      <c r="BD2986" s="137" t="str">
        <f>IF('9'!$B$5="","",IF('9'!$B$36="","",'9'!$B$2))</f>
        <v/>
      </c>
      <c r="BE2986" s="138" t="str">
        <f>IF('9'!$B$5="","",IF('9'!$B$36="","",'9'!$B$4))</f>
        <v/>
      </c>
    </row>
    <row r="2987" spans="50:57" x14ac:dyDescent="0.25">
      <c r="AX2987" s="139" t="str">
        <f>IF('9'!$B$5="","",IF('9'!$B$36="","",'9'!$B$5))</f>
        <v/>
      </c>
      <c r="AY2987" s="137" t="str">
        <f>IF('9'!$B$5="","",IF('9'!$B$36="","","PCF011003"))</f>
        <v/>
      </c>
      <c r="AZ2987" s="140" t="str">
        <f>IF('9'!$B$5="","",IF('9'!$B$36="","",1))</f>
        <v/>
      </c>
      <c r="BA2987" s="137" t="str">
        <f>IF('9'!$B$5="","",IF('9'!$B$36="","",77))</f>
        <v/>
      </c>
      <c r="BB2987" s="137" t="str">
        <f>IF('9'!$B$5="","",IF('9'!$B$36="","",IF('9'!$A$21="","",'9'!$A$21)))</f>
        <v/>
      </c>
      <c r="BC2987" s="141" t="str">
        <f>IF('9'!$B$5="","",IF('9'!$B$36="","",0))</f>
        <v/>
      </c>
      <c r="BD2987" s="137" t="str">
        <f>IF('9'!$B$5="","",IF('9'!$B$36="","",'9'!$B$2))</f>
        <v/>
      </c>
      <c r="BE2987" s="138" t="str">
        <f>IF('9'!$B$5="","",IF('9'!$B$36="","",'9'!$B$4))</f>
        <v/>
      </c>
    </row>
    <row r="2988" spans="50:57" x14ac:dyDescent="0.25">
      <c r="AX2988" s="139" t="str">
        <f>IF('9'!$B$5="","",IF('9'!$B$36="","",'9'!$B$5))</f>
        <v/>
      </c>
      <c r="AY2988" s="137" t="str">
        <f>IF('9'!$B$5="","",IF('9'!$B$36="","","PCF011003"))</f>
        <v/>
      </c>
      <c r="AZ2988" s="140" t="str">
        <f>IF('9'!$B$5="","",IF('9'!$B$36="","",1))</f>
        <v/>
      </c>
      <c r="BA2988" s="137" t="str">
        <f>IF('9'!$B$5="","",IF('9'!$B$36="","",78))</f>
        <v/>
      </c>
      <c r="BB2988" s="137" t="str">
        <f>IF('9'!$B$5="","",IF('9'!$B$36="","",IF('9'!$J$18="","",'9'!$J$18)))</f>
        <v/>
      </c>
      <c r="BC2988" s="141" t="str">
        <f>IF('9'!$B$5="","",IF('9'!$B$36="","",0))</f>
        <v/>
      </c>
      <c r="BD2988" s="137" t="str">
        <f>IF('9'!$B$5="","",IF('9'!$B$36="","",'9'!$B$2))</f>
        <v/>
      </c>
      <c r="BE2988" s="138" t="str">
        <f>IF('9'!$B$5="","",IF('9'!$B$36="","",'9'!$B$4))</f>
        <v/>
      </c>
    </row>
    <row r="2989" spans="50:57" x14ac:dyDescent="0.25">
      <c r="AX2989" s="139" t="str">
        <f>IF('9'!$B$5="","",IF('9'!$B$36="","",'9'!$B$5))</f>
        <v/>
      </c>
      <c r="AY2989" s="137" t="str">
        <f>IF('9'!$B$5="","",IF('9'!$B$36="","","PCF011003"))</f>
        <v/>
      </c>
      <c r="AZ2989" s="140" t="str">
        <f>IF('9'!$B$5="","",IF('9'!$B$36="","",1))</f>
        <v/>
      </c>
      <c r="BA2989" s="137" t="str">
        <f>IF('9'!$B$5="","",IF('9'!$B$36="","",79))</f>
        <v/>
      </c>
      <c r="BB2989" s="137" t="str">
        <f>IF('9'!$B$5="","",IF('9'!$B$36="","",IF('9'!$J$18="","",'9'!$J$18)))</f>
        <v/>
      </c>
      <c r="BC2989" s="141" t="str">
        <f>IF('9'!$B$5="","",IF('9'!$B$36="","",0))</f>
        <v/>
      </c>
      <c r="BD2989" s="137" t="str">
        <f>IF('9'!$B$5="","",IF('9'!$B$36="","",'9'!$B$2))</f>
        <v/>
      </c>
      <c r="BE2989" s="138" t="str">
        <f>IF('9'!$B$5="","",IF('9'!$B$36="","",'9'!$B$4))</f>
        <v/>
      </c>
    </row>
    <row r="2990" spans="50:57" x14ac:dyDescent="0.25">
      <c r="AX2990" s="139" t="str">
        <f>IF('9'!$B$5="","",IF('9'!$B$36="","",'9'!$B$5))</f>
        <v/>
      </c>
      <c r="AY2990" s="137" t="str">
        <f>IF('9'!$B$5="","",IF('9'!$B$36="","","PCF011003"))</f>
        <v/>
      </c>
      <c r="AZ2990" s="140" t="str">
        <f>IF('9'!$B$5="","",IF('9'!$B$36="","",1))</f>
        <v/>
      </c>
      <c r="BA2990" s="137" t="str">
        <f>IF('9'!$B$5="","",IF('9'!$B$36="","",80))</f>
        <v/>
      </c>
      <c r="BB2990" s="137" t="str">
        <f>IF('9'!$B$5="","",IF('9'!$B$36="","",IF('9'!$J$19="","",'9'!$J$19)))</f>
        <v/>
      </c>
      <c r="BC2990" s="141" t="str">
        <f>IF('9'!$B$5="","",IF('9'!$B$36="","",0))</f>
        <v/>
      </c>
      <c r="BD2990" s="137" t="str">
        <f>IF('9'!$B$5="","",IF('9'!$B$36="","",'9'!$B$2))</f>
        <v/>
      </c>
      <c r="BE2990" s="138" t="str">
        <f>IF('9'!$B$5="","",IF('9'!$B$36="","",'9'!$B$4))</f>
        <v/>
      </c>
    </row>
    <row r="2991" spans="50:57" x14ac:dyDescent="0.25">
      <c r="AX2991" s="139" t="str">
        <f>IF('9'!$B$5="","",IF('9'!$B$36="","",'9'!$B$5))</f>
        <v/>
      </c>
      <c r="AY2991" s="137" t="str">
        <f>IF('9'!$B$5="","",IF('9'!$B$36="","","PCF011003"))</f>
        <v/>
      </c>
      <c r="AZ2991" s="140" t="str">
        <f>IF('9'!$B$5="","",IF('9'!$B$36="","",1))</f>
        <v/>
      </c>
      <c r="BA2991" s="137" t="str">
        <f>IF('9'!$B$5="","",IF('9'!$B$36="","",81))</f>
        <v/>
      </c>
      <c r="BB2991" s="137" t="str">
        <f>IF('9'!$B$5="","",IF('9'!$B$36="","",IF('9'!$J$19="","",'9'!$J$19)))</f>
        <v/>
      </c>
      <c r="BC2991" s="141" t="str">
        <f>IF('9'!$B$5="","",IF('9'!$B$36="","",0))</f>
        <v/>
      </c>
      <c r="BD2991" s="137" t="str">
        <f>IF('9'!$B$5="","",IF('9'!$B$36="","",'9'!$B$2))</f>
        <v/>
      </c>
      <c r="BE2991" s="138" t="str">
        <f>IF('9'!$B$5="","",IF('9'!$B$36="","",'9'!$B$4))</f>
        <v/>
      </c>
    </row>
    <row r="2992" spans="50:57" x14ac:dyDescent="0.25">
      <c r="AX2992" s="139" t="str">
        <f>IF('9'!$B$5="","",IF('9'!$B$36="","",'9'!$B$5))</f>
        <v/>
      </c>
      <c r="AY2992" s="137" t="str">
        <f>IF('9'!$B$5="","",IF('9'!$B$36="","","PCF011003"))</f>
        <v/>
      </c>
      <c r="AZ2992" s="140" t="str">
        <f>IF('9'!$B$5="","",IF('9'!$B$36="","",1))</f>
        <v/>
      </c>
      <c r="BA2992" s="137" t="str">
        <f>IF('9'!$B$5="","",IF('9'!$B$36="","",82))</f>
        <v/>
      </c>
      <c r="BB2992" s="137" t="str">
        <f>IF('9'!$B$5="","",IF('9'!$B$36="","",IF('9'!$J$20="","",'9'!$J$20)))</f>
        <v/>
      </c>
      <c r="BC2992" s="141" t="str">
        <f>IF('9'!$B$5="","",IF('9'!$B$36="","",0))</f>
        <v/>
      </c>
      <c r="BD2992" s="137" t="str">
        <f>IF('9'!$B$5="","",IF('9'!$B$36="","",'9'!$B$2))</f>
        <v/>
      </c>
      <c r="BE2992" s="138" t="str">
        <f>IF('9'!$B$5="","",IF('9'!$B$36="","",'9'!$B$4))</f>
        <v/>
      </c>
    </row>
    <row r="2993" spans="50:57" x14ac:dyDescent="0.25">
      <c r="AX2993" s="139" t="str">
        <f>IF('9'!$B$5="","",IF('9'!$B$36="","",'9'!$B$5))</f>
        <v/>
      </c>
      <c r="AY2993" s="137" t="str">
        <f>IF('9'!$B$5="","",IF('9'!$B$36="","","PCF011003"))</f>
        <v/>
      </c>
      <c r="AZ2993" s="140" t="str">
        <f>IF('9'!$B$5="","",IF('9'!$B$36="","",1))</f>
        <v/>
      </c>
      <c r="BA2993" s="137" t="str">
        <f>IF('9'!$B$5="","",IF('9'!$B$36="","",83))</f>
        <v/>
      </c>
      <c r="BB2993" s="137" t="str">
        <f>IF('9'!$B$5="","",IF('9'!$B$36="","",IF('9'!$J$20="","",'9'!$J$20)))</f>
        <v/>
      </c>
      <c r="BC2993" s="141" t="str">
        <f>IF('9'!$B$5="","",IF('9'!$B$36="","",0))</f>
        <v/>
      </c>
      <c r="BD2993" s="137" t="str">
        <f>IF('9'!$B$5="","",IF('9'!$B$36="","",'9'!$B$2))</f>
        <v/>
      </c>
      <c r="BE2993" s="138" t="str">
        <f>IF('9'!$B$5="","",IF('9'!$B$36="","",'9'!$B$4))</f>
        <v/>
      </c>
    </row>
    <row r="2994" spans="50:57" x14ac:dyDescent="0.25">
      <c r="AX2994" s="139" t="str">
        <f>IF('9'!$B$5="","",IF('9'!$B$36="","",'9'!$B$5))</f>
        <v/>
      </c>
      <c r="AY2994" s="137" t="str">
        <f>IF('9'!$B$5="","",IF('9'!$B$36="","","PCF011003"))</f>
        <v/>
      </c>
      <c r="AZ2994" s="140" t="str">
        <f>IF('9'!$B$5="","",IF('9'!$B$36="","",1))</f>
        <v/>
      </c>
      <c r="BA2994" s="137" t="str">
        <f>IF('9'!$B$5="","",IF('9'!$B$36="","",84))</f>
        <v/>
      </c>
      <c r="BB2994" s="137" t="str">
        <f>IF('9'!$B$5="","",IF('9'!$B$36="","",IF('9'!$J$21="","",'9'!$J$21)))</f>
        <v/>
      </c>
      <c r="BC2994" s="141" t="str">
        <f>IF('9'!$B$5="","",IF('9'!$B$36="","",0))</f>
        <v/>
      </c>
      <c r="BD2994" s="137" t="str">
        <f>IF('9'!$B$5="","",IF('9'!$B$36="","",'9'!$B$2))</f>
        <v/>
      </c>
      <c r="BE2994" s="138" t="str">
        <f>IF('9'!$B$5="","",IF('9'!$B$36="","",'9'!$B$4))</f>
        <v/>
      </c>
    </row>
    <row r="2995" spans="50:57" x14ac:dyDescent="0.25">
      <c r="AX2995" s="139" t="str">
        <f>IF('9'!$B$5="","",IF('9'!$B$36="","",'9'!$B$5))</f>
        <v/>
      </c>
      <c r="AY2995" s="137" t="str">
        <f>IF('9'!$B$5="","",IF('9'!$B$36="","","PCF011003"))</f>
        <v/>
      </c>
      <c r="AZ2995" s="140" t="str">
        <f>IF('9'!$B$5="","",IF('9'!$B$36="","",1))</f>
        <v/>
      </c>
      <c r="BA2995" s="137" t="str">
        <f>IF('9'!$B$5="","",IF('9'!$B$36="","",85))</f>
        <v/>
      </c>
      <c r="BB2995" s="137" t="str">
        <f>IF('9'!$B$5="","",IF('9'!$B$36="","",IF('9'!$J$21="","",'9'!$J$21)))</f>
        <v/>
      </c>
      <c r="BC2995" s="141" t="str">
        <f>IF('9'!$B$5="","",IF('9'!$B$36="","",0))</f>
        <v/>
      </c>
      <c r="BD2995" s="137" t="str">
        <f>IF('9'!$B$5="","",IF('9'!$B$36="","",'9'!$B$2))</f>
        <v/>
      </c>
      <c r="BE2995" s="138" t="str">
        <f>IF('9'!$B$5="","",IF('9'!$B$36="","",'9'!$B$4))</f>
        <v/>
      </c>
    </row>
    <row r="2996" spans="50:57" x14ac:dyDescent="0.25">
      <c r="AX2996" s="139" t="str">
        <f>IF('9'!$B$5="","",IF('9'!$B$36="","",'9'!$B$5))</f>
        <v/>
      </c>
      <c r="AY2996" s="137" t="str">
        <f>IF('9'!$B$5="","",IF('9'!$B$36="","","PCF011003"))</f>
        <v/>
      </c>
      <c r="AZ2996" s="140" t="str">
        <f>IF('9'!$B$5="","",IF('9'!$B$36="","",1))</f>
        <v/>
      </c>
      <c r="BA2996" s="137" t="str">
        <f>IF('9'!$B$5="","",IF('9'!$B$36="","",86))</f>
        <v/>
      </c>
      <c r="BB2996" s="137" t="str">
        <f>IF('9'!$B$5="","",IF('9'!$B$36="","",IF('9'!$C$36="","",'9'!$C$36)))</f>
        <v/>
      </c>
      <c r="BC2996" s="141" t="str">
        <f>IF('9'!$B$5="","",IF('9'!$B$36="","",0))</f>
        <v/>
      </c>
      <c r="BD2996" s="137" t="str">
        <f>IF('9'!$B$5="","",IF('9'!$B$36="","",'9'!$B$2))</f>
        <v/>
      </c>
      <c r="BE2996" s="138" t="str">
        <f>IF('9'!$B$5="","",IF('9'!$B$36="","",'9'!$B$4))</f>
        <v/>
      </c>
    </row>
    <row r="2997" spans="50:57" x14ac:dyDescent="0.25">
      <c r="AX2997" s="139" t="str">
        <f>IF('9'!$B$5="","",IF('9'!$B$36="","",'9'!$B$5))</f>
        <v/>
      </c>
      <c r="AY2997" s="137" t="str">
        <f>IF('9'!$B$5="","",IF('9'!$B$36="","","PCF011003"))</f>
        <v/>
      </c>
      <c r="AZ2997" s="140" t="str">
        <f>IF('9'!$B$5="","",IF('9'!$B$36="","",1))</f>
        <v/>
      </c>
      <c r="BA2997" s="137" t="str">
        <f>IF('9'!$B$5="","",IF('9'!$B$36="","",87))</f>
        <v/>
      </c>
      <c r="BB2997" s="137" t="str">
        <f>IF('9'!$B$5="","",IF('9'!$B$36="","",IF('9'!$C$36="","",'9'!$C$36)))</f>
        <v/>
      </c>
      <c r="BC2997" s="141" t="str">
        <f>IF('9'!$B$5="","",IF('9'!$B$36="","",0))</f>
        <v/>
      </c>
      <c r="BD2997" s="137" t="str">
        <f>IF('9'!$B$5="","",IF('9'!$B$36="","",'9'!$B$2))</f>
        <v/>
      </c>
      <c r="BE2997" s="138" t="str">
        <f>IF('9'!$B$5="","",IF('9'!$B$36="","",'9'!$B$4))</f>
        <v/>
      </c>
    </row>
    <row r="2998" spans="50:57" x14ac:dyDescent="0.25">
      <c r="AX2998" s="139" t="str">
        <f>IF('9'!$B$5="","",IF('9'!$B$36="","",'9'!$B$5))</f>
        <v/>
      </c>
      <c r="AY2998" s="137" t="str">
        <f>IF('9'!$B$5="","",IF('9'!$B$36="","","PCF011003"))</f>
        <v/>
      </c>
      <c r="AZ2998" s="140" t="str">
        <f>IF('9'!$B$5="","",IF('9'!$B$36="","",1))</f>
        <v/>
      </c>
      <c r="BA2998" s="137" t="str">
        <f>IF('9'!$B$5="","",IF('9'!$B$36="","",88))</f>
        <v/>
      </c>
      <c r="BB2998" s="137" t="str">
        <f>IF('9'!$B$5="","",IF('9'!$B$36="","",IF('9'!$C$37="","",'9'!$C$37)))</f>
        <v/>
      </c>
      <c r="BC2998" s="141" t="str">
        <f>IF('9'!$B$5="","",IF('9'!$B$36="","",0))</f>
        <v/>
      </c>
      <c r="BD2998" s="137" t="str">
        <f>IF('9'!$B$5="","",IF('9'!$B$36="","",'9'!$B$2))</f>
        <v/>
      </c>
      <c r="BE2998" s="138" t="str">
        <f>IF('9'!$B$5="","",IF('9'!$B$36="","",'9'!$B$4))</f>
        <v/>
      </c>
    </row>
    <row r="2999" spans="50:57" x14ac:dyDescent="0.25">
      <c r="AX2999" s="139" t="str">
        <f>IF('9'!$B$5="","",IF('9'!$B$36="","",'9'!$B$5))</f>
        <v/>
      </c>
      <c r="AY2999" s="137" t="str">
        <f>IF('9'!$B$5="","",IF('9'!$B$36="","","PCF011003"))</f>
        <v/>
      </c>
      <c r="AZ2999" s="140" t="str">
        <f>IF('9'!$B$5="","",IF('9'!$B$36="","",1))</f>
        <v/>
      </c>
      <c r="BA2999" s="137" t="str">
        <f>IF('9'!$B$5="","",IF('9'!$B$36="","",89))</f>
        <v/>
      </c>
      <c r="BB2999" s="137" t="str">
        <f>IF('9'!$B$5="","",IF('9'!$B$36="","",IF('9'!$C$37="","",'9'!$C$37)))</f>
        <v/>
      </c>
      <c r="BC2999" s="141" t="str">
        <f>IF('9'!$B$5="","",IF('9'!$B$36="","",0))</f>
        <v/>
      </c>
      <c r="BD2999" s="137" t="str">
        <f>IF('9'!$B$5="","",IF('9'!$B$36="","",'9'!$B$2))</f>
        <v/>
      </c>
      <c r="BE2999" s="138" t="str">
        <f>IF('9'!$B$5="","",IF('9'!$B$36="","",'9'!$B$4))</f>
        <v/>
      </c>
    </row>
    <row r="3000" spans="50:57" x14ac:dyDescent="0.25">
      <c r="AX3000" s="139" t="str">
        <f>IF('9'!$B$5="","",IF('9'!$B$36="","",'9'!$B$5))</f>
        <v/>
      </c>
      <c r="AY3000" s="137" t="str">
        <f>IF('9'!$B$5="","",IF('9'!$B$36="","","PCF011003"))</f>
        <v/>
      </c>
      <c r="AZ3000" s="140" t="str">
        <f>IF('9'!$B$5="","",IF('9'!$B$36="","",1))</f>
        <v/>
      </c>
      <c r="BA3000" s="137" t="str">
        <f>IF('9'!$B$5="","",IF('9'!$B$36="","",90))</f>
        <v/>
      </c>
      <c r="BB3000" s="137" t="str">
        <f>IF('9'!$B$5="","",IF('9'!$B$36="","",IF('9'!$C$38="","",'9'!$C$38)))</f>
        <v/>
      </c>
      <c r="BC3000" s="141" t="str">
        <f>IF('9'!$B$5="","",IF('9'!$B$36="","",0))</f>
        <v/>
      </c>
      <c r="BD3000" s="137" t="str">
        <f>IF('9'!$B$5="","",IF('9'!$B$36="","",'9'!$B$2))</f>
        <v/>
      </c>
      <c r="BE3000" s="138" t="str">
        <f>IF('9'!$B$5="","",IF('9'!$B$36="","",'9'!$B$4))</f>
        <v/>
      </c>
    </row>
    <row r="3001" spans="50:57" x14ac:dyDescent="0.25">
      <c r="AX3001" s="139" t="str">
        <f>IF('9'!$B$5="","",IF('9'!$B$36="","",'9'!$B$5))</f>
        <v/>
      </c>
      <c r="AY3001" s="137" t="str">
        <f>IF('9'!$B$5="","",IF('9'!$B$36="","","PCF011003"))</f>
        <v/>
      </c>
      <c r="AZ3001" s="140" t="str">
        <f>IF('9'!$B$5="","",IF('9'!$B$36="","",1))</f>
        <v/>
      </c>
      <c r="BA3001" s="137" t="str">
        <f>IF('9'!$B$5="","",IF('9'!$B$36="","",91))</f>
        <v/>
      </c>
      <c r="BB3001" s="137" t="str">
        <f>IF('9'!$B$5="","",IF('9'!$B$36="","",IF('9'!$C$38="","",'9'!$C$38)))</f>
        <v/>
      </c>
      <c r="BC3001" s="141" t="str">
        <f>IF('9'!$B$5="","",IF('9'!$B$36="","",0))</f>
        <v/>
      </c>
      <c r="BD3001" s="137" t="str">
        <f>IF('9'!$B$5="","",IF('9'!$B$36="","",'9'!$B$2))</f>
        <v/>
      </c>
      <c r="BE3001" s="138" t="str">
        <f>IF('9'!$B$5="","",IF('9'!$B$36="","",'9'!$B$4))</f>
        <v/>
      </c>
    </row>
    <row r="3002" spans="50:57" x14ac:dyDescent="0.25">
      <c r="AX3002" s="139" t="str">
        <f>IF('9'!$B$5="","",IF('9'!$B$36="","",'9'!$B$5))</f>
        <v/>
      </c>
      <c r="AY3002" s="137" t="str">
        <f>IF('9'!$B$5="","",IF('9'!$B$36="","","PCF011003"))</f>
        <v/>
      </c>
      <c r="AZ3002" s="140" t="str">
        <f>IF('9'!$B$5="","",IF('9'!$B$36="","",1))</f>
        <v/>
      </c>
      <c r="BA3002" s="137" t="str">
        <f>IF('9'!$B$5="","",IF('9'!$B$36="","",92))</f>
        <v/>
      </c>
      <c r="BB3002" s="137" t="str">
        <f>IF('9'!$B$5="","",IF('9'!$B$36="","",IF('9'!$J$18="","",'9'!$J$18)))</f>
        <v/>
      </c>
      <c r="BC3002" s="141" t="str">
        <f>IF('9'!$B$5="","",IF('9'!$B$36="","",0))</f>
        <v/>
      </c>
      <c r="BD3002" s="137" t="str">
        <f>IF('9'!$B$5="","",IF('9'!$B$36="","",'9'!$B$2))</f>
        <v/>
      </c>
      <c r="BE3002" s="138" t="str">
        <f>IF('9'!$B$5="","",IF('9'!$B$36="","",'9'!$B$4))</f>
        <v/>
      </c>
    </row>
    <row r="3003" spans="50:57" x14ac:dyDescent="0.25">
      <c r="AX3003" s="139" t="str">
        <f>IF('9'!$B$5="","",IF('9'!$B$36="","",'9'!$B$5))</f>
        <v/>
      </c>
      <c r="AY3003" s="137" t="str">
        <f>IF('9'!$B$5="","",IF('9'!$B$36="","","PCF011003"))</f>
        <v/>
      </c>
      <c r="AZ3003" s="140" t="str">
        <f>IF('9'!$B$5="","",IF('9'!$B$36="","",1))</f>
        <v/>
      </c>
      <c r="BA3003" s="137" t="str">
        <f>IF('9'!$B$5="","",IF('9'!$B$36="","",93))</f>
        <v/>
      </c>
      <c r="BB3003" s="137" t="str">
        <f>IF('9'!$B$5="","",IF('9'!$B$36="","",IF('9'!$J$19="","",'9'!$J$19)))</f>
        <v/>
      </c>
      <c r="BC3003" s="141" t="str">
        <f>IF('9'!$B$5="","",IF('9'!$B$36="","",0))</f>
        <v/>
      </c>
      <c r="BD3003" s="137" t="str">
        <f>IF('9'!$B$5="","",IF('9'!$B$36="","",'9'!$B$2))</f>
        <v/>
      </c>
      <c r="BE3003" s="138" t="str">
        <f>IF('9'!$B$5="","",IF('9'!$B$36="","",'9'!$B$4))</f>
        <v/>
      </c>
    </row>
    <row r="3004" spans="50:57" x14ac:dyDescent="0.25">
      <c r="AX3004" s="139" t="str">
        <f>IF('9'!$B$5="","",IF('9'!$B$36="","",'9'!$B$5))</f>
        <v/>
      </c>
      <c r="AY3004" s="137" t="str">
        <f>IF('9'!$B$5="","",IF('9'!$B$36="","","PCF011003"))</f>
        <v/>
      </c>
      <c r="AZ3004" s="140" t="str">
        <f>IF('9'!$B$5="","",IF('9'!$B$36="","",1))</f>
        <v/>
      </c>
      <c r="BA3004" s="137" t="str">
        <f>IF('9'!$B$5="","",IF('9'!$B$36="","",94))</f>
        <v/>
      </c>
      <c r="BB3004" s="137" t="str">
        <f>IF('9'!$B$5="","",IF('9'!$B$36="","",IF('9'!$J$20="","",'9'!$J$20)))</f>
        <v/>
      </c>
      <c r="BC3004" s="141" t="str">
        <f>IF('9'!$B$5="","",IF('9'!$B$36="","",0))</f>
        <v/>
      </c>
      <c r="BD3004" s="137" t="str">
        <f>IF('9'!$B$5="","",IF('9'!$B$36="","",'9'!$B$2))</f>
        <v/>
      </c>
      <c r="BE3004" s="138" t="str">
        <f>IF('9'!$B$5="","",IF('9'!$B$36="","",'9'!$B$4))</f>
        <v/>
      </c>
    </row>
    <row r="3005" spans="50:57" x14ac:dyDescent="0.25">
      <c r="AX3005" s="139" t="str">
        <f>IF('9'!$B$5="","",IF('9'!$B$36="","",'9'!$B$5))</f>
        <v/>
      </c>
      <c r="AY3005" s="137" t="str">
        <f>IF('9'!$B$5="","",IF('9'!$B$36="","","PCF011003"))</f>
        <v/>
      </c>
      <c r="AZ3005" s="140" t="str">
        <f>IF('9'!$B$5="","",IF('9'!$B$36="","",1))</f>
        <v/>
      </c>
      <c r="BA3005" s="137" t="str">
        <f>IF('9'!$B$5="","",IF('9'!$B$36="","",95))</f>
        <v/>
      </c>
      <c r="BB3005" s="137" t="str">
        <f>IF('9'!$B$5="","",IF('9'!$B$36="","",IF('9'!$J$21="","",'9'!$J$21)))</f>
        <v/>
      </c>
      <c r="BC3005" s="141" t="str">
        <f>IF('9'!$B$5="","",IF('9'!$B$36="","",0))</f>
        <v/>
      </c>
      <c r="BD3005" s="137" t="str">
        <f>IF('9'!$B$5="","",IF('9'!$B$36="","",'9'!$B$2))</f>
        <v/>
      </c>
      <c r="BE3005" s="138" t="str">
        <f>IF('9'!$B$5="","",IF('9'!$B$36="","",'9'!$B$4))</f>
        <v/>
      </c>
    </row>
    <row r="3006" spans="50:57" x14ac:dyDescent="0.25">
      <c r="AX3006" s="139" t="str">
        <f>IF('9'!$B$5="","",IF('9'!$B$36="","",'9'!$B$5))</f>
        <v/>
      </c>
      <c r="AY3006" s="137" t="str">
        <f>IF('9'!$B$5="","",IF('9'!$B$36="","","PCF011003"))</f>
        <v/>
      </c>
      <c r="AZ3006" s="140" t="str">
        <f>IF('9'!$B$5="","",IF('9'!$B$36="","",1))</f>
        <v/>
      </c>
      <c r="BA3006" s="137" t="str">
        <f>IF('9'!$B$5="","",IF('9'!$B$36="","",96))</f>
        <v/>
      </c>
      <c r="BB3006" s="137" t="str">
        <f>IF('9'!$B$5="","",IF('9'!$B$36="","",IF('9'!$C$36="","",'9'!$C$36)))</f>
        <v/>
      </c>
      <c r="BC3006" s="141" t="str">
        <f>IF('9'!$B$5="","",IF('9'!$B$36="","",0))</f>
        <v/>
      </c>
      <c r="BD3006" s="137" t="str">
        <f>IF('9'!$B$5="","",IF('9'!$B$36="","",'9'!$B$2))</f>
        <v/>
      </c>
      <c r="BE3006" s="138" t="str">
        <f>IF('9'!$B$5="","",IF('9'!$B$36="","",'9'!$B$4))</f>
        <v/>
      </c>
    </row>
    <row r="3007" spans="50:57" x14ac:dyDescent="0.25">
      <c r="AX3007" s="139" t="str">
        <f>IF('9'!$B$5="","",IF('9'!$B$36="","",'9'!$B$5))</f>
        <v/>
      </c>
      <c r="AY3007" s="137" t="str">
        <f>IF('9'!$B$5="","",IF('9'!$B$36="","","PCF011003"))</f>
        <v/>
      </c>
      <c r="AZ3007" s="140" t="str">
        <f>IF('9'!$B$5="","",IF('9'!$B$36="","",1))</f>
        <v/>
      </c>
      <c r="BA3007" s="137" t="str">
        <f>IF('9'!$B$5="","",IF('9'!$B$36="","",97))</f>
        <v/>
      </c>
      <c r="BB3007" s="137" t="str">
        <f>IF('9'!$B$5="","",IF('9'!$B$36="","",IF('9'!$C$37="","",'9'!$C$37)))</f>
        <v/>
      </c>
      <c r="BC3007" s="141" t="str">
        <f>IF('9'!$B$5="","",IF('9'!$B$36="","",0))</f>
        <v/>
      </c>
      <c r="BD3007" s="137" t="str">
        <f>IF('9'!$B$5="","",IF('9'!$B$36="","",'9'!$B$2))</f>
        <v/>
      </c>
      <c r="BE3007" s="138" t="str">
        <f>IF('9'!$B$5="","",IF('9'!$B$36="","",'9'!$B$4))</f>
        <v/>
      </c>
    </row>
    <row r="3008" spans="50:57" x14ac:dyDescent="0.25">
      <c r="AX3008" s="139" t="str">
        <f>IF('9'!$B$5="","",IF('9'!$B$36="","",'9'!$B$5))</f>
        <v/>
      </c>
      <c r="AY3008" s="137" t="str">
        <f>IF('9'!$B$5="","",IF('9'!$B$36="","","PCF011003"))</f>
        <v/>
      </c>
      <c r="AZ3008" s="140" t="str">
        <f>IF('9'!$B$5="","",IF('9'!$B$36="","",1))</f>
        <v/>
      </c>
      <c r="BA3008" s="137" t="str">
        <f>IF('9'!$B$5="","",IF('9'!$B$36="","",98))</f>
        <v/>
      </c>
      <c r="BB3008" s="137" t="str">
        <f>IF('9'!$B$5="","",IF('9'!$B$36="","",IF('9'!$C$38="","",'9'!$C$38)))</f>
        <v/>
      </c>
      <c r="BC3008" s="141" t="str">
        <f>IF('9'!$B$5="","",IF('9'!$B$36="","",0))</f>
        <v/>
      </c>
      <c r="BD3008" s="137" t="str">
        <f>IF('9'!$B$5="","",IF('9'!$B$36="","",'9'!$B$2))</f>
        <v/>
      </c>
      <c r="BE3008" s="138" t="str">
        <f>IF('9'!$B$5="","",IF('9'!$B$36="","",'9'!$B$4))</f>
        <v/>
      </c>
    </row>
    <row r="3009" spans="50:57" x14ac:dyDescent="0.25">
      <c r="AX3009" s="139" t="str">
        <f>IF('9'!$B$5="","",IF('9'!$B$36="","",'9'!$B$5))</f>
        <v/>
      </c>
      <c r="AY3009" s="137" t="str">
        <f>IF('9'!$B$5="","",IF('9'!$B$36="","","PCF011003"))</f>
        <v/>
      </c>
      <c r="AZ3009" s="140" t="str">
        <f>IF('9'!$B$5="","",IF('9'!$B$36="","",1))</f>
        <v/>
      </c>
      <c r="BA3009" s="137" t="str">
        <f>IF('9'!$B$5="","",IF('9'!$B$36="","",99))</f>
        <v/>
      </c>
      <c r="BB3009" s="137"/>
      <c r="BC3009" s="141" t="str">
        <f>IF('9'!$B$5="","",IF('9'!$B$36="","",0))</f>
        <v/>
      </c>
      <c r="BD3009" s="137" t="str">
        <f>IF('9'!$B$5="","",IF('9'!$B$36="","",'9'!$B$2))</f>
        <v/>
      </c>
      <c r="BE3009" s="138" t="str">
        <f>IF('9'!$B$5="","",IF('9'!$B$36="","",'9'!$B$4))</f>
        <v/>
      </c>
    </row>
    <row r="3010" spans="50:57" x14ac:dyDescent="0.25">
      <c r="AX3010" s="139" t="str">
        <f>IF('9'!$B$5="","",IF('9'!$B$36="","",'9'!$B$5))</f>
        <v/>
      </c>
      <c r="AY3010" s="137" t="str">
        <f>IF('9'!$B$5="","",IF('9'!$B$36="","","PCF011003"))</f>
        <v/>
      </c>
      <c r="AZ3010" s="140" t="str">
        <f>IF('9'!$B$5="","",IF('9'!$B$36="","",1))</f>
        <v/>
      </c>
      <c r="BA3010" s="137" t="str">
        <f>IF('9'!$B$5="","",IF('9'!$B$36="","",100))</f>
        <v/>
      </c>
      <c r="BB3010" s="137"/>
      <c r="BC3010" s="141" t="str">
        <f>IF('9'!$B$5="","",IF('9'!$B$36="","",0))</f>
        <v/>
      </c>
      <c r="BD3010" s="137" t="str">
        <f>IF('9'!$B$5="","",IF('9'!$B$36="","",'9'!$B$2))</f>
        <v/>
      </c>
      <c r="BE3010" s="138" t="str">
        <f>IF('9'!$B$5="","",IF('9'!$B$36="","",'9'!$B$4))</f>
        <v/>
      </c>
    </row>
    <row r="3011" spans="50:57" x14ac:dyDescent="0.25">
      <c r="AX3011" s="139" t="str">
        <f>IF('9'!$B$5="","",IF('9'!$B$36="","",'9'!$B$5))</f>
        <v/>
      </c>
      <c r="AY3011" s="137" t="str">
        <f>IF('9'!$B$5="","",IF('9'!$B$36="","","PCF011003"))</f>
        <v/>
      </c>
      <c r="AZ3011" s="140" t="str">
        <f>IF('9'!$B$5="","",IF('9'!$B$36="","",1))</f>
        <v/>
      </c>
      <c r="BA3011" s="137" t="str">
        <f>IF('9'!$B$5="","",IF('9'!$B$36="","",101))</f>
        <v/>
      </c>
      <c r="BB3011" s="137" t="str">
        <f>IF('9'!$B$5="","",IF('9'!$B$36="","",IF('9'!$I$35="","",'9'!$I$35)))</f>
        <v/>
      </c>
      <c r="BC3011" s="141" t="str">
        <f>IF('9'!$B$5="","",IF('9'!$B$36="","",0))</f>
        <v/>
      </c>
      <c r="BD3011" s="137" t="str">
        <f>IF('9'!$B$5="","",IF('9'!$B$36="","",'9'!$B$2))</f>
        <v/>
      </c>
      <c r="BE3011" s="138" t="str">
        <f>IF('9'!$B$5="","",IF('9'!$B$36="","",'9'!$B$4))</f>
        <v/>
      </c>
    </row>
    <row r="3012" spans="50:57" x14ac:dyDescent="0.25">
      <c r="AX3012" s="139" t="str">
        <f>IF('9'!$B$5="","",IF('9'!$B$36="","",'9'!$B$5))</f>
        <v/>
      </c>
      <c r="AY3012" s="137" t="str">
        <f>IF('9'!$B$5="","",IF('9'!$B$36="","","PCF011003"))</f>
        <v/>
      </c>
      <c r="AZ3012" s="140" t="str">
        <f>IF('9'!$B$5="","",IF('9'!$B$36="","",1))</f>
        <v/>
      </c>
      <c r="BA3012" s="137" t="str">
        <f>IF('9'!$B$5="","",IF('9'!$B$36="","",102))</f>
        <v/>
      </c>
      <c r="BB3012" s="137" t="str">
        <f>IF('9'!$B$5="","",IF('9'!$B$36="","",IF('9'!$B$5="","",'9'!$B$5)))</f>
        <v/>
      </c>
      <c r="BC3012" s="141" t="str">
        <f>IF('9'!$B$5="","",IF('9'!$B$36="","",0))</f>
        <v/>
      </c>
      <c r="BD3012" s="137" t="str">
        <f>IF('9'!$B$5="","",IF('9'!$B$36="","",'9'!$B$2))</f>
        <v/>
      </c>
      <c r="BE3012" s="138" t="str">
        <f>IF('9'!$B$5="","",IF('9'!$B$36="","",'9'!$B$4))</f>
        <v/>
      </c>
    </row>
    <row r="3013" spans="50:57" x14ac:dyDescent="0.25">
      <c r="AX3013" s="139" t="str">
        <f>IF('9'!$B$5="","",IF('9'!$B$36="","",'9'!$B$5))</f>
        <v/>
      </c>
      <c r="AY3013" s="137" t="str">
        <f>IF('9'!$B$5="","",IF('9'!$B$36="","","PCF011003"))</f>
        <v/>
      </c>
      <c r="AZ3013" s="140" t="str">
        <f>IF('9'!$B$5="","",IF('9'!$B$36="","",1))</f>
        <v/>
      </c>
      <c r="BA3013" s="137" t="str">
        <f>IF('9'!$B$5="","",IF('9'!$B$36="","",103))</f>
        <v/>
      </c>
      <c r="BB3013" s="137"/>
      <c r="BC3013" s="141" t="str">
        <f>IF('9'!$B$5="","",IF('9'!$B$36="","",'9'!$B$32))</f>
        <v/>
      </c>
      <c r="BD3013" s="137" t="str">
        <f>IF('9'!$B$5="","",IF('9'!$B$36="","",'9'!$B$2))</f>
        <v/>
      </c>
      <c r="BE3013" s="138" t="str">
        <f>IF('9'!$B$5="","",IF('9'!$B$36="","",'9'!$B$4))</f>
        <v/>
      </c>
    </row>
    <row r="3014" spans="50:57" x14ac:dyDescent="0.25">
      <c r="AX3014" s="139" t="str">
        <f>IF('9'!$B$5="","",IF('9'!$B$36="","",'9'!$B$5))</f>
        <v/>
      </c>
      <c r="AY3014" s="137" t="str">
        <f>IF('9'!$B$5="","",IF('9'!$B$36="","","PCF011003"))</f>
        <v/>
      </c>
      <c r="AZ3014" s="140" t="str">
        <f>IF('9'!$B$5="","",IF('9'!$B$36="","",1))</f>
        <v/>
      </c>
      <c r="BA3014" s="137" t="str">
        <f>IF('9'!$B$5="","",IF('9'!$B$36="","",104))</f>
        <v/>
      </c>
      <c r="BB3014" s="137" t="str">
        <f>IF('9'!$B$5="","",IF('9'!$B$36="","",IF('9'!$A$18="","",'9'!$A$18)))</f>
        <v/>
      </c>
      <c r="BC3014" s="141" t="str">
        <f>IF('9'!$B$5="","",IF('9'!$B$36="","",0))</f>
        <v/>
      </c>
      <c r="BD3014" s="137" t="str">
        <f>IF('9'!$B$5="","",IF('9'!$B$36="","",'9'!$B$2))</f>
        <v/>
      </c>
      <c r="BE3014" s="138" t="str">
        <f>IF('9'!$B$5="","",IF('9'!$B$36="","",'9'!$B$4))</f>
        <v/>
      </c>
    </row>
    <row r="3015" spans="50:57" x14ac:dyDescent="0.25">
      <c r="AX3015" s="139" t="str">
        <f>IF('9'!$B$5="","",IF('9'!$B$36="","",'9'!$B$5))</f>
        <v/>
      </c>
      <c r="AY3015" s="137" t="str">
        <f>IF('9'!$B$5="","",IF('9'!$B$36="","","PCF011003"))</f>
        <v/>
      </c>
      <c r="AZ3015" s="140" t="str">
        <f>IF('9'!$B$5="","",IF('9'!$B$36="","",1))</f>
        <v/>
      </c>
      <c r="BA3015" s="137" t="str">
        <f>IF('9'!$B$5="","",IF('9'!$B$36="","",105))</f>
        <v/>
      </c>
      <c r="BB3015" s="137" t="str">
        <f>IF('9'!$B$5="","",IF('9'!$B$36="","",IF('9'!$A$19="","",'9'!$A$19)))</f>
        <v/>
      </c>
      <c r="BC3015" s="141" t="str">
        <f>IF('9'!$B$5="","",IF('9'!$B$36="","",0))</f>
        <v/>
      </c>
      <c r="BD3015" s="137" t="str">
        <f>IF('9'!$B$5="","",IF('9'!$B$36="","",'9'!$B$2))</f>
        <v/>
      </c>
      <c r="BE3015" s="138" t="str">
        <f>IF('9'!$B$5="","",IF('9'!$B$36="","",'9'!$B$4))</f>
        <v/>
      </c>
    </row>
    <row r="3016" spans="50:57" x14ac:dyDescent="0.25">
      <c r="AX3016" s="139" t="str">
        <f>IF('9'!$B$5="","",IF('9'!$B$36="","",'9'!$B$5))</f>
        <v/>
      </c>
      <c r="AY3016" s="137" t="str">
        <f>IF('9'!$B$5="","",IF('9'!$B$36="","","PCF011003"))</f>
        <v/>
      </c>
      <c r="AZ3016" s="140" t="str">
        <f>IF('9'!$B$5="","",IF('9'!$B$36="","",1))</f>
        <v/>
      </c>
      <c r="BA3016" s="137" t="str">
        <f>IF('9'!$B$5="","",IF('9'!$B$36="","",106))</f>
        <v/>
      </c>
      <c r="BB3016" s="137" t="str">
        <f>IF('9'!$B$5="","",IF('9'!$B$36="","",IF('9'!$A$20="","",'9'!$A$20)))</f>
        <v/>
      </c>
      <c r="BC3016" s="141" t="str">
        <f>IF('9'!$B$5="","",IF('9'!$B$36="","",0))</f>
        <v/>
      </c>
      <c r="BD3016" s="137" t="str">
        <f>IF('9'!$B$5="","",IF('9'!$B$36="","",'9'!$B$2))</f>
        <v/>
      </c>
      <c r="BE3016" s="138" t="str">
        <f>IF('9'!$B$5="","",IF('9'!$B$36="","",'9'!$B$4))</f>
        <v/>
      </c>
    </row>
    <row r="3017" spans="50:57" x14ac:dyDescent="0.25">
      <c r="AX3017" s="139" t="str">
        <f>IF('9'!$B$5="","",IF('9'!$B$36="","",'9'!$B$5))</f>
        <v/>
      </c>
      <c r="AY3017" s="137" t="str">
        <f>IF('9'!$B$5="","",IF('9'!$B$36="","","PCF011003"))</f>
        <v/>
      </c>
      <c r="AZ3017" s="140" t="str">
        <f>IF('9'!$B$5="","",IF('9'!$B$36="","",1))</f>
        <v/>
      </c>
      <c r="BA3017" s="137" t="str">
        <f>IF('9'!$B$5="","",IF('9'!$B$36="","",107))</f>
        <v/>
      </c>
      <c r="BB3017" s="137" t="str">
        <f>IF('9'!$B$5="","",IF('9'!$B$36="","",IF('9'!$A$21="","",'9'!$A$21)))</f>
        <v/>
      </c>
      <c r="BC3017" s="141" t="str">
        <f>IF('9'!$B$5="","",IF('9'!$B$36="","",0))</f>
        <v/>
      </c>
      <c r="BD3017" s="137" t="str">
        <f>IF('9'!$B$5="","",IF('9'!$B$36="","",'9'!$B$2))</f>
        <v/>
      </c>
      <c r="BE3017" s="138" t="str">
        <f>IF('9'!$B$5="","",IF('9'!$B$36="","",'9'!$B$4))</f>
        <v/>
      </c>
    </row>
    <row r="3018" spans="50:57" x14ac:dyDescent="0.25">
      <c r="AX3018" s="139" t="str">
        <f>IF('9'!$B$5="","",IF('9'!$B$36="","",'9'!$B$5))</f>
        <v/>
      </c>
      <c r="AY3018" s="137" t="str">
        <f>IF('9'!$B$5="","",IF('9'!$B$36="","","PCF011003"))</f>
        <v/>
      </c>
      <c r="AZ3018" s="140" t="str">
        <f>IF('9'!$B$5="","",IF('9'!$B$36="","",1))</f>
        <v/>
      </c>
      <c r="BA3018" s="137" t="str">
        <f>IF('9'!$B$5="","",IF('9'!$B$36="","",108))</f>
        <v/>
      </c>
      <c r="BB3018" s="137"/>
      <c r="BC3018" s="141" t="str">
        <f>IF('9'!$B$5="","",IF('9'!$B$36="","",'9'!$B$32))</f>
        <v/>
      </c>
      <c r="BD3018" s="137" t="str">
        <f>IF('9'!$B$5="","",IF('9'!$B$36="","",'9'!$B$2))</f>
        <v/>
      </c>
      <c r="BE3018" s="138" t="str">
        <f>IF('9'!$B$5="","",IF('9'!$B$36="","",'9'!$B$4))</f>
        <v/>
      </c>
    </row>
    <row r="3019" spans="50:57" x14ac:dyDescent="0.25">
      <c r="AX3019" s="139" t="str">
        <f>IF('9'!$B$5="","",IF('9'!$B$36="","",'9'!$B$5))</f>
        <v/>
      </c>
      <c r="AY3019" s="137" t="str">
        <f>IF('9'!$B$5="","",IF('9'!$B$36="","","PCF011003"))</f>
        <v/>
      </c>
      <c r="AZ3019" s="140" t="str">
        <f>IF('9'!$B$5="","",IF('9'!$B$36="","",1))</f>
        <v/>
      </c>
      <c r="BA3019" s="137" t="str">
        <f>IF('9'!$B$5="","",IF('9'!$B$36="","",109))</f>
        <v/>
      </c>
      <c r="BB3019" s="137"/>
      <c r="BC3019" s="141" t="str">
        <f>IF('9'!$B$5="","",IF('9'!$B$36="","",'9'!$B$33))</f>
        <v/>
      </c>
      <c r="BD3019" s="137" t="str">
        <f>IF('9'!$B$5="","",IF('9'!$B$36="","",'9'!$B$2))</f>
        <v/>
      </c>
      <c r="BE3019" s="138" t="str">
        <f>IF('9'!$B$5="","",IF('9'!$B$36="","",'9'!$B$4))</f>
        <v/>
      </c>
    </row>
    <row r="3020" spans="50:57" x14ac:dyDescent="0.25">
      <c r="AX3020" s="139" t="str">
        <f>IF('9'!$B$5="","",IF('9'!$B$36="","",'9'!$B$5))</f>
        <v/>
      </c>
      <c r="AY3020" s="137" t="str">
        <f>IF('9'!$B$5="","",IF('9'!$B$36="","","PCF011003"))</f>
        <v/>
      </c>
      <c r="AZ3020" s="140" t="str">
        <f>IF('9'!$B$5="","",IF('9'!$B$36="","",1))</f>
        <v/>
      </c>
      <c r="BA3020" s="137" t="str">
        <f>IF('9'!$B$5="","",IF('9'!$B$36="","",110))</f>
        <v/>
      </c>
      <c r="BB3020" s="137"/>
      <c r="BC3020" s="141" t="str">
        <f>IF('9'!$B$5="","",IF('9'!$B$36="","",'9'!$B$33))</f>
        <v/>
      </c>
      <c r="BD3020" s="137" t="str">
        <f>IF('9'!$B$5="","",IF('9'!$B$36="","",'9'!$B$2))</f>
        <v/>
      </c>
      <c r="BE3020" s="138" t="str">
        <f>IF('9'!$B$5="","",IF('9'!$B$36="","",'9'!$B$4))</f>
        <v/>
      </c>
    </row>
    <row r="3021" spans="50:57" x14ac:dyDescent="0.25">
      <c r="AX3021" s="139" t="str">
        <f>IF('9'!$B$5="","",IF('9'!$B$36="","",'9'!$B$5))</f>
        <v/>
      </c>
      <c r="AY3021" s="137" t="str">
        <f>IF('9'!$B$5="","",IF('9'!$B$36="","","PCF011003"))</f>
        <v/>
      </c>
      <c r="AZ3021" s="140" t="str">
        <f>IF('9'!$B$5="","",IF('9'!$B$36="","",1))</f>
        <v/>
      </c>
      <c r="BA3021" s="137" t="str">
        <f>IF('9'!$B$5="","",IF('9'!$B$36="","",111))</f>
        <v/>
      </c>
      <c r="BB3021" s="137"/>
      <c r="BC3021" s="141" t="str">
        <f>IF('9'!$B$5="","",IF('9'!$B$36="","",'9'!$I$35))</f>
        <v/>
      </c>
      <c r="BD3021" s="137" t="str">
        <f>IF('9'!$B$5="","",IF('9'!$B$36="","",'9'!$B$2))</f>
        <v/>
      </c>
      <c r="BE3021" s="138" t="str">
        <f>IF('9'!$B$5="","",IF('9'!$B$36="","",'9'!$B$4))</f>
        <v/>
      </c>
    </row>
    <row r="3022" spans="50:57" x14ac:dyDescent="0.25">
      <c r="AX3022" s="139" t="str">
        <f>IF('9'!$B$5="","",IF('9'!$B$36="","",'9'!$B$5))</f>
        <v/>
      </c>
      <c r="AY3022" s="137" t="str">
        <f>IF('9'!$B$5="","",IF('9'!$B$36="","","PCF011003"))</f>
        <v/>
      </c>
      <c r="AZ3022" s="140" t="str">
        <f>IF('9'!$B$5="","",IF('9'!$B$36="","",1))</f>
        <v/>
      </c>
      <c r="BA3022" s="137" t="str">
        <f>IF('9'!$B$5="","",IF('9'!$B$36="","",112))</f>
        <v/>
      </c>
      <c r="BB3022" s="137" t="str">
        <f>IF('9'!$B$5="","",IF('9'!$B$36="","",IF('9'!$C$25="","",'9'!$C$25)))</f>
        <v/>
      </c>
      <c r="BC3022" s="141" t="str">
        <f>IF('9'!$B$5="","",IF('9'!$B$36="","",0))</f>
        <v/>
      </c>
      <c r="BD3022" s="137" t="str">
        <f>IF('9'!$B$5="","",IF('9'!$B$36="","",'9'!$B$2))</f>
        <v/>
      </c>
      <c r="BE3022" s="138" t="str">
        <f>IF('9'!$B$5="","",IF('9'!$B$36="","",'9'!$B$4))</f>
        <v/>
      </c>
    </row>
    <row r="3023" spans="50:57" x14ac:dyDescent="0.25">
      <c r="AX3023" s="139" t="str">
        <f>IF('9'!$B$5="","",IF('9'!$B$36="","",'9'!$B$5))</f>
        <v/>
      </c>
      <c r="AY3023" s="137" t="str">
        <f>IF('9'!$B$5="","",IF('9'!$B$36="","","PCF011003"))</f>
        <v/>
      </c>
      <c r="AZ3023" s="140" t="str">
        <f>IF('9'!$B$5="","",IF('9'!$B$36="","",1))</f>
        <v/>
      </c>
      <c r="BA3023" s="137" t="str">
        <f>IF('9'!$B$5="","",IF('9'!$B$36="","",113))</f>
        <v/>
      </c>
      <c r="BB3023" s="137" t="str">
        <f>IF('9'!$B$5="","",IF('9'!$B$36="","",IF('9'!$C$26="","",'9'!$C$26)))</f>
        <v/>
      </c>
      <c r="BC3023" s="141" t="str">
        <f>IF('9'!$B$5="","",IF('9'!$B$36="","",0))</f>
        <v/>
      </c>
      <c r="BD3023" s="137" t="str">
        <f>IF('9'!$B$5="","",IF('9'!$B$36="","",'9'!$B$2))</f>
        <v/>
      </c>
      <c r="BE3023" s="138" t="str">
        <f>IF('9'!$B$5="","",IF('9'!$B$36="","",'9'!$B$4))</f>
        <v/>
      </c>
    </row>
    <row r="3024" spans="50:57" x14ac:dyDescent="0.25">
      <c r="AX3024" s="139" t="str">
        <f>IF('9'!$B$5="","",IF('9'!$B$36="","",'9'!$B$5))</f>
        <v/>
      </c>
      <c r="AY3024" s="137" t="str">
        <f>IF('9'!$B$5="","",IF('9'!$B$36="","","PCF011003"))</f>
        <v/>
      </c>
      <c r="AZ3024" s="140" t="str">
        <f>IF('9'!$B$5="","",IF('9'!$B$36="","",1))</f>
        <v/>
      </c>
      <c r="BA3024" s="137" t="str">
        <f>IF('9'!$B$5="","",IF('9'!$B$36="","",114))</f>
        <v/>
      </c>
      <c r="BB3024" s="137" t="str">
        <f>IF('9'!$B$5="","",IF('9'!$B$36="","",IF('9'!$C$27="","",'9'!$C$27)))</f>
        <v/>
      </c>
      <c r="BC3024" s="141" t="str">
        <f>IF('9'!$B$5="","",IF('9'!$B$36="","",0))</f>
        <v/>
      </c>
      <c r="BD3024" s="137" t="str">
        <f>IF('9'!$B$5="","",IF('9'!$B$36="","",'9'!$B$2))</f>
        <v/>
      </c>
      <c r="BE3024" s="138" t="str">
        <f>IF('9'!$B$5="","",IF('9'!$B$36="","",'9'!$B$4))</f>
        <v/>
      </c>
    </row>
    <row r="3025" spans="50:57" x14ac:dyDescent="0.25">
      <c r="AX3025" s="139" t="str">
        <f>IF('9'!$B$5="","",IF('9'!$B$36="","",'9'!$B$5))</f>
        <v/>
      </c>
      <c r="AY3025" s="137" t="str">
        <f>IF('9'!$B$5="","",IF('9'!$B$36="","","PCF011003"))</f>
        <v/>
      </c>
      <c r="AZ3025" s="140" t="str">
        <f>IF('9'!$B$5="","",IF('9'!$B$36="","",1))</f>
        <v/>
      </c>
      <c r="BA3025" s="137" t="str">
        <f>IF('9'!$B$5="","",IF('9'!$B$36="","",115))</f>
        <v/>
      </c>
      <c r="BB3025" s="137" t="str">
        <f>IF('9'!$B$5="","",IF('9'!$B$36="","",IF('9'!$C$28="","",'9'!$C$28)))</f>
        <v/>
      </c>
      <c r="BC3025" s="141" t="str">
        <f>IF('9'!$B$5="","",IF('9'!$B$36="","",0))</f>
        <v/>
      </c>
      <c r="BD3025" s="137" t="str">
        <f>IF('9'!$B$5="","",IF('9'!$B$36="","",'9'!$B$2))</f>
        <v/>
      </c>
      <c r="BE3025" s="138" t="str">
        <f>IF('9'!$B$5="","",IF('9'!$B$36="","",'9'!$B$4))</f>
        <v/>
      </c>
    </row>
    <row r="3026" spans="50:57" x14ac:dyDescent="0.25">
      <c r="AX3026" s="139" t="str">
        <f>IF('9'!$B$5="","",IF('9'!$B$36="","",'9'!$B$5))</f>
        <v/>
      </c>
      <c r="AY3026" s="137" t="str">
        <f>IF('9'!$B$5="","",IF('9'!$B$36="","","PCF011003"))</f>
        <v/>
      </c>
      <c r="AZ3026" s="140" t="str">
        <f>IF('9'!$B$5="","",IF('9'!$B$36="","",1))</f>
        <v/>
      </c>
      <c r="BA3026" s="137" t="str">
        <f>IF('9'!$B$5="","",IF('9'!$B$36="","",116))</f>
        <v/>
      </c>
      <c r="BB3026" s="137" t="str">
        <f>IF('9'!$B$5="","",IF('9'!$B$36="","",IF('9'!$C$25="","",'9'!$C$25)))</f>
        <v/>
      </c>
      <c r="BC3026" s="141" t="str">
        <f>IF('9'!$B$5="","",IF('9'!$B$36="","",0))</f>
        <v/>
      </c>
      <c r="BD3026" s="137" t="str">
        <f>IF('9'!$B$5="","",IF('9'!$B$36="","",'9'!$B$2))</f>
        <v/>
      </c>
      <c r="BE3026" s="138" t="str">
        <f>IF('9'!$B$5="","",IF('9'!$B$36="","",'9'!$B$4))</f>
        <v/>
      </c>
    </row>
    <row r="3027" spans="50:57" x14ac:dyDescent="0.25">
      <c r="AX3027" s="139" t="str">
        <f>IF('9'!$B$5="","",IF('9'!$B$36="","",'9'!$B$5))</f>
        <v/>
      </c>
      <c r="AY3027" s="137" t="str">
        <f>IF('9'!$B$5="","",IF('9'!$B$36="","","PCF011003"))</f>
        <v/>
      </c>
      <c r="AZ3027" s="140" t="str">
        <f>IF('9'!$B$5="","",IF('9'!$B$36="","",1))</f>
        <v/>
      </c>
      <c r="BA3027" s="137" t="str">
        <f>IF('9'!$B$5="","",IF('9'!$B$36="","",117))</f>
        <v/>
      </c>
      <c r="BB3027" s="137" t="str">
        <f>IF('9'!$B$5="","",IF('9'!$B$36="","",IF('9'!$C$26="","",'9'!$C$26)))</f>
        <v/>
      </c>
      <c r="BC3027" s="141" t="str">
        <f>IF('9'!$B$5="","",IF('9'!$B$36="","",0))</f>
        <v/>
      </c>
      <c r="BD3027" s="137" t="str">
        <f>IF('9'!$B$5="","",IF('9'!$B$36="","",'9'!$B$2))</f>
        <v/>
      </c>
      <c r="BE3027" s="138" t="str">
        <f>IF('9'!$B$5="","",IF('9'!$B$36="","",'9'!$B$4))</f>
        <v/>
      </c>
    </row>
    <row r="3028" spans="50:57" x14ac:dyDescent="0.25">
      <c r="AX3028" s="139" t="str">
        <f>IF('9'!$B$5="","",IF('9'!$B$36="","",'9'!$B$5))</f>
        <v/>
      </c>
      <c r="AY3028" s="137" t="str">
        <f>IF('9'!$B$5="","",IF('9'!$B$36="","","PCF011003"))</f>
        <v/>
      </c>
      <c r="AZ3028" s="140" t="str">
        <f>IF('9'!$B$5="","",IF('9'!$B$36="","",1))</f>
        <v/>
      </c>
      <c r="BA3028" s="137" t="str">
        <f>IF('9'!$B$5="","",IF('9'!$B$36="","",118))</f>
        <v/>
      </c>
      <c r="BB3028" s="137" t="str">
        <f>IF('9'!$B$5="","",IF('9'!$B$36="","",IF('9'!$C$27="","",'9'!$C$27)))</f>
        <v/>
      </c>
      <c r="BC3028" s="141" t="str">
        <f>IF('9'!$B$5="","",IF('9'!$B$36="","",0))</f>
        <v/>
      </c>
      <c r="BD3028" s="137" t="str">
        <f>IF('9'!$B$5="","",IF('9'!$B$36="","",'9'!$B$2))</f>
        <v/>
      </c>
      <c r="BE3028" s="138" t="str">
        <f>IF('9'!$B$5="","",IF('9'!$B$36="","",'9'!$B$4))</f>
        <v/>
      </c>
    </row>
    <row r="3029" spans="50:57" x14ac:dyDescent="0.25">
      <c r="AX3029" s="139" t="str">
        <f>IF('9'!$B$5="","",IF('9'!$B$36="","",'9'!$B$5))</f>
        <v/>
      </c>
      <c r="AY3029" s="137" t="str">
        <f>IF('9'!$B$5="","",IF('9'!$B$36="","","PCF011003"))</f>
        <v/>
      </c>
      <c r="AZ3029" s="140" t="str">
        <f>IF('9'!$B$5="","",IF('9'!$B$36="","",1))</f>
        <v/>
      </c>
      <c r="BA3029" s="137" t="str">
        <f>IF('9'!$B$5="","",IF('9'!$B$36="","",119))</f>
        <v/>
      </c>
      <c r="BB3029" s="137" t="str">
        <f>IF('9'!$B$5="","",IF('9'!$B$36="","",IF('9'!$C$28="","",'9'!$C$28)))</f>
        <v/>
      </c>
      <c r="BC3029" s="141" t="str">
        <f>IF('9'!$B$5="","",IF('9'!$B$36="","",0))</f>
        <v/>
      </c>
      <c r="BD3029" s="137" t="str">
        <f>IF('9'!$B$5="","",IF('9'!$B$36="","",'9'!$B$2))</f>
        <v/>
      </c>
      <c r="BE3029" s="138" t="str">
        <f>IF('9'!$B$5="","",IF('9'!$B$36="","",'9'!$B$4))</f>
        <v/>
      </c>
    </row>
    <row r="3030" spans="50:57" x14ac:dyDescent="0.25">
      <c r="AX3030" s="139" t="str">
        <f>IF('9'!$B$5="","",IF('9'!$B$36="","",'9'!$B$5))</f>
        <v/>
      </c>
      <c r="AY3030" s="137" t="str">
        <f>IF('9'!$B$5="","",IF('9'!$B$36="","","PCF011003"))</f>
        <v/>
      </c>
      <c r="AZ3030" s="140" t="str">
        <f>IF('9'!$B$5="","",IF('9'!$B$36="","",1))</f>
        <v/>
      </c>
      <c r="BA3030" s="137" t="str">
        <f>IF('9'!$B$5="","",IF('9'!$B$36="","",120))</f>
        <v/>
      </c>
      <c r="BB3030" s="137" t="str">
        <f>IF('9'!$B$5="","",IF('9'!$B$36="","",IF('9'!$B$8="","",'9'!$B$8)))</f>
        <v/>
      </c>
      <c r="BC3030" s="141" t="str">
        <f>IF('9'!$B$5="","",IF('9'!$B$36="","",0))</f>
        <v/>
      </c>
      <c r="BD3030" s="137" t="str">
        <f>IF('9'!$B$5="","",IF('9'!$B$36="","",'9'!$B$2))</f>
        <v/>
      </c>
      <c r="BE3030" s="138" t="str">
        <f>IF('9'!$B$5="","",IF('9'!$B$36="","",'9'!$B$4))</f>
        <v/>
      </c>
    </row>
    <row r="3031" spans="50:57" x14ac:dyDescent="0.25">
      <c r="AX3031" s="139" t="str">
        <f>IF('9'!$B$5="","",IF('9'!$B$36="","",'9'!$B$5))</f>
        <v/>
      </c>
      <c r="AY3031" s="137" t="str">
        <f>IF('9'!$B$5="","",IF('9'!$B$36="","","PCF011003"))</f>
        <v/>
      </c>
      <c r="AZ3031" s="140" t="str">
        <f>IF('9'!$B$5="","",IF('9'!$B$36="","",1))</f>
        <v/>
      </c>
      <c r="BA3031" s="137" t="str">
        <f>IF('9'!$B$5="","",IF('9'!$B$36="","",121))</f>
        <v/>
      </c>
      <c r="BB3031" s="137"/>
      <c r="BC3031" s="141" t="str">
        <f>IF('9'!$B$5="","",IF('9'!$B$36="","",0))</f>
        <v/>
      </c>
      <c r="BD3031" s="137" t="str">
        <f>IF('9'!$B$5="","",IF('9'!$B$36="","",'9'!$B$2))</f>
        <v/>
      </c>
      <c r="BE3031" s="138" t="str">
        <f>IF('9'!$B$5="","",IF('9'!$B$36="","",'9'!$B$4))</f>
        <v/>
      </c>
    </row>
    <row r="3032" spans="50:57" x14ac:dyDescent="0.25">
      <c r="AX3032" s="139" t="str">
        <f>IF('9'!$B$5="","",IF('9'!$B$36="","",'9'!$B$5))</f>
        <v/>
      </c>
      <c r="AY3032" s="137" t="str">
        <f>IF('9'!$B$5="","",IF('9'!$B$36="","","PCF011003"))</f>
        <v/>
      </c>
      <c r="AZ3032" s="140" t="str">
        <f>IF('9'!$B$5="","",IF('9'!$B$36="","",1))</f>
        <v/>
      </c>
      <c r="BA3032" s="137" t="str">
        <f>IF('9'!$B$5="","",IF('9'!$B$36="","",122))</f>
        <v/>
      </c>
      <c r="BB3032" s="137"/>
      <c r="BC3032" s="141" t="str">
        <f>IF('9'!$B$5="","",IF('9'!$B$36="","",0))</f>
        <v/>
      </c>
      <c r="BD3032" s="137" t="str">
        <f>IF('9'!$B$5="","",IF('9'!$B$36="","",'9'!$B$2))</f>
        <v/>
      </c>
      <c r="BE3032" s="138" t="str">
        <f>IF('9'!$B$5="","",IF('9'!$B$36="","",'9'!$B$4))</f>
        <v/>
      </c>
    </row>
    <row r="3033" spans="50:57" x14ac:dyDescent="0.25">
      <c r="AX3033" s="139" t="str">
        <f>IF('9'!$B$5="","",IF('9'!$B$36="","",'9'!$B$5))</f>
        <v/>
      </c>
      <c r="AY3033" s="137" t="str">
        <f>IF('9'!$B$5="","",IF('9'!$B$36="","","PCF011003"))</f>
        <v/>
      </c>
      <c r="AZ3033" s="140" t="str">
        <f>IF('9'!$B$5="","",IF('9'!$B$36="","",1))</f>
        <v/>
      </c>
      <c r="BA3033" s="137" t="str">
        <f>IF('9'!$B$5="","",IF('9'!$B$36="","",123))</f>
        <v/>
      </c>
      <c r="BB3033" s="137"/>
      <c r="BC3033" s="141" t="str">
        <f>IF('9'!$B$5="","",IF('9'!$B$36="","",'9'!$C$44))</f>
        <v/>
      </c>
      <c r="BD3033" s="137" t="str">
        <f>IF('9'!$B$5="","",IF('9'!$B$36="","",'9'!$B$2))</f>
        <v/>
      </c>
      <c r="BE3033" s="138" t="str">
        <f>IF('9'!$B$5="","",IF('9'!$B$36="","",'9'!$B$4))</f>
        <v/>
      </c>
    </row>
    <row r="3034" spans="50:57" x14ac:dyDescent="0.25">
      <c r="AX3034" s="139" t="str">
        <f>IF('9'!$B$5="","",IF('9'!$B$36="","",'9'!$B$5))</f>
        <v/>
      </c>
      <c r="AY3034" s="137" t="str">
        <f>IF('9'!$B$5="","",IF('9'!$B$36="","","PCF011003"))</f>
        <v/>
      </c>
      <c r="AZ3034" s="140" t="str">
        <f>IF('9'!$B$5="","",IF('9'!$B$36="","",1))</f>
        <v/>
      </c>
      <c r="BA3034" s="137" t="str">
        <f>IF('9'!$B$5="","",IF('9'!$B$36="","",124))</f>
        <v/>
      </c>
      <c r="BB3034" s="137"/>
      <c r="BC3034" s="141" t="str">
        <f>IF('9'!$B$5="","",IF('9'!$B$36="","",'9'!$C$45))</f>
        <v/>
      </c>
      <c r="BD3034" s="137" t="str">
        <f>IF('9'!$B$5="","",IF('9'!$B$36="","",'9'!$B$2))</f>
        <v/>
      </c>
      <c r="BE3034" s="138" t="str">
        <f>IF('9'!$B$5="","",IF('9'!$B$36="","",'9'!$B$4))</f>
        <v/>
      </c>
    </row>
    <row r="3035" spans="50:57" x14ac:dyDescent="0.25">
      <c r="AX3035" s="139" t="str">
        <f>IF('9'!$B$5="","",IF('9'!$B$36="","",'9'!$B$5))</f>
        <v/>
      </c>
      <c r="AY3035" s="137" t="str">
        <f>IF('9'!$B$5="","",IF('9'!$B$36="","","PCF011003"))</f>
        <v/>
      </c>
      <c r="AZ3035" s="140" t="str">
        <f>IF('9'!$B$5="","",IF('9'!$B$36="","",1))</f>
        <v/>
      </c>
      <c r="BA3035" s="137" t="str">
        <f>IF('9'!$B$5="","",IF('9'!$B$36="","",125))</f>
        <v/>
      </c>
      <c r="BB3035" s="137"/>
      <c r="BC3035" s="141" t="str">
        <f>IF('9'!$B$5="","",IF('9'!$B$36="","",'9'!$C$46))</f>
        <v/>
      </c>
      <c r="BD3035" s="137" t="str">
        <f>IF('9'!$B$5="","",IF('9'!$B$36="","",'9'!$B$2))</f>
        <v/>
      </c>
      <c r="BE3035" s="138" t="str">
        <f>IF('9'!$B$5="","",IF('9'!$B$36="","",'9'!$B$4))</f>
        <v/>
      </c>
    </row>
    <row r="3036" spans="50:57" x14ac:dyDescent="0.25">
      <c r="AX3036" s="139" t="str">
        <f>IF('9'!$B$5="","",IF('9'!$B$36="","",'9'!$B$5))</f>
        <v/>
      </c>
      <c r="AY3036" s="137" t="str">
        <f>IF('9'!$B$5="","",IF('9'!$B$36="","","PCF011003"))</f>
        <v/>
      </c>
      <c r="AZ3036" s="140" t="str">
        <f>IF('9'!$B$5="","",IF('9'!$B$36="","",1))</f>
        <v/>
      </c>
      <c r="BA3036" s="137" t="str">
        <f>IF('9'!$B$5="","",IF('9'!$B$36="","",126))</f>
        <v/>
      </c>
      <c r="BB3036" s="137"/>
      <c r="BC3036" s="141" t="str">
        <f>IF('9'!$B$5="","",IF('9'!$B$36="","",'9'!$C$47))</f>
        <v/>
      </c>
      <c r="BD3036" s="137" t="str">
        <f>IF('9'!$B$5="","",IF('9'!$B$36="","",'9'!$B$2))</f>
        <v/>
      </c>
      <c r="BE3036" s="138" t="str">
        <f>IF('9'!$B$5="","",IF('9'!$B$36="","",'9'!$B$4))</f>
        <v/>
      </c>
    </row>
    <row r="3037" spans="50:57" x14ac:dyDescent="0.25">
      <c r="AX3037" s="139" t="str">
        <f>IF('9'!$B$5="","",IF('9'!$B$36="","",'9'!$B$5))</f>
        <v/>
      </c>
      <c r="AY3037" s="137" t="str">
        <f>IF('9'!$B$5="","",IF('9'!$B$36="","","PCF011003"))</f>
        <v/>
      </c>
      <c r="AZ3037" s="140" t="str">
        <f>IF('9'!$B$5="","",IF('9'!$B$36="","",1))</f>
        <v/>
      </c>
      <c r="BA3037" s="137" t="str">
        <f>IF('9'!$B$5="","",IF('9'!$B$36="","",127))</f>
        <v/>
      </c>
      <c r="BB3037" s="137"/>
      <c r="BC3037" s="141" t="str">
        <f>IF('9'!$B$5="","",IF('9'!$B$36="","",'9'!$C$48))</f>
        <v/>
      </c>
      <c r="BD3037" s="137" t="str">
        <f>IF('9'!$B$5="","",IF('9'!$B$36="","",'9'!$B$2))</f>
        <v/>
      </c>
      <c r="BE3037" s="138" t="str">
        <f>IF('9'!$B$5="","",IF('9'!$B$36="","",'9'!$B$4))</f>
        <v/>
      </c>
    </row>
    <row r="3038" spans="50:57" x14ac:dyDescent="0.25">
      <c r="AX3038" s="139" t="str">
        <f>IF('9'!$B$5="","",IF('9'!$B$36="","",'9'!$B$5))</f>
        <v/>
      </c>
      <c r="AY3038" s="137" t="str">
        <f>IF('9'!$B$5="","",IF('9'!$B$36="","","PCF011003"))</f>
        <v/>
      </c>
      <c r="AZ3038" s="140" t="str">
        <f>IF('9'!$B$5="","",IF('9'!$B$36="","",1))</f>
        <v/>
      </c>
      <c r="BA3038" s="137" t="str">
        <f>IF('9'!$B$5="","",IF('9'!$B$36="","",128))</f>
        <v/>
      </c>
      <c r="BB3038" s="137"/>
      <c r="BC3038" s="141" t="str">
        <f>IF('9'!$B$5="","",IF('9'!$B$36="","",'9'!$C$49))</f>
        <v/>
      </c>
      <c r="BD3038" s="137" t="str">
        <f>IF('9'!$B$5="","",IF('9'!$B$36="","",'9'!$B$2))</f>
        <v/>
      </c>
      <c r="BE3038" s="138" t="str">
        <f>IF('9'!$B$5="","",IF('9'!$B$36="","",'9'!$B$4))</f>
        <v/>
      </c>
    </row>
    <row r="3039" spans="50:57" x14ac:dyDescent="0.25">
      <c r="AX3039" s="139" t="str">
        <f>IF('9'!$B$5="","",IF('9'!$B$36="","",'9'!$B$5))</f>
        <v/>
      </c>
      <c r="AY3039" s="137" t="str">
        <f>IF('9'!$B$5="","",IF('9'!$B$36="","","PCF011003"))</f>
        <v/>
      </c>
      <c r="AZ3039" s="140" t="str">
        <f>IF('9'!$B$5="","",IF('9'!$B$36="","",1))</f>
        <v/>
      </c>
      <c r="BA3039" s="137" t="str">
        <f>IF('9'!$B$5="","",IF('9'!$B$36="","",129))</f>
        <v/>
      </c>
      <c r="BB3039" s="137"/>
      <c r="BC3039" s="141" t="str">
        <f>IF('9'!$B$5="","",IF('9'!$B$36="","",'9'!$C$50))</f>
        <v/>
      </c>
      <c r="BD3039" s="137" t="str">
        <f>IF('9'!$B$5="","",IF('9'!$B$36="","",'9'!$B$2))</f>
        <v/>
      </c>
      <c r="BE3039" s="138" t="str">
        <f>IF('9'!$B$5="","",IF('9'!$B$36="","",'9'!$B$4))</f>
        <v/>
      </c>
    </row>
    <row r="3040" spans="50:57" x14ac:dyDescent="0.25">
      <c r="AX3040" s="139" t="str">
        <f>IF('9'!$B$5="","",IF('9'!$B$36="","",'9'!$B$5))</f>
        <v/>
      </c>
      <c r="AY3040" s="137" t="str">
        <f>IF('9'!$B$5="","",IF('9'!$B$36="","","PCF011003"))</f>
        <v/>
      </c>
      <c r="AZ3040" s="140" t="str">
        <f>IF('9'!$B$5="","",IF('9'!$B$36="","",1))</f>
        <v/>
      </c>
      <c r="BA3040" s="137" t="str">
        <f>IF('9'!$B$5="","",IF('9'!$B$36="","",130))</f>
        <v/>
      </c>
      <c r="BB3040" s="137"/>
      <c r="BC3040" s="141" t="str">
        <f>IF('9'!$B$5="","",IF('9'!$B$36="","",'9'!$C$51))</f>
        <v/>
      </c>
      <c r="BD3040" s="137" t="str">
        <f>IF('9'!$B$5="","",IF('9'!$B$36="","",'9'!$B$2))</f>
        <v/>
      </c>
      <c r="BE3040" s="138" t="str">
        <f>IF('9'!$B$5="","",IF('9'!$B$36="","",'9'!$B$4))</f>
        <v/>
      </c>
    </row>
    <row r="3041" spans="50:57" x14ac:dyDescent="0.25">
      <c r="AX3041" s="139" t="str">
        <f>IF('9'!$B$5="","",IF('9'!$B$36="","",'9'!$B$5))</f>
        <v/>
      </c>
      <c r="AY3041" s="137" t="str">
        <f>IF('9'!$B$5="","",IF('9'!$B$36="","","PCF011003"))</f>
        <v/>
      </c>
      <c r="AZ3041" s="140" t="str">
        <f>IF('9'!$B$5="","",IF('9'!$B$36="","",1))</f>
        <v/>
      </c>
      <c r="BA3041" s="137" t="str">
        <f>IF('9'!$B$5="","",IF('9'!$B$36="","",131))</f>
        <v/>
      </c>
      <c r="BB3041" s="137"/>
      <c r="BC3041" s="141" t="str">
        <f>IF('9'!$B$5="","",IF('9'!$B$36="","",'9'!$C$52))</f>
        <v/>
      </c>
      <c r="BD3041" s="137" t="str">
        <f>IF('9'!$B$5="","",IF('9'!$B$36="","",'9'!$B$2))</f>
        <v/>
      </c>
      <c r="BE3041" s="138" t="str">
        <f>IF('9'!$B$5="","",IF('9'!$B$36="","",'9'!$B$4))</f>
        <v/>
      </c>
    </row>
    <row r="3042" spans="50:57" x14ac:dyDescent="0.25">
      <c r="AX3042" s="139" t="str">
        <f>IF('9'!$B$5="","",IF('9'!$B$36="","",'9'!$B$5))</f>
        <v/>
      </c>
      <c r="AY3042" s="137" t="str">
        <f>IF('9'!$B$5="","",IF('9'!$B$36="","","PCF011003"))</f>
        <v/>
      </c>
      <c r="AZ3042" s="140" t="str">
        <f>IF('9'!$B$5="","",IF('9'!$B$36="","",1))</f>
        <v/>
      </c>
      <c r="BA3042" s="137" t="str">
        <f>IF('9'!$B$5="","",IF('9'!$B$36="","",132))</f>
        <v/>
      </c>
      <c r="BB3042" s="137"/>
      <c r="BC3042" s="141" t="str">
        <f>IF('9'!$B$5="","",IF('9'!$B$36="","",'9'!$C$53))</f>
        <v/>
      </c>
      <c r="BD3042" s="137" t="str">
        <f>IF('9'!$B$5="","",IF('9'!$B$36="","",'9'!$B$2))</f>
        <v/>
      </c>
      <c r="BE3042" s="138" t="str">
        <f>IF('9'!$B$5="","",IF('9'!$B$36="","",'9'!$B$4))</f>
        <v/>
      </c>
    </row>
    <row r="3043" spans="50:57" x14ac:dyDescent="0.25">
      <c r="AX3043" s="139" t="str">
        <f>IF('9'!$B$5="","",IF('9'!$B$36="","",'9'!$B$5))</f>
        <v/>
      </c>
      <c r="AY3043" s="137" t="str">
        <f>IF('9'!$B$5="","",IF('9'!$B$36="","","PCF011003"))</f>
        <v/>
      </c>
      <c r="AZ3043" s="140" t="str">
        <f>IF('9'!$B$5="","",IF('9'!$B$36="","",1))</f>
        <v/>
      </c>
      <c r="BA3043" s="137" t="str">
        <f>IF('9'!$B$5="","",IF('9'!$B$36="","",133))</f>
        <v/>
      </c>
      <c r="BB3043" s="137"/>
      <c r="BC3043" s="141" t="str">
        <f>IF('9'!$B$5="","",IF('9'!$B$36="","",'9'!$C$54))</f>
        <v/>
      </c>
      <c r="BD3043" s="137" t="str">
        <f>IF('9'!$B$5="","",IF('9'!$B$36="","",'9'!$B$2))</f>
        <v/>
      </c>
      <c r="BE3043" s="138" t="str">
        <f>IF('9'!$B$5="","",IF('9'!$B$36="","",'9'!$B$4))</f>
        <v/>
      </c>
    </row>
    <row r="3044" spans="50:57" x14ac:dyDescent="0.25">
      <c r="AX3044" s="139" t="str">
        <f>IF('9'!$B$5="","",IF('9'!$B$36="","",'9'!$B$5))</f>
        <v/>
      </c>
      <c r="AY3044" s="137" t="str">
        <f>IF('9'!$B$5="","",IF('9'!$B$36="","","PCF011003"))</f>
        <v/>
      </c>
      <c r="AZ3044" s="140" t="str">
        <f>IF('9'!$B$5="","",IF('9'!$B$36="","",1))</f>
        <v/>
      </c>
      <c r="BA3044" s="137" t="str">
        <f>IF('9'!$B$5="","",IF('9'!$B$36="","",134))</f>
        <v/>
      </c>
      <c r="BB3044" s="137"/>
      <c r="BC3044" s="141" t="str">
        <f>IF('9'!$B$5="","",IF('9'!$B$36="","",'9'!$C$55))</f>
        <v/>
      </c>
      <c r="BD3044" s="137" t="str">
        <f>IF('9'!$B$5="","",IF('9'!$B$36="","",'9'!$B$2))</f>
        <v/>
      </c>
      <c r="BE3044" s="138" t="str">
        <f>IF('9'!$B$5="","",IF('9'!$B$36="","",'9'!$B$4))</f>
        <v/>
      </c>
    </row>
    <row r="3045" spans="50:57" x14ac:dyDescent="0.25">
      <c r="AX3045" s="139" t="str">
        <f>IF('9'!$B$5="","",IF('9'!$B$36="","",'9'!$B$5))</f>
        <v/>
      </c>
      <c r="AY3045" s="137" t="str">
        <f>IF('9'!$B$5="","",IF('9'!$B$36="","","PCF011003"))</f>
        <v/>
      </c>
      <c r="AZ3045" s="140" t="str">
        <f>IF('9'!$B$5="","",IF('9'!$B$36="","",1))</f>
        <v/>
      </c>
      <c r="BA3045" s="137" t="str">
        <f>IF('9'!$B$5="","",IF('9'!$B$36="","",990))</f>
        <v/>
      </c>
      <c r="BB3045" s="137"/>
      <c r="BC3045" s="141" t="str">
        <f>IF('9'!$B$5="","",IF('9'!$B$36="","",0))</f>
        <v/>
      </c>
      <c r="BD3045" s="137" t="str">
        <f>IF('9'!$B$5="","",IF('9'!$B$36="","",'9'!$B$2))</f>
        <v/>
      </c>
      <c r="BE3045" s="138" t="str">
        <f>IF('9'!$B$5="","",IF('9'!$B$36="","",'9'!$B$4))</f>
        <v/>
      </c>
    </row>
    <row r="3046" spans="50:57" x14ac:dyDescent="0.25">
      <c r="AX3046" s="139" t="str">
        <f>IF('9'!$B$5="","",IF('9'!$B$36="","",'9'!$B$5))</f>
        <v/>
      </c>
      <c r="AY3046" s="137" t="str">
        <f>IF('9'!$B$5="","",IF('9'!$B$36="","","PCF011003"))</f>
        <v/>
      </c>
      <c r="AZ3046" s="140" t="str">
        <f>IF('9'!$B$5="","",IF('9'!$B$36="","",1))</f>
        <v/>
      </c>
      <c r="BA3046" s="137" t="str">
        <f>IF('9'!$B$5="","",IF('9'!$B$36="","",992))</f>
        <v/>
      </c>
      <c r="BB3046" s="137"/>
      <c r="BC3046" s="141" t="str">
        <f>IF('9'!$B$5="","",IF('9'!$B$36="","",0))</f>
        <v/>
      </c>
      <c r="BD3046" s="137" t="str">
        <f>IF('9'!$B$5="","",IF('9'!$B$36="","",'9'!$B$2))</f>
        <v/>
      </c>
      <c r="BE3046" s="138" t="str">
        <f>IF('9'!$B$5="","",IF('9'!$B$36="","",'9'!$B$4))</f>
        <v/>
      </c>
    </row>
    <row r="3047" spans="50:57" x14ac:dyDescent="0.25">
      <c r="AX3047" s="139" t="str">
        <f>IF('9'!$B$5="","",IF('9'!$B$36="","",'9'!$B$5))</f>
        <v/>
      </c>
      <c r="AY3047" s="137" t="str">
        <f>IF('9'!$B$5="","",IF('9'!$B$36="","","PCF011003"))</f>
        <v/>
      </c>
      <c r="AZ3047" s="140" t="str">
        <f>IF('9'!$B$5="","",IF('9'!$B$36="","",1))</f>
        <v/>
      </c>
      <c r="BA3047" s="137" t="str">
        <f>IF('9'!$B$5="","",IF('9'!$B$36="","",993))</f>
        <v/>
      </c>
      <c r="BB3047" s="137"/>
      <c r="BC3047" s="141" t="str">
        <f>IF('9'!$B$5="","",IF('9'!$B$36="","",0))</f>
        <v/>
      </c>
      <c r="BD3047" s="137" t="str">
        <f>IF('9'!$B$5="","",IF('9'!$B$36="","",'9'!$B$2))</f>
        <v/>
      </c>
      <c r="BE3047" s="138" t="str">
        <f>IF('9'!$B$5="","",IF('9'!$B$36="","",'9'!$B$4))</f>
        <v/>
      </c>
    </row>
    <row r="3048" spans="50:57" x14ac:dyDescent="0.25">
      <c r="AX3048" s="139" t="str">
        <f>IF('9'!$B$5="","",IF('9'!$B$36="","",'9'!$B$5))</f>
        <v/>
      </c>
      <c r="AY3048" s="137" t="str">
        <f>IF('9'!$B$5="","",IF('9'!$B$36="","","PCF011003"))</f>
        <v/>
      </c>
      <c r="AZ3048" s="140" t="str">
        <f>IF('9'!$B$5="","",IF('9'!$B$36="","",1))</f>
        <v/>
      </c>
      <c r="BA3048" s="137" t="str">
        <f>IF('9'!$B$5="","",IF('9'!$B$36="","",994))</f>
        <v/>
      </c>
      <c r="BB3048" s="137"/>
      <c r="BC3048" s="141" t="str">
        <f>IF('9'!$B$5="","",IF('9'!$B$36="","",0))</f>
        <v/>
      </c>
      <c r="BD3048" s="137" t="str">
        <f>IF('9'!$B$5="","",IF('9'!$B$36="","",'9'!$B$2))</f>
        <v/>
      </c>
      <c r="BE3048" s="138" t="str">
        <f>IF('9'!$B$5="","",IF('9'!$B$36="","",'9'!$B$4))</f>
        <v/>
      </c>
    </row>
    <row r="3049" spans="50:57" x14ac:dyDescent="0.25">
      <c r="AX3049" s="139" t="str">
        <f>IF('9'!$B$5="","",IF('9'!$B$36="","",'9'!$B$5))</f>
        <v/>
      </c>
      <c r="AY3049" s="137" t="str">
        <f>IF('9'!$B$5="","",IF('9'!$B$36="","","PCF011003"))</f>
        <v/>
      </c>
      <c r="AZ3049" s="140" t="str">
        <f>IF('9'!$B$5="","",IF('9'!$B$36="","",1))</f>
        <v/>
      </c>
      <c r="BA3049" s="137" t="str">
        <f>IF('9'!$B$5="","",IF('9'!$B$36="","",995))</f>
        <v/>
      </c>
      <c r="BB3049" s="137"/>
      <c r="BC3049" s="141" t="str">
        <f>IF('9'!$B$5="","",IF('9'!$B$36="","",0))</f>
        <v/>
      </c>
      <c r="BD3049" s="137" t="str">
        <f>IF('9'!$B$5="","",IF('9'!$B$36="","",'9'!$B$2))</f>
        <v/>
      </c>
      <c r="BE3049" s="138" t="str">
        <f>IF('9'!$B$5="","",IF('9'!$B$36="","",'9'!$B$4))</f>
        <v/>
      </c>
    </row>
    <row r="3050" spans="50:57" x14ac:dyDescent="0.25">
      <c r="AX3050" s="139" t="str">
        <f>IF('9'!$B$5="","",IF('9'!$B$36="","",'9'!$B$5))</f>
        <v/>
      </c>
      <c r="AY3050" s="137" t="str">
        <f>IF('9'!$B$5="","",IF('9'!$B$36="","","PCF011003"))</f>
        <v/>
      </c>
      <c r="AZ3050" s="140" t="str">
        <f>IF('9'!$B$5="","",IF('9'!$B$36="","",1))</f>
        <v/>
      </c>
      <c r="BA3050" s="137" t="str">
        <f>IF('9'!$B$5="","",IF('9'!$B$36="","",996))</f>
        <v/>
      </c>
      <c r="BB3050" s="137"/>
      <c r="BC3050" s="141" t="str">
        <f>IF('9'!$B$5="","",IF('9'!$B$36="","",0))</f>
        <v/>
      </c>
      <c r="BD3050" s="137" t="str">
        <f>IF('9'!$B$5="","",IF('9'!$B$36="","",'9'!$B$2))</f>
        <v/>
      </c>
      <c r="BE3050" s="138" t="str">
        <f>IF('9'!$B$5="","",IF('9'!$B$36="","",'9'!$B$4))</f>
        <v/>
      </c>
    </row>
    <row r="3051" spans="50:57" x14ac:dyDescent="0.25">
      <c r="AX3051" s="139" t="str">
        <f>IF('9'!$B$5="","",IF('9'!$B$36="","",'9'!$B$5))</f>
        <v/>
      </c>
      <c r="AY3051" s="137" t="str">
        <f>IF('9'!$B$5="","",IF('9'!$B$36="","","PCF011003"))</f>
        <v/>
      </c>
      <c r="AZ3051" s="140" t="str">
        <f>IF('9'!$B$5="","",IF('9'!$B$36="","",1))</f>
        <v/>
      </c>
      <c r="BA3051" s="137" t="str">
        <f>IF('9'!$B$5="","",IF('9'!$B$36="","",997))</f>
        <v/>
      </c>
      <c r="BB3051" s="137"/>
      <c r="BC3051" s="141" t="str">
        <f>IF('9'!$B$5="","",IF('9'!$B$36="","",0))</f>
        <v/>
      </c>
      <c r="BD3051" s="137" t="str">
        <f>IF('9'!$B$5="","",IF('9'!$B$36="","",'9'!$B$2))</f>
        <v/>
      </c>
      <c r="BE3051" s="138" t="str">
        <f>IF('9'!$B$5="","",IF('9'!$B$36="","",'9'!$B$4))</f>
        <v/>
      </c>
    </row>
    <row r="3052" spans="50:57" x14ac:dyDescent="0.25">
      <c r="AX3052" s="139" t="str">
        <f>IF('9'!$B$5="","",IF('9'!$B$36="","",'9'!$B$5))</f>
        <v/>
      </c>
      <c r="AY3052" s="137" t="str">
        <f>IF('9'!$B$5="","",IF('9'!$B$36="","","PCF011003"))</f>
        <v/>
      </c>
      <c r="AZ3052" s="140" t="str">
        <f>IF('9'!$B$5="","",IF('9'!$B$36="","",1))</f>
        <v/>
      </c>
      <c r="BA3052" s="137" t="str">
        <f>IF('9'!$B$5="","",IF('9'!$B$36="","",998))</f>
        <v/>
      </c>
      <c r="BB3052" s="137"/>
      <c r="BC3052" s="141" t="str">
        <f>IF('9'!$B$5="","",IF('9'!$B$36="","",0))</f>
        <v/>
      </c>
      <c r="BD3052" s="137" t="str">
        <f>IF('9'!$B$5="","",IF('9'!$B$36="","",'9'!$B$2))</f>
        <v/>
      </c>
      <c r="BE3052" s="138" t="str">
        <f>IF('9'!$B$5="","",IF('9'!$B$36="","",'9'!$B$4))</f>
        <v/>
      </c>
    </row>
    <row r="3053" spans="50:57" x14ac:dyDescent="0.25">
      <c r="AX3053" s="139" t="str">
        <f>IF('9'!$B$5="","",IF('9'!$B$36="","",'9'!$B$5))</f>
        <v/>
      </c>
      <c r="AY3053" s="137" t="str">
        <f>IF('9'!$B$5="","",IF('9'!$B$36="","","PCF011003"))</f>
        <v/>
      </c>
      <c r="AZ3053" s="140" t="str">
        <f>IF('9'!$B$5="","",IF('9'!$B$36="","",1))</f>
        <v/>
      </c>
      <c r="BA3053" s="137" t="str">
        <f>IF('9'!$B$5="","",IF('9'!$B$36="","",999))</f>
        <v/>
      </c>
      <c r="BB3053" s="137"/>
      <c r="BC3053" s="141" t="str">
        <f>IF('9'!$B$5="","",IF('9'!$B$36="","",0))</f>
        <v/>
      </c>
      <c r="BD3053" s="137" t="str">
        <f>IF('9'!$B$5="","",IF('9'!$B$36="","",'9'!$B$2))</f>
        <v/>
      </c>
      <c r="BE3053" s="138" t="str">
        <f>IF('9'!$B$5="","",IF('9'!$B$36="","",'9'!$B$4))</f>
        <v/>
      </c>
    </row>
    <row r="3054" spans="50:57" x14ac:dyDescent="0.25">
      <c r="AX3054" s="139" t="str">
        <f>IF('10'!$B$5="","",IF('10'!$B$60="","",'10'!$B$5))</f>
        <v/>
      </c>
      <c r="AY3054" s="137" t="str">
        <f>IF('10'!$B$5="","",IF('10'!$B$60="","","PCF008002"))</f>
        <v/>
      </c>
      <c r="AZ3054" s="140" t="str">
        <f>IF('10'!$B$5="","",IF('10'!$B$60="","",1))</f>
        <v/>
      </c>
      <c r="BA3054" s="137" t="str">
        <f>IF('10'!$B$5="","",IF('10'!$B$60="","",1))</f>
        <v/>
      </c>
      <c r="BB3054" s="137" t="str">
        <f>IF('10'!$B$5="","",IF('10'!$B$60="","",IF('10'!$B$60="","",'10'!$B$60)))</f>
        <v/>
      </c>
      <c r="BC3054" s="141" t="str">
        <f>IF('10'!$B$5="","",IF('10'!$B$60="","",0))</f>
        <v/>
      </c>
      <c r="BD3054" s="137" t="str">
        <f>IF('10'!$B$5="","",IF('10'!$B$60="","",'10'!$B$2))</f>
        <v/>
      </c>
      <c r="BE3054" s="138" t="str">
        <f>IF('10'!$B$5="","",IF('10'!$B$60="","",'10'!$B$4))</f>
        <v/>
      </c>
    </row>
    <row r="3055" spans="50:57" x14ac:dyDescent="0.25">
      <c r="AX3055" s="139" t="str">
        <f>IF('10'!$B$5="","",IF('10'!$B$60="","",'10'!$B$5))</f>
        <v/>
      </c>
      <c r="AY3055" s="137" t="str">
        <f>IF('10'!$B$5="","",IF('10'!$B$60="","","PCF008002"))</f>
        <v/>
      </c>
      <c r="AZ3055" s="140" t="str">
        <f>IF('10'!$B$5="","",IF('10'!$B$60="","",1))</f>
        <v/>
      </c>
      <c r="BA3055" s="137" t="str">
        <f>IF('10'!$B$5="","",IF('10'!$B$60="","",2))</f>
        <v/>
      </c>
      <c r="BB3055" s="137" t="str">
        <f>IF('10'!$B$5="","",IF('10'!$B$60="","",IF('10'!$J$60="","",'10'!$J$60)))</f>
        <v/>
      </c>
      <c r="BC3055" s="141" t="str">
        <f>IF('10'!$B$5="","",IF('10'!$B$60="","",0))</f>
        <v/>
      </c>
      <c r="BD3055" s="137" t="str">
        <f>IF('10'!$B$5="","",IF('10'!$B$60="","",'10'!$B$2))</f>
        <v/>
      </c>
      <c r="BE3055" s="138" t="str">
        <f>IF('10'!$B$5="","",IF('10'!$B$60="","",'10'!$B$4))</f>
        <v/>
      </c>
    </row>
    <row r="3056" spans="50:57" x14ac:dyDescent="0.25">
      <c r="AX3056" s="139" t="str">
        <f>IF('10'!$B$5="","",IF('10'!$B$60="","",'10'!$B$5))</f>
        <v/>
      </c>
      <c r="AY3056" s="137" t="str">
        <f>IF('10'!$B$5="","",IF('10'!$B$60="","","PCF008002"))</f>
        <v/>
      </c>
      <c r="AZ3056" s="140" t="str">
        <f>IF('10'!$B$5="","",IF('10'!$B$60="","",1))</f>
        <v/>
      </c>
      <c r="BA3056" s="137" t="str">
        <f>IF('10'!$B$5="","",IF('10'!$B$60="","",3))</f>
        <v/>
      </c>
      <c r="BB3056" s="137" t="str">
        <f>IF('10'!$B$5="","",IF('10'!$B$60="","",IF('10'!$D$60="","",'10'!$D$60)))</f>
        <v/>
      </c>
      <c r="BC3056" s="141" t="str">
        <f>IF('10'!$B$5="","",IF('10'!$B$60="","",0))</f>
        <v/>
      </c>
      <c r="BD3056" s="137" t="str">
        <f>IF('10'!$B$5="","",IF('10'!$B$60="","",'10'!$B$2))</f>
        <v/>
      </c>
      <c r="BE3056" s="138" t="str">
        <f>IF('10'!$B$5="","",IF('10'!$B$60="","",'10'!$B$4))</f>
        <v/>
      </c>
    </row>
    <row r="3057" spans="50:57" x14ac:dyDescent="0.25">
      <c r="AX3057" s="139" t="str">
        <f>IF('10'!$B$5="","",IF('10'!$B$60="","",'10'!$B$5))</f>
        <v/>
      </c>
      <c r="AY3057" s="137" t="str">
        <f>IF('10'!$B$5="","",IF('10'!$B$60="","","PCF008002"))</f>
        <v/>
      </c>
      <c r="AZ3057" s="140" t="str">
        <f>IF('10'!$B$5="","",IF('10'!$B$60="","",1))</f>
        <v/>
      </c>
      <c r="BA3057" s="137" t="str">
        <f>IF('10'!$B$5="","",IF('10'!$B$60="","",4))</f>
        <v/>
      </c>
      <c r="BB3057" s="137" t="str">
        <f>IF('10'!$B$5="","",IF('10'!$B$60="","",IF('10'!$D$60="","",'10'!$D$60)))</f>
        <v/>
      </c>
      <c r="BC3057" s="141" t="str">
        <f>IF('10'!$B$5="","",IF('10'!$B$60="","",0))</f>
        <v/>
      </c>
      <c r="BD3057" s="137" t="str">
        <f>IF('10'!$B$5="","",IF('10'!$B$60="","",'10'!$B$2))</f>
        <v/>
      </c>
      <c r="BE3057" s="138" t="str">
        <f>IF('10'!$B$5="","",IF('10'!$B$60="","",'10'!$B$4))</f>
        <v/>
      </c>
    </row>
    <row r="3058" spans="50:57" x14ac:dyDescent="0.25">
      <c r="AX3058" s="139" t="str">
        <f>IF('10'!$B$5="","",IF('10'!$B$60="","",'10'!$B$5))</f>
        <v/>
      </c>
      <c r="AY3058" s="137" t="str">
        <f>IF('10'!$B$5="","",IF('10'!$B$60="","","PCF008002"))</f>
        <v/>
      </c>
      <c r="AZ3058" s="140" t="str">
        <f>IF('10'!$B$5="","",IF('10'!$B$60="","",1))</f>
        <v/>
      </c>
      <c r="BA3058" s="137" t="str">
        <f>IF('10'!$B$5="","",IF('10'!$B$60="","",5))</f>
        <v/>
      </c>
      <c r="BB3058" s="137" t="str">
        <f>IF('10'!$B$5="","",IF('10'!$B$60="","",IF('10'!$F$60="","",'10'!$F$60)))</f>
        <v/>
      </c>
      <c r="BC3058" s="141" t="str">
        <f>IF('10'!$B$5="","",IF('10'!$B$60="","",0))</f>
        <v/>
      </c>
      <c r="BD3058" s="137" t="str">
        <f>IF('10'!$B$5="","",IF('10'!$B$60="","",'10'!$B$2))</f>
        <v/>
      </c>
      <c r="BE3058" s="138" t="str">
        <f>IF('10'!$B$5="","",IF('10'!$B$60="","",'10'!$B$4))</f>
        <v/>
      </c>
    </row>
    <row r="3059" spans="50:57" x14ac:dyDescent="0.25">
      <c r="AX3059" s="139" t="str">
        <f>IF('10'!$B$5="","",IF('10'!$B$60="","",'10'!$B$5))</f>
        <v/>
      </c>
      <c r="AY3059" s="137" t="str">
        <f>IF('10'!$B$5="","",IF('10'!$B$60="","","PCF008002"))</f>
        <v/>
      </c>
      <c r="AZ3059" s="140" t="str">
        <f>IF('10'!$B$5="","",IF('10'!$B$60="","",1))</f>
        <v/>
      </c>
      <c r="BA3059" s="137" t="str">
        <f>IF('10'!$B$5="","",IF('10'!$B$60="","",6))</f>
        <v/>
      </c>
      <c r="BB3059" s="137" t="str">
        <f>IF('10'!$B$5="","",IF('10'!$B$60="","",IF('10'!$G$60="","",'10'!$G$60)))</f>
        <v/>
      </c>
      <c r="BC3059" s="141" t="str">
        <f>IF('10'!$B$5="","",IF('10'!$B$60="","",0))</f>
        <v/>
      </c>
      <c r="BD3059" s="137" t="str">
        <f>IF('10'!$B$5="","",IF('10'!$B$60="","",'10'!$B$2))</f>
        <v/>
      </c>
      <c r="BE3059" s="138" t="str">
        <f>IF('10'!$B$5="","",IF('10'!$B$60="","",'10'!$B$4))</f>
        <v/>
      </c>
    </row>
    <row r="3060" spans="50:57" x14ac:dyDescent="0.25">
      <c r="AX3060" s="139" t="str">
        <f>IF('10'!$B$5="","",IF('10'!$B$60="","",'10'!$B$5))</f>
        <v/>
      </c>
      <c r="AY3060" s="137" t="str">
        <f>IF('10'!$B$5="","",IF('10'!$B$60="","","PCF008002"))</f>
        <v/>
      </c>
      <c r="AZ3060" s="140" t="str">
        <f>IF('10'!$B$5="","",IF('10'!$B$60="","",1))</f>
        <v/>
      </c>
      <c r="BA3060" s="137" t="str">
        <f>IF('10'!$B$5="","",IF('10'!$B$60="","",7))</f>
        <v/>
      </c>
      <c r="BB3060" s="137" t="str">
        <f>IF('10'!$B$5="","",IF('10'!$B$60="","",IF('10'!$H$60="","",'10'!$H$60)))</f>
        <v/>
      </c>
      <c r="BC3060" s="141" t="str">
        <f>IF('10'!$B$5="","",IF('10'!$B$60="","",0))</f>
        <v/>
      </c>
      <c r="BD3060" s="137" t="str">
        <f>IF('10'!$B$5="","",IF('10'!$B$60="","",'10'!$B$2))</f>
        <v/>
      </c>
      <c r="BE3060" s="138" t="str">
        <f>IF('10'!$B$5="","",IF('10'!$B$60="","",'10'!$B$4))</f>
        <v/>
      </c>
    </row>
    <row r="3061" spans="50:57" x14ac:dyDescent="0.25">
      <c r="AX3061" s="139" t="str">
        <f>IF('10'!$B$5="","",IF('10'!$B$60="","",'10'!$B$5))</f>
        <v/>
      </c>
      <c r="AY3061" s="137" t="str">
        <f>IF('10'!$B$5="","",IF('10'!$B$60="","","PCF008002"))</f>
        <v/>
      </c>
      <c r="AZ3061" s="140" t="str">
        <f>IF('10'!$B$5="","",IF('10'!$B$60="","",1))</f>
        <v/>
      </c>
      <c r="BA3061" s="137" t="str">
        <f>IF('10'!$B$5="","",IF('10'!$B$60="","",8))</f>
        <v/>
      </c>
      <c r="BB3061" s="137" t="str">
        <f>IF('10'!$B$5="","",IF('10'!$B$60="","",IF('10'!$I$60="","",'10'!$I$60)))</f>
        <v/>
      </c>
      <c r="BC3061" s="141" t="str">
        <f>IF('10'!$B$5="","",IF('10'!$B$60="","",0))</f>
        <v/>
      </c>
      <c r="BD3061" s="137" t="str">
        <f>IF('10'!$B$5="","",IF('10'!$B$60="","",'10'!$B$2))</f>
        <v/>
      </c>
      <c r="BE3061" s="138" t="str">
        <f>IF('10'!$B$5="","",IF('10'!$B$60="","",'10'!$B$4))</f>
        <v/>
      </c>
    </row>
    <row r="3062" spans="50:57" x14ac:dyDescent="0.25">
      <c r="AX3062" s="139" t="str">
        <f>IF('10'!$B$5="","",IF('10'!$B$60="","",'10'!$B$5))</f>
        <v/>
      </c>
      <c r="AY3062" s="137" t="str">
        <f>IF('10'!$B$5="","",IF('10'!$B$60="","","PCF008002"))</f>
        <v/>
      </c>
      <c r="AZ3062" s="140" t="str">
        <f>IF('10'!$B$5="","",IF('10'!$B$60="","",1))</f>
        <v/>
      </c>
      <c r="BA3062" s="137" t="str">
        <f>IF('10'!$B$5="","",IF('10'!$B$60="","",9))</f>
        <v/>
      </c>
      <c r="BB3062" s="137" t="str">
        <f>IF('10'!$B$5="","",IF('10'!$B$60="","","QAQC"))</f>
        <v/>
      </c>
      <c r="BC3062" s="141" t="str">
        <f>IF('10'!$B$5="","",IF('10'!$B$60="","",0))</f>
        <v/>
      </c>
      <c r="BD3062" s="137" t="str">
        <f>IF('10'!$B$5="","",IF('10'!$B$60="","",'10'!$B$2))</f>
        <v/>
      </c>
      <c r="BE3062" s="138" t="str">
        <f>IF('10'!$B$5="","",IF('10'!$B$60="","",'10'!$B$4))</f>
        <v/>
      </c>
    </row>
    <row r="3063" spans="50:57" x14ac:dyDescent="0.25">
      <c r="AX3063" s="139" t="str">
        <f>IF('10'!$B$5="","",IF('10'!$B$60="","",'10'!$B$5))</f>
        <v/>
      </c>
      <c r="AY3063" s="137" t="str">
        <f>IF('10'!$B$5="","",IF('10'!$B$60="","","PCF008002"))</f>
        <v/>
      </c>
      <c r="AZ3063" s="140" t="str">
        <f>IF('10'!$B$5="","",IF('10'!$B$60="","",1))</f>
        <v/>
      </c>
      <c r="BA3063" s="137" t="str">
        <f>IF('10'!$B$5="","",IF('10'!$B$60="","",10))</f>
        <v/>
      </c>
      <c r="BB3063" s="137" t="str">
        <f>IF('10'!$B$5="","",IF('10'!$B$60="","",IF('10'!$R$60="","",'10'!$R$60)))</f>
        <v/>
      </c>
      <c r="BC3063" s="141" t="str">
        <f>IF('10'!$B$5="","",IF('10'!$B$60="","",0))</f>
        <v/>
      </c>
      <c r="BD3063" s="137" t="str">
        <f>IF('10'!$B$5="","",IF('10'!$B$60="","",'10'!$B$2))</f>
        <v/>
      </c>
      <c r="BE3063" s="138" t="str">
        <f>IF('10'!$B$5="","",IF('10'!$B$60="","",'10'!$B$4))</f>
        <v/>
      </c>
    </row>
    <row r="3064" spans="50:57" x14ac:dyDescent="0.25">
      <c r="AX3064" s="139" t="str">
        <f>IF('10'!$B$5="","",IF('10'!$B$60="","",'10'!$B$5))</f>
        <v/>
      </c>
      <c r="AY3064" s="137" t="str">
        <f>IF('10'!$B$5="","",IF('10'!$B$60="","","PCF008002"))</f>
        <v/>
      </c>
      <c r="AZ3064" s="140" t="str">
        <f>IF('10'!$B$5="","",IF('10'!$B$60="","",1))</f>
        <v/>
      </c>
      <c r="BA3064" s="137" t="str">
        <f>IF('10'!$B$5="","",IF('10'!$B$60="","",11))</f>
        <v/>
      </c>
      <c r="BB3064" s="137" t="str">
        <f>IF('10'!$B$5="","",IF('10'!$B$60="","",IF('10'!$K$60="","",'10'!$K$60)))</f>
        <v/>
      </c>
      <c r="BC3064" s="141" t="str">
        <f>IF('10'!$B$5="","",IF('10'!$B$60="","",0))</f>
        <v/>
      </c>
      <c r="BD3064" s="137" t="str">
        <f>IF('10'!$B$5="","",IF('10'!$B$60="","",'10'!$B$2))</f>
        <v/>
      </c>
      <c r="BE3064" s="138" t="str">
        <f>IF('10'!$B$5="","",IF('10'!$B$60="","",'10'!$B$4))</f>
        <v/>
      </c>
    </row>
    <row r="3065" spans="50:57" x14ac:dyDescent="0.25">
      <c r="AX3065" s="139" t="str">
        <f>IF('10'!$B$5="","",IF('10'!$B$60="","",'10'!$B$5))</f>
        <v/>
      </c>
      <c r="AY3065" s="137" t="str">
        <f>IF('10'!$B$5="","",IF('10'!$B$60="","","PCF008002"))</f>
        <v/>
      </c>
      <c r="AZ3065" s="140" t="str">
        <f>IF('10'!$B$5="","",IF('10'!$B$60="","",1))</f>
        <v/>
      </c>
      <c r="BA3065" s="137" t="str">
        <f>IF('10'!$B$5="","",IF('10'!$B$60="","",12))</f>
        <v/>
      </c>
      <c r="BB3065" s="137" t="str">
        <f>IF('10'!$B$5="","",IF('10'!$B$60="","",IF('10'!$E$60="","",'10'!$E$60)))</f>
        <v/>
      </c>
      <c r="BC3065" s="141" t="str">
        <f>IF('10'!$B$5="","",IF('10'!$B$60="","",0))</f>
        <v/>
      </c>
      <c r="BD3065" s="137" t="str">
        <f>IF('10'!$B$5="","",IF('10'!$B$60="","",'10'!$B$2))</f>
        <v/>
      </c>
      <c r="BE3065" s="138" t="str">
        <f>IF('10'!$B$5="","",IF('10'!$B$60="","",'10'!$B$4))</f>
        <v/>
      </c>
    </row>
    <row r="3066" spans="50:57" x14ac:dyDescent="0.25">
      <c r="AX3066" s="139" t="str">
        <f>IF('10'!$B$5="","",IF('10'!$B$60="","",'10'!$B$5))</f>
        <v/>
      </c>
      <c r="AY3066" s="137" t="str">
        <f>IF('10'!$B$5="","",IF('10'!$B$60="","","PCF008002"))</f>
        <v/>
      </c>
      <c r="AZ3066" s="140" t="str">
        <f>IF('10'!$B$5="","",IF('10'!$B$60="","",1))</f>
        <v/>
      </c>
      <c r="BA3066" s="137" t="str">
        <f>IF('10'!$B$5="","",IF('10'!$B$60="","",990))</f>
        <v/>
      </c>
      <c r="BB3066" s="137"/>
      <c r="BC3066" s="141" t="str">
        <f>IF('10'!$B$5="","",IF('10'!$B$60="","",0))</f>
        <v/>
      </c>
      <c r="BD3066" s="137" t="str">
        <f>IF('10'!$B$5="","",IF('10'!$B$60="","",'10'!$B$2))</f>
        <v/>
      </c>
      <c r="BE3066" s="138" t="str">
        <f>IF('10'!$B$5="","",IF('10'!$B$60="","",'10'!$B$4))</f>
        <v/>
      </c>
    </row>
    <row r="3067" spans="50:57" x14ac:dyDescent="0.25">
      <c r="AX3067" s="139" t="str">
        <f>IF('10'!$B$5="","",IF('10'!$B$60="","",'10'!$B$5))</f>
        <v/>
      </c>
      <c r="AY3067" s="137" t="str">
        <f>IF('10'!$B$5="","",IF('10'!$B$60="","","PCF008002"))</f>
        <v/>
      </c>
      <c r="AZ3067" s="140" t="str">
        <f>IF('10'!$B$5="","",IF('10'!$B$60="","",1))</f>
        <v/>
      </c>
      <c r="BA3067" s="137" t="str">
        <f>IF('10'!$B$5="","",IF('10'!$B$60="","",992))</f>
        <v/>
      </c>
      <c r="BB3067" s="137"/>
      <c r="BC3067" s="141" t="str">
        <f>IF('10'!$B$5="","",IF('10'!$B$60="","",0))</f>
        <v/>
      </c>
      <c r="BD3067" s="137" t="str">
        <f>IF('10'!$B$5="","",IF('10'!$B$60="","",'10'!$B$2))</f>
        <v/>
      </c>
      <c r="BE3067" s="138" t="str">
        <f>IF('10'!$B$5="","",IF('10'!$B$60="","",'10'!$B$4))</f>
        <v/>
      </c>
    </row>
    <row r="3068" spans="50:57" x14ac:dyDescent="0.25">
      <c r="AX3068" s="139" t="str">
        <f>IF('10'!$B$5="","",IF('10'!$B$60="","",'10'!$B$5))</f>
        <v/>
      </c>
      <c r="AY3068" s="137" t="str">
        <f>IF('10'!$B$5="","",IF('10'!$B$60="","","PCF008002"))</f>
        <v/>
      </c>
      <c r="AZ3068" s="140" t="str">
        <f>IF('10'!$B$5="","",IF('10'!$B$60="","",1))</f>
        <v/>
      </c>
      <c r="BA3068" s="137" t="str">
        <f>IF('10'!$B$5="","",IF('10'!$B$60="","",993))</f>
        <v/>
      </c>
      <c r="BB3068" s="137"/>
      <c r="BC3068" s="141" t="str">
        <f>IF('10'!$B$5="","",IF('10'!$B$60="","",0))</f>
        <v/>
      </c>
      <c r="BD3068" s="137" t="str">
        <f>IF('10'!$B$5="","",IF('10'!$B$60="","",'10'!$B$2))</f>
        <v/>
      </c>
      <c r="BE3068" s="138" t="str">
        <f>IF('10'!$B$5="","",IF('10'!$B$60="","",'10'!$B$4))</f>
        <v/>
      </c>
    </row>
    <row r="3069" spans="50:57" x14ac:dyDescent="0.25">
      <c r="AX3069" s="139" t="str">
        <f>IF('10'!$B$5="","",IF('10'!$B$60="","",'10'!$B$5))</f>
        <v/>
      </c>
      <c r="AY3069" s="137" t="str">
        <f>IF('10'!$B$5="","",IF('10'!$B$60="","","PCF008002"))</f>
        <v/>
      </c>
      <c r="AZ3069" s="140" t="str">
        <f>IF('10'!$B$5="","",IF('10'!$B$60="","",1))</f>
        <v/>
      </c>
      <c r="BA3069" s="137" t="str">
        <f>IF('10'!$B$5="","",IF('10'!$B$60="","",994))</f>
        <v/>
      </c>
      <c r="BB3069" s="137"/>
      <c r="BC3069" s="141" t="str">
        <f>IF('10'!$B$5="","",IF('10'!$B$60="","",0))</f>
        <v/>
      </c>
      <c r="BD3069" s="137" t="str">
        <f>IF('10'!$B$5="","",IF('10'!$B$60="","",'10'!$B$2))</f>
        <v/>
      </c>
      <c r="BE3069" s="138" t="str">
        <f>IF('10'!$B$5="","",IF('10'!$B$60="","",'10'!$B$4))</f>
        <v/>
      </c>
    </row>
    <row r="3070" spans="50:57" x14ac:dyDescent="0.25">
      <c r="AX3070" s="139" t="str">
        <f>IF('10'!$B$5="","",IF('10'!$B$60="","",'10'!$B$5))</f>
        <v/>
      </c>
      <c r="AY3070" s="137" t="str">
        <f>IF('10'!$B$5="","",IF('10'!$B$60="","","PCF008002"))</f>
        <v/>
      </c>
      <c r="AZ3070" s="140" t="str">
        <f>IF('10'!$B$5="","",IF('10'!$B$60="","",1))</f>
        <v/>
      </c>
      <c r="BA3070" s="137" t="str">
        <f>IF('10'!$B$5="","",IF('10'!$B$60="","",995))</f>
        <v/>
      </c>
      <c r="BB3070" s="137"/>
      <c r="BC3070" s="141" t="str">
        <f>IF('10'!$B$5="","",IF('10'!$B$60="","",0))</f>
        <v/>
      </c>
      <c r="BD3070" s="137" t="str">
        <f>IF('10'!$B$5="","",IF('10'!$B$60="","",'10'!$B$2))</f>
        <v/>
      </c>
      <c r="BE3070" s="138" t="str">
        <f>IF('10'!$B$5="","",IF('10'!$B$60="","",'10'!$B$4))</f>
        <v/>
      </c>
    </row>
    <row r="3071" spans="50:57" x14ac:dyDescent="0.25">
      <c r="AX3071" s="139" t="str">
        <f>IF('10'!$B$5="","",IF('10'!$B$60="","",'10'!$B$5))</f>
        <v/>
      </c>
      <c r="AY3071" s="137" t="str">
        <f>IF('10'!$B$5="","",IF('10'!$B$60="","","PCF008002"))</f>
        <v/>
      </c>
      <c r="AZ3071" s="140" t="str">
        <f>IF('10'!$B$5="","",IF('10'!$B$60="","",1))</f>
        <v/>
      </c>
      <c r="BA3071" s="137" t="str">
        <f>IF('10'!$B$5="","",IF('10'!$B$60="","",996))</f>
        <v/>
      </c>
      <c r="BB3071" s="137"/>
      <c r="BC3071" s="141" t="str">
        <f>IF('10'!$B$5="","",IF('10'!$B$60="","",0))</f>
        <v/>
      </c>
      <c r="BD3071" s="137" t="str">
        <f>IF('10'!$B$5="","",IF('10'!$B$60="","",'10'!$B$2))</f>
        <v/>
      </c>
      <c r="BE3071" s="138" t="str">
        <f>IF('10'!$B$5="","",IF('10'!$B$60="","",'10'!$B$4))</f>
        <v/>
      </c>
    </row>
    <row r="3072" spans="50:57" x14ac:dyDescent="0.25">
      <c r="AX3072" s="139" t="str">
        <f>IF('10'!$B$5="","",IF('10'!$B$60="","",'10'!$B$5))</f>
        <v/>
      </c>
      <c r="AY3072" s="137" t="str">
        <f>IF('10'!$B$5="","",IF('10'!$B$60="","","PCF008002"))</f>
        <v/>
      </c>
      <c r="AZ3072" s="140" t="str">
        <f>IF('10'!$B$5="","",IF('10'!$B$60="","",1))</f>
        <v/>
      </c>
      <c r="BA3072" s="137" t="str">
        <f>IF('10'!$B$5="","",IF('10'!$B$60="","",997))</f>
        <v/>
      </c>
      <c r="BB3072" s="137"/>
      <c r="BC3072" s="141" t="str">
        <f>IF('10'!$B$5="","",IF('10'!$B$60="","",0))</f>
        <v/>
      </c>
      <c r="BD3072" s="137" t="str">
        <f>IF('10'!$B$5="","",IF('10'!$B$60="","",'10'!$B$2))</f>
        <v/>
      </c>
      <c r="BE3072" s="138" t="str">
        <f>IF('10'!$B$5="","",IF('10'!$B$60="","",'10'!$B$4))</f>
        <v/>
      </c>
    </row>
    <row r="3073" spans="50:57" x14ac:dyDescent="0.25">
      <c r="AX3073" s="139" t="str">
        <f>IF('10'!$B$5="","",IF('10'!$B$60="","",'10'!$B$5))</f>
        <v/>
      </c>
      <c r="AY3073" s="137" t="str">
        <f>IF('10'!$B$5="","",IF('10'!$B$60="","","PCF008002"))</f>
        <v/>
      </c>
      <c r="AZ3073" s="140" t="str">
        <f>IF('10'!$B$5="","",IF('10'!$B$60="","",1))</f>
        <v/>
      </c>
      <c r="BA3073" s="137" t="str">
        <f>IF('10'!$B$5="","",IF('10'!$B$60="","",998))</f>
        <v/>
      </c>
      <c r="BB3073" s="137"/>
      <c r="BC3073" s="141" t="str">
        <f>IF('10'!$B$5="","",IF('10'!$B$60="","",0))</f>
        <v/>
      </c>
      <c r="BD3073" s="137" t="str">
        <f>IF('10'!$B$5="","",IF('10'!$B$60="","",'10'!$B$2))</f>
        <v/>
      </c>
      <c r="BE3073" s="138" t="str">
        <f>IF('10'!$B$5="","",IF('10'!$B$60="","",'10'!$B$4))</f>
        <v/>
      </c>
    </row>
    <row r="3074" spans="50:57" x14ac:dyDescent="0.25">
      <c r="AX3074" s="139" t="str">
        <f>IF('10'!$B$5="","",IF('10'!$B$60="","",'10'!$B$5))</f>
        <v/>
      </c>
      <c r="AY3074" s="137" t="str">
        <f>IF('10'!$B$5="","",IF('10'!$B$60="","","PCF008002"))</f>
        <v/>
      </c>
      <c r="AZ3074" s="140" t="str">
        <f>IF('10'!$B$5="","",IF('10'!$B$60="","",1))</f>
        <v/>
      </c>
      <c r="BA3074" s="137" t="str">
        <f>IF('10'!$B$5="","",IF('10'!$B$60="","",999))</f>
        <v/>
      </c>
      <c r="BB3074" s="137"/>
      <c r="BC3074" s="141" t="str">
        <f>IF('10'!$B$5="","",IF('10'!$B$60="","",0))</f>
        <v/>
      </c>
      <c r="BD3074" s="137" t="str">
        <f>IF('10'!$B$5="","",IF('10'!$B$60="","",'10'!$B$2))</f>
        <v/>
      </c>
      <c r="BE3074" s="138" t="str">
        <f>IF('10'!$B$5="","",IF('10'!$B$60="","",'10'!$B$4))</f>
        <v/>
      </c>
    </row>
    <row r="3075" spans="50:57" x14ac:dyDescent="0.25">
      <c r="AX3075" s="139" t="str">
        <f>IF('10'!$B$5="","",IF('10'!$B$61="","",'10'!$B$5))</f>
        <v/>
      </c>
      <c r="AY3075" s="137" t="str">
        <f>IF('10'!$B$5="","",IF('10'!$B$61="","","PCF008002"))</f>
        <v/>
      </c>
      <c r="AZ3075" s="140" t="str">
        <f>IF('10'!$B$5="","",IF('10'!$B$61="","",2))</f>
        <v/>
      </c>
      <c r="BA3075" s="137" t="str">
        <f>IF('10'!$B$5="","",IF('10'!$B$61="","",1))</f>
        <v/>
      </c>
      <c r="BB3075" s="137" t="str">
        <f>IF('10'!$B$5="","",IF('10'!$B$61="","",IF('10'!$B$61="","",'10'!$B$61)))</f>
        <v/>
      </c>
      <c r="BC3075" s="141" t="str">
        <f>IF('10'!$B$5="","",IF('10'!$B$61="","",0))</f>
        <v/>
      </c>
      <c r="BD3075" s="137" t="str">
        <f>IF('10'!$B$5="","",IF('10'!$B$61="","",'10'!$B$2))</f>
        <v/>
      </c>
      <c r="BE3075" s="138" t="str">
        <f>IF('10'!$B$5="","",IF('10'!$B$61="","",'10'!$B$4))</f>
        <v/>
      </c>
    </row>
    <row r="3076" spans="50:57" x14ac:dyDescent="0.25">
      <c r="AX3076" s="139" t="str">
        <f>IF('10'!$B$5="","",IF('10'!$B$61="","",'10'!$B$5))</f>
        <v/>
      </c>
      <c r="AY3076" s="137" t="str">
        <f>IF('10'!$B$5="","",IF('10'!$B$61="","","PCF008002"))</f>
        <v/>
      </c>
      <c r="AZ3076" s="140" t="str">
        <f>IF('10'!$B$5="","",IF('10'!$B$61="","",2))</f>
        <v/>
      </c>
      <c r="BA3076" s="137" t="str">
        <f>IF('10'!$B$5="","",IF('10'!$B$61="","",2))</f>
        <v/>
      </c>
      <c r="BB3076" s="137" t="str">
        <f>IF('10'!$B$5="","",IF('10'!$B$61="","",IF('10'!$J$61="","",'10'!$J$61)))</f>
        <v/>
      </c>
      <c r="BC3076" s="141" t="str">
        <f>IF('10'!$B$5="","",IF('10'!$B$61="","",0))</f>
        <v/>
      </c>
      <c r="BD3076" s="137" t="str">
        <f>IF('10'!$B$5="","",IF('10'!$B$61="","",'10'!$B$2))</f>
        <v/>
      </c>
      <c r="BE3076" s="138" t="str">
        <f>IF('10'!$B$5="","",IF('10'!$B$61="","",'10'!$B$4))</f>
        <v/>
      </c>
    </row>
    <row r="3077" spans="50:57" x14ac:dyDescent="0.25">
      <c r="AX3077" s="139" t="str">
        <f>IF('10'!$B$5="","",IF('10'!$B$61="","",'10'!$B$5))</f>
        <v/>
      </c>
      <c r="AY3077" s="137" t="str">
        <f>IF('10'!$B$5="","",IF('10'!$B$61="","","PCF008002"))</f>
        <v/>
      </c>
      <c r="AZ3077" s="140" t="str">
        <f>IF('10'!$B$5="","",IF('10'!$B$61="","",2))</f>
        <v/>
      </c>
      <c r="BA3077" s="137" t="str">
        <f>IF('10'!$B$5="","",IF('10'!$B$61="","",3))</f>
        <v/>
      </c>
      <c r="BB3077" s="137" t="str">
        <f>IF('10'!$B$5="","",IF('10'!$B$61="","",IF('10'!$D$61="","",'10'!$D$61)))</f>
        <v/>
      </c>
      <c r="BC3077" s="141" t="str">
        <f>IF('10'!$B$5="","",IF('10'!$B$61="","",0))</f>
        <v/>
      </c>
      <c r="BD3077" s="137" t="str">
        <f>IF('10'!$B$5="","",IF('10'!$B$61="","",'10'!$B$2))</f>
        <v/>
      </c>
      <c r="BE3077" s="138" t="str">
        <f>IF('10'!$B$5="","",IF('10'!$B$61="","",'10'!$B$4))</f>
        <v/>
      </c>
    </row>
    <row r="3078" spans="50:57" x14ac:dyDescent="0.25">
      <c r="AX3078" s="139" t="str">
        <f>IF('10'!$B$5="","",IF('10'!$B$61="","",'10'!$B$5))</f>
        <v/>
      </c>
      <c r="AY3078" s="137" t="str">
        <f>IF('10'!$B$5="","",IF('10'!$B$61="","","PCF008002"))</f>
        <v/>
      </c>
      <c r="AZ3078" s="140" t="str">
        <f>IF('10'!$B$5="","",IF('10'!$B$61="","",2))</f>
        <v/>
      </c>
      <c r="BA3078" s="137" t="str">
        <f>IF('10'!$B$5="","",IF('10'!$B$61="","",4))</f>
        <v/>
      </c>
      <c r="BB3078" s="137" t="str">
        <f>IF('10'!$B$5="","",IF('10'!$B$61="","",IF('10'!$D$61="","",'10'!$D$61)))</f>
        <v/>
      </c>
      <c r="BC3078" s="141" t="str">
        <f>IF('10'!$B$5="","",IF('10'!$B$61="","",0))</f>
        <v/>
      </c>
      <c r="BD3078" s="137" t="str">
        <f>IF('10'!$B$5="","",IF('10'!$B$61="","",'10'!$B$2))</f>
        <v/>
      </c>
      <c r="BE3078" s="138" t="str">
        <f>IF('10'!$B$5="","",IF('10'!$B$61="","",'10'!$B$4))</f>
        <v/>
      </c>
    </row>
    <row r="3079" spans="50:57" x14ac:dyDescent="0.25">
      <c r="AX3079" s="139" t="str">
        <f>IF('10'!$B$5="","",IF('10'!$B$61="","",'10'!$B$5))</f>
        <v/>
      </c>
      <c r="AY3079" s="137" t="str">
        <f>IF('10'!$B$5="","",IF('10'!$B$61="","","PCF008002"))</f>
        <v/>
      </c>
      <c r="AZ3079" s="140" t="str">
        <f>IF('10'!$B$5="","",IF('10'!$B$61="","",2))</f>
        <v/>
      </c>
      <c r="BA3079" s="137" t="str">
        <f>IF('10'!$B$5="","",IF('10'!$B$61="","",5))</f>
        <v/>
      </c>
      <c r="BB3079" s="137" t="str">
        <f>IF('10'!$B$5="","",IF('10'!$B$61="","",IF('10'!$F$61="","",'10'!$F$61)))</f>
        <v/>
      </c>
      <c r="BC3079" s="141" t="str">
        <f>IF('10'!$B$5="","",IF('10'!$B$61="","",0))</f>
        <v/>
      </c>
      <c r="BD3079" s="137" t="str">
        <f>IF('10'!$B$5="","",IF('10'!$B$61="","",'10'!$B$2))</f>
        <v/>
      </c>
      <c r="BE3079" s="138" t="str">
        <f>IF('10'!$B$5="","",IF('10'!$B$61="","",'10'!$B$4))</f>
        <v/>
      </c>
    </row>
    <row r="3080" spans="50:57" x14ac:dyDescent="0.25">
      <c r="AX3080" s="139" t="str">
        <f>IF('10'!$B$5="","",IF('10'!$B$61="","",'10'!$B$5))</f>
        <v/>
      </c>
      <c r="AY3080" s="137" t="str">
        <f>IF('10'!$B$5="","",IF('10'!$B$61="","","PCF008002"))</f>
        <v/>
      </c>
      <c r="AZ3080" s="140" t="str">
        <f>IF('10'!$B$5="","",IF('10'!$B$61="","",2))</f>
        <v/>
      </c>
      <c r="BA3080" s="137" t="str">
        <f>IF('10'!$B$5="","",IF('10'!$B$61="","",6))</f>
        <v/>
      </c>
      <c r="BB3080" s="137" t="str">
        <f>IF('10'!$B$5="","",IF('10'!$B$61="","",IF('10'!$G$61="","",'10'!$G$61)))</f>
        <v/>
      </c>
      <c r="BC3080" s="141" t="str">
        <f>IF('10'!$B$5="","",IF('10'!$B$61="","",0))</f>
        <v/>
      </c>
      <c r="BD3080" s="137" t="str">
        <f>IF('10'!$B$5="","",IF('10'!$B$61="","",'10'!$B$2))</f>
        <v/>
      </c>
      <c r="BE3080" s="138" t="str">
        <f>IF('10'!$B$5="","",IF('10'!$B$61="","",'10'!$B$4))</f>
        <v/>
      </c>
    </row>
    <row r="3081" spans="50:57" x14ac:dyDescent="0.25">
      <c r="AX3081" s="139" t="str">
        <f>IF('10'!$B$5="","",IF('10'!$B$61="","",'10'!$B$5))</f>
        <v/>
      </c>
      <c r="AY3081" s="137" t="str">
        <f>IF('10'!$B$5="","",IF('10'!$B$61="","","PCF008002"))</f>
        <v/>
      </c>
      <c r="AZ3081" s="140" t="str">
        <f>IF('10'!$B$5="","",IF('10'!$B$61="","",2))</f>
        <v/>
      </c>
      <c r="BA3081" s="137" t="str">
        <f>IF('10'!$B$5="","",IF('10'!$B$61="","",7))</f>
        <v/>
      </c>
      <c r="BB3081" s="137" t="str">
        <f>IF('10'!$B$5="","",IF('10'!$B$61="","",IF('10'!$H$61="","",'10'!$H$61)))</f>
        <v/>
      </c>
      <c r="BC3081" s="141" t="str">
        <f>IF('10'!$B$5="","",IF('10'!$B$61="","",0))</f>
        <v/>
      </c>
      <c r="BD3081" s="137" t="str">
        <f>IF('10'!$B$5="","",IF('10'!$B$61="","",'10'!$B$2))</f>
        <v/>
      </c>
      <c r="BE3081" s="138" t="str">
        <f>IF('10'!$B$5="","",IF('10'!$B$61="","",'10'!$B$4))</f>
        <v/>
      </c>
    </row>
    <row r="3082" spans="50:57" x14ac:dyDescent="0.25">
      <c r="AX3082" s="139" t="str">
        <f>IF('10'!$B$5="","",IF('10'!$B$61="","",'10'!$B$5))</f>
        <v/>
      </c>
      <c r="AY3082" s="137" t="str">
        <f>IF('10'!$B$5="","",IF('10'!$B$61="","","PCF008002"))</f>
        <v/>
      </c>
      <c r="AZ3082" s="140" t="str">
        <f>IF('10'!$B$5="","",IF('10'!$B$61="","",2))</f>
        <v/>
      </c>
      <c r="BA3082" s="137" t="str">
        <f>IF('10'!$B$5="","",IF('10'!$B$61="","",8))</f>
        <v/>
      </c>
      <c r="BB3082" s="137" t="str">
        <f>IF('10'!$B$5="","",IF('10'!$B$61="","",IF('10'!$I$61="","",'10'!$I$61)))</f>
        <v/>
      </c>
      <c r="BC3082" s="141" t="str">
        <f>IF('10'!$B$5="","",IF('10'!$B$61="","",0))</f>
        <v/>
      </c>
      <c r="BD3082" s="137" t="str">
        <f>IF('10'!$B$5="","",IF('10'!$B$61="","",'10'!$B$2))</f>
        <v/>
      </c>
      <c r="BE3082" s="138" t="str">
        <f>IF('10'!$B$5="","",IF('10'!$B$61="","",'10'!$B$4))</f>
        <v/>
      </c>
    </row>
    <row r="3083" spans="50:57" x14ac:dyDescent="0.25">
      <c r="AX3083" s="139" t="str">
        <f>IF('10'!$B$5="","",IF('10'!$B$61="","",'10'!$B$5))</f>
        <v/>
      </c>
      <c r="AY3083" s="137" t="str">
        <f>IF('10'!$B$5="","",IF('10'!$B$61="","","PCF008002"))</f>
        <v/>
      </c>
      <c r="AZ3083" s="140" t="str">
        <f>IF('10'!$B$5="","",IF('10'!$B$61="","",2))</f>
        <v/>
      </c>
      <c r="BA3083" s="137" t="str">
        <f>IF('10'!$B$5="","",IF('10'!$B$61="","",9))</f>
        <v/>
      </c>
      <c r="BB3083" s="137" t="str">
        <f>IF('10'!$B$5="","",IF('10'!$B$61="","","QAQC"))</f>
        <v/>
      </c>
      <c r="BC3083" s="141" t="str">
        <f>IF('10'!$B$5="","",IF('10'!$B$61="","",0))</f>
        <v/>
      </c>
      <c r="BD3083" s="137" t="str">
        <f>IF('10'!$B$5="","",IF('10'!$B$61="","",'10'!$B$2))</f>
        <v/>
      </c>
      <c r="BE3083" s="138" t="str">
        <f>IF('10'!$B$5="","",IF('10'!$B$61="","",'10'!$B$4))</f>
        <v/>
      </c>
    </row>
    <row r="3084" spans="50:57" x14ac:dyDescent="0.25">
      <c r="AX3084" s="139" t="str">
        <f>IF('10'!$B$5="","",IF('10'!$B$61="","",'10'!$B$5))</f>
        <v/>
      </c>
      <c r="AY3084" s="137" t="str">
        <f>IF('10'!$B$5="","",IF('10'!$B$61="","","PCF008002"))</f>
        <v/>
      </c>
      <c r="AZ3084" s="140" t="str">
        <f>IF('10'!$B$5="","",IF('10'!$B$61="","",2))</f>
        <v/>
      </c>
      <c r="BA3084" s="137" t="str">
        <f>IF('10'!$B$5="","",IF('10'!$B$61="","",10))</f>
        <v/>
      </c>
      <c r="BB3084" s="137" t="str">
        <f>IF('10'!$B$5="","",IF('10'!$B$61="","",IF('10'!$R$61="","",'10'!$R$61)))</f>
        <v/>
      </c>
      <c r="BC3084" s="141" t="str">
        <f>IF('10'!$B$5="","",IF('10'!$B$61="","",0))</f>
        <v/>
      </c>
      <c r="BD3084" s="137" t="str">
        <f>IF('10'!$B$5="","",IF('10'!$B$61="","",'10'!$B$2))</f>
        <v/>
      </c>
      <c r="BE3084" s="138" t="str">
        <f>IF('10'!$B$5="","",IF('10'!$B$61="","",'10'!$B$4))</f>
        <v/>
      </c>
    </row>
    <row r="3085" spans="50:57" x14ac:dyDescent="0.25">
      <c r="AX3085" s="139" t="str">
        <f>IF('10'!$B$5="","",IF('10'!$B$61="","",'10'!$B$5))</f>
        <v/>
      </c>
      <c r="AY3085" s="137" t="str">
        <f>IF('10'!$B$5="","",IF('10'!$B$61="","","PCF008002"))</f>
        <v/>
      </c>
      <c r="AZ3085" s="140" t="str">
        <f>IF('10'!$B$5="","",IF('10'!$B$61="","",2))</f>
        <v/>
      </c>
      <c r="BA3085" s="137" t="str">
        <f>IF('10'!$B$5="","",IF('10'!$B$61="","",11))</f>
        <v/>
      </c>
      <c r="BB3085" s="137" t="str">
        <f>IF('10'!$B$5="","",IF('10'!$B$61="","",IF('10'!$K$61="","",'10'!$K$61)))</f>
        <v/>
      </c>
      <c r="BC3085" s="141" t="str">
        <f>IF('10'!$B$5="","",IF('10'!$B$61="","",0))</f>
        <v/>
      </c>
      <c r="BD3085" s="137" t="str">
        <f>IF('10'!$B$5="","",IF('10'!$B$61="","",'10'!$B$2))</f>
        <v/>
      </c>
      <c r="BE3085" s="138" t="str">
        <f>IF('10'!$B$5="","",IF('10'!$B$61="","",'10'!$B$4))</f>
        <v/>
      </c>
    </row>
    <row r="3086" spans="50:57" x14ac:dyDescent="0.25">
      <c r="AX3086" s="139" t="str">
        <f>IF('10'!$B$5="","",IF('10'!$B$61="","",'10'!$B$5))</f>
        <v/>
      </c>
      <c r="AY3086" s="137" t="str">
        <f>IF('10'!$B$5="","",IF('10'!$B$61="","","PCF008002"))</f>
        <v/>
      </c>
      <c r="AZ3086" s="140" t="str">
        <f>IF('10'!$B$5="","",IF('10'!$B$61="","",2))</f>
        <v/>
      </c>
      <c r="BA3086" s="137" t="str">
        <f>IF('10'!$B$5="","",IF('10'!$B$61="","",12))</f>
        <v/>
      </c>
      <c r="BB3086" s="137" t="str">
        <f>IF('10'!$B$5="","",IF('10'!$B$61="","",IF('10'!$E$61="","",'10'!$E$61)))</f>
        <v/>
      </c>
      <c r="BC3086" s="141" t="str">
        <f>IF('10'!$B$5="","",IF('10'!$B$61="","",0))</f>
        <v/>
      </c>
      <c r="BD3086" s="137" t="str">
        <f>IF('10'!$B$5="","",IF('10'!$B$61="","",'10'!$B$2))</f>
        <v/>
      </c>
      <c r="BE3086" s="138" t="str">
        <f>IF('10'!$B$5="","",IF('10'!$B$61="","",'10'!$B$4))</f>
        <v/>
      </c>
    </row>
    <row r="3087" spans="50:57" x14ac:dyDescent="0.25">
      <c r="AX3087" s="139" t="str">
        <f>IF('10'!$B$5="","",IF('10'!$B$61="","",'10'!$B$5))</f>
        <v/>
      </c>
      <c r="AY3087" s="137" t="str">
        <f>IF('10'!$B$5="","",IF('10'!$B$61="","","PCF008002"))</f>
        <v/>
      </c>
      <c r="AZ3087" s="140" t="str">
        <f>IF('10'!$B$5="","",IF('10'!$B$61="","",2))</f>
        <v/>
      </c>
      <c r="BA3087" s="137" t="str">
        <f>IF('10'!$B$5="","",IF('10'!$B$61="","",990))</f>
        <v/>
      </c>
      <c r="BB3087" s="137"/>
      <c r="BC3087" s="141" t="str">
        <f>IF('10'!$B$5="","",IF('10'!$B$61="","",0))</f>
        <v/>
      </c>
      <c r="BD3087" s="137" t="str">
        <f>IF('10'!$B$5="","",IF('10'!$B$61="","",'10'!$B$2))</f>
        <v/>
      </c>
      <c r="BE3087" s="138" t="str">
        <f>IF('10'!$B$5="","",IF('10'!$B$61="","",'10'!$B$4))</f>
        <v/>
      </c>
    </row>
    <row r="3088" spans="50:57" x14ac:dyDescent="0.25">
      <c r="AX3088" s="139" t="str">
        <f>IF('10'!$B$5="","",IF('10'!$B$61="","",'10'!$B$5))</f>
        <v/>
      </c>
      <c r="AY3088" s="137" t="str">
        <f>IF('10'!$B$5="","",IF('10'!$B$61="","","PCF008002"))</f>
        <v/>
      </c>
      <c r="AZ3088" s="140" t="str">
        <f>IF('10'!$B$5="","",IF('10'!$B$61="","",2))</f>
        <v/>
      </c>
      <c r="BA3088" s="137" t="str">
        <f>IF('10'!$B$5="","",IF('10'!$B$61="","",992))</f>
        <v/>
      </c>
      <c r="BB3088" s="137"/>
      <c r="BC3088" s="141" t="str">
        <f>IF('10'!$B$5="","",IF('10'!$B$61="","",0))</f>
        <v/>
      </c>
      <c r="BD3088" s="137" t="str">
        <f>IF('10'!$B$5="","",IF('10'!$B$61="","",'10'!$B$2))</f>
        <v/>
      </c>
      <c r="BE3088" s="138" t="str">
        <f>IF('10'!$B$5="","",IF('10'!$B$61="","",'10'!$B$4))</f>
        <v/>
      </c>
    </row>
    <row r="3089" spans="50:57" x14ac:dyDescent="0.25">
      <c r="AX3089" s="139" t="str">
        <f>IF('10'!$B$5="","",IF('10'!$B$61="","",'10'!$B$5))</f>
        <v/>
      </c>
      <c r="AY3089" s="137" t="str">
        <f>IF('10'!$B$5="","",IF('10'!$B$61="","","PCF008002"))</f>
        <v/>
      </c>
      <c r="AZ3089" s="140" t="str">
        <f>IF('10'!$B$5="","",IF('10'!$B$61="","",2))</f>
        <v/>
      </c>
      <c r="BA3089" s="137" t="str">
        <f>IF('10'!$B$5="","",IF('10'!$B$61="","",993))</f>
        <v/>
      </c>
      <c r="BB3089" s="137"/>
      <c r="BC3089" s="141" t="str">
        <f>IF('10'!$B$5="","",IF('10'!$B$61="","",0))</f>
        <v/>
      </c>
      <c r="BD3089" s="137" t="str">
        <f>IF('10'!$B$5="","",IF('10'!$B$61="","",'10'!$B$2))</f>
        <v/>
      </c>
      <c r="BE3089" s="138" t="str">
        <f>IF('10'!$B$5="","",IF('10'!$B$61="","",'10'!$B$4))</f>
        <v/>
      </c>
    </row>
    <row r="3090" spans="50:57" x14ac:dyDescent="0.25">
      <c r="AX3090" s="139" t="str">
        <f>IF('10'!$B$5="","",IF('10'!$B$61="","",'10'!$B$5))</f>
        <v/>
      </c>
      <c r="AY3090" s="137" t="str">
        <f>IF('10'!$B$5="","",IF('10'!$B$61="","","PCF008002"))</f>
        <v/>
      </c>
      <c r="AZ3090" s="140" t="str">
        <f>IF('10'!$B$5="","",IF('10'!$B$61="","",2))</f>
        <v/>
      </c>
      <c r="BA3090" s="137" t="str">
        <f>IF('10'!$B$5="","",IF('10'!$B$61="","",994))</f>
        <v/>
      </c>
      <c r="BB3090" s="137"/>
      <c r="BC3090" s="141" t="str">
        <f>IF('10'!$B$5="","",IF('10'!$B$61="","",0))</f>
        <v/>
      </c>
      <c r="BD3090" s="137" t="str">
        <f>IF('10'!$B$5="","",IF('10'!$B$61="","",'10'!$B$2))</f>
        <v/>
      </c>
      <c r="BE3090" s="138" t="str">
        <f>IF('10'!$B$5="","",IF('10'!$B$61="","",'10'!$B$4))</f>
        <v/>
      </c>
    </row>
    <row r="3091" spans="50:57" x14ac:dyDescent="0.25">
      <c r="AX3091" s="139" t="str">
        <f>IF('10'!$B$5="","",IF('10'!$B$61="","",'10'!$B$5))</f>
        <v/>
      </c>
      <c r="AY3091" s="137" t="str">
        <f>IF('10'!$B$5="","",IF('10'!$B$61="","","PCF008002"))</f>
        <v/>
      </c>
      <c r="AZ3091" s="140" t="str">
        <f>IF('10'!$B$5="","",IF('10'!$B$61="","",2))</f>
        <v/>
      </c>
      <c r="BA3091" s="137" t="str">
        <f>IF('10'!$B$5="","",IF('10'!$B$61="","",995))</f>
        <v/>
      </c>
      <c r="BB3091" s="137"/>
      <c r="BC3091" s="141" t="str">
        <f>IF('10'!$B$5="","",IF('10'!$B$61="","",0))</f>
        <v/>
      </c>
      <c r="BD3091" s="137" t="str">
        <f>IF('10'!$B$5="","",IF('10'!$B$61="","",'10'!$B$2))</f>
        <v/>
      </c>
      <c r="BE3091" s="138" t="str">
        <f>IF('10'!$B$5="","",IF('10'!$B$61="","",'10'!$B$4))</f>
        <v/>
      </c>
    </row>
    <row r="3092" spans="50:57" x14ac:dyDescent="0.25">
      <c r="AX3092" s="139" t="str">
        <f>IF('10'!$B$5="","",IF('10'!$B$61="","",'10'!$B$5))</f>
        <v/>
      </c>
      <c r="AY3092" s="137" t="str">
        <f>IF('10'!$B$5="","",IF('10'!$B$61="","","PCF008002"))</f>
        <v/>
      </c>
      <c r="AZ3092" s="140" t="str">
        <f>IF('10'!$B$5="","",IF('10'!$B$61="","",2))</f>
        <v/>
      </c>
      <c r="BA3092" s="137" t="str">
        <f>IF('10'!$B$5="","",IF('10'!$B$61="","",996))</f>
        <v/>
      </c>
      <c r="BB3092" s="137"/>
      <c r="BC3092" s="141" t="str">
        <f>IF('10'!$B$5="","",IF('10'!$B$61="","",0))</f>
        <v/>
      </c>
      <c r="BD3092" s="137" t="str">
        <f>IF('10'!$B$5="","",IF('10'!$B$61="","",'10'!$B$2))</f>
        <v/>
      </c>
      <c r="BE3092" s="138" t="str">
        <f>IF('10'!$B$5="","",IF('10'!$B$61="","",'10'!$B$4))</f>
        <v/>
      </c>
    </row>
    <row r="3093" spans="50:57" x14ac:dyDescent="0.25">
      <c r="AX3093" s="139" t="str">
        <f>IF('10'!$B$5="","",IF('10'!$B$61="","",'10'!$B$5))</f>
        <v/>
      </c>
      <c r="AY3093" s="137" t="str">
        <f>IF('10'!$B$5="","",IF('10'!$B$61="","","PCF008002"))</f>
        <v/>
      </c>
      <c r="AZ3093" s="140" t="str">
        <f>IF('10'!$B$5="","",IF('10'!$B$61="","",2))</f>
        <v/>
      </c>
      <c r="BA3093" s="137" t="str">
        <f>IF('10'!$B$5="","",IF('10'!$B$61="","",997))</f>
        <v/>
      </c>
      <c r="BB3093" s="137"/>
      <c r="BC3093" s="141" t="str">
        <f>IF('10'!$B$5="","",IF('10'!$B$61="","",0))</f>
        <v/>
      </c>
      <c r="BD3093" s="137" t="str">
        <f>IF('10'!$B$5="","",IF('10'!$B$61="","",'10'!$B$2))</f>
        <v/>
      </c>
      <c r="BE3093" s="138" t="str">
        <f>IF('10'!$B$5="","",IF('10'!$B$61="","",'10'!$B$4))</f>
        <v/>
      </c>
    </row>
    <row r="3094" spans="50:57" x14ac:dyDescent="0.25">
      <c r="AX3094" s="139" t="str">
        <f>IF('10'!$B$5="","",IF('10'!$B$61="","",'10'!$B$5))</f>
        <v/>
      </c>
      <c r="AY3094" s="137" t="str">
        <f>IF('10'!$B$5="","",IF('10'!$B$61="","","PCF008002"))</f>
        <v/>
      </c>
      <c r="AZ3094" s="140" t="str">
        <f>IF('10'!$B$5="","",IF('10'!$B$61="","",2))</f>
        <v/>
      </c>
      <c r="BA3094" s="137" t="str">
        <f>IF('10'!$B$5="","",IF('10'!$B$61="","",998))</f>
        <v/>
      </c>
      <c r="BB3094" s="137"/>
      <c r="BC3094" s="141" t="str">
        <f>IF('10'!$B$5="","",IF('10'!$B$61="","",0))</f>
        <v/>
      </c>
      <c r="BD3094" s="137" t="str">
        <f>IF('10'!$B$5="","",IF('10'!$B$61="","",'10'!$B$2))</f>
        <v/>
      </c>
      <c r="BE3094" s="138" t="str">
        <f>IF('10'!$B$5="","",IF('10'!$B$61="","",'10'!$B$4))</f>
        <v/>
      </c>
    </row>
    <row r="3095" spans="50:57" x14ac:dyDescent="0.25">
      <c r="AX3095" s="139" t="str">
        <f>IF('10'!$B$5="","",IF('10'!$B$61="","",'10'!$B$5))</f>
        <v/>
      </c>
      <c r="AY3095" s="137" t="str">
        <f>IF('10'!$B$5="","",IF('10'!$B$61="","","PCF008002"))</f>
        <v/>
      </c>
      <c r="AZ3095" s="140" t="str">
        <f>IF('10'!$B$5="","",IF('10'!$B$61="","",2))</f>
        <v/>
      </c>
      <c r="BA3095" s="137" t="str">
        <f>IF('10'!$B$5="","",IF('10'!$B$61="","",999))</f>
        <v/>
      </c>
      <c r="BB3095" s="137"/>
      <c r="BC3095" s="141" t="str">
        <f>IF('10'!$B$5="","",IF('10'!$B$61="","",0))</f>
        <v/>
      </c>
      <c r="BD3095" s="137" t="str">
        <f>IF('10'!$B$5="","",IF('10'!$B$61="","",'10'!$B$2))</f>
        <v/>
      </c>
      <c r="BE3095" s="138" t="str">
        <f>IF('10'!$B$5="","",IF('10'!$B$61="","",'10'!$B$4))</f>
        <v/>
      </c>
    </row>
    <row r="3096" spans="50:57" x14ac:dyDescent="0.25">
      <c r="AX3096" s="139" t="str">
        <f>IF('10'!$B$5="","",IF('10'!$B$62="","",'10'!$B$5))</f>
        <v/>
      </c>
      <c r="AY3096" s="137" t="str">
        <f>IF('10'!$B$5="","",IF('10'!$B$62="","","PCF008002"))</f>
        <v/>
      </c>
      <c r="AZ3096" s="140" t="str">
        <f>IF('10'!$B$5="","",IF('10'!$B$62="","",3))</f>
        <v/>
      </c>
      <c r="BA3096" s="137" t="str">
        <f>IF('10'!$B$5="","",IF('10'!$B$62="","",1))</f>
        <v/>
      </c>
      <c r="BB3096" s="137" t="str">
        <f>IF('10'!$B$5="","",IF('10'!$B$62="","",IF('10'!$B$62="","",'10'!$B$62)))</f>
        <v/>
      </c>
      <c r="BC3096" s="141" t="str">
        <f>IF('10'!$B$5="","",IF('10'!$B$62="","",0))</f>
        <v/>
      </c>
      <c r="BD3096" s="137" t="str">
        <f>IF('10'!$B$5="","",IF('10'!$B$62="","",'10'!$B$2))</f>
        <v/>
      </c>
      <c r="BE3096" s="138" t="str">
        <f>IF('10'!$B$5="","",IF('10'!$B$62="","",'10'!$B$4))</f>
        <v/>
      </c>
    </row>
    <row r="3097" spans="50:57" x14ac:dyDescent="0.25">
      <c r="AX3097" s="139" t="str">
        <f>IF('10'!$B$5="","",IF('10'!$B$62="","",'10'!$B$5))</f>
        <v/>
      </c>
      <c r="AY3097" s="137" t="str">
        <f>IF('10'!$B$5="","",IF('10'!$B$62="","","PCF008002"))</f>
        <v/>
      </c>
      <c r="AZ3097" s="140" t="str">
        <f>IF('10'!$B$5="","",IF('10'!$B$62="","",3))</f>
        <v/>
      </c>
      <c r="BA3097" s="137" t="str">
        <f>IF('10'!$B$5="","",IF('10'!$B$62="","",2))</f>
        <v/>
      </c>
      <c r="BB3097" s="137" t="str">
        <f>IF('10'!$B$5="","",IF('10'!$B$62="","",IF('10'!$J$62="","",'10'!$J$62)))</f>
        <v/>
      </c>
      <c r="BC3097" s="141" t="str">
        <f>IF('10'!$B$5="","",IF('10'!$B$62="","",0))</f>
        <v/>
      </c>
      <c r="BD3097" s="137" t="str">
        <f>IF('10'!$B$5="","",IF('10'!$B$62="","",'10'!$B$2))</f>
        <v/>
      </c>
      <c r="BE3097" s="138" t="str">
        <f>IF('10'!$B$5="","",IF('10'!$B$62="","",'10'!$B$4))</f>
        <v/>
      </c>
    </row>
    <row r="3098" spans="50:57" x14ac:dyDescent="0.25">
      <c r="AX3098" s="139" t="str">
        <f>IF('10'!$B$5="","",IF('10'!$B$62="","",'10'!$B$5))</f>
        <v/>
      </c>
      <c r="AY3098" s="137" t="str">
        <f>IF('10'!$B$5="","",IF('10'!$B$62="","","PCF008002"))</f>
        <v/>
      </c>
      <c r="AZ3098" s="140" t="str">
        <f>IF('10'!$B$5="","",IF('10'!$B$62="","",3))</f>
        <v/>
      </c>
      <c r="BA3098" s="137" t="str">
        <f>IF('10'!$B$5="","",IF('10'!$B$62="","",3))</f>
        <v/>
      </c>
      <c r="BB3098" s="137" t="str">
        <f>IF('10'!$B$5="","",IF('10'!$B$62="","",IF('10'!$D$62="","",'10'!$D$62)))</f>
        <v/>
      </c>
      <c r="BC3098" s="141" t="str">
        <f>IF('10'!$B$5="","",IF('10'!$B$62="","",0))</f>
        <v/>
      </c>
      <c r="BD3098" s="137" t="str">
        <f>IF('10'!$B$5="","",IF('10'!$B$62="","",'10'!$B$2))</f>
        <v/>
      </c>
      <c r="BE3098" s="138" t="str">
        <f>IF('10'!$B$5="","",IF('10'!$B$62="","",'10'!$B$4))</f>
        <v/>
      </c>
    </row>
    <row r="3099" spans="50:57" x14ac:dyDescent="0.25">
      <c r="AX3099" s="139" t="str">
        <f>IF('10'!$B$5="","",IF('10'!$B$62="","",'10'!$B$5))</f>
        <v/>
      </c>
      <c r="AY3099" s="137" t="str">
        <f>IF('10'!$B$5="","",IF('10'!$B$62="","","PCF008002"))</f>
        <v/>
      </c>
      <c r="AZ3099" s="140" t="str">
        <f>IF('10'!$B$5="","",IF('10'!$B$62="","",3))</f>
        <v/>
      </c>
      <c r="BA3099" s="137" t="str">
        <f>IF('10'!$B$5="","",IF('10'!$B$62="","",4))</f>
        <v/>
      </c>
      <c r="BB3099" s="137" t="str">
        <f>IF('10'!$B$5="","",IF('10'!$B$62="","",IF('10'!$D$62="","",'10'!$D$62)))</f>
        <v/>
      </c>
      <c r="BC3099" s="141" t="str">
        <f>IF('10'!$B$5="","",IF('10'!$B$62="","",0))</f>
        <v/>
      </c>
      <c r="BD3099" s="137" t="str">
        <f>IF('10'!$B$5="","",IF('10'!$B$62="","",'10'!$B$2))</f>
        <v/>
      </c>
      <c r="BE3099" s="138" t="str">
        <f>IF('10'!$B$5="","",IF('10'!$B$62="","",'10'!$B$4))</f>
        <v/>
      </c>
    </row>
    <row r="3100" spans="50:57" x14ac:dyDescent="0.25">
      <c r="AX3100" s="139" t="str">
        <f>IF('10'!$B$5="","",IF('10'!$B$62="","",'10'!$B$5))</f>
        <v/>
      </c>
      <c r="AY3100" s="137" t="str">
        <f>IF('10'!$B$5="","",IF('10'!$B$62="","","PCF008002"))</f>
        <v/>
      </c>
      <c r="AZ3100" s="140" t="str">
        <f>IF('10'!$B$5="","",IF('10'!$B$62="","",3))</f>
        <v/>
      </c>
      <c r="BA3100" s="137" t="str">
        <f>IF('10'!$B$5="","",IF('10'!$B$62="","",5))</f>
        <v/>
      </c>
      <c r="BB3100" s="137" t="str">
        <f>IF('10'!$B$5="","",IF('10'!$B$62="","",IF('10'!$F$62="","",'10'!$F$62)))</f>
        <v/>
      </c>
      <c r="BC3100" s="141" t="str">
        <f>IF('10'!$B$5="","",IF('10'!$B$62="","",0))</f>
        <v/>
      </c>
      <c r="BD3100" s="137" t="str">
        <f>IF('10'!$B$5="","",IF('10'!$B$62="","",'10'!$B$2))</f>
        <v/>
      </c>
      <c r="BE3100" s="138" t="str">
        <f>IF('10'!$B$5="","",IF('10'!$B$62="","",'10'!$B$4))</f>
        <v/>
      </c>
    </row>
    <row r="3101" spans="50:57" x14ac:dyDescent="0.25">
      <c r="AX3101" s="139" t="str">
        <f>IF('10'!$B$5="","",IF('10'!$B$62="","",'10'!$B$5))</f>
        <v/>
      </c>
      <c r="AY3101" s="137" t="str">
        <f>IF('10'!$B$5="","",IF('10'!$B$62="","","PCF008002"))</f>
        <v/>
      </c>
      <c r="AZ3101" s="140" t="str">
        <f>IF('10'!$B$5="","",IF('10'!$B$62="","",3))</f>
        <v/>
      </c>
      <c r="BA3101" s="137" t="str">
        <f>IF('10'!$B$5="","",IF('10'!$B$62="","",6))</f>
        <v/>
      </c>
      <c r="BB3101" s="137" t="str">
        <f>IF('10'!$B$5="","",IF('10'!$B$62="","",IF('10'!$G$62="","",'10'!$G$62)))</f>
        <v/>
      </c>
      <c r="BC3101" s="141" t="str">
        <f>IF('10'!$B$5="","",IF('10'!$B$62="","",0))</f>
        <v/>
      </c>
      <c r="BD3101" s="137" t="str">
        <f>IF('10'!$B$5="","",IF('10'!$B$62="","",'10'!$B$2))</f>
        <v/>
      </c>
      <c r="BE3101" s="138" t="str">
        <f>IF('10'!$B$5="","",IF('10'!$B$62="","",'10'!$B$4))</f>
        <v/>
      </c>
    </row>
    <row r="3102" spans="50:57" x14ac:dyDescent="0.25">
      <c r="AX3102" s="139" t="str">
        <f>IF('10'!$B$5="","",IF('10'!$B$62="","",'10'!$B$5))</f>
        <v/>
      </c>
      <c r="AY3102" s="137" t="str">
        <f>IF('10'!$B$5="","",IF('10'!$B$62="","","PCF008002"))</f>
        <v/>
      </c>
      <c r="AZ3102" s="140" t="str">
        <f>IF('10'!$B$5="","",IF('10'!$B$62="","",3))</f>
        <v/>
      </c>
      <c r="BA3102" s="137" t="str">
        <f>IF('10'!$B$5="","",IF('10'!$B$62="","",7))</f>
        <v/>
      </c>
      <c r="BB3102" s="137" t="str">
        <f>IF('10'!$B$5="","",IF('10'!$B$62="","",IF('10'!$H$62="","",'10'!$H$62)))</f>
        <v/>
      </c>
      <c r="BC3102" s="141" t="str">
        <f>IF('10'!$B$5="","",IF('10'!$B$62="","",0))</f>
        <v/>
      </c>
      <c r="BD3102" s="137" t="str">
        <f>IF('10'!$B$5="","",IF('10'!$B$62="","",'10'!$B$2))</f>
        <v/>
      </c>
      <c r="BE3102" s="138" t="str">
        <f>IF('10'!$B$5="","",IF('10'!$B$62="","",'10'!$B$4))</f>
        <v/>
      </c>
    </row>
    <row r="3103" spans="50:57" x14ac:dyDescent="0.25">
      <c r="AX3103" s="139" t="str">
        <f>IF('10'!$B$5="","",IF('10'!$B$62="","",'10'!$B$5))</f>
        <v/>
      </c>
      <c r="AY3103" s="137" t="str">
        <f>IF('10'!$B$5="","",IF('10'!$B$62="","","PCF008002"))</f>
        <v/>
      </c>
      <c r="AZ3103" s="140" t="str">
        <f>IF('10'!$B$5="","",IF('10'!$B$62="","",3))</f>
        <v/>
      </c>
      <c r="BA3103" s="137" t="str">
        <f>IF('10'!$B$5="","",IF('10'!$B$62="","",8))</f>
        <v/>
      </c>
      <c r="BB3103" s="137" t="str">
        <f>IF('10'!$B$5="","",IF('10'!$B$62="","",IF('10'!$I$62="","",'10'!$I$62)))</f>
        <v/>
      </c>
      <c r="BC3103" s="141" t="str">
        <f>IF('10'!$B$5="","",IF('10'!$B$62="","",0))</f>
        <v/>
      </c>
      <c r="BD3103" s="137" t="str">
        <f>IF('10'!$B$5="","",IF('10'!$B$62="","",'10'!$B$2))</f>
        <v/>
      </c>
      <c r="BE3103" s="138" t="str">
        <f>IF('10'!$B$5="","",IF('10'!$B$62="","",'10'!$B$4))</f>
        <v/>
      </c>
    </row>
    <row r="3104" spans="50:57" x14ac:dyDescent="0.25">
      <c r="AX3104" s="139" t="str">
        <f>IF('10'!$B$5="","",IF('10'!$B$62="","",'10'!$B$5))</f>
        <v/>
      </c>
      <c r="AY3104" s="137" t="str">
        <f>IF('10'!$B$5="","",IF('10'!$B$62="","","PCF008002"))</f>
        <v/>
      </c>
      <c r="AZ3104" s="140" t="str">
        <f>IF('10'!$B$5="","",IF('10'!$B$62="","",3))</f>
        <v/>
      </c>
      <c r="BA3104" s="137" t="str">
        <f>IF('10'!$B$5="","",IF('10'!$B$62="","",9))</f>
        <v/>
      </c>
      <c r="BB3104" s="137" t="str">
        <f>IF('10'!$B$5="","",IF('10'!$B$62="","","QAQC"))</f>
        <v/>
      </c>
      <c r="BC3104" s="141" t="str">
        <f>IF('10'!$B$5="","",IF('10'!$B$62="","",0))</f>
        <v/>
      </c>
      <c r="BD3104" s="137" t="str">
        <f>IF('10'!$B$5="","",IF('10'!$B$62="","",'10'!$B$2))</f>
        <v/>
      </c>
      <c r="BE3104" s="138" t="str">
        <f>IF('10'!$B$5="","",IF('10'!$B$62="","",'10'!$B$4))</f>
        <v/>
      </c>
    </row>
    <row r="3105" spans="50:57" x14ac:dyDescent="0.25">
      <c r="AX3105" s="139" t="str">
        <f>IF('10'!$B$5="","",IF('10'!$B$62="","",'10'!$B$5))</f>
        <v/>
      </c>
      <c r="AY3105" s="137" t="str">
        <f>IF('10'!$B$5="","",IF('10'!$B$62="","","PCF008002"))</f>
        <v/>
      </c>
      <c r="AZ3105" s="140" t="str">
        <f>IF('10'!$B$5="","",IF('10'!$B$62="","",3))</f>
        <v/>
      </c>
      <c r="BA3105" s="137" t="str">
        <f>IF('10'!$B$5="","",IF('10'!$B$62="","",10))</f>
        <v/>
      </c>
      <c r="BB3105" s="137" t="str">
        <f>IF('10'!$B$5="","",IF('10'!$B$62="","",IF('10'!$R$62="","",'10'!$R$62)))</f>
        <v/>
      </c>
      <c r="BC3105" s="141" t="str">
        <f>IF('10'!$B$5="","",IF('10'!$B$62="","",0))</f>
        <v/>
      </c>
      <c r="BD3105" s="137" t="str">
        <f>IF('10'!$B$5="","",IF('10'!$B$62="","",'10'!$B$2))</f>
        <v/>
      </c>
      <c r="BE3105" s="138" t="str">
        <f>IF('10'!$B$5="","",IF('10'!$B$62="","",'10'!$B$4))</f>
        <v/>
      </c>
    </row>
    <row r="3106" spans="50:57" x14ac:dyDescent="0.25">
      <c r="AX3106" s="139" t="str">
        <f>IF('10'!$B$5="","",IF('10'!$B$62="","",'10'!$B$5))</f>
        <v/>
      </c>
      <c r="AY3106" s="137" t="str">
        <f>IF('10'!$B$5="","",IF('10'!$B$62="","","PCF008002"))</f>
        <v/>
      </c>
      <c r="AZ3106" s="140" t="str">
        <f>IF('10'!$B$5="","",IF('10'!$B$62="","",3))</f>
        <v/>
      </c>
      <c r="BA3106" s="137" t="str">
        <f>IF('10'!$B$5="","",IF('10'!$B$62="","",11))</f>
        <v/>
      </c>
      <c r="BB3106" s="137" t="str">
        <f>IF('10'!$B$5="","",IF('10'!$B$62="","",IF('10'!$K$62="","",'10'!$K$62)))</f>
        <v/>
      </c>
      <c r="BC3106" s="141" t="str">
        <f>IF('10'!$B$5="","",IF('10'!$B$62="","",0))</f>
        <v/>
      </c>
      <c r="BD3106" s="137" t="str">
        <f>IF('10'!$B$5="","",IF('10'!$B$62="","",'10'!$B$2))</f>
        <v/>
      </c>
      <c r="BE3106" s="138" t="str">
        <f>IF('10'!$B$5="","",IF('10'!$B$62="","",'10'!$B$4))</f>
        <v/>
      </c>
    </row>
    <row r="3107" spans="50:57" x14ac:dyDescent="0.25">
      <c r="AX3107" s="139" t="str">
        <f>IF('10'!$B$5="","",IF('10'!$B$62="","",'10'!$B$5))</f>
        <v/>
      </c>
      <c r="AY3107" s="137" t="str">
        <f>IF('10'!$B$5="","",IF('10'!$B$62="","","PCF008002"))</f>
        <v/>
      </c>
      <c r="AZ3107" s="140" t="str">
        <f>IF('10'!$B$5="","",IF('10'!$B$62="","",3))</f>
        <v/>
      </c>
      <c r="BA3107" s="137" t="str">
        <f>IF('10'!$B$5="","",IF('10'!$B$62="","",12))</f>
        <v/>
      </c>
      <c r="BB3107" s="137" t="str">
        <f>IF('10'!$B$5="","",IF('10'!$B$62="","",IF('10'!$E$62="","",'10'!$E$62)))</f>
        <v/>
      </c>
      <c r="BC3107" s="141" t="str">
        <f>IF('10'!$B$5="","",IF('10'!$B$62="","",0))</f>
        <v/>
      </c>
      <c r="BD3107" s="137" t="str">
        <f>IF('10'!$B$5="","",IF('10'!$B$62="","",'10'!$B$2))</f>
        <v/>
      </c>
      <c r="BE3107" s="138" t="str">
        <f>IF('10'!$B$5="","",IF('10'!$B$62="","",'10'!$B$4))</f>
        <v/>
      </c>
    </row>
    <row r="3108" spans="50:57" x14ac:dyDescent="0.25">
      <c r="AX3108" s="139" t="str">
        <f>IF('10'!$B$5="","",IF('10'!$B$62="","",'10'!$B$5))</f>
        <v/>
      </c>
      <c r="AY3108" s="137" t="str">
        <f>IF('10'!$B$5="","",IF('10'!$B$62="","","PCF008002"))</f>
        <v/>
      </c>
      <c r="AZ3108" s="140" t="str">
        <f>IF('10'!$B$5="","",IF('10'!$B$62="","",3))</f>
        <v/>
      </c>
      <c r="BA3108" s="137" t="str">
        <f>IF('10'!$B$5="","",IF('10'!$B$62="","",990))</f>
        <v/>
      </c>
      <c r="BB3108" s="137"/>
      <c r="BC3108" s="141" t="str">
        <f>IF('10'!$B$5="","",IF('10'!$B$62="","",0))</f>
        <v/>
      </c>
      <c r="BD3108" s="137" t="str">
        <f>IF('10'!$B$5="","",IF('10'!$B$62="","",'10'!$B$2))</f>
        <v/>
      </c>
      <c r="BE3108" s="138" t="str">
        <f>IF('10'!$B$5="","",IF('10'!$B$62="","",'10'!$B$4))</f>
        <v/>
      </c>
    </row>
    <row r="3109" spans="50:57" x14ac:dyDescent="0.25">
      <c r="AX3109" s="139" t="str">
        <f>IF('10'!$B$5="","",IF('10'!$B$62="","",'10'!$B$5))</f>
        <v/>
      </c>
      <c r="AY3109" s="137" t="str">
        <f>IF('10'!$B$5="","",IF('10'!$B$62="","","PCF008002"))</f>
        <v/>
      </c>
      <c r="AZ3109" s="140" t="str">
        <f>IF('10'!$B$5="","",IF('10'!$B$62="","",3))</f>
        <v/>
      </c>
      <c r="BA3109" s="137" t="str">
        <f>IF('10'!$B$5="","",IF('10'!$B$62="","",992))</f>
        <v/>
      </c>
      <c r="BB3109" s="137"/>
      <c r="BC3109" s="141" t="str">
        <f>IF('10'!$B$5="","",IF('10'!$B$62="","",0))</f>
        <v/>
      </c>
      <c r="BD3109" s="137" t="str">
        <f>IF('10'!$B$5="","",IF('10'!$B$62="","",'10'!$B$2))</f>
        <v/>
      </c>
      <c r="BE3109" s="138" t="str">
        <f>IF('10'!$B$5="","",IF('10'!$B$62="","",'10'!$B$4))</f>
        <v/>
      </c>
    </row>
    <row r="3110" spans="50:57" x14ac:dyDescent="0.25">
      <c r="AX3110" s="139" t="str">
        <f>IF('10'!$B$5="","",IF('10'!$B$62="","",'10'!$B$5))</f>
        <v/>
      </c>
      <c r="AY3110" s="137" t="str">
        <f>IF('10'!$B$5="","",IF('10'!$B$62="","","PCF008002"))</f>
        <v/>
      </c>
      <c r="AZ3110" s="140" t="str">
        <f>IF('10'!$B$5="","",IF('10'!$B$62="","",3))</f>
        <v/>
      </c>
      <c r="BA3110" s="137" t="str">
        <f>IF('10'!$B$5="","",IF('10'!$B$62="","",993))</f>
        <v/>
      </c>
      <c r="BB3110" s="137"/>
      <c r="BC3110" s="141" t="str">
        <f>IF('10'!$B$5="","",IF('10'!$B$62="","",0))</f>
        <v/>
      </c>
      <c r="BD3110" s="137" t="str">
        <f>IF('10'!$B$5="","",IF('10'!$B$62="","",'10'!$B$2))</f>
        <v/>
      </c>
      <c r="BE3110" s="138" t="str">
        <f>IF('10'!$B$5="","",IF('10'!$B$62="","",'10'!$B$4))</f>
        <v/>
      </c>
    </row>
    <row r="3111" spans="50:57" x14ac:dyDescent="0.25">
      <c r="AX3111" s="139" t="str">
        <f>IF('10'!$B$5="","",IF('10'!$B$62="","",'10'!$B$5))</f>
        <v/>
      </c>
      <c r="AY3111" s="137" t="str">
        <f>IF('10'!$B$5="","",IF('10'!$B$62="","","PCF008002"))</f>
        <v/>
      </c>
      <c r="AZ3111" s="140" t="str">
        <f>IF('10'!$B$5="","",IF('10'!$B$62="","",3))</f>
        <v/>
      </c>
      <c r="BA3111" s="137" t="str">
        <f>IF('10'!$B$5="","",IF('10'!$B$62="","",994))</f>
        <v/>
      </c>
      <c r="BB3111" s="137"/>
      <c r="BC3111" s="141" t="str">
        <f>IF('10'!$B$5="","",IF('10'!$B$62="","",0))</f>
        <v/>
      </c>
      <c r="BD3111" s="137" t="str">
        <f>IF('10'!$B$5="","",IF('10'!$B$62="","",'10'!$B$2))</f>
        <v/>
      </c>
      <c r="BE3111" s="138" t="str">
        <f>IF('10'!$B$5="","",IF('10'!$B$62="","",'10'!$B$4))</f>
        <v/>
      </c>
    </row>
    <row r="3112" spans="50:57" x14ac:dyDescent="0.25">
      <c r="AX3112" s="139" t="str">
        <f>IF('10'!$B$5="","",IF('10'!$B$62="","",'10'!$B$5))</f>
        <v/>
      </c>
      <c r="AY3112" s="137" t="str">
        <f>IF('10'!$B$5="","",IF('10'!$B$62="","","PCF008002"))</f>
        <v/>
      </c>
      <c r="AZ3112" s="140" t="str">
        <f>IF('10'!$B$5="","",IF('10'!$B$62="","",3))</f>
        <v/>
      </c>
      <c r="BA3112" s="137" t="str">
        <f>IF('10'!$B$5="","",IF('10'!$B$62="","",995))</f>
        <v/>
      </c>
      <c r="BB3112" s="137"/>
      <c r="BC3112" s="141" t="str">
        <f>IF('10'!$B$5="","",IF('10'!$B$62="","",0))</f>
        <v/>
      </c>
      <c r="BD3112" s="137" t="str">
        <f>IF('10'!$B$5="","",IF('10'!$B$62="","",'10'!$B$2))</f>
        <v/>
      </c>
      <c r="BE3112" s="138" t="str">
        <f>IF('10'!$B$5="","",IF('10'!$B$62="","",'10'!$B$4))</f>
        <v/>
      </c>
    </row>
    <row r="3113" spans="50:57" x14ac:dyDescent="0.25">
      <c r="AX3113" s="139" t="str">
        <f>IF('10'!$B$5="","",IF('10'!$B$62="","",'10'!$B$5))</f>
        <v/>
      </c>
      <c r="AY3113" s="137" t="str">
        <f>IF('10'!$B$5="","",IF('10'!$B$62="","","PCF008002"))</f>
        <v/>
      </c>
      <c r="AZ3113" s="140" t="str">
        <f>IF('10'!$B$5="","",IF('10'!$B$62="","",3))</f>
        <v/>
      </c>
      <c r="BA3113" s="137" t="str">
        <f>IF('10'!$B$5="","",IF('10'!$B$62="","",996))</f>
        <v/>
      </c>
      <c r="BB3113" s="137"/>
      <c r="BC3113" s="141" t="str">
        <f>IF('10'!$B$5="","",IF('10'!$B$62="","",0))</f>
        <v/>
      </c>
      <c r="BD3113" s="137" t="str">
        <f>IF('10'!$B$5="","",IF('10'!$B$62="","",'10'!$B$2))</f>
        <v/>
      </c>
      <c r="BE3113" s="138" t="str">
        <f>IF('10'!$B$5="","",IF('10'!$B$62="","",'10'!$B$4))</f>
        <v/>
      </c>
    </row>
    <row r="3114" spans="50:57" x14ac:dyDescent="0.25">
      <c r="AX3114" s="139" t="str">
        <f>IF('10'!$B$5="","",IF('10'!$B$62="","",'10'!$B$5))</f>
        <v/>
      </c>
      <c r="AY3114" s="137" t="str">
        <f>IF('10'!$B$5="","",IF('10'!$B$62="","","PCF008002"))</f>
        <v/>
      </c>
      <c r="AZ3114" s="140" t="str">
        <f>IF('10'!$B$5="","",IF('10'!$B$62="","",3))</f>
        <v/>
      </c>
      <c r="BA3114" s="137" t="str">
        <f>IF('10'!$B$5="","",IF('10'!$B$62="","",997))</f>
        <v/>
      </c>
      <c r="BB3114" s="137"/>
      <c r="BC3114" s="141" t="str">
        <f>IF('10'!$B$5="","",IF('10'!$B$62="","",0))</f>
        <v/>
      </c>
      <c r="BD3114" s="137" t="str">
        <f>IF('10'!$B$5="","",IF('10'!$B$62="","",'10'!$B$2))</f>
        <v/>
      </c>
      <c r="BE3114" s="138" t="str">
        <f>IF('10'!$B$5="","",IF('10'!$B$62="","",'10'!$B$4))</f>
        <v/>
      </c>
    </row>
    <row r="3115" spans="50:57" x14ac:dyDescent="0.25">
      <c r="AX3115" s="139" t="str">
        <f>IF('10'!$B$5="","",IF('10'!$B$62="","",'10'!$B$5))</f>
        <v/>
      </c>
      <c r="AY3115" s="137" t="str">
        <f>IF('10'!$B$5="","",IF('10'!$B$62="","","PCF008002"))</f>
        <v/>
      </c>
      <c r="AZ3115" s="140" t="str">
        <f>IF('10'!$B$5="","",IF('10'!$B$62="","",3))</f>
        <v/>
      </c>
      <c r="BA3115" s="137" t="str">
        <f>IF('10'!$B$5="","",IF('10'!$B$62="","",998))</f>
        <v/>
      </c>
      <c r="BB3115" s="137"/>
      <c r="BC3115" s="141" t="str">
        <f>IF('10'!$B$5="","",IF('10'!$B$62="","",0))</f>
        <v/>
      </c>
      <c r="BD3115" s="137" t="str">
        <f>IF('10'!$B$5="","",IF('10'!$B$62="","",'10'!$B$2))</f>
        <v/>
      </c>
      <c r="BE3115" s="138" t="str">
        <f>IF('10'!$B$5="","",IF('10'!$B$62="","",'10'!$B$4))</f>
        <v/>
      </c>
    </row>
    <row r="3116" spans="50:57" x14ac:dyDescent="0.25">
      <c r="AX3116" s="139" t="str">
        <f>IF('10'!$B$5="","",IF('10'!$B$62="","",'10'!$B$5))</f>
        <v/>
      </c>
      <c r="AY3116" s="137" t="str">
        <f>IF('10'!$B$5="","",IF('10'!$B$62="","","PCF008002"))</f>
        <v/>
      </c>
      <c r="AZ3116" s="140" t="str">
        <f>IF('10'!$B$5="","",IF('10'!$B$62="","",3))</f>
        <v/>
      </c>
      <c r="BA3116" s="137" t="str">
        <f>IF('10'!$B$5="","",IF('10'!$B$62="","",999))</f>
        <v/>
      </c>
      <c r="BB3116" s="137"/>
      <c r="BC3116" s="141" t="str">
        <f>IF('10'!$B$5="","",IF('10'!$B$62="","",0))</f>
        <v/>
      </c>
      <c r="BD3116" s="137" t="str">
        <f>IF('10'!$B$5="","",IF('10'!$B$62="","",'10'!$B$2))</f>
        <v/>
      </c>
      <c r="BE3116" s="138" t="str">
        <f>IF('10'!$B$5="","",IF('10'!$B$62="","",'10'!$B$4))</f>
        <v/>
      </c>
    </row>
    <row r="3117" spans="50:57" x14ac:dyDescent="0.25">
      <c r="AX3117" s="139" t="str">
        <f>IF('10'!$B$5="","",IF('10'!$B$63="","",'10'!$B$5))</f>
        <v/>
      </c>
      <c r="AY3117" s="137" t="str">
        <f>IF('10'!$B$5="","",IF('10'!$B$63="","","PCF008002"))</f>
        <v/>
      </c>
      <c r="AZ3117" s="140" t="str">
        <f>IF('10'!$B$5="","",IF('10'!$B$63="","",4))</f>
        <v/>
      </c>
      <c r="BA3117" s="137" t="str">
        <f>IF('10'!$B$5="","",IF('10'!$B$63="","",1))</f>
        <v/>
      </c>
      <c r="BB3117" s="137" t="str">
        <f>IF('10'!$B$5="","",IF('10'!$B$63="","",IF('10'!$B$63="","",'10'!$B$63)))</f>
        <v/>
      </c>
      <c r="BC3117" s="141" t="str">
        <f>IF('10'!$B$5="","",IF('10'!$B$63="","",0))</f>
        <v/>
      </c>
      <c r="BD3117" s="137" t="str">
        <f>IF('10'!$B$5="","",IF('10'!$B$63="","",'10'!$B$2))</f>
        <v/>
      </c>
      <c r="BE3117" s="138" t="str">
        <f>IF('10'!$B$5="","",IF('10'!$B$63="","",'10'!$B$4))</f>
        <v/>
      </c>
    </row>
    <row r="3118" spans="50:57" x14ac:dyDescent="0.25">
      <c r="AX3118" s="139" t="str">
        <f>IF('10'!$B$5="","",IF('10'!$B$63="","",'10'!$B$5))</f>
        <v/>
      </c>
      <c r="AY3118" s="137" t="str">
        <f>IF('10'!$B$5="","",IF('10'!$B$63="","","PCF008002"))</f>
        <v/>
      </c>
      <c r="AZ3118" s="140" t="str">
        <f>IF('10'!$B$5="","",IF('10'!$B$63="","",4))</f>
        <v/>
      </c>
      <c r="BA3118" s="137" t="str">
        <f>IF('10'!$B$5="","",IF('10'!$B$63="","",2))</f>
        <v/>
      </c>
      <c r="BB3118" s="137" t="str">
        <f>IF('10'!$B$5="","",IF('10'!$B$63="","",IF('10'!$J$63="","",'10'!$J$63)))</f>
        <v/>
      </c>
      <c r="BC3118" s="141" t="str">
        <f>IF('10'!$B$5="","",IF('10'!$B$63="","",0))</f>
        <v/>
      </c>
      <c r="BD3118" s="137" t="str">
        <f>IF('10'!$B$5="","",IF('10'!$B$63="","",'10'!$B$2))</f>
        <v/>
      </c>
      <c r="BE3118" s="138" t="str">
        <f>IF('10'!$B$5="","",IF('10'!$B$63="","",'10'!$B$4))</f>
        <v/>
      </c>
    </row>
    <row r="3119" spans="50:57" x14ac:dyDescent="0.25">
      <c r="AX3119" s="139" t="str">
        <f>IF('10'!$B$5="","",IF('10'!$B$63="","",'10'!$B$5))</f>
        <v/>
      </c>
      <c r="AY3119" s="137" t="str">
        <f>IF('10'!$B$5="","",IF('10'!$B$63="","","PCF008002"))</f>
        <v/>
      </c>
      <c r="AZ3119" s="140" t="str">
        <f>IF('10'!$B$5="","",IF('10'!$B$63="","",4))</f>
        <v/>
      </c>
      <c r="BA3119" s="137" t="str">
        <f>IF('10'!$B$5="","",IF('10'!$B$63="","",3))</f>
        <v/>
      </c>
      <c r="BB3119" s="137" t="str">
        <f>IF('10'!$B$5="","",IF('10'!$B$63="","",IF('10'!$D$63="","",'10'!$D$63)))</f>
        <v/>
      </c>
      <c r="BC3119" s="141" t="str">
        <f>IF('10'!$B$5="","",IF('10'!$B$63="","",0))</f>
        <v/>
      </c>
      <c r="BD3119" s="137" t="str">
        <f>IF('10'!$B$5="","",IF('10'!$B$63="","",'10'!$B$2))</f>
        <v/>
      </c>
      <c r="BE3119" s="138" t="str">
        <f>IF('10'!$B$5="","",IF('10'!$B$63="","",'10'!$B$4))</f>
        <v/>
      </c>
    </row>
    <row r="3120" spans="50:57" x14ac:dyDescent="0.25">
      <c r="AX3120" s="139" t="str">
        <f>IF('10'!$B$5="","",IF('10'!$B$63="","",'10'!$B$5))</f>
        <v/>
      </c>
      <c r="AY3120" s="137" t="str">
        <f>IF('10'!$B$5="","",IF('10'!$B$63="","","PCF008002"))</f>
        <v/>
      </c>
      <c r="AZ3120" s="140" t="str">
        <f>IF('10'!$B$5="","",IF('10'!$B$63="","",4))</f>
        <v/>
      </c>
      <c r="BA3120" s="137" t="str">
        <f>IF('10'!$B$5="","",IF('10'!$B$63="","",4))</f>
        <v/>
      </c>
      <c r="BB3120" s="137" t="str">
        <f>IF('10'!$B$5="","",IF('10'!$B$63="","",IF('10'!$D$63="","",'10'!$D$63)))</f>
        <v/>
      </c>
      <c r="BC3120" s="141" t="str">
        <f>IF('10'!$B$5="","",IF('10'!$B$63="","",0))</f>
        <v/>
      </c>
      <c r="BD3120" s="137" t="str">
        <f>IF('10'!$B$5="","",IF('10'!$B$63="","",'10'!$B$2))</f>
        <v/>
      </c>
      <c r="BE3120" s="138" t="str">
        <f>IF('10'!$B$5="","",IF('10'!$B$63="","",'10'!$B$4))</f>
        <v/>
      </c>
    </row>
    <row r="3121" spans="50:57" x14ac:dyDescent="0.25">
      <c r="AX3121" s="139" t="str">
        <f>IF('10'!$B$5="","",IF('10'!$B$63="","",'10'!$B$5))</f>
        <v/>
      </c>
      <c r="AY3121" s="137" t="str">
        <f>IF('10'!$B$5="","",IF('10'!$B$63="","","PCF008002"))</f>
        <v/>
      </c>
      <c r="AZ3121" s="140" t="str">
        <f>IF('10'!$B$5="","",IF('10'!$B$63="","",4))</f>
        <v/>
      </c>
      <c r="BA3121" s="137" t="str">
        <f>IF('10'!$B$5="","",IF('10'!$B$63="","",5))</f>
        <v/>
      </c>
      <c r="BB3121" s="137" t="str">
        <f>IF('10'!$B$5="","",IF('10'!$B$63="","",IF('10'!$F$63="","",'10'!$F$63)))</f>
        <v/>
      </c>
      <c r="BC3121" s="141" t="str">
        <f>IF('10'!$B$5="","",IF('10'!$B$63="","",0))</f>
        <v/>
      </c>
      <c r="BD3121" s="137" t="str">
        <f>IF('10'!$B$5="","",IF('10'!$B$63="","",'10'!$B$2))</f>
        <v/>
      </c>
      <c r="BE3121" s="138" t="str">
        <f>IF('10'!$B$5="","",IF('10'!$B$63="","",'10'!$B$4))</f>
        <v/>
      </c>
    </row>
    <row r="3122" spans="50:57" x14ac:dyDescent="0.25">
      <c r="AX3122" s="139" t="str">
        <f>IF('10'!$B$5="","",IF('10'!$B$63="","",'10'!$B$5))</f>
        <v/>
      </c>
      <c r="AY3122" s="137" t="str">
        <f>IF('10'!$B$5="","",IF('10'!$B$63="","","PCF008002"))</f>
        <v/>
      </c>
      <c r="AZ3122" s="140" t="str">
        <f>IF('10'!$B$5="","",IF('10'!$B$63="","",4))</f>
        <v/>
      </c>
      <c r="BA3122" s="137" t="str">
        <f>IF('10'!$B$5="","",IF('10'!$B$63="","",6))</f>
        <v/>
      </c>
      <c r="BB3122" s="137" t="str">
        <f>IF('10'!$B$5="","",IF('10'!$B$63="","",IF('10'!$G$63="","",'10'!$G$63)))</f>
        <v/>
      </c>
      <c r="BC3122" s="141" t="str">
        <f>IF('10'!$B$5="","",IF('10'!$B$63="","",0))</f>
        <v/>
      </c>
      <c r="BD3122" s="137" t="str">
        <f>IF('10'!$B$5="","",IF('10'!$B$63="","",'10'!$B$2))</f>
        <v/>
      </c>
      <c r="BE3122" s="138" t="str">
        <f>IF('10'!$B$5="","",IF('10'!$B$63="","",'10'!$B$4))</f>
        <v/>
      </c>
    </row>
    <row r="3123" spans="50:57" x14ac:dyDescent="0.25">
      <c r="AX3123" s="139" t="str">
        <f>IF('10'!$B$5="","",IF('10'!$B$63="","",'10'!$B$5))</f>
        <v/>
      </c>
      <c r="AY3123" s="137" t="str">
        <f>IF('10'!$B$5="","",IF('10'!$B$63="","","PCF008002"))</f>
        <v/>
      </c>
      <c r="AZ3123" s="140" t="str">
        <f>IF('10'!$B$5="","",IF('10'!$B$63="","",4))</f>
        <v/>
      </c>
      <c r="BA3123" s="137" t="str">
        <f>IF('10'!$B$5="","",IF('10'!$B$63="","",7))</f>
        <v/>
      </c>
      <c r="BB3123" s="137" t="str">
        <f>IF('10'!$B$5="","",IF('10'!$B$63="","",IF('10'!$H$63="","",'10'!$H$63)))</f>
        <v/>
      </c>
      <c r="BC3123" s="141" t="str">
        <f>IF('10'!$B$5="","",IF('10'!$B$63="","",0))</f>
        <v/>
      </c>
      <c r="BD3123" s="137" t="str">
        <f>IF('10'!$B$5="","",IF('10'!$B$63="","",'10'!$B$2))</f>
        <v/>
      </c>
      <c r="BE3123" s="138" t="str">
        <f>IF('10'!$B$5="","",IF('10'!$B$63="","",'10'!$B$4))</f>
        <v/>
      </c>
    </row>
    <row r="3124" spans="50:57" x14ac:dyDescent="0.25">
      <c r="AX3124" s="139" t="str">
        <f>IF('10'!$B$5="","",IF('10'!$B$63="","",'10'!$B$5))</f>
        <v/>
      </c>
      <c r="AY3124" s="137" t="str">
        <f>IF('10'!$B$5="","",IF('10'!$B$63="","","PCF008002"))</f>
        <v/>
      </c>
      <c r="AZ3124" s="140" t="str">
        <f>IF('10'!$B$5="","",IF('10'!$B$63="","",4))</f>
        <v/>
      </c>
      <c r="BA3124" s="137" t="str">
        <f>IF('10'!$B$5="","",IF('10'!$B$63="","",8))</f>
        <v/>
      </c>
      <c r="BB3124" s="137" t="str">
        <f>IF('10'!$B$5="","",IF('10'!$B$63="","",IF('10'!$I$63="","",'10'!$I$63)))</f>
        <v/>
      </c>
      <c r="BC3124" s="141" t="str">
        <f>IF('10'!$B$5="","",IF('10'!$B$63="","",0))</f>
        <v/>
      </c>
      <c r="BD3124" s="137" t="str">
        <f>IF('10'!$B$5="","",IF('10'!$B$63="","",'10'!$B$2))</f>
        <v/>
      </c>
      <c r="BE3124" s="138" t="str">
        <f>IF('10'!$B$5="","",IF('10'!$B$63="","",'10'!$B$4))</f>
        <v/>
      </c>
    </row>
    <row r="3125" spans="50:57" x14ac:dyDescent="0.25">
      <c r="AX3125" s="139" t="str">
        <f>IF('10'!$B$5="","",IF('10'!$B$63="","",'10'!$B$5))</f>
        <v/>
      </c>
      <c r="AY3125" s="137" t="str">
        <f>IF('10'!$B$5="","",IF('10'!$B$63="","","PCF008002"))</f>
        <v/>
      </c>
      <c r="AZ3125" s="140" t="str">
        <f>IF('10'!$B$5="","",IF('10'!$B$63="","",4))</f>
        <v/>
      </c>
      <c r="BA3125" s="137" t="str">
        <f>IF('10'!$B$5="","",IF('10'!$B$63="","",9))</f>
        <v/>
      </c>
      <c r="BB3125" s="137" t="str">
        <f>IF('10'!$B$5="","",IF('10'!$B$63="","","QAQC"))</f>
        <v/>
      </c>
      <c r="BC3125" s="141" t="str">
        <f>IF('10'!$B$5="","",IF('10'!$B$63="","",0))</f>
        <v/>
      </c>
      <c r="BD3125" s="137" t="str">
        <f>IF('10'!$B$5="","",IF('10'!$B$63="","",'10'!$B$2))</f>
        <v/>
      </c>
      <c r="BE3125" s="138" t="str">
        <f>IF('10'!$B$5="","",IF('10'!$B$63="","",'10'!$B$4))</f>
        <v/>
      </c>
    </row>
    <row r="3126" spans="50:57" x14ac:dyDescent="0.25">
      <c r="AX3126" s="139" t="str">
        <f>IF('10'!$B$5="","",IF('10'!$B$63="","",'10'!$B$5))</f>
        <v/>
      </c>
      <c r="AY3126" s="137" t="str">
        <f>IF('10'!$B$5="","",IF('10'!$B$63="","","PCF008002"))</f>
        <v/>
      </c>
      <c r="AZ3126" s="140" t="str">
        <f>IF('10'!$B$5="","",IF('10'!$B$63="","",4))</f>
        <v/>
      </c>
      <c r="BA3126" s="137" t="str">
        <f>IF('10'!$B$5="","",IF('10'!$B$63="","",10))</f>
        <v/>
      </c>
      <c r="BB3126" s="137" t="str">
        <f>IF('10'!$B$5="","",IF('10'!$B$63="","",IF('10'!$R$63="","",'10'!$R$63)))</f>
        <v/>
      </c>
      <c r="BC3126" s="141" t="str">
        <f>IF('10'!$B$5="","",IF('10'!$B$63="","",0))</f>
        <v/>
      </c>
      <c r="BD3126" s="137" t="str">
        <f>IF('10'!$B$5="","",IF('10'!$B$63="","",'10'!$B$2))</f>
        <v/>
      </c>
      <c r="BE3126" s="138" t="str">
        <f>IF('10'!$B$5="","",IF('10'!$B$63="","",'10'!$B$4))</f>
        <v/>
      </c>
    </row>
    <row r="3127" spans="50:57" x14ac:dyDescent="0.25">
      <c r="AX3127" s="139" t="str">
        <f>IF('10'!$B$5="","",IF('10'!$B$63="","",'10'!$B$5))</f>
        <v/>
      </c>
      <c r="AY3127" s="137" t="str">
        <f>IF('10'!$B$5="","",IF('10'!$B$63="","","PCF008002"))</f>
        <v/>
      </c>
      <c r="AZ3127" s="140" t="str">
        <f>IF('10'!$B$5="","",IF('10'!$B$63="","",4))</f>
        <v/>
      </c>
      <c r="BA3127" s="137" t="str">
        <f>IF('10'!$B$5="","",IF('10'!$B$63="","",11))</f>
        <v/>
      </c>
      <c r="BB3127" s="137" t="str">
        <f>IF('10'!$B$5="","",IF('10'!$B$63="","",IF('10'!$K$63="","",'10'!$K$63)))</f>
        <v/>
      </c>
      <c r="BC3127" s="141" t="str">
        <f>IF('10'!$B$5="","",IF('10'!$B$63="","",0))</f>
        <v/>
      </c>
      <c r="BD3127" s="137" t="str">
        <f>IF('10'!$B$5="","",IF('10'!$B$63="","",'10'!$B$2))</f>
        <v/>
      </c>
      <c r="BE3127" s="138" t="str">
        <f>IF('10'!$B$5="","",IF('10'!$B$63="","",'10'!$B$4))</f>
        <v/>
      </c>
    </row>
    <row r="3128" spans="50:57" x14ac:dyDescent="0.25">
      <c r="AX3128" s="139" t="str">
        <f>IF('10'!$B$5="","",IF('10'!$B$63="","",'10'!$B$5))</f>
        <v/>
      </c>
      <c r="AY3128" s="137" t="str">
        <f>IF('10'!$B$5="","",IF('10'!$B$63="","","PCF008002"))</f>
        <v/>
      </c>
      <c r="AZ3128" s="140" t="str">
        <f>IF('10'!$B$5="","",IF('10'!$B$63="","",4))</f>
        <v/>
      </c>
      <c r="BA3128" s="137" t="str">
        <f>IF('10'!$B$5="","",IF('10'!$B$63="","",12))</f>
        <v/>
      </c>
      <c r="BB3128" s="137" t="str">
        <f>IF('10'!$B$5="","",IF('10'!$B$63="","",IF('10'!$E$63="","",'10'!$E$63)))</f>
        <v/>
      </c>
      <c r="BC3128" s="141" t="str">
        <f>IF('10'!$B$5="","",IF('10'!$B$63="","",0))</f>
        <v/>
      </c>
      <c r="BD3128" s="137" t="str">
        <f>IF('10'!$B$5="","",IF('10'!$B$63="","",'10'!$B$2))</f>
        <v/>
      </c>
      <c r="BE3128" s="138" t="str">
        <f>IF('10'!$B$5="","",IF('10'!$B$63="","",'10'!$B$4))</f>
        <v/>
      </c>
    </row>
    <row r="3129" spans="50:57" x14ac:dyDescent="0.25">
      <c r="AX3129" s="139" t="str">
        <f>IF('10'!$B$5="","",IF('10'!$B$63="","",'10'!$B$5))</f>
        <v/>
      </c>
      <c r="AY3129" s="137" t="str">
        <f>IF('10'!$B$5="","",IF('10'!$B$63="","","PCF008002"))</f>
        <v/>
      </c>
      <c r="AZ3129" s="140" t="str">
        <f>IF('10'!$B$5="","",IF('10'!$B$63="","",4))</f>
        <v/>
      </c>
      <c r="BA3129" s="137" t="str">
        <f>IF('10'!$B$5="","",IF('10'!$B$63="","",990))</f>
        <v/>
      </c>
      <c r="BB3129" s="137"/>
      <c r="BC3129" s="141" t="str">
        <f>IF('10'!$B$5="","",IF('10'!$B$63="","",0))</f>
        <v/>
      </c>
      <c r="BD3129" s="137" t="str">
        <f>IF('10'!$B$5="","",IF('10'!$B$63="","",'10'!$B$2))</f>
        <v/>
      </c>
      <c r="BE3129" s="138" t="str">
        <f>IF('10'!$B$5="","",IF('10'!$B$63="","",'10'!$B$4))</f>
        <v/>
      </c>
    </row>
    <row r="3130" spans="50:57" x14ac:dyDescent="0.25">
      <c r="AX3130" s="139" t="str">
        <f>IF('10'!$B$5="","",IF('10'!$B$63="","",'10'!$B$5))</f>
        <v/>
      </c>
      <c r="AY3130" s="137" t="str">
        <f>IF('10'!$B$5="","",IF('10'!$B$63="","","PCF008002"))</f>
        <v/>
      </c>
      <c r="AZ3130" s="140" t="str">
        <f>IF('10'!$B$5="","",IF('10'!$B$63="","",4))</f>
        <v/>
      </c>
      <c r="BA3130" s="137" t="str">
        <f>IF('10'!$B$5="","",IF('10'!$B$63="","",992))</f>
        <v/>
      </c>
      <c r="BB3130" s="137"/>
      <c r="BC3130" s="141" t="str">
        <f>IF('10'!$B$5="","",IF('10'!$B$63="","",0))</f>
        <v/>
      </c>
      <c r="BD3130" s="137" t="str">
        <f>IF('10'!$B$5="","",IF('10'!$B$63="","",'10'!$B$2))</f>
        <v/>
      </c>
      <c r="BE3130" s="138" t="str">
        <f>IF('10'!$B$5="","",IF('10'!$B$63="","",'10'!$B$4))</f>
        <v/>
      </c>
    </row>
    <row r="3131" spans="50:57" x14ac:dyDescent="0.25">
      <c r="AX3131" s="139" t="str">
        <f>IF('10'!$B$5="","",IF('10'!$B$63="","",'10'!$B$5))</f>
        <v/>
      </c>
      <c r="AY3131" s="137" t="str">
        <f>IF('10'!$B$5="","",IF('10'!$B$63="","","PCF008002"))</f>
        <v/>
      </c>
      <c r="AZ3131" s="140" t="str">
        <f>IF('10'!$B$5="","",IF('10'!$B$63="","",4))</f>
        <v/>
      </c>
      <c r="BA3131" s="137" t="str">
        <f>IF('10'!$B$5="","",IF('10'!$B$63="","",993))</f>
        <v/>
      </c>
      <c r="BB3131" s="137"/>
      <c r="BC3131" s="141" t="str">
        <f>IF('10'!$B$5="","",IF('10'!$B$63="","",0))</f>
        <v/>
      </c>
      <c r="BD3131" s="137" t="str">
        <f>IF('10'!$B$5="","",IF('10'!$B$63="","",'10'!$B$2))</f>
        <v/>
      </c>
      <c r="BE3131" s="138" t="str">
        <f>IF('10'!$B$5="","",IF('10'!$B$63="","",'10'!$B$4))</f>
        <v/>
      </c>
    </row>
    <row r="3132" spans="50:57" x14ac:dyDescent="0.25">
      <c r="AX3132" s="139" t="str">
        <f>IF('10'!$B$5="","",IF('10'!$B$63="","",'10'!$B$5))</f>
        <v/>
      </c>
      <c r="AY3132" s="137" t="str">
        <f>IF('10'!$B$5="","",IF('10'!$B$63="","","PCF008002"))</f>
        <v/>
      </c>
      <c r="AZ3132" s="140" t="str">
        <f>IF('10'!$B$5="","",IF('10'!$B$63="","",4))</f>
        <v/>
      </c>
      <c r="BA3132" s="137" t="str">
        <f>IF('10'!$B$5="","",IF('10'!$B$63="","",994))</f>
        <v/>
      </c>
      <c r="BB3132" s="137"/>
      <c r="BC3132" s="141" t="str">
        <f>IF('10'!$B$5="","",IF('10'!$B$63="","",0))</f>
        <v/>
      </c>
      <c r="BD3132" s="137" t="str">
        <f>IF('10'!$B$5="","",IF('10'!$B$63="","",'10'!$B$2))</f>
        <v/>
      </c>
      <c r="BE3132" s="138" t="str">
        <f>IF('10'!$B$5="","",IF('10'!$B$63="","",'10'!$B$4))</f>
        <v/>
      </c>
    </row>
    <row r="3133" spans="50:57" x14ac:dyDescent="0.25">
      <c r="AX3133" s="139" t="str">
        <f>IF('10'!$B$5="","",IF('10'!$B$63="","",'10'!$B$5))</f>
        <v/>
      </c>
      <c r="AY3133" s="137" t="str">
        <f>IF('10'!$B$5="","",IF('10'!$B$63="","","PCF008002"))</f>
        <v/>
      </c>
      <c r="AZ3133" s="140" t="str">
        <f>IF('10'!$B$5="","",IF('10'!$B$63="","",4))</f>
        <v/>
      </c>
      <c r="BA3133" s="137" t="str">
        <f>IF('10'!$B$5="","",IF('10'!$B$63="","",995))</f>
        <v/>
      </c>
      <c r="BB3133" s="137"/>
      <c r="BC3133" s="141" t="str">
        <f>IF('10'!$B$5="","",IF('10'!$B$63="","",0))</f>
        <v/>
      </c>
      <c r="BD3133" s="137" t="str">
        <f>IF('10'!$B$5="","",IF('10'!$B$63="","",'10'!$B$2))</f>
        <v/>
      </c>
      <c r="BE3133" s="138" t="str">
        <f>IF('10'!$B$5="","",IF('10'!$B$63="","",'10'!$B$4))</f>
        <v/>
      </c>
    </row>
    <row r="3134" spans="50:57" x14ac:dyDescent="0.25">
      <c r="AX3134" s="139" t="str">
        <f>IF('10'!$B$5="","",IF('10'!$B$63="","",'10'!$B$5))</f>
        <v/>
      </c>
      <c r="AY3134" s="137" t="str">
        <f>IF('10'!$B$5="","",IF('10'!$B$63="","","PCF008002"))</f>
        <v/>
      </c>
      <c r="AZ3134" s="140" t="str">
        <f>IF('10'!$B$5="","",IF('10'!$B$63="","",4))</f>
        <v/>
      </c>
      <c r="BA3134" s="137" t="str">
        <f>IF('10'!$B$5="","",IF('10'!$B$63="","",996))</f>
        <v/>
      </c>
      <c r="BB3134" s="137"/>
      <c r="BC3134" s="141" t="str">
        <f>IF('10'!$B$5="","",IF('10'!$B$63="","",0))</f>
        <v/>
      </c>
      <c r="BD3134" s="137" t="str">
        <f>IF('10'!$B$5="","",IF('10'!$B$63="","",'10'!$B$2))</f>
        <v/>
      </c>
      <c r="BE3134" s="138" t="str">
        <f>IF('10'!$B$5="","",IF('10'!$B$63="","",'10'!$B$4))</f>
        <v/>
      </c>
    </row>
    <row r="3135" spans="50:57" x14ac:dyDescent="0.25">
      <c r="AX3135" s="139" t="str">
        <f>IF('10'!$B$5="","",IF('10'!$B$63="","",'10'!$B$5))</f>
        <v/>
      </c>
      <c r="AY3135" s="137" t="str">
        <f>IF('10'!$B$5="","",IF('10'!$B$63="","","PCF008002"))</f>
        <v/>
      </c>
      <c r="AZ3135" s="140" t="str">
        <f>IF('10'!$B$5="","",IF('10'!$B$63="","",4))</f>
        <v/>
      </c>
      <c r="BA3135" s="137" t="str">
        <f>IF('10'!$B$5="","",IF('10'!$B$63="","",997))</f>
        <v/>
      </c>
      <c r="BB3135" s="137"/>
      <c r="BC3135" s="141" t="str">
        <f>IF('10'!$B$5="","",IF('10'!$B$63="","",0))</f>
        <v/>
      </c>
      <c r="BD3135" s="137" t="str">
        <f>IF('10'!$B$5="","",IF('10'!$B$63="","",'10'!$B$2))</f>
        <v/>
      </c>
      <c r="BE3135" s="138" t="str">
        <f>IF('10'!$B$5="","",IF('10'!$B$63="","",'10'!$B$4))</f>
        <v/>
      </c>
    </row>
    <row r="3136" spans="50:57" x14ac:dyDescent="0.25">
      <c r="AX3136" s="139" t="str">
        <f>IF('10'!$B$5="","",IF('10'!$B$63="","",'10'!$B$5))</f>
        <v/>
      </c>
      <c r="AY3136" s="137" t="str">
        <f>IF('10'!$B$5="","",IF('10'!$B$63="","","PCF008002"))</f>
        <v/>
      </c>
      <c r="AZ3136" s="140" t="str">
        <f>IF('10'!$B$5="","",IF('10'!$B$63="","",4))</f>
        <v/>
      </c>
      <c r="BA3136" s="137" t="str">
        <f>IF('10'!$B$5="","",IF('10'!$B$63="","",998))</f>
        <v/>
      </c>
      <c r="BB3136" s="137"/>
      <c r="BC3136" s="141" t="str">
        <f>IF('10'!$B$5="","",IF('10'!$B$63="","",0))</f>
        <v/>
      </c>
      <c r="BD3136" s="137" t="str">
        <f>IF('10'!$B$5="","",IF('10'!$B$63="","",'10'!$B$2))</f>
        <v/>
      </c>
      <c r="BE3136" s="138" t="str">
        <f>IF('10'!$B$5="","",IF('10'!$B$63="","",'10'!$B$4))</f>
        <v/>
      </c>
    </row>
    <row r="3137" spans="50:57" x14ac:dyDescent="0.25">
      <c r="AX3137" s="139" t="str">
        <f>IF('10'!$B$5="","",IF('10'!$B$63="","",'10'!$B$5))</f>
        <v/>
      </c>
      <c r="AY3137" s="137" t="str">
        <f>IF('10'!$B$5="","",IF('10'!$B$63="","","PCF008002"))</f>
        <v/>
      </c>
      <c r="AZ3137" s="140" t="str">
        <f>IF('10'!$B$5="","",IF('10'!$B$63="","",4))</f>
        <v/>
      </c>
      <c r="BA3137" s="137" t="str">
        <f>IF('10'!$B$5="","",IF('10'!$B$63="","",999))</f>
        <v/>
      </c>
      <c r="BB3137" s="137"/>
      <c r="BC3137" s="141" t="str">
        <f>IF('10'!$B$5="","",IF('10'!$B$63="","",0))</f>
        <v/>
      </c>
      <c r="BD3137" s="137" t="str">
        <f>IF('10'!$B$5="","",IF('10'!$B$63="","",'10'!$B$2))</f>
        <v/>
      </c>
      <c r="BE3137" s="138" t="str">
        <f>IF('10'!$B$5="","",IF('10'!$B$63="","",'10'!$B$4))</f>
        <v/>
      </c>
    </row>
    <row r="3138" spans="50:57" x14ac:dyDescent="0.25">
      <c r="AX3138" s="139" t="str">
        <f>IF('10'!$B$5="","",IF('10'!$B$64="","",'10'!$B$5))</f>
        <v/>
      </c>
      <c r="AY3138" s="137" t="str">
        <f>IF('10'!$B$5="","",IF('10'!$B$64="","","PCF008002"))</f>
        <v/>
      </c>
      <c r="AZ3138" s="140" t="str">
        <f>IF('10'!$B$5="","",IF('10'!$B$64="","",5))</f>
        <v/>
      </c>
      <c r="BA3138" s="137" t="str">
        <f>IF('10'!$B$5="","",IF('10'!$B$64="","",1))</f>
        <v/>
      </c>
      <c r="BB3138" s="137" t="str">
        <f>IF('10'!$B$5="","",IF('10'!$B$64="","",IF('10'!$B$64="","",'10'!$B$64)))</f>
        <v/>
      </c>
      <c r="BC3138" s="141" t="str">
        <f>IF('10'!$B$5="","",IF('10'!$B$64="","",0))</f>
        <v/>
      </c>
      <c r="BD3138" s="137" t="str">
        <f>IF('10'!$B$5="","",IF('10'!$B$64="","",'10'!$B$2))</f>
        <v/>
      </c>
      <c r="BE3138" s="138" t="str">
        <f>IF('10'!$B$5="","",IF('10'!$B$64="","",'10'!$B$4))</f>
        <v/>
      </c>
    </row>
    <row r="3139" spans="50:57" x14ac:dyDescent="0.25">
      <c r="AX3139" s="139" t="str">
        <f>IF('10'!$B$5="","",IF('10'!$B$64="","",'10'!$B$5))</f>
        <v/>
      </c>
      <c r="AY3139" s="137" t="str">
        <f>IF('10'!$B$5="","",IF('10'!$B$64="","","PCF008002"))</f>
        <v/>
      </c>
      <c r="AZ3139" s="140" t="str">
        <f>IF('10'!$B$5="","",IF('10'!$B$64="","",5))</f>
        <v/>
      </c>
      <c r="BA3139" s="137" t="str">
        <f>IF('10'!$B$5="","",IF('10'!$B$64="","",2))</f>
        <v/>
      </c>
      <c r="BB3139" s="137" t="str">
        <f>IF('10'!$B$5="","",IF('10'!$B$64="","",IF('10'!$J$64="","",'10'!$J$64)))</f>
        <v/>
      </c>
      <c r="BC3139" s="141" t="str">
        <f>IF('10'!$B$5="","",IF('10'!$B$64="","",0))</f>
        <v/>
      </c>
      <c r="BD3139" s="137" t="str">
        <f>IF('10'!$B$5="","",IF('10'!$B$64="","",'10'!$B$2))</f>
        <v/>
      </c>
      <c r="BE3139" s="138" t="str">
        <f>IF('10'!$B$5="","",IF('10'!$B$64="","",'10'!$B$4))</f>
        <v/>
      </c>
    </row>
    <row r="3140" spans="50:57" x14ac:dyDescent="0.25">
      <c r="AX3140" s="139" t="str">
        <f>IF('10'!$B$5="","",IF('10'!$B$64="","",'10'!$B$5))</f>
        <v/>
      </c>
      <c r="AY3140" s="137" t="str">
        <f>IF('10'!$B$5="","",IF('10'!$B$64="","","PCF008002"))</f>
        <v/>
      </c>
      <c r="AZ3140" s="140" t="str">
        <f>IF('10'!$B$5="","",IF('10'!$B$64="","",5))</f>
        <v/>
      </c>
      <c r="BA3140" s="137" t="str">
        <f>IF('10'!$B$5="","",IF('10'!$B$64="","",3))</f>
        <v/>
      </c>
      <c r="BB3140" s="137" t="str">
        <f>IF('10'!$B$5="","",IF('10'!$B$64="","",IF('10'!$D$64="","",'10'!$D$64)))</f>
        <v/>
      </c>
      <c r="BC3140" s="141" t="str">
        <f>IF('10'!$B$5="","",IF('10'!$B$64="","",0))</f>
        <v/>
      </c>
      <c r="BD3140" s="137" t="str">
        <f>IF('10'!$B$5="","",IF('10'!$B$64="","",'10'!$B$2))</f>
        <v/>
      </c>
      <c r="BE3140" s="138" t="str">
        <f>IF('10'!$B$5="","",IF('10'!$B$64="","",'10'!$B$4))</f>
        <v/>
      </c>
    </row>
    <row r="3141" spans="50:57" x14ac:dyDescent="0.25">
      <c r="AX3141" s="139" t="str">
        <f>IF('10'!$B$5="","",IF('10'!$B$64="","",'10'!$B$5))</f>
        <v/>
      </c>
      <c r="AY3141" s="137" t="str">
        <f>IF('10'!$B$5="","",IF('10'!$B$64="","","PCF008002"))</f>
        <v/>
      </c>
      <c r="AZ3141" s="140" t="str">
        <f>IF('10'!$B$5="","",IF('10'!$B$64="","",5))</f>
        <v/>
      </c>
      <c r="BA3141" s="137" t="str">
        <f>IF('10'!$B$5="","",IF('10'!$B$64="","",4))</f>
        <v/>
      </c>
      <c r="BB3141" s="137" t="str">
        <f>IF('10'!$B$5="","",IF('10'!$B$64="","",IF('10'!$D$64="","",'10'!$D$64)))</f>
        <v/>
      </c>
      <c r="BC3141" s="141" t="str">
        <f>IF('10'!$B$5="","",IF('10'!$B$64="","",0))</f>
        <v/>
      </c>
      <c r="BD3141" s="137" t="str">
        <f>IF('10'!$B$5="","",IF('10'!$B$64="","",'10'!$B$2))</f>
        <v/>
      </c>
      <c r="BE3141" s="138" t="str">
        <f>IF('10'!$B$5="","",IF('10'!$B$64="","",'10'!$B$4))</f>
        <v/>
      </c>
    </row>
    <row r="3142" spans="50:57" x14ac:dyDescent="0.25">
      <c r="AX3142" s="139" t="str">
        <f>IF('10'!$B$5="","",IF('10'!$B$64="","",'10'!$B$5))</f>
        <v/>
      </c>
      <c r="AY3142" s="137" t="str">
        <f>IF('10'!$B$5="","",IF('10'!$B$64="","","PCF008002"))</f>
        <v/>
      </c>
      <c r="AZ3142" s="140" t="str">
        <f>IF('10'!$B$5="","",IF('10'!$B$64="","",5))</f>
        <v/>
      </c>
      <c r="BA3142" s="137" t="str">
        <f>IF('10'!$B$5="","",IF('10'!$B$64="","",5))</f>
        <v/>
      </c>
      <c r="BB3142" s="137" t="str">
        <f>IF('10'!$B$5="","",IF('10'!$B$64="","",IF('10'!$F$64="","",'10'!$F$64)))</f>
        <v/>
      </c>
      <c r="BC3142" s="141" t="str">
        <f>IF('10'!$B$5="","",IF('10'!$B$64="","",0))</f>
        <v/>
      </c>
      <c r="BD3142" s="137" t="str">
        <f>IF('10'!$B$5="","",IF('10'!$B$64="","",'10'!$B$2))</f>
        <v/>
      </c>
      <c r="BE3142" s="138" t="str">
        <f>IF('10'!$B$5="","",IF('10'!$B$64="","",'10'!$B$4))</f>
        <v/>
      </c>
    </row>
    <row r="3143" spans="50:57" x14ac:dyDescent="0.25">
      <c r="AX3143" s="139" t="str">
        <f>IF('10'!$B$5="","",IF('10'!$B$64="","",'10'!$B$5))</f>
        <v/>
      </c>
      <c r="AY3143" s="137" t="str">
        <f>IF('10'!$B$5="","",IF('10'!$B$64="","","PCF008002"))</f>
        <v/>
      </c>
      <c r="AZ3143" s="140" t="str">
        <f>IF('10'!$B$5="","",IF('10'!$B$64="","",5))</f>
        <v/>
      </c>
      <c r="BA3143" s="137" t="str">
        <f>IF('10'!$B$5="","",IF('10'!$B$64="","",6))</f>
        <v/>
      </c>
      <c r="BB3143" s="137" t="str">
        <f>IF('10'!$B$5="","",IF('10'!$B$64="","",IF('10'!$G$64="","",'10'!$G$64)))</f>
        <v/>
      </c>
      <c r="BC3143" s="141" t="str">
        <f>IF('10'!$B$5="","",IF('10'!$B$64="","",0))</f>
        <v/>
      </c>
      <c r="BD3143" s="137" t="str">
        <f>IF('10'!$B$5="","",IF('10'!$B$64="","",'10'!$B$2))</f>
        <v/>
      </c>
      <c r="BE3143" s="138" t="str">
        <f>IF('10'!$B$5="","",IF('10'!$B$64="","",'10'!$B$4))</f>
        <v/>
      </c>
    </row>
    <row r="3144" spans="50:57" x14ac:dyDescent="0.25">
      <c r="AX3144" s="139" t="str">
        <f>IF('10'!$B$5="","",IF('10'!$B$64="","",'10'!$B$5))</f>
        <v/>
      </c>
      <c r="AY3144" s="137" t="str">
        <f>IF('10'!$B$5="","",IF('10'!$B$64="","","PCF008002"))</f>
        <v/>
      </c>
      <c r="AZ3144" s="140" t="str">
        <f>IF('10'!$B$5="","",IF('10'!$B$64="","",5))</f>
        <v/>
      </c>
      <c r="BA3144" s="137" t="str">
        <f>IF('10'!$B$5="","",IF('10'!$B$64="","",7))</f>
        <v/>
      </c>
      <c r="BB3144" s="137" t="str">
        <f>IF('10'!$B$5="","",IF('10'!$B$64="","",IF('10'!$H$64="","",'10'!$H$64)))</f>
        <v/>
      </c>
      <c r="BC3144" s="141" t="str">
        <f>IF('10'!$B$5="","",IF('10'!$B$64="","",0))</f>
        <v/>
      </c>
      <c r="BD3144" s="137" t="str">
        <f>IF('10'!$B$5="","",IF('10'!$B$64="","",'10'!$B$2))</f>
        <v/>
      </c>
      <c r="BE3144" s="138" t="str">
        <f>IF('10'!$B$5="","",IF('10'!$B$64="","",'10'!$B$4))</f>
        <v/>
      </c>
    </row>
    <row r="3145" spans="50:57" x14ac:dyDescent="0.25">
      <c r="AX3145" s="139" t="str">
        <f>IF('10'!$B$5="","",IF('10'!$B$64="","",'10'!$B$5))</f>
        <v/>
      </c>
      <c r="AY3145" s="137" t="str">
        <f>IF('10'!$B$5="","",IF('10'!$B$64="","","PCF008002"))</f>
        <v/>
      </c>
      <c r="AZ3145" s="140" t="str">
        <f>IF('10'!$B$5="","",IF('10'!$B$64="","",5))</f>
        <v/>
      </c>
      <c r="BA3145" s="137" t="str">
        <f>IF('10'!$B$5="","",IF('10'!$B$64="","",8))</f>
        <v/>
      </c>
      <c r="BB3145" s="137" t="str">
        <f>IF('10'!$B$5="","",IF('10'!$B$64="","",IF('10'!$I$64="","",'10'!$I$64)))</f>
        <v/>
      </c>
      <c r="BC3145" s="141" t="str">
        <f>IF('10'!$B$5="","",IF('10'!$B$64="","",0))</f>
        <v/>
      </c>
      <c r="BD3145" s="137" t="str">
        <f>IF('10'!$B$5="","",IF('10'!$B$64="","",'10'!$B$2))</f>
        <v/>
      </c>
      <c r="BE3145" s="138" t="str">
        <f>IF('10'!$B$5="","",IF('10'!$B$64="","",'10'!$B$4))</f>
        <v/>
      </c>
    </row>
    <row r="3146" spans="50:57" x14ac:dyDescent="0.25">
      <c r="AX3146" s="139" t="str">
        <f>IF('10'!$B$5="","",IF('10'!$B$64="","",'10'!$B$5))</f>
        <v/>
      </c>
      <c r="AY3146" s="137" t="str">
        <f>IF('10'!$B$5="","",IF('10'!$B$64="","","PCF008002"))</f>
        <v/>
      </c>
      <c r="AZ3146" s="140" t="str">
        <f>IF('10'!$B$5="","",IF('10'!$B$64="","",5))</f>
        <v/>
      </c>
      <c r="BA3146" s="137" t="str">
        <f>IF('10'!$B$5="","",IF('10'!$B$64="","",9))</f>
        <v/>
      </c>
      <c r="BB3146" s="137" t="str">
        <f>IF('10'!$B$5="","",IF('10'!$B$64="","","QAQC"))</f>
        <v/>
      </c>
      <c r="BC3146" s="141" t="str">
        <f>IF('10'!$B$5="","",IF('10'!$B$64="","",0))</f>
        <v/>
      </c>
      <c r="BD3146" s="137" t="str">
        <f>IF('10'!$B$5="","",IF('10'!$B$64="","",'10'!$B$2))</f>
        <v/>
      </c>
      <c r="BE3146" s="138" t="str">
        <f>IF('10'!$B$5="","",IF('10'!$B$64="","",'10'!$B$4))</f>
        <v/>
      </c>
    </row>
    <row r="3147" spans="50:57" x14ac:dyDescent="0.25">
      <c r="AX3147" s="139" t="str">
        <f>IF('10'!$B$5="","",IF('10'!$B$64="","",'10'!$B$5))</f>
        <v/>
      </c>
      <c r="AY3147" s="137" t="str">
        <f>IF('10'!$B$5="","",IF('10'!$B$64="","","PCF008002"))</f>
        <v/>
      </c>
      <c r="AZ3147" s="140" t="str">
        <f>IF('10'!$B$5="","",IF('10'!$B$64="","",5))</f>
        <v/>
      </c>
      <c r="BA3147" s="137" t="str">
        <f>IF('10'!$B$5="","",IF('10'!$B$64="","",10))</f>
        <v/>
      </c>
      <c r="BB3147" s="137" t="str">
        <f>IF('10'!$B$5="","",IF('10'!$B$64="","",IF('10'!$R$64="","",'10'!$R$64)))</f>
        <v/>
      </c>
      <c r="BC3147" s="141" t="str">
        <f>IF('10'!$B$5="","",IF('10'!$B$64="","",0))</f>
        <v/>
      </c>
      <c r="BD3147" s="137" t="str">
        <f>IF('10'!$B$5="","",IF('10'!$B$64="","",'10'!$B$2))</f>
        <v/>
      </c>
      <c r="BE3147" s="138" t="str">
        <f>IF('10'!$B$5="","",IF('10'!$B$64="","",'10'!$B$4))</f>
        <v/>
      </c>
    </row>
    <row r="3148" spans="50:57" x14ac:dyDescent="0.25">
      <c r="AX3148" s="139" t="str">
        <f>IF('10'!$B$5="","",IF('10'!$B$64="","",'10'!$B$5))</f>
        <v/>
      </c>
      <c r="AY3148" s="137" t="str">
        <f>IF('10'!$B$5="","",IF('10'!$B$64="","","PCF008002"))</f>
        <v/>
      </c>
      <c r="AZ3148" s="140" t="str">
        <f>IF('10'!$B$5="","",IF('10'!$B$64="","",5))</f>
        <v/>
      </c>
      <c r="BA3148" s="137" t="str">
        <f>IF('10'!$B$5="","",IF('10'!$B$64="","",11))</f>
        <v/>
      </c>
      <c r="BB3148" s="137" t="str">
        <f>IF('10'!$B$5="","",IF('10'!$B$64="","",IF('10'!$K$64="","",'10'!$K$64)))</f>
        <v/>
      </c>
      <c r="BC3148" s="141" t="str">
        <f>IF('10'!$B$5="","",IF('10'!$B$64="","",0))</f>
        <v/>
      </c>
      <c r="BD3148" s="137" t="str">
        <f>IF('10'!$B$5="","",IF('10'!$B$64="","",'10'!$B$2))</f>
        <v/>
      </c>
      <c r="BE3148" s="138" t="str">
        <f>IF('10'!$B$5="","",IF('10'!$B$64="","",'10'!$B$4))</f>
        <v/>
      </c>
    </row>
    <row r="3149" spans="50:57" x14ac:dyDescent="0.25">
      <c r="AX3149" s="139" t="str">
        <f>IF('10'!$B$5="","",IF('10'!$B$64="","",'10'!$B$5))</f>
        <v/>
      </c>
      <c r="AY3149" s="137" t="str">
        <f>IF('10'!$B$5="","",IF('10'!$B$64="","","PCF008002"))</f>
        <v/>
      </c>
      <c r="AZ3149" s="140" t="str">
        <f>IF('10'!$B$5="","",IF('10'!$B$64="","",5))</f>
        <v/>
      </c>
      <c r="BA3149" s="137" t="str">
        <f>IF('10'!$B$5="","",IF('10'!$B$64="","",12))</f>
        <v/>
      </c>
      <c r="BB3149" s="137" t="str">
        <f>IF('10'!$B$5="","",IF('10'!$B$64="","",IF('10'!$E$64="","",'10'!$E$64)))</f>
        <v/>
      </c>
      <c r="BC3149" s="141" t="str">
        <f>IF('10'!$B$5="","",IF('10'!$B$64="","",0))</f>
        <v/>
      </c>
      <c r="BD3149" s="137" t="str">
        <f>IF('10'!$B$5="","",IF('10'!$B$64="","",'10'!$B$2))</f>
        <v/>
      </c>
      <c r="BE3149" s="138" t="str">
        <f>IF('10'!$B$5="","",IF('10'!$B$64="","",'10'!$B$4))</f>
        <v/>
      </c>
    </row>
    <row r="3150" spans="50:57" x14ac:dyDescent="0.25">
      <c r="AX3150" s="139" t="str">
        <f>IF('10'!$B$5="","",IF('10'!$B$64="","",'10'!$B$5))</f>
        <v/>
      </c>
      <c r="AY3150" s="137" t="str">
        <f>IF('10'!$B$5="","",IF('10'!$B$64="","","PCF008002"))</f>
        <v/>
      </c>
      <c r="AZ3150" s="140" t="str">
        <f>IF('10'!$B$5="","",IF('10'!$B$64="","",5))</f>
        <v/>
      </c>
      <c r="BA3150" s="137" t="str">
        <f>IF('10'!$B$5="","",IF('10'!$B$64="","",990))</f>
        <v/>
      </c>
      <c r="BB3150" s="137"/>
      <c r="BC3150" s="141" t="str">
        <f>IF('10'!$B$5="","",IF('10'!$B$64="","",0))</f>
        <v/>
      </c>
      <c r="BD3150" s="137" t="str">
        <f>IF('10'!$B$5="","",IF('10'!$B$64="","",'10'!$B$2))</f>
        <v/>
      </c>
      <c r="BE3150" s="138" t="str">
        <f>IF('10'!$B$5="","",IF('10'!$B$64="","",'10'!$B$4))</f>
        <v/>
      </c>
    </row>
    <row r="3151" spans="50:57" x14ac:dyDescent="0.25">
      <c r="AX3151" s="139" t="str">
        <f>IF('10'!$B$5="","",IF('10'!$B$64="","",'10'!$B$5))</f>
        <v/>
      </c>
      <c r="AY3151" s="137" t="str">
        <f>IF('10'!$B$5="","",IF('10'!$B$64="","","PCF008002"))</f>
        <v/>
      </c>
      <c r="AZ3151" s="140" t="str">
        <f>IF('10'!$B$5="","",IF('10'!$B$64="","",5))</f>
        <v/>
      </c>
      <c r="BA3151" s="137" t="str">
        <f>IF('10'!$B$5="","",IF('10'!$B$64="","",992))</f>
        <v/>
      </c>
      <c r="BB3151" s="137"/>
      <c r="BC3151" s="141" t="str">
        <f>IF('10'!$B$5="","",IF('10'!$B$64="","",0))</f>
        <v/>
      </c>
      <c r="BD3151" s="137" t="str">
        <f>IF('10'!$B$5="","",IF('10'!$B$64="","",'10'!$B$2))</f>
        <v/>
      </c>
      <c r="BE3151" s="138" t="str">
        <f>IF('10'!$B$5="","",IF('10'!$B$64="","",'10'!$B$4))</f>
        <v/>
      </c>
    </row>
    <row r="3152" spans="50:57" x14ac:dyDescent="0.25">
      <c r="AX3152" s="139" t="str">
        <f>IF('10'!$B$5="","",IF('10'!$B$64="","",'10'!$B$5))</f>
        <v/>
      </c>
      <c r="AY3152" s="137" t="str">
        <f>IF('10'!$B$5="","",IF('10'!$B$64="","","PCF008002"))</f>
        <v/>
      </c>
      <c r="AZ3152" s="140" t="str">
        <f>IF('10'!$B$5="","",IF('10'!$B$64="","",5))</f>
        <v/>
      </c>
      <c r="BA3152" s="137" t="str">
        <f>IF('10'!$B$5="","",IF('10'!$B$64="","",993))</f>
        <v/>
      </c>
      <c r="BB3152" s="137"/>
      <c r="BC3152" s="141" t="str">
        <f>IF('10'!$B$5="","",IF('10'!$B$64="","",0))</f>
        <v/>
      </c>
      <c r="BD3152" s="137" t="str">
        <f>IF('10'!$B$5="","",IF('10'!$B$64="","",'10'!$B$2))</f>
        <v/>
      </c>
      <c r="BE3152" s="138" t="str">
        <f>IF('10'!$B$5="","",IF('10'!$B$64="","",'10'!$B$4))</f>
        <v/>
      </c>
    </row>
    <row r="3153" spans="50:57" x14ac:dyDescent="0.25">
      <c r="AX3153" s="139" t="str">
        <f>IF('10'!$B$5="","",IF('10'!$B$64="","",'10'!$B$5))</f>
        <v/>
      </c>
      <c r="AY3153" s="137" t="str">
        <f>IF('10'!$B$5="","",IF('10'!$B$64="","","PCF008002"))</f>
        <v/>
      </c>
      <c r="AZ3153" s="140" t="str">
        <f>IF('10'!$B$5="","",IF('10'!$B$64="","",5))</f>
        <v/>
      </c>
      <c r="BA3153" s="137" t="str">
        <f>IF('10'!$B$5="","",IF('10'!$B$64="","",994))</f>
        <v/>
      </c>
      <c r="BB3153" s="137"/>
      <c r="BC3153" s="141" t="str">
        <f>IF('10'!$B$5="","",IF('10'!$B$64="","",0))</f>
        <v/>
      </c>
      <c r="BD3153" s="137" t="str">
        <f>IF('10'!$B$5="","",IF('10'!$B$64="","",'10'!$B$2))</f>
        <v/>
      </c>
      <c r="BE3153" s="138" t="str">
        <f>IF('10'!$B$5="","",IF('10'!$B$64="","",'10'!$B$4))</f>
        <v/>
      </c>
    </row>
    <row r="3154" spans="50:57" x14ac:dyDescent="0.25">
      <c r="AX3154" s="139" t="str">
        <f>IF('10'!$B$5="","",IF('10'!$B$64="","",'10'!$B$5))</f>
        <v/>
      </c>
      <c r="AY3154" s="137" t="str">
        <f>IF('10'!$B$5="","",IF('10'!$B$64="","","PCF008002"))</f>
        <v/>
      </c>
      <c r="AZ3154" s="140" t="str">
        <f>IF('10'!$B$5="","",IF('10'!$B$64="","",5))</f>
        <v/>
      </c>
      <c r="BA3154" s="137" t="str">
        <f>IF('10'!$B$5="","",IF('10'!$B$64="","",995))</f>
        <v/>
      </c>
      <c r="BB3154" s="137"/>
      <c r="BC3154" s="141" t="str">
        <f>IF('10'!$B$5="","",IF('10'!$B$64="","",0))</f>
        <v/>
      </c>
      <c r="BD3154" s="137" t="str">
        <f>IF('10'!$B$5="","",IF('10'!$B$64="","",'10'!$B$2))</f>
        <v/>
      </c>
      <c r="BE3154" s="138" t="str">
        <f>IF('10'!$B$5="","",IF('10'!$B$64="","",'10'!$B$4))</f>
        <v/>
      </c>
    </row>
    <row r="3155" spans="50:57" x14ac:dyDescent="0.25">
      <c r="AX3155" s="139" t="str">
        <f>IF('10'!$B$5="","",IF('10'!$B$64="","",'10'!$B$5))</f>
        <v/>
      </c>
      <c r="AY3155" s="137" t="str">
        <f>IF('10'!$B$5="","",IF('10'!$B$64="","","PCF008002"))</f>
        <v/>
      </c>
      <c r="AZ3155" s="140" t="str">
        <f>IF('10'!$B$5="","",IF('10'!$B$64="","",5))</f>
        <v/>
      </c>
      <c r="BA3155" s="137" t="str">
        <f>IF('10'!$B$5="","",IF('10'!$B$64="","",996))</f>
        <v/>
      </c>
      <c r="BB3155" s="137"/>
      <c r="BC3155" s="141" t="str">
        <f>IF('10'!$B$5="","",IF('10'!$B$64="","",0))</f>
        <v/>
      </c>
      <c r="BD3155" s="137" t="str">
        <f>IF('10'!$B$5="","",IF('10'!$B$64="","",'10'!$B$2))</f>
        <v/>
      </c>
      <c r="BE3155" s="138" t="str">
        <f>IF('10'!$B$5="","",IF('10'!$B$64="","",'10'!$B$4))</f>
        <v/>
      </c>
    </row>
    <row r="3156" spans="50:57" x14ac:dyDescent="0.25">
      <c r="AX3156" s="139" t="str">
        <f>IF('10'!$B$5="","",IF('10'!$B$64="","",'10'!$B$5))</f>
        <v/>
      </c>
      <c r="AY3156" s="137" t="str">
        <f>IF('10'!$B$5="","",IF('10'!$B$64="","","PCF008002"))</f>
        <v/>
      </c>
      <c r="AZ3156" s="140" t="str">
        <f>IF('10'!$B$5="","",IF('10'!$B$64="","",5))</f>
        <v/>
      </c>
      <c r="BA3156" s="137" t="str">
        <f>IF('10'!$B$5="","",IF('10'!$B$64="","",997))</f>
        <v/>
      </c>
      <c r="BB3156" s="137"/>
      <c r="BC3156" s="141" t="str">
        <f>IF('10'!$B$5="","",IF('10'!$B$64="","",0))</f>
        <v/>
      </c>
      <c r="BD3156" s="137" t="str">
        <f>IF('10'!$B$5="","",IF('10'!$B$64="","",'10'!$B$2))</f>
        <v/>
      </c>
      <c r="BE3156" s="138" t="str">
        <f>IF('10'!$B$5="","",IF('10'!$B$64="","",'10'!$B$4))</f>
        <v/>
      </c>
    </row>
    <row r="3157" spans="50:57" x14ac:dyDescent="0.25">
      <c r="AX3157" s="139" t="str">
        <f>IF('10'!$B$5="","",IF('10'!$B$64="","",'10'!$B$5))</f>
        <v/>
      </c>
      <c r="AY3157" s="137" t="str">
        <f>IF('10'!$B$5="","",IF('10'!$B$64="","","PCF008002"))</f>
        <v/>
      </c>
      <c r="AZ3157" s="140" t="str">
        <f>IF('10'!$B$5="","",IF('10'!$B$64="","",5))</f>
        <v/>
      </c>
      <c r="BA3157" s="137" t="str">
        <f>IF('10'!$B$5="","",IF('10'!$B$64="","",998))</f>
        <v/>
      </c>
      <c r="BB3157" s="137"/>
      <c r="BC3157" s="141" t="str">
        <f>IF('10'!$B$5="","",IF('10'!$B$64="","",0))</f>
        <v/>
      </c>
      <c r="BD3157" s="137" t="str">
        <f>IF('10'!$B$5="","",IF('10'!$B$64="","",'10'!$B$2))</f>
        <v/>
      </c>
      <c r="BE3157" s="138" t="str">
        <f>IF('10'!$B$5="","",IF('10'!$B$64="","",'10'!$B$4))</f>
        <v/>
      </c>
    </row>
    <row r="3158" spans="50:57" x14ac:dyDescent="0.25">
      <c r="AX3158" s="139" t="str">
        <f>IF('10'!$B$5="","",IF('10'!$B$64="","",'10'!$B$5))</f>
        <v/>
      </c>
      <c r="AY3158" s="137" t="str">
        <f>IF('10'!$B$5="","",IF('10'!$B$64="","","PCF008002"))</f>
        <v/>
      </c>
      <c r="AZ3158" s="140" t="str">
        <f>IF('10'!$B$5="","",IF('10'!$B$64="","",5))</f>
        <v/>
      </c>
      <c r="BA3158" s="137" t="str">
        <f>IF('10'!$B$5="","",IF('10'!$B$64="","",999))</f>
        <v/>
      </c>
      <c r="BB3158" s="137"/>
      <c r="BC3158" s="141" t="str">
        <f>IF('10'!$B$5="","",IF('10'!$B$64="","",0))</f>
        <v/>
      </c>
      <c r="BD3158" s="137" t="str">
        <f>IF('10'!$B$5="","",IF('10'!$B$64="","",'10'!$B$2))</f>
        <v/>
      </c>
      <c r="BE3158" s="138" t="str">
        <f>IF('10'!$B$5="","",IF('10'!$B$64="","",'10'!$B$4))</f>
        <v/>
      </c>
    </row>
    <row r="3159" spans="50:57" x14ac:dyDescent="0.25">
      <c r="AX3159" s="139" t="str">
        <f>IF('10'!$B$5="","",IF('10'!$B$65="","",'10'!$B$5))</f>
        <v/>
      </c>
      <c r="AY3159" s="137" t="str">
        <f>IF('10'!$B$5="","",IF('10'!$B$65="","","PCF008002"))</f>
        <v/>
      </c>
      <c r="AZ3159" s="140" t="str">
        <f>IF('10'!$B$5="","",IF('10'!$B$65="","",6))</f>
        <v/>
      </c>
      <c r="BA3159" s="137" t="str">
        <f>IF('10'!$B$5="","",IF('10'!$B$65="","",1))</f>
        <v/>
      </c>
      <c r="BB3159" s="137" t="str">
        <f>IF('10'!$B$5="","",IF('10'!$B$65="","",IF('10'!$B$65="","",'10'!$B$65)))</f>
        <v/>
      </c>
      <c r="BC3159" s="141" t="str">
        <f>IF('10'!$B$5="","",IF('10'!$B$65="","",0))</f>
        <v/>
      </c>
      <c r="BD3159" s="137" t="str">
        <f>IF('10'!$B$5="","",IF('10'!$B$65="","",'10'!$B$2))</f>
        <v/>
      </c>
      <c r="BE3159" s="138" t="str">
        <f>IF('10'!$B$5="","",IF('10'!$B$65="","",'10'!$B$4))</f>
        <v/>
      </c>
    </row>
    <row r="3160" spans="50:57" x14ac:dyDescent="0.25">
      <c r="AX3160" s="139" t="str">
        <f>IF('10'!$B$5="","",IF('10'!$B$65="","",'10'!$B$5))</f>
        <v/>
      </c>
      <c r="AY3160" s="137" t="str">
        <f>IF('10'!$B$5="","",IF('10'!$B$65="","","PCF008002"))</f>
        <v/>
      </c>
      <c r="AZ3160" s="140" t="str">
        <f>IF('10'!$B$5="","",IF('10'!$B$65="","",6))</f>
        <v/>
      </c>
      <c r="BA3160" s="137" t="str">
        <f>IF('10'!$B$5="","",IF('10'!$B$65="","",2))</f>
        <v/>
      </c>
      <c r="BB3160" s="137" t="str">
        <f>IF('10'!$B$5="","",IF('10'!$B$65="","",IF('10'!$J$65="","",'10'!$J$65)))</f>
        <v/>
      </c>
      <c r="BC3160" s="141" t="str">
        <f>IF('10'!$B$5="","",IF('10'!$B$65="","",0))</f>
        <v/>
      </c>
      <c r="BD3160" s="137" t="str">
        <f>IF('10'!$B$5="","",IF('10'!$B$65="","",'10'!$B$2))</f>
        <v/>
      </c>
      <c r="BE3160" s="138" t="str">
        <f>IF('10'!$B$5="","",IF('10'!$B$65="","",'10'!$B$4))</f>
        <v/>
      </c>
    </row>
    <row r="3161" spans="50:57" x14ac:dyDescent="0.25">
      <c r="AX3161" s="139" t="str">
        <f>IF('10'!$B$5="","",IF('10'!$B$65="","",'10'!$B$5))</f>
        <v/>
      </c>
      <c r="AY3161" s="137" t="str">
        <f>IF('10'!$B$5="","",IF('10'!$B$65="","","PCF008002"))</f>
        <v/>
      </c>
      <c r="AZ3161" s="140" t="str">
        <f>IF('10'!$B$5="","",IF('10'!$B$65="","",6))</f>
        <v/>
      </c>
      <c r="BA3161" s="137" t="str">
        <f>IF('10'!$B$5="","",IF('10'!$B$65="","",3))</f>
        <v/>
      </c>
      <c r="BB3161" s="137" t="str">
        <f>IF('10'!$B$5="","",IF('10'!$B$65="","",IF('10'!$D$65="","",'10'!$D$65)))</f>
        <v/>
      </c>
      <c r="BC3161" s="141" t="str">
        <f>IF('10'!$B$5="","",IF('10'!$B$65="","",0))</f>
        <v/>
      </c>
      <c r="BD3161" s="137" t="str">
        <f>IF('10'!$B$5="","",IF('10'!$B$65="","",'10'!$B$2))</f>
        <v/>
      </c>
      <c r="BE3161" s="138" t="str">
        <f>IF('10'!$B$5="","",IF('10'!$B$65="","",'10'!$B$4))</f>
        <v/>
      </c>
    </row>
    <row r="3162" spans="50:57" x14ac:dyDescent="0.25">
      <c r="AX3162" s="139" t="str">
        <f>IF('10'!$B$5="","",IF('10'!$B$65="","",'10'!$B$5))</f>
        <v/>
      </c>
      <c r="AY3162" s="137" t="str">
        <f>IF('10'!$B$5="","",IF('10'!$B$65="","","PCF008002"))</f>
        <v/>
      </c>
      <c r="AZ3162" s="140" t="str">
        <f>IF('10'!$B$5="","",IF('10'!$B$65="","",6))</f>
        <v/>
      </c>
      <c r="BA3162" s="137" t="str">
        <f>IF('10'!$B$5="","",IF('10'!$B$65="","",4))</f>
        <v/>
      </c>
      <c r="BB3162" s="137" t="str">
        <f>IF('10'!$B$5="","",IF('10'!$B$65="","",IF('10'!$D$65="","",'10'!$D$65)))</f>
        <v/>
      </c>
      <c r="BC3162" s="141" t="str">
        <f>IF('10'!$B$5="","",IF('10'!$B$65="","",0))</f>
        <v/>
      </c>
      <c r="BD3162" s="137" t="str">
        <f>IF('10'!$B$5="","",IF('10'!$B$65="","",'10'!$B$2))</f>
        <v/>
      </c>
      <c r="BE3162" s="138" t="str">
        <f>IF('10'!$B$5="","",IF('10'!$B$65="","",'10'!$B$4))</f>
        <v/>
      </c>
    </row>
    <row r="3163" spans="50:57" x14ac:dyDescent="0.25">
      <c r="AX3163" s="139" t="str">
        <f>IF('10'!$B$5="","",IF('10'!$B$65="","",'10'!$B$5))</f>
        <v/>
      </c>
      <c r="AY3163" s="137" t="str">
        <f>IF('10'!$B$5="","",IF('10'!$B$65="","","PCF008002"))</f>
        <v/>
      </c>
      <c r="AZ3163" s="140" t="str">
        <f>IF('10'!$B$5="","",IF('10'!$B$65="","",6))</f>
        <v/>
      </c>
      <c r="BA3163" s="137" t="str">
        <f>IF('10'!$B$5="","",IF('10'!$B$65="","",5))</f>
        <v/>
      </c>
      <c r="BB3163" s="137" t="str">
        <f>IF('10'!$B$5="","",IF('10'!$B$65="","",IF('10'!$F$65="","",'10'!$F$65)))</f>
        <v/>
      </c>
      <c r="BC3163" s="141" t="str">
        <f>IF('10'!$B$5="","",IF('10'!$B$65="","",0))</f>
        <v/>
      </c>
      <c r="BD3163" s="137" t="str">
        <f>IF('10'!$B$5="","",IF('10'!$B$65="","",'10'!$B$2))</f>
        <v/>
      </c>
      <c r="BE3163" s="138" t="str">
        <f>IF('10'!$B$5="","",IF('10'!$B$65="","",'10'!$B$4))</f>
        <v/>
      </c>
    </row>
    <row r="3164" spans="50:57" x14ac:dyDescent="0.25">
      <c r="AX3164" s="139" t="str">
        <f>IF('10'!$B$5="","",IF('10'!$B$65="","",'10'!$B$5))</f>
        <v/>
      </c>
      <c r="AY3164" s="137" t="str">
        <f>IF('10'!$B$5="","",IF('10'!$B$65="","","PCF008002"))</f>
        <v/>
      </c>
      <c r="AZ3164" s="140" t="str">
        <f>IF('10'!$B$5="","",IF('10'!$B$65="","",6))</f>
        <v/>
      </c>
      <c r="BA3164" s="137" t="str">
        <f>IF('10'!$B$5="","",IF('10'!$B$65="","",6))</f>
        <v/>
      </c>
      <c r="BB3164" s="137" t="str">
        <f>IF('10'!$B$5="","",IF('10'!$B$65="","",IF('10'!$G$65="","",'10'!$G$65)))</f>
        <v/>
      </c>
      <c r="BC3164" s="141" t="str">
        <f>IF('10'!$B$5="","",IF('10'!$B$65="","",0))</f>
        <v/>
      </c>
      <c r="BD3164" s="137" t="str">
        <f>IF('10'!$B$5="","",IF('10'!$B$65="","",'10'!$B$2))</f>
        <v/>
      </c>
      <c r="BE3164" s="138" t="str">
        <f>IF('10'!$B$5="","",IF('10'!$B$65="","",'10'!$B$4))</f>
        <v/>
      </c>
    </row>
    <row r="3165" spans="50:57" x14ac:dyDescent="0.25">
      <c r="AX3165" s="139" t="str">
        <f>IF('10'!$B$5="","",IF('10'!$B$65="","",'10'!$B$5))</f>
        <v/>
      </c>
      <c r="AY3165" s="137" t="str">
        <f>IF('10'!$B$5="","",IF('10'!$B$65="","","PCF008002"))</f>
        <v/>
      </c>
      <c r="AZ3165" s="140" t="str">
        <f>IF('10'!$B$5="","",IF('10'!$B$65="","",6))</f>
        <v/>
      </c>
      <c r="BA3165" s="137" t="str">
        <f>IF('10'!$B$5="","",IF('10'!$B$65="","",7))</f>
        <v/>
      </c>
      <c r="BB3165" s="137" t="str">
        <f>IF('10'!$B$5="","",IF('10'!$B$65="","",IF('10'!$H$65="","",'10'!$H$65)))</f>
        <v/>
      </c>
      <c r="BC3165" s="141" t="str">
        <f>IF('10'!$B$5="","",IF('10'!$B$65="","",0))</f>
        <v/>
      </c>
      <c r="BD3165" s="137" t="str">
        <f>IF('10'!$B$5="","",IF('10'!$B$65="","",'10'!$B$2))</f>
        <v/>
      </c>
      <c r="BE3165" s="138" t="str">
        <f>IF('10'!$B$5="","",IF('10'!$B$65="","",'10'!$B$4))</f>
        <v/>
      </c>
    </row>
    <row r="3166" spans="50:57" x14ac:dyDescent="0.25">
      <c r="AX3166" s="139" t="str">
        <f>IF('10'!$B$5="","",IF('10'!$B$65="","",'10'!$B$5))</f>
        <v/>
      </c>
      <c r="AY3166" s="137" t="str">
        <f>IF('10'!$B$5="","",IF('10'!$B$65="","","PCF008002"))</f>
        <v/>
      </c>
      <c r="AZ3166" s="140" t="str">
        <f>IF('10'!$B$5="","",IF('10'!$B$65="","",6))</f>
        <v/>
      </c>
      <c r="BA3166" s="137" t="str">
        <f>IF('10'!$B$5="","",IF('10'!$B$65="","",8))</f>
        <v/>
      </c>
      <c r="BB3166" s="137" t="str">
        <f>IF('10'!$B$5="","",IF('10'!$B$65="","",IF('10'!$I$65="","",'10'!$I$65)))</f>
        <v/>
      </c>
      <c r="BC3166" s="141" t="str">
        <f>IF('10'!$B$5="","",IF('10'!$B$65="","",0))</f>
        <v/>
      </c>
      <c r="BD3166" s="137" t="str">
        <f>IF('10'!$B$5="","",IF('10'!$B$65="","",'10'!$B$2))</f>
        <v/>
      </c>
      <c r="BE3166" s="138" t="str">
        <f>IF('10'!$B$5="","",IF('10'!$B$65="","",'10'!$B$4))</f>
        <v/>
      </c>
    </row>
    <row r="3167" spans="50:57" x14ac:dyDescent="0.25">
      <c r="AX3167" s="139" t="str">
        <f>IF('10'!$B$5="","",IF('10'!$B$65="","",'10'!$B$5))</f>
        <v/>
      </c>
      <c r="AY3167" s="137" t="str">
        <f>IF('10'!$B$5="","",IF('10'!$B$65="","","PCF008002"))</f>
        <v/>
      </c>
      <c r="AZ3167" s="140" t="str">
        <f>IF('10'!$B$5="","",IF('10'!$B$65="","",6))</f>
        <v/>
      </c>
      <c r="BA3167" s="137" t="str">
        <f>IF('10'!$B$5="","",IF('10'!$B$65="","",9))</f>
        <v/>
      </c>
      <c r="BB3167" s="137" t="str">
        <f>IF('10'!$B$5="","",IF('10'!$B$65="","","QAQC"))</f>
        <v/>
      </c>
      <c r="BC3167" s="141" t="str">
        <f>IF('10'!$B$5="","",IF('10'!$B$65="","",0))</f>
        <v/>
      </c>
      <c r="BD3167" s="137" t="str">
        <f>IF('10'!$B$5="","",IF('10'!$B$65="","",'10'!$B$2))</f>
        <v/>
      </c>
      <c r="BE3167" s="138" t="str">
        <f>IF('10'!$B$5="","",IF('10'!$B$65="","",'10'!$B$4))</f>
        <v/>
      </c>
    </row>
    <row r="3168" spans="50:57" x14ac:dyDescent="0.25">
      <c r="AX3168" s="139" t="str">
        <f>IF('10'!$B$5="","",IF('10'!$B$65="","",'10'!$B$5))</f>
        <v/>
      </c>
      <c r="AY3168" s="137" t="str">
        <f>IF('10'!$B$5="","",IF('10'!$B$65="","","PCF008002"))</f>
        <v/>
      </c>
      <c r="AZ3168" s="140" t="str">
        <f>IF('10'!$B$5="","",IF('10'!$B$65="","",6))</f>
        <v/>
      </c>
      <c r="BA3168" s="137" t="str">
        <f>IF('10'!$B$5="","",IF('10'!$B$65="","",10))</f>
        <v/>
      </c>
      <c r="BB3168" s="137" t="str">
        <f>IF('10'!$B$5="","",IF('10'!$B$65="","",IF('10'!$R$65="","",'10'!$R$65)))</f>
        <v/>
      </c>
      <c r="BC3168" s="141" t="str">
        <f>IF('10'!$B$5="","",IF('10'!$B$65="","",0))</f>
        <v/>
      </c>
      <c r="BD3168" s="137" t="str">
        <f>IF('10'!$B$5="","",IF('10'!$B$65="","",'10'!$B$2))</f>
        <v/>
      </c>
      <c r="BE3168" s="138" t="str">
        <f>IF('10'!$B$5="","",IF('10'!$B$65="","",'10'!$B$4))</f>
        <v/>
      </c>
    </row>
    <row r="3169" spans="50:57" x14ac:dyDescent="0.25">
      <c r="AX3169" s="139" t="str">
        <f>IF('10'!$B$5="","",IF('10'!$B$65="","",'10'!$B$5))</f>
        <v/>
      </c>
      <c r="AY3169" s="137" t="str">
        <f>IF('10'!$B$5="","",IF('10'!$B$65="","","PCF008002"))</f>
        <v/>
      </c>
      <c r="AZ3169" s="140" t="str">
        <f>IF('10'!$B$5="","",IF('10'!$B$65="","",6))</f>
        <v/>
      </c>
      <c r="BA3169" s="137" t="str">
        <f>IF('10'!$B$5="","",IF('10'!$B$65="","",11))</f>
        <v/>
      </c>
      <c r="BB3169" s="137" t="str">
        <f>IF('10'!$B$5="","",IF('10'!$B$65="","",IF('10'!$K$65="","",'10'!$K$65)))</f>
        <v/>
      </c>
      <c r="BC3169" s="141" t="str">
        <f>IF('10'!$B$5="","",IF('10'!$B$65="","",0))</f>
        <v/>
      </c>
      <c r="BD3169" s="137" t="str">
        <f>IF('10'!$B$5="","",IF('10'!$B$65="","",'10'!$B$2))</f>
        <v/>
      </c>
      <c r="BE3169" s="138" t="str">
        <f>IF('10'!$B$5="","",IF('10'!$B$65="","",'10'!$B$4))</f>
        <v/>
      </c>
    </row>
    <row r="3170" spans="50:57" x14ac:dyDescent="0.25">
      <c r="AX3170" s="139" t="str">
        <f>IF('10'!$B$5="","",IF('10'!$B$65="","",'10'!$B$5))</f>
        <v/>
      </c>
      <c r="AY3170" s="137" t="str">
        <f>IF('10'!$B$5="","",IF('10'!$B$65="","","PCF008002"))</f>
        <v/>
      </c>
      <c r="AZ3170" s="140" t="str">
        <f>IF('10'!$B$5="","",IF('10'!$B$65="","",6))</f>
        <v/>
      </c>
      <c r="BA3170" s="137" t="str">
        <f>IF('10'!$B$5="","",IF('10'!$B$65="","",12))</f>
        <v/>
      </c>
      <c r="BB3170" s="137" t="str">
        <f>IF('10'!$B$5="","",IF('10'!$B$65="","",IF('10'!$E$65="","",'10'!$E$65)))</f>
        <v/>
      </c>
      <c r="BC3170" s="141" t="str">
        <f>IF('10'!$B$5="","",IF('10'!$B$65="","",0))</f>
        <v/>
      </c>
      <c r="BD3170" s="137" t="str">
        <f>IF('10'!$B$5="","",IF('10'!$B$65="","",'10'!$B$2))</f>
        <v/>
      </c>
      <c r="BE3170" s="138" t="str">
        <f>IF('10'!$B$5="","",IF('10'!$B$65="","",'10'!$B$4))</f>
        <v/>
      </c>
    </row>
    <row r="3171" spans="50:57" x14ac:dyDescent="0.25">
      <c r="AX3171" s="139" t="str">
        <f>IF('10'!$B$5="","",IF('10'!$B$65="","",'10'!$B$5))</f>
        <v/>
      </c>
      <c r="AY3171" s="137" t="str">
        <f>IF('10'!$B$5="","",IF('10'!$B$65="","","PCF008002"))</f>
        <v/>
      </c>
      <c r="AZ3171" s="140" t="str">
        <f>IF('10'!$B$5="","",IF('10'!$B$65="","",6))</f>
        <v/>
      </c>
      <c r="BA3171" s="137" t="str">
        <f>IF('10'!$B$5="","",IF('10'!$B$65="","",990))</f>
        <v/>
      </c>
      <c r="BB3171" s="137"/>
      <c r="BC3171" s="141" t="str">
        <f>IF('10'!$B$5="","",IF('10'!$B$65="","",0))</f>
        <v/>
      </c>
      <c r="BD3171" s="137" t="str">
        <f>IF('10'!$B$5="","",IF('10'!$B$65="","",'10'!$B$2))</f>
        <v/>
      </c>
      <c r="BE3171" s="138" t="str">
        <f>IF('10'!$B$5="","",IF('10'!$B$65="","",'10'!$B$4))</f>
        <v/>
      </c>
    </row>
    <row r="3172" spans="50:57" x14ac:dyDescent="0.25">
      <c r="AX3172" s="139" t="str">
        <f>IF('10'!$B$5="","",IF('10'!$B$65="","",'10'!$B$5))</f>
        <v/>
      </c>
      <c r="AY3172" s="137" t="str">
        <f>IF('10'!$B$5="","",IF('10'!$B$65="","","PCF008002"))</f>
        <v/>
      </c>
      <c r="AZ3172" s="140" t="str">
        <f>IF('10'!$B$5="","",IF('10'!$B$65="","",6))</f>
        <v/>
      </c>
      <c r="BA3172" s="137" t="str">
        <f>IF('10'!$B$5="","",IF('10'!$B$65="","",992))</f>
        <v/>
      </c>
      <c r="BB3172" s="137"/>
      <c r="BC3172" s="141" t="str">
        <f>IF('10'!$B$5="","",IF('10'!$B$65="","",0))</f>
        <v/>
      </c>
      <c r="BD3172" s="137" t="str">
        <f>IF('10'!$B$5="","",IF('10'!$B$65="","",'10'!$B$2))</f>
        <v/>
      </c>
      <c r="BE3172" s="138" t="str">
        <f>IF('10'!$B$5="","",IF('10'!$B$65="","",'10'!$B$4))</f>
        <v/>
      </c>
    </row>
    <row r="3173" spans="50:57" x14ac:dyDescent="0.25">
      <c r="AX3173" s="139" t="str">
        <f>IF('10'!$B$5="","",IF('10'!$B$65="","",'10'!$B$5))</f>
        <v/>
      </c>
      <c r="AY3173" s="137" t="str">
        <f>IF('10'!$B$5="","",IF('10'!$B$65="","","PCF008002"))</f>
        <v/>
      </c>
      <c r="AZ3173" s="140" t="str">
        <f>IF('10'!$B$5="","",IF('10'!$B$65="","",6))</f>
        <v/>
      </c>
      <c r="BA3173" s="137" t="str">
        <f>IF('10'!$B$5="","",IF('10'!$B$65="","",993))</f>
        <v/>
      </c>
      <c r="BB3173" s="137"/>
      <c r="BC3173" s="141" t="str">
        <f>IF('10'!$B$5="","",IF('10'!$B$65="","",0))</f>
        <v/>
      </c>
      <c r="BD3173" s="137" t="str">
        <f>IF('10'!$B$5="","",IF('10'!$B$65="","",'10'!$B$2))</f>
        <v/>
      </c>
      <c r="BE3173" s="138" t="str">
        <f>IF('10'!$B$5="","",IF('10'!$B$65="","",'10'!$B$4))</f>
        <v/>
      </c>
    </row>
    <row r="3174" spans="50:57" x14ac:dyDescent="0.25">
      <c r="AX3174" s="139" t="str">
        <f>IF('10'!$B$5="","",IF('10'!$B$65="","",'10'!$B$5))</f>
        <v/>
      </c>
      <c r="AY3174" s="137" t="str">
        <f>IF('10'!$B$5="","",IF('10'!$B$65="","","PCF008002"))</f>
        <v/>
      </c>
      <c r="AZ3174" s="140" t="str">
        <f>IF('10'!$B$5="","",IF('10'!$B$65="","",6))</f>
        <v/>
      </c>
      <c r="BA3174" s="137" t="str">
        <f>IF('10'!$B$5="","",IF('10'!$B$65="","",994))</f>
        <v/>
      </c>
      <c r="BB3174" s="137"/>
      <c r="BC3174" s="141" t="str">
        <f>IF('10'!$B$5="","",IF('10'!$B$65="","",0))</f>
        <v/>
      </c>
      <c r="BD3174" s="137" t="str">
        <f>IF('10'!$B$5="","",IF('10'!$B$65="","",'10'!$B$2))</f>
        <v/>
      </c>
      <c r="BE3174" s="138" t="str">
        <f>IF('10'!$B$5="","",IF('10'!$B$65="","",'10'!$B$4))</f>
        <v/>
      </c>
    </row>
    <row r="3175" spans="50:57" x14ac:dyDescent="0.25">
      <c r="AX3175" s="139" t="str">
        <f>IF('10'!$B$5="","",IF('10'!$B$65="","",'10'!$B$5))</f>
        <v/>
      </c>
      <c r="AY3175" s="137" t="str">
        <f>IF('10'!$B$5="","",IF('10'!$B$65="","","PCF008002"))</f>
        <v/>
      </c>
      <c r="AZ3175" s="140" t="str">
        <f>IF('10'!$B$5="","",IF('10'!$B$65="","",6))</f>
        <v/>
      </c>
      <c r="BA3175" s="137" t="str">
        <f>IF('10'!$B$5="","",IF('10'!$B$65="","",995))</f>
        <v/>
      </c>
      <c r="BB3175" s="137"/>
      <c r="BC3175" s="141" t="str">
        <f>IF('10'!$B$5="","",IF('10'!$B$65="","",0))</f>
        <v/>
      </c>
      <c r="BD3175" s="137" t="str">
        <f>IF('10'!$B$5="","",IF('10'!$B$65="","",'10'!$B$2))</f>
        <v/>
      </c>
      <c r="BE3175" s="138" t="str">
        <f>IF('10'!$B$5="","",IF('10'!$B$65="","",'10'!$B$4))</f>
        <v/>
      </c>
    </row>
    <row r="3176" spans="50:57" x14ac:dyDescent="0.25">
      <c r="AX3176" s="139" t="str">
        <f>IF('10'!$B$5="","",IF('10'!$B$65="","",'10'!$B$5))</f>
        <v/>
      </c>
      <c r="AY3176" s="137" t="str">
        <f>IF('10'!$B$5="","",IF('10'!$B$65="","","PCF008002"))</f>
        <v/>
      </c>
      <c r="AZ3176" s="140" t="str">
        <f>IF('10'!$B$5="","",IF('10'!$B$65="","",6))</f>
        <v/>
      </c>
      <c r="BA3176" s="137" t="str">
        <f>IF('10'!$B$5="","",IF('10'!$B$65="","",996))</f>
        <v/>
      </c>
      <c r="BB3176" s="137"/>
      <c r="BC3176" s="141" t="str">
        <f>IF('10'!$B$5="","",IF('10'!$B$65="","",0))</f>
        <v/>
      </c>
      <c r="BD3176" s="137" t="str">
        <f>IF('10'!$B$5="","",IF('10'!$B$65="","",'10'!$B$2))</f>
        <v/>
      </c>
      <c r="BE3176" s="138" t="str">
        <f>IF('10'!$B$5="","",IF('10'!$B$65="","",'10'!$B$4))</f>
        <v/>
      </c>
    </row>
    <row r="3177" spans="50:57" x14ac:dyDescent="0.25">
      <c r="AX3177" s="139" t="str">
        <f>IF('10'!$B$5="","",IF('10'!$B$65="","",'10'!$B$5))</f>
        <v/>
      </c>
      <c r="AY3177" s="137" t="str">
        <f>IF('10'!$B$5="","",IF('10'!$B$65="","","PCF008002"))</f>
        <v/>
      </c>
      <c r="AZ3177" s="140" t="str">
        <f>IF('10'!$B$5="","",IF('10'!$B$65="","",6))</f>
        <v/>
      </c>
      <c r="BA3177" s="137" t="str">
        <f>IF('10'!$B$5="","",IF('10'!$B$65="","",997))</f>
        <v/>
      </c>
      <c r="BB3177" s="137"/>
      <c r="BC3177" s="141" t="str">
        <f>IF('10'!$B$5="","",IF('10'!$B$65="","",0))</f>
        <v/>
      </c>
      <c r="BD3177" s="137" t="str">
        <f>IF('10'!$B$5="","",IF('10'!$B$65="","",'10'!$B$2))</f>
        <v/>
      </c>
      <c r="BE3177" s="138" t="str">
        <f>IF('10'!$B$5="","",IF('10'!$B$65="","",'10'!$B$4))</f>
        <v/>
      </c>
    </row>
    <row r="3178" spans="50:57" x14ac:dyDescent="0.25">
      <c r="AX3178" s="139" t="str">
        <f>IF('10'!$B$5="","",IF('10'!$B$65="","",'10'!$B$5))</f>
        <v/>
      </c>
      <c r="AY3178" s="137" t="str">
        <f>IF('10'!$B$5="","",IF('10'!$B$65="","","PCF008002"))</f>
        <v/>
      </c>
      <c r="AZ3178" s="140" t="str">
        <f>IF('10'!$B$5="","",IF('10'!$B$65="","",6))</f>
        <v/>
      </c>
      <c r="BA3178" s="137" t="str">
        <f>IF('10'!$B$5="","",IF('10'!$B$65="","",998))</f>
        <v/>
      </c>
      <c r="BB3178" s="137"/>
      <c r="BC3178" s="141" t="str">
        <f>IF('10'!$B$5="","",IF('10'!$B$65="","",0))</f>
        <v/>
      </c>
      <c r="BD3178" s="137" t="str">
        <f>IF('10'!$B$5="","",IF('10'!$B$65="","",'10'!$B$2))</f>
        <v/>
      </c>
      <c r="BE3178" s="138" t="str">
        <f>IF('10'!$B$5="","",IF('10'!$B$65="","",'10'!$B$4))</f>
        <v/>
      </c>
    </row>
    <row r="3179" spans="50:57" x14ac:dyDescent="0.25">
      <c r="AX3179" s="139" t="str">
        <f>IF('10'!$B$5="","",IF('10'!$B$65="","",'10'!$B$5))</f>
        <v/>
      </c>
      <c r="AY3179" s="137" t="str">
        <f>IF('10'!$B$5="","",IF('10'!$B$65="","","PCF008002"))</f>
        <v/>
      </c>
      <c r="AZ3179" s="140" t="str">
        <f>IF('10'!$B$5="","",IF('10'!$B$65="","",6))</f>
        <v/>
      </c>
      <c r="BA3179" s="137" t="str">
        <f>IF('10'!$B$5="","",IF('10'!$B$65="","",999))</f>
        <v/>
      </c>
      <c r="BB3179" s="137"/>
      <c r="BC3179" s="141" t="str">
        <f>IF('10'!$B$5="","",IF('10'!$B$65="","",0))</f>
        <v/>
      </c>
      <c r="BD3179" s="137" t="str">
        <f>IF('10'!$B$5="","",IF('10'!$B$65="","",'10'!$B$2))</f>
        <v/>
      </c>
      <c r="BE3179" s="138" t="str">
        <f>IF('10'!$B$5="","",IF('10'!$B$65="","",'10'!$B$4))</f>
        <v/>
      </c>
    </row>
    <row r="3180" spans="50:57" x14ac:dyDescent="0.25">
      <c r="AX3180" s="139" t="str">
        <f>IF('10'!$B$5="","",IF('10'!$B$66="","",'10'!$B$5))</f>
        <v/>
      </c>
      <c r="AY3180" s="137" t="str">
        <f>IF('10'!$B$5="","",IF('10'!$B$66="","","PCF008002"))</f>
        <v/>
      </c>
      <c r="AZ3180" s="140" t="str">
        <f>IF('10'!$B$5="","",IF('10'!$B$66="","",7))</f>
        <v/>
      </c>
      <c r="BA3180" s="137" t="str">
        <f>IF('10'!$B$5="","",IF('10'!$B$66="","",1))</f>
        <v/>
      </c>
      <c r="BB3180" s="137" t="str">
        <f>IF('10'!$B$5="","",IF('10'!$B$66="","",IF('10'!$B$66="","",'10'!$B$66)))</f>
        <v/>
      </c>
      <c r="BC3180" s="141" t="str">
        <f>IF('10'!$B$5="","",IF('10'!$B$66="","",0))</f>
        <v/>
      </c>
      <c r="BD3180" s="137" t="str">
        <f>IF('10'!$B$5="","",IF('10'!$B$66="","",'10'!$B$2))</f>
        <v/>
      </c>
      <c r="BE3180" s="138" t="str">
        <f>IF('10'!$B$5="","",IF('10'!$B$66="","",'10'!$B$4))</f>
        <v/>
      </c>
    </row>
    <row r="3181" spans="50:57" x14ac:dyDescent="0.25">
      <c r="AX3181" s="139" t="str">
        <f>IF('10'!$B$5="","",IF('10'!$B$66="","",'10'!$B$5))</f>
        <v/>
      </c>
      <c r="AY3181" s="137" t="str">
        <f>IF('10'!$B$5="","",IF('10'!$B$66="","","PCF008002"))</f>
        <v/>
      </c>
      <c r="AZ3181" s="140" t="str">
        <f>IF('10'!$B$5="","",IF('10'!$B$66="","",7))</f>
        <v/>
      </c>
      <c r="BA3181" s="137" t="str">
        <f>IF('10'!$B$5="","",IF('10'!$B$66="","",2))</f>
        <v/>
      </c>
      <c r="BB3181" s="137" t="str">
        <f>IF('10'!$B$5="","",IF('10'!$B$66="","",IF('10'!$J$66="","",'10'!$J$66)))</f>
        <v/>
      </c>
      <c r="BC3181" s="141" t="str">
        <f>IF('10'!$B$5="","",IF('10'!$B$66="","",0))</f>
        <v/>
      </c>
      <c r="BD3181" s="137" t="str">
        <f>IF('10'!$B$5="","",IF('10'!$B$66="","",'10'!$B$2))</f>
        <v/>
      </c>
      <c r="BE3181" s="138" t="str">
        <f>IF('10'!$B$5="","",IF('10'!$B$66="","",'10'!$B$4))</f>
        <v/>
      </c>
    </row>
    <row r="3182" spans="50:57" x14ac:dyDescent="0.25">
      <c r="AX3182" s="139" t="str">
        <f>IF('10'!$B$5="","",IF('10'!$B$66="","",'10'!$B$5))</f>
        <v/>
      </c>
      <c r="AY3182" s="137" t="str">
        <f>IF('10'!$B$5="","",IF('10'!$B$66="","","PCF008002"))</f>
        <v/>
      </c>
      <c r="AZ3182" s="140" t="str">
        <f>IF('10'!$B$5="","",IF('10'!$B$66="","",7))</f>
        <v/>
      </c>
      <c r="BA3182" s="137" t="str">
        <f>IF('10'!$B$5="","",IF('10'!$B$66="","",3))</f>
        <v/>
      </c>
      <c r="BB3182" s="137" t="str">
        <f>IF('10'!$B$5="","",IF('10'!$B$66="","",IF('10'!$D$66="","",'10'!$D$66)))</f>
        <v/>
      </c>
      <c r="BC3182" s="141" t="str">
        <f>IF('10'!$B$5="","",IF('10'!$B$66="","",0))</f>
        <v/>
      </c>
      <c r="BD3182" s="137" t="str">
        <f>IF('10'!$B$5="","",IF('10'!$B$66="","",'10'!$B$2))</f>
        <v/>
      </c>
      <c r="BE3182" s="138" t="str">
        <f>IF('10'!$B$5="","",IF('10'!$B$66="","",'10'!$B$4))</f>
        <v/>
      </c>
    </row>
    <row r="3183" spans="50:57" x14ac:dyDescent="0.25">
      <c r="AX3183" s="139" t="str">
        <f>IF('10'!$B$5="","",IF('10'!$B$66="","",'10'!$B$5))</f>
        <v/>
      </c>
      <c r="AY3183" s="137" t="str">
        <f>IF('10'!$B$5="","",IF('10'!$B$66="","","PCF008002"))</f>
        <v/>
      </c>
      <c r="AZ3183" s="140" t="str">
        <f>IF('10'!$B$5="","",IF('10'!$B$66="","",7))</f>
        <v/>
      </c>
      <c r="BA3183" s="137" t="str">
        <f>IF('10'!$B$5="","",IF('10'!$B$66="","",4))</f>
        <v/>
      </c>
      <c r="BB3183" s="137" t="str">
        <f>IF('10'!$B$5="","",IF('10'!$B$66="","",IF('10'!$D$66="","",'10'!$D$66)))</f>
        <v/>
      </c>
      <c r="BC3183" s="141" t="str">
        <f>IF('10'!$B$5="","",IF('10'!$B$66="","",0))</f>
        <v/>
      </c>
      <c r="BD3183" s="137" t="str">
        <f>IF('10'!$B$5="","",IF('10'!$B$66="","",'10'!$B$2))</f>
        <v/>
      </c>
      <c r="BE3183" s="138" t="str">
        <f>IF('10'!$B$5="","",IF('10'!$B$66="","",'10'!$B$4))</f>
        <v/>
      </c>
    </row>
    <row r="3184" spans="50:57" x14ac:dyDescent="0.25">
      <c r="AX3184" s="139" t="str">
        <f>IF('10'!$B$5="","",IF('10'!$B$66="","",'10'!$B$5))</f>
        <v/>
      </c>
      <c r="AY3184" s="137" t="str">
        <f>IF('10'!$B$5="","",IF('10'!$B$66="","","PCF008002"))</f>
        <v/>
      </c>
      <c r="AZ3184" s="140" t="str">
        <f>IF('10'!$B$5="","",IF('10'!$B$66="","",7))</f>
        <v/>
      </c>
      <c r="BA3184" s="137" t="str">
        <f>IF('10'!$B$5="","",IF('10'!$B$66="","",5))</f>
        <v/>
      </c>
      <c r="BB3184" s="137" t="str">
        <f>IF('10'!$B$5="","",IF('10'!$B$66="","",IF('10'!$F$66="","",'10'!$F$66)))</f>
        <v/>
      </c>
      <c r="BC3184" s="141" t="str">
        <f>IF('10'!$B$5="","",IF('10'!$B$66="","",0))</f>
        <v/>
      </c>
      <c r="BD3184" s="137" t="str">
        <f>IF('10'!$B$5="","",IF('10'!$B$66="","",'10'!$B$2))</f>
        <v/>
      </c>
      <c r="BE3184" s="138" t="str">
        <f>IF('10'!$B$5="","",IF('10'!$B$66="","",'10'!$B$4))</f>
        <v/>
      </c>
    </row>
    <row r="3185" spans="50:57" x14ac:dyDescent="0.25">
      <c r="AX3185" s="139" t="str">
        <f>IF('10'!$B$5="","",IF('10'!$B$66="","",'10'!$B$5))</f>
        <v/>
      </c>
      <c r="AY3185" s="137" t="str">
        <f>IF('10'!$B$5="","",IF('10'!$B$66="","","PCF008002"))</f>
        <v/>
      </c>
      <c r="AZ3185" s="140" t="str">
        <f>IF('10'!$B$5="","",IF('10'!$B$66="","",7))</f>
        <v/>
      </c>
      <c r="BA3185" s="137" t="str">
        <f>IF('10'!$B$5="","",IF('10'!$B$66="","",6))</f>
        <v/>
      </c>
      <c r="BB3185" s="137" t="str">
        <f>IF('10'!$B$5="","",IF('10'!$B$66="","",IF('10'!$G$66="","",'10'!$G$66)))</f>
        <v/>
      </c>
      <c r="BC3185" s="141" t="str">
        <f>IF('10'!$B$5="","",IF('10'!$B$66="","",0))</f>
        <v/>
      </c>
      <c r="BD3185" s="137" t="str">
        <f>IF('10'!$B$5="","",IF('10'!$B$66="","",'10'!$B$2))</f>
        <v/>
      </c>
      <c r="BE3185" s="138" t="str">
        <f>IF('10'!$B$5="","",IF('10'!$B$66="","",'10'!$B$4))</f>
        <v/>
      </c>
    </row>
    <row r="3186" spans="50:57" x14ac:dyDescent="0.25">
      <c r="AX3186" s="139" t="str">
        <f>IF('10'!$B$5="","",IF('10'!$B$66="","",'10'!$B$5))</f>
        <v/>
      </c>
      <c r="AY3186" s="137" t="str">
        <f>IF('10'!$B$5="","",IF('10'!$B$66="","","PCF008002"))</f>
        <v/>
      </c>
      <c r="AZ3186" s="140" t="str">
        <f>IF('10'!$B$5="","",IF('10'!$B$66="","",7))</f>
        <v/>
      </c>
      <c r="BA3186" s="137" t="str">
        <f>IF('10'!$B$5="","",IF('10'!$B$66="","",7))</f>
        <v/>
      </c>
      <c r="BB3186" s="137" t="str">
        <f>IF('10'!$B$5="","",IF('10'!$B$66="","",IF('10'!$H$66="","",'10'!$H$66)))</f>
        <v/>
      </c>
      <c r="BC3186" s="141" t="str">
        <f>IF('10'!$B$5="","",IF('10'!$B$66="","",0))</f>
        <v/>
      </c>
      <c r="BD3186" s="137" t="str">
        <f>IF('10'!$B$5="","",IF('10'!$B$66="","",'10'!$B$2))</f>
        <v/>
      </c>
      <c r="BE3186" s="138" t="str">
        <f>IF('10'!$B$5="","",IF('10'!$B$66="","",'10'!$B$4))</f>
        <v/>
      </c>
    </row>
    <row r="3187" spans="50:57" x14ac:dyDescent="0.25">
      <c r="AX3187" s="139" t="str">
        <f>IF('10'!$B$5="","",IF('10'!$B$66="","",'10'!$B$5))</f>
        <v/>
      </c>
      <c r="AY3187" s="137" t="str">
        <f>IF('10'!$B$5="","",IF('10'!$B$66="","","PCF008002"))</f>
        <v/>
      </c>
      <c r="AZ3187" s="140" t="str">
        <f>IF('10'!$B$5="","",IF('10'!$B$66="","",7))</f>
        <v/>
      </c>
      <c r="BA3187" s="137" t="str">
        <f>IF('10'!$B$5="","",IF('10'!$B$66="","",8))</f>
        <v/>
      </c>
      <c r="BB3187" s="137" t="str">
        <f>IF('10'!$B$5="","",IF('10'!$B$66="","",IF('10'!$I$66="","",'10'!$I$66)))</f>
        <v/>
      </c>
      <c r="BC3187" s="141" t="str">
        <f>IF('10'!$B$5="","",IF('10'!$B$66="","",0))</f>
        <v/>
      </c>
      <c r="BD3187" s="137" t="str">
        <f>IF('10'!$B$5="","",IF('10'!$B$66="","",'10'!$B$2))</f>
        <v/>
      </c>
      <c r="BE3187" s="138" t="str">
        <f>IF('10'!$B$5="","",IF('10'!$B$66="","",'10'!$B$4))</f>
        <v/>
      </c>
    </row>
    <row r="3188" spans="50:57" x14ac:dyDescent="0.25">
      <c r="AX3188" s="139" t="str">
        <f>IF('10'!$B$5="","",IF('10'!$B$66="","",'10'!$B$5))</f>
        <v/>
      </c>
      <c r="AY3188" s="137" t="str">
        <f>IF('10'!$B$5="","",IF('10'!$B$66="","","PCF008002"))</f>
        <v/>
      </c>
      <c r="AZ3188" s="140" t="str">
        <f>IF('10'!$B$5="","",IF('10'!$B$66="","",7))</f>
        <v/>
      </c>
      <c r="BA3188" s="137" t="str">
        <f>IF('10'!$B$5="","",IF('10'!$B$66="","",9))</f>
        <v/>
      </c>
      <c r="BB3188" s="137" t="str">
        <f>IF('10'!$B$5="","",IF('10'!$B$66="","","QAQC"))</f>
        <v/>
      </c>
      <c r="BC3188" s="141" t="str">
        <f>IF('10'!$B$5="","",IF('10'!$B$66="","",0))</f>
        <v/>
      </c>
      <c r="BD3188" s="137" t="str">
        <f>IF('10'!$B$5="","",IF('10'!$B$66="","",'10'!$B$2))</f>
        <v/>
      </c>
      <c r="BE3188" s="138" t="str">
        <f>IF('10'!$B$5="","",IF('10'!$B$66="","",'10'!$B$4))</f>
        <v/>
      </c>
    </row>
    <row r="3189" spans="50:57" x14ac:dyDescent="0.25">
      <c r="AX3189" s="139" t="str">
        <f>IF('10'!$B$5="","",IF('10'!$B$66="","",'10'!$B$5))</f>
        <v/>
      </c>
      <c r="AY3189" s="137" t="str">
        <f>IF('10'!$B$5="","",IF('10'!$B$66="","","PCF008002"))</f>
        <v/>
      </c>
      <c r="AZ3189" s="140" t="str">
        <f>IF('10'!$B$5="","",IF('10'!$B$66="","",7))</f>
        <v/>
      </c>
      <c r="BA3189" s="137" t="str">
        <f>IF('10'!$B$5="","",IF('10'!$B$66="","",10))</f>
        <v/>
      </c>
      <c r="BB3189" s="137" t="str">
        <f>IF('10'!$B$5="","",IF('10'!$B$66="","",IF('10'!$R$66="","",'10'!$R$66)))</f>
        <v/>
      </c>
      <c r="BC3189" s="141" t="str">
        <f>IF('10'!$B$5="","",IF('10'!$B$66="","",0))</f>
        <v/>
      </c>
      <c r="BD3189" s="137" t="str">
        <f>IF('10'!$B$5="","",IF('10'!$B$66="","",'10'!$B$2))</f>
        <v/>
      </c>
      <c r="BE3189" s="138" t="str">
        <f>IF('10'!$B$5="","",IF('10'!$B$66="","",'10'!$B$4))</f>
        <v/>
      </c>
    </row>
    <row r="3190" spans="50:57" x14ac:dyDescent="0.25">
      <c r="AX3190" s="139" t="str">
        <f>IF('10'!$B$5="","",IF('10'!$B$66="","",'10'!$B$5))</f>
        <v/>
      </c>
      <c r="AY3190" s="137" t="str">
        <f>IF('10'!$B$5="","",IF('10'!$B$66="","","PCF008002"))</f>
        <v/>
      </c>
      <c r="AZ3190" s="140" t="str">
        <f>IF('10'!$B$5="","",IF('10'!$B$66="","",7))</f>
        <v/>
      </c>
      <c r="BA3190" s="137" t="str">
        <f>IF('10'!$B$5="","",IF('10'!$B$66="","",11))</f>
        <v/>
      </c>
      <c r="BB3190" s="137" t="str">
        <f>IF('10'!$B$5="","",IF('10'!$B$66="","",IF('10'!$K$66="","",'10'!$K$66)))</f>
        <v/>
      </c>
      <c r="BC3190" s="141" t="str">
        <f>IF('10'!$B$5="","",IF('10'!$B$66="","",0))</f>
        <v/>
      </c>
      <c r="BD3190" s="137" t="str">
        <f>IF('10'!$B$5="","",IF('10'!$B$66="","",'10'!$B$2))</f>
        <v/>
      </c>
      <c r="BE3190" s="138" t="str">
        <f>IF('10'!$B$5="","",IF('10'!$B$66="","",'10'!$B$4))</f>
        <v/>
      </c>
    </row>
    <row r="3191" spans="50:57" x14ac:dyDescent="0.25">
      <c r="AX3191" s="139" t="str">
        <f>IF('10'!$B$5="","",IF('10'!$B$66="","",'10'!$B$5))</f>
        <v/>
      </c>
      <c r="AY3191" s="137" t="str">
        <f>IF('10'!$B$5="","",IF('10'!$B$66="","","PCF008002"))</f>
        <v/>
      </c>
      <c r="AZ3191" s="140" t="str">
        <f>IF('10'!$B$5="","",IF('10'!$B$66="","",7))</f>
        <v/>
      </c>
      <c r="BA3191" s="137" t="str">
        <f>IF('10'!$B$5="","",IF('10'!$B$66="","",12))</f>
        <v/>
      </c>
      <c r="BB3191" s="137" t="str">
        <f>IF('10'!$B$5="","",IF('10'!$B$66="","",IF('10'!$E$66="","",'10'!$E$66)))</f>
        <v/>
      </c>
      <c r="BC3191" s="141" t="str">
        <f>IF('10'!$B$5="","",IF('10'!$B$66="","",0))</f>
        <v/>
      </c>
      <c r="BD3191" s="137" t="str">
        <f>IF('10'!$B$5="","",IF('10'!$B$66="","",'10'!$B$2))</f>
        <v/>
      </c>
      <c r="BE3191" s="138" t="str">
        <f>IF('10'!$B$5="","",IF('10'!$B$66="","",'10'!$B$4))</f>
        <v/>
      </c>
    </row>
    <row r="3192" spans="50:57" x14ac:dyDescent="0.25">
      <c r="AX3192" s="139" t="str">
        <f>IF('10'!$B$5="","",IF('10'!$B$66="","",'10'!$B$5))</f>
        <v/>
      </c>
      <c r="AY3192" s="137" t="str">
        <f>IF('10'!$B$5="","",IF('10'!$B$66="","","PCF008002"))</f>
        <v/>
      </c>
      <c r="AZ3192" s="140" t="str">
        <f>IF('10'!$B$5="","",IF('10'!$B$66="","",7))</f>
        <v/>
      </c>
      <c r="BA3192" s="137" t="str">
        <f>IF('10'!$B$5="","",IF('10'!$B$66="","",990))</f>
        <v/>
      </c>
      <c r="BB3192" s="137"/>
      <c r="BC3192" s="141" t="str">
        <f>IF('10'!$B$5="","",IF('10'!$B$66="","",0))</f>
        <v/>
      </c>
      <c r="BD3192" s="137" t="str">
        <f>IF('10'!$B$5="","",IF('10'!$B$66="","",'10'!$B$2))</f>
        <v/>
      </c>
      <c r="BE3192" s="138" t="str">
        <f>IF('10'!$B$5="","",IF('10'!$B$66="","",'10'!$B$4))</f>
        <v/>
      </c>
    </row>
    <row r="3193" spans="50:57" x14ac:dyDescent="0.25">
      <c r="AX3193" s="139" t="str">
        <f>IF('10'!$B$5="","",IF('10'!$B$66="","",'10'!$B$5))</f>
        <v/>
      </c>
      <c r="AY3193" s="137" t="str">
        <f>IF('10'!$B$5="","",IF('10'!$B$66="","","PCF008002"))</f>
        <v/>
      </c>
      <c r="AZ3193" s="140" t="str">
        <f>IF('10'!$B$5="","",IF('10'!$B$66="","",7))</f>
        <v/>
      </c>
      <c r="BA3193" s="137" t="str">
        <f>IF('10'!$B$5="","",IF('10'!$B$66="","",992))</f>
        <v/>
      </c>
      <c r="BB3193" s="137"/>
      <c r="BC3193" s="141" t="str">
        <f>IF('10'!$B$5="","",IF('10'!$B$66="","",0))</f>
        <v/>
      </c>
      <c r="BD3193" s="137" t="str">
        <f>IF('10'!$B$5="","",IF('10'!$B$66="","",'10'!$B$2))</f>
        <v/>
      </c>
      <c r="BE3193" s="138" t="str">
        <f>IF('10'!$B$5="","",IF('10'!$B$66="","",'10'!$B$4))</f>
        <v/>
      </c>
    </row>
    <row r="3194" spans="50:57" x14ac:dyDescent="0.25">
      <c r="AX3194" s="139" t="str">
        <f>IF('10'!$B$5="","",IF('10'!$B$66="","",'10'!$B$5))</f>
        <v/>
      </c>
      <c r="AY3194" s="137" t="str">
        <f>IF('10'!$B$5="","",IF('10'!$B$66="","","PCF008002"))</f>
        <v/>
      </c>
      <c r="AZ3194" s="140" t="str">
        <f>IF('10'!$B$5="","",IF('10'!$B$66="","",7))</f>
        <v/>
      </c>
      <c r="BA3194" s="137" t="str">
        <f>IF('10'!$B$5="","",IF('10'!$B$66="","",993))</f>
        <v/>
      </c>
      <c r="BB3194" s="137"/>
      <c r="BC3194" s="141" t="str">
        <f>IF('10'!$B$5="","",IF('10'!$B$66="","",0))</f>
        <v/>
      </c>
      <c r="BD3194" s="137" t="str">
        <f>IF('10'!$B$5="","",IF('10'!$B$66="","",'10'!$B$2))</f>
        <v/>
      </c>
      <c r="BE3194" s="138" t="str">
        <f>IF('10'!$B$5="","",IF('10'!$B$66="","",'10'!$B$4))</f>
        <v/>
      </c>
    </row>
    <row r="3195" spans="50:57" x14ac:dyDescent="0.25">
      <c r="AX3195" s="139" t="str">
        <f>IF('10'!$B$5="","",IF('10'!$B$66="","",'10'!$B$5))</f>
        <v/>
      </c>
      <c r="AY3195" s="137" t="str">
        <f>IF('10'!$B$5="","",IF('10'!$B$66="","","PCF008002"))</f>
        <v/>
      </c>
      <c r="AZ3195" s="140" t="str">
        <f>IF('10'!$B$5="","",IF('10'!$B$66="","",7))</f>
        <v/>
      </c>
      <c r="BA3195" s="137" t="str">
        <f>IF('10'!$B$5="","",IF('10'!$B$66="","",994))</f>
        <v/>
      </c>
      <c r="BB3195" s="137"/>
      <c r="BC3195" s="141" t="str">
        <f>IF('10'!$B$5="","",IF('10'!$B$66="","",0))</f>
        <v/>
      </c>
      <c r="BD3195" s="137" t="str">
        <f>IF('10'!$B$5="","",IF('10'!$B$66="","",'10'!$B$2))</f>
        <v/>
      </c>
      <c r="BE3195" s="138" t="str">
        <f>IF('10'!$B$5="","",IF('10'!$B$66="","",'10'!$B$4))</f>
        <v/>
      </c>
    </row>
    <row r="3196" spans="50:57" x14ac:dyDescent="0.25">
      <c r="AX3196" s="139" t="str">
        <f>IF('10'!$B$5="","",IF('10'!$B$66="","",'10'!$B$5))</f>
        <v/>
      </c>
      <c r="AY3196" s="137" t="str">
        <f>IF('10'!$B$5="","",IF('10'!$B$66="","","PCF008002"))</f>
        <v/>
      </c>
      <c r="AZ3196" s="140" t="str">
        <f>IF('10'!$B$5="","",IF('10'!$B$66="","",7))</f>
        <v/>
      </c>
      <c r="BA3196" s="137" t="str">
        <f>IF('10'!$B$5="","",IF('10'!$B$66="","",995))</f>
        <v/>
      </c>
      <c r="BB3196" s="137"/>
      <c r="BC3196" s="141" t="str">
        <f>IF('10'!$B$5="","",IF('10'!$B$66="","",0))</f>
        <v/>
      </c>
      <c r="BD3196" s="137" t="str">
        <f>IF('10'!$B$5="","",IF('10'!$B$66="","",'10'!$B$2))</f>
        <v/>
      </c>
      <c r="BE3196" s="138" t="str">
        <f>IF('10'!$B$5="","",IF('10'!$B$66="","",'10'!$B$4))</f>
        <v/>
      </c>
    </row>
    <row r="3197" spans="50:57" x14ac:dyDescent="0.25">
      <c r="AX3197" s="139" t="str">
        <f>IF('10'!$B$5="","",IF('10'!$B$66="","",'10'!$B$5))</f>
        <v/>
      </c>
      <c r="AY3197" s="137" t="str">
        <f>IF('10'!$B$5="","",IF('10'!$B$66="","","PCF008002"))</f>
        <v/>
      </c>
      <c r="AZ3197" s="140" t="str">
        <f>IF('10'!$B$5="","",IF('10'!$B$66="","",7))</f>
        <v/>
      </c>
      <c r="BA3197" s="137" t="str">
        <f>IF('10'!$B$5="","",IF('10'!$B$66="","",996))</f>
        <v/>
      </c>
      <c r="BB3197" s="137"/>
      <c r="BC3197" s="141" t="str">
        <f>IF('10'!$B$5="","",IF('10'!$B$66="","",0))</f>
        <v/>
      </c>
      <c r="BD3197" s="137" t="str">
        <f>IF('10'!$B$5="","",IF('10'!$B$66="","",'10'!$B$2))</f>
        <v/>
      </c>
      <c r="BE3197" s="138" t="str">
        <f>IF('10'!$B$5="","",IF('10'!$B$66="","",'10'!$B$4))</f>
        <v/>
      </c>
    </row>
    <row r="3198" spans="50:57" x14ac:dyDescent="0.25">
      <c r="AX3198" s="139" t="str">
        <f>IF('10'!$B$5="","",IF('10'!$B$66="","",'10'!$B$5))</f>
        <v/>
      </c>
      <c r="AY3198" s="137" t="str">
        <f>IF('10'!$B$5="","",IF('10'!$B$66="","","PCF008002"))</f>
        <v/>
      </c>
      <c r="AZ3198" s="140" t="str">
        <f>IF('10'!$B$5="","",IF('10'!$B$66="","",7))</f>
        <v/>
      </c>
      <c r="BA3198" s="137" t="str">
        <f>IF('10'!$B$5="","",IF('10'!$B$66="","",997))</f>
        <v/>
      </c>
      <c r="BB3198" s="137"/>
      <c r="BC3198" s="141" t="str">
        <f>IF('10'!$B$5="","",IF('10'!$B$66="","",0))</f>
        <v/>
      </c>
      <c r="BD3198" s="137" t="str">
        <f>IF('10'!$B$5="","",IF('10'!$B$66="","",'10'!$B$2))</f>
        <v/>
      </c>
      <c r="BE3198" s="138" t="str">
        <f>IF('10'!$B$5="","",IF('10'!$B$66="","",'10'!$B$4))</f>
        <v/>
      </c>
    </row>
    <row r="3199" spans="50:57" x14ac:dyDescent="0.25">
      <c r="AX3199" s="139" t="str">
        <f>IF('10'!$B$5="","",IF('10'!$B$66="","",'10'!$B$5))</f>
        <v/>
      </c>
      <c r="AY3199" s="137" t="str">
        <f>IF('10'!$B$5="","",IF('10'!$B$66="","","PCF008002"))</f>
        <v/>
      </c>
      <c r="AZ3199" s="140" t="str">
        <f>IF('10'!$B$5="","",IF('10'!$B$66="","",7))</f>
        <v/>
      </c>
      <c r="BA3199" s="137" t="str">
        <f>IF('10'!$B$5="","",IF('10'!$B$66="","",998))</f>
        <v/>
      </c>
      <c r="BB3199" s="137"/>
      <c r="BC3199" s="141" t="str">
        <f>IF('10'!$B$5="","",IF('10'!$B$66="","",0))</f>
        <v/>
      </c>
      <c r="BD3199" s="137" t="str">
        <f>IF('10'!$B$5="","",IF('10'!$B$66="","",'10'!$B$2))</f>
        <v/>
      </c>
      <c r="BE3199" s="138" t="str">
        <f>IF('10'!$B$5="","",IF('10'!$B$66="","",'10'!$B$4))</f>
        <v/>
      </c>
    </row>
    <row r="3200" spans="50:57" x14ac:dyDescent="0.25">
      <c r="AX3200" s="139" t="str">
        <f>IF('10'!$B$5="","",IF('10'!$B$66="","",'10'!$B$5))</f>
        <v/>
      </c>
      <c r="AY3200" s="137" t="str">
        <f>IF('10'!$B$5="","",IF('10'!$B$66="","","PCF008002"))</f>
        <v/>
      </c>
      <c r="AZ3200" s="140" t="str">
        <f>IF('10'!$B$5="","",IF('10'!$B$66="","",7))</f>
        <v/>
      </c>
      <c r="BA3200" s="137" t="str">
        <f>IF('10'!$B$5="","",IF('10'!$B$66="","",999))</f>
        <v/>
      </c>
      <c r="BB3200" s="137"/>
      <c r="BC3200" s="141" t="str">
        <f>IF('10'!$B$5="","",IF('10'!$B$66="","",0))</f>
        <v/>
      </c>
      <c r="BD3200" s="137" t="str">
        <f>IF('10'!$B$5="","",IF('10'!$B$66="","",'10'!$B$2))</f>
        <v/>
      </c>
      <c r="BE3200" s="138" t="str">
        <f>IF('10'!$B$5="","",IF('10'!$B$66="","",'10'!$B$4))</f>
        <v/>
      </c>
    </row>
    <row r="3201" spans="50:57" x14ac:dyDescent="0.25">
      <c r="AX3201" s="139" t="str">
        <f>IF('10'!$B$5="","",IF('10'!$B$67="","",'10'!$B$5))</f>
        <v/>
      </c>
      <c r="AY3201" s="137" t="str">
        <f>IF('10'!$B$5="","",IF('10'!$B$67="","","PCF008002"))</f>
        <v/>
      </c>
      <c r="AZ3201" s="140" t="str">
        <f>IF('10'!$B$5="","",IF('10'!$B$67="","",8))</f>
        <v/>
      </c>
      <c r="BA3201" s="137" t="str">
        <f>IF('10'!$B$5="","",IF('10'!$B$67="","",1))</f>
        <v/>
      </c>
      <c r="BB3201" s="137" t="str">
        <f>IF('10'!$B$5="","",IF('10'!$B$67="","",IF('10'!$B$67="","",'10'!$B$67)))</f>
        <v/>
      </c>
      <c r="BC3201" s="141" t="str">
        <f>IF('10'!$B$5="","",IF('10'!$B$67="","",0))</f>
        <v/>
      </c>
      <c r="BD3201" s="137" t="str">
        <f>IF('10'!$B$5="","",IF('10'!$B$67="","",'10'!$B$2))</f>
        <v/>
      </c>
      <c r="BE3201" s="138" t="str">
        <f>IF('10'!$B$5="","",IF('10'!$B$67="","",'10'!$B$4))</f>
        <v/>
      </c>
    </row>
    <row r="3202" spans="50:57" x14ac:dyDescent="0.25">
      <c r="AX3202" s="139" t="str">
        <f>IF('10'!$B$5="","",IF('10'!$B$67="","",'10'!$B$5))</f>
        <v/>
      </c>
      <c r="AY3202" s="137" t="str">
        <f>IF('10'!$B$5="","",IF('10'!$B$67="","","PCF008002"))</f>
        <v/>
      </c>
      <c r="AZ3202" s="140" t="str">
        <f>IF('10'!$B$5="","",IF('10'!$B$67="","",8))</f>
        <v/>
      </c>
      <c r="BA3202" s="137" t="str">
        <f>IF('10'!$B$5="","",IF('10'!$B$67="","",2))</f>
        <v/>
      </c>
      <c r="BB3202" s="137" t="str">
        <f>IF('10'!$B$5="","",IF('10'!$B$67="","",IF('10'!$J$67="","",'10'!$J$67)))</f>
        <v/>
      </c>
      <c r="BC3202" s="141" t="str">
        <f>IF('10'!$B$5="","",IF('10'!$B$67="","",0))</f>
        <v/>
      </c>
      <c r="BD3202" s="137" t="str">
        <f>IF('10'!$B$5="","",IF('10'!$B$67="","",'10'!$B$2))</f>
        <v/>
      </c>
      <c r="BE3202" s="138" t="str">
        <f>IF('10'!$B$5="","",IF('10'!$B$67="","",'10'!$B$4))</f>
        <v/>
      </c>
    </row>
    <row r="3203" spans="50:57" x14ac:dyDescent="0.25">
      <c r="AX3203" s="139" t="str">
        <f>IF('10'!$B$5="","",IF('10'!$B$67="","",'10'!$B$5))</f>
        <v/>
      </c>
      <c r="AY3203" s="137" t="str">
        <f>IF('10'!$B$5="","",IF('10'!$B$67="","","PCF008002"))</f>
        <v/>
      </c>
      <c r="AZ3203" s="140" t="str">
        <f>IF('10'!$B$5="","",IF('10'!$B$67="","",8))</f>
        <v/>
      </c>
      <c r="BA3203" s="137" t="str">
        <f>IF('10'!$B$5="","",IF('10'!$B$67="","",3))</f>
        <v/>
      </c>
      <c r="BB3203" s="137" t="str">
        <f>IF('10'!$B$5="","",IF('10'!$B$67="","",IF('10'!$D$67="","",'10'!$D$67)))</f>
        <v/>
      </c>
      <c r="BC3203" s="141" t="str">
        <f>IF('10'!$B$5="","",IF('10'!$B$67="","",0))</f>
        <v/>
      </c>
      <c r="BD3203" s="137" t="str">
        <f>IF('10'!$B$5="","",IF('10'!$B$67="","",'10'!$B$2))</f>
        <v/>
      </c>
      <c r="BE3203" s="138" t="str">
        <f>IF('10'!$B$5="","",IF('10'!$B$67="","",'10'!$B$4))</f>
        <v/>
      </c>
    </row>
    <row r="3204" spans="50:57" x14ac:dyDescent="0.25">
      <c r="AX3204" s="139" t="str">
        <f>IF('10'!$B$5="","",IF('10'!$B$67="","",'10'!$B$5))</f>
        <v/>
      </c>
      <c r="AY3204" s="137" t="str">
        <f>IF('10'!$B$5="","",IF('10'!$B$67="","","PCF008002"))</f>
        <v/>
      </c>
      <c r="AZ3204" s="140" t="str">
        <f>IF('10'!$B$5="","",IF('10'!$B$67="","",8))</f>
        <v/>
      </c>
      <c r="BA3204" s="137" t="str">
        <f>IF('10'!$B$5="","",IF('10'!$B$67="","",4))</f>
        <v/>
      </c>
      <c r="BB3204" s="137" t="str">
        <f>IF('10'!$B$5="","",IF('10'!$B$67="","",IF('10'!$D$67="","",'10'!$D$67)))</f>
        <v/>
      </c>
      <c r="BC3204" s="141" t="str">
        <f>IF('10'!$B$5="","",IF('10'!$B$67="","",0))</f>
        <v/>
      </c>
      <c r="BD3204" s="137" t="str">
        <f>IF('10'!$B$5="","",IF('10'!$B$67="","",'10'!$B$2))</f>
        <v/>
      </c>
      <c r="BE3204" s="138" t="str">
        <f>IF('10'!$B$5="","",IF('10'!$B$67="","",'10'!$B$4))</f>
        <v/>
      </c>
    </row>
    <row r="3205" spans="50:57" x14ac:dyDescent="0.25">
      <c r="AX3205" s="139" t="str">
        <f>IF('10'!$B$5="","",IF('10'!$B$67="","",'10'!$B$5))</f>
        <v/>
      </c>
      <c r="AY3205" s="137" t="str">
        <f>IF('10'!$B$5="","",IF('10'!$B$67="","","PCF008002"))</f>
        <v/>
      </c>
      <c r="AZ3205" s="140" t="str">
        <f>IF('10'!$B$5="","",IF('10'!$B$67="","",8))</f>
        <v/>
      </c>
      <c r="BA3205" s="137" t="str">
        <f>IF('10'!$B$5="","",IF('10'!$B$67="","",5))</f>
        <v/>
      </c>
      <c r="BB3205" s="137" t="str">
        <f>IF('10'!$B$5="","",IF('10'!$B$67="","",IF('10'!$F$67="","",'10'!$F$67)))</f>
        <v/>
      </c>
      <c r="BC3205" s="141" t="str">
        <f>IF('10'!$B$5="","",IF('10'!$B$67="","",0))</f>
        <v/>
      </c>
      <c r="BD3205" s="137" t="str">
        <f>IF('10'!$B$5="","",IF('10'!$B$67="","",'10'!$B$2))</f>
        <v/>
      </c>
      <c r="BE3205" s="138" t="str">
        <f>IF('10'!$B$5="","",IF('10'!$B$67="","",'10'!$B$4))</f>
        <v/>
      </c>
    </row>
    <row r="3206" spans="50:57" x14ac:dyDescent="0.25">
      <c r="AX3206" s="139" t="str">
        <f>IF('10'!$B$5="","",IF('10'!$B$67="","",'10'!$B$5))</f>
        <v/>
      </c>
      <c r="AY3206" s="137" t="str">
        <f>IF('10'!$B$5="","",IF('10'!$B$67="","","PCF008002"))</f>
        <v/>
      </c>
      <c r="AZ3206" s="140" t="str">
        <f>IF('10'!$B$5="","",IF('10'!$B$67="","",8))</f>
        <v/>
      </c>
      <c r="BA3206" s="137" t="str">
        <f>IF('10'!$B$5="","",IF('10'!$B$67="","",6))</f>
        <v/>
      </c>
      <c r="BB3206" s="137" t="str">
        <f>IF('10'!$B$5="","",IF('10'!$B$67="","",IF('10'!$G$67="","",'10'!$G$67)))</f>
        <v/>
      </c>
      <c r="BC3206" s="141" t="str">
        <f>IF('10'!$B$5="","",IF('10'!$B$67="","",0))</f>
        <v/>
      </c>
      <c r="BD3206" s="137" t="str">
        <f>IF('10'!$B$5="","",IF('10'!$B$67="","",'10'!$B$2))</f>
        <v/>
      </c>
      <c r="BE3206" s="138" t="str">
        <f>IF('10'!$B$5="","",IF('10'!$B$67="","",'10'!$B$4))</f>
        <v/>
      </c>
    </row>
    <row r="3207" spans="50:57" x14ac:dyDescent="0.25">
      <c r="AX3207" s="139" t="str">
        <f>IF('10'!$B$5="","",IF('10'!$B$67="","",'10'!$B$5))</f>
        <v/>
      </c>
      <c r="AY3207" s="137" t="str">
        <f>IF('10'!$B$5="","",IF('10'!$B$67="","","PCF008002"))</f>
        <v/>
      </c>
      <c r="AZ3207" s="140" t="str">
        <f>IF('10'!$B$5="","",IF('10'!$B$67="","",8))</f>
        <v/>
      </c>
      <c r="BA3207" s="137" t="str">
        <f>IF('10'!$B$5="","",IF('10'!$B$67="","",7))</f>
        <v/>
      </c>
      <c r="BB3207" s="137" t="str">
        <f>IF('10'!$B$5="","",IF('10'!$B$67="","",IF('10'!$H$67="","",'10'!$H$67)))</f>
        <v/>
      </c>
      <c r="BC3207" s="141" t="str">
        <f>IF('10'!$B$5="","",IF('10'!$B$67="","",0))</f>
        <v/>
      </c>
      <c r="BD3207" s="137" t="str">
        <f>IF('10'!$B$5="","",IF('10'!$B$67="","",'10'!$B$2))</f>
        <v/>
      </c>
      <c r="BE3207" s="138" t="str">
        <f>IF('10'!$B$5="","",IF('10'!$B$67="","",'10'!$B$4))</f>
        <v/>
      </c>
    </row>
    <row r="3208" spans="50:57" x14ac:dyDescent="0.25">
      <c r="AX3208" s="139" t="str">
        <f>IF('10'!$B$5="","",IF('10'!$B$67="","",'10'!$B$5))</f>
        <v/>
      </c>
      <c r="AY3208" s="137" t="str">
        <f>IF('10'!$B$5="","",IF('10'!$B$67="","","PCF008002"))</f>
        <v/>
      </c>
      <c r="AZ3208" s="140" t="str">
        <f>IF('10'!$B$5="","",IF('10'!$B$67="","",8))</f>
        <v/>
      </c>
      <c r="BA3208" s="137" t="str">
        <f>IF('10'!$B$5="","",IF('10'!$B$67="","",8))</f>
        <v/>
      </c>
      <c r="BB3208" s="137" t="str">
        <f>IF('10'!$B$5="","",IF('10'!$B$67="","",IF('10'!$I$67="","",'10'!$I$67)))</f>
        <v/>
      </c>
      <c r="BC3208" s="141" t="str">
        <f>IF('10'!$B$5="","",IF('10'!$B$67="","",0))</f>
        <v/>
      </c>
      <c r="BD3208" s="137" t="str">
        <f>IF('10'!$B$5="","",IF('10'!$B$67="","",'10'!$B$2))</f>
        <v/>
      </c>
      <c r="BE3208" s="138" t="str">
        <f>IF('10'!$B$5="","",IF('10'!$B$67="","",'10'!$B$4))</f>
        <v/>
      </c>
    </row>
    <row r="3209" spans="50:57" x14ac:dyDescent="0.25">
      <c r="AX3209" s="139" t="str">
        <f>IF('10'!$B$5="","",IF('10'!$B$67="","",'10'!$B$5))</f>
        <v/>
      </c>
      <c r="AY3209" s="137" t="str">
        <f>IF('10'!$B$5="","",IF('10'!$B$67="","","PCF008002"))</f>
        <v/>
      </c>
      <c r="AZ3209" s="140" t="str">
        <f>IF('10'!$B$5="","",IF('10'!$B$67="","",8))</f>
        <v/>
      </c>
      <c r="BA3209" s="137" t="str">
        <f>IF('10'!$B$5="","",IF('10'!$B$67="","",9))</f>
        <v/>
      </c>
      <c r="BB3209" s="137" t="str">
        <f>IF('10'!$B$5="","",IF('10'!$B$67="","","QAQC"))</f>
        <v/>
      </c>
      <c r="BC3209" s="141" t="str">
        <f>IF('10'!$B$5="","",IF('10'!$B$67="","",0))</f>
        <v/>
      </c>
      <c r="BD3209" s="137" t="str">
        <f>IF('10'!$B$5="","",IF('10'!$B$67="","",'10'!$B$2))</f>
        <v/>
      </c>
      <c r="BE3209" s="138" t="str">
        <f>IF('10'!$B$5="","",IF('10'!$B$67="","",'10'!$B$4))</f>
        <v/>
      </c>
    </row>
    <row r="3210" spans="50:57" x14ac:dyDescent="0.25">
      <c r="AX3210" s="139" t="str">
        <f>IF('10'!$B$5="","",IF('10'!$B$67="","",'10'!$B$5))</f>
        <v/>
      </c>
      <c r="AY3210" s="137" t="str">
        <f>IF('10'!$B$5="","",IF('10'!$B$67="","","PCF008002"))</f>
        <v/>
      </c>
      <c r="AZ3210" s="140" t="str">
        <f>IF('10'!$B$5="","",IF('10'!$B$67="","",8))</f>
        <v/>
      </c>
      <c r="BA3210" s="137" t="str">
        <f>IF('10'!$B$5="","",IF('10'!$B$67="","",10))</f>
        <v/>
      </c>
      <c r="BB3210" s="137" t="str">
        <f>IF('10'!$B$5="","",IF('10'!$B$67="","",IF('10'!$R$67="","",'10'!$R$67)))</f>
        <v/>
      </c>
      <c r="BC3210" s="141" t="str">
        <f>IF('10'!$B$5="","",IF('10'!$B$67="","",0))</f>
        <v/>
      </c>
      <c r="BD3210" s="137" t="str">
        <f>IF('10'!$B$5="","",IF('10'!$B$67="","",'10'!$B$2))</f>
        <v/>
      </c>
      <c r="BE3210" s="138" t="str">
        <f>IF('10'!$B$5="","",IF('10'!$B$67="","",'10'!$B$4))</f>
        <v/>
      </c>
    </row>
    <row r="3211" spans="50:57" x14ac:dyDescent="0.25">
      <c r="AX3211" s="139" t="str">
        <f>IF('10'!$B$5="","",IF('10'!$B$67="","",'10'!$B$5))</f>
        <v/>
      </c>
      <c r="AY3211" s="137" t="str">
        <f>IF('10'!$B$5="","",IF('10'!$B$67="","","PCF008002"))</f>
        <v/>
      </c>
      <c r="AZ3211" s="140" t="str">
        <f>IF('10'!$B$5="","",IF('10'!$B$67="","",8))</f>
        <v/>
      </c>
      <c r="BA3211" s="137" t="str">
        <f>IF('10'!$B$5="","",IF('10'!$B$67="","",11))</f>
        <v/>
      </c>
      <c r="BB3211" s="137" t="str">
        <f>IF('10'!$B$5="","",IF('10'!$B$67="","",IF('10'!$K$67="","",'10'!$K$67)))</f>
        <v/>
      </c>
      <c r="BC3211" s="141" t="str">
        <f>IF('10'!$B$5="","",IF('10'!$B$67="","",0))</f>
        <v/>
      </c>
      <c r="BD3211" s="137" t="str">
        <f>IF('10'!$B$5="","",IF('10'!$B$67="","",'10'!$B$2))</f>
        <v/>
      </c>
      <c r="BE3211" s="138" t="str">
        <f>IF('10'!$B$5="","",IF('10'!$B$67="","",'10'!$B$4))</f>
        <v/>
      </c>
    </row>
    <row r="3212" spans="50:57" x14ac:dyDescent="0.25">
      <c r="AX3212" s="139" t="str">
        <f>IF('10'!$B$5="","",IF('10'!$B$67="","",'10'!$B$5))</f>
        <v/>
      </c>
      <c r="AY3212" s="137" t="str">
        <f>IF('10'!$B$5="","",IF('10'!$B$67="","","PCF008002"))</f>
        <v/>
      </c>
      <c r="AZ3212" s="140" t="str">
        <f>IF('10'!$B$5="","",IF('10'!$B$67="","",8))</f>
        <v/>
      </c>
      <c r="BA3212" s="137" t="str">
        <f>IF('10'!$B$5="","",IF('10'!$B$67="","",12))</f>
        <v/>
      </c>
      <c r="BB3212" s="137" t="str">
        <f>IF('10'!$B$5="","",IF('10'!$B$67="","",IF('10'!$E$67="","",'10'!$E$67)))</f>
        <v/>
      </c>
      <c r="BC3212" s="141" t="str">
        <f>IF('10'!$B$5="","",IF('10'!$B$67="","",0))</f>
        <v/>
      </c>
      <c r="BD3212" s="137" t="str">
        <f>IF('10'!$B$5="","",IF('10'!$B$67="","",'10'!$B$2))</f>
        <v/>
      </c>
      <c r="BE3212" s="138" t="str">
        <f>IF('10'!$B$5="","",IF('10'!$B$67="","",'10'!$B$4))</f>
        <v/>
      </c>
    </row>
    <row r="3213" spans="50:57" x14ac:dyDescent="0.25">
      <c r="AX3213" s="139" t="str">
        <f>IF('10'!$B$5="","",IF('10'!$B$67="","",'10'!$B$5))</f>
        <v/>
      </c>
      <c r="AY3213" s="137" t="str">
        <f>IF('10'!$B$5="","",IF('10'!$B$67="","","PCF008002"))</f>
        <v/>
      </c>
      <c r="AZ3213" s="140" t="str">
        <f>IF('10'!$B$5="","",IF('10'!$B$67="","",8))</f>
        <v/>
      </c>
      <c r="BA3213" s="137" t="str">
        <f>IF('10'!$B$5="","",IF('10'!$B$67="","",990))</f>
        <v/>
      </c>
      <c r="BB3213" s="137"/>
      <c r="BC3213" s="141" t="str">
        <f>IF('10'!$B$5="","",IF('10'!$B$67="","",0))</f>
        <v/>
      </c>
      <c r="BD3213" s="137" t="str">
        <f>IF('10'!$B$5="","",IF('10'!$B$67="","",'10'!$B$2))</f>
        <v/>
      </c>
      <c r="BE3213" s="138" t="str">
        <f>IF('10'!$B$5="","",IF('10'!$B$67="","",'10'!$B$4))</f>
        <v/>
      </c>
    </row>
    <row r="3214" spans="50:57" x14ac:dyDescent="0.25">
      <c r="AX3214" s="139" t="str">
        <f>IF('10'!$B$5="","",IF('10'!$B$67="","",'10'!$B$5))</f>
        <v/>
      </c>
      <c r="AY3214" s="137" t="str">
        <f>IF('10'!$B$5="","",IF('10'!$B$67="","","PCF008002"))</f>
        <v/>
      </c>
      <c r="AZ3214" s="140" t="str">
        <f>IF('10'!$B$5="","",IF('10'!$B$67="","",8))</f>
        <v/>
      </c>
      <c r="BA3214" s="137" t="str">
        <f>IF('10'!$B$5="","",IF('10'!$B$67="","",992))</f>
        <v/>
      </c>
      <c r="BB3214" s="137"/>
      <c r="BC3214" s="141" t="str">
        <f>IF('10'!$B$5="","",IF('10'!$B$67="","",0))</f>
        <v/>
      </c>
      <c r="BD3214" s="137" t="str">
        <f>IF('10'!$B$5="","",IF('10'!$B$67="","",'10'!$B$2))</f>
        <v/>
      </c>
      <c r="BE3214" s="138" t="str">
        <f>IF('10'!$B$5="","",IF('10'!$B$67="","",'10'!$B$4))</f>
        <v/>
      </c>
    </row>
    <row r="3215" spans="50:57" x14ac:dyDescent="0.25">
      <c r="AX3215" s="139" t="str">
        <f>IF('10'!$B$5="","",IF('10'!$B$67="","",'10'!$B$5))</f>
        <v/>
      </c>
      <c r="AY3215" s="137" t="str">
        <f>IF('10'!$B$5="","",IF('10'!$B$67="","","PCF008002"))</f>
        <v/>
      </c>
      <c r="AZ3215" s="140" t="str">
        <f>IF('10'!$B$5="","",IF('10'!$B$67="","",8))</f>
        <v/>
      </c>
      <c r="BA3215" s="137" t="str">
        <f>IF('10'!$B$5="","",IF('10'!$B$67="","",993))</f>
        <v/>
      </c>
      <c r="BB3215" s="137"/>
      <c r="BC3215" s="141" t="str">
        <f>IF('10'!$B$5="","",IF('10'!$B$67="","",0))</f>
        <v/>
      </c>
      <c r="BD3215" s="137" t="str">
        <f>IF('10'!$B$5="","",IF('10'!$B$67="","",'10'!$B$2))</f>
        <v/>
      </c>
      <c r="BE3215" s="138" t="str">
        <f>IF('10'!$B$5="","",IF('10'!$B$67="","",'10'!$B$4))</f>
        <v/>
      </c>
    </row>
    <row r="3216" spans="50:57" x14ac:dyDescent="0.25">
      <c r="AX3216" s="139" t="str">
        <f>IF('10'!$B$5="","",IF('10'!$B$67="","",'10'!$B$5))</f>
        <v/>
      </c>
      <c r="AY3216" s="137" t="str">
        <f>IF('10'!$B$5="","",IF('10'!$B$67="","","PCF008002"))</f>
        <v/>
      </c>
      <c r="AZ3216" s="140" t="str">
        <f>IF('10'!$B$5="","",IF('10'!$B$67="","",8))</f>
        <v/>
      </c>
      <c r="BA3216" s="137" t="str">
        <f>IF('10'!$B$5="","",IF('10'!$B$67="","",994))</f>
        <v/>
      </c>
      <c r="BB3216" s="137"/>
      <c r="BC3216" s="141" t="str">
        <f>IF('10'!$B$5="","",IF('10'!$B$67="","",0))</f>
        <v/>
      </c>
      <c r="BD3216" s="137" t="str">
        <f>IF('10'!$B$5="","",IF('10'!$B$67="","",'10'!$B$2))</f>
        <v/>
      </c>
      <c r="BE3216" s="138" t="str">
        <f>IF('10'!$B$5="","",IF('10'!$B$67="","",'10'!$B$4))</f>
        <v/>
      </c>
    </row>
    <row r="3217" spans="50:57" x14ac:dyDescent="0.25">
      <c r="AX3217" s="139" t="str">
        <f>IF('10'!$B$5="","",IF('10'!$B$67="","",'10'!$B$5))</f>
        <v/>
      </c>
      <c r="AY3217" s="137" t="str">
        <f>IF('10'!$B$5="","",IF('10'!$B$67="","","PCF008002"))</f>
        <v/>
      </c>
      <c r="AZ3217" s="140" t="str">
        <f>IF('10'!$B$5="","",IF('10'!$B$67="","",8))</f>
        <v/>
      </c>
      <c r="BA3217" s="137" t="str">
        <f>IF('10'!$B$5="","",IF('10'!$B$67="","",995))</f>
        <v/>
      </c>
      <c r="BB3217" s="137"/>
      <c r="BC3217" s="141" t="str">
        <f>IF('10'!$B$5="","",IF('10'!$B$67="","",0))</f>
        <v/>
      </c>
      <c r="BD3217" s="137" t="str">
        <f>IF('10'!$B$5="","",IF('10'!$B$67="","",'10'!$B$2))</f>
        <v/>
      </c>
      <c r="BE3217" s="138" t="str">
        <f>IF('10'!$B$5="","",IF('10'!$B$67="","",'10'!$B$4))</f>
        <v/>
      </c>
    </row>
    <row r="3218" spans="50:57" x14ac:dyDescent="0.25">
      <c r="AX3218" s="139" t="str">
        <f>IF('10'!$B$5="","",IF('10'!$B$67="","",'10'!$B$5))</f>
        <v/>
      </c>
      <c r="AY3218" s="137" t="str">
        <f>IF('10'!$B$5="","",IF('10'!$B$67="","","PCF008002"))</f>
        <v/>
      </c>
      <c r="AZ3218" s="140" t="str">
        <f>IF('10'!$B$5="","",IF('10'!$B$67="","",8))</f>
        <v/>
      </c>
      <c r="BA3218" s="137" t="str">
        <f>IF('10'!$B$5="","",IF('10'!$B$67="","",996))</f>
        <v/>
      </c>
      <c r="BB3218" s="137"/>
      <c r="BC3218" s="141" t="str">
        <f>IF('10'!$B$5="","",IF('10'!$B$67="","",0))</f>
        <v/>
      </c>
      <c r="BD3218" s="137" t="str">
        <f>IF('10'!$B$5="","",IF('10'!$B$67="","",'10'!$B$2))</f>
        <v/>
      </c>
      <c r="BE3218" s="138" t="str">
        <f>IF('10'!$B$5="","",IF('10'!$B$67="","",'10'!$B$4))</f>
        <v/>
      </c>
    </row>
    <row r="3219" spans="50:57" x14ac:dyDescent="0.25">
      <c r="AX3219" s="139" t="str">
        <f>IF('10'!$B$5="","",IF('10'!$B$67="","",'10'!$B$5))</f>
        <v/>
      </c>
      <c r="AY3219" s="137" t="str">
        <f>IF('10'!$B$5="","",IF('10'!$B$67="","","PCF008002"))</f>
        <v/>
      </c>
      <c r="AZ3219" s="140" t="str">
        <f>IF('10'!$B$5="","",IF('10'!$B$67="","",8))</f>
        <v/>
      </c>
      <c r="BA3219" s="137" t="str">
        <f>IF('10'!$B$5="","",IF('10'!$B$67="","",997))</f>
        <v/>
      </c>
      <c r="BB3219" s="137"/>
      <c r="BC3219" s="141" t="str">
        <f>IF('10'!$B$5="","",IF('10'!$B$67="","",0))</f>
        <v/>
      </c>
      <c r="BD3219" s="137" t="str">
        <f>IF('10'!$B$5="","",IF('10'!$B$67="","",'10'!$B$2))</f>
        <v/>
      </c>
      <c r="BE3219" s="138" t="str">
        <f>IF('10'!$B$5="","",IF('10'!$B$67="","",'10'!$B$4))</f>
        <v/>
      </c>
    </row>
    <row r="3220" spans="50:57" x14ac:dyDescent="0.25">
      <c r="AX3220" s="139" t="str">
        <f>IF('10'!$B$5="","",IF('10'!$B$67="","",'10'!$B$5))</f>
        <v/>
      </c>
      <c r="AY3220" s="137" t="str">
        <f>IF('10'!$B$5="","",IF('10'!$B$67="","","PCF008002"))</f>
        <v/>
      </c>
      <c r="AZ3220" s="140" t="str">
        <f>IF('10'!$B$5="","",IF('10'!$B$67="","",8))</f>
        <v/>
      </c>
      <c r="BA3220" s="137" t="str">
        <f>IF('10'!$B$5="","",IF('10'!$B$67="","",998))</f>
        <v/>
      </c>
      <c r="BB3220" s="137"/>
      <c r="BC3220" s="141" t="str">
        <f>IF('10'!$B$5="","",IF('10'!$B$67="","",0))</f>
        <v/>
      </c>
      <c r="BD3220" s="137" t="str">
        <f>IF('10'!$B$5="","",IF('10'!$B$67="","",'10'!$B$2))</f>
        <v/>
      </c>
      <c r="BE3220" s="138" t="str">
        <f>IF('10'!$B$5="","",IF('10'!$B$67="","",'10'!$B$4))</f>
        <v/>
      </c>
    </row>
    <row r="3221" spans="50:57" x14ac:dyDescent="0.25">
      <c r="AX3221" s="139" t="str">
        <f>IF('10'!$B$5="","",IF('10'!$B$67="","",'10'!$B$5))</f>
        <v/>
      </c>
      <c r="AY3221" s="137" t="str">
        <f>IF('10'!$B$5="","",IF('10'!$B$67="","","PCF008002"))</f>
        <v/>
      </c>
      <c r="AZ3221" s="140" t="str">
        <f>IF('10'!$B$5="","",IF('10'!$B$67="","",8))</f>
        <v/>
      </c>
      <c r="BA3221" s="137" t="str">
        <f>IF('10'!$B$5="","",IF('10'!$B$67="","",999))</f>
        <v/>
      </c>
      <c r="BB3221" s="137"/>
      <c r="BC3221" s="141" t="str">
        <f>IF('10'!$B$5="","",IF('10'!$B$67="","",0))</f>
        <v/>
      </c>
      <c r="BD3221" s="137" t="str">
        <f>IF('10'!$B$5="","",IF('10'!$B$67="","",'10'!$B$2))</f>
        <v/>
      </c>
      <c r="BE3221" s="138" t="str">
        <f>IF('10'!$B$5="","",IF('10'!$B$67="","",'10'!$B$4))</f>
        <v/>
      </c>
    </row>
    <row r="3222" spans="50:57" x14ac:dyDescent="0.25">
      <c r="AX3222" s="139" t="str">
        <f>IF('10'!$B$5="","",IF('10'!$B$68="","",'10'!$B$5))</f>
        <v/>
      </c>
      <c r="AY3222" s="137" t="str">
        <f>IF('10'!$B$5="","",IF('10'!$B$68="","","PCF008002"))</f>
        <v/>
      </c>
      <c r="AZ3222" s="140" t="str">
        <f>IF('10'!$B$5="","",IF('10'!$B$68="","",9))</f>
        <v/>
      </c>
      <c r="BA3222" s="137" t="str">
        <f>IF('10'!$B$5="","",IF('10'!$B$68="","",1))</f>
        <v/>
      </c>
      <c r="BB3222" s="137" t="str">
        <f>IF('10'!$B$5="","",IF('10'!$B$68="","",IF('10'!$B$68="","",'10'!$B$68)))</f>
        <v/>
      </c>
      <c r="BC3222" s="141" t="str">
        <f>IF('10'!$B$5="","",IF('10'!$B$68="","",0))</f>
        <v/>
      </c>
      <c r="BD3222" s="137" t="str">
        <f>IF('10'!$B$5="","",IF('10'!$B$68="","",'10'!$B$2))</f>
        <v/>
      </c>
      <c r="BE3222" s="138" t="str">
        <f>IF('10'!$B$5="","",IF('10'!$B$68="","",'10'!$B$4))</f>
        <v/>
      </c>
    </row>
    <row r="3223" spans="50:57" x14ac:dyDescent="0.25">
      <c r="AX3223" s="139" t="str">
        <f>IF('10'!$B$5="","",IF('10'!$B$68="","",'10'!$B$5))</f>
        <v/>
      </c>
      <c r="AY3223" s="137" t="str">
        <f>IF('10'!$B$5="","",IF('10'!$B$68="","","PCF008002"))</f>
        <v/>
      </c>
      <c r="AZ3223" s="140" t="str">
        <f>IF('10'!$B$5="","",IF('10'!$B$68="","",9))</f>
        <v/>
      </c>
      <c r="BA3223" s="137" t="str">
        <f>IF('10'!$B$5="","",IF('10'!$B$68="","",2))</f>
        <v/>
      </c>
      <c r="BB3223" s="137" t="str">
        <f>IF('10'!$B$5="","",IF('10'!$B$68="","",IF('10'!$J$68="","",'10'!$J$68)))</f>
        <v/>
      </c>
      <c r="BC3223" s="141" t="str">
        <f>IF('10'!$B$5="","",IF('10'!$B$68="","",0))</f>
        <v/>
      </c>
      <c r="BD3223" s="137" t="str">
        <f>IF('10'!$B$5="","",IF('10'!$B$68="","",'10'!$B$2))</f>
        <v/>
      </c>
      <c r="BE3223" s="138" t="str">
        <f>IF('10'!$B$5="","",IF('10'!$B$68="","",'10'!$B$4))</f>
        <v/>
      </c>
    </row>
    <row r="3224" spans="50:57" x14ac:dyDescent="0.25">
      <c r="AX3224" s="139" t="str">
        <f>IF('10'!$B$5="","",IF('10'!$B$68="","",'10'!$B$5))</f>
        <v/>
      </c>
      <c r="AY3224" s="137" t="str">
        <f>IF('10'!$B$5="","",IF('10'!$B$68="","","PCF008002"))</f>
        <v/>
      </c>
      <c r="AZ3224" s="140" t="str">
        <f>IF('10'!$B$5="","",IF('10'!$B$68="","",9))</f>
        <v/>
      </c>
      <c r="BA3224" s="137" t="str">
        <f>IF('10'!$B$5="","",IF('10'!$B$68="","",3))</f>
        <v/>
      </c>
      <c r="BB3224" s="137" t="str">
        <f>IF('10'!$B$5="","",IF('10'!$B$68="","",IF('10'!$D$68="","",'10'!$D$68)))</f>
        <v/>
      </c>
      <c r="BC3224" s="141" t="str">
        <f>IF('10'!$B$5="","",IF('10'!$B$68="","",0))</f>
        <v/>
      </c>
      <c r="BD3224" s="137" t="str">
        <f>IF('10'!$B$5="","",IF('10'!$B$68="","",'10'!$B$2))</f>
        <v/>
      </c>
      <c r="BE3224" s="138" t="str">
        <f>IF('10'!$B$5="","",IF('10'!$B$68="","",'10'!$B$4))</f>
        <v/>
      </c>
    </row>
    <row r="3225" spans="50:57" x14ac:dyDescent="0.25">
      <c r="AX3225" s="139" t="str">
        <f>IF('10'!$B$5="","",IF('10'!$B$68="","",'10'!$B$5))</f>
        <v/>
      </c>
      <c r="AY3225" s="137" t="str">
        <f>IF('10'!$B$5="","",IF('10'!$B$68="","","PCF008002"))</f>
        <v/>
      </c>
      <c r="AZ3225" s="140" t="str">
        <f>IF('10'!$B$5="","",IF('10'!$B$68="","",9))</f>
        <v/>
      </c>
      <c r="BA3225" s="137" t="str">
        <f>IF('10'!$B$5="","",IF('10'!$B$68="","",4))</f>
        <v/>
      </c>
      <c r="BB3225" s="137" t="str">
        <f>IF('10'!$B$5="","",IF('10'!$B$68="","",IF('10'!$D$68="","",'10'!$D$68)))</f>
        <v/>
      </c>
      <c r="BC3225" s="141" t="str">
        <f>IF('10'!$B$5="","",IF('10'!$B$68="","",0))</f>
        <v/>
      </c>
      <c r="BD3225" s="137" t="str">
        <f>IF('10'!$B$5="","",IF('10'!$B$68="","",'10'!$B$2))</f>
        <v/>
      </c>
      <c r="BE3225" s="138" t="str">
        <f>IF('10'!$B$5="","",IF('10'!$B$68="","",'10'!$B$4))</f>
        <v/>
      </c>
    </row>
    <row r="3226" spans="50:57" x14ac:dyDescent="0.25">
      <c r="AX3226" s="139" t="str">
        <f>IF('10'!$B$5="","",IF('10'!$B$68="","",'10'!$B$5))</f>
        <v/>
      </c>
      <c r="AY3226" s="137" t="str">
        <f>IF('10'!$B$5="","",IF('10'!$B$68="","","PCF008002"))</f>
        <v/>
      </c>
      <c r="AZ3226" s="140" t="str">
        <f>IF('10'!$B$5="","",IF('10'!$B$68="","",9))</f>
        <v/>
      </c>
      <c r="BA3226" s="137" t="str">
        <f>IF('10'!$B$5="","",IF('10'!$B$68="","",5))</f>
        <v/>
      </c>
      <c r="BB3226" s="137" t="str">
        <f>IF('10'!$B$5="","",IF('10'!$B$68="","",IF('10'!$F$68="","",'10'!$F$68)))</f>
        <v/>
      </c>
      <c r="BC3226" s="141" t="str">
        <f>IF('10'!$B$5="","",IF('10'!$B$68="","",0))</f>
        <v/>
      </c>
      <c r="BD3226" s="137" t="str">
        <f>IF('10'!$B$5="","",IF('10'!$B$68="","",'10'!$B$2))</f>
        <v/>
      </c>
      <c r="BE3226" s="138" t="str">
        <f>IF('10'!$B$5="","",IF('10'!$B$68="","",'10'!$B$4))</f>
        <v/>
      </c>
    </row>
    <row r="3227" spans="50:57" x14ac:dyDescent="0.25">
      <c r="AX3227" s="139" t="str">
        <f>IF('10'!$B$5="","",IF('10'!$B$68="","",'10'!$B$5))</f>
        <v/>
      </c>
      <c r="AY3227" s="137" t="str">
        <f>IF('10'!$B$5="","",IF('10'!$B$68="","","PCF008002"))</f>
        <v/>
      </c>
      <c r="AZ3227" s="140" t="str">
        <f>IF('10'!$B$5="","",IF('10'!$B$68="","",9))</f>
        <v/>
      </c>
      <c r="BA3227" s="137" t="str">
        <f>IF('10'!$B$5="","",IF('10'!$B$68="","",6))</f>
        <v/>
      </c>
      <c r="BB3227" s="137" t="str">
        <f>IF('10'!$B$5="","",IF('10'!$B$68="","",IF('10'!$G$68="","",'10'!$G$68)))</f>
        <v/>
      </c>
      <c r="BC3227" s="141" t="str">
        <f>IF('10'!$B$5="","",IF('10'!$B$68="","",0))</f>
        <v/>
      </c>
      <c r="BD3227" s="137" t="str">
        <f>IF('10'!$B$5="","",IF('10'!$B$68="","",'10'!$B$2))</f>
        <v/>
      </c>
      <c r="BE3227" s="138" t="str">
        <f>IF('10'!$B$5="","",IF('10'!$B$68="","",'10'!$B$4))</f>
        <v/>
      </c>
    </row>
    <row r="3228" spans="50:57" x14ac:dyDescent="0.25">
      <c r="AX3228" s="139" t="str">
        <f>IF('10'!$B$5="","",IF('10'!$B$68="","",'10'!$B$5))</f>
        <v/>
      </c>
      <c r="AY3228" s="137" t="str">
        <f>IF('10'!$B$5="","",IF('10'!$B$68="","","PCF008002"))</f>
        <v/>
      </c>
      <c r="AZ3228" s="140" t="str">
        <f>IF('10'!$B$5="","",IF('10'!$B$68="","",9))</f>
        <v/>
      </c>
      <c r="BA3228" s="137" t="str">
        <f>IF('10'!$B$5="","",IF('10'!$B$68="","",7))</f>
        <v/>
      </c>
      <c r="BB3228" s="137" t="str">
        <f>IF('10'!$B$5="","",IF('10'!$B$68="","",IF('10'!$H$68="","",'10'!$H$68)))</f>
        <v/>
      </c>
      <c r="BC3228" s="141" t="str">
        <f>IF('10'!$B$5="","",IF('10'!$B$68="","",0))</f>
        <v/>
      </c>
      <c r="BD3228" s="137" t="str">
        <f>IF('10'!$B$5="","",IF('10'!$B$68="","",'10'!$B$2))</f>
        <v/>
      </c>
      <c r="BE3228" s="138" t="str">
        <f>IF('10'!$B$5="","",IF('10'!$B$68="","",'10'!$B$4))</f>
        <v/>
      </c>
    </row>
    <row r="3229" spans="50:57" x14ac:dyDescent="0.25">
      <c r="AX3229" s="139" t="str">
        <f>IF('10'!$B$5="","",IF('10'!$B$68="","",'10'!$B$5))</f>
        <v/>
      </c>
      <c r="AY3229" s="137" t="str">
        <f>IF('10'!$B$5="","",IF('10'!$B$68="","","PCF008002"))</f>
        <v/>
      </c>
      <c r="AZ3229" s="140" t="str">
        <f>IF('10'!$B$5="","",IF('10'!$B$68="","",9))</f>
        <v/>
      </c>
      <c r="BA3229" s="137" t="str">
        <f>IF('10'!$B$5="","",IF('10'!$B$68="","",8))</f>
        <v/>
      </c>
      <c r="BB3229" s="137" t="str">
        <f>IF('10'!$B$5="","",IF('10'!$B$68="","",IF('10'!$I$68="","",'10'!$I$68)))</f>
        <v/>
      </c>
      <c r="BC3229" s="141" t="str">
        <f>IF('10'!$B$5="","",IF('10'!$B$68="","",0))</f>
        <v/>
      </c>
      <c r="BD3229" s="137" t="str">
        <f>IF('10'!$B$5="","",IF('10'!$B$68="","",'10'!$B$2))</f>
        <v/>
      </c>
      <c r="BE3229" s="138" t="str">
        <f>IF('10'!$B$5="","",IF('10'!$B$68="","",'10'!$B$4))</f>
        <v/>
      </c>
    </row>
    <row r="3230" spans="50:57" x14ac:dyDescent="0.25">
      <c r="AX3230" s="139" t="str">
        <f>IF('10'!$B$5="","",IF('10'!$B$68="","",'10'!$B$5))</f>
        <v/>
      </c>
      <c r="AY3230" s="137" t="str">
        <f>IF('10'!$B$5="","",IF('10'!$B$68="","","PCF008002"))</f>
        <v/>
      </c>
      <c r="AZ3230" s="140" t="str">
        <f>IF('10'!$B$5="","",IF('10'!$B$68="","",9))</f>
        <v/>
      </c>
      <c r="BA3230" s="137" t="str">
        <f>IF('10'!$B$5="","",IF('10'!$B$68="","",9))</f>
        <v/>
      </c>
      <c r="BB3230" s="137" t="str">
        <f>IF('10'!$B$5="","",IF('10'!$B$68="","","QAQC"))</f>
        <v/>
      </c>
      <c r="BC3230" s="141" t="str">
        <f>IF('10'!$B$5="","",IF('10'!$B$68="","",0))</f>
        <v/>
      </c>
      <c r="BD3230" s="137" t="str">
        <f>IF('10'!$B$5="","",IF('10'!$B$68="","",'10'!$B$2))</f>
        <v/>
      </c>
      <c r="BE3230" s="138" t="str">
        <f>IF('10'!$B$5="","",IF('10'!$B$68="","",'10'!$B$4))</f>
        <v/>
      </c>
    </row>
    <row r="3231" spans="50:57" x14ac:dyDescent="0.25">
      <c r="AX3231" s="139" t="str">
        <f>IF('10'!$B$5="","",IF('10'!$B$68="","",'10'!$B$5))</f>
        <v/>
      </c>
      <c r="AY3231" s="137" t="str">
        <f>IF('10'!$B$5="","",IF('10'!$B$68="","","PCF008002"))</f>
        <v/>
      </c>
      <c r="AZ3231" s="140" t="str">
        <f>IF('10'!$B$5="","",IF('10'!$B$68="","",9))</f>
        <v/>
      </c>
      <c r="BA3231" s="137" t="str">
        <f>IF('10'!$B$5="","",IF('10'!$B$68="","",10))</f>
        <v/>
      </c>
      <c r="BB3231" s="137" t="str">
        <f>IF('10'!$B$5="","",IF('10'!$B$68="","",IF('10'!$R$68="","",'10'!$R$68)))</f>
        <v/>
      </c>
      <c r="BC3231" s="141" t="str">
        <f>IF('10'!$B$5="","",IF('10'!$B$68="","",0))</f>
        <v/>
      </c>
      <c r="BD3231" s="137" t="str">
        <f>IF('10'!$B$5="","",IF('10'!$B$68="","",'10'!$B$2))</f>
        <v/>
      </c>
      <c r="BE3231" s="138" t="str">
        <f>IF('10'!$B$5="","",IF('10'!$B$68="","",'10'!$B$4))</f>
        <v/>
      </c>
    </row>
    <row r="3232" spans="50:57" x14ac:dyDescent="0.25">
      <c r="AX3232" s="139" t="str">
        <f>IF('10'!$B$5="","",IF('10'!$B$68="","",'10'!$B$5))</f>
        <v/>
      </c>
      <c r="AY3232" s="137" t="str">
        <f>IF('10'!$B$5="","",IF('10'!$B$68="","","PCF008002"))</f>
        <v/>
      </c>
      <c r="AZ3232" s="140" t="str">
        <f>IF('10'!$B$5="","",IF('10'!$B$68="","",9))</f>
        <v/>
      </c>
      <c r="BA3232" s="137" t="str">
        <f>IF('10'!$B$5="","",IF('10'!$B$68="","",11))</f>
        <v/>
      </c>
      <c r="BB3232" s="137" t="str">
        <f>IF('10'!$B$5="","",IF('10'!$B$68="","",IF('10'!$K$68="","",'10'!$K$68)))</f>
        <v/>
      </c>
      <c r="BC3232" s="141" t="str">
        <f>IF('10'!$B$5="","",IF('10'!$B$68="","",0))</f>
        <v/>
      </c>
      <c r="BD3232" s="137" t="str">
        <f>IF('10'!$B$5="","",IF('10'!$B$68="","",'10'!$B$2))</f>
        <v/>
      </c>
      <c r="BE3232" s="138" t="str">
        <f>IF('10'!$B$5="","",IF('10'!$B$68="","",'10'!$B$4))</f>
        <v/>
      </c>
    </row>
    <row r="3233" spans="50:57" x14ac:dyDescent="0.25">
      <c r="AX3233" s="139" t="str">
        <f>IF('10'!$B$5="","",IF('10'!$B$68="","",'10'!$B$5))</f>
        <v/>
      </c>
      <c r="AY3233" s="137" t="str">
        <f>IF('10'!$B$5="","",IF('10'!$B$68="","","PCF008002"))</f>
        <v/>
      </c>
      <c r="AZ3233" s="140" t="str">
        <f>IF('10'!$B$5="","",IF('10'!$B$68="","",9))</f>
        <v/>
      </c>
      <c r="BA3233" s="137" t="str">
        <f>IF('10'!$B$5="","",IF('10'!$B$68="","",12))</f>
        <v/>
      </c>
      <c r="BB3233" s="137" t="str">
        <f>IF('10'!$B$5="","",IF('10'!$B$68="","",IF('10'!$E$68="","",'10'!$E$68)))</f>
        <v/>
      </c>
      <c r="BC3233" s="141" t="str">
        <f>IF('10'!$B$5="","",IF('10'!$B$68="","",0))</f>
        <v/>
      </c>
      <c r="BD3233" s="137" t="str">
        <f>IF('10'!$B$5="","",IF('10'!$B$68="","",'10'!$B$2))</f>
        <v/>
      </c>
      <c r="BE3233" s="138" t="str">
        <f>IF('10'!$B$5="","",IF('10'!$B$68="","",'10'!$B$4))</f>
        <v/>
      </c>
    </row>
    <row r="3234" spans="50:57" x14ac:dyDescent="0.25">
      <c r="AX3234" s="139" t="str">
        <f>IF('10'!$B$5="","",IF('10'!$B$68="","",'10'!$B$5))</f>
        <v/>
      </c>
      <c r="AY3234" s="137" t="str">
        <f>IF('10'!$B$5="","",IF('10'!$B$68="","","PCF008002"))</f>
        <v/>
      </c>
      <c r="AZ3234" s="140" t="str">
        <f>IF('10'!$B$5="","",IF('10'!$B$68="","",9))</f>
        <v/>
      </c>
      <c r="BA3234" s="137" t="str">
        <f>IF('10'!$B$5="","",IF('10'!$B$68="","",990))</f>
        <v/>
      </c>
      <c r="BB3234" s="137"/>
      <c r="BC3234" s="141" t="str">
        <f>IF('10'!$B$5="","",IF('10'!$B$68="","",0))</f>
        <v/>
      </c>
      <c r="BD3234" s="137" t="str">
        <f>IF('10'!$B$5="","",IF('10'!$B$68="","",'10'!$B$2))</f>
        <v/>
      </c>
      <c r="BE3234" s="138" t="str">
        <f>IF('10'!$B$5="","",IF('10'!$B$68="","",'10'!$B$4))</f>
        <v/>
      </c>
    </row>
    <row r="3235" spans="50:57" x14ac:dyDescent="0.25">
      <c r="AX3235" s="139" t="str">
        <f>IF('10'!$B$5="","",IF('10'!$B$68="","",'10'!$B$5))</f>
        <v/>
      </c>
      <c r="AY3235" s="137" t="str">
        <f>IF('10'!$B$5="","",IF('10'!$B$68="","","PCF008002"))</f>
        <v/>
      </c>
      <c r="AZ3235" s="140" t="str">
        <f>IF('10'!$B$5="","",IF('10'!$B$68="","",9))</f>
        <v/>
      </c>
      <c r="BA3235" s="137" t="str">
        <f>IF('10'!$B$5="","",IF('10'!$B$68="","",992))</f>
        <v/>
      </c>
      <c r="BB3235" s="137"/>
      <c r="BC3235" s="141" t="str">
        <f>IF('10'!$B$5="","",IF('10'!$B$68="","",0))</f>
        <v/>
      </c>
      <c r="BD3235" s="137" t="str">
        <f>IF('10'!$B$5="","",IF('10'!$B$68="","",'10'!$B$2))</f>
        <v/>
      </c>
      <c r="BE3235" s="138" t="str">
        <f>IF('10'!$B$5="","",IF('10'!$B$68="","",'10'!$B$4))</f>
        <v/>
      </c>
    </row>
    <row r="3236" spans="50:57" x14ac:dyDescent="0.25">
      <c r="AX3236" s="139" t="str">
        <f>IF('10'!$B$5="","",IF('10'!$B$68="","",'10'!$B$5))</f>
        <v/>
      </c>
      <c r="AY3236" s="137" t="str">
        <f>IF('10'!$B$5="","",IF('10'!$B$68="","","PCF008002"))</f>
        <v/>
      </c>
      <c r="AZ3236" s="140" t="str">
        <f>IF('10'!$B$5="","",IF('10'!$B$68="","",9))</f>
        <v/>
      </c>
      <c r="BA3236" s="137" t="str">
        <f>IF('10'!$B$5="","",IF('10'!$B$68="","",993))</f>
        <v/>
      </c>
      <c r="BB3236" s="137"/>
      <c r="BC3236" s="141" t="str">
        <f>IF('10'!$B$5="","",IF('10'!$B$68="","",0))</f>
        <v/>
      </c>
      <c r="BD3236" s="137" t="str">
        <f>IF('10'!$B$5="","",IF('10'!$B$68="","",'10'!$B$2))</f>
        <v/>
      </c>
      <c r="BE3236" s="138" t="str">
        <f>IF('10'!$B$5="","",IF('10'!$B$68="","",'10'!$B$4))</f>
        <v/>
      </c>
    </row>
    <row r="3237" spans="50:57" x14ac:dyDescent="0.25">
      <c r="AX3237" s="139" t="str">
        <f>IF('10'!$B$5="","",IF('10'!$B$68="","",'10'!$B$5))</f>
        <v/>
      </c>
      <c r="AY3237" s="137" t="str">
        <f>IF('10'!$B$5="","",IF('10'!$B$68="","","PCF008002"))</f>
        <v/>
      </c>
      <c r="AZ3237" s="140" t="str">
        <f>IF('10'!$B$5="","",IF('10'!$B$68="","",9))</f>
        <v/>
      </c>
      <c r="BA3237" s="137" t="str">
        <f>IF('10'!$B$5="","",IF('10'!$B$68="","",994))</f>
        <v/>
      </c>
      <c r="BB3237" s="137"/>
      <c r="BC3237" s="141" t="str">
        <f>IF('10'!$B$5="","",IF('10'!$B$68="","",0))</f>
        <v/>
      </c>
      <c r="BD3237" s="137" t="str">
        <f>IF('10'!$B$5="","",IF('10'!$B$68="","",'10'!$B$2))</f>
        <v/>
      </c>
      <c r="BE3237" s="138" t="str">
        <f>IF('10'!$B$5="","",IF('10'!$B$68="","",'10'!$B$4))</f>
        <v/>
      </c>
    </row>
    <row r="3238" spans="50:57" x14ac:dyDescent="0.25">
      <c r="AX3238" s="139" t="str">
        <f>IF('10'!$B$5="","",IF('10'!$B$68="","",'10'!$B$5))</f>
        <v/>
      </c>
      <c r="AY3238" s="137" t="str">
        <f>IF('10'!$B$5="","",IF('10'!$B$68="","","PCF008002"))</f>
        <v/>
      </c>
      <c r="AZ3238" s="140" t="str">
        <f>IF('10'!$B$5="","",IF('10'!$B$68="","",9))</f>
        <v/>
      </c>
      <c r="BA3238" s="137" t="str">
        <f>IF('10'!$B$5="","",IF('10'!$B$68="","",995))</f>
        <v/>
      </c>
      <c r="BB3238" s="137"/>
      <c r="BC3238" s="141" t="str">
        <f>IF('10'!$B$5="","",IF('10'!$B$68="","",0))</f>
        <v/>
      </c>
      <c r="BD3238" s="137" t="str">
        <f>IF('10'!$B$5="","",IF('10'!$B$68="","",'10'!$B$2))</f>
        <v/>
      </c>
      <c r="BE3238" s="138" t="str">
        <f>IF('10'!$B$5="","",IF('10'!$B$68="","",'10'!$B$4))</f>
        <v/>
      </c>
    </row>
    <row r="3239" spans="50:57" x14ac:dyDescent="0.25">
      <c r="AX3239" s="139" t="str">
        <f>IF('10'!$B$5="","",IF('10'!$B$68="","",'10'!$B$5))</f>
        <v/>
      </c>
      <c r="AY3239" s="137" t="str">
        <f>IF('10'!$B$5="","",IF('10'!$B$68="","","PCF008002"))</f>
        <v/>
      </c>
      <c r="AZ3239" s="140" t="str">
        <f>IF('10'!$B$5="","",IF('10'!$B$68="","",9))</f>
        <v/>
      </c>
      <c r="BA3239" s="137" t="str">
        <f>IF('10'!$B$5="","",IF('10'!$B$68="","",996))</f>
        <v/>
      </c>
      <c r="BB3239" s="137"/>
      <c r="BC3239" s="141" t="str">
        <f>IF('10'!$B$5="","",IF('10'!$B$68="","",0))</f>
        <v/>
      </c>
      <c r="BD3239" s="137" t="str">
        <f>IF('10'!$B$5="","",IF('10'!$B$68="","",'10'!$B$2))</f>
        <v/>
      </c>
      <c r="BE3239" s="138" t="str">
        <f>IF('10'!$B$5="","",IF('10'!$B$68="","",'10'!$B$4))</f>
        <v/>
      </c>
    </row>
    <row r="3240" spans="50:57" x14ac:dyDescent="0.25">
      <c r="AX3240" s="139" t="str">
        <f>IF('10'!$B$5="","",IF('10'!$B$68="","",'10'!$B$5))</f>
        <v/>
      </c>
      <c r="AY3240" s="137" t="str">
        <f>IF('10'!$B$5="","",IF('10'!$B$68="","","PCF008002"))</f>
        <v/>
      </c>
      <c r="AZ3240" s="140" t="str">
        <f>IF('10'!$B$5="","",IF('10'!$B$68="","",9))</f>
        <v/>
      </c>
      <c r="BA3240" s="137" t="str">
        <f>IF('10'!$B$5="","",IF('10'!$B$68="","",997))</f>
        <v/>
      </c>
      <c r="BB3240" s="137"/>
      <c r="BC3240" s="141" t="str">
        <f>IF('10'!$B$5="","",IF('10'!$B$68="","",0))</f>
        <v/>
      </c>
      <c r="BD3240" s="137" t="str">
        <f>IF('10'!$B$5="","",IF('10'!$B$68="","",'10'!$B$2))</f>
        <v/>
      </c>
      <c r="BE3240" s="138" t="str">
        <f>IF('10'!$B$5="","",IF('10'!$B$68="","",'10'!$B$4))</f>
        <v/>
      </c>
    </row>
    <row r="3241" spans="50:57" x14ac:dyDescent="0.25">
      <c r="AX3241" s="139" t="str">
        <f>IF('10'!$B$5="","",IF('10'!$B$68="","",'10'!$B$5))</f>
        <v/>
      </c>
      <c r="AY3241" s="137" t="str">
        <f>IF('10'!$B$5="","",IF('10'!$B$68="","","PCF008002"))</f>
        <v/>
      </c>
      <c r="AZ3241" s="140" t="str">
        <f>IF('10'!$B$5="","",IF('10'!$B$68="","",9))</f>
        <v/>
      </c>
      <c r="BA3241" s="137" t="str">
        <f>IF('10'!$B$5="","",IF('10'!$B$68="","",998))</f>
        <v/>
      </c>
      <c r="BB3241" s="137"/>
      <c r="BC3241" s="141" t="str">
        <f>IF('10'!$B$5="","",IF('10'!$B$68="","",0))</f>
        <v/>
      </c>
      <c r="BD3241" s="137" t="str">
        <f>IF('10'!$B$5="","",IF('10'!$B$68="","",'10'!$B$2))</f>
        <v/>
      </c>
      <c r="BE3241" s="138" t="str">
        <f>IF('10'!$B$5="","",IF('10'!$B$68="","",'10'!$B$4))</f>
        <v/>
      </c>
    </row>
    <row r="3242" spans="50:57" x14ac:dyDescent="0.25">
      <c r="AX3242" s="139" t="str">
        <f>IF('10'!$B$5="","",IF('10'!$B$68="","",'10'!$B$5))</f>
        <v/>
      </c>
      <c r="AY3242" s="137" t="str">
        <f>IF('10'!$B$5="","",IF('10'!$B$68="","","PCF008002"))</f>
        <v/>
      </c>
      <c r="AZ3242" s="140" t="str">
        <f>IF('10'!$B$5="","",IF('10'!$B$68="","",9))</f>
        <v/>
      </c>
      <c r="BA3242" s="137" t="str">
        <f>IF('10'!$B$5="","",IF('10'!$B$68="","",999))</f>
        <v/>
      </c>
      <c r="BB3242" s="137"/>
      <c r="BC3242" s="141" t="str">
        <f>IF('10'!$B$5="","",IF('10'!$B$68="","",0))</f>
        <v/>
      </c>
      <c r="BD3242" s="137" t="str">
        <f>IF('10'!$B$5="","",IF('10'!$B$68="","",'10'!$B$2))</f>
        <v/>
      </c>
      <c r="BE3242" s="138" t="str">
        <f>IF('10'!$B$5="","",IF('10'!$B$68="","",'10'!$B$4))</f>
        <v/>
      </c>
    </row>
    <row r="3243" spans="50:57" x14ac:dyDescent="0.25">
      <c r="AX3243" s="139" t="str">
        <f>IF('10'!$B$5="","",IF('10'!$B$69="","",'10'!$B$5))</f>
        <v/>
      </c>
      <c r="AY3243" s="137" t="str">
        <f>IF('10'!$B$5="","",IF('10'!$B$69="","","PCF008002"))</f>
        <v/>
      </c>
      <c r="AZ3243" s="140" t="str">
        <f>IF('10'!$B$5="","",IF('10'!$B$69="","",10))</f>
        <v/>
      </c>
      <c r="BA3243" s="137" t="str">
        <f>IF('10'!$B$5="","",IF('10'!$B$69="","",1))</f>
        <v/>
      </c>
      <c r="BB3243" s="137" t="str">
        <f>IF('10'!$B$5="","",IF('10'!$B$69="","",IF('10'!$B$69="","",'10'!$B$69)))</f>
        <v/>
      </c>
      <c r="BC3243" s="141" t="str">
        <f>IF('10'!$B$5="","",IF('10'!$B$69="","",0))</f>
        <v/>
      </c>
      <c r="BD3243" s="137" t="str">
        <f>IF('10'!$B$5="","",IF('10'!$B$69="","",'10'!$B$2))</f>
        <v/>
      </c>
      <c r="BE3243" s="138" t="str">
        <f>IF('10'!$B$5="","",IF('10'!$B$69="","",'10'!$B$4))</f>
        <v/>
      </c>
    </row>
    <row r="3244" spans="50:57" x14ac:dyDescent="0.25">
      <c r="AX3244" s="139" t="str">
        <f>IF('10'!$B$5="","",IF('10'!$B$69="","",'10'!$B$5))</f>
        <v/>
      </c>
      <c r="AY3244" s="137" t="str">
        <f>IF('10'!$B$5="","",IF('10'!$B$69="","","PCF008002"))</f>
        <v/>
      </c>
      <c r="AZ3244" s="140" t="str">
        <f>IF('10'!$B$5="","",IF('10'!$B$69="","",10))</f>
        <v/>
      </c>
      <c r="BA3244" s="137" t="str">
        <f>IF('10'!$B$5="","",IF('10'!$B$69="","",2))</f>
        <v/>
      </c>
      <c r="BB3244" s="137" t="str">
        <f>IF('10'!$B$5="","",IF('10'!$B$69="","",IF('10'!$J$69="","",'10'!$J$69)))</f>
        <v/>
      </c>
      <c r="BC3244" s="141" t="str">
        <f>IF('10'!$B$5="","",IF('10'!$B$69="","",0))</f>
        <v/>
      </c>
      <c r="BD3244" s="137" t="str">
        <f>IF('10'!$B$5="","",IF('10'!$B$69="","",'10'!$B$2))</f>
        <v/>
      </c>
      <c r="BE3244" s="138" t="str">
        <f>IF('10'!$B$5="","",IF('10'!$B$69="","",'10'!$B$4))</f>
        <v/>
      </c>
    </row>
    <row r="3245" spans="50:57" x14ac:dyDescent="0.25">
      <c r="AX3245" s="139" t="str">
        <f>IF('10'!$B$5="","",IF('10'!$B$69="","",'10'!$B$5))</f>
        <v/>
      </c>
      <c r="AY3245" s="137" t="str">
        <f>IF('10'!$B$5="","",IF('10'!$B$69="","","PCF008002"))</f>
        <v/>
      </c>
      <c r="AZ3245" s="140" t="str">
        <f>IF('10'!$B$5="","",IF('10'!$B$69="","",10))</f>
        <v/>
      </c>
      <c r="BA3245" s="137" t="str">
        <f>IF('10'!$B$5="","",IF('10'!$B$69="","",3))</f>
        <v/>
      </c>
      <c r="BB3245" s="137" t="str">
        <f>IF('10'!$B$5="","",IF('10'!$B$69="","",IF('10'!$D$69="","",'10'!$D$69)))</f>
        <v/>
      </c>
      <c r="BC3245" s="141" t="str">
        <f>IF('10'!$B$5="","",IF('10'!$B$69="","",0))</f>
        <v/>
      </c>
      <c r="BD3245" s="137" t="str">
        <f>IF('10'!$B$5="","",IF('10'!$B$69="","",'10'!$B$2))</f>
        <v/>
      </c>
      <c r="BE3245" s="138" t="str">
        <f>IF('10'!$B$5="","",IF('10'!$B$69="","",'10'!$B$4))</f>
        <v/>
      </c>
    </row>
    <row r="3246" spans="50:57" x14ac:dyDescent="0.25">
      <c r="AX3246" s="139" t="str">
        <f>IF('10'!$B$5="","",IF('10'!$B$69="","",'10'!$B$5))</f>
        <v/>
      </c>
      <c r="AY3246" s="137" t="str">
        <f>IF('10'!$B$5="","",IF('10'!$B$69="","","PCF008002"))</f>
        <v/>
      </c>
      <c r="AZ3246" s="140" t="str">
        <f>IF('10'!$B$5="","",IF('10'!$B$69="","",10))</f>
        <v/>
      </c>
      <c r="BA3246" s="137" t="str">
        <f>IF('10'!$B$5="","",IF('10'!$B$69="","",4))</f>
        <v/>
      </c>
      <c r="BB3246" s="137" t="str">
        <f>IF('10'!$B$5="","",IF('10'!$B$69="","",IF('10'!$D$69="","",'10'!$D$69)))</f>
        <v/>
      </c>
      <c r="BC3246" s="141" t="str">
        <f>IF('10'!$B$5="","",IF('10'!$B$69="","",0))</f>
        <v/>
      </c>
      <c r="BD3246" s="137" t="str">
        <f>IF('10'!$B$5="","",IF('10'!$B$69="","",'10'!$B$2))</f>
        <v/>
      </c>
      <c r="BE3246" s="138" t="str">
        <f>IF('10'!$B$5="","",IF('10'!$B$69="","",'10'!$B$4))</f>
        <v/>
      </c>
    </row>
    <row r="3247" spans="50:57" x14ac:dyDescent="0.25">
      <c r="AX3247" s="139" t="str">
        <f>IF('10'!$B$5="","",IF('10'!$B$69="","",'10'!$B$5))</f>
        <v/>
      </c>
      <c r="AY3247" s="137" t="str">
        <f>IF('10'!$B$5="","",IF('10'!$B$69="","","PCF008002"))</f>
        <v/>
      </c>
      <c r="AZ3247" s="140" t="str">
        <f>IF('10'!$B$5="","",IF('10'!$B$69="","",10))</f>
        <v/>
      </c>
      <c r="BA3247" s="137" t="str">
        <f>IF('10'!$B$5="","",IF('10'!$B$69="","",5))</f>
        <v/>
      </c>
      <c r="BB3247" s="137" t="str">
        <f>IF('10'!$B$5="","",IF('10'!$B$69="","",IF('10'!$F$69="","",'10'!$F$69)))</f>
        <v/>
      </c>
      <c r="BC3247" s="141" t="str">
        <f>IF('10'!$B$5="","",IF('10'!$B$69="","",0))</f>
        <v/>
      </c>
      <c r="BD3247" s="137" t="str">
        <f>IF('10'!$B$5="","",IF('10'!$B$69="","",'10'!$B$2))</f>
        <v/>
      </c>
      <c r="BE3247" s="138" t="str">
        <f>IF('10'!$B$5="","",IF('10'!$B$69="","",'10'!$B$4))</f>
        <v/>
      </c>
    </row>
    <row r="3248" spans="50:57" x14ac:dyDescent="0.25">
      <c r="AX3248" s="139" t="str">
        <f>IF('10'!$B$5="","",IF('10'!$B$69="","",'10'!$B$5))</f>
        <v/>
      </c>
      <c r="AY3248" s="137" t="str">
        <f>IF('10'!$B$5="","",IF('10'!$B$69="","","PCF008002"))</f>
        <v/>
      </c>
      <c r="AZ3248" s="140" t="str">
        <f>IF('10'!$B$5="","",IF('10'!$B$69="","",10))</f>
        <v/>
      </c>
      <c r="BA3248" s="137" t="str">
        <f>IF('10'!$B$5="","",IF('10'!$B$69="","",6))</f>
        <v/>
      </c>
      <c r="BB3248" s="137" t="str">
        <f>IF('10'!$B$5="","",IF('10'!$B$69="","",IF('10'!$G$69="","",'10'!$G$69)))</f>
        <v/>
      </c>
      <c r="BC3248" s="141" t="str">
        <f>IF('10'!$B$5="","",IF('10'!$B$69="","",0))</f>
        <v/>
      </c>
      <c r="BD3248" s="137" t="str">
        <f>IF('10'!$B$5="","",IF('10'!$B$69="","",'10'!$B$2))</f>
        <v/>
      </c>
      <c r="BE3248" s="138" t="str">
        <f>IF('10'!$B$5="","",IF('10'!$B$69="","",'10'!$B$4))</f>
        <v/>
      </c>
    </row>
    <row r="3249" spans="50:57" x14ac:dyDescent="0.25">
      <c r="AX3249" s="139" t="str">
        <f>IF('10'!$B$5="","",IF('10'!$B$69="","",'10'!$B$5))</f>
        <v/>
      </c>
      <c r="AY3249" s="137" t="str">
        <f>IF('10'!$B$5="","",IF('10'!$B$69="","","PCF008002"))</f>
        <v/>
      </c>
      <c r="AZ3249" s="140" t="str">
        <f>IF('10'!$B$5="","",IF('10'!$B$69="","",10))</f>
        <v/>
      </c>
      <c r="BA3249" s="137" t="str">
        <f>IF('10'!$B$5="","",IF('10'!$B$69="","",7))</f>
        <v/>
      </c>
      <c r="BB3249" s="137" t="str">
        <f>IF('10'!$B$5="","",IF('10'!$B$69="","",IF('10'!$H$69="","",'10'!$H$69)))</f>
        <v/>
      </c>
      <c r="BC3249" s="141" t="str">
        <f>IF('10'!$B$5="","",IF('10'!$B$69="","",0))</f>
        <v/>
      </c>
      <c r="BD3249" s="137" t="str">
        <f>IF('10'!$B$5="","",IF('10'!$B$69="","",'10'!$B$2))</f>
        <v/>
      </c>
      <c r="BE3249" s="138" t="str">
        <f>IF('10'!$B$5="","",IF('10'!$B$69="","",'10'!$B$4))</f>
        <v/>
      </c>
    </row>
    <row r="3250" spans="50:57" x14ac:dyDescent="0.25">
      <c r="AX3250" s="139" t="str">
        <f>IF('10'!$B$5="","",IF('10'!$B$69="","",'10'!$B$5))</f>
        <v/>
      </c>
      <c r="AY3250" s="137" t="str">
        <f>IF('10'!$B$5="","",IF('10'!$B$69="","","PCF008002"))</f>
        <v/>
      </c>
      <c r="AZ3250" s="140" t="str">
        <f>IF('10'!$B$5="","",IF('10'!$B$69="","",10))</f>
        <v/>
      </c>
      <c r="BA3250" s="137" t="str">
        <f>IF('10'!$B$5="","",IF('10'!$B$69="","",8))</f>
        <v/>
      </c>
      <c r="BB3250" s="137" t="str">
        <f>IF('10'!$B$5="","",IF('10'!$B$69="","",IF('10'!$I$69="","",'10'!$I$69)))</f>
        <v/>
      </c>
      <c r="BC3250" s="141" t="str">
        <f>IF('10'!$B$5="","",IF('10'!$B$69="","",0))</f>
        <v/>
      </c>
      <c r="BD3250" s="137" t="str">
        <f>IF('10'!$B$5="","",IF('10'!$B$69="","",'10'!$B$2))</f>
        <v/>
      </c>
      <c r="BE3250" s="138" t="str">
        <f>IF('10'!$B$5="","",IF('10'!$B$69="","",'10'!$B$4))</f>
        <v/>
      </c>
    </row>
    <row r="3251" spans="50:57" x14ac:dyDescent="0.25">
      <c r="AX3251" s="139" t="str">
        <f>IF('10'!$B$5="","",IF('10'!$B$69="","",'10'!$B$5))</f>
        <v/>
      </c>
      <c r="AY3251" s="137" t="str">
        <f>IF('10'!$B$5="","",IF('10'!$B$69="","","PCF008002"))</f>
        <v/>
      </c>
      <c r="AZ3251" s="140" t="str">
        <f>IF('10'!$B$5="","",IF('10'!$B$69="","",10))</f>
        <v/>
      </c>
      <c r="BA3251" s="137" t="str">
        <f>IF('10'!$B$5="","",IF('10'!$B$69="","",9))</f>
        <v/>
      </c>
      <c r="BB3251" s="137" t="str">
        <f>IF('10'!$B$5="","",IF('10'!$B$69="","","QAQC"))</f>
        <v/>
      </c>
      <c r="BC3251" s="141" t="str">
        <f>IF('10'!$B$5="","",IF('10'!$B$69="","",0))</f>
        <v/>
      </c>
      <c r="BD3251" s="137" t="str">
        <f>IF('10'!$B$5="","",IF('10'!$B$69="","",'10'!$B$2))</f>
        <v/>
      </c>
      <c r="BE3251" s="138" t="str">
        <f>IF('10'!$B$5="","",IF('10'!$B$69="","",'10'!$B$4))</f>
        <v/>
      </c>
    </row>
    <row r="3252" spans="50:57" x14ac:dyDescent="0.25">
      <c r="AX3252" s="139" t="str">
        <f>IF('10'!$B$5="","",IF('10'!$B$69="","",'10'!$B$5))</f>
        <v/>
      </c>
      <c r="AY3252" s="137" t="str">
        <f>IF('10'!$B$5="","",IF('10'!$B$69="","","PCF008002"))</f>
        <v/>
      </c>
      <c r="AZ3252" s="140" t="str">
        <f>IF('10'!$B$5="","",IF('10'!$B$69="","",10))</f>
        <v/>
      </c>
      <c r="BA3252" s="137" t="str">
        <f>IF('10'!$B$5="","",IF('10'!$B$69="","",10))</f>
        <v/>
      </c>
      <c r="BB3252" s="137" t="str">
        <f>IF('10'!$B$5="","",IF('10'!$B$69="","",IF('10'!$R$69="","",'10'!$R$69)))</f>
        <v/>
      </c>
      <c r="BC3252" s="141" t="str">
        <f>IF('10'!$B$5="","",IF('10'!$B$69="","",0))</f>
        <v/>
      </c>
      <c r="BD3252" s="137" t="str">
        <f>IF('10'!$B$5="","",IF('10'!$B$69="","",'10'!$B$2))</f>
        <v/>
      </c>
      <c r="BE3252" s="138" t="str">
        <f>IF('10'!$B$5="","",IF('10'!$B$69="","",'10'!$B$4))</f>
        <v/>
      </c>
    </row>
    <row r="3253" spans="50:57" x14ac:dyDescent="0.25">
      <c r="AX3253" s="139" t="str">
        <f>IF('10'!$B$5="","",IF('10'!$B$69="","",'10'!$B$5))</f>
        <v/>
      </c>
      <c r="AY3253" s="137" t="str">
        <f>IF('10'!$B$5="","",IF('10'!$B$69="","","PCF008002"))</f>
        <v/>
      </c>
      <c r="AZ3253" s="140" t="str">
        <f>IF('10'!$B$5="","",IF('10'!$B$69="","",10))</f>
        <v/>
      </c>
      <c r="BA3253" s="137" t="str">
        <f>IF('10'!$B$5="","",IF('10'!$B$69="","",11))</f>
        <v/>
      </c>
      <c r="BB3253" s="137" t="str">
        <f>IF('10'!$B$5="","",IF('10'!$B$69="","",IF('10'!$K$69="","",'10'!$K$69)))</f>
        <v/>
      </c>
      <c r="BC3253" s="141" t="str">
        <f>IF('10'!$B$5="","",IF('10'!$B$69="","",0))</f>
        <v/>
      </c>
      <c r="BD3253" s="137" t="str">
        <f>IF('10'!$B$5="","",IF('10'!$B$69="","",'10'!$B$2))</f>
        <v/>
      </c>
      <c r="BE3253" s="138" t="str">
        <f>IF('10'!$B$5="","",IF('10'!$B$69="","",'10'!$B$4))</f>
        <v/>
      </c>
    </row>
    <row r="3254" spans="50:57" x14ac:dyDescent="0.25">
      <c r="AX3254" s="139" t="str">
        <f>IF('10'!$B$5="","",IF('10'!$B$69="","",'10'!$B$5))</f>
        <v/>
      </c>
      <c r="AY3254" s="137" t="str">
        <f>IF('10'!$B$5="","",IF('10'!$B$69="","","PCF008002"))</f>
        <v/>
      </c>
      <c r="AZ3254" s="140" t="str">
        <f>IF('10'!$B$5="","",IF('10'!$B$69="","",10))</f>
        <v/>
      </c>
      <c r="BA3254" s="137" t="str">
        <f>IF('10'!$B$5="","",IF('10'!$B$69="","",12))</f>
        <v/>
      </c>
      <c r="BB3254" s="137" t="str">
        <f>IF('10'!$B$5="","",IF('10'!$B$69="","",IF('10'!$E$69="","",'10'!$E$69)))</f>
        <v/>
      </c>
      <c r="BC3254" s="141" t="str">
        <f>IF('10'!$B$5="","",IF('10'!$B$69="","",0))</f>
        <v/>
      </c>
      <c r="BD3254" s="137" t="str">
        <f>IF('10'!$B$5="","",IF('10'!$B$69="","",'10'!$B$2))</f>
        <v/>
      </c>
      <c r="BE3254" s="138" t="str">
        <f>IF('10'!$B$5="","",IF('10'!$B$69="","",'10'!$B$4))</f>
        <v/>
      </c>
    </row>
    <row r="3255" spans="50:57" x14ac:dyDescent="0.25">
      <c r="AX3255" s="139" t="str">
        <f>IF('10'!$B$5="","",IF('10'!$B$69="","",'10'!$B$5))</f>
        <v/>
      </c>
      <c r="AY3255" s="137" t="str">
        <f>IF('10'!$B$5="","",IF('10'!$B$69="","","PCF008002"))</f>
        <v/>
      </c>
      <c r="AZ3255" s="140" t="str">
        <f>IF('10'!$B$5="","",IF('10'!$B$69="","",10))</f>
        <v/>
      </c>
      <c r="BA3255" s="137" t="str">
        <f>IF('10'!$B$5="","",IF('10'!$B$69="","",990))</f>
        <v/>
      </c>
      <c r="BB3255" s="137"/>
      <c r="BC3255" s="141" t="str">
        <f>IF('10'!$B$5="","",IF('10'!$B$69="","",0))</f>
        <v/>
      </c>
      <c r="BD3255" s="137" t="str">
        <f>IF('10'!$B$5="","",IF('10'!$B$69="","",'10'!$B$2))</f>
        <v/>
      </c>
      <c r="BE3255" s="138" t="str">
        <f>IF('10'!$B$5="","",IF('10'!$B$69="","",'10'!$B$4))</f>
        <v/>
      </c>
    </row>
    <row r="3256" spans="50:57" x14ac:dyDescent="0.25">
      <c r="AX3256" s="139" t="str">
        <f>IF('10'!$B$5="","",IF('10'!$B$69="","",'10'!$B$5))</f>
        <v/>
      </c>
      <c r="AY3256" s="137" t="str">
        <f>IF('10'!$B$5="","",IF('10'!$B$69="","","PCF008002"))</f>
        <v/>
      </c>
      <c r="AZ3256" s="140" t="str">
        <f>IF('10'!$B$5="","",IF('10'!$B$69="","",10))</f>
        <v/>
      </c>
      <c r="BA3256" s="137" t="str">
        <f>IF('10'!$B$5="","",IF('10'!$B$69="","",992))</f>
        <v/>
      </c>
      <c r="BB3256" s="137"/>
      <c r="BC3256" s="141" t="str">
        <f>IF('10'!$B$5="","",IF('10'!$B$69="","",0))</f>
        <v/>
      </c>
      <c r="BD3256" s="137" t="str">
        <f>IF('10'!$B$5="","",IF('10'!$B$69="","",'10'!$B$2))</f>
        <v/>
      </c>
      <c r="BE3256" s="138" t="str">
        <f>IF('10'!$B$5="","",IF('10'!$B$69="","",'10'!$B$4))</f>
        <v/>
      </c>
    </row>
    <row r="3257" spans="50:57" x14ac:dyDescent="0.25">
      <c r="AX3257" s="139" t="str">
        <f>IF('10'!$B$5="","",IF('10'!$B$69="","",'10'!$B$5))</f>
        <v/>
      </c>
      <c r="AY3257" s="137" t="str">
        <f>IF('10'!$B$5="","",IF('10'!$B$69="","","PCF008002"))</f>
        <v/>
      </c>
      <c r="AZ3257" s="140" t="str">
        <f>IF('10'!$B$5="","",IF('10'!$B$69="","",10))</f>
        <v/>
      </c>
      <c r="BA3257" s="137" t="str">
        <f>IF('10'!$B$5="","",IF('10'!$B$69="","",993))</f>
        <v/>
      </c>
      <c r="BB3257" s="137"/>
      <c r="BC3257" s="141" t="str">
        <f>IF('10'!$B$5="","",IF('10'!$B$69="","",0))</f>
        <v/>
      </c>
      <c r="BD3257" s="137" t="str">
        <f>IF('10'!$B$5="","",IF('10'!$B$69="","",'10'!$B$2))</f>
        <v/>
      </c>
      <c r="BE3257" s="138" t="str">
        <f>IF('10'!$B$5="","",IF('10'!$B$69="","",'10'!$B$4))</f>
        <v/>
      </c>
    </row>
    <row r="3258" spans="50:57" x14ac:dyDescent="0.25">
      <c r="AX3258" s="139" t="str">
        <f>IF('10'!$B$5="","",IF('10'!$B$69="","",'10'!$B$5))</f>
        <v/>
      </c>
      <c r="AY3258" s="137" t="str">
        <f>IF('10'!$B$5="","",IF('10'!$B$69="","","PCF008002"))</f>
        <v/>
      </c>
      <c r="AZ3258" s="140" t="str">
        <f>IF('10'!$B$5="","",IF('10'!$B$69="","",10))</f>
        <v/>
      </c>
      <c r="BA3258" s="137" t="str">
        <f>IF('10'!$B$5="","",IF('10'!$B$69="","",994))</f>
        <v/>
      </c>
      <c r="BB3258" s="137"/>
      <c r="BC3258" s="141" t="str">
        <f>IF('10'!$B$5="","",IF('10'!$B$69="","",0))</f>
        <v/>
      </c>
      <c r="BD3258" s="137" t="str">
        <f>IF('10'!$B$5="","",IF('10'!$B$69="","",'10'!$B$2))</f>
        <v/>
      </c>
      <c r="BE3258" s="138" t="str">
        <f>IF('10'!$B$5="","",IF('10'!$B$69="","",'10'!$B$4))</f>
        <v/>
      </c>
    </row>
    <row r="3259" spans="50:57" x14ac:dyDescent="0.25">
      <c r="AX3259" s="139" t="str">
        <f>IF('10'!$B$5="","",IF('10'!$B$69="","",'10'!$B$5))</f>
        <v/>
      </c>
      <c r="AY3259" s="137" t="str">
        <f>IF('10'!$B$5="","",IF('10'!$B$69="","","PCF008002"))</f>
        <v/>
      </c>
      <c r="AZ3259" s="140" t="str">
        <f>IF('10'!$B$5="","",IF('10'!$B$69="","",10))</f>
        <v/>
      </c>
      <c r="BA3259" s="137" t="str">
        <f>IF('10'!$B$5="","",IF('10'!$B$69="","",995))</f>
        <v/>
      </c>
      <c r="BB3259" s="137"/>
      <c r="BC3259" s="141" t="str">
        <f>IF('10'!$B$5="","",IF('10'!$B$69="","",0))</f>
        <v/>
      </c>
      <c r="BD3259" s="137" t="str">
        <f>IF('10'!$B$5="","",IF('10'!$B$69="","",'10'!$B$2))</f>
        <v/>
      </c>
      <c r="BE3259" s="138" t="str">
        <f>IF('10'!$B$5="","",IF('10'!$B$69="","",'10'!$B$4))</f>
        <v/>
      </c>
    </row>
    <row r="3260" spans="50:57" x14ac:dyDescent="0.25">
      <c r="AX3260" s="139" t="str">
        <f>IF('10'!$B$5="","",IF('10'!$B$69="","",'10'!$B$5))</f>
        <v/>
      </c>
      <c r="AY3260" s="137" t="str">
        <f>IF('10'!$B$5="","",IF('10'!$B$69="","","PCF008002"))</f>
        <v/>
      </c>
      <c r="AZ3260" s="140" t="str">
        <f>IF('10'!$B$5="","",IF('10'!$B$69="","",10))</f>
        <v/>
      </c>
      <c r="BA3260" s="137" t="str">
        <f>IF('10'!$B$5="","",IF('10'!$B$69="","",996))</f>
        <v/>
      </c>
      <c r="BB3260" s="137"/>
      <c r="BC3260" s="141" t="str">
        <f>IF('10'!$B$5="","",IF('10'!$B$69="","",0))</f>
        <v/>
      </c>
      <c r="BD3260" s="137" t="str">
        <f>IF('10'!$B$5="","",IF('10'!$B$69="","",'10'!$B$2))</f>
        <v/>
      </c>
      <c r="BE3260" s="138" t="str">
        <f>IF('10'!$B$5="","",IF('10'!$B$69="","",'10'!$B$4))</f>
        <v/>
      </c>
    </row>
    <row r="3261" spans="50:57" x14ac:dyDescent="0.25">
      <c r="AX3261" s="139" t="str">
        <f>IF('10'!$B$5="","",IF('10'!$B$69="","",'10'!$B$5))</f>
        <v/>
      </c>
      <c r="AY3261" s="137" t="str">
        <f>IF('10'!$B$5="","",IF('10'!$B$69="","","PCF008002"))</f>
        <v/>
      </c>
      <c r="AZ3261" s="140" t="str">
        <f>IF('10'!$B$5="","",IF('10'!$B$69="","",10))</f>
        <v/>
      </c>
      <c r="BA3261" s="137" t="str">
        <f>IF('10'!$B$5="","",IF('10'!$B$69="","",997))</f>
        <v/>
      </c>
      <c r="BB3261" s="137"/>
      <c r="BC3261" s="141" t="str">
        <f>IF('10'!$B$5="","",IF('10'!$B$69="","",0))</f>
        <v/>
      </c>
      <c r="BD3261" s="137" t="str">
        <f>IF('10'!$B$5="","",IF('10'!$B$69="","",'10'!$B$2))</f>
        <v/>
      </c>
      <c r="BE3261" s="138" t="str">
        <f>IF('10'!$B$5="","",IF('10'!$B$69="","",'10'!$B$4))</f>
        <v/>
      </c>
    </row>
    <row r="3262" spans="50:57" x14ac:dyDescent="0.25">
      <c r="AX3262" s="139" t="str">
        <f>IF('10'!$B$5="","",IF('10'!$B$69="","",'10'!$B$5))</f>
        <v/>
      </c>
      <c r="AY3262" s="137" t="str">
        <f>IF('10'!$B$5="","",IF('10'!$B$69="","","PCF008002"))</f>
        <v/>
      </c>
      <c r="AZ3262" s="140" t="str">
        <f>IF('10'!$B$5="","",IF('10'!$B$69="","",10))</f>
        <v/>
      </c>
      <c r="BA3262" s="137" t="str">
        <f>IF('10'!$B$5="","",IF('10'!$B$69="","",998))</f>
        <v/>
      </c>
      <c r="BB3262" s="137"/>
      <c r="BC3262" s="141" t="str">
        <f>IF('10'!$B$5="","",IF('10'!$B$69="","",0))</f>
        <v/>
      </c>
      <c r="BD3262" s="137" t="str">
        <f>IF('10'!$B$5="","",IF('10'!$B$69="","",'10'!$B$2))</f>
        <v/>
      </c>
      <c r="BE3262" s="138" t="str">
        <f>IF('10'!$B$5="","",IF('10'!$B$69="","",'10'!$B$4))</f>
        <v/>
      </c>
    </row>
    <row r="3263" spans="50:57" x14ac:dyDescent="0.25">
      <c r="AX3263" s="139" t="str">
        <f>IF('10'!$B$5="","",IF('10'!$B$69="","",'10'!$B$5))</f>
        <v/>
      </c>
      <c r="AY3263" s="137" t="str">
        <f>IF('10'!$B$5="","",IF('10'!$B$69="","","PCF008002"))</f>
        <v/>
      </c>
      <c r="AZ3263" s="140" t="str">
        <f>IF('10'!$B$5="","",IF('10'!$B$69="","",10))</f>
        <v/>
      </c>
      <c r="BA3263" s="137" t="str">
        <f>IF('10'!$B$5="","",IF('10'!$B$69="","",999))</f>
        <v/>
      </c>
      <c r="BB3263" s="137"/>
      <c r="BC3263" s="141" t="str">
        <f>IF('10'!$B$5="","",IF('10'!$B$69="","",0))</f>
        <v/>
      </c>
      <c r="BD3263" s="137" t="str">
        <f>IF('10'!$B$5="","",IF('10'!$B$69="","",'10'!$B$2))</f>
        <v/>
      </c>
      <c r="BE3263" s="138" t="str">
        <f>IF('10'!$B$5="","",IF('10'!$B$69="","",'10'!$B$4))</f>
        <v/>
      </c>
    </row>
    <row r="3264" spans="50:57" x14ac:dyDescent="0.25">
      <c r="AX3264" s="139" t="str">
        <f>IF('10'!$B$5="","",IF('10'!$B$36="","",'10'!$B$5))</f>
        <v/>
      </c>
      <c r="AY3264" s="137" t="str">
        <f>IF('10'!$B$5="","",IF('10'!$B$36="","","PCF011003"))</f>
        <v/>
      </c>
      <c r="AZ3264" s="140" t="str">
        <f>IF('10'!$B$5="","",IF('10'!$B$36="","",1))</f>
        <v/>
      </c>
      <c r="BA3264" s="137" t="str">
        <f>IF('10'!$B$5="","",IF('10'!$B$36="","",1))</f>
        <v/>
      </c>
      <c r="BB3264" s="137" t="str">
        <f>IF('10'!$B$5="","",IF('10'!$B$36="","",IF('10'!$B$12="","",'10'!$B$12)))</f>
        <v/>
      </c>
      <c r="BC3264" s="141" t="str">
        <f>IF('10'!$B$5="","",IF('10'!$B$36="","",0))</f>
        <v/>
      </c>
      <c r="BD3264" s="137" t="str">
        <f>IF('10'!$B$5="","",IF('10'!$B$36="","",'10'!$B$2))</f>
        <v/>
      </c>
      <c r="BE3264" s="138" t="str">
        <f>IF('10'!$B$5="","",IF('10'!$B$36="","",'10'!$B$4))</f>
        <v/>
      </c>
    </row>
    <row r="3265" spans="50:57" x14ac:dyDescent="0.25">
      <c r="AX3265" s="139" t="str">
        <f>IF('10'!$B$5="","",IF('10'!$B$36="","",'10'!$B$5))</f>
        <v/>
      </c>
      <c r="AY3265" s="137" t="str">
        <f>IF('10'!$B$5="","",IF('10'!$B$36="","","PCF011003"))</f>
        <v/>
      </c>
      <c r="AZ3265" s="140" t="str">
        <f>IF('10'!$B$5="","",IF('10'!$B$36="","",1))</f>
        <v/>
      </c>
      <c r="BA3265" s="137" t="str">
        <f>IF('10'!$B$5="","",IF('10'!$B$36="","",2))</f>
        <v/>
      </c>
      <c r="BB3265" s="137" t="str">
        <f>IF('10'!$B$5="","",IF('10'!$B$36="","",IF('10'!$B$13="","",'10'!$B$13)))</f>
        <v/>
      </c>
      <c r="BC3265" s="141" t="str">
        <f>IF('10'!$B$5="","",IF('10'!$B$36="","",0))</f>
        <v/>
      </c>
      <c r="BD3265" s="137" t="str">
        <f>IF('10'!$B$5="","",IF('10'!$B$36="","",'10'!$B$2))</f>
        <v/>
      </c>
      <c r="BE3265" s="138" t="str">
        <f>IF('10'!$B$5="","",IF('10'!$B$36="","",'10'!$B$4))</f>
        <v/>
      </c>
    </row>
    <row r="3266" spans="50:57" x14ac:dyDescent="0.25">
      <c r="AX3266" s="139" t="str">
        <f>IF('10'!$B$5="","",IF('10'!$B$36="","",'10'!$B$5))</f>
        <v/>
      </c>
      <c r="AY3266" s="137" t="str">
        <f>IF('10'!$B$5="","",IF('10'!$B$36="","","PCF011003"))</f>
        <v/>
      </c>
      <c r="AZ3266" s="140" t="str">
        <f>IF('10'!$B$5="","",IF('10'!$B$36="","",1))</f>
        <v/>
      </c>
      <c r="BA3266" s="137" t="str">
        <f>IF('10'!$B$5="","",IF('10'!$B$36="","",3))</f>
        <v/>
      </c>
      <c r="BB3266" s="137" t="str">
        <f>IF('10'!$B$5="","",IF('10'!$B$36="","",IF('10'!$B$14="","",'10'!$B$14)))</f>
        <v/>
      </c>
      <c r="BC3266" s="141" t="str">
        <f>IF('10'!$B$5="","",IF('10'!$B$36="","",0))</f>
        <v/>
      </c>
      <c r="BD3266" s="137" t="str">
        <f>IF('10'!$B$5="","",IF('10'!$B$36="","",'10'!$B$2))</f>
        <v/>
      </c>
      <c r="BE3266" s="138" t="str">
        <f>IF('10'!$B$5="","",IF('10'!$B$36="","",'10'!$B$4))</f>
        <v/>
      </c>
    </row>
    <row r="3267" spans="50:57" x14ac:dyDescent="0.25">
      <c r="AX3267" s="139" t="str">
        <f>IF('10'!$B$5="","",IF('10'!$B$36="","",'10'!$B$5))</f>
        <v/>
      </c>
      <c r="AY3267" s="137" t="str">
        <f>IF('10'!$B$5="","",IF('10'!$B$36="","","PCF011003"))</f>
        <v/>
      </c>
      <c r="AZ3267" s="140" t="str">
        <f>IF('10'!$B$5="","",IF('10'!$B$36="","",1))</f>
        <v/>
      </c>
      <c r="BA3267" s="137" t="str">
        <f>IF('10'!$B$5="","",IF('10'!$B$36="","",4))</f>
        <v/>
      </c>
      <c r="BB3267" s="137" t="str">
        <f>IF('10'!$B$5="","",IF('10'!$B$36="","",IF('10'!$B$36="","",'10'!$B$36)))</f>
        <v/>
      </c>
      <c r="BC3267" s="141" t="str">
        <f>IF('10'!$B$5="","",IF('10'!$B$36="","",0))</f>
        <v/>
      </c>
      <c r="BD3267" s="137" t="str">
        <f>IF('10'!$B$5="","",IF('10'!$B$36="","",'10'!$B$2))</f>
        <v/>
      </c>
      <c r="BE3267" s="138" t="str">
        <f>IF('10'!$B$5="","",IF('10'!$B$36="","",'10'!$B$4))</f>
        <v/>
      </c>
    </row>
    <row r="3268" spans="50:57" x14ac:dyDescent="0.25">
      <c r="AX3268" s="139" t="str">
        <f>IF('10'!$B$5="","",IF('10'!$B$36="","",'10'!$B$5))</f>
        <v/>
      </c>
      <c r="AY3268" s="137" t="str">
        <f>IF('10'!$B$5="","",IF('10'!$B$36="","","PCF011003"))</f>
        <v/>
      </c>
      <c r="AZ3268" s="140" t="str">
        <f>IF('10'!$B$5="","",IF('10'!$B$36="","",1))</f>
        <v/>
      </c>
      <c r="BA3268" s="137" t="str">
        <f>IF('10'!$B$5="","",IF('10'!$B$36="","",5))</f>
        <v/>
      </c>
      <c r="BB3268" s="137" t="str">
        <f>IF('10'!$B$5="","",IF('10'!$B$36="","",IF('10'!$B$37="","",'10'!$B$37)))</f>
        <v/>
      </c>
      <c r="BC3268" s="141" t="str">
        <f>IF('10'!$B$5="","",IF('10'!$B$36="","",0))</f>
        <v/>
      </c>
      <c r="BD3268" s="137" t="str">
        <f>IF('10'!$B$5="","",IF('10'!$B$36="","",'10'!$B$2))</f>
        <v/>
      </c>
      <c r="BE3268" s="138" t="str">
        <f>IF('10'!$B$5="","",IF('10'!$B$36="","",'10'!$B$4))</f>
        <v/>
      </c>
    </row>
    <row r="3269" spans="50:57" x14ac:dyDescent="0.25">
      <c r="AX3269" s="139" t="str">
        <f>IF('10'!$B$5="","",IF('10'!$B$36="","",'10'!$B$5))</f>
        <v/>
      </c>
      <c r="AY3269" s="137" t="str">
        <f>IF('10'!$B$5="","",IF('10'!$B$36="","","PCF011003"))</f>
        <v/>
      </c>
      <c r="AZ3269" s="140" t="str">
        <f>IF('10'!$B$5="","",IF('10'!$B$36="","",1))</f>
        <v/>
      </c>
      <c r="BA3269" s="137" t="str">
        <f>IF('10'!$B$5="","",IF('10'!$B$36="","",6))</f>
        <v/>
      </c>
      <c r="BB3269" s="137" t="str">
        <f>IF('10'!$B$5="","",IF('10'!$B$36="","",IF('10'!$B$38="","",'10'!$B$38)))</f>
        <v/>
      </c>
      <c r="BC3269" s="141" t="str">
        <f>IF('10'!$B$5="","",IF('10'!$B$36="","",0))</f>
        <v/>
      </c>
      <c r="BD3269" s="137" t="str">
        <f>IF('10'!$B$5="","",IF('10'!$B$36="","",'10'!$B$2))</f>
        <v/>
      </c>
      <c r="BE3269" s="138" t="str">
        <f>IF('10'!$B$5="","",IF('10'!$B$36="","",'10'!$B$4))</f>
        <v/>
      </c>
    </row>
    <row r="3270" spans="50:57" x14ac:dyDescent="0.25">
      <c r="AX3270" s="139" t="str">
        <f>IF('10'!$B$5="","",IF('10'!$B$36="","",'10'!$B$5))</f>
        <v/>
      </c>
      <c r="AY3270" s="137" t="str">
        <f>IF('10'!$B$5="","",IF('10'!$B$36="","","PCF011003"))</f>
        <v/>
      </c>
      <c r="AZ3270" s="140" t="str">
        <f>IF('10'!$B$5="","",IF('10'!$B$36="","",1))</f>
        <v/>
      </c>
      <c r="BA3270" s="137" t="str">
        <f>IF('10'!$B$5="","",IF('10'!$B$36="","",7))</f>
        <v/>
      </c>
      <c r="BB3270" s="137" t="str">
        <f>IF('10'!$B$5="","",IF('10'!$B$36="","",IF('10'!$B$39="","",'10'!$B$39)))</f>
        <v/>
      </c>
      <c r="BC3270" s="141" t="str">
        <f>IF('10'!$B$5="","",IF('10'!$B$36="","",0))</f>
        <v/>
      </c>
      <c r="BD3270" s="137" t="str">
        <f>IF('10'!$B$5="","",IF('10'!$B$36="","",'10'!$B$2))</f>
        <v/>
      </c>
      <c r="BE3270" s="138" t="str">
        <f>IF('10'!$B$5="","",IF('10'!$B$36="","",'10'!$B$4))</f>
        <v/>
      </c>
    </row>
    <row r="3271" spans="50:57" x14ac:dyDescent="0.25">
      <c r="AX3271" s="139" t="str">
        <f>IF('10'!$B$5="","",IF('10'!$B$36="","",'10'!$B$5))</f>
        <v/>
      </c>
      <c r="AY3271" s="137" t="str">
        <f>IF('10'!$B$5="","",IF('10'!$B$36="","","PCF011003"))</f>
        <v/>
      </c>
      <c r="AZ3271" s="140" t="str">
        <f>IF('10'!$B$5="","",IF('10'!$B$36="","",1))</f>
        <v/>
      </c>
      <c r="BA3271" s="137" t="str">
        <f>IF('10'!$B$5="","",IF('10'!$B$36="","",8))</f>
        <v/>
      </c>
      <c r="BB3271" s="137" t="str">
        <f>IF('10'!$B$5="","",IF('10'!$B$36="","",IF('10'!$B$40="","",'10'!$B$40)))</f>
        <v/>
      </c>
      <c r="BC3271" s="141" t="str">
        <f>IF('10'!$B$5="","",IF('10'!$B$36="","",0))</f>
        <v/>
      </c>
      <c r="BD3271" s="137" t="str">
        <f>IF('10'!$B$5="","",IF('10'!$B$36="","",'10'!$B$2))</f>
        <v/>
      </c>
      <c r="BE3271" s="138" t="str">
        <f>IF('10'!$B$5="","",IF('10'!$B$36="","",'10'!$B$4))</f>
        <v/>
      </c>
    </row>
    <row r="3272" spans="50:57" x14ac:dyDescent="0.25">
      <c r="AX3272" s="139" t="str">
        <f>IF('10'!$B$5="","",IF('10'!$B$36="","",'10'!$B$5))</f>
        <v/>
      </c>
      <c r="AY3272" s="137" t="str">
        <f>IF('10'!$B$5="","",IF('10'!$B$36="","","PCF011003"))</f>
        <v/>
      </c>
      <c r="AZ3272" s="140" t="str">
        <f>IF('10'!$B$5="","",IF('10'!$B$36="","",1))</f>
        <v/>
      </c>
      <c r="BA3272" s="137" t="str">
        <f>IF('10'!$B$5="","",IF('10'!$B$36="","",9))</f>
        <v/>
      </c>
      <c r="BB3272" s="137"/>
      <c r="BC3272" s="141" t="str">
        <f>IF('10'!$B$5="","",IF('10'!$B$36="","",'10'!$C$36))</f>
        <v/>
      </c>
      <c r="BD3272" s="137" t="str">
        <f>IF('10'!$B$5="","",IF('10'!$B$36="","",'10'!$B$2))</f>
        <v/>
      </c>
      <c r="BE3272" s="138" t="str">
        <f>IF('10'!$B$5="","",IF('10'!$B$36="","",'10'!$B$4))</f>
        <v/>
      </c>
    </row>
    <row r="3273" spans="50:57" x14ac:dyDescent="0.25">
      <c r="AX3273" s="139" t="str">
        <f>IF('10'!$B$5="","",IF('10'!$B$36="","",'10'!$B$5))</f>
        <v/>
      </c>
      <c r="AY3273" s="137" t="str">
        <f>IF('10'!$B$5="","",IF('10'!$B$36="","","PCF011003"))</f>
        <v/>
      </c>
      <c r="AZ3273" s="140" t="str">
        <f>IF('10'!$B$5="","",IF('10'!$B$36="","",1))</f>
        <v/>
      </c>
      <c r="BA3273" s="137" t="str">
        <f>IF('10'!$B$5="","",IF('10'!$B$36="","",10))</f>
        <v/>
      </c>
      <c r="BB3273" s="137"/>
      <c r="BC3273" s="141" t="str">
        <f>IF('10'!$B$5="","",IF('10'!$B$36="","",'10'!$C$37))</f>
        <v/>
      </c>
      <c r="BD3273" s="137" t="str">
        <f>IF('10'!$B$5="","",IF('10'!$B$36="","",'10'!$B$2))</f>
        <v/>
      </c>
      <c r="BE3273" s="138" t="str">
        <f>IF('10'!$B$5="","",IF('10'!$B$36="","",'10'!$B$4))</f>
        <v/>
      </c>
    </row>
    <row r="3274" spans="50:57" x14ac:dyDescent="0.25">
      <c r="AX3274" s="139" t="str">
        <f>IF('10'!$B$5="","",IF('10'!$B$36="","",'10'!$B$5))</f>
        <v/>
      </c>
      <c r="AY3274" s="137" t="str">
        <f>IF('10'!$B$5="","",IF('10'!$B$36="","","PCF011003"))</f>
        <v/>
      </c>
      <c r="AZ3274" s="140" t="str">
        <f>IF('10'!$B$5="","",IF('10'!$B$36="","",1))</f>
        <v/>
      </c>
      <c r="BA3274" s="137" t="str">
        <f>IF('10'!$B$5="","",IF('10'!$B$36="","",11))</f>
        <v/>
      </c>
      <c r="BB3274" s="137"/>
      <c r="BC3274" s="141" t="str">
        <f>IF('10'!$B$5="","",IF('10'!$B$36="","",'10'!$C$38))</f>
        <v/>
      </c>
      <c r="BD3274" s="137" t="str">
        <f>IF('10'!$B$5="","",IF('10'!$B$36="","",'10'!$B$2))</f>
        <v/>
      </c>
      <c r="BE3274" s="138" t="str">
        <f>IF('10'!$B$5="","",IF('10'!$B$36="","",'10'!$B$4))</f>
        <v/>
      </c>
    </row>
    <row r="3275" spans="50:57" x14ac:dyDescent="0.25">
      <c r="AX3275" s="139" t="str">
        <f>IF('10'!$B$5="","",IF('10'!$B$36="","",'10'!$B$5))</f>
        <v/>
      </c>
      <c r="AY3275" s="137" t="str">
        <f>IF('10'!$B$5="","",IF('10'!$B$36="","","PCF011003"))</f>
        <v/>
      </c>
      <c r="AZ3275" s="140" t="str">
        <f>IF('10'!$B$5="","",IF('10'!$B$36="","",1))</f>
        <v/>
      </c>
      <c r="BA3275" s="137" t="str">
        <f>IF('10'!$B$5="","",IF('10'!$B$36="","",12))</f>
        <v/>
      </c>
      <c r="BB3275" s="137" t="str">
        <f>IF('10'!$B$5="","",IF('10'!$B$36="","",IF('10'!$C$39="","",'10'!$C$39)))</f>
        <v/>
      </c>
      <c r="BC3275" s="141" t="str">
        <f>IF('10'!$B$5="","",IF('10'!$B$36="","",0))</f>
        <v/>
      </c>
      <c r="BD3275" s="137" t="str">
        <f>IF('10'!$B$5="","",IF('10'!$B$36="","",'10'!$B$2))</f>
        <v/>
      </c>
      <c r="BE3275" s="138" t="str">
        <f>IF('10'!$B$5="","",IF('10'!$B$36="","",'10'!$B$4))</f>
        <v/>
      </c>
    </row>
    <row r="3276" spans="50:57" x14ac:dyDescent="0.25">
      <c r="AX3276" s="139" t="str">
        <f>IF('10'!$B$5="","",IF('10'!$B$36="","",'10'!$B$5))</f>
        <v/>
      </c>
      <c r="AY3276" s="137" t="str">
        <f>IF('10'!$B$5="","",IF('10'!$B$36="","","PCF011003"))</f>
        <v/>
      </c>
      <c r="AZ3276" s="140" t="str">
        <f>IF('10'!$B$5="","",IF('10'!$B$36="","",1))</f>
        <v/>
      </c>
      <c r="BA3276" s="137" t="str">
        <f>IF('10'!$B$5="","",IF('10'!$B$36="","",13))</f>
        <v/>
      </c>
      <c r="BB3276" s="137"/>
      <c r="BC3276" s="141" t="str">
        <f>IF('10'!$B$5="","",IF('10'!$B$36="","",0))</f>
        <v/>
      </c>
      <c r="BD3276" s="137" t="str">
        <f>IF('10'!$B$5="","",IF('10'!$B$36="","",'10'!$B$2))</f>
        <v/>
      </c>
      <c r="BE3276" s="138" t="str">
        <f>IF('10'!$B$5="","",IF('10'!$B$36="","",'10'!$B$4))</f>
        <v/>
      </c>
    </row>
    <row r="3277" spans="50:57" x14ac:dyDescent="0.25">
      <c r="AX3277" s="139" t="str">
        <f>IF('10'!$B$5="","",IF('10'!$B$36="","",'10'!$B$5))</f>
        <v/>
      </c>
      <c r="AY3277" s="137" t="str">
        <f>IF('10'!$B$5="","",IF('10'!$B$36="","","PCF011003"))</f>
        <v/>
      </c>
      <c r="AZ3277" s="140" t="str">
        <f>IF('10'!$B$5="","",IF('10'!$B$36="","",1))</f>
        <v/>
      </c>
      <c r="BA3277" s="137" t="str">
        <f>IF('10'!$B$5="","",IF('10'!$B$36="","",14))</f>
        <v/>
      </c>
      <c r="BB3277" s="137" t="str">
        <f>IF('10'!$B$5="","",IF('10'!$B$36="","",IF('10'!$H$18="","",'10'!$H$18)))</f>
        <v/>
      </c>
      <c r="BC3277" s="141" t="str">
        <f>IF('10'!$B$5="","",IF('10'!$B$36="","",0))</f>
        <v/>
      </c>
      <c r="BD3277" s="137" t="str">
        <f>IF('10'!$B$5="","",IF('10'!$B$36="","",'10'!$B$2))</f>
        <v/>
      </c>
      <c r="BE3277" s="138" t="str">
        <f>IF('10'!$B$5="","",IF('10'!$B$36="","",'10'!$B$4))</f>
        <v/>
      </c>
    </row>
    <row r="3278" spans="50:57" x14ac:dyDescent="0.25">
      <c r="AX3278" s="139" t="str">
        <f>IF('10'!$B$5="","",IF('10'!$B$36="","",'10'!$B$5))</f>
        <v/>
      </c>
      <c r="AY3278" s="137" t="str">
        <f>IF('10'!$B$5="","",IF('10'!$B$36="","","PCF011003"))</f>
        <v/>
      </c>
      <c r="AZ3278" s="140" t="str">
        <f>IF('10'!$B$5="","",IF('10'!$B$36="","",1))</f>
        <v/>
      </c>
      <c r="BA3278" s="137" t="str">
        <f>IF('10'!$B$5="","",IF('10'!$B$36="","",15))</f>
        <v/>
      </c>
      <c r="BB3278" s="137" t="str">
        <f>IF('10'!$B$5="","",IF('10'!$B$36="","",IF('10'!$I$18="","",'10'!$I$18)))</f>
        <v/>
      </c>
      <c r="BC3278" s="141" t="str">
        <f>IF('10'!$B$5="","",IF('10'!$B$36="","",0))</f>
        <v/>
      </c>
      <c r="BD3278" s="137" t="str">
        <f>IF('10'!$B$5="","",IF('10'!$B$36="","",'10'!$B$2))</f>
        <v/>
      </c>
      <c r="BE3278" s="138" t="str">
        <f>IF('10'!$B$5="","",IF('10'!$B$36="","",'10'!$B$4))</f>
        <v/>
      </c>
    </row>
    <row r="3279" spans="50:57" x14ac:dyDescent="0.25">
      <c r="AX3279" s="139" t="str">
        <f>IF('10'!$B$5="","",IF('10'!$B$36="","",'10'!$B$5))</f>
        <v/>
      </c>
      <c r="AY3279" s="137" t="str">
        <f>IF('10'!$B$5="","",IF('10'!$B$36="","","PCF011003"))</f>
        <v/>
      </c>
      <c r="AZ3279" s="140" t="str">
        <f>IF('10'!$B$5="","",IF('10'!$B$36="","",1))</f>
        <v/>
      </c>
      <c r="BA3279" s="137" t="str">
        <f>IF('10'!$B$5="","",IF('10'!$B$36="","",16))</f>
        <v/>
      </c>
      <c r="BB3279" s="137"/>
      <c r="BC3279" s="141" t="str">
        <f>IF('10'!$B$5="","",IF('10'!$B$36="","",'10'!$J$18))</f>
        <v/>
      </c>
      <c r="BD3279" s="137" t="str">
        <f>IF('10'!$B$5="","",IF('10'!$B$36="","",'10'!$B$2))</f>
        <v/>
      </c>
      <c r="BE3279" s="138" t="str">
        <f>IF('10'!$B$5="","",IF('10'!$B$36="","",'10'!$B$4))</f>
        <v/>
      </c>
    </row>
    <row r="3280" spans="50:57" x14ac:dyDescent="0.25">
      <c r="AX3280" s="139" t="str">
        <f>IF('10'!$B$5="","",IF('10'!$B$36="","",'10'!$B$5))</f>
        <v/>
      </c>
      <c r="AY3280" s="137" t="str">
        <f>IF('10'!$B$5="","",IF('10'!$B$36="","","PCF011003"))</f>
        <v/>
      </c>
      <c r="AZ3280" s="140" t="str">
        <f>IF('10'!$B$5="","",IF('10'!$B$36="","",1))</f>
        <v/>
      </c>
      <c r="BA3280" s="137" t="str">
        <f>IF('10'!$B$5="","",IF('10'!$B$36="","",17))</f>
        <v/>
      </c>
      <c r="BB3280" s="137"/>
      <c r="BC3280" s="141" t="str">
        <f>IF('10'!$B$5="","",IF('10'!$B$36="","",0))</f>
        <v/>
      </c>
      <c r="BD3280" s="137" t="str">
        <f>IF('10'!$B$5="","",IF('10'!$B$36="","",'10'!$B$2))</f>
        <v/>
      </c>
      <c r="BE3280" s="138" t="str">
        <f>IF('10'!$B$5="","",IF('10'!$B$36="","",'10'!$B$4))</f>
        <v/>
      </c>
    </row>
    <row r="3281" spans="50:57" x14ac:dyDescent="0.25">
      <c r="AX3281" s="139" t="str">
        <f>IF('10'!$B$5="","",IF('10'!$B$36="","",'10'!$B$5))</f>
        <v/>
      </c>
      <c r="AY3281" s="137" t="str">
        <f>IF('10'!$B$5="","",IF('10'!$B$36="","","PCF011003"))</f>
        <v/>
      </c>
      <c r="AZ3281" s="140" t="str">
        <f>IF('10'!$B$5="","",IF('10'!$B$36="","",1))</f>
        <v/>
      </c>
      <c r="BA3281" s="137" t="str">
        <f>IF('10'!$B$5="","",IF('10'!$B$36="","",18))</f>
        <v/>
      </c>
      <c r="BB3281" s="137" t="str">
        <f>IF('10'!$B$5="","",IF('10'!$B$36="","",IF('10'!$H$19="","",'10'!$H$19)))</f>
        <v/>
      </c>
      <c r="BC3281" s="141" t="str">
        <f>IF('10'!$B$5="","",IF('10'!$B$36="","",0))</f>
        <v/>
      </c>
      <c r="BD3281" s="137" t="str">
        <f>IF('10'!$B$5="","",IF('10'!$B$36="","",'10'!$B$2))</f>
        <v/>
      </c>
      <c r="BE3281" s="138" t="str">
        <f>IF('10'!$B$5="","",IF('10'!$B$36="","",'10'!$B$4))</f>
        <v/>
      </c>
    </row>
    <row r="3282" spans="50:57" x14ac:dyDescent="0.25">
      <c r="AX3282" s="139" t="str">
        <f>IF('10'!$B$5="","",IF('10'!$B$36="","",'10'!$B$5))</f>
        <v/>
      </c>
      <c r="AY3282" s="137" t="str">
        <f>IF('10'!$B$5="","",IF('10'!$B$36="","","PCF011003"))</f>
        <v/>
      </c>
      <c r="AZ3282" s="140" t="str">
        <f>IF('10'!$B$5="","",IF('10'!$B$36="","",1))</f>
        <v/>
      </c>
      <c r="BA3282" s="137" t="str">
        <f>IF('10'!$B$5="","",IF('10'!$B$36="","",19))</f>
        <v/>
      </c>
      <c r="BB3282" s="137" t="str">
        <f>IF('10'!$B$5="","",IF('10'!$B$36="","",IF('10'!$I$19="","",'10'!$I$19)))</f>
        <v/>
      </c>
      <c r="BC3282" s="141" t="str">
        <f>IF('10'!$B$5="","",IF('10'!$B$36="","",0))</f>
        <v/>
      </c>
      <c r="BD3282" s="137" t="str">
        <f>IF('10'!$B$5="","",IF('10'!$B$36="","",'10'!$B$2))</f>
        <v/>
      </c>
      <c r="BE3282" s="138" t="str">
        <f>IF('10'!$B$5="","",IF('10'!$B$36="","",'10'!$B$4))</f>
        <v/>
      </c>
    </row>
    <row r="3283" spans="50:57" x14ac:dyDescent="0.25">
      <c r="AX3283" s="139" t="str">
        <f>IF('10'!$B$5="","",IF('10'!$B$36="","",'10'!$B$5))</f>
        <v/>
      </c>
      <c r="AY3283" s="137" t="str">
        <f>IF('10'!$B$5="","",IF('10'!$B$36="","","PCF011003"))</f>
        <v/>
      </c>
      <c r="AZ3283" s="140" t="str">
        <f>IF('10'!$B$5="","",IF('10'!$B$36="","",1))</f>
        <v/>
      </c>
      <c r="BA3283" s="137" t="str">
        <f>IF('10'!$B$5="","",IF('10'!$B$36="","",20))</f>
        <v/>
      </c>
      <c r="BB3283" s="137"/>
      <c r="BC3283" s="141" t="str">
        <f>IF('10'!$B$5="","",IF('10'!$B$36="","",'10'!$J$19))</f>
        <v/>
      </c>
      <c r="BD3283" s="137" t="str">
        <f>IF('10'!$B$5="","",IF('10'!$B$36="","",'10'!$B$2))</f>
        <v/>
      </c>
      <c r="BE3283" s="138" t="str">
        <f>IF('10'!$B$5="","",IF('10'!$B$36="","",'10'!$B$4))</f>
        <v/>
      </c>
    </row>
    <row r="3284" spans="50:57" x14ac:dyDescent="0.25">
      <c r="AX3284" s="139" t="str">
        <f>IF('10'!$B$5="","",IF('10'!$B$36="","",'10'!$B$5))</f>
        <v/>
      </c>
      <c r="AY3284" s="137" t="str">
        <f>IF('10'!$B$5="","",IF('10'!$B$36="","","PCF011003"))</f>
        <v/>
      </c>
      <c r="AZ3284" s="140" t="str">
        <f>IF('10'!$B$5="","",IF('10'!$B$36="","",1))</f>
        <v/>
      </c>
      <c r="BA3284" s="137" t="str">
        <f>IF('10'!$B$5="","",IF('10'!$B$36="","",21))</f>
        <v/>
      </c>
      <c r="BB3284" s="137"/>
      <c r="BC3284" s="141" t="str">
        <f>IF('10'!$B$5="","",IF('10'!$B$36="","",0))</f>
        <v/>
      </c>
      <c r="BD3284" s="137" t="str">
        <f>IF('10'!$B$5="","",IF('10'!$B$36="","",'10'!$B$2))</f>
        <v/>
      </c>
      <c r="BE3284" s="138" t="str">
        <f>IF('10'!$B$5="","",IF('10'!$B$36="","",'10'!$B$4))</f>
        <v/>
      </c>
    </row>
    <row r="3285" spans="50:57" x14ac:dyDescent="0.25">
      <c r="AX3285" s="139" t="str">
        <f>IF('10'!$B$5="","",IF('10'!$B$36="","",'10'!$B$5))</f>
        <v/>
      </c>
      <c r="AY3285" s="137" t="str">
        <f>IF('10'!$B$5="","",IF('10'!$B$36="","","PCF011003"))</f>
        <v/>
      </c>
      <c r="AZ3285" s="140" t="str">
        <f>IF('10'!$B$5="","",IF('10'!$B$36="","",1))</f>
        <v/>
      </c>
      <c r="BA3285" s="137" t="str">
        <f>IF('10'!$B$5="","",IF('10'!$B$36="","",22))</f>
        <v/>
      </c>
      <c r="BB3285" s="137" t="str">
        <f>IF('10'!$B$5="","",IF('10'!$B$36="","",IF('10'!$H$20="","",'10'!$H$20)))</f>
        <v/>
      </c>
      <c r="BC3285" s="141" t="str">
        <f>IF('10'!$B$5="","",IF('10'!$B$36="","",0))</f>
        <v/>
      </c>
      <c r="BD3285" s="137" t="str">
        <f>IF('10'!$B$5="","",IF('10'!$B$36="","",'10'!$B$2))</f>
        <v/>
      </c>
      <c r="BE3285" s="138" t="str">
        <f>IF('10'!$B$5="","",IF('10'!$B$36="","",'10'!$B$4))</f>
        <v/>
      </c>
    </row>
    <row r="3286" spans="50:57" x14ac:dyDescent="0.25">
      <c r="AX3286" s="139" t="str">
        <f>IF('10'!$B$5="","",IF('10'!$B$36="","",'10'!$B$5))</f>
        <v/>
      </c>
      <c r="AY3286" s="137" t="str">
        <f>IF('10'!$B$5="","",IF('10'!$B$36="","","PCF011003"))</f>
        <v/>
      </c>
      <c r="AZ3286" s="140" t="str">
        <f>IF('10'!$B$5="","",IF('10'!$B$36="","",1))</f>
        <v/>
      </c>
      <c r="BA3286" s="137" t="str">
        <f>IF('10'!$B$5="","",IF('10'!$B$36="","",23))</f>
        <v/>
      </c>
      <c r="BB3286" s="137" t="str">
        <f>IF('10'!$B$5="","",IF('10'!$B$36="","",IF('10'!$I$20="","",'10'!$I$20)))</f>
        <v/>
      </c>
      <c r="BC3286" s="141" t="str">
        <f>IF('10'!$B$5="","",IF('10'!$B$36="","",0))</f>
        <v/>
      </c>
      <c r="BD3286" s="137" t="str">
        <f>IF('10'!$B$5="","",IF('10'!$B$36="","",'10'!$B$2))</f>
        <v/>
      </c>
      <c r="BE3286" s="138" t="str">
        <f>IF('10'!$B$5="","",IF('10'!$B$36="","",'10'!$B$4))</f>
        <v/>
      </c>
    </row>
    <row r="3287" spans="50:57" x14ac:dyDescent="0.25">
      <c r="AX3287" s="139" t="str">
        <f>IF('10'!$B$5="","",IF('10'!$B$36="","",'10'!$B$5))</f>
        <v/>
      </c>
      <c r="AY3287" s="137" t="str">
        <f>IF('10'!$B$5="","",IF('10'!$B$36="","","PCF011003"))</f>
        <v/>
      </c>
      <c r="AZ3287" s="140" t="str">
        <f>IF('10'!$B$5="","",IF('10'!$B$36="","",1))</f>
        <v/>
      </c>
      <c r="BA3287" s="137" t="str">
        <f>IF('10'!$B$5="","",IF('10'!$B$36="","",24))</f>
        <v/>
      </c>
      <c r="BB3287" s="137"/>
      <c r="BC3287" s="141" t="str">
        <f>IF('10'!$B$5="","",IF('10'!$B$36="","",'10'!$J$20))</f>
        <v/>
      </c>
      <c r="BD3287" s="137" t="str">
        <f>IF('10'!$B$5="","",IF('10'!$B$36="","",'10'!$B$2))</f>
        <v/>
      </c>
      <c r="BE3287" s="138" t="str">
        <f>IF('10'!$B$5="","",IF('10'!$B$36="","",'10'!$B$4))</f>
        <v/>
      </c>
    </row>
    <row r="3288" spans="50:57" x14ac:dyDescent="0.25">
      <c r="AX3288" s="139" t="str">
        <f>IF('10'!$B$5="","",IF('10'!$B$36="","",'10'!$B$5))</f>
        <v/>
      </c>
      <c r="AY3288" s="137" t="str">
        <f>IF('10'!$B$5="","",IF('10'!$B$36="","","PCF011003"))</f>
        <v/>
      </c>
      <c r="AZ3288" s="140" t="str">
        <f>IF('10'!$B$5="","",IF('10'!$B$36="","",1))</f>
        <v/>
      </c>
      <c r="BA3288" s="137" t="str">
        <f>IF('10'!$B$5="","",IF('10'!$B$36="","",25))</f>
        <v/>
      </c>
      <c r="BB3288" s="137"/>
      <c r="BC3288" s="141" t="str">
        <f>IF('10'!$B$5="","",IF('10'!$B$36="","",0))</f>
        <v/>
      </c>
      <c r="BD3288" s="137" t="str">
        <f>IF('10'!$B$5="","",IF('10'!$B$36="","",'10'!$B$2))</f>
        <v/>
      </c>
      <c r="BE3288" s="138" t="str">
        <f>IF('10'!$B$5="","",IF('10'!$B$36="","",'10'!$B$4))</f>
        <v/>
      </c>
    </row>
    <row r="3289" spans="50:57" x14ac:dyDescent="0.25">
      <c r="AX3289" s="139" t="str">
        <f>IF('10'!$B$5="","",IF('10'!$B$36="","",'10'!$B$5))</f>
        <v/>
      </c>
      <c r="AY3289" s="137" t="str">
        <f>IF('10'!$B$5="","",IF('10'!$B$36="","","PCF011003"))</f>
        <v/>
      </c>
      <c r="AZ3289" s="140" t="str">
        <f>IF('10'!$B$5="","",IF('10'!$B$36="","",1))</f>
        <v/>
      </c>
      <c r="BA3289" s="137" t="str">
        <f>IF('10'!$B$5="","",IF('10'!$B$36="","",26))</f>
        <v/>
      </c>
      <c r="BB3289" s="137" t="str">
        <f>IF('10'!$B$5="","",IF('10'!$B$36="","",IF('10'!$H$21="","",'10'!$H$21)))</f>
        <v/>
      </c>
      <c r="BC3289" s="141" t="str">
        <f>IF('10'!$B$5="","",IF('10'!$B$36="","",0))</f>
        <v/>
      </c>
      <c r="BD3289" s="137" t="str">
        <f>IF('10'!$B$5="","",IF('10'!$B$36="","",'10'!$B$2))</f>
        <v/>
      </c>
      <c r="BE3289" s="138" t="str">
        <f>IF('10'!$B$5="","",IF('10'!$B$36="","",'10'!$B$4))</f>
        <v/>
      </c>
    </row>
    <row r="3290" spans="50:57" x14ac:dyDescent="0.25">
      <c r="AX3290" s="139" t="str">
        <f>IF('10'!$B$5="","",IF('10'!$B$36="","",'10'!$B$5))</f>
        <v/>
      </c>
      <c r="AY3290" s="137" t="str">
        <f>IF('10'!$B$5="","",IF('10'!$B$36="","","PCF011003"))</f>
        <v/>
      </c>
      <c r="AZ3290" s="140" t="str">
        <f>IF('10'!$B$5="","",IF('10'!$B$36="","",1))</f>
        <v/>
      </c>
      <c r="BA3290" s="137" t="str">
        <f>IF('10'!$B$5="","",IF('10'!$B$36="","",27))</f>
        <v/>
      </c>
      <c r="BB3290" s="137" t="str">
        <f>IF('10'!$B$5="","",IF('10'!$B$36="","",IF('10'!$I$21="","",'10'!$I$21)))</f>
        <v/>
      </c>
      <c r="BC3290" s="141" t="str">
        <f>IF('10'!$B$5="","",IF('10'!$B$36="","",0))</f>
        <v/>
      </c>
      <c r="BD3290" s="137" t="str">
        <f>IF('10'!$B$5="","",IF('10'!$B$36="","",'10'!$B$2))</f>
        <v/>
      </c>
      <c r="BE3290" s="138" t="str">
        <f>IF('10'!$B$5="","",IF('10'!$B$36="","",'10'!$B$4))</f>
        <v/>
      </c>
    </row>
    <row r="3291" spans="50:57" x14ac:dyDescent="0.25">
      <c r="AX3291" s="139" t="str">
        <f>IF('10'!$B$5="","",IF('10'!$B$36="","",'10'!$B$5))</f>
        <v/>
      </c>
      <c r="AY3291" s="137" t="str">
        <f>IF('10'!$B$5="","",IF('10'!$B$36="","","PCF011003"))</f>
        <v/>
      </c>
      <c r="AZ3291" s="140" t="str">
        <f>IF('10'!$B$5="","",IF('10'!$B$36="","",1))</f>
        <v/>
      </c>
      <c r="BA3291" s="137" t="str">
        <f>IF('10'!$B$5="","",IF('10'!$B$36="","",28))</f>
        <v/>
      </c>
      <c r="BB3291" s="137"/>
      <c r="BC3291" s="141" t="str">
        <f>IF('10'!$B$5="","",IF('10'!$B$36="","",'10'!$J$21))</f>
        <v/>
      </c>
      <c r="BD3291" s="137" t="str">
        <f>IF('10'!$B$5="","",IF('10'!$B$36="","",'10'!$B$2))</f>
        <v/>
      </c>
      <c r="BE3291" s="138" t="str">
        <f>IF('10'!$B$5="","",IF('10'!$B$36="","",'10'!$B$4))</f>
        <v/>
      </c>
    </row>
    <row r="3292" spans="50:57" x14ac:dyDescent="0.25">
      <c r="AX3292" s="139" t="str">
        <f>IF('10'!$B$5="","",IF('10'!$B$36="","",'10'!$B$5))</f>
        <v/>
      </c>
      <c r="AY3292" s="137" t="str">
        <f>IF('10'!$B$5="","",IF('10'!$B$36="","","PCF011003"))</f>
        <v/>
      </c>
      <c r="AZ3292" s="140" t="str">
        <f>IF('10'!$B$5="","",IF('10'!$B$36="","",1))</f>
        <v/>
      </c>
      <c r="BA3292" s="137" t="str">
        <f>IF('10'!$B$5="","",IF('10'!$B$36="","",29))</f>
        <v/>
      </c>
      <c r="BB3292" s="137"/>
      <c r="BC3292" s="141" t="str">
        <f>IF('10'!$B$5="","",IF('10'!$B$36="","",'10'!$B$33))</f>
        <v/>
      </c>
      <c r="BD3292" s="137" t="str">
        <f>IF('10'!$B$5="","",IF('10'!$B$36="","",'10'!$B$2))</f>
        <v/>
      </c>
      <c r="BE3292" s="138" t="str">
        <f>IF('10'!$B$5="","",IF('10'!$B$36="","",'10'!$B$4))</f>
        <v/>
      </c>
    </row>
    <row r="3293" spans="50:57" x14ac:dyDescent="0.25">
      <c r="AX3293" s="139" t="str">
        <f>IF('10'!$B$5="","",IF('10'!$B$36="","",'10'!$B$5))</f>
        <v/>
      </c>
      <c r="AY3293" s="137" t="str">
        <f>IF('10'!$B$5="","",IF('10'!$B$36="","","PCF011003"))</f>
        <v/>
      </c>
      <c r="AZ3293" s="140" t="str">
        <f>IF('10'!$B$5="","",IF('10'!$B$36="","",1))</f>
        <v/>
      </c>
      <c r="BA3293" s="137" t="str">
        <f>IF('10'!$B$5="","",IF('10'!$B$36="","",30))</f>
        <v/>
      </c>
      <c r="BB3293" s="137"/>
      <c r="BC3293" s="141" t="str">
        <f>IF('10'!$B$5="","",IF('10'!$B$36="","",'10'!$I$39))</f>
        <v/>
      </c>
      <c r="BD3293" s="137" t="str">
        <f>IF('10'!$B$5="","",IF('10'!$B$36="","",'10'!$B$2))</f>
        <v/>
      </c>
      <c r="BE3293" s="138" t="str">
        <f>IF('10'!$B$5="","",IF('10'!$B$36="","",'10'!$B$4))</f>
        <v/>
      </c>
    </row>
    <row r="3294" spans="50:57" x14ac:dyDescent="0.25">
      <c r="AX3294" s="139" t="str">
        <f>IF('10'!$B$5="","",IF('10'!$B$36="","",'10'!$B$5))</f>
        <v/>
      </c>
      <c r="AY3294" s="137" t="str">
        <f>IF('10'!$B$5="","",IF('10'!$B$36="","","PCF011003"))</f>
        <v/>
      </c>
      <c r="AZ3294" s="140" t="str">
        <f>IF('10'!$B$5="","",IF('10'!$B$36="","",1))</f>
        <v/>
      </c>
      <c r="BA3294" s="137" t="str">
        <f>IF('10'!$B$5="","",IF('10'!$B$36="","",31))</f>
        <v/>
      </c>
      <c r="BB3294" s="137" t="str">
        <f>IF('10'!$B$5="","",IF('10'!$B$36="","",IF('10'!$B$41="","",'10'!$B$41)))</f>
        <v/>
      </c>
      <c r="BC3294" s="141" t="str">
        <f>IF('10'!$B$5="","",IF('10'!$B$36="","",0))</f>
        <v/>
      </c>
      <c r="BD3294" s="137" t="str">
        <f>IF('10'!$B$5="","",IF('10'!$B$36="","",'10'!$B$2))</f>
        <v/>
      </c>
      <c r="BE3294" s="138" t="str">
        <f>IF('10'!$B$5="","",IF('10'!$B$36="","",'10'!$B$4))</f>
        <v/>
      </c>
    </row>
    <row r="3295" spans="50:57" x14ac:dyDescent="0.25">
      <c r="AX3295" s="139" t="str">
        <f>IF('10'!$B$5="","",IF('10'!$B$36="","",'10'!$B$5))</f>
        <v/>
      </c>
      <c r="AY3295" s="137" t="str">
        <f>IF('10'!$B$5="","",IF('10'!$B$36="","","PCF011003"))</f>
        <v/>
      </c>
      <c r="AZ3295" s="140" t="str">
        <f>IF('10'!$B$5="","",IF('10'!$B$36="","",1))</f>
        <v/>
      </c>
      <c r="BA3295" s="137" t="str">
        <f>IF('10'!$B$5="","",IF('10'!$B$36="","",32))</f>
        <v/>
      </c>
      <c r="BB3295" s="137"/>
      <c r="BC3295" s="141" t="str">
        <f>IF('10'!$B$5="","",IF('10'!$B$36="","",'10'!$I$36))</f>
        <v/>
      </c>
      <c r="BD3295" s="137" t="str">
        <f>IF('10'!$B$5="","",IF('10'!$B$36="","",'10'!$B$2))</f>
        <v/>
      </c>
      <c r="BE3295" s="138" t="str">
        <f>IF('10'!$B$5="","",IF('10'!$B$36="","",'10'!$B$4))</f>
        <v/>
      </c>
    </row>
    <row r="3296" spans="50:57" x14ac:dyDescent="0.25">
      <c r="AX3296" s="139" t="str">
        <f>IF('10'!$B$5="","",IF('10'!$B$36="","",'10'!$B$5))</f>
        <v/>
      </c>
      <c r="AY3296" s="137" t="str">
        <f>IF('10'!$B$5="","",IF('10'!$B$36="","","PCF011003"))</f>
        <v/>
      </c>
      <c r="AZ3296" s="140" t="str">
        <f>IF('10'!$B$5="","",IF('10'!$B$36="","",1))</f>
        <v/>
      </c>
      <c r="BA3296" s="137" t="str">
        <f>IF('10'!$B$5="","",IF('10'!$B$36="","",33))</f>
        <v/>
      </c>
      <c r="BB3296" s="137"/>
      <c r="BC3296" s="141" t="str">
        <f>IF('10'!$B$5="","",IF('10'!$B$36="","",'10'!$I$37))</f>
        <v/>
      </c>
      <c r="BD3296" s="137" t="str">
        <f>IF('10'!$B$5="","",IF('10'!$B$36="","",'10'!$B$2))</f>
        <v/>
      </c>
      <c r="BE3296" s="138" t="str">
        <f>IF('10'!$B$5="","",IF('10'!$B$36="","",'10'!$B$4))</f>
        <v/>
      </c>
    </row>
    <row r="3297" spans="50:57" x14ac:dyDescent="0.25">
      <c r="AX3297" s="139" t="str">
        <f>IF('10'!$B$5="","",IF('10'!$B$36="","",'10'!$B$5))</f>
        <v/>
      </c>
      <c r="AY3297" s="137" t="str">
        <f>IF('10'!$B$5="","",IF('10'!$B$36="","","PCF011003"))</f>
        <v/>
      </c>
      <c r="AZ3297" s="140" t="str">
        <f>IF('10'!$B$5="","",IF('10'!$B$36="","",1))</f>
        <v/>
      </c>
      <c r="BA3297" s="137" t="str">
        <f>IF('10'!$B$5="","",IF('10'!$B$36="","",34))</f>
        <v/>
      </c>
      <c r="BB3297" s="137"/>
      <c r="BC3297" s="141" t="str">
        <f>IF('10'!$B$5="","",IF('10'!$B$36="","",'10'!$I$38))</f>
        <v/>
      </c>
      <c r="BD3297" s="137" t="str">
        <f>IF('10'!$B$5="","",IF('10'!$B$36="","",'10'!$B$2))</f>
        <v/>
      </c>
      <c r="BE3297" s="138" t="str">
        <f>IF('10'!$B$5="","",IF('10'!$B$36="","",'10'!$B$4))</f>
        <v/>
      </c>
    </row>
    <row r="3298" spans="50:57" x14ac:dyDescent="0.25">
      <c r="AX3298" s="139" t="str">
        <f>IF('10'!$B$5="","",IF('10'!$B$36="","",'10'!$B$5))</f>
        <v/>
      </c>
      <c r="AY3298" s="137" t="str">
        <f>IF('10'!$B$5="","",IF('10'!$B$36="","","PCF011003"))</f>
        <v/>
      </c>
      <c r="AZ3298" s="140" t="str">
        <f>IF('10'!$B$5="","",IF('10'!$B$36="","",1))</f>
        <v/>
      </c>
      <c r="BA3298" s="137" t="str">
        <f>IF('10'!$B$5="","",IF('10'!$B$36="","",35))</f>
        <v/>
      </c>
      <c r="BB3298" s="137"/>
      <c r="BC3298" s="141" t="str">
        <f>IF('10'!$B$5="","",IF('10'!$B$36="","",'10'!$I$40))</f>
        <v/>
      </c>
      <c r="BD3298" s="137" t="str">
        <f>IF('10'!$B$5="","",IF('10'!$B$36="","",'10'!$B$2))</f>
        <v/>
      </c>
      <c r="BE3298" s="138" t="str">
        <f>IF('10'!$B$5="","",IF('10'!$B$36="","",'10'!$B$4))</f>
        <v/>
      </c>
    </row>
    <row r="3299" spans="50:57" x14ac:dyDescent="0.25">
      <c r="AX3299" s="139" t="str">
        <f>IF('10'!$B$5="","",IF('10'!$B$36="","",'10'!$B$5))</f>
        <v/>
      </c>
      <c r="AY3299" s="137" t="str">
        <f>IF('10'!$B$5="","",IF('10'!$B$36="","","PCF011003"))</f>
        <v/>
      </c>
      <c r="AZ3299" s="140" t="str">
        <f>IF('10'!$B$5="","",IF('10'!$B$36="","",1))</f>
        <v/>
      </c>
      <c r="BA3299" s="137" t="str">
        <f>IF('10'!$B$5="","",IF('10'!$B$36="","",36))</f>
        <v/>
      </c>
      <c r="BB3299" s="137" t="str">
        <f>IF('10'!$B$5="","",IF('10'!$B$36="","",IF('10'!$C$25="","",'10'!$C$25)))</f>
        <v/>
      </c>
      <c r="BC3299" s="141" t="str">
        <f>IF('10'!$B$5="","",IF('10'!$B$36="","",0))</f>
        <v/>
      </c>
      <c r="BD3299" s="137" t="str">
        <f>IF('10'!$B$5="","",IF('10'!$B$36="","",'10'!$B$2))</f>
        <v/>
      </c>
      <c r="BE3299" s="138" t="str">
        <f>IF('10'!$B$5="","",IF('10'!$B$36="","",'10'!$B$4))</f>
        <v/>
      </c>
    </row>
    <row r="3300" spans="50:57" x14ac:dyDescent="0.25">
      <c r="AX3300" s="139" t="str">
        <f>IF('10'!$B$5="","",IF('10'!$B$36="","",'10'!$B$5))</f>
        <v/>
      </c>
      <c r="AY3300" s="137" t="str">
        <f>IF('10'!$B$5="","",IF('10'!$B$36="","","PCF011003"))</f>
        <v/>
      </c>
      <c r="AZ3300" s="140" t="str">
        <f>IF('10'!$B$5="","",IF('10'!$B$36="","",1))</f>
        <v/>
      </c>
      <c r="BA3300" s="137" t="str">
        <f>IF('10'!$B$5="","",IF('10'!$B$36="","",37))</f>
        <v/>
      </c>
      <c r="BB3300" s="137" t="str">
        <f>IF('10'!$B$5="","",IF('10'!$B$36="","",IF('10'!$D$25="","",'10'!$D$25)))</f>
        <v/>
      </c>
      <c r="BC3300" s="141" t="str">
        <f>IF('10'!$B$5="","",IF('10'!$B$36="","",0))</f>
        <v/>
      </c>
      <c r="BD3300" s="137" t="str">
        <f>IF('10'!$B$5="","",IF('10'!$B$36="","",'10'!$B$2))</f>
        <v/>
      </c>
      <c r="BE3300" s="138" t="str">
        <f>IF('10'!$B$5="","",IF('10'!$B$36="","",'10'!$B$4))</f>
        <v/>
      </c>
    </row>
    <row r="3301" spans="50:57" x14ac:dyDescent="0.25">
      <c r="AX3301" s="139" t="str">
        <f>IF('10'!$B$5="","",IF('10'!$B$36="","",'10'!$B$5))</f>
        <v/>
      </c>
      <c r="AY3301" s="137" t="str">
        <f>IF('10'!$B$5="","",IF('10'!$B$36="","","PCF011003"))</f>
        <v/>
      </c>
      <c r="AZ3301" s="140" t="str">
        <f>IF('10'!$B$5="","",IF('10'!$B$36="","",1))</f>
        <v/>
      </c>
      <c r="BA3301" s="137" t="str">
        <f>IF('10'!$B$5="","",IF('10'!$B$36="","",38))</f>
        <v/>
      </c>
      <c r="BB3301" s="137" t="str">
        <f>IF('10'!$B$5="","",IF('10'!$B$36="","",IF('10'!$C$26="","",'10'!$C$26)))</f>
        <v/>
      </c>
      <c r="BC3301" s="141" t="str">
        <f>IF('10'!$B$5="","",IF('10'!$B$36="","",0))</f>
        <v/>
      </c>
      <c r="BD3301" s="137" t="str">
        <f>IF('10'!$B$5="","",IF('10'!$B$36="","",'10'!$B$2))</f>
        <v/>
      </c>
      <c r="BE3301" s="138" t="str">
        <f>IF('10'!$B$5="","",IF('10'!$B$36="","",'10'!$B$4))</f>
        <v/>
      </c>
    </row>
    <row r="3302" spans="50:57" x14ac:dyDescent="0.25">
      <c r="AX3302" s="139" t="str">
        <f>IF('10'!$B$5="","",IF('10'!$B$36="","",'10'!$B$5))</f>
        <v/>
      </c>
      <c r="AY3302" s="137" t="str">
        <f>IF('10'!$B$5="","",IF('10'!$B$36="","","PCF011003"))</f>
        <v/>
      </c>
      <c r="AZ3302" s="140" t="str">
        <f>IF('10'!$B$5="","",IF('10'!$B$36="","",1))</f>
        <v/>
      </c>
      <c r="BA3302" s="137" t="str">
        <f>IF('10'!$B$5="","",IF('10'!$B$36="","",39))</f>
        <v/>
      </c>
      <c r="BB3302" s="137" t="str">
        <f>IF('10'!$B$5="","",IF('10'!$B$36="","",IF('10'!$D$26="","",'10'!$D$26)))</f>
        <v/>
      </c>
      <c r="BC3302" s="141" t="str">
        <f>IF('10'!$B$5="","",IF('10'!$B$36="","",0))</f>
        <v/>
      </c>
      <c r="BD3302" s="137" t="str">
        <f>IF('10'!$B$5="","",IF('10'!$B$36="","",'10'!$B$2))</f>
        <v/>
      </c>
      <c r="BE3302" s="138" t="str">
        <f>IF('10'!$B$5="","",IF('10'!$B$36="","",'10'!$B$4))</f>
        <v/>
      </c>
    </row>
    <row r="3303" spans="50:57" x14ac:dyDescent="0.25">
      <c r="AX3303" s="139" t="str">
        <f>IF('10'!$B$5="","",IF('10'!$B$36="","",'10'!$B$5))</f>
        <v/>
      </c>
      <c r="AY3303" s="137" t="str">
        <f>IF('10'!$B$5="","",IF('10'!$B$36="","","PCF011003"))</f>
        <v/>
      </c>
      <c r="AZ3303" s="140" t="str">
        <f>IF('10'!$B$5="","",IF('10'!$B$36="","",1))</f>
        <v/>
      </c>
      <c r="BA3303" s="137" t="str">
        <f>IF('10'!$B$5="","",IF('10'!$B$36="","",40))</f>
        <v/>
      </c>
      <c r="BB3303" s="137" t="str">
        <f>IF('10'!$B$5="","",IF('10'!$B$36="","",IF('10'!$C$27="","",'10'!$C$27)))</f>
        <v/>
      </c>
      <c r="BC3303" s="141" t="str">
        <f>IF('10'!$B$5="","",IF('10'!$B$36="","",0))</f>
        <v/>
      </c>
      <c r="BD3303" s="137" t="str">
        <f>IF('10'!$B$5="","",IF('10'!$B$36="","",'10'!$B$2))</f>
        <v/>
      </c>
      <c r="BE3303" s="138" t="str">
        <f>IF('10'!$B$5="","",IF('10'!$B$36="","",'10'!$B$4))</f>
        <v/>
      </c>
    </row>
    <row r="3304" spans="50:57" x14ac:dyDescent="0.25">
      <c r="AX3304" s="139" t="str">
        <f>IF('10'!$B$5="","",IF('10'!$B$36="","",'10'!$B$5))</f>
        <v/>
      </c>
      <c r="AY3304" s="137" t="str">
        <f>IF('10'!$B$5="","",IF('10'!$B$36="","","PCF011003"))</f>
        <v/>
      </c>
      <c r="AZ3304" s="140" t="str">
        <f>IF('10'!$B$5="","",IF('10'!$B$36="","",1))</f>
        <v/>
      </c>
      <c r="BA3304" s="137" t="str">
        <f>IF('10'!$B$5="","",IF('10'!$B$36="","",41))</f>
        <v/>
      </c>
      <c r="BB3304" s="137" t="str">
        <f>IF('10'!$B$5="","",IF('10'!$B$36="","",IF('10'!$D$27="","",'10'!$D$27)))</f>
        <v/>
      </c>
      <c r="BC3304" s="141" t="str">
        <f>IF('10'!$B$5="","",IF('10'!$B$36="","",0))</f>
        <v/>
      </c>
      <c r="BD3304" s="137" t="str">
        <f>IF('10'!$B$5="","",IF('10'!$B$36="","",'10'!$B$2))</f>
        <v/>
      </c>
      <c r="BE3304" s="138" t="str">
        <f>IF('10'!$B$5="","",IF('10'!$B$36="","",'10'!$B$4))</f>
        <v/>
      </c>
    </row>
    <row r="3305" spans="50:57" x14ac:dyDescent="0.25">
      <c r="AX3305" s="139" t="str">
        <f>IF('10'!$B$5="","",IF('10'!$B$36="","",'10'!$B$5))</f>
        <v/>
      </c>
      <c r="AY3305" s="137" t="str">
        <f>IF('10'!$B$5="","",IF('10'!$B$36="","","PCF011003"))</f>
        <v/>
      </c>
      <c r="AZ3305" s="140" t="str">
        <f>IF('10'!$B$5="","",IF('10'!$B$36="","",1))</f>
        <v/>
      </c>
      <c r="BA3305" s="137" t="str">
        <f>IF('10'!$B$5="","",IF('10'!$B$36="","",42))</f>
        <v/>
      </c>
      <c r="BB3305" s="137" t="str">
        <f>IF('10'!$B$5="","",IF('10'!$B$36="","",IF('10'!$C$28="","",'10'!$C$28)))</f>
        <v/>
      </c>
      <c r="BC3305" s="141" t="str">
        <f>IF('10'!$B$5="","",IF('10'!$B$36="","",0))</f>
        <v/>
      </c>
      <c r="BD3305" s="137" t="str">
        <f>IF('10'!$B$5="","",IF('10'!$B$36="","",'10'!$B$2))</f>
        <v/>
      </c>
      <c r="BE3305" s="138" t="str">
        <f>IF('10'!$B$5="","",IF('10'!$B$36="","",'10'!$B$4))</f>
        <v/>
      </c>
    </row>
    <row r="3306" spans="50:57" x14ac:dyDescent="0.25">
      <c r="AX3306" s="139" t="str">
        <f>IF('10'!$B$5="","",IF('10'!$B$36="","",'10'!$B$5))</f>
        <v/>
      </c>
      <c r="AY3306" s="137" t="str">
        <f>IF('10'!$B$5="","",IF('10'!$B$36="","","PCF011003"))</f>
        <v/>
      </c>
      <c r="AZ3306" s="140" t="str">
        <f>IF('10'!$B$5="","",IF('10'!$B$36="","",1))</f>
        <v/>
      </c>
      <c r="BA3306" s="137" t="str">
        <f>IF('10'!$B$5="","",IF('10'!$B$36="","",43))</f>
        <v/>
      </c>
      <c r="BB3306" s="137" t="str">
        <f>IF('10'!$B$5="","",IF('10'!$B$36="","",IF('10'!$D$28="","",'10'!$D$28)))</f>
        <v/>
      </c>
      <c r="BC3306" s="141" t="str">
        <f>IF('10'!$B$5="","",IF('10'!$B$36="","",0))</f>
        <v/>
      </c>
      <c r="BD3306" s="137" t="str">
        <f>IF('10'!$B$5="","",IF('10'!$B$36="","",'10'!$B$2))</f>
        <v/>
      </c>
      <c r="BE3306" s="138" t="str">
        <f>IF('10'!$B$5="","",IF('10'!$B$36="","",'10'!$B$4))</f>
        <v/>
      </c>
    </row>
    <row r="3307" spans="50:57" x14ac:dyDescent="0.25">
      <c r="AX3307" s="139" t="str">
        <f>IF('10'!$B$5="","",IF('10'!$B$36="","",'10'!$B$5))</f>
        <v/>
      </c>
      <c r="AY3307" s="137" t="str">
        <f>IF('10'!$B$5="","",IF('10'!$B$36="","","PCF011003"))</f>
        <v/>
      </c>
      <c r="AZ3307" s="140" t="str">
        <f>IF('10'!$B$5="","",IF('10'!$B$36="","",1))</f>
        <v/>
      </c>
      <c r="BA3307" s="137" t="str">
        <f>IF('10'!$B$5="","",IF('10'!$B$36="","",44))</f>
        <v/>
      </c>
      <c r="BB3307" s="137"/>
      <c r="BC3307" s="141" t="str">
        <f>IF('10'!$B$5="","",IF('10'!$B$36="","",0))</f>
        <v/>
      </c>
      <c r="BD3307" s="137" t="str">
        <f>IF('10'!$B$5="","",IF('10'!$B$36="","",'10'!$B$2))</f>
        <v/>
      </c>
      <c r="BE3307" s="138" t="str">
        <f>IF('10'!$B$5="","",IF('10'!$B$36="","",'10'!$B$4))</f>
        <v/>
      </c>
    </row>
    <row r="3308" spans="50:57" x14ac:dyDescent="0.25">
      <c r="AX3308" s="139" t="str">
        <f>IF('10'!$B$5="","",IF('10'!$B$36="","",'10'!$B$5))</f>
        <v/>
      </c>
      <c r="AY3308" s="137" t="str">
        <f>IF('10'!$B$5="","",IF('10'!$B$36="","","PCF011003"))</f>
        <v/>
      </c>
      <c r="AZ3308" s="140" t="str">
        <f>IF('10'!$B$5="","",IF('10'!$B$36="","",1))</f>
        <v/>
      </c>
      <c r="BA3308" s="137" t="str">
        <f>IF('10'!$B$5="","",IF('10'!$B$36="","",45))</f>
        <v/>
      </c>
      <c r="BB3308" s="137" t="str">
        <f>IF('10'!$B$5="","",IF('10'!$B$36="","",IF('10'!$B$31="","",'10'!$B$31)))</f>
        <v/>
      </c>
      <c r="BC3308" s="141" t="str">
        <f>IF('10'!$B$5="","",IF('10'!$B$36="","",0))</f>
        <v/>
      </c>
      <c r="BD3308" s="137" t="str">
        <f>IF('10'!$B$5="","",IF('10'!$B$36="","",'10'!$B$2))</f>
        <v/>
      </c>
      <c r="BE3308" s="138" t="str">
        <f>IF('10'!$B$5="","",IF('10'!$B$36="","",'10'!$B$4))</f>
        <v/>
      </c>
    </row>
    <row r="3309" spans="50:57" x14ac:dyDescent="0.25">
      <c r="AX3309" s="139" t="str">
        <f>IF('10'!$B$5="","",IF('10'!$B$36="","",'10'!$B$5))</f>
        <v/>
      </c>
      <c r="AY3309" s="137" t="str">
        <f>IF('10'!$B$5="","",IF('10'!$B$36="","","PCF011003"))</f>
        <v/>
      </c>
      <c r="AZ3309" s="140" t="str">
        <f>IF('10'!$B$5="","",IF('10'!$B$36="","",1))</f>
        <v/>
      </c>
      <c r="BA3309" s="137" t="str">
        <f>IF('10'!$B$5="","",IF('10'!$B$36="","",46))</f>
        <v/>
      </c>
      <c r="BB3309" s="137"/>
      <c r="BC3309" s="141" t="str">
        <f>IF('10'!$B$5="","",IF('10'!$B$36="","",'10'!$I$35))</f>
        <v/>
      </c>
      <c r="BD3309" s="137" t="str">
        <f>IF('10'!$B$5="","",IF('10'!$B$36="","",'10'!$B$2))</f>
        <v/>
      </c>
      <c r="BE3309" s="138" t="str">
        <f>IF('10'!$B$5="","",IF('10'!$B$36="","",'10'!$B$4))</f>
        <v/>
      </c>
    </row>
    <row r="3310" spans="50:57" x14ac:dyDescent="0.25">
      <c r="AX3310" s="139" t="str">
        <f>IF('10'!$B$5="","",IF('10'!$B$36="","",'10'!$B$5))</f>
        <v/>
      </c>
      <c r="AY3310" s="137" t="str">
        <f>IF('10'!$B$5="","",IF('10'!$B$36="","","PCF011003"))</f>
        <v/>
      </c>
      <c r="AZ3310" s="140" t="str">
        <f>IF('10'!$B$5="","",IF('10'!$B$36="","",1))</f>
        <v/>
      </c>
      <c r="BA3310" s="137" t="str">
        <f>IF('10'!$B$5="","",IF('10'!$B$36="","",47))</f>
        <v/>
      </c>
      <c r="BB3310" s="137"/>
      <c r="BC3310" s="141" t="str">
        <f>IF('10'!$B$5="","",IF('10'!$B$36="","",'10'!$B$32))</f>
        <v/>
      </c>
      <c r="BD3310" s="137" t="str">
        <f>IF('10'!$B$5="","",IF('10'!$B$36="","",'10'!$B$2))</f>
        <v/>
      </c>
      <c r="BE3310" s="138" t="str">
        <f>IF('10'!$B$5="","",IF('10'!$B$36="","",'10'!$B$4))</f>
        <v/>
      </c>
    </row>
    <row r="3311" spans="50:57" x14ac:dyDescent="0.25">
      <c r="AX3311" s="139" t="str">
        <f>IF('10'!$B$5="","",IF('10'!$B$36="","",'10'!$B$5))</f>
        <v/>
      </c>
      <c r="AY3311" s="137" t="str">
        <f>IF('10'!$B$5="","",IF('10'!$B$36="","","PCF011003"))</f>
        <v/>
      </c>
      <c r="AZ3311" s="140" t="str">
        <f>IF('10'!$B$5="","",IF('10'!$B$36="","",1))</f>
        <v/>
      </c>
      <c r="BA3311" s="137" t="str">
        <f>IF('10'!$B$5="","",IF('10'!$B$36="","",54))</f>
        <v/>
      </c>
      <c r="BB3311" s="137"/>
      <c r="BC3311" s="141" t="str">
        <f>IF('10'!$B$5="","",IF('10'!$B$36="","",0))</f>
        <v/>
      </c>
      <c r="BD3311" s="137" t="str">
        <f>IF('10'!$B$5="","",IF('10'!$B$36="","",'10'!$B$2))</f>
        <v/>
      </c>
      <c r="BE3311" s="138" t="str">
        <f>IF('10'!$B$5="","",IF('10'!$B$36="","",'10'!$B$4))</f>
        <v/>
      </c>
    </row>
    <row r="3312" spans="50:57" x14ac:dyDescent="0.25">
      <c r="AX3312" s="139" t="str">
        <f>IF('10'!$B$5="","",IF('10'!$B$36="","",'10'!$B$5))</f>
        <v/>
      </c>
      <c r="AY3312" s="137" t="str">
        <f>IF('10'!$B$5="","",IF('10'!$B$36="","","PCF011003"))</f>
        <v/>
      </c>
      <c r="AZ3312" s="140" t="str">
        <f>IF('10'!$B$5="","",IF('10'!$B$36="","",1))</f>
        <v/>
      </c>
      <c r="BA3312" s="137" t="str">
        <f>IF('10'!$B$5="","",IF('10'!$B$36="","",55))</f>
        <v/>
      </c>
      <c r="BB3312" s="137"/>
      <c r="BC3312" s="141" t="str">
        <f>IF('10'!$B$5="","",IF('10'!$B$36="","",0))</f>
        <v/>
      </c>
      <c r="BD3312" s="137" t="str">
        <f>IF('10'!$B$5="","",IF('10'!$B$36="","",'10'!$B$2))</f>
        <v/>
      </c>
      <c r="BE3312" s="138" t="str">
        <f>IF('10'!$B$5="","",IF('10'!$B$36="","",'10'!$B$4))</f>
        <v/>
      </c>
    </row>
    <row r="3313" spans="50:57" x14ac:dyDescent="0.25">
      <c r="AX3313" s="139" t="str">
        <f>IF('10'!$B$5="","",IF('10'!$B$36="","",'10'!$B$5))</f>
        <v/>
      </c>
      <c r="AY3313" s="137" t="str">
        <f>IF('10'!$B$5="","",IF('10'!$B$36="","","PCF011003"))</f>
        <v/>
      </c>
      <c r="AZ3313" s="140" t="str">
        <f>IF('10'!$B$5="","",IF('10'!$B$36="","",1))</f>
        <v/>
      </c>
      <c r="BA3313" s="137" t="str">
        <f>IF('10'!$B$5="","",IF('10'!$B$36="","",56))</f>
        <v/>
      </c>
      <c r="BB3313" s="137"/>
      <c r="BC3313" s="141" t="str">
        <f>IF('10'!$B$5="","",IF('10'!$B$36="","",0))</f>
        <v/>
      </c>
      <c r="BD3313" s="137" t="str">
        <f>IF('10'!$B$5="","",IF('10'!$B$36="","",'10'!$B$2))</f>
        <v/>
      </c>
      <c r="BE3313" s="138" t="str">
        <f>IF('10'!$B$5="","",IF('10'!$B$36="","",'10'!$B$4))</f>
        <v/>
      </c>
    </row>
    <row r="3314" spans="50:57" x14ac:dyDescent="0.25">
      <c r="AX3314" s="139" t="str">
        <f>IF('10'!$B$5="","",IF('10'!$B$36="","",'10'!$B$5))</f>
        <v/>
      </c>
      <c r="AY3314" s="137" t="str">
        <f>IF('10'!$B$5="","",IF('10'!$B$36="","","PCF011003"))</f>
        <v/>
      </c>
      <c r="AZ3314" s="140" t="str">
        <f>IF('10'!$B$5="","",IF('10'!$B$36="","",1))</f>
        <v/>
      </c>
      <c r="BA3314" s="137" t="str">
        <f>IF('10'!$B$5="","",IF('10'!$B$36="","",57))</f>
        <v/>
      </c>
      <c r="BB3314" s="137"/>
      <c r="BC3314" s="141" t="str">
        <f>IF('10'!$B$5="","",IF('10'!$B$36="","",0))</f>
        <v/>
      </c>
      <c r="BD3314" s="137" t="str">
        <f>IF('10'!$B$5="","",IF('10'!$B$36="","",'10'!$B$2))</f>
        <v/>
      </c>
      <c r="BE3314" s="138" t="str">
        <f>IF('10'!$B$5="","",IF('10'!$B$36="","",'10'!$B$4))</f>
        <v/>
      </c>
    </row>
    <row r="3315" spans="50:57" x14ac:dyDescent="0.25">
      <c r="AX3315" s="139" t="str">
        <f>IF('10'!$B$5="","",IF('10'!$B$36="","",'10'!$B$5))</f>
        <v/>
      </c>
      <c r="AY3315" s="137" t="str">
        <f>IF('10'!$B$5="","",IF('10'!$B$36="","","PCF011003"))</f>
        <v/>
      </c>
      <c r="AZ3315" s="140" t="str">
        <f>IF('10'!$B$5="","",IF('10'!$B$36="","",1))</f>
        <v/>
      </c>
      <c r="BA3315" s="137" t="str">
        <f>IF('10'!$B$5="","",IF('10'!$B$36="","",58))</f>
        <v/>
      </c>
      <c r="BB3315" s="137"/>
      <c r="BC3315" s="141" t="str">
        <f>IF('10'!$B$5="","",IF('10'!$B$36="","",0))</f>
        <v/>
      </c>
      <c r="BD3315" s="137" t="str">
        <f>IF('10'!$B$5="","",IF('10'!$B$36="","",'10'!$B$2))</f>
        <v/>
      </c>
      <c r="BE3315" s="138" t="str">
        <f>IF('10'!$B$5="","",IF('10'!$B$36="","",'10'!$B$4))</f>
        <v/>
      </c>
    </row>
    <row r="3316" spans="50:57" x14ac:dyDescent="0.25">
      <c r="AX3316" s="139" t="str">
        <f>IF('10'!$B$5="","",IF('10'!$B$36="","",'10'!$B$5))</f>
        <v/>
      </c>
      <c r="AY3316" s="137" t="str">
        <f>IF('10'!$B$5="","",IF('10'!$B$36="","","PCF011003"))</f>
        <v/>
      </c>
      <c r="AZ3316" s="140" t="str">
        <f>IF('10'!$B$5="","",IF('10'!$B$36="","",1))</f>
        <v/>
      </c>
      <c r="BA3316" s="137" t="str">
        <f>IF('10'!$B$5="","",IF('10'!$B$36="","",59))</f>
        <v/>
      </c>
      <c r="BB3316" s="137"/>
      <c r="BC3316" s="141" t="str">
        <f>IF('10'!$B$5="","",IF('10'!$B$36="","",0))</f>
        <v/>
      </c>
      <c r="BD3316" s="137" t="str">
        <f>IF('10'!$B$5="","",IF('10'!$B$36="","",'10'!$B$2))</f>
        <v/>
      </c>
      <c r="BE3316" s="138" t="str">
        <f>IF('10'!$B$5="","",IF('10'!$B$36="","",'10'!$B$4))</f>
        <v/>
      </c>
    </row>
    <row r="3317" spans="50:57" x14ac:dyDescent="0.25">
      <c r="AX3317" s="139" t="str">
        <f>IF('10'!$B$5="","",IF('10'!$B$36="","",'10'!$B$5))</f>
        <v/>
      </c>
      <c r="AY3317" s="137" t="str">
        <f>IF('10'!$B$5="","",IF('10'!$B$36="","","PCF011003"))</f>
        <v/>
      </c>
      <c r="AZ3317" s="140" t="str">
        <f>IF('10'!$B$5="","",IF('10'!$B$36="","",1))</f>
        <v/>
      </c>
      <c r="BA3317" s="137" t="str">
        <f>IF('10'!$B$5="","",IF('10'!$B$36="","",60))</f>
        <v/>
      </c>
      <c r="BB3317" s="137"/>
      <c r="BC3317" s="141" t="str">
        <f>IF('10'!$B$5="","",IF('10'!$B$36="","",0))</f>
        <v/>
      </c>
      <c r="BD3317" s="137" t="str">
        <f>IF('10'!$B$5="","",IF('10'!$B$36="","",'10'!$B$2))</f>
        <v/>
      </c>
      <c r="BE3317" s="138" t="str">
        <f>IF('10'!$B$5="","",IF('10'!$B$36="","",'10'!$B$4))</f>
        <v/>
      </c>
    </row>
    <row r="3318" spans="50:57" x14ac:dyDescent="0.25">
      <c r="AX3318" s="139" t="str">
        <f>IF('10'!$B$5="","",IF('10'!$B$36="","",'10'!$B$5))</f>
        <v/>
      </c>
      <c r="AY3318" s="137" t="str">
        <f>IF('10'!$B$5="","",IF('10'!$B$36="","","PCF011003"))</f>
        <v/>
      </c>
      <c r="AZ3318" s="140" t="str">
        <f>IF('10'!$B$5="","",IF('10'!$B$36="","",1))</f>
        <v/>
      </c>
      <c r="BA3318" s="137" t="str">
        <f>IF('10'!$B$5="","",IF('10'!$B$36="","",61))</f>
        <v/>
      </c>
      <c r="BB3318" s="137"/>
      <c r="BC3318" s="141" t="str">
        <f>IF('10'!$B$5="","",IF('10'!$B$36="","",0))</f>
        <v/>
      </c>
      <c r="BD3318" s="137" t="str">
        <f>IF('10'!$B$5="","",IF('10'!$B$36="","",'10'!$B$2))</f>
        <v/>
      </c>
      <c r="BE3318" s="138" t="str">
        <f>IF('10'!$B$5="","",IF('10'!$B$36="","",'10'!$B$4))</f>
        <v/>
      </c>
    </row>
    <row r="3319" spans="50:57" x14ac:dyDescent="0.25">
      <c r="AX3319" s="139" t="str">
        <f>IF('10'!$B$5="","",IF('10'!$B$36="","",'10'!$B$5))</f>
        <v/>
      </c>
      <c r="AY3319" s="137" t="str">
        <f>IF('10'!$B$5="","",IF('10'!$B$36="","","PCF011003"))</f>
        <v/>
      </c>
      <c r="AZ3319" s="140" t="str">
        <f>IF('10'!$B$5="","",IF('10'!$B$36="","",1))</f>
        <v/>
      </c>
      <c r="BA3319" s="137" t="str">
        <f>IF('10'!$B$5="","",IF('10'!$B$36="","",70))</f>
        <v/>
      </c>
      <c r="BB3319" s="137" t="str">
        <f>IF('10'!$B$5="","",IF('10'!$B$36="","",IF('10'!$A$18="","",'10'!$A$18)))</f>
        <v/>
      </c>
      <c r="BC3319" s="141" t="str">
        <f>IF('10'!$B$5="","",IF('10'!$B$36="","",0))</f>
        <v/>
      </c>
      <c r="BD3319" s="137" t="str">
        <f>IF('10'!$B$5="","",IF('10'!$B$36="","",'10'!$B$2))</f>
        <v/>
      </c>
      <c r="BE3319" s="138" t="str">
        <f>IF('10'!$B$5="","",IF('10'!$B$36="","",'10'!$B$4))</f>
        <v/>
      </c>
    </row>
    <row r="3320" spans="50:57" x14ac:dyDescent="0.25">
      <c r="AX3320" s="139" t="str">
        <f>IF('10'!$B$5="","",IF('10'!$B$36="","",'10'!$B$5))</f>
        <v/>
      </c>
      <c r="AY3320" s="137" t="str">
        <f>IF('10'!$B$5="","",IF('10'!$B$36="","","PCF011003"))</f>
        <v/>
      </c>
      <c r="AZ3320" s="140" t="str">
        <f>IF('10'!$B$5="","",IF('10'!$B$36="","",1))</f>
        <v/>
      </c>
      <c r="BA3320" s="137" t="str">
        <f>IF('10'!$B$5="","",IF('10'!$B$36="","",71))</f>
        <v/>
      </c>
      <c r="BB3320" s="137" t="str">
        <f>IF('10'!$B$5="","",IF('10'!$B$36="","",IF('10'!$A$18="","",'10'!$A$18)))</f>
        <v/>
      </c>
      <c r="BC3320" s="141" t="str">
        <f>IF('10'!$B$5="","",IF('10'!$B$36="","",0))</f>
        <v/>
      </c>
      <c r="BD3320" s="137" t="str">
        <f>IF('10'!$B$5="","",IF('10'!$B$36="","",'10'!$B$2))</f>
        <v/>
      </c>
      <c r="BE3320" s="138" t="str">
        <f>IF('10'!$B$5="","",IF('10'!$B$36="","",'10'!$B$4))</f>
        <v/>
      </c>
    </row>
    <row r="3321" spans="50:57" x14ac:dyDescent="0.25">
      <c r="AX3321" s="139" t="str">
        <f>IF('10'!$B$5="","",IF('10'!$B$36="","",'10'!$B$5))</f>
        <v/>
      </c>
      <c r="AY3321" s="137" t="str">
        <f>IF('10'!$B$5="","",IF('10'!$B$36="","","PCF011003"))</f>
        <v/>
      </c>
      <c r="AZ3321" s="140" t="str">
        <f>IF('10'!$B$5="","",IF('10'!$B$36="","",1))</f>
        <v/>
      </c>
      <c r="BA3321" s="137" t="str">
        <f>IF('10'!$B$5="","",IF('10'!$B$36="","",72))</f>
        <v/>
      </c>
      <c r="BB3321" s="137" t="str">
        <f>IF('10'!$B$5="","",IF('10'!$B$36="","",IF('10'!$A$19="","",'10'!$A$19)))</f>
        <v/>
      </c>
      <c r="BC3321" s="141" t="str">
        <f>IF('10'!$B$5="","",IF('10'!$B$36="","",0))</f>
        <v/>
      </c>
      <c r="BD3321" s="137" t="str">
        <f>IF('10'!$B$5="","",IF('10'!$B$36="","",'10'!$B$2))</f>
        <v/>
      </c>
      <c r="BE3321" s="138" t="str">
        <f>IF('10'!$B$5="","",IF('10'!$B$36="","",'10'!$B$4))</f>
        <v/>
      </c>
    </row>
    <row r="3322" spans="50:57" x14ac:dyDescent="0.25">
      <c r="AX3322" s="139" t="str">
        <f>IF('10'!$B$5="","",IF('10'!$B$36="","",'10'!$B$5))</f>
        <v/>
      </c>
      <c r="AY3322" s="137" t="str">
        <f>IF('10'!$B$5="","",IF('10'!$B$36="","","PCF011003"))</f>
        <v/>
      </c>
      <c r="AZ3322" s="140" t="str">
        <f>IF('10'!$B$5="","",IF('10'!$B$36="","",1))</f>
        <v/>
      </c>
      <c r="BA3322" s="137" t="str">
        <f>IF('10'!$B$5="","",IF('10'!$B$36="","",73))</f>
        <v/>
      </c>
      <c r="BB3322" s="137" t="str">
        <f>IF('10'!$B$5="","",IF('10'!$B$36="","",IF('10'!$A$19="","",'10'!$A$19)))</f>
        <v/>
      </c>
      <c r="BC3322" s="141" t="str">
        <f>IF('10'!$B$5="","",IF('10'!$B$36="","",0))</f>
        <v/>
      </c>
      <c r="BD3322" s="137" t="str">
        <f>IF('10'!$B$5="","",IF('10'!$B$36="","",'10'!$B$2))</f>
        <v/>
      </c>
      <c r="BE3322" s="138" t="str">
        <f>IF('10'!$B$5="","",IF('10'!$B$36="","",'10'!$B$4))</f>
        <v/>
      </c>
    </row>
    <row r="3323" spans="50:57" x14ac:dyDescent="0.25">
      <c r="AX3323" s="139" t="str">
        <f>IF('10'!$B$5="","",IF('10'!$B$36="","",'10'!$B$5))</f>
        <v/>
      </c>
      <c r="AY3323" s="137" t="str">
        <f>IF('10'!$B$5="","",IF('10'!$B$36="","","PCF011003"))</f>
        <v/>
      </c>
      <c r="AZ3323" s="140" t="str">
        <f>IF('10'!$B$5="","",IF('10'!$B$36="","",1))</f>
        <v/>
      </c>
      <c r="BA3323" s="137" t="str">
        <f>IF('10'!$B$5="","",IF('10'!$B$36="","",74))</f>
        <v/>
      </c>
      <c r="BB3323" s="137" t="str">
        <f>IF('10'!$B$5="","",IF('10'!$B$36="","",IF('10'!$A$20="","",'10'!$A$20)))</f>
        <v/>
      </c>
      <c r="BC3323" s="141" t="str">
        <f>IF('10'!$B$5="","",IF('10'!$B$36="","",0))</f>
        <v/>
      </c>
      <c r="BD3323" s="137" t="str">
        <f>IF('10'!$B$5="","",IF('10'!$B$36="","",'10'!$B$2))</f>
        <v/>
      </c>
      <c r="BE3323" s="138" t="str">
        <f>IF('10'!$B$5="","",IF('10'!$B$36="","",'10'!$B$4))</f>
        <v/>
      </c>
    </row>
    <row r="3324" spans="50:57" x14ac:dyDescent="0.25">
      <c r="AX3324" s="139" t="str">
        <f>IF('10'!$B$5="","",IF('10'!$B$36="","",'10'!$B$5))</f>
        <v/>
      </c>
      <c r="AY3324" s="137" t="str">
        <f>IF('10'!$B$5="","",IF('10'!$B$36="","","PCF011003"))</f>
        <v/>
      </c>
      <c r="AZ3324" s="140" t="str">
        <f>IF('10'!$B$5="","",IF('10'!$B$36="","",1))</f>
        <v/>
      </c>
      <c r="BA3324" s="137" t="str">
        <f>IF('10'!$B$5="","",IF('10'!$B$36="","",75))</f>
        <v/>
      </c>
      <c r="BB3324" s="137" t="str">
        <f>IF('10'!$B$5="","",IF('10'!$B$36="","",IF('10'!$A$20="","",'10'!$A$20)))</f>
        <v/>
      </c>
      <c r="BC3324" s="141" t="str">
        <f>IF('10'!$B$5="","",IF('10'!$B$36="","",0))</f>
        <v/>
      </c>
      <c r="BD3324" s="137" t="str">
        <f>IF('10'!$B$5="","",IF('10'!$B$36="","",'10'!$B$2))</f>
        <v/>
      </c>
      <c r="BE3324" s="138" t="str">
        <f>IF('10'!$B$5="","",IF('10'!$B$36="","",'10'!$B$4))</f>
        <v/>
      </c>
    </row>
    <row r="3325" spans="50:57" x14ac:dyDescent="0.25">
      <c r="AX3325" s="139" t="str">
        <f>IF('10'!$B$5="","",IF('10'!$B$36="","",'10'!$B$5))</f>
        <v/>
      </c>
      <c r="AY3325" s="137" t="str">
        <f>IF('10'!$B$5="","",IF('10'!$B$36="","","PCF011003"))</f>
        <v/>
      </c>
      <c r="AZ3325" s="140" t="str">
        <f>IF('10'!$B$5="","",IF('10'!$B$36="","",1))</f>
        <v/>
      </c>
      <c r="BA3325" s="137" t="str">
        <f>IF('10'!$B$5="","",IF('10'!$B$36="","",76))</f>
        <v/>
      </c>
      <c r="BB3325" s="137" t="str">
        <f>IF('10'!$B$5="","",IF('10'!$B$36="","",IF('10'!$A$21="","",'10'!$A$21)))</f>
        <v/>
      </c>
      <c r="BC3325" s="141" t="str">
        <f>IF('10'!$B$5="","",IF('10'!$B$36="","",0))</f>
        <v/>
      </c>
      <c r="BD3325" s="137" t="str">
        <f>IF('10'!$B$5="","",IF('10'!$B$36="","",'10'!$B$2))</f>
        <v/>
      </c>
      <c r="BE3325" s="138" t="str">
        <f>IF('10'!$B$5="","",IF('10'!$B$36="","",'10'!$B$4))</f>
        <v/>
      </c>
    </row>
    <row r="3326" spans="50:57" x14ac:dyDescent="0.25">
      <c r="AX3326" s="139" t="str">
        <f>IF('10'!$B$5="","",IF('10'!$B$36="","",'10'!$B$5))</f>
        <v/>
      </c>
      <c r="AY3326" s="137" t="str">
        <f>IF('10'!$B$5="","",IF('10'!$B$36="","","PCF011003"))</f>
        <v/>
      </c>
      <c r="AZ3326" s="140" t="str">
        <f>IF('10'!$B$5="","",IF('10'!$B$36="","",1))</f>
        <v/>
      </c>
      <c r="BA3326" s="137" t="str">
        <f>IF('10'!$B$5="","",IF('10'!$B$36="","",77))</f>
        <v/>
      </c>
      <c r="BB3326" s="137" t="str">
        <f>IF('10'!$B$5="","",IF('10'!$B$36="","",IF('10'!$A$21="","",'10'!$A$21)))</f>
        <v/>
      </c>
      <c r="BC3326" s="141" t="str">
        <f>IF('10'!$B$5="","",IF('10'!$B$36="","",0))</f>
        <v/>
      </c>
      <c r="BD3326" s="137" t="str">
        <f>IF('10'!$B$5="","",IF('10'!$B$36="","",'10'!$B$2))</f>
        <v/>
      </c>
      <c r="BE3326" s="138" t="str">
        <f>IF('10'!$B$5="","",IF('10'!$B$36="","",'10'!$B$4))</f>
        <v/>
      </c>
    </row>
    <row r="3327" spans="50:57" x14ac:dyDescent="0.25">
      <c r="AX3327" s="139" t="str">
        <f>IF('10'!$B$5="","",IF('10'!$B$36="","",'10'!$B$5))</f>
        <v/>
      </c>
      <c r="AY3327" s="137" t="str">
        <f>IF('10'!$B$5="","",IF('10'!$B$36="","","PCF011003"))</f>
        <v/>
      </c>
      <c r="AZ3327" s="140" t="str">
        <f>IF('10'!$B$5="","",IF('10'!$B$36="","",1))</f>
        <v/>
      </c>
      <c r="BA3327" s="137" t="str">
        <f>IF('10'!$B$5="","",IF('10'!$B$36="","",78))</f>
        <v/>
      </c>
      <c r="BB3327" s="137" t="str">
        <f>IF('10'!$B$5="","",IF('10'!$B$36="","",IF('10'!$J$18="","",'10'!$J$18)))</f>
        <v/>
      </c>
      <c r="BC3327" s="141" t="str">
        <f>IF('10'!$B$5="","",IF('10'!$B$36="","",0))</f>
        <v/>
      </c>
      <c r="BD3327" s="137" t="str">
        <f>IF('10'!$B$5="","",IF('10'!$B$36="","",'10'!$B$2))</f>
        <v/>
      </c>
      <c r="BE3327" s="138" t="str">
        <f>IF('10'!$B$5="","",IF('10'!$B$36="","",'10'!$B$4))</f>
        <v/>
      </c>
    </row>
    <row r="3328" spans="50:57" x14ac:dyDescent="0.25">
      <c r="AX3328" s="139" t="str">
        <f>IF('10'!$B$5="","",IF('10'!$B$36="","",'10'!$B$5))</f>
        <v/>
      </c>
      <c r="AY3328" s="137" t="str">
        <f>IF('10'!$B$5="","",IF('10'!$B$36="","","PCF011003"))</f>
        <v/>
      </c>
      <c r="AZ3328" s="140" t="str">
        <f>IF('10'!$B$5="","",IF('10'!$B$36="","",1))</f>
        <v/>
      </c>
      <c r="BA3328" s="137" t="str">
        <f>IF('10'!$B$5="","",IF('10'!$B$36="","",79))</f>
        <v/>
      </c>
      <c r="BB3328" s="137" t="str">
        <f>IF('10'!$B$5="","",IF('10'!$B$36="","",IF('10'!$J$18="","",'10'!$J$18)))</f>
        <v/>
      </c>
      <c r="BC3328" s="141" t="str">
        <f>IF('10'!$B$5="","",IF('10'!$B$36="","",0))</f>
        <v/>
      </c>
      <c r="BD3328" s="137" t="str">
        <f>IF('10'!$B$5="","",IF('10'!$B$36="","",'10'!$B$2))</f>
        <v/>
      </c>
      <c r="BE3328" s="138" t="str">
        <f>IF('10'!$B$5="","",IF('10'!$B$36="","",'10'!$B$4))</f>
        <v/>
      </c>
    </row>
    <row r="3329" spans="50:57" x14ac:dyDescent="0.25">
      <c r="AX3329" s="139" t="str">
        <f>IF('10'!$B$5="","",IF('10'!$B$36="","",'10'!$B$5))</f>
        <v/>
      </c>
      <c r="AY3329" s="137" t="str">
        <f>IF('10'!$B$5="","",IF('10'!$B$36="","","PCF011003"))</f>
        <v/>
      </c>
      <c r="AZ3329" s="140" t="str">
        <f>IF('10'!$B$5="","",IF('10'!$B$36="","",1))</f>
        <v/>
      </c>
      <c r="BA3329" s="137" t="str">
        <f>IF('10'!$B$5="","",IF('10'!$B$36="","",80))</f>
        <v/>
      </c>
      <c r="BB3329" s="137" t="str">
        <f>IF('10'!$B$5="","",IF('10'!$B$36="","",IF('10'!$J$19="","",'10'!$J$19)))</f>
        <v/>
      </c>
      <c r="BC3329" s="141" t="str">
        <f>IF('10'!$B$5="","",IF('10'!$B$36="","",0))</f>
        <v/>
      </c>
      <c r="BD3329" s="137" t="str">
        <f>IF('10'!$B$5="","",IF('10'!$B$36="","",'10'!$B$2))</f>
        <v/>
      </c>
      <c r="BE3329" s="138" t="str">
        <f>IF('10'!$B$5="","",IF('10'!$B$36="","",'10'!$B$4))</f>
        <v/>
      </c>
    </row>
    <row r="3330" spans="50:57" x14ac:dyDescent="0.25">
      <c r="AX3330" s="139" t="str">
        <f>IF('10'!$B$5="","",IF('10'!$B$36="","",'10'!$B$5))</f>
        <v/>
      </c>
      <c r="AY3330" s="137" t="str">
        <f>IF('10'!$B$5="","",IF('10'!$B$36="","","PCF011003"))</f>
        <v/>
      </c>
      <c r="AZ3330" s="140" t="str">
        <f>IF('10'!$B$5="","",IF('10'!$B$36="","",1))</f>
        <v/>
      </c>
      <c r="BA3330" s="137" t="str">
        <f>IF('10'!$B$5="","",IF('10'!$B$36="","",81))</f>
        <v/>
      </c>
      <c r="BB3330" s="137" t="str">
        <f>IF('10'!$B$5="","",IF('10'!$B$36="","",IF('10'!$J$19="","",'10'!$J$19)))</f>
        <v/>
      </c>
      <c r="BC3330" s="141" t="str">
        <f>IF('10'!$B$5="","",IF('10'!$B$36="","",0))</f>
        <v/>
      </c>
      <c r="BD3330" s="137" t="str">
        <f>IF('10'!$B$5="","",IF('10'!$B$36="","",'10'!$B$2))</f>
        <v/>
      </c>
      <c r="BE3330" s="138" t="str">
        <f>IF('10'!$B$5="","",IF('10'!$B$36="","",'10'!$B$4))</f>
        <v/>
      </c>
    </row>
    <row r="3331" spans="50:57" x14ac:dyDescent="0.25">
      <c r="AX3331" s="139" t="str">
        <f>IF('10'!$B$5="","",IF('10'!$B$36="","",'10'!$B$5))</f>
        <v/>
      </c>
      <c r="AY3331" s="137" t="str">
        <f>IF('10'!$B$5="","",IF('10'!$B$36="","","PCF011003"))</f>
        <v/>
      </c>
      <c r="AZ3331" s="140" t="str">
        <f>IF('10'!$B$5="","",IF('10'!$B$36="","",1))</f>
        <v/>
      </c>
      <c r="BA3331" s="137" t="str">
        <f>IF('10'!$B$5="","",IF('10'!$B$36="","",82))</f>
        <v/>
      </c>
      <c r="BB3331" s="137" t="str">
        <f>IF('10'!$B$5="","",IF('10'!$B$36="","",IF('10'!$J$20="","",'10'!$J$20)))</f>
        <v/>
      </c>
      <c r="BC3331" s="141" t="str">
        <f>IF('10'!$B$5="","",IF('10'!$B$36="","",0))</f>
        <v/>
      </c>
      <c r="BD3331" s="137" t="str">
        <f>IF('10'!$B$5="","",IF('10'!$B$36="","",'10'!$B$2))</f>
        <v/>
      </c>
      <c r="BE3331" s="138" t="str">
        <f>IF('10'!$B$5="","",IF('10'!$B$36="","",'10'!$B$4))</f>
        <v/>
      </c>
    </row>
    <row r="3332" spans="50:57" x14ac:dyDescent="0.25">
      <c r="AX3332" s="139" t="str">
        <f>IF('10'!$B$5="","",IF('10'!$B$36="","",'10'!$B$5))</f>
        <v/>
      </c>
      <c r="AY3332" s="137" t="str">
        <f>IF('10'!$B$5="","",IF('10'!$B$36="","","PCF011003"))</f>
        <v/>
      </c>
      <c r="AZ3332" s="140" t="str">
        <f>IF('10'!$B$5="","",IF('10'!$B$36="","",1))</f>
        <v/>
      </c>
      <c r="BA3332" s="137" t="str">
        <f>IF('10'!$B$5="","",IF('10'!$B$36="","",83))</f>
        <v/>
      </c>
      <c r="BB3332" s="137" t="str">
        <f>IF('10'!$B$5="","",IF('10'!$B$36="","",IF('10'!$J$20="","",'10'!$J$20)))</f>
        <v/>
      </c>
      <c r="BC3332" s="141" t="str">
        <f>IF('10'!$B$5="","",IF('10'!$B$36="","",0))</f>
        <v/>
      </c>
      <c r="BD3332" s="137" t="str">
        <f>IF('10'!$B$5="","",IF('10'!$B$36="","",'10'!$B$2))</f>
        <v/>
      </c>
      <c r="BE3332" s="138" t="str">
        <f>IF('10'!$B$5="","",IF('10'!$B$36="","",'10'!$B$4))</f>
        <v/>
      </c>
    </row>
    <row r="3333" spans="50:57" x14ac:dyDescent="0.25">
      <c r="AX3333" s="139" t="str">
        <f>IF('10'!$B$5="","",IF('10'!$B$36="","",'10'!$B$5))</f>
        <v/>
      </c>
      <c r="AY3333" s="137" t="str">
        <f>IF('10'!$B$5="","",IF('10'!$B$36="","","PCF011003"))</f>
        <v/>
      </c>
      <c r="AZ3333" s="140" t="str">
        <f>IF('10'!$B$5="","",IF('10'!$B$36="","",1))</f>
        <v/>
      </c>
      <c r="BA3333" s="137" t="str">
        <f>IF('10'!$B$5="","",IF('10'!$B$36="","",84))</f>
        <v/>
      </c>
      <c r="BB3333" s="137" t="str">
        <f>IF('10'!$B$5="","",IF('10'!$B$36="","",IF('10'!$J$21="","",'10'!$J$21)))</f>
        <v/>
      </c>
      <c r="BC3333" s="141" t="str">
        <f>IF('10'!$B$5="","",IF('10'!$B$36="","",0))</f>
        <v/>
      </c>
      <c r="BD3333" s="137" t="str">
        <f>IF('10'!$B$5="","",IF('10'!$B$36="","",'10'!$B$2))</f>
        <v/>
      </c>
      <c r="BE3333" s="138" t="str">
        <f>IF('10'!$B$5="","",IF('10'!$B$36="","",'10'!$B$4))</f>
        <v/>
      </c>
    </row>
    <row r="3334" spans="50:57" x14ac:dyDescent="0.25">
      <c r="AX3334" s="139" t="str">
        <f>IF('10'!$B$5="","",IF('10'!$B$36="","",'10'!$B$5))</f>
        <v/>
      </c>
      <c r="AY3334" s="137" t="str">
        <f>IF('10'!$B$5="","",IF('10'!$B$36="","","PCF011003"))</f>
        <v/>
      </c>
      <c r="AZ3334" s="140" t="str">
        <f>IF('10'!$B$5="","",IF('10'!$B$36="","",1))</f>
        <v/>
      </c>
      <c r="BA3334" s="137" t="str">
        <f>IF('10'!$B$5="","",IF('10'!$B$36="","",85))</f>
        <v/>
      </c>
      <c r="BB3334" s="137" t="str">
        <f>IF('10'!$B$5="","",IF('10'!$B$36="","",IF('10'!$J$21="","",'10'!$J$21)))</f>
        <v/>
      </c>
      <c r="BC3334" s="141" t="str">
        <f>IF('10'!$B$5="","",IF('10'!$B$36="","",0))</f>
        <v/>
      </c>
      <c r="BD3334" s="137" t="str">
        <f>IF('10'!$B$5="","",IF('10'!$B$36="","",'10'!$B$2))</f>
        <v/>
      </c>
      <c r="BE3334" s="138" t="str">
        <f>IF('10'!$B$5="","",IF('10'!$B$36="","",'10'!$B$4))</f>
        <v/>
      </c>
    </row>
    <row r="3335" spans="50:57" x14ac:dyDescent="0.25">
      <c r="AX3335" s="139" t="str">
        <f>IF('10'!$B$5="","",IF('10'!$B$36="","",'10'!$B$5))</f>
        <v/>
      </c>
      <c r="AY3335" s="137" t="str">
        <f>IF('10'!$B$5="","",IF('10'!$B$36="","","PCF011003"))</f>
        <v/>
      </c>
      <c r="AZ3335" s="140" t="str">
        <f>IF('10'!$B$5="","",IF('10'!$B$36="","",1))</f>
        <v/>
      </c>
      <c r="BA3335" s="137" t="str">
        <f>IF('10'!$B$5="","",IF('10'!$B$36="","",86))</f>
        <v/>
      </c>
      <c r="BB3335" s="137" t="str">
        <f>IF('10'!$B$5="","",IF('10'!$B$36="","",IF('10'!$C$36="","",'10'!$C$36)))</f>
        <v/>
      </c>
      <c r="BC3335" s="141" t="str">
        <f>IF('10'!$B$5="","",IF('10'!$B$36="","",0))</f>
        <v/>
      </c>
      <c r="BD3335" s="137" t="str">
        <f>IF('10'!$B$5="","",IF('10'!$B$36="","",'10'!$B$2))</f>
        <v/>
      </c>
      <c r="BE3335" s="138" t="str">
        <f>IF('10'!$B$5="","",IF('10'!$B$36="","",'10'!$B$4))</f>
        <v/>
      </c>
    </row>
    <row r="3336" spans="50:57" x14ac:dyDescent="0.25">
      <c r="AX3336" s="139" t="str">
        <f>IF('10'!$B$5="","",IF('10'!$B$36="","",'10'!$B$5))</f>
        <v/>
      </c>
      <c r="AY3336" s="137" t="str">
        <f>IF('10'!$B$5="","",IF('10'!$B$36="","","PCF011003"))</f>
        <v/>
      </c>
      <c r="AZ3336" s="140" t="str">
        <f>IF('10'!$B$5="","",IF('10'!$B$36="","",1))</f>
        <v/>
      </c>
      <c r="BA3336" s="137" t="str">
        <f>IF('10'!$B$5="","",IF('10'!$B$36="","",87))</f>
        <v/>
      </c>
      <c r="BB3336" s="137" t="str">
        <f>IF('10'!$B$5="","",IF('10'!$B$36="","",IF('10'!$C$36="","",'10'!$C$36)))</f>
        <v/>
      </c>
      <c r="BC3336" s="141" t="str">
        <f>IF('10'!$B$5="","",IF('10'!$B$36="","",0))</f>
        <v/>
      </c>
      <c r="BD3336" s="137" t="str">
        <f>IF('10'!$B$5="","",IF('10'!$B$36="","",'10'!$B$2))</f>
        <v/>
      </c>
      <c r="BE3336" s="138" t="str">
        <f>IF('10'!$B$5="","",IF('10'!$B$36="","",'10'!$B$4))</f>
        <v/>
      </c>
    </row>
    <row r="3337" spans="50:57" x14ac:dyDescent="0.25">
      <c r="AX3337" s="139" t="str">
        <f>IF('10'!$B$5="","",IF('10'!$B$36="","",'10'!$B$5))</f>
        <v/>
      </c>
      <c r="AY3337" s="137" t="str">
        <f>IF('10'!$B$5="","",IF('10'!$B$36="","","PCF011003"))</f>
        <v/>
      </c>
      <c r="AZ3337" s="140" t="str">
        <f>IF('10'!$B$5="","",IF('10'!$B$36="","",1))</f>
        <v/>
      </c>
      <c r="BA3337" s="137" t="str">
        <f>IF('10'!$B$5="","",IF('10'!$B$36="","",88))</f>
        <v/>
      </c>
      <c r="BB3337" s="137" t="str">
        <f>IF('10'!$B$5="","",IF('10'!$B$36="","",IF('10'!$C$37="","",'10'!$C$37)))</f>
        <v/>
      </c>
      <c r="BC3337" s="141" t="str">
        <f>IF('10'!$B$5="","",IF('10'!$B$36="","",0))</f>
        <v/>
      </c>
      <c r="BD3337" s="137" t="str">
        <f>IF('10'!$B$5="","",IF('10'!$B$36="","",'10'!$B$2))</f>
        <v/>
      </c>
      <c r="BE3337" s="138" t="str">
        <f>IF('10'!$B$5="","",IF('10'!$B$36="","",'10'!$B$4))</f>
        <v/>
      </c>
    </row>
    <row r="3338" spans="50:57" x14ac:dyDescent="0.25">
      <c r="AX3338" s="139" t="str">
        <f>IF('10'!$B$5="","",IF('10'!$B$36="","",'10'!$B$5))</f>
        <v/>
      </c>
      <c r="AY3338" s="137" t="str">
        <f>IF('10'!$B$5="","",IF('10'!$B$36="","","PCF011003"))</f>
        <v/>
      </c>
      <c r="AZ3338" s="140" t="str">
        <f>IF('10'!$B$5="","",IF('10'!$B$36="","",1))</f>
        <v/>
      </c>
      <c r="BA3338" s="137" t="str">
        <f>IF('10'!$B$5="","",IF('10'!$B$36="","",89))</f>
        <v/>
      </c>
      <c r="BB3338" s="137" t="str">
        <f>IF('10'!$B$5="","",IF('10'!$B$36="","",IF('10'!$C$37="","",'10'!$C$37)))</f>
        <v/>
      </c>
      <c r="BC3338" s="141" t="str">
        <f>IF('10'!$B$5="","",IF('10'!$B$36="","",0))</f>
        <v/>
      </c>
      <c r="BD3338" s="137" t="str">
        <f>IF('10'!$B$5="","",IF('10'!$B$36="","",'10'!$B$2))</f>
        <v/>
      </c>
      <c r="BE3338" s="138" t="str">
        <f>IF('10'!$B$5="","",IF('10'!$B$36="","",'10'!$B$4))</f>
        <v/>
      </c>
    </row>
    <row r="3339" spans="50:57" x14ac:dyDescent="0.25">
      <c r="AX3339" s="139" t="str">
        <f>IF('10'!$B$5="","",IF('10'!$B$36="","",'10'!$B$5))</f>
        <v/>
      </c>
      <c r="AY3339" s="137" t="str">
        <f>IF('10'!$B$5="","",IF('10'!$B$36="","","PCF011003"))</f>
        <v/>
      </c>
      <c r="AZ3339" s="140" t="str">
        <f>IF('10'!$B$5="","",IF('10'!$B$36="","",1))</f>
        <v/>
      </c>
      <c r="BA3339" s="137" t="str">
        <f>IF('10'!$B$5="","",IF('10'!$B$36="","",90))</f>
        <v/>
      </c>
      <c r="BB3339" s="137" t="str">
        <f>IF('10'!$B$5="","",IF('10'!$B$36="","",IF('10'!$C$38="","",'10'!$C$38)))</f>
        <v/>
      </c>
      <c r="BC3339" s="141" t="str">
        <f>IF('10'!$B$5="","",IF('10'!$B$36="","",0))</f>
        <v/>
      </c>
      <c r="BD3339" s="137" t="str">
        <f>IF('10'!$B$5="","",IF('10'!$B$36="","",'10'!$B$2))</f>
        <v/>
      </c>
      <c r="BE3339" s="138" t="str">
        <f>IF('10'!$B$5="","",IF('10'!$B$36="","",'10'!$B$4))</f>
        <v/>
      </c>
    </row>
    <row r="3340" spans="50:57" x14ac:dyDescent="0.25">
      <c r="AX3340" s="139" t="str">
        <f>IF('10'!$B$5="","",IF('10'!$B$36="","",'10'!$B$5))</f>
        <v/>
      </c>
      <c r="AY3340" s="137" t="str">
        <f>IF('10'!$B$5="","",IF('10'!$B$36="","","PCF011003"))</f>
        <v/>
      </c>
      <c r="AZ3340" s="140" t="str">
        <f>IF('10'!$B$5="","",IF('10'!$B$36="","",1))</f>
        <v/>
      </c>
      <c r="BA3340" s="137" t="str">
        <f>IF('10'!$B$5="","",IF('10'!$B$36="","",91))</f>
        <v/>
      </c>
      <c r="BB3340" s="137" t="str">
        <f>IF('10'!$B$5="","",IF('10'!$B$36="","",IF('10'!$C$38="","",'10'!$C$38)))</f>
        <v/>
      </c>
      <c r="BC3340" s="141" t="str">
        <f>IF('10'!$B$5="","",IF('10'!$B$36="","",0))</f>
        <v/>
      </c>
      <c r="BD3340" s="137" t="str">
        <f>IF('10'!$B$5="","",IF('10'!$B$36="","",'10'!$B$2))</f>
        <v/>
      </c>
      <c r="BE3340" s="138" t="str">
        <f>IF('10'!$B$5="","",IF('10'!$B$36="","",'10'!$B$4))</f>
        <v/>
      </c>
    </row>
    <row r="3341" spans="50:57" x14ac:dyDescent="0.25">
      <c r="AX3341" s="139" t="str">
        <f>IF('10'!$B$5="","",IF('10'!$B$36="","",'10'!$B$5))</f>
        <v/>
      </c>
      <c r="AY3341" s="137" t="str">
        <f>IF('10'!$B$5="","",IF('10'!$B$36="","","PCF011003"))</f>
        <v/>
      </c>
      <c r="AZ3341" s="140" t="str">
        <f>IF('10'!$B$5="","",IF('10'!$B$36="","",1))</f>
        <v/>
      </c>
      <c r="BA3341" s="137" t="str">
        <f>IF('10'!$B$5="","",IF('10'!$B$36="","",92))</f>
        <v/>
      </c>
      <c r="BB3341" s="137" t="str">
        <f>IF('10'!$B$5="","",IF('10'!$B$36="","",IF('10'!$J$18="","",'10'!$J$18)))</f>
        <v/>
      </c>
      <c r="BC3341" s="141" t="str">
        <f>IF('10'!$B$5="","",IF('10'!$B$36="","",0))</f>
        <v/>
      </c>
      <c r="BD3341" s="137" t="str">
        <f>IF('10'!$B$5="","",IF('10'!$B$36="","",'10'!$B$2))</f>
        <v/>
      </c>
      <c r="BE3341" s="138" t="str">
        <f>IF('10'!$B$5="","",IF('10'!$B$36="","",'10'!$B$4))</f>
        <v/>
      </c>
    </row>
    <row r="3342" spans="50:57" x14ac:dyDescent="0.25">
      <c r="AX3342" s="139" t="str">
        <f>IF('10'!$B$5="","",IF('10'!$B$36="","",'10'!$B$5))</f>
        <v/>
      </c>
      <c r="AY3342" s="137" t="str">
        <f>IF('10'!$B$5="","",IF('10'!$B$36="","","PCF011003"))</f>
        <v/>
      </c>
      <c r="AZ3342" s="140" t="str">
        <f>IF('10'!$B$5="","",IF('10'!$B$36="","",1))</f>
        <v/>
      </c>
      <c r="BA3342" s="137" t="str">
        <f>IF('10'!$B$5="","",IF('10'!$B$36="","",93))</f>
        <v/>
      </c>
      <c r="BB3342" s="137" t="str">
        <f>IF('10'!$B$5="","",IF('10'!$B$36="","",IF('10'!$J$19="","",'10'!$J$19)))</f>
        <v/>
      </c>
      <c r="BC3342" s="141" t="str">
        <f>IF('10'!$B$5="","",IF('10'!$B$36="","",0))</f>
        <v/>
      </c>
      <c r="BD3342" s="137" t="str">
        <f>IF('10'!$B$5="","",IF('10'!$B$36="","",'10'!$B$2))</f>
        <v/>
      </c>
      <c r="BE3342" s="138" t="str">
        <f>IF('10'!$B$5="","",IF('10'!$B$36="","",'10'!$B$4))</f>
        <v/>
      </c>
    </row>
    <row r="3343" spans="50:57" x14ac:dyDescent="0.25">
      <c r="AX3343" s="139" t="str">
        <f>IF('10'!$B$5="","",IF('10'!$B$36="","",'10'!$B$5))</f>
        <v/>
      </c>
      <c r="AY3343" s="137" t="str">
        <f>IF('10'!$B$5="","",IF('10'!$B$36="","","PCF011003"))</f>
        <v/>
      </c>
      <c r="AZ3343" s="140" t="str">
        <f>IF('10'!$B$5="","",IF('10'!$B$36="","",1))</f>
        <v/>
      </c>
      <c r="BA3343" s="137" t="str">
        <f>IF('10'!$B$5="","",IF('10'!$B$36="","",94))</f>
        <v/>
      </c>
      <c r="BB3343" s="137" t="str">
        <f>IF('10'!$B$5="","",IF('10'!$B$36="","",IF('10'!$J$20="","",'10'!$J$20)))</f>
        <v/>
      </c>
      <c r="BC3343" s="141" t="str">
        <f>IF('10'!$B$5="","",IF('10'!$B$36="","",0))</f>
        <v/>
      </c>
      <c r="BD3343" s="137" t="str">
        <f>IF('10'!$B$5="","",IF('10'!$B$36="","",'10'!$B$2))</f>
        <v/>
      </c>
      <c r="BE3343" s="138" t="str">
        <f>IF('10'!$B$5="","",IF('10'!$B$36="","",'10'!$B$4))</f>
        <v/>
      </c>
    </row>
    <row r="3344" spans="50:57" x14ac:dyDescent="0.25">
      <c r="AX3344" s="139" t="str">
        <f>IF('10'!$B$5="","",IF('10'!$B$36="","",'10'!$B$5))</f>
        <v/>
      </c>
      <c r="AY3344" s="137" t="str">
        <f>IF('10'!$B$5="","",IF('10'!$B$36="","","PCF011003"))</f>
        <v/>
      </c>
      <c r="AZ3344" s="140" t="str">
        <f>IF('10'!$B$5="","",IF('10'!$B$36="","",1))</f>
        <v/>
      </c>
      <c r="BA3344" s="137" t="str">
        <f>IF('10'!$B$5="","",IF('10'!$B$36="","",95))</f>
        <v/>
      </c>
      <c r="BB3344" s="137" t="str">
        <f>IF('10'!$B$5="","",IF('10'!$B$36="","",IF('10'!$J$21="","",'10'!$J$21)))</f>
        <v/>
      </c>
      <c r="BC3344" s="141" t="str">
        <f>IF('10'!$B$5="","",IF('10'!$B$36="","",0))</f>
        <v/>
      </c>
      <c r="BD3344" s="137" t="str">
        <f>IF('10'!$B$5="","",IF('10'!$B$36="","",'10'!$B$2))</f>
        <v/>
      </c>
      <c r="BE3344" s="138" t="str">
        <f>IF('10'!$B$5="","",IF('10'!$B$36="","",'10'!$B$4))</f>
        <v/>
      </c>
    </row>
    <row r="3345" spans="50:57" x14ac:dyDescent="0.25">
      <c r="AX3345" s="139" t="str">
        <f>IF('10'!$B$5="","",IF('10'!$B$36="","",'10'!$B$5))</f>
        <v/>
      </c>
      <c r="AY3345" s="137" t="str">
        <f>IF('10'!$B$5="","",IF('10'!$B$36="","","PCF011003"))</f>
        <v/>
      </c>
      <c r="AZ3345" s="140" t="str">
        <f>IF('10'!$B$5="","",IF('10'!$B$36="","",1))</f>
        <v/>
      </c>
      <c r="BA3345" s="137" t="str">
        <f>IF('10'!$B$5="","",IF('10'!$B$36="","",96))</f>
        <v/>
      </c>
      <c r="BB3345" s="137" t="str">
        <f>IF('10'!$B$5="","",IF('10'!$B$36="","",IF('10'!$C$36="","",'10'!$C$36)))</f>
        <v/>
      </c>
      <c r="BC3345" s="141" t="str">
        <f>IF('10'!$B$5="","",IF('10'!$B$36="","",0))</f>
        <v/>
      </c>
      <c r="BD3345" s="137" t="str">
        <f>IF('10'!$B$5="","",IF('10'!$B$36="","",'10'!$B$2))</f>
        <v/>
      </c>
      <c r="BE3345" s="138" t="str">
        <f>IF('10'!$B$5="","",IF('10'!$B$36="","",'10'!$B$4))</f>
        <v/>
      </c>
    </row>
    <row r="3346" spans="50:57" x14ac:dyDescent="0.25">
      <c r="AX3346" s="139" t="str">
        <f>IF('10'!$B$5="","",IF('10'!$B$36="","",'10'!$B$5))</f>
        <v/>
      </c>
      <c r="AY3346" s="137" t="str">
        <f>IF('10'!$B$5="","",IF('10'!$B$36="","","PCF011003"))</f>
        <v/>
      </c>
      <c r="AZ3346" s="140" t="str">
        <f>IF('10'!$B$5="","",IF('10'!$B$36="","",1))</f>
        <v/>
      </c>
      <c r="BA3346" s="137" t="str">
        <f>IF('10'!$B$5="","",IF('10'!$B$36="","",97))</f>
        <v/>
      </c>
      <c r="BB3346" s="137" t="str">
        <f>IF('10'!$B$5="","",IF('10'!$B$36="","",IF('10'!$C$37="","",'10'!$C$37)))</f>
        <v/>
      </c>
      <c r="BC3346" s="141" t="str">
        <f>IF('10'!$B$5="","",IF('10'!$B$36="","",0))</f>
        <v/>
      </c>
      <c r="BD3346" s="137" t="str">
        <f>IF('10'!$B$5="","",IF('10'!$B$36="","",'10'!$B$2))</f>
        <v/>
      </c>
      <c r="BE3346" s="138" t="str">
        <f>IF('10'!$B$5="","",IF('10'!$B$36="","",'10'!$B$4))</f>
        <v/>
      </c>
    </row>
    <row r="3347" spans="50:57" x14ac:dyDescent="0.25">
      <c r="AX3347" s="139" t="str">
        <f>IF('10'!$B$5="","",IF('10'!$B$36="","",'10'!$B$5))</f>
        <v/>
      </c>
      <c r="AY3347" s="137" t="str">
        <f>IF('10'!$B$5="","",IF('10'!$B$36="","","PCF011003"))</f>
        <v/>
      </c>
      <c r="AZ3347" s="140" t="str">
        <f>IF('10'!$B$5="","",IF('10'!$B$36="","",1))</f>
        <v/>
      </c>
      <c r="BA3347" s="137" t="str">
        <f>IF('10'!$B$5="","",IF('10'!$B$36="","",98))</f>
        <v/>
      </c>
      <c r="BB3347" s="137" t="str">
        <f>IF('10'!$B$5="","",IF('10'!$B$36="","",IF('10'!$C$38="","",'10'!$C$38)))</f>
        <v/>
      </c>
      <c r="BC3347" s="141" t="str">
        <f>IF('10'!$B$5="","",IF('10'!$B$36="","",0))</f>
        <v/>
      </c>
      <c r="BD3347" s="137" t="str">
        <f>IF('10'!$B$5="","",IF('10'!$B$36="","",'10'!$B$2))</f>
        <v/>
      </c>
      <c r="BE3347" s="138" t="str">
        <f>IF('10'!$B$5="","",IF('10'!$B$36="","",'10'!$B$4))</f>
        <v/>
      </c>
    </row>
    <row r="3348" spans="50:57" x14ac:dyDescent="0.25">
      <c r="AX3348" s="139" t="str">
        <f>IF('10'!$B$5="","",IF('10'!$B$36="","",'10'!$B$5))</f>
        <v/>
      </c>
      <c r="AY3348" s="137" t="str">
        <f>IF('10'!$B$5="","",IF('10'!$B$36="","","PCF011003"))</f>
        <v/>
      </c>
      <c r="AZ3348" s="140" t="str">
        <f>IF('10'!$B$5="","",IF('10'!$B$36="","",1))</f>
        <v/>
      </c>
      <c r="BA3348" s="137" t="str">
        <f>IF('10'!$B$5="","",IF('10'!$B$36="","",99))</f>
        <v/>
      </c>
      <c r="BB3348" s="137"/>
      <c r="BC3348" s="141" t="str">
        <f>IF('10'!$B$5="","",IF('10'!$B$36="","",0))</f>
        <v/>
      </c>
      <c r="BD3348" s="137" t="str">
        <f>IF('10'!$B$5="","",IF('10'!$B$36="","",'10'!$B$2))</f>
        <v/>
      </c>
      <c r="BE3348" s="138" t="str">
        <f>IF('10'!$B$5="","",IF('10'!$B$36="","",'10'!$B$4))</f>
        <v/>
      </c>
    </row>
    <row r="3349" spans="50:57" x14ac:dyDescent="0.25">
      <c r="AX3349" s="139" t="str">
        <f>IF('10'!$B$5="","",IF('10'!$B$36="","",'10'!$B$5))</f>
        <v/>
      </c>
      <c r="AY3349" s="137" t="str">
        <f>IF('10'!$B$5="","",IF('10'!$B$36="","","PCF011003"))</f>
        <v/>
      </c>
      <c r="AZ3349" s="140" t="str">
        <f>IF('10'!$B$5="","",IF('10'!$B$36="","",1))</f>
        <v/>
      </c>
      <c r="BA3349" s="137" t="str">
        <f>IF('10'!$B$5="","",IF('10'!$B$36="","",100))</f>
        <v/>
      </c>
      <c r="BB3349" s="137"/>
      <c r="BC3349" s="141" t="str">
        <f>IF('10'!$B$5="","",IF('10'!$B$36="","",0))</f>
        <v/>
      </c>
      <c r="BD3349" s="137" t="str">
        <f>IF('10'!$B$5="","",IF('10'!$B$36="","",'10'!$B$2))</f>
        <v/>
      </c>
      <c r="BE3349" s="138" t="str">
        <f>IF('10'!$B$5="","",IF('10'!$B$36="","",'10'!$B$4))</f>
        <v/>
      </c>
    </row>
    <row r="3350" spans="50:57" x14ac:dyDescent="0.25">
      <c r="AX3350" s="139" t="str">
        <f>IF('10'!$B$5="","",IF('10'!$B$36="","",'10'!$B$5))</f>
        <v/>
      </c>
      <c r="AY3350" s="137" t="str">
        <f>IF('10'!$B$5="","",IF('10'!$B$36="","","PCF011003"))</f>
        <v/>
      </c>
      <c r="AZ3350" s="140" t="str">
        <f>IF('10'!$B$5="","",IF('10'!$B$36="","",1))</f>
        <v/>
      </c>
      <c r="BA3350" s="137" t="str">
        <f>IF('10'!$B$5="","",IF('10'!$B$36="","",101))</f>
        <v/>
      </c>
      <c r="BB3350" s="137" t="str">
        <f>IF('10'!$B$5="","",IF('10'!$B$36="","",IF('10'!$I$35="","",'10'!$I$35)))</f>
        <v/>
      </c>
      <c r="BC3350" s="141" t="str">
        <f>IF('10'!$B$5="","",IF('10'!$B$36="","",0))</f>
        <v/>
      </c>
      <c r="BD3350" s="137" t="str">
        <f>IF('10'!$B$5="","",IF('10'!$B$36="","",'10'!$B$2))</f>
        <v/>
      </c>
      <c r="BE3350" s="138" t="str">
        <f>IF('10'!$B$5="","",IF('10'!$B$36="","",'10'!$B$4))</f>
        <v/>
      </c>
    </row>
    <row r="3351" spans="50:57" x14ac:dyDescent="0.25">
      <c r="AX3351" s="139" t="str">
        <f>IF('10'!$B$5="","",IF('10'!$B$36="","",'10'!$B$5))</f>
        <v/>
      </c>
      <c r="AY3351" s="137" t="str">
        <f>IF('10'!$B$5="","",IF('10'!$B$36="","","PCF011003"))</f>
        <v/>
      </c>
      <c r="AZ3351" s="140" t="str">
        <f>IF('10'!$B$5="","",IF('10'!$B$36="","",1))</f>
        <v/>
      </c>
      <c r="BA3351" s="137" t="str">
        <f>IF('10'!$B$5="","",IF('10'!$B$36="","",102))</f>
        <v/>
      </c>
      <c r="BB3351" s="137" t="str">
        <f>IF('10'!$B$5="","",IF('10'!$B$36="","",IF('10'!$B$5="","",'10'!$B$5)))</f>
        <v/>
      </c>
      <c r="BC3351" s="141" t="str">
        <f>IF('10'!$B$5="","",IF('10'!$B$36="","",0))</f>
        <v/>
      </c>
      <c r="BD3351" s="137" t="str">
        <f>IF('10'!$B$5="","",IF('10'!$B$36="","",'10'!$B$2))</f>
        <v/>
      </c>
      <c r="BE3351" s="138" t="str">
        <f>IF('10'!$B$5="","",IF('10'!$B$36="","",'10'!$B$4))</f>
        <v/>
      </c>
    </row>
    <row r="3352" spans="50:57" x14ac:dyDescent="0.25">
      <c r="AX3352" s="139" t="str">
        <f>IF('10'!$B$5="","",IF('10'!$B$36="","",'10'!$B$5))</f>
        <v/>
      </c>
      <c r="AY3352" s="137" t="str">
        <f>IF('10'!$B$5="","",IF('10'!$B$36="","","PCF011003"))</f>
        <v/>
      </c>
      <c r="AZ3352" s="140" t="str">
        <f>IF('10'!$B$5="","",IF('10'!$B$36="","",1))</f>
        <v/>
      </c>
      <c r="BA3352" s="137" t="str">
        <f>IF('10'!$B$5="","",IF('10'!$B$36="","",103))</f>
        <v/>
      </c>
      <c r="BB3352" s="137"/>
      <c r="BC3352" s="141" t="str">
        <f>IF('10'!$B$5="","",IF('10'!$B$36="","",'10'!$B$32))</f>
        <v/>
      </c>
      <c r="BD3352" s="137" t="str">
        <f>IF('10'!$B$5="","",IF('10'!$B$36="","",'10'!$B$2))</f>
        <v/>
      </c>
      <c r="BE3352" s="138" t="str">
        <f>IF('10'!$B$5="","",IF('10'!$B$36="","",'10'!$B$4))</f>
        <v/>
      </c>
    </row>
    <row r="3353" spans="50:57" x14ac:dyDescent="0.25">
      <c r="AX3353" s="139" t="str">
        <f>IF('10'!$B$5="","",IF('10'!$B$36="","",'10'!$B$5))</f>
        <v/>
      </c>
      <c r="AY3353" s="137" t="str">
        <f>IF('10'!$B$5="","",IF('10'!$B$36="","","PCF011003"))</f>
        <v/>
      </c>
      <c r="AZ3353" s="140" t="str">
        <f>IF('10'!$B$5="","",IF('10'!$B$36="","",1))</f>
        <v/>
      </c>
      <c r="BA3353" s="137" t="str">
        <f>IF('10'!$B$5="","",IF('10'!$B$36="","",104))</f>
        <v/>
      </c>
      <c r="BB3353" s="137" t="str">
        <f>IF('10'!$B$5="","",IF('10'!$B$36="","",IF('10'!$A$18="","",'10'!$A$18)))</f>
        <v/>
      </c>
      <c r="BC3353" s="141" t="str">
        <f>IF('10'!$B$5="","",IF('10'!$B$36="","",0))</f>
        <v/>
      </c>
      <c r="BD3353" s="137" t="str">
        <f>IF('10'!$B$5="","",IF('10'!$B$36="","",'10'!$B$2))</f>
        <v/>
      </c>
      <c r="BE3353" s="138" t="str">
        <f>IF('10'!$B$5="","",IF('10'!$B$36="","",'10'!$B$4))</f>
        <v/>
      </c>
    </row>
    <row r="3354" spans="50:57" x14ac:dyDescent="0.25">
      <c r="AX3354" s="139" t="str">
        <f>IF('10'!$B$5="","",IF('10'!$B$36="","",'10'!$B$5))</f>
        <v/>
      </c>
      <c r="AY3354" s="137" t="str">
        <f>IF('10'!$B$5="","",IF('10'!$B$36="","","PCF011003"))</f>
        <v/>
      </c>
      <c r="AZ3354" s="140" t="str">
        <f>IF('10'!$B$5="","",IF('10'!$B$36="","",1))</f>
        <v/>
      </c>
      <c r="BA3354" s="137" t="str">
        <f>IF('10'!$B$5="","",IF('10'!$B$36="","",105))</f>
        <v/>
      </c>
      <c r="BB3354" s="137" t="str">
        <f>IF('10'!$B$5="","",IF('10'!$B$36="","",IF('10'!$A$19="","",'10'!$A$19)))</f>
        <v/>
      </c>
      <c r="BC3354" s="141" t="str">
        <f>IF('10'!$B$5="","",IF('10'!$B$36="","",0))</f>
        <v/>
      </c>
      <c r="BD3354" s="137" t="str">
        <f>IF('10'!$B$5="","",IF('10'!$B$36="","",'10'!$B$2))</f>
        <v/>
      </c>
      <c r="BE3354" s="138" t="str">
        <f>IF('10'!$B$5="","",IF('10'!$B$36="","",'10'!$B$4))</f>
        <v/>
      </c>
    </row>
    <row r="3355" spans="50:57" x14ac:dyDescent="0.25">
      <c r="AX3355" s="139" t="str">
        <f>IF('10'!$B$5="","",IF('10'!$B$36="","",'10'!$B$5))</f>
        <v/>
      </c>
      <c r="AY3355" s="137" t="str">
        <f>IF('10'!$B$5="","",IF('10'!$B$36="","","PCF011003"))</f>
        <v/>
      </c>
      <c r="AZ3355" s="140" t="str">
        <f>IF('10'!$B$5="","",IF('10'!$B$36="","",1))</f>
        <v/>
      </c>
      <c r="BA3355" s="137" t="str">
        <f>IF('10'!$B$5="","",IF('10'!$B$36="","",106))</f>
        <v/>
      </c>
      <c r="BB3355" s="137" t="str">
        <f>IF('10'!$B$5="","",IF('10'!$B$36="","",IF('10'!$A$20="","",'10'!$A$20)))</f>
        <v/>
      </c>
      <c r="BC3355" s="141" t="str">
        <f>IF('10'!$B$5="","",IF('10'!$B$36="","",0))</f>
        <v/>
      </c>
      <c r="BD3355" s="137" t="str">
        <f>IF('10'!$B$5="","",IF('10'!$B$36="","",'10'!$B$2))</f>
        <v/>
      </c>
      <c r="BE3355" s="138" t="str">
        <f>IF('10'!$B$5="","",IF('10'!$B$36="","",'10'!$B$4))</f>
        <v/>
      </c>
    </row>
    <row r="3356" spans="50:57" x14ac:dyDescent="0.25">
      <c r="AX3356" s="139" t="str">
        <f>IF('10'!$B$5="","",IF('10'!$B$36="","",'10'!$B$5))</f>
        <v/>
      </c>
      <c r="AY3356" s="137" t="str">
        <f>IF('10'!$B$5="","",IF('10'!$B$36="","","PCF011003"))</f>
        <v/>
      </c>
      <c r="AZ3356" s="140" t="str">
        <f>IF('10'!$B$5="","",IF('10'!$B$36="","",1))</f>
        <v/>
      </c>
      <c r="BA3356" s="137" t="str">
        <f>IF('10'!$B$5="","",IF('10'!$B$36="","",107))</f>
        <v/>
      </c>
      <c r="BB3356" s="137" t="str">
        <f>IF('10'!$B$5="","",IF('10'!$B$36="","",IF('10'!$A$21="","",'10'!$A$21)))</f>
        <v/>
      </c>
      <c r="BC3356" s="141" t="str">
        <f>IF('10'!$B$5="","",IF('10'!$B$36="","",0))</f>
        <v/>
      </c>
      <c r="BD3356" s="137" t="str">
        <f>IF('10'!$B$5="","",IF('10'!$B$36="","",'10'!$B$2))</f>
        <v/>
      </c>
      <c r="BE3356" s="138" t="str">
        <f>IF('10'!$B$5="","",IF('10'!$B$36="","",'10'!$B$4))</f>
        <v/>
      </c>
    </row>
    <row r="3357" spans="50:57" x14ac:dyDescent="0.25">
      <c r="AX3357" s="139" t="str">
        <f>IF('10'!$B$5="","",IF('10'!$B$36="","",'10'!$B$5))</f>
        <v/>
      </c>
      <c r="AY3357" s="137" t="str">
        <f>IF('10'!$B$5="","",IF('10'!$B$36="","","PCF011003"))</f>
        <v/>
      </c>
      <c r="AZ3357" s="140" t="str">
        <f>IF('10'!$B$5="","",IF('10'!$B$36="","",1))</f>
        <v/>
      </c>
      <c r="BA3357" s="137" t="str">
        <f>IF('10'!$B$5="","",IF('10'!$B$36="","",108))</f>
        <v/>
      </c>
      <c r="BB3357" s="137"/>
      <c r="BC3357" s="141" t="str">
        <f>IF('10'!$B$5="","",IF('10'!$B$36="","",'10'!$B$32))</f>
        <v/>
      </c>
      <c r="BD3357" s="137" t="str">
        <f>IF('10'!$B$5="","",IF('10'!$B$36="","",'10'!$B$2))</f>
        <v/>
      </c>
      <c r="BE3357" s="138" t="str">
        <f>IF('10'!$B$5="","",IF('10'!$B$36="","",'10'!$B$4))</f>
        <v/>
      </c>
    </row>
    <row r="3358" spans="50:57" x14ac:dyDescent="0.25">
      <c r="AX3358" s="139" t="str">
        <f>IF('10'!$B$5="","",IF('10'!$B$36="","",'10'!$B$5))</f>
        <v/>
      </c>
      <c r="AY3358" s="137" t="str">
        <f>IF('10'!$B$5="","",IF('10'!$B$36="","","PCF011003"))</f>
        <v/>
      </c>
      <c r="AZ3358" s="140" t="str">
        <f>IF('10'!$B$5="","",IF('10'!$B$36="","",1))</f>
        <v/>
      </c>
      <c r="BA3358" s="137" t="str">
        <f>IF('10'!$B$5="","",IF('10'!$B$36="","",109))</f>
        <v/>
      </c>
      <c r="BB3358" s="137"/>
      <c r="BC3358" s="141" t="str">
        <f>IF('10'!$B$5="","",IF('10'!$B$36="","",'10'!$B$33))</f>
        <v/>
      </c>
      <c r="BD3358" s="137" t="str">
        <f>IF('10'!$B$5="","",IF('10'!$B$36="","",'10'!$B$2))</f>
        <v/>
      </c>
      <c r="BE3358" s="138" t="str">
        <f>IF('10'!$B$5="","",IF('10'!$B$36="","",'10'!$B$4))</f>
        <v/>
      </c>
    </row>
    <row r="3359" spans="50:57" x14ac:dyDescent="0.25">
      <c r="AX3359" s="139" t="str">
        <f>IF('10'!$B$5="","",IF('10'!$B$36="","",'10'!$B$5))</f>
        <v/>
      </c>
      <c r="AY3359" s="137" t="str">
        <f>IF('10'!$B$5="","",IF('10'!$B$36="","","PCF011003"))</f>
        <v/>
      </c>
      <c r="AZ3359" s="140" t="str">
        <f>IF('10'!$B$5="","",IF('10'!$B$36="","",1))</f>
        <v/>
      </c>
      <c r="BA3359" s="137" t="str">
        <f>IF('10'!$B$5="","",IF('10'!$B$36="","",110))</f>
        <v/>
      </c>
      <c r="BB3359" s="137"/>
      <c r="BC3359" s="141" t="str">
        <f>IF('10'!$B$5="","",IF('10'!$B$36="","",'10'!$B$33))</f>
        <v/>
      </c>
      <c r="BD3359" s="137" t="str">
        <f>IF('10'!$B$5="","",IF('10'!$B$36="","",'10'!$B$2))</f>
        <v/>
      </c>
      <c r="BE3359" s="138" t="str">
        <f>IF('10'!$B$5="","",IF('10'!$B$36="","",'10'!$B$4))</f>
        <v/>
      </c>
    </row>
    <row r="3360" spans="50:57" x14ac:dyDescent="0.25">
      <c r="AX3360" s="139" t="str">
        <f>IF('10'!$B$5="","",IF('10'!$B$36="","",'10'!$B$5))</f>
        <v/>
      </c>
      <c r="AY3360" s="137" t="str">
        <f>IF('10'!$B$5="","",IF('10'!$B$36="","","PCF011003"))</f>
        <v/>
      </c>
      <c r="AZ3360" s="140" t="str">
        <f>IF('10'!$B$5="","",IF('10'!$B$36="","",1))</f>
        <v/>
      </c>
      <c r="BA3360" s="137" t="str">
        <f>IF('10'!$B$5="","",IF('10'!$B$36="","",111))</f>
        <v/>
      </c>
      <c r="BB3360" s="137"/>
      <c r="BC3360" s="141" t="str">
        <f>IF('10'!$B$5="","",IF('10'!$B$36="","",'10'!$I$35))</f>
        <v/>
      </c>
      <c r="BD3360" s="137" t="str">
        <f>IF('10'!$B$5="","",IF('10'!$B$36="","",'10'!$B$2))</f>
        <v/>
      </c>
      <c r="BE3360" s="138" t="str">
        <f>IF('10'!$B$5="","",IF('10'!$B$36="","",'10'!$B$4))</f>
        <v/>
      </c>
    </row>
    <row r="3361" spans="50:57" x14ac:dyDescent="0.25">
      <c r="AX3361" s="139" t="str">
        <f>IF('10'!$B$5="","",IF('10'!$B$36="","",'10'!$B$5))</f>
        <v/>
      </c>
      <c r="AY3361" s="137" t="str">
        <f>IF('10'!$B$5="","",IF('10'!$B$36="","","PCF011003"))</f>
        <v/>
      </c>
      <c r="AZ3361" s="140" t="str">
        <f>IF('10'!$B$5="","",IF('10'!$B$36="","",1))</f>
        <v/>
      </c>
      <c r="BA3361" s="137" t="str">
        <f>IF('10'!$B$5="","",IF('10'!$B$36="","",112))</f>
        <v/>
      </c>
      <c r="BB3361" s="137" t="str">
        <f>IF('10'!$B$5="","",IF('10'!$B$36="","",IF('10'!$C$25="","",'10'!$C$25)))</f>
        <v/>
      </c>
      <c r="BC3361" s="141" t="str">
        <f>IF('10'!$B$5="","",IF('10'!$B$36="","",0))</f>
        <v/>
      </c>
      <c r="BD3361" s="137" t="str">
        <f>IF('10'!$B$5="","",IF('10'!$B$36="","",'10'!$B$2))</f>
        <v/>
      </c>
      <c r="BE3361" s="138" t="str">
        <f>IF('10'!$B$5="","",IF('10'!$B$36="","",'10'!$B$4))</f>
        <v/>
      </c>
    </row>
    <row r="3362" spans="50:57" x14ac:dyDescent="0.25">
      <c r="AX3362" s="139" t="str">
        <f>IF('10'!$B$5="","",IF('10'!$B$36="","",'10'!$B$5))</f>
        <v/>
      </c>
      <c r="AY3362" s="137" t="str">
        <f>IF('10'!$B$5="","",IF('10'!$B$36="","","PCF011003"))</f>
        <v/>
      </c>
      <c r="AZ3362" s="140" t="str">
        <f>IF('10'!$B$5="","",IF('10'!$B$36="","",1))</f>
        <v/>
      </c>
      <c r="BA3362" s="137" t="str">
        <f>IF('10'!$B$5="","",IF('10'!$B$36="","",113))</f>
        <v/>
      </c>
      <c r="BB3362" s="137" t="str">
        <f>IF('10'!$B$5="","",IF('10'!$B$36="","",IF('10'!$C$26="","",'10'!$C$26)))</f>
        <v/>
      </c>
      <c r="BC3362" s="141" t="str">
        <f>IF('10'!$B$5="","",IF('10'!$B$36="","",0))</f>
        <v/>
      </c>
      <c r="BD3362" s="137" t="str">
        <f>IF('10'!$B$5="","",IF('10'!$B$36="","",'10'!$B$2))</f>
        <v/>
      </c>
      <c r="BE3362" s="138" t="str">
        <f>IF('10'!$B$5="","",IF('10'!$B$36="","",'10'!$B$4))</f>
        <v/>
      </c>
    </row>
    <row r="3363" spans="50:57" x14ac:dyDescent="0.25">
      <c r="AX3363" s="139" t="str">
        <f>IF('10'!$B$5="","",IF('10'!$B$36="","",'10'!$B$5))</f>
        <v/>
      </c>
      <c r="AY3363" s="137" t="str">
        <f>IF('10'!$B$5="","",IF('10'!$B$36="","","PCF011003"))</f>
        <v/>
      </c>
      <c r="AZ3363" s="140" t="str">
        <f>IF('10'!$B$5="","",IF('10'!$B$36="","",1))</f>
        <v/>
      </c>
      <c r="BA3363" s="137" t="str">
        <f>IF('10'!$B$5="","",IF('10'!$B$36="","",114))</f>
        <v/>
      </c>
      <c r="BB3363" s="137" t="str">
        <f>IF('10'!$B$5="","",IF('10'!$B$36="","",IF('10'!$C$27="","",'10'!$C$27)))</f>
        <v/>
      </c>
      <c r="BC3363" s="141" t="str">
        <f>IF('10'!$B$5="","",IF('10'!$B$36="","",0))</f>
        <v/>
      </c>
      <c r="BD3363" s="137" t="str">
        <f>IF('10'!$B$5="","",IF('10'!$B$36="","",'10'!$B$2))</f>
        <v/>
      </c>
      <c r="BE3363" s="138" t="str">
        <f>IF('10'!$B$5="","",IF('10'!$B$36="","",'10'!$B$4))</f>
        <v/>
      </c>
    </row>
    <row r="3364" spans="50:57" x14ac:dyDescent="0.25">
      <c r="AX3364" s="139" t="str">
        <f>IF('10'!$B$5="","",IF('10'!$B$36="","",'10'!$B$5))</f>
        <v/>
      </c>
      <c r="AY3364" s="137" t="str">
        <f>IF('10'!$B$5="","",IF('10'!$B$36="","","PCF011003"))</f>
        <v/>
      </c>
      <c r="AZ3364" s="140" t="str">
        <f>IF('10'!$B$5="","",IF('10'!$B$36="","",1))</f>
        <v/>
      </c>
      <c r="BA3364" s="137" t="str">
        <f>IF('10'!$B$5="","",IF('10'!$B$36="","",115))</f>
        <v/>
      </c>
      <c r="BB3364" s="137" t="str">
        <f>IF('10'!$B$5="","",IF('10'!$B$36="","",IF('10'!$C$28="","",'10'!$C$28)))</f>
        <v/>
      </c>
      <c r="BC3364" s="141" t="str">
        <f>IF('10'!$B$5="","",IF('10'!$B$36="","",0))</f>
        <v/>
      </c>
      <c r="BD3364" s="137" t="str">
        <f>IF('10'!$B$5="","",IF('10'!$B$36="","",'10'!$B$2))</f>
        <v/>
      </c>
      <c r="BE3364" s="138" t="str">
        <f>IF('10'!$B$5="","",IF('10'!$B$36="","",'10'!$B$4))</f>
        <v/>
      </c>
    </row>
    <row r="3365" spans="50:57" x14ac:dyDescent="0.25">
      <c r="AX3365" s="139" t="str">
        <f>IF('10'!$B$5="","",IF('10'!$B$36="","",'10'!$B$5))</f>
        <v/>
      </c>
      <c r="AY3365" s="137" t="str">
        <f>IF('10'!$B$5="","",IF('10'!$B$36="","","PCF011003"))</f>
        <v/>
      </c>
      <c r="AZ3365" s="140" t="str">
        <f>IF('10'!$B$5="","",IF('10'!$B$36="","",1))</f>
        <v/>
      </c>
      <c r="BA3365" s="137" t="str">
        <f>IF('10'!$B$5="","",IF('10'!$B$36="","",116))</f>
        <v/>
      </c>
      <c r="BB3365" s="137" t="str">
        <f>IF('10'!$B$5="","",IF('10'!$B$36="","",IF('10'!$C$25="","",'10'!$C$25)))</f>
        <v/>
      </c>
      <c r="BC3365" s="141" t="str">
        <f>IF('10'!$B$5="","",IF('10'!$B$36="","",0))</f>
        <v/>
      </c>
      <c r="BD3365" s="137" t="str">
        <f>IF('10'!$B$5="","",IF('10'!$B$36="","",'10'!$B$2))</f>
        <v/>
      </c>
      <c r="BE3365" s="138" t="str">
        <f>IF('10'!$B$5="","",IF('10'!$B$36="","",'10'!$B$4))</f>
        <v/>
      </c>
    </row>
    <row r="3366" spans="50:57" x14ac:dyDescent="0.25">
      <c r="AX3366" s="139" t="str">
        <f>IF('10'!$B$5="","",IF('10'!$B$36="","",'10'!$B$5))</f>
        <v/>
      </c>
      <c r="AY3366" s="137" t="str">
        <f>IF('10'!$B$5="","",IF('10'!$B$36="","","PCF011003"))</f>
        <v/>
      </c>
      <c r="AZ3366" s="140" t="str">
        <f>IF('10'!$B$5="","",IF('10'!$B$36="","",1))</f>
        <v/>
      </c>
      <c r="BA3366" s="137" t="str">
        <f>IF('10'!$B$5="","",IF('10'!$B$36="","",117))</f>
        <v/>
      </c>
      <c r="BB3366" s="137" t="str">
        <f>IF('10'!$B$5="","",IF('10'!$B$36="","",IF('10'!$C$26="","",'10'!$C$26)))</f>
        <v/>
      </c>
      <c r="BC3366" s="141" t="str">
        <f>IF('10'!$B$5="","",IF('10'!$B$36="","",0))</f>
        <v/>
      </c>
      <c r="BD3366" s="137" t="str">
        <f>IF('10'!$B$5="","",IF('10'!$B$36="","",'10'!$B$2))</f>
        <v/>
      </c>
      <c r="BE3366" s="138" t="str">
        <f>IF('10'!$B$5="","",IF('10'!$B$36="","",'10'!$B$4))</f>
        <v/>
      </c>
    </row>
    <row r="3367" spans="50:57" x14ac:dyDescent="0.25">
      <c r="AX3367" s="139" t="str">
        <f>IF('10'!$B$5="","",IF('10'!$B$36="","",'10'!$B$5))</f>
        <v/>
      </c>
      <c r="AY3367" s="137" t="str">
        <f>IF('10'!$B$5="","",IF('10'!$B$36="","","PCF011003"))</f>
        <v/>
      </c>
      <c r="AZ3367" s="140" t="str">
        <f>IF('10'!$B$5="","",IF('10'!$B$36="","",1))</f>
        <v/>
      </c>
      <c r="BA3367" s="137" t="str">
        <f>IF('10'!$B$5="","",IF('10'!$B$36="","",118))</f>
        <v/>
      </c>
      <c r="BB3367" s="137" t="str">
        <f>IF('10'!$B$5="","",IF('10'!$B$36="","",IF('10'!$C$27="","",'10'!$C$27)))</f>
        <v/>
      </c>
      <c r="BC3367" s="141" t="str">
        <f>IF('10'!$B$5="","",IF('10'!$B$36="","",0))</f>
        <v/>
      </c>
      <c r="BD3367" s="137" t="str">
        <f>IF('10'!$B$5="","",IF('10'!$B$36="","",'10'!$B$2))</f>
        <v/>
      </c>
      <c r="BE3367" s="138" t="str">
        <f>IF('10'!$B$5="","",IF('10'!$B$36="","",'10'!$B$4))</f>
        <v/>
      </c>
    </row>
    <row r="3368" spans="50:57" x14ac:dyDescent="0.25">
      <c r="AX3368" s="139" t="str">
        <f>IF('10'!$B$5="","",IF('10'!$B$36="","",'10'!$B$5))</f>
        <v/>
      </c>
      <c r="AY3368" s="137" t="str">
        <f>IF('10'!$B$5="","",IF('10'!$B$36="","","PCF011003"))</f>
        <v/>
      </c>
      <c r="AZ3368" s="140" t="str">
        <f>IF('10'!$B$5="","",IF('10'!$B$36="","",1))</f>
        <v/>
      </c>
      <c r="BA3368" s="137" t="str">
        <f>IF('10'!$B$5="","",IF('10'!$B$36="","",119))</f>
        <v/>
      </c>
      <c r="BB3368" s="137" t="str">
        <f>IF('10'!$B$5="","",IF('10'!$B$36="","",IF('10'!$C$28="","",'10'!$C$28)))</f>
        <v/>
      </c>
      <c r="BC3368" s="141" t="str">
        <f>IF('10'!$B$5="","",IF('10'!$B$36="","",0))</f>
        <v/>
      </c>
      <c r="BD3368" s="137" t="str">
        <f>IF('10'!$B$5="","",IF('10'!$B$36="","",'10'!$B$2))</f>
        <v/>
      </c>
      <c r="BE3368" s="138" t="str">
        <f>IF('10'!$B$5="","",IF('10'!$B$36="","",'10'!$B$4))</f>
        <v/>
      </c>
    </row>
    <row r="3369" spans="50:57" x14ac:dyDescent="0.25">
      <c r="AX3369" s="139" t="str">
        <f>IF('10'!$B$5="","",IF('10'!$B$36="","",'10'!$B$5))</f>
        <v/>
      </c>
      <c r="AY3369" s="137" t="str">
        <f>IF('10'!$B$5="","",IF('10'!$B$36="","","PCF011003"))</f>
        <v/>
      </c>
      <c r="AZ3369" s="140" t="str">
        <f>IF('10'!$B$5="","",IF('10'!$B$36="","",1))</f>
        <v/>
      </c>
      <c r="BA3369" s="137" t="str">
        <f>IF('10'!$B$5="","",IF('10'!$B$36="","",120))</f>
        <v/>
      </c>
      <c r="BB3369" s="137" t="str">
        <f>IF('10'!$B$5="","",IF('10'!$B$36="","",IF('10'!$B$8="","",'10'!$B$8)))</f>
        <v/>
      </c>
      <c r="BC3369" s="141" t="str">
        <f>IF('10'!$B$5="","",IF('10'!$B$36="","",0))</f>
        <v/>
      </c>
      <c r="BD3369" s="137" t="str">
        <f>IF('10'!$B$5="","",IF('10'!$B$36="","",'10'!$B$2))</f>
        <v/>
      </c>
      <c r="BE3369" s="138" t="str">
        <f>IF('10'!$B$5="","",IF('10'!$B$36="","",'10'!$B$4))</f>
        <v/>
      </c>
    </row>
    <row r="3370" spans="50:57" x14ac:dyDescent="0.25">
      <c r="AX3370" s="139" t="str">
        <f>IF('10'!$B$5="","",IF('10'!$B$36="","",'10'!$B$5))</f>
        <v/>
      </c>
      <c r="AY3370" s="137" t="str">
        <f>IF('10'!$B$5="","",IF('10'!$B$36="","","PCF011003"))</f>
        <v/>
      </c>
      <c r="AZ3370" s="140" t="str">
        <f>IF('10'!$B$5="","",IF('10'!$B$36="","",1))</f>
        <v/>
      </c>
      <c r="BA3370" s="137" t="str">
        <f>IF('10'!$B$5="","",IF('10'!$B$36="","",121))</f>
        <v/>
      </c>
      <c r="BB3370" s="137"/>
      <c r="BC3370" s="141" t="str">
        <f>IF('10'!$B$5="","",IF('10'!$B$36="","",0))</f>
        <v/>
      </c>
      <c r="BD3370" s="137" t="str">
        <f>IF('10'!$B$5="","",IF('10'!$B$36="","",'10'!$B$2))</f>
        <v/>
      </c>
      <c r="BE3370" s="138" t="str">
        <f>IF('10'!$B$5="","",IF('10'!$B$36="","",'10'!$B$4))</f>
        <v/>
      </c>
    </row>
    <row r="3371" spans="50:57" x14ac:dyDescent="0.25">
      <c r="AX3371" s="139" t="str">
        <f>IF('10'!$B$5="","",IF('10'!$B$36="","",'10'!$B$5))</f>
        <v/>
      </c>
      <c r="AY3371" s="137" t="str">
        <f>IF('10'!$B$5="","",IF('10'!$B$36="","","PCF011003"))</f>
        <v/>
      </c>
      <c r="AZ3371" s="140" t="str">
        <f>IF('10'!$B$5="","",IF('10'!$B$36="","",1))</f>
        <v/>
      </c>
      <c r="BA3371" s="137" t="str">
        <f>IF('10'!$B$5="","",IF('10'!$B$36="","",122))</f>
        <v/>
      </c>
      <c r="BB3371" s="137"/>
      <c r="BC3371" s="141" t="str">
        <f>IF('10'!$B$5="","",IF('10'!$B$36="","",0))</f>
        <v/>
      </c>
      <c r="BD3371" s="137" t="str">
        <f>IF('10'!$B$5="","",IF('10'!$B$36="","",'10'!$B$2))</f>
        <v/>
      </c>
      <c r="BE3371" s="138" t="str">
        <f>IF('10'!$B$5="","",IF('10'!$B$36="","",'10'!$B$4))</f>
        <v/>
      </c>
    </row>
    <row r="3372" spans="50:57" x14ac:dyDescent="0.25">
      <c r="AX3372" s="139" t="str">
        <f>IF('10'!$B$5="","",IF('10'!$B$36="","",'10'!$B$5))</f>
        <v/>
      </c>
      <c r="AY3372" s="137" t="str">
        <f>IF('10'!$B$5="","",IF('10'!$B$36="","","PCF011003"))</f>
        <v/>
      </c>
      <c r="AZ3372" s="140" t="str">
        <f>IF('10'!$B$5="","",IF('10'!$B$36="","",1))</f>
        <v/>
      </c>
      <c r="BA3372" s="137" t="str">
        <f>IF('10'!$B$5="","",IF('10'!$B$36="","",123))</f>
        <v/>
      </c>
      <c r="BB3372" s="137"/>
      <c r="BC3372" s="141" t="str">
        <f>IF('10'!$B$5="","",IF('10'!$B$36="","",'10'!$C$44))</f>
        <v/>
      </c>
      <c r="BD3372" s="137" t="str">
        <f>IF('10'!$B$5="","",IF('10'!$B$36="","",'10'!$B$2))</f>
        <v/>
      </c>
      <c r="BE3372" s="138" t="str">
        <f>IF('10'!$B$5="","",IF('10'!$B$36="","",'10'!$B$4))</f>
        <v/>
      </c>
    </row>
    <row r="3373" spans="50:57" x14ac:dyDescent="0.25">
      <c r="AX3373" s="139" t="str">
        <f>IF('10'!$B$5="","",IF('10'!$B$36="","",'10'!$B$5))</f>
        <v/>
      </c>
      <c r="AY3373" s="137" t="str">
        <f>IF('10'!$B$5="","",IF('10'!$B$36="","","PCF011003"))</f>
        <v/>
      </c>
      <c r="AZ3373" s="140" t="str">
        <f>IF('10'!$B$5="","",IF('10'!$B$36="","",1))</f>
        <v/>
      </c>
      <c r="BA3373" s="137" t="str">
        <f>IF('10'!$B$5="","",IF('10'!$B$36="","",124))</f>
        <v/>
      </c>
      <c r="BB3373" s="137"/>
      <c r="BC3373" s="141" t="str">
        <f>IF('10'!$B$5="","",IF('10'!$B$36="","",'10'!$C$45))</f>
        <v/>
      </c>
      <c r="BD3373" s="137" t="str">
        <f>IF('10'!$B$5="","",IF('10'!$B$36="","",'10'!$B$2))</f>
        <v/>
      </c>
      <c r="BE3373" s="138" t="str">
        <f>IF('10'!$B$5="","",IF('10'!$B$36="","",'10'!$B$4))</f>
        <v/>
      </c>
    </row>
    <row r="3374" spans="50:57" x14ac:dyDescent="0.25">
      <c r="AX3374" s="139" t="str">
        <f>IF('10'!$B$5="","",IF('10'!$B$36="","",'10'!$B$5))</f>
        <v/>
      </c>
      <c r="AY3374" s="137" t="str">
        <f>IF('10'!$B$5="","",IF('10'!$B$36="","","PCF011003"))</f>
        <v/>
      </c>
      <c r="AZ3374" s="140" t="str">
        <f>IF('10'!$B$5="","",IF('10'!$B$36="","",1))</f>
        <v/>
      </c>
      <c r="BA3374" s="137" t="str">
        <f>IF('10'!$B$5="","",IF('10'!$B$36="","",125))</f>
        <v/>
      </c>
      <c r="BB3374" s="137"/>
      <c r="BC3374" s="141" t="str">
        <f>IF('10'!$B$5="","",IF('10'!$B$36="","",'10'!$C$46))</f>
        <v/>
      </c>
      <c r="BD3374" s="137" t="str">
        <f>IF('10'!$B$5="","",IF('10'!$B$36="","",'10'!$B$2))</f>
        <v/>
      </c>
      <c r="BE3374" s="138" t="str">
        <f>IF('10'!$B$5="","",IF('10'!$B$36="","",'10'!$B$4))</f>
        <v/>
      </c>
    </row>
    <row r="3375" spans="50:57" x14ac:dyDescent="0.25">
      <c r="AX3375" s="139" t="str">
        <f>IF('10'!$B$5="","",IF('10'!$B$36="","",'10'!$B$5))</f>
        <v/>
      </c>
      <c r="AY3375" s="137" t="str">
        <f>IF('10'!$B$5="","",IF('10'!$B$36="","","PCF011003"))</f>
        <v/>
      </c>
      <c r="AZ3375" s="140" t="str">
        <f>IF('10'!$B$5="","",IF('10'!$B$36="","",1))</f>
        <v/>
      </c>
      <c r="BA3375" s="137" t="str">
        <f>IF('10'!$B$5="","",IF('10'!$B$36="","",126))</f>
        <v/>
      </c>
      <c r="BB3375" s="137"/>
      <c r="BC3375" s="141" t="str">
        <f>IF('10'!$B$5="","",IF('10'!$B$36="","",'10'!$C$47))</f>
        <v/>
      </c>
      <c r="BD3375" s="137" t="str">
        <f>IF('10'!$B$5="","",IF('10'!$B$36="","",'10'!$B$2))</f>
        <v/>
      </c>
      <c r="BE3375" s="138" t="str">
        <f>IF('10'!$B$5="","",IF('10'!$B$36="","",'10'!$B$4))</f>
        <v/>
      </c>
    </row>
    <row r="3376" spans="50:57" x14ac:dyDescent="0.25">
      <c r="AX3376" s="139" t="str">
        <f>IF('10'!$B$5="","",IF('10'!$B$36="","",'10'!$B$5))</f>
        <v/>
      </c>
      <c r="AY3376" s="137" t="str">
        <f>IF('10'!$B$5="","",IF('10'!$B$36="","","PCF011003"))</f>
        <v/>
      </c>
      <c r="AZ3376" s="140" t="str">
        <f>IF('10'!$B$5="","",IF('10'!$B$36="","",1))</f>
        <v/>
      </c>
      <c r="BA3376" s="137" t="str">
        <f>IF('10'!$B$5="","",IF('10'!$B$36="","",127))</f>
        <v/>
      </c>
      <c r="BB3376" s="137"/>
      <c r="BC3376" s="141" t="str">
        <f>IF('10'!$B$5="","",IF('10'!$B$36="","",'10'!$C$48))</f>
        <v/>
      </c>
      <c r="BD3376" s="137" t="str">
        <f>IF('10'!$B$5="","",IF('10'!$B$36="","",'10'!$B$2))</f>
        <v/>
      </c>
      <c r="BE3376" s="138" t="str">
        <f>IF('10'!$B$5="","",IF('10'!$B$36="","",'10'!$B$4))</f>
        <v/>
      </c>
    </row>
    <row r="3377" spans="50:57" x14ac:dyDescent="0.25">
      <c r="AX3377" s="139" t="str">
        <f>IF('10'!$B$5="","",IF('10'!$B$36="","",'10'!$B$5))</f>
        <v/>
      </c>
      <c r="AY3377" s="137" t="str">
        <f>IF('10'!$B$5="","",IF('10'!$B$36="","","PCF011003"))</f>
        <v/>
      </c>
      <c r="AZ3377" s="140" t="str">
        <f>IF('10'!$B$5="","",IF('10'!$B$36="","",1))</f>
        <v/>
      </c>
      <c r="BA3377" s="137" t="str">
        <f>IF('10'!$B$5="","",IF('10'!$B$36="","",128))</f>
        <v/>
      </c>
      <c r="BB3377" s="137"/>
      <c r="BC3377" s="141" t="str">
        <f>IF('10'!$B$5="","",IF('10'!$B$36="","",'10'!$C$49))</f>
        <v/>
      </c>
      <c r="BD3377" s="137" t="str">
        <f>IF('10'!$B$5="","",IF('10'!$B$36="","",'10'!$B$2))</f>
        <v/>
      </c>
      <c r="BE3377" s="138" t="str">
        <f>IF('10'!$B$5="","",IF('10'!$B$36="","",'10'!$B$4))</f>
        <v/>
      </c>
    </row>
    <row r="3378" spans="50:57" x14ac:dyDescent="0.25">
      <c r="AX3378" s="139" t="str">
        <f>IF('10'!$B$5="","",IF('10'!$B$36="","",'10'!$B$5))</f>
        <v/>
      </c>
      <c r="AY3378" s="137" t="str">
        <f>IF('10'!$B$5="","",IF('10'!$B$36="","","PCF011003"))</f>
        <v/>
      </c>
      <c r="AZ3378" s="140" t="str">
        <f>IF('10'!$B$5="","",IF('10'!$B$36="","",1))</f>
        <v/>
      </c>
      <c r="BA3378" s="137" t="str">
        <f>IF('10'!$B$5="","",IF('10'!$B$36="","",129))</f>
        <v/>
      </c>
      <c r="BB3378" s="137"/>
      <c r="BC3378" s="141" t="str">
        <f>IF('10'!$B$5="","",IF('10'!$B$36="","",'10'!$C$50))</f>
        <v/>
      </c>
      <c r="BD3378" s="137" t="str">
        <f>IF('10'!$B$5="","",IF('10'!$B$36="","",'10'!$B$2))</f>
        <v/>
      </c>
      <c r="BE3378" s="138" t="str">
        <f>IF('10'!$B$5="","",IF('10'!$B$36="","",'10'!$B$4))</f>
        <v/>
      </c>
    </row>
    <row r="3379" spans="50:57" x14ac:dyDescent="0.25">
      <c r="AX3379" s="139" t="str">
        <f>IF('10'!$B$5="","",IF('10'!$B$36="","",'10'!$B$5))</f>
        <v/>
      </c>
      <c r="AY3379" s="137" t="str">
        <f>IF('10'!$B$5="","",IF('10'!$B$36="","","PCF011003"))</f>
        <v/>
      </c>
      <c r="AZ3379" s="140" t="str">
        <f>IF('10'!$B$5="","",IF('10'!$B$36="","",1))</f>
        <v/>
      </c>
      <c r="BA3379" s="137" t="str">
        <f>IF('10'!$B$5="","",IF('10'!$B$36="","",130))</f>
        <v/>
      </c>
      <c r="BB3379" s="137"/>
      <c r="BC3379" s="141" t="str">
        <f>IF('10'!$B$5="","",IF('10'!$B$36="","",'10'!$C$51))</f>
        <v/>
      </c>
      <c r="BD3379" s="137" t="str">
        <f>IF('10'!$B$5="","",IF('10'!$B$36="","",'10'!$B$2))</f>
        <v/>
      </c>
      <c r="BE3379" s="138" t="str">
        <f>IF('10'!$B$5="","",IF('10'!$B$36="","",'10'!$B$4))</f>
        <v/>
      </c>
    </row>
    <row r="3380" spans="50:57" x14ac:dyDescent="0.25">
      <c r="AX3380" s="139" t="str">
        <f>IF('10'!$B$5="","",IF('10'!$B$36="","",'10'!$B$5))</f>
        <v/>
      </c>
      <c r="AY3380" s="137" t="str">
        <f>IF('10'!$B$5="","",IF('10'!$B$36="","","PCF011003"))</f>
        <v/>
      </c>
      <c r="AZ3380" s="140" t="str">
        <f>IF('10'!$B$5="","",IF('10'!$B$36="","",1))</f>
        <v/>
      </c>
      <c r="BA3380" s="137" t="str">
        <f>IF('10'!$B$5="","",IF('10'!$B$36="","",131))</f>
        <v/>
      </c>
      <c r="BB3380" s="137"/>
      <c r="BC3380" s="141" t="str">
        <f>IF('10'!$B$5="","",IF('10'!$B$36="","",'10'!$C$52))</f>
        <v/>
      </c>
      <c r="BD3380" s="137" t="str">
        <f>IF('10'!$B$5="","",IF('10'!$B$36="","",'10'!$B$2))</f>
        <v/>
      </c>
      <c r="BE3380" s="138" t="str">
        <f>IF('10'!$B$5="","",IF('10'!$B$36="","",'10'!$B$4))</f>
        <v/>
      </c>
    </row>
    <row r="3381" spans="50:57" x14ac:dyDescent="0.25">
      <c r="AX3381" s="139" t="str">
        <f>IF('10'!$B$5="","",IF('10'!$B$36="","",'10'!$B$5))</f>
        <v/>
      </c>
      <c r="AY3381" s="137" t="str">
        <f>IF('10'!$B$5="","",IF('10'!$B$36="","","PCF011003"))</f>
        <v/>
      </c>
      <c r="AZ3381" s="140" t="str">
        <f>IF('10'!$B$5="","",IF('10'!$B$36="","",1))</f>
        <v/>
      </c>
      <c r="BA3381" s="137" t="str">
        <f>IF('10'!$B$5="","",IF('10'!$B$36="","",132))</f>
        <v/>
      </c>
      <c r="BB3381" s="137"/>
      <c r="BC3381" s="141" t="str">
        <f>IF('10'!$B$5="","",IF('10'!$B$36="","",'10'!$C$53))</f>
        <v/>
      </c>
      <c r="BD3381" s="137" t="str">
        <f>IF('10'!$B$5="","",IF('10'!$B$36="","",'10'!$B$2))</f>
        <v/>
      </c>
      <c r="BE3381" s="138" t="str">
        <f>IF('10'!$B$5="","",IF('10'!$B$36="","",'10'!$B$4))</f>
        <v/>
      </c>
    </row>
    <row r="3382" spans="50:57" x14ac:dyDescent="0.25">
      <c r="AX3382" s="139" t="str">
        <f>IF('10'!$B$5="","",IF('10'!$B$36="","",'10'!$B$5))</f>
        <v/>
      </c>
      <c r="AY3382" s="137" t="str">
        <f>IF('10'!$B$5="","",IF('10'!$B$36="","","PCF011003"))</f>
        <v/>
      </c>
      <c r="AZ3382" s="140" t="str">
        <f>IF('10'!$B$5="","",IF('10'!$B$36="","",1))</f>
        <v/>
      </c>
      <c r="BA3382" s="137" t="str">
        <f>IF('10'!$B$5="","",IF('10'!$B$36="","",133))</f>
        <v/>
      </c>
      <c r="BB3382" s="137"/>
      <c r="BC3382" s="141" t="str">
        <f>IF('10'!$B$5="","",IF('10'!$B$36="","",'10'!$C$54))</f>
        <v/>
      </c>
      <c r="BD3382" s="137" t="str">
        <f>IF('10'!$B$5="","",IF('10'!$B$36="","",'10'!$B$2))</f>
        <v/>
      </c>
      <c r="BE3382" s="138" t="str">
        <f>IF('10'!$B$5="","",IF('10'!$B$36="","",'10'!$B$4))</f>
        <v/>
      </c>
    </row>
    <row r="3383" spans="50:57" x14ac:dyDescent="0.25">
      <c r="AX3383" s="139" t="str">
        <f>IF('10'!$B$5="","",IF('10'!$B$36="","",'10'!$B$5))</f>
        <v/>
      </c>
      <c r="AY3383" s="137" t="str">
        <f>IF('10'!$B$5="","",IF('10'!$B$36="","","PCF011003"))</f>
        <v/>
      </c>
      <c r="AZ3383" s="140" t="str">
        <f>IF('10'!$B$5="","",IF('10'!$B$36="","",1))</f>
        <v/>
      </c>
      <c r="BA3383" s="137" t="str">
        <f>IF('10'!$B$5="","",IF('10'!$B$36="","",134))</f>
        <v/>
      </c>
      <c r="BB3383" s="137"/>
      <c r="BC3383" s="141" t="str">
        <f>IF('10'!$B$5="","",IF('10'!$B$36="","",'10'!$C$55))</f>
        <v/>
      </c>
      <c r="BD3383" s="137" t="str">
        <f>IF('10'!$B$5="","",IF('10'!$B$36="","",'10'!$B$2))</f>
        <v/>
      </c>
      <c r="BE3383" s="138" t="str">
        <f>IF('10'!$B$5="","",IF('10'!$B$36="","",'10'!$B$4))</f>
        <v/>
      </c>
    </row>
    <row r="3384" spans="50:57" x14ac:dyDescent="0.25">
      <c r="AX3384" s="139" t="str">
        <f>IF('10'!$B$5="","",IF('10'!$B$36="","",'10'!$B$5))</f>
        <v/>
      </c>
      <c r="AY3384" s="137" t="str">
        <f>IF('10'!$B$5="","",IF('10'!$B$36="","","PCF011003"))</f>
        <v/>
      </c>
      <c r="AZ3384" s="140" t="str">
        <f>IF('10'!$B$5="","",IF('10'!$B$36="","",1))</f>
        <v/>
      </c>
      <c r="BA3384" s="137" t="str">
        <f>IF('10'!$B$5="","",IF('10'!$B$36="","",990))</f>
        <v/>
      </c>
      <c r="BB3384" s="137"/>
      <c r="BC3384" s="141" t="str">
        <f>IF('10'!$B$5="","",IF('10'!$B$36="","",0))</f>
        <v/>
      </c>
      <c r="BD3384" s="137" t="str">
        <f>IF('10'!$B$5="","",IF('10'!$B$36="","",'10'!$B$2))</f>
        <v/>
      </c>
      <c r="BE3384" s="138" t="str">
        <f>IF('10'!$B$5="","",IF('10'!$B$36="","",'10'!$B$4))</f>
        <v/>
      </c>
    </row>
    <row r="3385" spans="50:57" x14ac:dyDescent="0.25">
      <c r="AX3385" s="139" t="str">
        <f>IF('10'!$B$5="","",IF('10'!$B$36="","",'10'!$B$5))</f>
        <v/>
      </c>
      <c r="AY3385" s="137" t="str">
        <f>IF('10'!$B$5="","",IF('10'!$B$36="","","PCF011003"))</f>
        <v/>
      </c>
      <c r="AZ3385" s="140" t="str">
        <f>IF('10'!$B$5="","",IF('10'!$B$36="","",1))</f>
        <v/>
      </c>
      <c r="BA3385" s="137" t="str">
        <f>IF('10'!$B$5="","",IF('10'!$B$36="","",992))</f>
        <v/>
      </c>
      <c r="BB3385" s="137"/>
      <c r="BC3385" s="141" t="str">
        <f>IF('10'!$B$5="","",IF('10'!$B$36="","",0))</f>
        <v/>
      </c>
      <c r="BD3385" s="137" t="str">
        <f>IF('10'!$B$5="","",IF('10'!$B$36="","",'10'!$B$2))</f>
        <v/>
      </c>
      <c r="BE3385" s="138" t="str">
        <f>IF('10'!$B$5="","",IF('10'!$B$36="","",'10'!$B$4))</f>
        <v/>
      </c>
    </row>
    <row r="3386" spans="50:57" x14ac:dyDescent="0.25">
      <c r="AX3386" s="139" t="str">
        <f>IF('10'!$B$5="","",IF('10'!$B$36="","",'10'!$B$5))</f>
        <v/>
      </c>
      <c r="AY3386" s="137" t="str">
        <f>IF('10'!$B$5="","",IF('10'!$B$36="","","PCF011003"))</f>
        <v/>
      </c>
      <c r="AZ3386" s="140" t="str">
        <f>IF('10'!$B$5="","",IF('10'!$B$36="","",1))</f>
        <v/>
      </c>
      <c r="BA3386" s="137" t="str">
        <f>IF('10'!$B$5="","",IF('10'!$B$36="","",993))</f>
        <v/>
      </c>
      <c r="BB3386" s="137"/>
      <c r="BC3386" s="141" t="str">
        <f>IF('10'!$B$5="","",IF('10'!$B$36="","",0))</f>
        <v/>
      </c>
      <c r="BD3386" s="137" t="str">
        <f>IF('10'!$B$5="","",IF('10'!$B$36="","",'10'!$B$2))</f>
        <v/>
      </c>
      <c r="BE3386" s="138" t="str">
        <f>IF('10'!$B$5="","",IF('10'!$B$36="","",'10'!$B$4))</f>
        <v/>
      </c>
    </row>
    <row r="3387" spans="50:57" x14ac:dyDescent="0.25">
      <c r="AX3387" s="139" t="str">
        <f>IF('10'!$B$5="","",IF('10'!$B$36="","",'10'!$B$5))</f>
        <v/>
      </c>
      <c r="AY3387" s="137" t="str">
        <f>IF('10'!$B$5="","",IF('10'!$B$36="","","PCF011003"))</f>
        <v/>
      </c>
      <c r="AZ3387" s="140" t="str">
        <f>IF('10'!$B$5="","",IF('10'!$B$36="","",1))</f>
        <v/>
      </c>
      <c r="BA3387" s="137" t="str">
        <f>IF('10'!$B$5="","",IF('10'!$B$36="","",994))</f>
        <v/>
      </c>
      <c r="BB3387" s="137"/>
      <c r="BC3387" s="141" t="str">
        <f>IF('10'!$B$5="","",IF('10'!$B$36="","",0))</f>
        <v/>
      </c>
      <c r="BD3387" s="137" t="str">
        <f>IF('10'!$B$5="","",IF('10'!$B$36="","",'10'!$B$2))</f>
        <v/>
      </c>
      <c r="BE3387" s="138" t="str">
        <f>IF('10'!$B$5="","",IF('10'!$B$36="","",'10'!$B$4))</f>
        <v/>
      </c>
    </row>
    <row r="3388" spans="50:57" x14ac:dyDescent="0.25">
      <c r="AX3388" s="139" t="str">
        <f>IF('10'!$B$5="","",IF('10'!$B$36="","",'10'!$B$5))</f>
        <v/>
      </c>
      <c r="AY3388" s="137" t="str">
        <f>IF('10'!$B$5="","",IF('10'!$B$36="","","PCF011003"))</f>
        <v/>
      </c>
      <c r="AZ3388" s="140" t="str">
        <f>IF('10'!$B$5="","",IF('10'!$B$36="","",1))</f>
        <v/>
      </c>
      <c r="BA3388" s="137" t="str">
        <f>IF('10'!$B$5="","",IF('10'!$B$36="","",995))</f>
        <v/>
      </c>
      <c r="BB3388" s="137"/>
      <c r="BC3388" s="141" t="str">
        <f>IF('10'!$B$5="","",IF('10'!$B$36="","",0))</f>
        <v/>
      </c>
      <c r="BD3388" s="137" t="str">
        <f>IF('10'!$B$5="","",IF('10'!$B$36="","",'10'!$B$2))</f>
        <v/>
      </c>
      <c r="BE3388" s="138" t="str">
        <f>IF('10'!$B$5="","",IF('10'!$B$36="","",'10'!$B$4))</f>
        <v/>
      </c>
    </row>
    <row r="3389" spans="50:57" x14ac:dyDescent="0.25">
      <c r="AX3389" s="139" t="str">
        <f>IF('10'!$B$5="","",IF('10'!$B$36="","",'10'!$B$5))</f>
        <v/>
      </c>
      <c r="AY3389" s="137" t="str">
        <f>IF('10'!$B$5="","",IF('10'!$B$36="","","PCF011003"))</f>
        <v/>
      </c>
      <c r="AZ3389" s="140" t="str">
        <f>IF('10'!$B$5="","",IF('10'!$B$36="","",1))</f>
        <v/>
      </c>
      <c r="BA3389" s="137" t="str">
        <f>IF('10'!$B$5="","",IF('10'!$B$36="","",996))</f>
        <v/>
      </c>
      <c r="BB3389" s="137"/>
      <c r="BC3389" s="141" t="str">
        <f>IF('10'!$B$5="","",IF('10'!$B$36="","",0))</f>
        <v/>
      </c>
      <c r="BD3389" s="137" t="str">
        <f>IF('10'!$B$5="","",IF('10'!$B$36="","",'10'!$B$2))</f>
        <v/>
      </c>
      <c r="BE3389" s="138" t="str">
        <f>IF('10'!$B$5="","",IF('10'!$B$36="","",'10'!$B$4))</f>
        <v/>
      </c>
    </row>
    <row r="3390" spans="50:57" x14ac:dyDescent="0.25">
      <c r="AX3390" s="139" t="str">
        <f>IF('10'!$B$5="","",IF('10'!$B$36="","",'10'!$B$5))</f>
        <v/>
      </c>
      <c r="AY3390" s="137" t="str">
        <f>IF('10'!$B$5="","",IF('10'!$B$36="","","PCF011003"))</f>
        <v/>
      </c>
      <c r="AZ3390" s="140" t="str">
        <f>IF('10'!$B$5="","",IF('10'!$B$36="","",1))</f>
        <v/>
      </c>
      <c r="BA3390" s="137" t="str">
        <f>IF('10'!$B$5="","",IF('10'!$B$36="","",997))</f>
        <v/>
      </c>
      <c r="BB3390" s="137"/>
      <c r="BC3390" s="141" t="str">
        <f>IF('10'!$B$5="","",IF('10'!$B$36="","",0))</f>
        <v/>
      </c>
      <c r="BD3390" s="137" t="str">
        <f>IF('10'!$B$5="","",IF('10'!$B$36="","",'10'!$B$2))</f>
        <v/>
      </c>
      <c r="BE3390" s="138" t="str">
        <f>IF('10'!$B$5="","",IF('10'!$B$36="","",'10'!$B$4))</f>
        <v/>
      </c>
    </row>
    <row r="3391" spans="50:57" x14ac:dyDescent="0.25">
      <c r="AX3391" s="139" t="str">
        <f>IF('10'!$B$5="","",IF('10'!$B$36="","",'10'!$B$5))</f>
        <v/>
      </c>
      <c r="AY3391" s="137" t="str">
        <f>IF('10'!$B$5="","",IF('10'!$B$36="","","PCF011003"))</f>
        <v/>
      </c>
      <c r="AZ3391" s="140" t="str">
        <f>IF('10'!$B$5="","",IF('10'!$B$36="","",1))</f>
        <v/>
      </c>
      <c r="BA3391" s="137" t="str">
        <f>IF('10'!$B$5="","",IF('10'!$B$36="","",998))</f>
        <v/>
      </c>
      <c r="BB3391" s="137"/>
      <c r="BC3391" s="141" t="str">
        <f>IF('10'!$B$5="","",IF('10'!$B$36="","",0))</f>
        <v/>
      </c>
      <c r="BD3391" s="137" t="str">
        <f>IF('10'!$B$5="","",IF('10'!$B$36="","",'10'!$B$2))</f>
        <v/>
      </c>
      <c r="BE3391" s="138" t="str">
        <f>IF('10'!$B$5="","",IF('10'!$B$36="","",'10'!$B$4))</f>
        <v/>
      </c>
    </row>
    <row r="3392" spans="50:57" x14ac:dyDescent="0.25">
      <c r="AX3392" s="139" t="str">
        <f>IF('10'!$B$5="","",IF('10'!$B$36="","",'10'!$B$5))</f>
        <v/>
      </c>
      <c r="AY3392" s="137" t="str">
        <f>IF('10'!$B$5="","",IF('10'!$B$36="","","PCF011003"))</f>
        <v/>
      </c>
      <c r="AZ3392" s="140" t="str">
        <f>IF('10'!$B$5="","",IF('10'!$B$36="","",1))</f>
        <v/>
      </c>
      <c r="BA3392" s="137" t="str">
        <f>IF('10'!$B$5="","",IF('10'!$B$36="","",999))</f>
        <v/>
      </c>
      <c r="BB3392" s="137"/>
      <c r="BC3392" s="141" t="str">
        <f>IF('10'!$B$5="","",IF('10'!$B$36="","",0))</f>
        <v/>
      </c>
      <c r="BD3392" s="137" t="str">
        <f>IF('10'!$B$5="","",IF('10'!$B$36="","",'10'!$B$2))</f>
        <v/>
      </c>
      <c r="BE3392" s="138" t="str">
        <f>IF('10'!$B$5="","",IF('10'!$B$36="","",'10'!$B$4))</f>
        <v/>
      </c>
    </row>
    <row r="3393" spans="50:57" x14ac:dyDescent="0.25">
      <c r="AX3393" s="161" t="str">
        <f>IF('1'!$B$5="","",IF('1'!$B$60="","",'1'!$B$5))</f>
        <v/>
      </c>
      <c r="AY3393" s="162" t="str">
        <f>IF('1'!$B$5="","",IF('1'!$B$60="","","PCF008002"))</f>
        <v/>
      </c>
      <c r="AZ3393" s="163" t="str">
        <f>IF('1'!$B$5="","",IF('1'!$B$60="","",1))</f>
        <v/>
      </c>
      <c r="BA3393" s="162" t="str">
        <f>IF('1'!$B$5="","",IF('1'!$B$60="","",13))</f>
        <v/>
      </c>
      <c r="BB3393" s="162" t="str">
        <f>IF('1'!$B$5="","",IF('1'!$B$60="","",IF('1'!$B$60="","",'1'!$M$60)))</f>
        <v/>
      </c>
      <c r="BC3393" s="164" t="str">
        <f>IF('1'!$B$5="","",IF('1'!$B$60="","",0))</f>
        <v/>
      </c>
      <c r="BD3393" s="162" t="str">
        <f>IF('1'!$B$5="","",IF('1'!$B$60="","",'1'!$B$2))</f>
        <v/>
      </c>
      <c r="BE3393" s="165" t="str">
        <f>IF('1'!$B$5="","",IF('1'!$B$60="","",'1'!$B$4))</f>
        <v/>
      </c>
    </row>
    <row r="3394" spans="50:57" x14ac:dyDescent="0.25">
      <c r="AX3394" s="161" t="str">
        <f>IF('1'!$B$5="","",IF('1'!$B$60="","",'1'!$B$5))</f>
        <v/>
      </c>
      <c r="AY3394" s="162" t="str">
        <f>IF('1'!$B$5="","",IF('1'!$B$60="","","PCF008002"))</f>
        <v/>
      </c>
      <c r="AZ3394" s="163" t="str">
        <f>IF('1'!$B$5="","",IF('1'!$B$60="","",1))</f>
        <v/>
      </c>
      <c r="BA3394" s="162" t="str">
        <f>IF('1'!$B$5="","",IF('1'!$B$60="","",15))</f>
        <v/>
      </c>
      <c r="BB3394" s="162" t="str">
        <f>IF('1'!$B$5="","",IF('1'!$B$60="","",IF('1'!$D$60="","",'1'!$O$60)))</f>
        <v/>
      </c>
      <c r="BC3394" s="164" t="str">
        <f>IF('1'!$B$5="","",IF('1'!$B$60="","",0))</f>
        <v/>
      </c>
      <c r="BD3394" s="162" t="str">
        <f>IF('1'!$B$5="","",IF('1'!$B$60="","",'1'!$B$2))</f>
        <v/>
      </c>
      <c r="BE3394" s="165" t="str">
        <f>IF('1'!$B$5="","",IF('1'!$B$60="","",'1'!$B$4))</f>
        <v/>
      </c>
    </row>
    <row r="3395" spans="50:57" x14ac:dyDescent="0.25">
      <c r="AX3395" s="161" t="str">
        <f>IF('1'!$B$5="","",IF('1'!$B$60="","",'1'!$B$5))</f>
        <v/>
      </c>
      <c r="AY3395" s="162" t="str">
        <f>IF('1'!$B$5="","",IF('1'!$B$60="","","PCF008002"))</f>
        <v/>
      </c>
      <c r="AZ3395" s="163" t="str">
        <f>IF('1'!$B$5="","",IF('1'!$B$60="","",1))</f>
        <v/>
      </c>
      <c r="BA3395" s="162" t="str">
        <f>IF('1'!$B$5="","",IF('1'!$B$60="","",16))</f>
        <v/>
      </c>
      <c r="BB3395" s="162" t="str">
        <f>IF('1'!$B$5="","",IF('1'!$B$60="","",IF('1'!$D$60="","",'1'!$P$60)))</f>
        <v/>
      </c>
      <c r="BC3395" s="164" t="str">
        <f>IF('1'!$B$5="","",IF('1'!$B$60="","",0))</f>
        <v/>
      </c>
      <c r="BD3395" s="162" t="str">
        <f>IF('1'!$B$5="","",IF('1'!$B$60="","",'1'!$B$2))</f>
        <v/>
      </c>
      <c r="BE3395" s="165" t="str">
        <f>IF('1'!$B$5="","",IF('1'!$B$60="","",'1'!$B$4))</f>
        <v/>
      </c>
    </row>
    <row r="3396" spans="50:57" x14ac:dyDescent="0.25">
      <c r="AX3396" s="161" t="str">
        <f>IF('1'!$B$5="","",IF('1'!$B$61="","",'1'!$B$5))</f>
        <v/>
      </c>
      <c r="AY3396" s="162" t="str">
        <f>IF('1'!$B$5="","",IF('1'!$B$61="","","PCF008002"))</f>
        <v/>
      </c>
      <c r="AZ3396" s="163" t="str">
        <f>IF('1'!$B$5="","",IF('1'!$B$61="","",1))</f>
        <v/>
      </c>
      <c r="BA3396" s="162" t="str">
        <f>IF('1'!$B$5="","",IF('1'!$B$61="","",13))</f>
        <v/>
      </c>
      <c r="BB3396" s="162" t="str">
        <f>IF('1'!$B$5="","",IF('1'!$B$61="","",IF('1'!$B$61="","",'1'!$M$61)))</f>
        <v/>
      </c>
      <c r="BC3396" s="164" t="str">
        <f>IF('1'!$B$5="","",IF('1'!$B$61="","",0))</f>
        <v/>
      </c>
      <c r="BD3396" s="162" t="str">
        <f>IF('1'!$B$5="","",IF('1'!$B$61="","",'1'!$B$2))</f>
        <v/>
      </c>
      <c r="BE3396" s="165" t="str">
        <f>IF('1'!$B$5="","",IF('1'!$B$61="","",'1'!$B$4))</f>
        <v/>
      </c>
    </row>
    <row r="3397" spans="50:57" x14ac:dyDescent="0.25">
      <c r="AX3397" s="161" t="str">
        <f>IF('1'!$B$5="","",IF('1'!$B$61="","",'1'!$B$5))</f>
        <v/>
      </c>
      <c r="AY3397" s="162" t="str">
        <f>IF('1'!$B$5="","",IF('1'!$B$61="","","PCF008002"))</f>
        <v/>
      </c>
      <c r="AZ3397" s="163" t="str">
        <f>IF('1'!$B$5="","",IF('1'!$B$61="","",1))</f>
        <v/>
      </c>
      <c r="BA3397" s="162" t="str">
        <f>IF('1'!$B$5="","",IF('1'!$B$61="","",15))</f>
        <v/>
      </c>
      <c r="BB3397" s="162" t="str">
        <f>IF('1'!$B$5="","",IF('1'!$B$61="","",IF('1'!$D$61="","",'1'!$O$61)))</f>
        <v/>
      </c>
      <c r="BC3397" s="164" t="str">
        <f>IF('1'!$B$5="","",IF('1'!$B$61="","",0))</f>
        <v/>
      </c>
      <c r="BD3397" s="162" t="str">
        <f>IF('1'!$B$5="","",IF('1'!$B$61="","",'1'!$B$2))</f>
        <v/>
      </c>
      <c r="BE3397" s="165" t="str">
        <f>IF('1'!$B$5="","",IF('1'!$B$61="","",'1'!$B$4))</f>
        <v/>
      </c>
    </row>
    <row r="3398" spans="50:57" x14ac:dyDescent="0.25">
      <c r="AX3398" s="161" t="str">
        <f>IF('1'!$B$5="","",IF('1'!$B$61="","",'1'!$B$5))</f>
        <v/>
      </c>
      <c r="AY3398" s="162" t="str">
        <f>IF('1'!$B$5="","",IF('1'!$B$61="","","PCF008002"))</f>
        <v/>
      </c>
      <c r="AZ3398" s="163" t="str">
        <f>IF('1'!$B$5="","",IF('1'!$B$61="","",1))</f>
        <v/>
      </c>
      <c r="BA3398" s="162" t="str">
        <f>IF('1'!$B$5="","",IF('1'!$B$61="","",16))</f>
        <v/>
      </c>
      <c r="BB3398" s="162" t="str">
        <f>IF('1'!$B$5="","",IF('1'!$B$61="","",IF('1'!$D$61="","",'1'!$P$61)))</f>
        <v/>
      </c>
      <c r="BC3398" s="164" t="str">
        <f>IF('1'!$B$5="","",IF('1'!$B$61="","",0))</f>
        <v/>
      </c>
      <c r="BD3398" s="162" t="str">
        <f>IF('1'!$B$5="","",IF('1'!$B$61="","",'1'!$B$2))</f>
        <v/>
      </c>
      <c r="BE3398" s="165" t="str">
        <f>IF('1'!$B$5="","",IF('1'!$B$61="","",'1'!$B$4))</f>
        <v/>
      </c>
    </row>
    <row r="3399" spans="50:57" x14ac:dyDescent="0.25">
      <c r="AX3399" s="161" t="str">
        <f>IF('1'!$B$5="","",IF('1'!$B$62="","",'1'!$B$5))</f>
        <v/>
      </c>
      <c r="AY3399" s="162" t="str">
        <f>IF('1'!$B$5="","",IF('1'!$B$62="","","PCF008002"))</f>
        <v/>
      </c>
      <c r="AZ3399" s="163" t="str">
        <f>IF('1'!$B$5="","",IF('1'!$B$62="","",1))</f>
        <v/>
      </c>
      <c r="BA3399" s="162" t="str">
        <f>IF('1'!$B$5="","",IF('1'!$B$62="","",13))</f>
        <v/>
      </c>
      <c r="BB3399" s="162" t="str">
        <f>IF('1'!$B$5="","",IF('1'!$B$62="","",IF('1'!$B$62="","",'1'!$M$62)))</f>
        <v/>
      </c>
      <c r="BC3399" s="164" t="str">
        <f>IF('1'!$B$5="","",IF('1'!$B$62="","",0))</f>
        <v/>
      </c>
      <c r="BD3399" s="162" t="str">
        <f>IF('1'!$B$5="","",IF('1'!$B$62="","",'1'!$B$2))</f>
        <v/>
      </c>
      <c r="BE3399" s="165" t="str">
        <f>IF('1'!$B$5="","",IF('1'!$B$62="","",'1'!$B$4))</f>
        <v/>
      </c>
    </row>
    <row r="3400" spans="50:57" x14ac:dyDescent="0.25">
      <c r="AX3400" s="161" t="str">
        <f>IF('1'!$B$5="","",IF('1'!$B$62="","",'1'!$B$5))</f>
        <v/>
      </c>
      <c r="AY3400" s="162" t="str">
        <f>IF('1'!$B$5="","",IF('1'!$B$62="","","PCF008002"))</f>
        <v/>
      </c>
      <c r="AZ3400" s="163" t="str">
        <f>IF('1'!$B$5="","",IF('1'!$B$62="","",1))</f>
        <v/>
      </c>
      <c r="BA3400" s="162" t="str">
        <f>IF('1'!$B$5="","",IF('1'!$B$62="","",15))</f>
        <v/>
      </c>
      <c r="BB3400" s="162" t="str">
        <f>IF('1'!$B$5="","",IF('1'!$B$62="","",IF('1'!$D$62="","",'1'!$O$62)))</f>
        <v/>
      </c>
      <c r="BC3400" s="164" t="str">
        <f>IF('1'!$B$5="","",IF('1'!$B$62="","",0))</f>
        <v/>
      </c>
      <c r="BD3400" s="162" t="str">
        <f>IF('1'!$B$5="","",IF('1'!$B$62="","",'1'!$B$2))</f>
        <v/>
      </c>
      <c r="BE3400" s="165" t="str">
        <f>IF('1'!$B$5="","",IF('1'!$B$62="","",'1'!$B$4))</f>
        <v/>
      </c>
    </row>
    <row r="3401" spans="50:57" x14ac:dyDescent="0.25">
      <c r="AX3401" s="161" t="str">
        <f>IF('1'!$B$5="","",IF('1'!$B$62="","",'1'!$B$5))</f>
        <v/>
      </c>
      <c r="AY3401" s="162" t="str">
        <f>IF('1'!$B$5="","",IF('1'!$B$62="","","PCF008002"))</f>
        <v/>
      </c>
      <c r="AZ3401" s="163" t="str">
        <f>IF('1'!$B$5="","",IF('1'!$B$62="","",1))</f>
        <v/>
      </c>
      <c r="BA3401" s="162" t="str">
        <f>IF('1'!$B$5="","",IF('1'!$B$62="","",16))</f>
        <v/>
      </c>
      <c r="BB3401" s="162" t="str">
        <f>IF('1'!$B$5="","",IF('1'!$B$62="","",IF('1'!$D$62="","",'1'!$P$62)))</f>
        <v/>
      </c>
      <c r="BC3401" s="164" t="str">
        <f>IF('1'!$B$5="","",IF('1'!$B$62="","",0))</f>
        <v/>
      </c>
      <c r="BD3401" s="162" t="str">
        <f>IF('1'!$B$5="","",IF('1'!$B$62="","",'1'!$B$2))</f>
        <v/>
      </c>
      <c r="BE3401" s="165" t="str">
        <f>IF('1'!$B$5="","",IF('1'!$B$62="","",'1'!$B$4))</f>
        <v/>
      </c>
    </row>
    <row r="3402" spans="50:57" x14ac:dyDescent="0.25">
      <c r="AX3402" s="161" t="str">
        <f>IF('1'!$B$5="","",IF('1'!$B$63="","",'1'!$B$5))</f>
        <v/>
      </c>
      <c r="AY3402" s="162" t="str">
        <f>IF('1'!$B$5="","",IF('1'!$B$63="","","PCF008002"))</f>
        <v/>
      </c>
      <c r="AZ3402" s="163" t="str">
        <f>IF('1'!$B$5="","",IF('1'!$B$63="","",1))</f>
        <v/>
      </c>
      <c r="BA3402" s="162" t="str">
        <f>IF('1'!$B$5="","",IF('1'!$B$63="","",13))</f>
        <v/>
      </c>
      <c r="BB3402" s="162" t="str">
        <f>IF('1'!$B$5="","",IF('1'!$B$63="","",IF('1'!$B$63="","",'1'!$M$63)))</f>
        <v/>
      </c>
      <c r="BC3402" s="164" t="str">
        <f>IF('1'!$B$5="","",IF('1'!$B$63="","",0))</f>
        <v/>
      </c>
      <c r="BD3402" s="162" t="str">
        <f>IF('1'!$B$5="","",IF('1'!$B$63="","",'1'!$B$2))</f>
        <v/>
      </c>
      <c r="BE3402" s="165" t="str">
        <f>IF('1'!$B$5="","",IF('1'!$B$63="","",'1'!$B$4))</f>
        <v/>
      </c>
    </row>
    <row r="3403" spans="50:57" x14ac:dyDescent="0.25">
      <c r="AX3403" s="161" t="str">
        <f>IF('1'!$B$5="","",IF('1'!$B$63="","",'1'!$B$5))</f>
        <v/>
      </c>
      <c r="AY3403" s="162" t="str">
        <f>IF('1'!$B$5="","",IF('1'!$B$63="","","PCF008002"))</f>
        <v/>
      </c>
      <c r="AZ3403" s="163" t="str">
        <f>IF('1'!$B$5="","",IF('1'!$B$63="","",1))</f>
        <v/>
      </c>
      <c r="BA3403" s="162" t="str">
        <f>IF('1'!$B$5="","",IF('1'!$B$63="","",15))</f>
        <v/>
      </c>
      <c r="BB3403" s="162" t="str">
        <f>IF('1'!$B$5="","",IF('1'!$B$63="","",IF('1'!$D$63="","",'1'!$O$63)))</f>
        <v/>
      </c>
      <c r="BC3403" s="164" t="str">
        <f>IF('1'!$B$5="","",IF('1'!$B$63="","",0))</f>
        <v/>
      </c>
      <c r="BD3403" s="162" t="str">
        <f>IF('1'!$B$5="","",IF('1'!$B$63="","",'1'!$B$2))</f>
        <v/>
      </c>
      <c r="BE3403" s="165" t="str">
        <f>IF('1'!$B$5="","",IF('1'!$B$63="","",'1'!$B$4))</f>
        <v/>
      </c>
    </row>
    <row r="3404" spans="50:57" x14ac:dyDescent="0.25">
      <c r="AX3404" s="161" t="str">
        <f>IF('1'!$B$5="","",IF('1'!$B$63="","",'1'!$B$5))</f>
        <v/>
      </c>
      <c r="AY3404" s="162" t="str">
        <f>IF('1'!$B$5="","",IF('1'!$B$63="","","PCF008002"))</f>
        <v/>
      </c>
      <c r="AZ3404" s="163" t="str">
        <f>IF('1'!$B$5="","",IF('1'!$B$63="","",1))</f>
        <v/>
      </c>
      <c r="BA3404" s="162" t="str">
        <f>IF('1'!$B$5="","",IF('1'!$B$63="","",16))</f>
        <v/>
      </c>
      <c r="BB3404" s="162" t="str">
        <f>IF('1'!$B$5="","",IF('1'!$B$63="","",IF('1'!$D$63="","",'1'!$P$63)))</f>
        <v/>
      </c>
      <c r="BC3404" s="164" t="str">
        <f>IF('1'!$B$5="","",IF('1'!$B$63="","",0))</f>
        <v/>
      </c>
      <c r="BD3404" s="162" t="str">
        <f>IF('1'!$B$5="","",IF('1'!$B$63="","",'1'!$B$2))</f>
        <v/>
      </c>
      <c r="BE3404" s="165" t="str">
        <f>IF('1'!$B$5="","",IF('1'!$B$63="","",'1'!$B$4))</f>
        <v/>
      </c>
    </row>
    <row r="3405" spans="50:57" x14ac:dyDescent="0.25">
      <c r="AX3405" s="161" t="str">
        <f>IF('1'!$B$5="","",IF('1'!$B$64="","",'1'!$B$5))</f>
        <v/>
      </c>
      <c r="AY3405" s="162" t="str">
        <f>IF('1'!$B$5="","",IF('1'!$B$64="","","PCF008002"))</f>
        <v/>
      </c>
      <c r="AZ3405" s="163" t="str">
        <f>IF('1'!$B$5="","",IF('1'!$B$64="","",1))</f>
        <v/>
      </c>
      <c r="BA3405" s="162" t="str">
        <f>IF('1'!$B$5="","",IF('1'!$B$64="","",13))</f>
        <v/>
      </c>
      <c r="BB3405" s="162" t="str">
        <f>IF('1'!$B$5="","",IF('1'!$B$64="","",IF('1'!$B$64="","",'1'!$M$64)))</f>
        <v/>
      </c>
      <c r="BC3405" s="164" t="str">
        <f>IF('1'!$B$5="","",IF('1'!$B$64="","",0))</f>
        <v/>
      </c>
      <c r="BD3405" s="162" t="str">
        <f>IF('1'!$B$5="","",IF('1'!$B$64="","",'1'!$B$2))</f>
        <v/>
      </c>
      <c r="BE3405" s="165" t="str">
        <f>IF('1'!$B$5="","",IF('1'!$B$64="","",'1'!$B$4))</f>
        <v/>
      </c>
    </row>
    <row r="3406" spans="50:57" x14ac:dyDescent="0.25">
      <c r="AX3406" s="161" t="str">
        <f>IF('1'!$B$5="","",IF('1'!$B$64="","",'1'!$B$5))</f>
        <v/>
      </c>
      <c r="AY3406" s="162" t="str">
        <f>IF('1'!$B$5="","",IF('1'!$B$64="","","PCF008002"))</f>
        <v/>
      </c>
      <c r="AZ3406" s="163" t="str">
        <f>IF('1'!$B$5="","",IF('1'!$B$64="","",1))</f>
        <v/>
      </c>
      <c r="BA3406" s="162" t="str">
        <f>IF('1'!$B$5="","",IF('1'!$B$64="","",15))</f>
        <v/>
      </c>
      <c r="BB3406" s="162" t="str">
        <f>IF('1'!$B$5="","",IF('1'!$B$64="","",IF('1'!$D$64="","",'1'!$O$64)))</f>
        <v/>
      </c>
      <c r="BC3406" s="164" t="str">
        <f>IF('1'!$B$5="","",IF('1'!$B$64="","",0))</f>
        <v/>
      </c>
      <c r="BD3406" s="162" t="str">
        <f>IF('1'!$B$5="","",IF('1'!$B$64="","",'1'!$B$2))</f>
        <v/>
      </c>
      <c r="BE3406" s="165" t="str">
        <f>IF('1'!$B$5="","",IF('1'!$B$64="","",'1'!$B$4))</f>
        <v/>
      </c>
    </row>
    <row r="3407" spans="50:57" x14ac:dyDescent="0.25">
      <c r="AX3407" s="161" t="str">
        <f>IF('1'!$B$5="","",IF('1'!$B$64="","",'1'!$B$5))</f>
        <v/>
      </c>
      <c r="AY3407" s="162" t="str">
        <f>IF('1'!$B$5="","",IF('1'!$B$64="","","PCF008002"))</f>
        <v/>
      </c>
      <c r="AZ3407" s="163" t="str">
        <f>IF('1'!$B$5="","",IF('1'!$B$64="","",1))</f>
        <v/>
      </c>
      <c r="BA3407" s="162" t="str">
        <f>IF('1'!$B$5="","",IF('1'!$B$64="","",16))</f>
        <v/>
      </c>
      <c r="BB3407" s="162" t="str">
        <f>IF('1'!$B$5="","",IF('1'!$B$64="","",IF('1'!$D$64="","",'1'!$P$64)))</f>
        <v/>
      </c>
      <c r="BC3407" s="164" t="str">
        <f>IF('1'!$B$5="","",IF('1'!$B$64="","",0))</f>
        <v/>
      </c>
      <c r="BD3407" s="162" t="str">
        <f>IF('1'!$B$5="","",IF('1'!$B$64="","",'1'!$B$2))</f>
        <v/>
      </c>
      <c r="BE3407" s="165" t="str">
        <f>IF('1'!$B$5="","",IF('1'!$B$64="","",'1'!$B$4))</f>
        <v/>
      </c>
    </row>
    <row r="3408" spans="50:57" x14ac:dyDescent="0.25">
      <c r="AX3408" s="161" t="str">
        <f>IF('1'!$B$5="","",IF('1'!$B$65="","",'1'!$B$5))</f>
        <v/>
      </c>
      <c r="AY3408" s="162" t="str">
        <f>IF('1'!$B$5="","",IF('1'!$B$65="","","PCF008002"))</f>
        <v/>
      </c>
      <c r="AZ3408" s="163" t="str">
        <f>IF('1'!$B$5="","",IF('1'!$B$65="","",1))</f>
        <v/>
      </c>
      <c r="BA3408" s="162" t="str">
        <f>IF('1'!$B$5="","",IF('1'!$B$65="","",13))</f>
        <v/>
      </c>
      <c r="BB3408" s="162" t="str">
        <f>IF('1'!$B$5="","",IF('1'!$B$65="","",IF('1'!$B$65="","",'1'!$M$65)))</f>
        <v/>
      </c>
      <c r="BC3408" s="164" t="str">
        <f>IF('1'!$B$5="","",IF('1'!$B$65="","",0))</f>
        <v/>
      </c>
      <c r="BD3408" s="162" t="str">
        <f>IF('1'!$B$5="","",IF('1'!$B$65="","",'1'!$B$2))</f>
        <v/>
      </c>
      <c r="BE3408" s="165" t="str">
        <f>IF('1'!$B$5="","",IF('1'!$B$65="","",'1'!$B$4))</f>
        <v/>
      </c>
    </row>
    <row r="3409" spans="50:57" x14ac:dyDescent="0.25">
      <c r="AX3409" s="161" t="str">
        <f>IF('1'!$B$5="","",IF('1'!$B$65="","",'1'!$B$5))</f>
        <v/>
      </c>
      <c r="AY3409" s="162" t="str">
        <f>IF('1'!$B$5="","",IF('1'!$B$65="","","PCF008002"))</f>
        <v/>
      </c>
      <c r="AZ3409" s="163" t="str">
        <f>IF('1'!$B$5="","",IF('1'!$B$65="","",1))</f>
        <v/>
      </c>
      <c r="BA3409" s="162" t="str">
        <f>IF('1'!$B$5="","",IF('1'!$B$65="","",15))</f>
        <v/>
      </c>
      <c r="BB3409" s="162" t="str">
        <f>IF('1'!$B$5="","",IF('1'!$B$65="","",IF('1'!$D$65="","",'1'!$O$65)))</f>
        <v/>
      </c>
      <c r="BC3409" s="164" t="str">
        <f>IF('1'!$B$5="","",IF('1'!$B$65="","",0))</f>
        <v/>
      </c>
      <c r="BD3409" s="162" t="str">
        <f>IF('1'!$B$5="","",IF('1'!$B$65="","",'1'!$B$2))</f>
        <v/>
      </c>
      <c r="BE3409" s="165" t="str">
        <f>IF('1'!$B$5="","",IF('1'!$B$65="","",'1'!$B$4))</f>
        <v/>
      </c>
    </row>
    <row r="3410" spans="50:57" x14ac:dyDescent="0.25">
      <c r="AX3410" s="161" t="str">
        <f>IF('1'!$B$5="","",IF('1'!$B$65="","",'1'!$B$5))</f>
        <v/>
      </c>
      <c r="AY3410" s="162" t="str">
        <f>IF('1'!$B$5="","",IF('1'!$B$65="","","PCF008002"))</f>
        <v/>
      </c>
      <c r="AZ3410" s="163" t="str">
        <f>IF('1'!$B$5="","",IF('1'!$B$65="","",1))</f>
        <v/>
      </c>
      <c r="BA3410" s="162" t="str">
        <f>IF('1'!$B$5="","",IF('1'!$B$65="","",16))</f>
        <v/>
      </c>
      <c r="BB3410" s="162" t="str">
        <f>IF('1'!$B$5="","",IF('1'!$B$65="","",IF('1'!$D$65="","",'1'!$P$65)))</f>
        <v/>
      </c>
      <c r="BC3410" s="164" t="str">
        <f>IF('1'!$B$5="","",IF('1'!$B$65="","",0))</f>
        <v/>
      </c>
      <c r="BD3410" s="162" t="str">
        <f>IF('1'!$B$5="","",IF('1'!$B$65="","",'1'!$B$2))</f>
        <v/>
      </c>
      <c r="BE3410" s="165" t="str">
        <f>IF('1'!$B$5="","",IF('1'!$B$65="","",'1'!$B$4))</f>
        <v/>
      </c>
    </row>
    <row r="3411" spans="50:57" x14ac:dyDescent="0.25">
      <c r="AX3411" s="161" t="str">
        <f>IF('1'!$B$5="","",IF('1'!$B$66="","",'1'!$B$5))</f>
        <v/>
      </c>
      <c r="AY3411" s="162" t="str">
        <f>IF('1'!$B$5="","",IF('1'!$B$66="","","PCF008002"))</f>
        <v/>
      </c>
      <c r="AZ3411" s="163" t="str">
        <f>IF('1'!$B$5="","",IF('1'!$B$66="","",1))</f>
        <v/>
      </c>
      <c r="BA3411" s="162" t="str">
        <f>IF('1'!$B$5="","",IF('1'!$B$66="","",13))</f>
        <v/>
      </c>
      <c r="BB3411" s="162" t="str">
        <f>IF('1'!$B$5="","",IF('1'!$B$66="","",IF('1'!$B$66="","",'1'!$M$66)))</f>
        <v/>
      </c>
      <c r="BC3411" s="164" t="str">
        <f>IF('1'!$B$5="","",IF('1'!$B$66="","",0))</f>
        <v/>
      </c>
      <c r="BD3411" s="162" t="str">
        <f>IF('1'!$B$5="","",IF('1'!$B$66="","",'1'!$B$2))</f>
        <v/>
      </c>
      <c r="BE3411" s="165" t="str">
        <f>IF('1'!$B$5="","",IF('1'!$B$66="","",'1'!$B$4))</f>
        <v/>
      </c>
    </row>
    <row r="3412" spans="50:57" x14ac:dyDescent="0.25">
      <c r="AX3412" s="161" t="str">
        <f>IF('1'!$B$5="","",IF('1'!$B$66="","",'1'!$B$5))</f>
        <v/>
      </c>
      <c r="AY3412" s="162" t="str">
        <f>IF('1'!$B$5="","",IF('1'!$B$66="","","PCF008002"))</f>
        <v/>
      </c>
      <c r="AZ3412" s="163" t="str">
        <f>IF('1'!$B$5="","",IF('1'!$B$66="","",1))</f>
        <v/>
      </c>
      <c r="BA3412" s="162" t="str">
        <f>IF('1'!$B$5="","",IF('1'!$B$66="","",15))</f>
        <v/>
      </c>
      <c r="BB3412" s="162" t="str">
        <f>IF('1'!$B$5="","",IF('1'!$B$66="","",IF('1'!$D$66="","",'1'!$O$66)))</f>
        <v/>
      </c>
      <c r="BC3412" s="164" t="str">
        <f>IF('1'!$B$5="","",IF('1'!$B$66="","",0))</f>
        <v/>
      </c>
      <c r="BD3412" s="162" t="str">
        <f>IF('1'!$B$5="","",IF('1'!$B$66="","",'1'!$B$2))</f>
        <v/>
      </c>
      <c r="BE3412" s="165" t="str">
        <f>IF('1'!$B$5="","",IF('1'!$B$66="","",'1'!$B$4))</f>
        <v/>
      </c>
    </row>
    <row r="3413" spans="50:57" x14ac:dyDescent="0.25">
      <c r="AX3413" s="161" t="str">
        <f>IF('1'!$B$5="","",IF('1'!$B$66="","",'1'!$B$5))</f>
        <v/>
      </c>
      <c r="AY3413" s="162" t="str">
        <f>IF('1'!$B$5="","",IF('1'!$B$66="","","PCF008002"))</f>
        <v/>
      </c>
      <c r="AZ3413" s="163" t="str">
        <f>IF('1'!$B$5="","",IF('1'!$B$66="","",1))</f>
        <v/>
      </c>
      <c r="BA3413" s="162" t="str">
        <f>IF('1'!$B$5="","",IF('1'!$B$66="","",16))</f>
        <v/>
      </c>
      <c r="BB3413" s="162" t="str">
        <f>IF('1'!$B$5="","",IF('1'!$B$66="","",IF('1'!$D$66="","",'1'!$P$66)))</f>
        <v/>
      </c>
      <c r="BC3413" s="164" t="str">
        <f>IF('1'!$B$5="","",IF('1'!$B$66="","",0))</f>
        <v/>
      </c>
      <c r="BD3413" s="162" t="str">
        <f>IF('1'!$B$5="","",IF('1'!$B$66="","",'1'!$B$2))</f>
        <v/>
      </c>
      <c r="BE3413" s="165" t="str">
        <f>IF('1'!$B$5="","",IF('1'!$B$66="","",'1'!$B$4))</f>
        <v/>
      </c>
    </row>
    <row r="3414" spans="50:57" x14ac:dyDescent="0.25">
      <c r="AX3414" s="161" t="str">
        <f>IF('1'!$B$5="","",IF('1'!$B$67="","",'1'!$B$5))</f>
        <v/>
      </c>
      <c r="AY3414" s="162" t="str">
        <f>IF('1'!$B$5="","",IF('1'!$B$67="","","PCF008002"))</f>
        <v/>
      </c>
      <c r="AZ3414" s="163" t="str">
        <f>IF('1'!$B$5="","",IF('1'!$B$67="","",1))</f>
        <v/>
      </c>
      <c r="BA3414" s="162" t="str">
        <f>IF('1'!$B$5="","",IF('1'!$B$67="","",13))</f>
        <v/>
      </c>
      <c r="BB3414" s="162" t="str">
        <f>IF('1'!$B$5="","",IF('1'!$B$67="","",IF('1'!$B$67="","",'1'!$M$67)))</f>
        <v/>
      </c>
      <c r="BC3414" s="164" t="str">
        <f>IF('1'!$B$5="","",IF('1'!$B$67="","",0))</f>
        <v/>
      </c>
      <c r="BD3414" s="162" t="str">
        <f>IF('1'!$B$5="","",IF('1'!$B$67="","",'1'!$B$2))</f>
        <v/>
      </c>
      <c r="BE3414" s="165" t="str">
        <f>IF('1'!$B$5="","",IF('1'!$B$67="","",'1'!$B$4))</f>
        <v/>
      </c>
    </row>
    <row r="3415" spans="50:57" x14ac:dyDescent="0.25">
      <c r="AX3415" s="161" t="str">
        <f>IF('1'!$B$5="","",IF('1'!$B$67="","",'1'!$B$5))</f>
        <v/>
      </c>
      <c r="AY3415" s="162" t="str">
        <f>IF('1'!$B$5="","",IF('1'!$B$67="","","PCF008002"))</f>
        <v/>
      </c>
      <c r="AZ3415" s="163" t="str">
        <f>IF('1'!$B$5="","",IF('1'!$B$67="","",1))</f>
        <v/>
      </c>
      <c r="BA3415" s="162" t="str">
        <f>IF('1'!$B$5="","",IF('1'!$B$67="","",15))</f>
        <v/>
      </c>
      <c r="BB3415" s="162" t="str">
        <f>IF('1'!$B$5="","",IF('1'!$B$67="","",IF('1'!$D$67="","",'1'!$O$67)))</f>
        <v/>
      </c>
      <c r="BC3415" s="164" t="str">
        <f>IF('1'!$B$5="","",IF('1'!$B$67="","",0))</f>
        <v/>
      </c>
      <c r="BD3415" s="162" t="str">
        <f>IF('1'!$B$5="","",IF('1'!$B$67="","",'1'!$B$2))</f>
        <v/>
      </c>
      <c r="BE3415" s="165" t="str">
        <f>IF('1'!$B$5="","",IF('1'!$B$67="","",'1'!$B$4))</f>
        <v/>
      </c>
    </row>
    <row r="3416" spans="50:57" x14ac:dyDescent="0.25">
      <c r="AX3416" s="161" t="str">
        <f>IF('1'!$B$5="","",IF('1'!$B$67="","",'1'!$B$5))</f>
        <v/>
      </c>
      <c r="AY3416" s="162" t="str">
        <f>IF('1'!$B$5="","",IF('1'!$B$67="","","PCF008002"))</f>
        <v/>
      </c>
      <c r="AZ3416" s="163" t="str">
        <f>IF('1'!$B$5="","",IF('1'!$B$67="","",1))</f>
        <v/>
      </c>
      <c r="BA3416" s="162" t="str">
        <f>IF('1'!$B$5="","",IF('1'!$B$67="","",16))</f>
        <v/>
      </c>
      <c r="BB3416" s="162" t="str">
        <f>IF('1'!$B$5="","",IF('1'!$B$67="","",IF('1'!$D$67="","",'1'!$P$67)))</f>
        <v/>
      </c>
      <c r="BC3416" s="164" t="str">
        <f>IF('1'!$B$5="","",IF('1'!$B$67="","",0))</f>
        <v/>
      </c>
      <c r="BD3416" s="162" t="str">
        <f>IF('1'!$B$5="","",IF('1'!$B$67="","",'1'!$B$2))</f>
        <v/>
      </c>
      <c r="BE3416" s="165" t="str">
        <f>IF('1'!$B$5="","",IF('1'!$B$67="","",'1'!$B$4))</f>
        <v/>
      </c>
    </row>
    <row r="3417" spans="50:57" x14ac:dyDescent="0.25">
      <c r="AX3417" s="161" t="str">
        <f>IF('1'!$B$5="","",IF('1'!$B$68="","",'1'!$B$5))</f>
        <v/>
      </c>
      <c r="AY3417" s="162" t="str">
        <f>IF('1'!$B$5="","",IF('1'!$B$68="","","PCF008002"))</f>
        <v/>
      </c>
      <c r="AZ3417" s="163" t="str">
        <f>IF('1'!$B$5="","",IF('1'!$B$68="","",1))</f>
        <v/>
      </c>
      <c r="BA3417" s="162" t="str">
        <f>IF('1'!$B$5="","",IF('1'!$B$68="","",13))</f>
        <v/>
      </c>
      <c r="BB3417" s="162" t="str">
        <f>IF('1'!$B$5="","",IF('1'!$B$68="","",IF('1'!$B$68="","",'1'!$M$68)))</f>
        <v/>
      </c>
      <c r="BC3417" s="164" t="str">
        <f>IF('1'!$B$5="","",IF('1'!$B$68="","",0))</f>
        <v/>
      </c>
      <c r="BD3417" s="162" t="str">
        <f>IF('1'!$B$5="","",IF('1'!$B$68="","",'1'!$B$2))</f>
        <v/>
      </c>
      <c r="BE3417" s="165" t="str">
        <f>IF('1'!$B$5="","",IF('1'!$B$68="","",'1'!$B$4))</f>
        <v/>
      </c>
    </row>
    <row r="3418" spans="50:57" x14ac:dyDescent="0.25">
      <c r="AX3418" s="161" t="str">
        <f>IF('1'!$B$5="","",IF('1'!$B$68="","",'1'!$B$5))</f>
        <v/>
      </c>
      <c r="AY3418" s="162" t="str">
        <f>IF('1'!$B$5="","",IF('1'!$B$68="","","PCF008002"))</f>
        <v/>
      </c>
      <c r="AZ3418" s="163" t="str">
        <f>IF('1'!$B$5="","",IF('1'!$B$68="","",1))</f>
        <v/>
      </c>
      <c r="BA3418" s="162" t="str">
        <f>IF('1'!$B$5="","",IF('1'!$B$68="","",15))</f>
        <v/>
      </c>
      <c r="BB3418" s="162" t="str">
        <f>IF('1'!$B$5="","",IF('1'!$B$68="","",IF('1'!$D$68="","",'1'!$O$68)))</f>
        <v/>
      </c>
      <c r="BC3418" s="164" t="str">
        <f>IF('1'!$B$5="","",IF('1'!$B$68="","",0))</f>
        <v/>
      </c>
      <c r="BD3418" s="162" t="str">
        <f>IF('1'!$B$5="","",IF('1'!$B$68="","",'1'!$B$2))</f>
        <v/>
      </c>
      <c r="BE3418" s="165" t="str">
        <f>IF('1'!$B$5="","",IF('1'!$B$68="","",'1'!$B$4))</f>
        <v/>
      </c>
    </row>
    <row r="3419" spans="50:57" x14ac:dyDescent="0.25">
      <c r="AX3419" s="161" t="str">
        <f>IF('1'!$B$5="","",IF('1'!$B$68="","",'1'!$B$5))</f>
        <v/>
      </c>
      <c r="AY3419" s="162" t="str">
        <f>IF('1'!$B$5="","",IF('1'!$B$68="","","PCF008002"))</f>
        <v/>
      </c>
      <c r="AZ3419" s="163" t="str">
        <f>IF('1'!$B$5="","",IF('1'!$B$68="","",1))</f>
        <v/>
      </c>
      <c r="BA3419" s="162" t="str">
        <f>IF('1'!$B$5="","",IF('1'!$B$68="","",16))</f>
        <v/>
      </c>
      <c r="BB3419" s="162" t="str">
        <f>IF('1'!$B$5="","",IF('1'!$B$68="","",IF('1'!$D$68="","",'1'!$P$68)))</f>
        <v/>
      </c>
      <c r="BC3419" s="164" t="str">
        <f>IF('1'!$B$5="","",IF('1'!$B$68="","",0))</f>
        <v/>
      </c>
      <c r="BD3419" s="162" t="str">
        <f>IF('1'!$B$5="","",IF('1'!$B$68="","",'1'!$B$2))</f>
        <v/>
      </c>
      <c r="BE3419" s="165" t="str">
        <f>IF('1'!$B$5="","",IF('1'!$B$68="","",'1'!$B$4))</f>
        <v/>
      </c>
    </row>
    <row r="3420" spans="50:57" x14ac:dyDescent="0.25">
      <c r="AX3420" s="161" t="str">
        <f>IF('1'!$B$5="","",IF('1'!$B$69="","",'1'!$B$5))</f>
        <v/>
      </c>
      <c r="AY3420" s="162" t="str">
        <f>IF('1'!$B$5="","",IF('1'!$B$69="","","PCF008002"))</f>
        <v/>
      </c>
      <c r="AZ3420" s="163" t="str">
        <f>IF('1'!$B$5="","",IF('1'!$B$69="","",1))</f>
        <v/>
      </c>
      <c r="BA3420" s="162" t="str">
        <f>IF('1'!$B$5="","",IF('1'!$B$69="","",13))</f>
        <v/>
      </c>
      <c r="BB3420" s="162" t="str">
        <f>IF('1'!$B$5="","",IF('1'!$B$69="","",IF('1'!$B$69="","",'1'!$M$69)))</f>
        <v/>
      </c>
      <c r="BC3420" s="164" t="str">
        <f>IF('1'!$B$5="","",IF('1'!$B$69="","",0))</f>
        <v/>
      </c>
      <c r="BD3420" s="162" t="str">
        <f>IF('1'!$B$5="","",IF('1'!$B$69="","",'1'!$B$2))</f>
        <v/>
      </c>
      <c r="BE3420" s="165" t="str">
        <f>IF('1'!$B$5="","",IF('1'!$B$69="","",'1'!$B$4))</f>
        <v/>
      </c>
    </row>
    <row r="3421" spans="50:57" x14ac:dyDescent="0.25">
      <c r="AX3421" s="161" t="str">
        <f>IF('1'!$B$5="","",IF('1'!$B$69="","",'1'!$B$5))</f>
        <v/>
      </c>
      <c r="AY3421" s="162" t="str">
        <f>IF('1'!$B$5="","",IF('1'!$B$69="","","PCF008002"))</f>
        <v/>
      </c>
      <c r="AZ3421" s="163" t="str">
        <f>IF('1'!$B$5="","",IF('1'!$B$69="","",1))</f>
        <v/>
      </c>
      <c r="BA3421" s="162" t="str">
        <f>IF('1'!$B$5="","",IF('1'!$B$69="","",15))</f>
        <v/>
      </c>
      <c r="BB3421" s="162" t="str">
        <f>IF('1'!$B$5="","",IF('1'!$B$69="","",IF('1'!$D$69="","",'1'!$O$69)))</f>
        <v/>
      </c>
      <c r="BC3421" s="164" t="str">
        <f>IF('1'!$B$5="","",IF('1'!$B$69="","",0))</f>
        <v/>
      </c>
      <c r="BD3421" s="162" t="str">
        <f>IF('1'!$B$5="","",IF('1'!$B$69="","",'1'!$B$2))</f>
        <v/>
      </c>
      <c r="BE3421" s="165" t="str">
        <f>IF('1'!$B$5="","",IF('1'!$B$69="","",'1'!$B$4))</f>
        <v/>
      </c>
    </row>
    <row r="3422" spans="50:57" x14ac:dyDescent="0.25">
      <c r="AX3422" s="161" t="str">
        <f>IF('1'!$B$5="","",IF('1'!$B$69="","",'1'!$B$5))</f>
        <v/>
      </c>
      <c r="AY3422" s="162" t="str">
        <f>IF('1'!$B$5="","",IF('1'!$B$69="","","PCF008002"))</f>
        <v/>
      </c>
      <c r="AZ3422" s="163" t="str">
        <f>IF('1'!$B$5="","",IF('1'!$B$69="","",1))</f>
        <v/>
      </c>
      <c r="BA3422" s="162" t="str">
        <f>IF('1'!$B$5="","",IF('1'!$B$69="","",16))</f>
        <v/>
      </c>
      <c r="BB3422" s="162" t="str">
        <f>IF('1'!$B$5="","",IF('1'!$B$69="","",IF('1'!$D$69="","",'1'!$P$69)))</f>
        <v/>
      </c>
      <c r="BC3422" s="164" t="str">
        <f>IF('1'!$B$5="","",IF('1'!$B$69="","",0))</f>
        <v/>
      </c>
      <c r="BD3422" s="162" t="str">
        <f>IF('1'!$B$5="","",IF('1'!$B$69="","",'1'!$B$2))</f>
        <v/>
      </c>
      <c r="BE3422" s="165" t="str">
        <f>IF('1'!$B$5="","",IF('1'!$B$69="","",'1'!$B$4))</f>
        <v/>
      </c>
    </row>
    <row r="3423" spans="50:57" x14ac:dyDescent="0.25">
      <c r="AX3423" s="161" t="str">
        <f>IF('2'!$B$5="","",IF('2'!$B$60="","",'2'!$B$5))</f>
        <v/>
      </c>
      <c r="AY3423" s="162" t="str">
        <f>IF('2'!$B$5="","",IF('2'!$B$60="","","PCF008002"))</f>
        <v/>
      </c>
      <c r="AZ3423" s="163" t="str">
        <f>IF('2'!$B$5="","",IF('2'!$B$60="","",1))</f>
        <v/>
      </c>
      <c r="BA3423" s="162" t="str">
        <f>IF('2'!$B$5="","",IF('2'!$B$60="","",13))</f>
        <v/>
      </c>
      <c r="BB3423" s="162" t="str">
        <f>IF('2'!$B$5="","",IF('2'!$B$60="","",IF('2'!$B$60="","",'2'!$M$60)))</f>
        <v/>
      </c>
      <c r="BC3423" s="164" t="str">
        <f>IF('2'!$B$5="","",IF('2'!$B$60="","",0))</f>
        <v/>
      </c>
      <c r="BD3423" s="162" t="str">
        <f>IF('2'!$B$5="","",IF('2'!$B$60="","",'2'!$B$2))</f>
        <v/>
      </c>
      <c r="BE3423" s="165" t="str">
        <f>IF('2'!$B$5="","",IF('2'!$B$60="","",'2'!$B$4))</f>
        <v/>
      </c>
    </row>
    <row r="3424" spans="50:57" x14ac:dyDescent="0.25">
      <c r="AX3424" s="161" t="str">
        <f>IF('2'!$B$5="","",IF('2'!$B$60="","",'2'!$B$5))</f>
        <v/>
      </c>
      <c r="AY3424" s="162" t="str">
        <f>IF('2'!$B$5="","",IF('2'!$B$60="","","PCF008002"))</f>
        <v/>
      </c>
      <c r="AZ3424" s="163" t="str">
        <f>IF('2'!$B$5="","",IF('2'!$B$60="","",1))</f>
        <v/>
      </c>
      <c r="BA3424" s="162" t="str">
        <f>IF('2'!$B$5="","",IF('2'!$B$60="","",15))</f>
        <v/>
      </c>
      <c r="BB3424" s="162" t="str">
        <f>IF('2'!$B$5="","",IF('2'!$B$60="","",IF('2'!$D$60="","",'2'!$O$60)))</f>
        <v/>
      </c>
      <c r="BC3424" s="164" t="str">
        <f>IF('2'!$B$5="","",IF('2'!$B$60="","",0))</f>
        <v/>
      </c>
      <c r="BD3424" s="162" t="str">
        <f>IF('2'!$B$5="","",IF('2'!$B$60="","",'2'!$B$2))</f>
        <v/>
      </c>
      <c r="BE3424" s="165" t="str">
        <f>IF('2'!$B$5="","",IF('2'!$B$60="","",'2'!$B$4))</f>
        <v/>
      </c>
    </row>
    <row r="3425" spans="50:57" x14ac:dyDescent="0.25">
      <c r="AX3425" s="161" t="str">
        <f>IF('2'!$B$5="","",IF('2'!$B$60="","",'2'!$B$5))</f>
        <v/>
      </c>
      <c r="AY3425" s="162" t="str">
        <f>IF('2'!$B$5="","",IF('2'!$B$60="","","PCF008002"))</f>
        <v/>
      </c>
      <c r="AZ3425" s="163" t="str">
        <f>IF('2'!$B$5="","",IF('2'!$B$60="","",1))</f>
        <v/>
      </c>
      <c r="BA3425" s="162" t="str">
        <f>IF('2'!$B$5="","",IF('2'!$B$60="","",16))</f>
        <v/>
      </c>
      <c r="BB3425" s="162" t="str">
        <f>IF('2'!$B$5="","",IF('2'!$B$60="","",IF('2'!$D$60="","",'2'!$P$60)))</f>
        <v/>
      </c>
      <c r="BC3425" s="164" t="str">
        <f>IF('2'!$B$5="","",IF('2'!$B$60="","",0))</f>
        <v/>
      </c>
      <c r="BD3425" s="162" t="str">
        <f>IF('2'!$B$5="","",IF('2'!$B$60="","",'2'!$B$2))</f>
        <v/>
      </c>
      <c r="BE3425" s="165" t="str">
        <f>IF('2'!$B$5="","",IF('2'!$B$60="","",'2'!$B$4))</f>
        <v/>
      </c>
    </row>
    <row r="3426" spans="50:57" x14ac:dyDescent="0.25">
      <c r="AX3426" s="161" t="str">
        <f>IF('2'!$B$5="","",IF('2'!$B$61="","",'2'!$B$5))</f>
        <v/>
      </c>
      <c r="AY3426" s="162" t="str">
        <f>IF('2'!$B$5="","",IF('2'!$B$61="","","PCF008002"))</f>
        <v/>
      </c>
      <c r="AZ3426" s="163" t="str">
        <f>IF('2'!$B$5="","",IF('2'!$B$61="","",1))</f>
        <v/>
      </c>
      <c r="BA3426" s="162" t="str">
        <f>IF('2'!$B$5="","",IF('2'!$B$61="","",13))</f>
        <v/>
      </c>
      <c r="BB3426" s="162" t="str">
        <f>IF('2'!$B$5="","",IF('2'!$B$61="","",IF('2'!$B$61="","",'2'!$M$61)))</f>
        <v/>
      </c>
      <c r="BC3426" s="164" t="str">
        <f>IF('2'!$B$5="","",IF('2'!$B$61="","",0))</f>
        <v/>
      </c>
      <c r="BD3426" s="162" t="str">
        <f>IF('2'!$B$5="","",IF('2'!$B$61="","",'2'!$B$2))</f>
        <v/>
      </c>
      <c r="BE3426" s="165" t="str">
        <f>IF('2'!$B$5="","",IF('2'!$B$61="","",'2'!$B$4))</f>
        <v/>
      </c>
    </row>
    <row r="3427" spans="50:57" x14ac:dyDescent="0.25">
      <c r="AX3427" s="161" t="str">
        <f>IF('2'!$B$5="","",IF('2'!$B$61="","",'2'!$B$5))</f>
        <v/>
      </c>
      <c r="AY3427" s="162" t="str">
        <f>IF('2'!$B$5="","",IF('2'!$B$61="","","PCF008002"))</f>
        <v/>
      </c>
      <c r="AZ3427" s="163" t="str">
        <f>IF('2'!$B$5="","",IF('2'!$B$61="","",1))</f>
        <v/>
      </c>
      <c r="BA3427" s="162" t="str">
        <f>IF('2'!$B$5="","",IF('2'!$B$61="","",15))</f>
        <v/>
      </c>
      <c r="BB3427" s="162" t="str">
        <f>IF('2'!$B$5="","",IF('2'!$B$61="","",IF('2'!$D$61="","",'2'!$O$61)))</f>
        <v/>
      </c>
      <c r="BC3427" s="164" t="str">
        <f>IF('2'!$B$5="","",IF('2'!$B$61="","",0))</f>
        <v/>
      </c>
      <c r="BD3427" s="162" t="str">
        <f>IF('2'!$B$5="","",IF('2'!$B$61="","",'2'!$B$2))</f>
        <v/>
      </c>
      <c r="BE3427" s="165" t="str">
        <f>IF('2'!$B$5="","",IF('2'!$B$61="","",'2'!$B$4))</f>
        <v/>
      </c>
    </row>
    <row r="3428" spans="50:57" x14ac:dyDescent="0.25">
      <c r="AX3428" s="161" t="str">
        <f>IF('2'!$B$5="","",IF('2'!$B$61="","",'2'!$B$5))</f>
        <v/>
      </c>
      <c r="AY3428" s="162" t="str">
        <f>IF('2'!$B$5="","",IF('2'!$B$61="","","PCF008002"))</f>
        <v/>
      </c>
      <c r="AZ3428" s="163" t="str">
        <f>IF('2'!$B$5="","",IF('2'!$B$61="","",1))</f>
        <v/>
      </c>
      <c r="BA3428" s="162" t="str">
        <f>IF('2'!$B$5="","",IF('2'!$B$61="","",16))</f>
        <v/>
      </c>
      <c r="BB3428" s="162" t="str">
        <f>IF('2'!$B$5="","",IF('2'!$B$61="","",IF('2'!$D$61="","",'2'!$P$61)))</f>
        <v/>
      </c>
      <c r="BC3428" s="164" t="str">
        <f>IF('2'!$B$5="","",IF('2'!$B$61="","",0))</f>
        <v/>
      </c>
      <c r="BD3428" s="162" t="str">
        <f>IF('2'!$B$5="","",IF('2'!$B$61="","",'2'!$B$2))</f>
        <v/>
      </c>
      <c r="BE3428" s="165" t="str">
        <f>IF('2'!$B$5="","",IF('2'!$B$61="","",'2'!$B$4))</f>
        <v/>
      </c>
    </row>
    <row r="3429" spans="50:57" x14ac:dyDescent="0.25">
      <c r="AX3429" s="161" t="str">
        <f>IF('2'!$B$5="","",IF('2'!$B$62="","",'2'!$B$5))</f>
        <v/>
      </c>
      <c r="AY3429" s="162" t="str">
        <f>IF('2'!$B$5="","",IF('2'!$B$62="","","PCF008002"))</f>
        <v/>
      </c>
      <c r="AZ3429" s="163" t="str">
        <f>IF('2'!$B$5="","",IF('2'!$B$62="","",1))</f>
        <v/>
      </c>
      <c r="BA3429" s="162" t="str">
        <f>IF('2'!$B$5="","",IF('2'!$B$62="","",13))</f>
        <v/>
      </c>
      <c r="BB3429" s="162" t="str">
        <f>IF('2'!$B$5="","",IF('2'!$B$62="","",IF('2'!$B$62="","",'2'!$M$62)))</f>
        <v/>
      </c>
      <c r="BC3429" s="164" t="str">
        <f>IF('2'!$B$5="","",IF('2'!$B$62="","",0))</f>
        <v/>
      </c>
      <c r="BD3429" s="162" t="str">
        <f>IF('2'!$B$5="","",IF('2'!$B$62="","",'2'!$B$2))</f>
        <v/>
      </c>
      <c r="BE3429" s="165" t="str">
        <f>IF('2'!$B$5="","",IF('2'!$B$62="","",'2'!$B$4))</f>
        <v/>
      </c>
    </row>
    <row r="3430" spans="50:57" x14ac:dyDescent="0.25">
      <c r="AX3430" s="161" t="str">
        <f>IF('2'!$B$5="","",IF('2'!$B$62="","",'2'!$B$5))</f>
        <v/>
      </c>
      <c r="AY3430" s="162" t="str">
        <f>IF('2'!$B$5="","",IF('2'!$B$62="","","PCF008002"))</f>
        <v/>
      </c>
      <c r="AZ3430" s="163" t="str">
        <f>IF('2'!$B$5="","",IF('2'!$B$62="","",1))</f>
        <v/>
      </c>
      <c r="BA3430" s="162" t="str">
        <f>IF('2'!$B$5="","",IF('2'!$B$62="","",15))</f>
        <v/>
      </c>
      <c r="BB3430" s="162" t="str">
        <f>IF('2'!$B$5="","",IF('2'!$B$62="","",IF('2'!$D$62="","",'2'!$O$62)))</f>
        <v/>
      </c>
      <c r="BC3430" s="164" t="str">
        <f>IF('2'!$B$5="","",IF('2'!$B$62="","",0))</f>
        <v/>
      </c>
      <c r="BD3430" s="162" t="str">
        <f>IF('2'!$B$5="","",IF('2'!$B$62="","",'2'!$B$2))</f>
        <v/>
      </c>
      <c r="BE3430" s="165" t="str">
        <f>IF('2'!$B$5="","",IF('2'!$B$62="","",'2'!$B$4))</f>
        <v/>
      </c>
    </row>
    <row r="3431" spans="50:57" x14ac:dyDescent="0.25">
      <c r="AX3431" s="161" t="str">
        <f>IF('2'!$B$5="","",IF('2'!$B$62="","",'2'!$B$5))</f>
        <v/>
      </c>
      <c r="AY3431" s="162" t="str">
        <f>IF('2'!$B$5="","",IF('2'!$B$62="","","PCF008002"))</f>
        <v/>
      </c>
      <c r="AZ3431" s="163" t="str">
        <f>IF('2'!$B$5="","",IF('2'!$B$62="","",1))</f>
        <v/>
      </c>
      <c r="BA3431" s="162" t="str">
        <f>IF('2'!$B$5="","",IF('2'!$B$62="","",16))</f>
        <v/>
      </c>
      <c r="BB3431" s="162" t="str">
        <f>IF('2'!$B$5="","",IF('2'!$B$62="","",IF('2'!$D$62="","",'2'!$P$62)))</f>
        <v/>
      </c>
      <c r="BC3431" s="164" t="str">
        <f>IF('2'!$B$5="","",IF('2'!$B$62="","",0))</f>
        <v/>
      </c>
      <c r="BD3431" s="162" t="str">
        <f>IF('2'!$B$5="","",IF('2'!$B$62="","",'2'!$B$2))</f>
        <v/>
      </c>
      <c r="BE3431" s="165" t="str">
        <f>IF('2'!$B$5="","",IF('2'!$B$62="","",'2'!$B$4))</f>
        <v/>
      </c>
    </row>
    <row r="3432" spans="50:57" x14ac:dyDescent="0.25">
      <c r="AX3432" s="161" t="str">
        <f>IF('2'!$B$5="","",IF('2'!$B$63="","",'2'!$B$5))</f>
        <v/>
      </c>
      <c r="AY3432" s="162" t="str">
        <f>IF('2'!$B$5="","",IF('2'!$B$63="","","PCF008002"))</f>
        <v/>
      </c>
      <c r="AZ3432" s="163" t="str">
        <f>IF('2'!$B$5="","",IF('2'!$B$63="","",1))</f>
        <v/>
      </c>
      <c r="BA3432" s="162" t="str">
        <f>IF('2'!$B$5="","",IF('2'!$B$63="","",13))</f>
        <v/>
      </c>
      <c r="BB3432" s="162" t="str">
        <f>IF('2'!$B$5="","",IF('2'!$B$63="","",IF('2'!$B$63="","",'2'!$M$63)))</f>
        <v/>
      </c>
      <c r="BC3432" s="164" t="str">
        <f>IF('2'!$B$5="","",IF('2'!$B$63="","",0))</f>
        <v/>
      </c>
      <c r="BD3432" s="162" t="str">
        <f>IF('2'!$B$5="","",IF('2'!$B$63="","",'2'!$B$2))</f>
        <v/>
      </c>
      <c r="BE3432" s="165" t="str">
        <f>IF('2'!$B$5="","",IF('2'!$B$63="","",'2'!$B$4))</f>
        <v/>
      </c>
    </row>
    <row r="3433" spans="50:57" x14ac:dyDescent="0.25">
      <c r="AX3433" s="161" t="str">
        <f>IF('2'!$B$5="","",IF('2'!$B$63="","",'2'!$B$5))</f>
        <v/>
      </c>
      <c r="AY3433" s="162" t="str">
        <f>IF('2'!$B$5="","",IF('2'!$B$63="","","PCF008002"))</f>
        <v/>
      </c>
      <c r="AZ3433" s="163" t="str">
        <f>IF('2'!$B$5="","",IF('2'!$B$63="","",1))</f>
        <v/>
      </c>
      <c r="BA3433" s="162" t="str">
        <f>IF('2'!$B$5="","",IF('2'!$B$63="","",15))</f>
        <v/>
      </c>
      <c r="BB3433" s="162" t="str">
        <f>IF('2'!$B$5="","",IF('2'!$B$63="","",IF('2'!$D$63="","",'2'!$O$63)))</f>
        <v/>
      </c>
      <c r="BC3433" s="164" t="str">
        <f>IF('2'!$B$5="","",IF('2'!$B$63="","",0))</f>
        <v/>
      </c>
      <c r="BD3433" s="162" t="str">
        <f>IF('2'!$B$5="","",IF('2'!$B$63="","",'2'!$B$2))</f>
        <v/>
      </c>
      <c r="BE3433" s="165" t="str">
        <f>IF('2'!$B$5="","",IF('2'!$B$63="","",'2'!$B$4))</f>
        <v/>
      </c>
    </row>
    <row r="3434" spans="50:57" x14ac:dyDescent="0.25">
      <c r="AX3434" s="161" t="str">
        <f>IF('2'!$B$5="","",IF('2'!$B$63="","",'2'!$B$5))</f>
        <v/>
      </c>
      <c r="AY3434" s="162" t="str">
        <f>IF('2'!$B$5="","",IF('2'!$B$63="","","PCF008002"))</f>
        <v/>
      </c>
      <c r="AZ3434" s="163" t="str">
        <f>IF('2'!$B$5="","",IF('2'!$B$63="","",1))</f>
        <v/>
      </c>
      <c r="BA3434" s="162" t="str">
        <f>IF('2'!$B$5="","",IF('2'!$B$63="","",16))</f>
        <v/>
      </c>
      <c r="BB3434" s="162" t="str">
        <f>IF('2'!$B$5="","",IF('2'!$B$63="","",IF('2'!$D$63="","",'2'!$P$63)))</f>
        <v/>
      </c>
      <c r="BC3434" s="164" t="str">
        <f>IF('2'!$B$5="","",IF('2'!$B$63="","",0))</f>
        <v/>
      </c>
      <c r="BD3434" s="162" t="str">
        <f>IF('2'!$B$5="","",IF('2'!$B$63="","",'2'!$B$2))</f>
        <v/>
      </c>
      <c r="BE3434" s="165" t="str">
        <f>IF('2'!$B$5="","",IF('2'!$B$63="","",'2'!$B$4))</f>
        <v/>
      </c>
    </row>
    <row r="3435" spans="50:57" x14ac:dyDescent="0.25">
      <c r="AX3435" s="161" t="str">
        <f>IF('2'!$B$5="","",IF('2'!$B$64="","",'2'!$B$5))</f>
        <v/>
      </c>
      <c r="AY3435" s="162" t="str">
        <f>IF('2'!$B$5="","",IF('2'!$B$64="","","PCF008002"))</f>
        <v/>
      </c>
      <c r="AZ3435" s="163" t="str">
        <f>IF('2'!$B$5="","",IF('2'!$B$64="","",1))</f>
        <v/>
      </c>
      <c r="BA3435" s="162" t="str">
        <f>IF('2'!$B$5="","",IF('2'!$B$64="","",13))</f>
        <v/>
      </c>
      <c r="BB3435" s="162" t="str">
        <f>IF('2'!$B$5="","",IF('2'!$B$64="","",IF('2'!$B$64="","",'2'!$M$64)))</f>
        <v/>
      </c>
      <c r="BC3435" s="164" t="str">
        <f>IF('2'!$B$5="","",IF('2'!$B$64="","",0))</f>
        <v/>
      </c>
      <c r="BD3435" s="162" t="str">
        <f>IF('2'!$B$5="","",IF('2'!$B$64="","",'2'!$B$2))</f>
        <v/>
      </c>
      <c r="BE3435" s="165" t="str">
        <f>IF('2'!$B$5="","",IF('2'!$B$64="","",'2'!$B$4))</f>
        <v/>
      </c>
    </row>
    <row r="3436" spans="50:57" x14ac:dyDescent="0.25">
      <c r="AX3436" s="161" t="str">
        <f>IF('2'!$B$5="","",IF('2'!$B$64="","",'2'!$B$5))</f>
        <v/>
      </c>
      <c r="AY3436" s="162" t="str">
        <f>IF('2'!$B$5="","",IF('2'!$B$64="","","PCF008002"))</f>
        <v/>
      </c>
      <c r="AZ3436" s="163" t="str">
        <f>IF('2'!$B$5="","",IF('2'!$B$64="","",1))</f>
        <v/>
      </c>
      <c r="BA3436" s="162" t="str">
        <f>IF('2'!$B$5="","",IF('2'!$B$64="","",15))</f>
        <v/>
      </c>
      <c r="BB3436" s="162" t="str">
        <f>IF('2'!$B$5="","",IF('2'!$B$64="","",IF('2'!$D$64="","",'2'!$O$64)))</f>
        <v/>
      </c>
      <c r="BC3436" s="164" t="str">
        <f>IF('2'!$B$5="","",IF('2'!$B$64="","",0))</f>
        <v/>
      </c>
      <c r="BD3436" s="162" t="str">
        <f>IF('2'!$B$5="","",IF('2'!$B$64="","",'2'!$B$2))</f>
        <v/>
      </c>
      <c r="BE3436" s="165" t="str">
        <f>IF('2'!$B$5="","",IF('2'!$B$64="","",'2'!$B$4))</f>
        <v/>
      </c>
    </row>
    <row r="3437" spans="50:57" x14ac:dyDescent="0.25">
      <c r="AX3437" s="161" t="str">
        <f>IF('2'!$B$5="","",IF('2'!$B$64="","",'2'!$B$5))</f>
        <v/>
      </c>
      <c r="AY3437" s="162" t="str">
        <f>IF('2'!$B$5="","",IF('2'!$B$64="","","PCF008002"))</f>
        <v/>
      </c>
      <c r="AZ3437" s="163" t="str">
        <f>IF('2'!$B$5="","",IF('2'!$B$64="","",1))</f>
        <v/>
      </c>
      <c r="BA3437" s="162" t="str">
        <f>IF('2'!$B$5="","",IF('2'!$B$64="","",16))</f>
        <v/>
      </c>
      <c r="BB3437" s="162" t="str">
        <f>IF('2'!$B$5="","",IF('2'!$B$64="","",IF('2'!$D$64="","",'2'!$P$64)))</f>
        <v/>
      </c>
      <c r="BC3437" s="164" t="str">
        <f>IF('2'!$B$5="","",IF('2'!$B$64="","",0))</f>
        <v/>
      </c>
      <c r="BD3437" s="162" t="str">
        <f>IF('2'!$B$5="","",IF('2'!$B$64="","",'2'!$B$2))</f>
        <v/>
      </c>
      <c r="BE3437" s="165" t="str">
        <f>IF('2'!$B$5="","",IF('2'!$B$64="","",'2'!$B$4))</f>
        <v/>
      </c>
    </row>
    <row r="3438" spans="50:57" x14ac:dyDescent="0.25">
      <c r="AX3438" s="161" t="str">
        <f>IF('2'!$B$5="","",IF('2'!$B$65="","",'2'!$B$5))</f>
        <v/>
      </c>
      <c r="AY3438" s="162" t="str">
        <f>IF('2'!$B$5="","",IF('2'!$B$65="","","PCF008002"))</f>
        <v/>
      </c>
      <c r="AZ3438" s="163" t="str">
        <f>IF('2'!$B$5="","",IF('2'!$B$65="","",1))</f>
        <v/>
      </c>
      <c r="BA3438" s="162" t="str">
        <f>IF('2'!$B$5="","",IF('2'!$B$65="","",13))</f>
        <v/>
      </c>
      <c r="BB3438" s="162" t="str">
        <f>IF('2'!$B$5="","",IF('2'!$B$65="","",IF('2'!$B$65="","",'2'!$M$65)))</f>
        <v/>
      </c>
      <c r="BC3438" s="164" t="str">
        <f>IF('2'!$B$5="","",IF('2'!$B$65="","",0))</f>
        <v/>
      </c>
      <c r="BD3438" s="162" t="str">
        <f>IF('2'!$B$5="","",IF('2'!$B$65="","",'2'!$B$2))</f>
        <v/>
      </c>
      <c r="BE3438" s="165" t="str">
        <f>IF('2'!$B$5="","",IF('2'!$B$65="","",'2'!$B$4))</f>
        <v/>
      </c>
    </row>
    <row r="3439" spans="50:57" x14ac:dyDescent="0.25">
      <c r="AX3439" s="161" t="str">
        <f>IF('2'!$B$5="","",IF('2'!$B$65="","",'2'!$B$5))</f>
        <v/>
      </c>
      <c r="AY3439" s="162" t="str">
        <f>IF('2'!$B$5="","",IF('2'!$B$65="","","PCF008002"))</f>
        <v/>
      </c>
      <c r="AZ3439" s="163" t="str">
        <f>IF('2'!$B$5="","",IF('2'!$B$65="","",1))</f>
        <v/>
      </c>
      <c r="BA3439" s="162" t="str">
        <f>IF('2'!$B$5="","",IF('2'!$B$65="","",15))</f>
        <v/>
      </c>
      <c r="BB3439" s="162" t="str">
        <f>IF('2'!$B$5="","",IF('2'!$B$65="","",IF('2'!$D$65="","",'2'!$O$65)))</f>
        <v/>
      </c>
      <c r="BC3439" s="164" t="str">
        <f>IF('2'!$B$5="","",IF('2'!$B$65="","",0))</f>
        <v/>
      </c>
      <c r="BD3439" s="162" t="str">
        <f>IF('2'!$B$5="","",IF('2'!$B$65="","",'2'!$B$2))</f>
        <v/>
      </c>
      <c r="BE3439" s="165" t="str">
        <f>IF('2'!$B$5="","",IF('2'!$B$65="","",'2'!$B$4))</f>
        <v/>
      </c>
    </row>
    <row r="3440" spans="50:57" x14ac:dyDescent="0.25">
      <c r="AX3440" s="161" t="str">
        <f>IF('2'!$B$5="","",IF('2'!$B$65="","",'2'!$B$5))</f>
        <v/>
      </c>
      <c r="AY3440" s="162" t="str">
        <f>IF('2'!$B$5="","",IF('2'!$B$65="","","PCF008002"))</f>
        <v/>
      </c>
      <c r="AZ3440" s="163" t="str">
        <f>IF('2'!$B$5="","",IF('2'!$B$65="","",1))</f>
        <v/>
      </c>
      <c r="BA3440" s="162" t="str">
        <f>IF('2'!$B$5="","",IF('2'!$B$65="","",16))</f>
        <v/>
      </c>
      <c r="BB3440" s="162" t="str">
        <f>IF('2'!$B$5="","",IF('2'!$B$65="","",IF('2'!$D$65="","",'2'!$P$65)))</f>
        <v/>
      </c>
      <c r="BC3440" s="164" t="str">
        <f>IF('2'!$B$5="","",IF('2'!$B$65="","",0))</f>
        <v/>
      </c>
      <c r="BD3440" s="162" t="str">
        <f>IF('2'!$B$5="","",IF('2'!$B$65="","",'2'!$B$2))</f>
        <v/>
      </c>
      <c r="BE3440" s="165" t="str">
        <f>IF('2'!$B$5="","",IF('2'!$B$65="","",'2'!$B$4))</f>
        <v/>
      </c>
    </row>
    <row r="3441" spans="50:57" x14ac:dyDescent="0.25">
      <c r="AX3441" s="161" t="str">
        <f>IF('2'!$B$5="","",IF('2'!$B$66="","",'2'!$B$5))</f>
        <v/>
      </c>
      <c r="AY3441" s="162" t="str">
        <f>IF('2'!$B$5="","",IF('2'!$B$66="","","PCF008002"))</f>
        <v/>
      </c>
      <c r="AZ3441" s="163" t="str">
        <f>IF('2'!$B$5="","",IF('2'!$B$66="","",1))</f>
        <v/>
      </c>
      <c r="BA3441" s="162" t="str">
        <f>IF('2'!$B$5="","",IF('2'!$B$66="","",13))</f>
        <v/>
      </c>
      <c r="BB3441" s="162" t="str">
        <f>IF('2'!$B$5="","",IF('2'!$B$66="","",IF('2'!$B$66="","",'2'!$M$66)))</f>
        <v/>
      </c>
      <c r="BC3441" s="164" t="str">
        <f>IF('2'!$B$5="","",IF('2'!$B$66="","",0))</f>
        <v/>
      </c>
      <c r="BD3441" s="162" t="str">
        <f>IF('2'!$B$5="","",IF('2'!$B$66="","",'2'!$B$2))</f>
        <v/>
      </c>
      <c r="BE3441" s="165" t="str">
        <f>IF('2'!$B$5="","",IF('2'!$B$66="","",'2'!$B$4))</f>
        <v/>
      </c>
    </row>
    <row r="3442" spans="50:57" x14ac:dyDescent="0.25">
      <c r="AX3442" s="161" t="str">
        <f>IF('2'!$B$5="","",IF('2'!$B$66="","",'2'!$B$5))</f>
        <v/>
      </c>
      <c r="AY3442" s="162" t="str">
        <f>IF('2'!$B$5="","",IF('2'!$B$66="","","PCF008002"))</f>
        <v/>
      </c>
      <c r="AZ3442" s="163" t="str">
        <f>IF('2'!$B$5="","",IF('2'!$B$66="","",1))</f>
        <v/>
      </c>
      <c r="BA3442" s="162" t="str">
        <f>IF('2'!$B$5="","",IF('2'!$B$66="","",15))</f>
        <v/>
      </c>
      <c r="BB3442" s="162" t="str">
        <f>IF('2'!$B$5="","",IF('2'!$B$66="","",IF('2'!$D$66="","",'2'!$O$66)))</f>
        <v/>
      </c>
      <c r="BC3442" s="164" t="str">
        <f>IF('2'!$B$5="","",IF('2'!$B$66="","",0))</f>
        <v/>
      </c>
      <c r="BD3442" s="162" t="str">
        <f>IF('2'!$B$5="","",IF('2'!$B$66="","",'2'!$B$2))</f>
        <v/>
      </c>
      <c r="BE3442" s="165" t="str">
        <f>IF('2'!$B$5="","",IF('2'!$B$66="","",'2'!$B$4))</f>
        <v/>
      </c>
    </row>
    <row r="3443" spans="50:57" x14ac:dyDescent="0.25">
      <c r="AX3443" s="161" t="str">
        <f>IF('2'!$B$5="","",IF('2'!$B$66="","",'2'!$B$5))</f>
        <v/>
      </c>
      <c r="AY3443" s="162" t="str">
        <f>IF('2'!$B$5="","",IF('2'!$B$66="","","PCF008002"))</f>
        <v/>
      </c>
      <c r="AZ3443" s="163" t="str">
        <f>IF('2'!$B$5="","",IF('2'!$B$66="","",1))</f>
        <v/>
      </c>
      <c r="BA3443" s="162" t="str">
        <f>IF('2'!$B$5="","",IF('2'!$B$66="","",16))</f>
        <v/>
      </c>
      <c r="BB3443" s="162" t="str">
        <f>IF('2'!$B$5="","",IF('2'!$B$66="","",IF('2'!$D$66="","",'2'!$P$66)))</f>
        <v/>
      </c>
      <c r="BC3443" s="164" t="str">
        <f>IF('2'!$B$5="","",IF('2'!$B$66="","",0))</f>
        <v/>
      </c>
      <c r="BD3443" s="162" t="str">
        <f>IF('2'!$B$5="","",IF('2'!$B$66="","",'2'!$B$2))</f>
        <v/>
      </c>
      <c r="BE3443" s="165" t="str">
        <f>IF('2'!$B$5="","",IF('2'!$B$66="","",'2'!$B$4))</f>
        <v/>
      </c>
    </row>
    <row r="3444" spans="50:57" x14ac:dyDescent="0.25">
      <c r="AX3444" s="161" t="str">
        <f>IF('2'!$B$5="","",IF('2'!$B$67="","",'2'!$B$5))</f>
        <v/>
      </c>
      <c r="AY3444" s="162" t="str">
        <f>IF('2'!$B$5="","",IF('2'!$B$67="","","PCF008002"))</f>
        <v/>
      </c>
      <c r="AZ3444" s="163" t="str">
        <f>IF('2'!$B$5="","",IF('2'!$B$67="","",1))</f>
        <v/>
      </c>
      <c r="BA3444" s="162" t="str">
        <f>IF('2'!$B$5="","",IF('2'!$B$67="","",13))</f>
        <v/>
      </c>
      <c r="BB3444" s="162" t="str">
        <f>IF('2'!$B$5="","",IF('2'!$B$67="","",IF('2'!$B$67="","",'2'!$M$67)))</f>
        <v/>
      </c>
      <c r="BC3444" s="164" t="str">
        <f>IF('2'!$B$5="","",IF('2'!$B$67="","",0))</f>
        <v/>
      </c>
      <c r="BD3444" s="162" t="str">
        <f>IF('2'!$B$5="","",IF('2'!$B$67="","",'2'!$B$2))</f>
        <v/>
      </c>
      <c r="BE3444" s="165" t="str">
        <f>IF('2'!$B$5="","",IF('2'!$B$67="","",'2'!$B$4))</f>
        <v/>
      </c>
    </row>
    <row r="3445" spans="50:57" x14ac:dyDescent="0.25">
      <c r="AX3445" s="161" t="str">
        <f>IF('2'!$B$5="","",IF('2'!$B$67="","",'2'!$B$5))</f>
        <v/>
      </c>
      <c r="AY3445" s="162" t="str">
        <f>IF('2'!$B$5="","",IF('2'!$B$67="","","PCF008002"))</f>
        <v/>
      </c>
      <c r="AZ3445" s="163" t="str">
        <f>IF('2'!$B$5="","",IF('2'!$B$67="","",1))</f>
        <v/>
      </c>
      <c r="BA3445" s="162" t="str">
        <f>IF('2'!$B$5="","",IF('2'!$B$67="","",15))</f>
        <v/>
      </c>
      <c r="BB3445" s="162" t="str">
        <f>IF('2'!$B$5="","",IF('2'!$B$67="","",IF('2'!$D$67="","",'2'!$O$67)))</f>
        <v/>
      </c>
      <c r="BC3445" s="164" t="str">
        <f>IF('2'!$B$5="","",IF('2'!$B$67="","",0))</f>
        <v/>
      </c>
      <c r="BD3445" s="162" t="str">
        <f>IF('2'!$B$5="","",IF('2'!$B$67="","",'2'!$B$2))</f>
        <v/>
      </c>
      <c r="BE3445" s="165" t="str">
        <f>IF('2'!$B$5="","",IF('2'!$B$67="","",'2'!$B$4))</f>
        <v/>
      </c>
    </row>
    <row r="3446" spans="50:57" x14ac:dyDescent="0.25">
      <c r="AX3446" s="161" t="str">
        <f>IF('2'!$B$5="","",IF('2'!$B$67="","",'2'!$B$5))</f>
        <v/>
      </c>
      <c r="AY3446" s="162" t="str">
        <f>IF('2'!$B$5="","",IF('2'!$B$67="","","PCF008002"))</f>
        <v/>
      </c>
      <c r="AZ3446" s="163" t="str">
        <f>IF('2'!$B$5="","",IF('2'!$B$67="","",1))</f>
        <v/>
      </c>
      <c r="BA3446" s="162" t="str">
        <f>IF('2'!$B$5="","",IF('2'!$B$67="","",16))</f>
        <v/>
      </c>
      <c r="BB3446" s="162" t="str">
        <f>IF('2'!$B$5="","",IF('2'!$B$67="","",IF('2'!$D$67="","",'2'!$P$67)))</f>
        <v/>
      </c>
      <c r="BC3446" s="164" t="str">
        <f>IF('2'!$B$5="","",IF('2'!$B$67="","",0))</f>
        <v/>
      </c>
      <c r="BD3446" s="162" t="str">
        <f>IF('2'!$B$5="","",IF('2'!$B$67="","",'2'!$B$2))</f>
        <v/>
      </c>
      <c r="BE3446" s="165" t="str">
        <f>IF('2'!$B$5="","",IF('2'!$B$67="","",'2'!$B$4))</f>
        <v/>
      </c>
    </row>
    <row r="3447" spans="50:57" x14ac:dyDescent="0.25">
      <c r="AX3447" s="161" t="str">
        <f>IF('2'!$B$5="","",IF('2'!$B$68="","",'2'!$B$5))</f>
        <v/>
      </c>
      <c r="AY3447" s="162" t="str">
        <f>IF('2'!$B$5="","",IF('2'!$B$68="","","PCF008002"))</f>
        <v/>
      </c>
      <c r="AZ3447" s="163" t="str">
        <f>IF('2'!$B$5="","",IF('2'!$B$68="","",1))</f>
        <v/>
      </c>
      <c r="BA3447" s="162" t="str">
        <f>IF('2'!$B$5="","",IF('2'!$B$68="","",13))</f>
        <v/>
      </c>
      <c r="BB3447" s="162" t="str">
        <f>IF('2'!$B$5="","",IF('2'!$B$68="","",IF('2'!$B$68="","",'2'!$M$68)))</f>
        <v/>
      </c>
      <c r="BC3447" s="164" t="str">
        <f>IF('2'!$B$5="","",IF('2'!$B$68="","",0))</f>
        <v/>
      </c>
      <c r="BD3447" s="162" t="str">
        <f>IF('2'!$B$5="","",IF('2'!$B$68="","",'2'!$B$2))</f>
        <v/>
      </c>
      <c r="BE3447" s="165" t="str">
        <f>IF('2'!$B$5="","",IF('2'!$B$68="","",'2'!$B$4))</f>
        <v/>
      </c>
    </row>
    <row r="3448" spans="50:57" x14ac:dyDescent="0.25">
      <c r="AX3448" s="161" t="str">
        <f>IF('2'!$B$5="","",IF('2'!$B$68="","",'2'!$B$5))</f>
        <v/>
      </c>
      <c r="AY3448" s="162" t="str">
        <f>IF('2'!$B$5="","",IF('2'!$B$68="","","PCF008002"))</f>
        <v/>
      </c>
      <c r="AZ3448" s="163" t="str">
        <f>IF('2'!$B$5="","",IF('2'!$B$68="","",1))</f>
        <v/>
      </c>
      <c r="BA3448" s="162" t="str">
        <f>IF('2'!$B$5="","",IF('2'!$B$68="","",15))</f>
        <v/>
      </c>
      <c r="BB3448" s="162" t="str">
        <f>IF('2'!$B$5="","",IF('2'!$B$68="","",IF('2'!$D$68="","",'2'!$O$68)))</f>
        <v/>
      </c>
      <c r="BC3448" s="164" t="str">
        <f>IF('2'!$B$5="","",IF('2'!$B$68="","",0))</f>
        <v/>
      </c>
      <c r="BD3448" s="162" t="str">
        <f>IF('2'!$B$5="","",IF('2'!$B$68="","",'2'!$B$2))</f>
        <v/>
      </c>
      <c r="BE3448" s="165" t="str">
        <f>IF('2'!$B$5="","",IF('2'!$B$68="","",'2'!$B$4))</f>
        <v/>
      </c>
    </row>
    <row r="3449" spans="50:57" x14ac:dyDescent="0.25">
      <c r="AX3449" s="161" t="str">
        <f>IF('2'!$B$5="","",IF('2'!$B$68="","",'2'!$B$5))</f>
        <v/>
      </c>
      <c r="AY3449" s="162" t="str">
        <f>IF('2'!$B$5="","",IF('2'!$B$68="","","PCF008002"))</f>
        <v/>
      </c>
      <c r="AZ3449" s="163" t="str">
        <f>IF('2'!$B$5="","",IF('2'!$B$68="","",1))</f>
        <v/>
      </c>
      <c r="BA3449" s="162" t="str">
        <f>IF('2'!$B$5="","",IF('2'!$B$68="","",16))</f>
        <v/>
      </c>
      <c r="BB3449" s="162" t="str">
        <f>IF('2'!$B$5="","",IF('2'!$B$68="","",IF('2'!$D$68="","",'2'!$P$68)))</f>
        <v/>
      </c>
      <c r="BC3449" s="164" t="str">
        <f>IF('2'!$B$5="","",IF('2'!$B$68="","",0))</f>
        <v/>
      </c>
      <c r="BD3449" s="162" t="str">
        <f>IF('2'!$B$5="","",IF('2'!$B$68="","",'2'!$B$2))</f>
        <v/>
      </c>
      <c r="BE3449" s="165" t="str">
        <f>IF('2'!$B$5="","",IF('2'!$B$68="","",'2'!$B$4))</f>
        <v/>
      </c>
    </row>
    <row r="3450" spans="50:57" x14ac:dyDescent="0.25">
      <c r="AX3450" s="161" t="str">
        <f>IF('2'!$B$5="","",IF('2'!$B$69="","",'2'!$B$5))</f>
        <v/>
      </c>
      <c r="AY3450" s="162" t="str">
        <f>IF('2'!$B$5="","",IF('2'!$B$69="","","PCF008002"))</f>
        <v/>
      </c>
      <c r="AZ3450" s="163" t="str">
        <f>IF('2'!$B$5="","",IF('2'!$B$69="","",1))</f>
        <v/>
      </c>
      <c r="BA3450" s="162" t="str">
        <f>IF('2'!$B$5="","",IF('2'!$B$69="","",13))</f>
        <v/>
      </c>
      <c r="BB3450" s="162" t="str">
        <f>IF('2'!$B$5="","",IF('2'!$B$69="","",IF('2'!$B$69="","",'2'!$M$69)))</f>
        <v/>
      </c>
      <c r="BC3450" s="164" t="str">
        <f>IF('2'!$B$5="","",IF('2'!$B$69="","",0))</f>
        <v/>
      </c>
      <c r="BD3450" s="162" t="str">
        <f>IF('2'!$B$5="","",IF('2'!$B$69="","",'2'!$B$2))</f>
        <v/>
      </c>
      <c r="BE3450" s="165" t="str">
        <f>IF('2'!$B$5="","",IF('2'!$B$69="","",'2'!$B$4))</f>
        <v/>
      </c>
    </row>
    <row r="3451" spans="50:57" x14ac:dyDescent="0.25">
      <c r="AX3451" s="161" t="str">
        <f>IF('2'!$B$5="","",IF('2'!$B$69="","",'2'!$B$5))</f>
        <v/>
      </c>
      <c r="AY3451" s="162" t="str">
        <f>IF('2'!$B$5="","",IF('2'!$B$69="","","PCF008002"))</f>
        <v/>
      </c>
      <c r="AZ3451" s="163" t="str">
        <f>IF('2'!$B$5="","",IF('2'!$B$69="","",1))</f>
        <v/>
      </c>
      <c r="BA3451" s="162" t="str">
        <f>IF('2'!$B$5="","",IF('2'!$B$69="","",15))</f>
        <v/>
      </c>
      <c r="BB3451" s="162" t="str">
        <f>IF('2'!$B$5="","",IF('2'!$B$69="","",IF('2'!$D$69="","",'2'!$O$69)))</f>
        <v/>
      </c>
      <c r="BC3451" s="164" t="str">
        <f>IF('2'!$B$5="","",IF('2'!$B$69="","",0))</f>
        <v/>
      </c>
      <c r="BD3451" s="162" t="str">
        <f>IF('2'!$B$5="","",IF('2'!$B$69="","",'2'!$B$2))</f>
        <v/>
      </c>
      <c r="BE3451" s="165" t="str">
        <f>IF('2'!$B$5="","",IF('2'!$B$69="","",'2'!$B$4))</f>
        <v/>
      </c>
    </row>
    <row r="3452" spans="50:57" x14ac:dyDescent="0.25">
      <c r="AX3452" s="161" t="str">
        <f>IF('2'!$B$5="","",IF('2'!$B$69="","",'2'!$B$5))</f>
        <v/>
      </c>
      <c r="AY3452" s="162" t="str">
        <f>IF('2'!$B$5="","",IF('2'!$B$69="","","PCF008002"))</f>
        <v/>
      </c>
      <c r="AZ3452" s="163" t="str">
        <f>IF('2'!$B$5="","",IF('2'!$B$69="","",1))</f>
        <v/>
      </c>
      <c r="BA3452" s="162" t="str">
        <f>IF('2'!$B$5="","",IF('2'!$B$69="","",16))</f>
        <v/>
      </c>
      <c r="BB3452" s="162" t="str">
        <f>IF('2'!$B$5="","",IF('2'!$B$69="","",IF('2'!$D$69="","",'2'!$P$69)))</f>
        <v/>
      </c>
      <c r="BC3452" s="164" t="str">
        <f>IF('2'!$B$5="","",IF('2'!$B$69="","",0))</f>
        <v/>
      </c>
      <c r="BD3452" s="162" t="str">
        <f>IF('2'!$B$5="","",IF('2'!$B$69="","",'2'!$B$2))</f>
        <v/>
      </c>
      <c r="BE3452" s="165" t="str">
        <f>IF('2'!$B$5="","",IF('2'!$B$69="","",'2'!$B$4))</f>
        <v/>
      </c>
    </row>
    <row r="3453" spans="50:57" x14ac:dyDescent="0.25">
      <c r="AX3453" s="161" t="str">
        <f>IF('3'!$B$5="","",IF('3'!$B$60="","",'3'!$B$5))</f>
        <v/>
      </c>
      <c r="AY3453" s="162" t="str">
        <f>IF('3'!$B$5="","",IF('3'!$B$60="","","PCF008002"))</f>
        <v/>
      </c>
      <c r="AZ3453" s="163" t="str">
        <f>IF('3'!$B$5="","",IF('3'!$B$60="","",1))</f>
        <v/>
      </c>
      <c r="BA3453" s="162" t="str">
        <f>IF('3'!$B$5="","",IF('3'!$B$60="","",13))</f>
        <v/>
      </c>
      <c r="BB3453" s="162" t="str">
        <f>IF('3'!$B$5="","",IF('3'!$B$60="","",IF('3'!$B$60="","",'3'!$M$60)))</f>
        <v/>
      </c>
      <c r="BC3453" s="164" t="str">
        <f>IF('3'!$B$5="","",IF('3'!$B$60="","",0))</f>
        <v/>
      </c>
      <c r="BD3453" s="162" t="str">
        <f>IF('3'!$B$5="","",IF('3'!$B$60="","",'3'!$B$2))</f>
        <v/>
      </c>
      <c r="BE3453" s="165" t="str">
        <f>IF('3'!$B$5="","",IF('3'!$B$60="","",'3'!$B$4))</f>
        <v/>
      </c>
    </row>
    <row r="3454" spans="50:57" x14ac:dyDescent="0.25">
      <c r="AX3454" s="161" t="str">
        <f>IF('3'!$B$5="","",IF('3'!$B$60="","",'3'!$B$5))</f>
        <v/>
      </c>
      <c r="AY3454" s="162" t="str">
        <f>IF('3'!$B$5="","",IF('3'!$B$60="","","PCF008002"))</f>
        <v/>
      </c>
      <c r="AZ3454" s="163" t="str">
        <f>IF('3'!$B$5="","",IF('3'!$B$60="","",1))</f>
        <v/>
      </c>
      <c r="BA3454" s="162" t="str">
        <f>IF('3'!$B$5="","",IF('3'!$B$60="","",15))</f>
        <v/>
      </c>
      <c r="BB3454" s="162" t="str">
        <f>IF('3'!$B$5="","",IF('3'!$B$60="","",IF('3'!$D$60="","",'3'!$O$60)))</f>
        <v/>
      </c>
      <c r="BC3454" s="164" t="str">
        <f>IF('3'!$B$5="","",IF('3'!$B$60="","",0))</f>
        <v/>
      </c>
      <c r="BD3454" s="162" t="str">
        <f>IF('3'!$B$5="","",IF('3'!$B$60="","",'3'!$B$2))</f>
        <v/>
      </c>
      <c r="BE3454" s="165" t="str">
        <f>IF('3'!$B$5="","",IF('3'!$B$60="","",'3'!$B$4))</f>
        <v/>
      </c>
    </row>
    <row r="3455" spans="50:57" x14ac:dyDescent="0.25">
      <c r="AX3455" s="161" t="str">
        <f>IF('3'!$B$5="","",IF('3'!$B$60="","",'3'!$B$5))</f>
        <v/>
      </c>
      <c r="AY3455" s="162" t="str">
        <f>IF('3'!$B$5="","",IF('3'!$B$60="","","PCF008002"))</f>
        <v/>
      </c>
      <c r="AZ3455" s="163" t="str">
        <f>IF('3'!$B$5="","",IF('3'!$B$60="","",1))</f>
        <v/>
      </c>
      <c r="BA3455" s="162" t="str">
        <f>IF('3'!$B$5="","",IF('3'!$B$60="","",16))</f>
        <v/>
      </c>
      <c r="BB3455" s="162" t="str">
        <f>IF('3'!$B$5="","",IF('3'!$B$60="","",IF('3'!$D$60="","",'3'!$P$60)))</f>
        <v/>
      </c>
      <c r="BC3455" s="164" t="str">
        <f>IF('3'!$B$5="","",IF('3'!$B$60="","",0))</f>
        <v/>
      </c>
      <c r="BD3455" s="162" t="str">
        <f>IF('3'!$B$5="","",IF('3'!$B$60="","",'3'!$B$2))</f>
        <v/>
      </c>
      <c r="BE3455" s="165" t="str">
        <f>IF('3'!$B$5="","",IF('3'!$B$60="","",'3'!$B$4))</f>
        <v/>
      </c>
    </row>
    <row r="3456" spans="50:57" x14ac:dyDescent="0.25">
      <c r="AX3456" s="161" t="str">
        <f>IF('3'!$B$5="","",IF('3'!$B$61="","",'3'!$B$5))</f>
        <v/>
      </c>
      <c r="AY3456" s="162" t="str">
        <f>IF('3'!$B$5="","",IF('3'!$B$61="","","PCF008002"))</f>
        <v/>
      </c>
      <c r="AZ3456" s="163" t="str">
        <f>IF('3'!$B$5="","",IF('3'!$B$61="","",1))</f>
        <v/>
      </c>
      <c r="BA3456" s="162" t="str">
        <f>IF('3'!$B$5="","",IF('3'!$B$61="","",13))</f>
        <v/>
      </c>
      <c r="BB3456" s="162" t="str">
        <f>IF('3'!$B$5="","",IF('3'!$B$61="","",IF('3'!$B$61="","",'3'!$M$61)))</f>
        <v/>
      </c>
      <c r="BC3456" s="164" t="str">
        <f>IF('3'!$B$5="","",IF('3'!$B$61="","",0))</f>
        <v/>
      </c>
      <c r="BD3456" s="162" t="str">
        <f>IF('3'!$B$5="","",IF('3'!$B$61="","",'3'!$B$2))</f>
        <v/>
      </c>
      <c r="BE3456" s="165" t="str">
        <f>IF('3'!$B$5="","",IF('3'!$B$61="","",'3'!$B$4))</f>
        <v/>
      </c>
    </row>
    <row r="3457" spans="50:57" x14ac:dyDescent="0.25">
      <c r="AX3457" s="161" t="str">
        <f>IF('3'!$B$5="","",IF('3'!$B$61="","",'3'!$B$5))</f>
        <v/>
      </c>
      <c r="AY3457" s="162" t="str">
        <f>IF('3'!$B$5="","",IF('3'!$B$61="","","PCF008002"))</f>
        <v/>
      </c>
      <c r="AZ3457" s="163" t="str">
        <f>IF('3'!$B$5="","",IF('3'!$B$61="","",1))</f>
        <v/>
      </c>
      <c r="BA3457" s="162" t="str">
        <f>IF('3'!$B$5="","",IF('3'!$B$61="","",15))</f>
        <v/>
      </c>
      <c r="BB3457" s="162" t="str">
        <f>IF('3'!$B$5="","",IF('3'!$B$61="","",IF('3'!$D$61="","",'3'!$O$61)))</f>
        <v/>
      </c>
      <c r="BC3457" s="164" t="str">
        <f>IF('3'!$B$5="","",IF('3'!$B$61="","",0))</f>
        <v/>
      </c>
      <c r="BD3457" s="162" t="str">
        <f>IF('3'!$B$5="","",IF('3'!$B$61="","",'3'!$B$2))</f>
        <v/>
      </c>
      <c r="BE3457" s="165" t="str">
        <f>IF('3'!$B$5="","",IF('3'!$B$61="","",'3'!$B$4))</f>
        <v/>
      </c>
    </row>
    <row r="3458" spans="50:57" x14ac:dyDescent="0.25">
      <c r="AX3458" s="161" t="str">
        <f>IF('3'!$B$5="","",IF('3'!$B$61="","",'3'!$B$5))</f>
        <v/>
      </c>
      <c r="AY3458" s="162" t="str">
        <f>IF('3'!$B$5="","",IF('3'!$B$61="","","PCF008002"))</f>
        <v/>
      </c>
      <c r="AZ3458" s="163" t="str">
        <f>IF('3'!$B$5="","",IF('3'!$B$61="","",1))</f>
        <v/>
      </c>
      <c r="BA3458" s="162" t="str">
        <f>IF('3'!$B$5="","",IF('3'!$B$61="","",16))</f>
        <v/>
      </c>
      <c r="BB3458" s="162" t="str">
        <f>IF('3'!$B$5="","",IF('3'!$B$61="","",IF('3'!$D$61="","",'3'!$P$61)))</f>
        <v/>
      </c>
      <c r="BC3458" s="164" t="str">
        <f>IF('3'!$B$5="","",IF('3'!$B$61="","",0))</f>
        <v/>
      </c>
      <c r="BD3458" s="162" t="str">
        <f>IF('3'!$B$5="","",IF('3'!$B$61="","",'3'!$B$2))</f>
        <v/>
      </c>
      <c r="BE3458" s="165" t="str">
        <f>IF('3'!$B$5="","",IF('3'!$B$61="","",'3'!$B$4))</f>
        <v/>
      </c>
    </row>
    <row r="3459" spans="50:57" x14ac:dyDescent="0.25">
      <c r="AX3459" s="161" t="str">
        <f>IF('3'!$B$5="","",IF('3'!$B$62="","",'3'!$B$5))</f>
        <v/>
      </c>
      <c r="AY3459" s="162" t="str">
        <f>IF('3'!$B$5="","",IF('3'!$B$62="","","PCF008002"))</f>
        <v/>
      </c>
      <c r="AZ3459" s="163" t="str">
        <f>IF('3'!$B$5="","",IF('3'!$B$62="","",1))</f>
        <v/>
      </c>
      <c r="BA3459" s="162" t="str">
        <f>IF('3'!$B$5="","",IF('3'!$B$62="","",13))</f>
        <v/>
      </c>
      <c r="BB3459" s="162" t="str">
        <f>IF('3'!$B$5="","",IF('3'!$B$62="","",IF('3'!$B$62="","",'3'!$M$62)))</f>
        <v/>
      </c>
      <c r="BC3459" s="164" t="str">
        <f>IF('3'!$B$5="","",IF('3'!$B$62="","",0))</f>
        <v/>
      </c>
      <c r="BD3459" s="162" t="str">
        <f>IF('3'!$B$5="","",IF('3'!$B$62="","",'3'!$B$2))</f>
        <v/>
      </c>
      <c r="BE3459" s="165" t="str">
        <f>IF('3'!$B$5="","",IF('3'!$B$62="","",'3'!$B$4))</f>
        <v/>
      </c>
    </row>
    <row r="3460" spans="50:57" x14ac:dyDescent="0.25">
      <c r="AX3460" s="161" t="str">
        <f>IF('3'!$B$5="","",IF('3'!$B$62="","",'3'!$B$5))</f>
        <v/>
      </c>
      <c r="AY3460" s="162" t="str">
        <f>IF('3'!$B$5="","",IF('3'!$B$62="","","PCF008002"))</f>
        <v/>
      </c>
      <c r="AZ3460" s="163" t="str">
        <f>IF('3'!$B$5="","",IF('3'!$B$62="","",1))</f>
        <v/>
      </c>
      <c r="BA3460" s="162" t="str">
        <f>IF('3'!$B$5="","",IF('3'!$B$62="","",15))</f>
        <v/>
      </c>
      <c r="BB3460" s="162" t="str">
        <f>IF('3'!$B$5="","",IF('3'!$B$62="","",IF('3'!$D$62="","",'3'!$O$62)))</f>
        <v/>
      </c>
      <c r="BC3460" s="164" t="str">
        <f>IF('3'!$B$5="","",IF('3'!$B$62="","",0))</f>
        <v/>
      </c>
      <c r="BD3460" s="162" t="str">
        <f>IF('3'!$B$5="","",IF('3'!$B$62="","",'3'!$B$2))</f>
        <v/>
      </c>
      <c r="BE3460" s="165" t="str">
        <f>IF('3'!$B$5="","",IF('3'!$B$62="","",'3'!$B$4))</f>
        <v/>
      </c>
    </row>
    <row r="3461" spans="50:57" x14ac:dyDescent="0.25">
      <c r="AX3461" s="161" t="str">
        <f>IF('3'!$B$5="","",IF('3'!$B$62="","",'3'!$B$5))</f>
        <v/>
      </c>
      <c r="AY3461" s="162" t="str">
        <f>IF('3'!$B$5="","",IF('3'!$B$62="","","PCF008002"))</f>
        <v/>
      </c>
      <c r="AZ3461" s="163" t="str">
        <f>IF('3'!$B$5="","",IF('3'!$B$62="","",1))</f>
        <v/>
      </c>
      <c r="BA3461" s="162" t="str">
        <f>IF('3'!$B$5="","",IF('3'!$B$62="","",16))</f>
        <v/>
      </c>
      <c r="BB3461" s="162" t="str">
        <f>IF('3'!$B$5="","",IF('3'!$B$62="","",IF('3'!$D$62="","",'3'!$P$62)))</f>
        <v/>
      </c>
      <c r="BC3461" s="164" t="str">
        <f>IF('3'!$B$5="","",IF('3'!$B$62="","",0))</f>
        <v/>
      </c>
      <c r="BD3461" s="162" t="str">
        <f>IF('3'!$B$5="","",IF('3'!$B$62="","",'3'!$B$2))</f>
        <v/>
      </c>
      <c r="BE3461" s="165" t="str">
        <f>IF('3'!$B$5="","",IF('3'!$B$62="","",'3'!$B$4))</f>
        <v/>
      </c>
    </row>
    <row r="3462" spans="50:57" x14ac:dyDescent="0.25">
      <c r="AX3462" s="161" t="str">
        <f>IF('3'!$B$5="","",IF('3'!$B$63="","",'3'!$B$5))</f>
        <v/>
      </c>
      <c r="AY3462" s="162" t="str">
        <f>IF('3'!$B$5="","",IF('3'!$B$63="","","PCF008002"))</f>
        <v/>
      </c>
      <c r="AZ3462" s="163" t="str">
        <f>IF('3'!$B$5="","",IF('3'!$B$63="","",1))</f>
        <v/>
      </c>
      <c r="BA3462" s="162" t="str">
        <f>IF('3'!$B$5="","",IF('3'!$B$63="","",13))</f>
        <v/>
      </c>
      <c r="BB3462" s="162" t="str">
        <f>IF('3'!$B$5="","",IF('3'!$B$63="","",IF('3'!$B$63="","",'3'!$M$63)))</f>
        <v/>
      </c>
      <c r="BC3462" s="164" t="str">
        <f>IF('3'!$B$5="","",IF('3'!$B$63="","",0))</f>
        <v/>
      </c>
      <c r="BD3462" s="162" t="str">
        <f>IF('3'!$B$5="","",IF('3'!$B$63="","",'3'!$B$2))</f>
        <v/>
      </c>
      <c r="BE3462" s="165" t="str">
        <f>IF('3'!$B$5="","",IF('3'!$B$63="","",'3'!$B$4))</f>
        <v/>
      </c>
    </row>
    <row r="3463" spans="50:57" x14ac:dyDescent="0.25">
      <c r="AX3463" s="161" t="str">
        <f>IF('3'!$B$5="","",IF('3'!$B$63="","",'3'!$B$5))</f>
        <v/>
      </c>
      <c r="AY3463" s="162" t="str">
        <f>IF('3'!$B$5="","",IF('3'!$B$63="","","PCF008002"))</f>
        <v/>
      </c>
      <c r="AZ3463" s="163" t="str">
        <f>IF('3'!$B$5="","",IF('3'!$B$63="","",1))</f>
        <v/>
      </c>
      <c r="BA3463" s="162" t="str">
        <f>IF('3'!$B$5="","",IF('3'!$B$63="","",15))</f>
        <v/>
      </c>
      <c r="BB3463" s="162" t="str">
        <f>IF('3'!$B$5="","",IF('3'!$B$63="","",IF('3'!$D$63="","",'3'!$O$63)))</f>
        <v/>
      </c>
      <c r="BC3463" s="164" t="str">
        <f>IF('3'!$B$5="","",IF('3'!$B$63="","",0))</f>
        <v/>
      </c>
      <c r="BD3463" s="162" t="str">
        <f>IF('3'!$B$5="","",IF('3'!$B$63="","",'3'!$B$2))</f>
        <v/>
      </c>
      <c r="BE3463" s="165" t="str">
        <f>IF('3'!$B$5="","",IF('3'!$B$63="","",'3'!$B$4))</f>
        <v/>
      </c>
    </row>
    <row r="3464" spans="50:57" x14ac:dyDescent="0.25">
      <c r="AX3464" s="161" t="str">
        <f>IF('3'!$B$5="","",IF('3'!$B$63="","",'3'!$B$5))</f>
        <v/>
      </c>
      <c r="AY3464" s="162" t="str">
        <f>IF('3'!$B$5="","",IF('3'!$B$63="","","PCF008002"))</f>
        <v/>
      </c>
      <c r="AZ3464" s="163" t="str">
        <f>IF('3'!$B$5="","",IF('3'!$B$63="","",1))</f>
        <v/>
      </c>
      <c r="BA3464" s="162" t="str">
        <f>IF('3'!$B$5="","",IF('3'!$B$63="","",16))</f>
        <v/>
      </c>
      <c r="BB3464" s="162" t="str">
        <f>IF('3'!$B$5="","",IF('3'!$B$63="","",IF('3'!$D$63="","",'3'!$P$63)))</f>
        <v/>
      </c>
      <c r="BC3464" s="164" t="str">
        <f>IF('3'!$B$5="","",IF('3'!$B$63="","",0))</f>
        <v/>
      </c>
      <c r="BD3464" s="162" t="str">
        <f>IF('3'!$B$5="","",IF('3'!$B$63="","",'3'!$B$2))</f>
        <v/>
      </c>
      <c r="BE3464" s="165" t="str">
        <f>IF('3'!$B$5="","",IF('3'!$B$63="","",'3'!$B$4))</f>
        <v/>
      </c>
    </row>
    <row r="3465" spans="50:57" x14ac:dyDescent="0.25">
      <c r="AX3465" s="161" t="str">
        <f>IF('3'!$B$5="","",IF('3'!$B$64="","",'3'!$B$5))</f>
        <v/>
      </c>
      <c r="AY3465" s="162" t="str">
        <f>IF('3'!$B$5="","",IF('3'!$B$64="","","PCF008002"))</f>
        <v/>
      </c>
      <c r="AZ3465" s="163" t="str">
        <f>IF('3'!$B$5="","",IF('3'!$B$64="","",1))</f>
        <v/>
      </c>
      <c r="BA3465" s="162" t="str">
        <f>IF('3'!$B$5="","",IF('3'!$B$64="","",13))</f>
        <v/>
      </c>
      <c r="BB3465" s="162" t="str">
        <f>IF('3'!$B$5="","",IF('3'!$B$64="","",IF('3'!$B$64="","",'3'!$M$64)))</f>
        <v/>
      </c>
      <c r="BC3465" s="164" t="str">
        <f>IF('3'!$B$5="","",IF('3'!$B$64="","",0))</f>
        <v/>
      </c>
      <c r="BD3465" s="162" t="str">
        <f>IF('3'!$B$5="","",IF('3'!$B$64="","",'3'!$B$2))</f>
        <v/>
      </c>
      <c r="BE3465" s="165" t="str">
        <f>IF('3'!$B$5="","",IF('3'!$B$64="","",'3'!$B$4))</f>
        <v/>
      </c>
    </row>
    <row r="3466" spans="50:57" x14ac:dyDescent="0.25">
      <c r="AX3466" s="161" t="str">
        <f>IF('3'!$B$5="","",IF('3'!$B$64="","",'3'!$B$5))</f>
        <v/>
      </c>
      <c r="AY3466" s="162" t="str">
        <f>IF('3'!$B$5="","",IF('3'!$B$64="","","PCF008002"))</f>
        <v/>
      </c>
      <c r="AZ3466" s="163" t="str">
        <f>IF('3'!$B$5="","",IF('3'!$B$64="","",1))</f>
        <v/>
      </c>
      <c r="BA3466" s="162" t="str">
        <f>IF('3'!$B$5="","",IF('3'!$B$64="","",15))</f>
        <v/>
      </c>
      <c r="BB3466" s="162" t="str">
        <f>IF('3'!$B$5="","",IF('3'!$B$64="","",IF('3'!$D$64="","",'3'!$O$64)))</f>
        <v/>
      </c>
      <c r="BC3466" s="164" t="str">
        <f>IF('3'!$B$5="","",IF('3'!$B$64="","",0))</f>
        <v/>
      </c>
      <c r="BD3466" s="162" t="str">
        <f>IF('3'!$B$5="","",IF('3'!$B$64="","",'3'!$B$2))</f>
        <v/>
      </c>
      <c r="BE3466" s="165" t="str">
        <f>IF('3'!$B$5="","",IF('3'!$B$64="","",'3'!$B$4))</f>
        <v/>
      </c>
    </row>
    <row r="3467" spans="50:57" x14ac:dyDescent="0.25">
      <c r="AX3467" s="161" t="str">
        <f>IF('3'!$B$5="","",IF('3'!$B$64="","",'3'!$B$5))</f>
        <v/>
      </c>
      <c r="AY3467" s="162" t="str">
        <f>IF('3'!$B$5="","",IF('3'!$B$64="","","PCF008002"))</f>
        <v/>
      </c>
      <c r="AZ3467" s="163" t="str">
        <f>IF('3'!$B$5="","",IF('3'!$B$64="","",1))</f>
        <v/>
      </c>
      <c r="BA3467" s="162" t="str">
        <f>IF('3'!$B$5="","",IF('3'!$B$64="","",16))</f>
        <v/>
      </c>
      <c r="BB3467" s="162" t="str">
        <f>IF('3'!$B$5="","",IF('3'!$B$64="","",IF('3'!$D$64="","",'3'!$P$64)))</f>
        <v/>
      </c>
      <c r="BC3467" s="164" t="str">
        <f>IF('3'!$B$5="","",IF('3'!$B$64="","",0))</f>
        <v/>
      </c>
      <c r="BD3467" s="162" t="str">
        <f>IF('3'!$B$5="","",IF('3'!$B$64="","",'3'!$B$2))</f>
        <v/>
      </c>
      <c r="BE3467" s="165" t="str">
        <f>IF('3'!$B$5="","",IF('3'!$B$64="","",'3'!$B$4))</f>
        <v/>
      </c>
    </row>
    <row r="3468" spans="50:57" x14ac:dyDescent="0.25">
      <c r="AX3468" s="161" t="str">
        <f>IF('3'!$B$5="","",IF('3'!$B$65="","",'3'!$B$5))</f>
        <v/>
      </c>
      <c r="AY3468" s="162" t="str">
        <f>IF('3'!$B$5="","",IF('3'!$B$65="","","PCF008002"))</f>
        <v/>
      </c>
      <c r="AZ3468" s="163" t="str">
        <f>IF('3'!$B$5="","",IF('3'!$B$65="","",1))</f>
        <v/>
      </c>
      <c r="BA3468" s="162" t="str">
        <f>IF('3'!$B$5="","",IF('3'!$B$65="","",13))</f>
        <v/>
      </c>
      <c r="BB3468" s="162" t="str">
        <f>IF('3'!$B$5="","",IF('3'!$B$65="","",IF('3'!$B$65="","",'3'!$M$65)))</f>
        <v/>
      </c>
      <c r="BC3468" s="164" t="str">
        <f>IF('3'!$B$5="","",IF('3'!$B$65="","",0))</f>
        <v/>
      </c>
      <c r="BD3468" s="162" t="str">
        <f>IF('3'!$B$5="","",IF('3'!$B$65="","",'3'!$B$2))</f>
        <v/>
      </c>
      <c r="BE3468" s="165" t="str">
        <f>IF('3'!$B$5="","",IF('3'!$B$65="","",'3'!$B$4))</f>
        <v/>
      </c>
    </row>
    <row r="3469" spans="50:57" x14ac:dyDescent="0.25">
      <c r="AX3469" s="161" t="str">
        <f>IF('3'!$B$5="","",IF('3'!$B$65="","",'3'!$B$5))</f>
        <v/>
      </c>
      <c r="AY3469" s="162" t="str">
        <f>IF('3'!$B$5="","",IF('3'!$B$65="","","PCF008002"))</f>
        <v/>
      </c>
      <c r="AZ3469" s="163" t="str">
        <f>IF('3'!$B$5="","",IF('3'!$B$65="","",1))</f>
        <v/>
      </c>
      <c r="BA3469" s="162" t="str">
        <f>IF('3'!$B$5="","",IF('3'!$B$65="","",15))</f>
        <v/>
      </c>
      <c r="BB3469" s="162" t="str">
        <f>IF('3'!$B$5="","",IF('3'!$B$65="","",IF('3'!$D$65="","",'3'!$O$65)))</f>
        <v/>
      </c>
      <c r="BC3469" s="164" t="str">
        <f>IF('3'!$B$5="","",IF('3'!$B$65="","",0))</f>
        <v/>
      </c>
      <c r="BD3469" s="162" t="str">
        <f>IF('3'!$B$5="","",IF('3'!$B$65="","",'3'!$B$2))</f>
        <v/>
      </c>
      <c r="BE3469" s="165" t="str">
        <f>IF('3'!$B$5="","",IF('3'!$B$65="","",'3'!$B$4))</f>
        <v/>
      </c>
    </row>
    <row r="3470" spans="50:57" x14ac:dyDescent="0.25">
      <c r="AX3470" s="161" t="str">
        <f>IF('3'!$B$5="","",IF('3'!$B$65="","",'3'!$B$5))</f>
        <v/>
      </c>
      <c r="AY3470" s="162" t="str">
        <f>IF('3'!$B$5="","",IF('3'!$B$65="","","PCF008002"))</f>
        <v/>
      </c>
      <c r="AZ3470" s="163" t="str">
        <f>IF('3'!$B$5="","",IF('3'!$B$65="","",1))</f>
        <v/>
      </c>
      <c r="BA3470" s="162" t="str">
        <f>IF('3'!$B$5="","",IF('3'!$B$65="","",16))</f>
        <v/>
      </c>
      <c r="BB3470" s="162" t="str">
        <f>IF('3'!$B$5="","",IF('3'!$B$65="","",IF('3'!$D$65="","",'3'!$P$65)))</f>
        <v/>
      </c>
      <c r="BC3470" s="164" t="str">
        <f>IF('3'!$B$5="","",IF('3'!$B$65="","",0))</f>
        <v/>
      </c>
      <c r="BD3470" s="162" t="str">
        <f>IF('3'!$B$5="","",IF('3'!$B$65="","",'3'!$B$2))</f>
        <v/>
      </c>
      <c r="BE3470" s="165" t="str">
        <f>IF('3'!$B$5="","",IF('3'!$B$65="","",'3'!$B$4))</f>
        <v/>
      </c>
    </row>
    <row r="3471" spans="50:57" x14ac:dyDescent="0.25">
      <c r="AX3471" s="161" t="str">
        <f>IF('3'!$B$5="","",IF('3'!$B$66="","",'3'!$B$5))</f>
        <v/>
      </c>
      <c r="AY3471" s="162" t="str">
        <f>IF('3'!$B$5="","",IF('3'!$B$66="","","PCF008002"))</f>
        <v/>
      </c>
      <c r="AZ3471" s="163" t="str">
        <f>IF('3'!$B$5="","",IF('3'!$B$66="","",1))</f>
        <v/>
      </c>
      <c r="BA3471" s="162" t="str">
        <f>IF('3'!$B$5="","",IF('3'!$B$66="","",13))</f>
        <v/>
      </c>
      <c r="BB3471" s="162" t="str">
        <f>IF('3'!$B$5="","",IF('3'!$B$66="","",IF('3'!$B$66="","",'3'!$M$66)))</f>
        <v/>
      </c>
      <c r="BC3471" s="164" t="str">
        <f>IF('3'!$B$5="","",IF('3'!$B$66="","",0))</f>
        <v/>
      </c>
      <c r="BD3471" s="162" t="str">
        <f>IF('3'!$B$5="","",IF('3'!$B$66="","",'3'!$B$2))</f>
        <v/>
      </c>
      <c r="BE3471" s="165" t="str">
        <f>IF('3'!$B$5="","",IF('3'!$B$66="","",'3'!$B$4))</f>
        <v/>
      </c>
    </row>
    <row r="3472" spans="50:57" x14ac:dyDescent="0.25">
      <c r="AX3472" s="161" t="str">
        <f>IF('3'!$B$5="","",IF('3'!$B$66="","",'3'!$B$5))</f>
        <v/>
      </c>
      <c r="AY3472" s="162" t="str">
        <f>IF('3'!$B$5="","",IF('3'!$B$66="","","PCF008002"))</f>
        <v/>
      </c>
      <c r="AZ3472" s="163" t="str">
        <f>IF('3'!$B$5="","",IF('3'!$B$66="","",1))</f>
        <v/>
      </c>
      <c r="BA3472" s="162" t="str">
        <f>IF('3'!$B$5="","",IF('3'!$B$66="","",15))</f>
        <v/>
      </c>
      <c r="BB3472" s="162" t="str">
        <f>IF('3'!$B$5="","",IF('3'!$B$66="","",IF('3'!$D$66="","",'3'!$O$66)))</f>
        <v/>
      </c>
      <c r="BC3472" s="164" t="str">
        <f>IF('3'!$B$5="","",IF('3'!$B$66="","",0))</f>
        <v/>
      </c>
      <c r="BD3472" s="162" t="str">
        <f>IF('3'!$B$5="","",IF('3'!$B$66="","",'3'!$B$2))</f>
        <v/>
      </c>
      <c r="BE3472" s="165" t="str">
        <f>IF('3'!$B$5="","",IF('3'!$B$66="","",'3'!$B$4))</f>
        <v/>
      </c>
    </row>
    <row r="3473" spans="50:57" x14ac:dyDescent="0.25">
      <c r="AX3473" s="161" t="str">
        <f>IF('3'!$B$5="","",IF('3'!$B$66="","",'3'!$B$5))</f>
        <v/>
      </c>
      <c r="AY3473" s="162" t="str">
        <f>IF('3'!$B$5="","",IF('3'!$B$66="","","PCF008002"))</f>
        <v/>
      </c>
      <c r="AZ3473" s="163" t="str">
        <f>IF('3'!$B$5="","",IF('3'!$B$66="","",1))</f>
        <v/>
      </c>
      <c r="BA3473" s="162" t="str">
        <f>IF('3'!$B$5="","",IF('3'!$B$66="","",16))</f>
        <v/>
      </c>
      <c r="BB3473" s="162" t="str">
        <f>IF('3'!$B$5="","",IF('3'!$B$66="","",IF('3'!$D$66="","",'3'!$P$66)))</f>
        <v/>
      </c>
      <c r="BC3473" s="164" t="str">
        <f>IF('3'!$B$5="","",IF('3'!$B$66="","",0))</f>
        <v/>
      </c>
      <c r="BD3473" s="162" t="str">
        <f>IF('3'!$B$5="","",IF('3'!$B$66="","",'3'!$B$2))</f>
        <v/>
      </c>
      <c r="BE3473" s="165" t="str">
        <f>IF('3'!$B$5="","",IF('3'!$B$66="","",'3'!$B$4))</f>
        <v/>
      </c>
    </row>
    <row r="3474" spans="50:57" x14ac:dyDescent="0.25">
      <c r="AX3474" s="161" t="str">
        <f>IF('3'!$B$5="","",IF('3'!$B$67="","",'3'!$B$5))</f>
        <v/>
      </c>
      <c r="AY3474" s="162" t="str">
        <f>IF('3'!$B$5="","",IF('3'!$B$67="","","PCF008002"))</f>
        <v/>
      </c>
      <c r="AZ3474" s="163" t="str">
        <f>IF('3'!$B$5="","",IF('3'!$B$67="","",1))</f>
        <v/>
      </c>
      <c r="BA3474" s="162" t="str">
        <f>IF('3'!$B$5="","",IF('3'!$B$67="","",13))</f>
        <v/>
      </c>
      <c r="BB3474" s="162" t="str">
        <f>IF('3'!$B$5="","",IF('3'!$B$67="","",IF('3'!$B$67="","",'3'!$M$67)))</f>
        <v/>
      </c>
      <c r="BC3474" s="164" t="str">
        <f>IF('3'!$B$5="","",IF('3'!$B$67="","",0))</f>
        <v/>
      </c>
      <c r="BD3474" s="162" t="str">
        <f>IF('3'!$B$5="","",IF('3'!$B$67="","",'3'!$B$2))</f>
        <v/>
      </c>
      <c r="BE3474" s="165" t="str">
        <f>IF('3'!$B$5="","",IF('3'!$B$67="","",'3'!$B$4))</f>
        <v/>
      </c>
    </row>
    <row r="3475" spans="50:57" x14ac:dyDescent="0.25">
      <c r="AX3475" s="161" t="str">
        <f>IF('3'!$B$5="","",IF('3'!$B$67="","",'3'!$B$5))</f>
        <v/>
      </c>
      <c r="AY3475" s="162" t="str">
        <f>IF('3'!$B$5="","",IF('3'!$B$67="","","PCF008002"))</f>
        <v/>
      </c>
      <c r="AZ3475" s="163" t="str">
        <f>IF('3'!$B$5="","",IF('3'!$B$67="","",1))</f>
        <v/>
      </c>
      <c r="BA3475" s="162" t="str">
        <f>IF('3'!$B$5="","",IF('3'!$B$67="","",15))</f>
        <v/>
      </c>
      <c r="BB3475" s="162" t="str">
        <f>IF('3'!$B$5="","",IF('3'!$B$67="","",IF('3'!$D$67="","",'3'!$O$67)))</f>
        <v/>
      </c>
      <c r="BC3475" s="164" t="str">
        <f>IF('3'!$B$5="","",IF('3'!$B$67="","",0))</f>
        <v/>
      </c>
      <c r="BD3475" s="162" t="str">
        <f>IF('3'!$B$5="","",IF('3'!$B$67="","",'3'!$B$2))</f>
        <v/>
      </c>
      <c r="BE3475" s="165" t="str">
        <f>IF('3'!$B$5="","",IF('3'!$B$67="","",'3'!$B$4))</f>
        <v/>
      </c>
    </row>
    <row r="3476" spans="50:57" x14ac:dyDescent="0.25">
      <c r="AX3476" s="161" t="str">
        <f>IF('3'!$B$5="","",IF('3'!$B$67="","",'3'!$B$5))</f>
        <v/>
      </c>
      <c r="AY3476" s="162" t="str">
        <f>IF('3'!$B$5="","",IF('3'!$B$67="","","PCF008002"))</f>
        <v/>
      </c>
      <c r="AZ3476" s="163" t="str">
        <f>IF('3'!$B$5="","",IF('3'!$B$67="","",1))</f>
        <v/>
      </c>
      <c r="BA3476" s="162" t="str">
        <f>IF('3'!$B$5="","",IF('3'!$B$67="","",16))</f>
        <v/>
      </c>
      <c r="BB3476" s="162" t="str">
        <f>IF('3'!$B$5="","",IF('3'!$B$67="","",IF('3'!$D$67="","",'3'!$P$67)))</f>
        <v/>
      </c>
      <c r="BC3476" s="164" t="str">
        <f>IF('3'!$B$5="","",IF('3'!$B$67="","",0))</f>
        <v/>
      </c>
      <c r="BD3476" s="162" t="str">
        <f>IF('3'!$B$5="","",IF('3'!$B$67="","",'3'!$B$2))</f>
        <v/>
      </c>
      <c r="BE3476" s="165" t="str">
        <f>IF('3'!$B$5="","",IF('3'!$B$67="","",'3'!$B$4))</f>
        <v/>
      </c>
    </row>
    <row r="3477" spans="50:57" x14ac:dyDescent="0.25">
      <c r="AX3477" s="161" t="str">
        <f>IF('3'!$B$5="","",IF('3'!$B$68="","",'3'!$B$5))</f>
        <v/>
      </c>
      <c r="AY3477" s="162" t="str">
        <f>IF('3'!$B$5="","",IF('3'!$B$68="","","PCF008002"))</f>
        <v/>
      </c>
      <c r="AZ3477" s="163" t="str">
        <f>IF('3'!$B$5="","",IF('3'!$B$68="","",1))</f>
        <v/>
      </c>
      <c r="BA3477" s="162" t="str">
        <f>IF('3'!$B$5="","",IF('3'!$B$68="","",13))</f>
        <v/>
      </c>
      <c r="BB3477" s="162" t="str">
        <f>IF('3'!$B$5="","",IF('3'!$B$68="","",IF('3'!$B$68="","",'3'!$M$68)))</f>
        <v/>
      </c>
      <c r="BC3477" s="164" t="str">
        <f>IF('3'!$B$5="","",IF('3'!$B$68="","",0))</f>
        <v/>
      </c>
      <c r="BD3477" s="162" t="str">
        <f>IF('3'!$B$5="","",IF('3'!$B$68="","",'3'!$B$2))</f>
        <v/>
      </c>
      <c r="BE3477" s="165" t="str">
        <f>IF('3'!$B$5="","",IF('3'!$B$68="","",'3'!$B$4))</f>
        <v/>
      </c>
    </row>
    <row r="3478" spans="50:57" x14ac:dyDescent="0.25">
      <c r="AX3478" s="161" t="str">
        <f>IF('3'!$B$5="","",IF('3'!$B$68="","",'3'!$B$5))</f>
        <v/>
      </c>
      <c r="AY3478" s="162" t="str">
        <f>IF('3'!$B$5="","",IF('3'!$B$68="","","PCF008002"))</f>
        <v/>
      </c>
      <c r="AZ3478" s="163" t="str">
        <f>IF('3'!$B$5="","",IF('3'!$B$68="","",1))</f>
        <v/>
      </c>
      <c r="BA3478" s="162" t="str">
        <f>IF('3'!$B$5="","",IF('3'!$B$68="","",15))</f>
        <v/>
      </c>
      <c r="BB3478" s="162" t="str">
        <f>IF('3'!$B$5="","",IF('3'!$B$68="","",IF('3'!$D$68="","",'3'!$O$68)))</f>
        <v/>
      </c>
      <c r="BC3478" s="164" t="str">
        <f>IF('3'!$B$5="","",IF('3'!$B$68="","",0))</f>
        <v/>
      </c>
      <c r="BD3478" s="162" t="str">
        <f>IF('3'!$B$5="","",IF('3'!$B$68="","",'3'!$B$2))</f>
        <v/>
      </c>
      <c r="BE3478" s="165" t="str">
        <f>IF('3'!$B$5="","",IF('3'!$B$68="","",'3'!$B$4))</f>
        <v/>
      </c>
    </row>
    <row r="3479" spans="50:57" x14ac:dyDescent="0.25">
      <c r="AX3479" s="161" t="str">
        <f>IF('3'!$B$5="","",IF('3'!$B$68="","",'3'!$B$5))</f>
        <v/>
      </c>
      <c r="AY3479" s="162" t="str">
        <f>IF('3'!$B$5="","",IF('3'!$B$68="","","PCF008002"))</f>
        <v/>
      </c>
      <c r="AZ3479" s="163" t="str">
        <f>IF('3'!$B$5="","",IF('3'!$B$68="","",1))</f>
        <v/>
      </c>
      <c r="BA3479" s="162" t="str">
        <f>IF('3'!$B$5="","",IF('3'!$B$68="","",16))</f>
        <v/>
      </c>
      <c r="BB3479" s="162" t="str">
        <f>IF('3'!$B$5="","",IF('3'!$B$68="","",IF('3'!$D$68="","",'3'!$P$68)))</f>
        <v/>
      </c>
      <c r="BC3479" s="164" t="str">
        <f>IF('3'!$B$5="","",IF('3'!$B$68="","",0))</f>
        <v/>
      </c>
      <c r="BD3479" s="162" t="str">
        <f>IF('3'!$B$5="","",IF('3'!$B$68="","",'3'!$B$2))</f>
        <v/>
      </c>
      <c r="BE3479" s="165" t="str">
        <f>IF('3'!$B$5="","",IF('3'!$B$68="","",'3'!$B$4))</f>
        <v/>
      </c>
    </row>
    <row r="3480" spans="50:57" x14ac:dyDescent="0.25">
      <c r="AX3480" s="161" t="str">
        <f>IF('3'!$B$5="","",IF('3'!$B$69="","",'3'!$B$5))</f>
        <v/>
      </c>
      <c r="AY3480" s="162" t="str">
        <f>IF('3'!$B$5="","",IF('3'!$B$69="","","PCF008002"))</f>
        <v/>
      </c>
      <c r="AZ3480" s="163" t="str">
        <f>IF('3'!$B$5="","",IF('3'!$B$69="","",1))</f>
        <v/>
      </c>
      <c r="BA3480" s="162" t="str">
        <f>IF('3'!$B$5="","",IF('3'!$B$69="","",13))</f>
        <v/>
      </c>
      <c r="BB3480" s="162" t="str">
        <f>IF('3'!$B$5="","",IF('3'!$B$69="","",IF('3'!$B$69="","",'3'!$M$69)))</f>
        <v/>
      </c>
      <c r="BC3480" s="164" t="str">
        <f>IF('3'!$B$5="","",IF('3'!$B$69="","",0))</f>
        <v/>
      </c>
      <c r="BD3480" s="162" t="str">
        <f>IF('3'!$B$5="","",IF('3'!$B$69="","",'3'!$B$2))</f>
        <v/>
      </c>
      <c r="BE3480" s="165" t="str">
        <f>IF('3'!$B$5="","",IF('3'!$B$69="","",'3'!$B$4))</f>
        <v/>
      </c>
    </row>
    <row r="3481" spans="50:57" x14ac:dyDescent="0.25">
      <c r="AX3481" s="161" t="str">
        <f>IF('3'!$B$5="","",IF('3'!$B$69="","",'3'!$B$5))</f>
        <v/>
      </c>
      <c r="AY3481" s="162" t="str">
        <f>IF('3'!$B$5="","",IF('3'!$B$69="","","PCF008002"))</f>
        <v/>
      </c>
      <c r="AZ3481" s="163" t="str">
        <f>IF('3'!$B$5="","",IF('3'!$B$69="","",1))</f>
        <v/>
      </c>
      <c r="BA3481" s="162" t="str">
        <f>IF('3'!$B$5="","",IF('3'!$B$69="","",15))</f>
        <v/>
      </c>
      <c r="BB3481" s="162" t="str">
        <f>IF('3'!$B$5="","",IF('3'!$B$69="","",IF('3'!$D$69="","",'3'!$O$69)))</f>
        <v/>
      </c>
      <c r="BC3481" s="164" t="str">
        <f>IF('3'!$B$5="","",IF('3'!$B$69="","",0))</f>
        <v/>
      </c>
      <c r="BD3481" s="162" t="str">
        <f>IF('3'!$B$5="","",IF('3'!$B$69="","",'3'!$B$2))</f>
        <v/>
      </c>
      <c r="BE3481" s="165" t="str">
        <f>IF('3'!$B$5="","",IF('3'!$B$69="","",'3'!$B$4))</f>
        <v/>
      </c>
    </row>
    <row r="3482" spans="50:57" x14ac:dyDescent="0.25">
      <c r="AX3482" s="161" t="str">
        <f>IF('3'!$B$5="","",IF('3'!$B$69="","",'3'!$B$5))</f>
        <v/>
      </c>
      <c r="AY3482" s="162" t="str">
        <f>IF('3'!$B$5="","",IF('3'!$B$69="","","PCF008002"))</f>
        <v/>
      </c>
      <c r="AZ3482" s="163" t="str">
        <f>IF('3'!$B$5="","",IF('3'!$B$69="","",1))</f>
        <v/>
      </c>
      <c r="BA3482" s="162" t="str">
        <f>IF('3'!$B$5="","",IF('3'!$B$69="","",16))</f>
        <v/>
      </c>
      <c r="BB3482" s="162" t="str">
        <f>IF('3'!$B$5="","",IF('3'!$B$69="","",IF('3'!$D$69="","",'3'!$P$69)))</f>
        <v/>
      </c>
      <c r="BC3482" s="164" t="str">
        <f>IF('3'!$B$5="","",IF('3'!$B$69="","",0))</f>
        <v/>
      </c>
      <c r="BD3482" s="162" t="str">
        <f>IF('3'!$B$5="","",IF('3'!$B$69="","",'3'!$B$2))</f>
        <v/>
      </c>
      <c r="BE3482" s="165" t="str">
        <f>IF('3'!$B$5="","",IF('3'!$B$69="","",'3'!$B$4))</f>
        <v/>
      </c>
    </row>
    <row r="3483" spans="50:57" x14ac:dyDescent="0.25">
      <c r="AX3483" s="161" t="str">
        <f>IF('4'!$B$5="","",IF('4'!$B$60="","",'4'!$B$5))</f>
        <v/>
      </c>
      <c r="AY3483" s="162" t="str">
        <f>IF('4'!$B$5="","",IF('4'!$B$60="","","PCF008002"))</f>
        <v/>
      </c>
      <c r="AZ3483" s="163" t="str">
        <f>IF('4'!$B$5="","",IF('4'!$B$60="","",1))</f>
        <v/>
      </c>
      <c r="BA3483" s="162" t="str">
        <f>IF('4'!$B$5="","",IF('4'!$B$60="","",13))</f>
        <v/>
      </c>
      <c r="BB3483" s="162" t="str">
        <f>IF('4'!$B$5="","",IF('4'!$B$60="","",IF('4'!$B$60="","",'4'!$M$60)))</f>
        <v/>
      </c>
      <c r="BC3483" s="164" t="str">
        <f>IF('4'!$B$5="","",IF('4'!$B$60="","",0))</f>
        <v/>
      </c>
      <c r="BD3483" s="162" t="str">
        <f>IF('4'!$B$5="","",IF('4'!$B$60="","",'4'!$B$2))</f>
        <v/>
      </c>
      <c r="BE3483" s="165" t="str">
        <f>IF('4'!$B$5="","",IF('4'!$B$60="","",'4'!$B$4))</f>
        <v/>
      </c>
    </row>
    <row r="3484" spans="50:57" x14ac:dyDescent="0.25">
      <c r="AX3484" s="161" t="str">
        <f>IF('4'!$B$5="","",IF('4'!$B$60="","",'4'!$B$5))</f>
        <v/>
      </c>
      <c r="AY3484" s="162" t="str">
        <f>IF('4'!$B$5="","",IF('4'!$B$60="","","PCF008002"))</f>
        <v/>
      </c>
      <c r="AZ3484" s="163" t="str">
        <f>IF('4'!$B$5="","",IF('4'!$B$60="","",1))</f>
        <v/>
      </c>
      <c r="BA3484" s="162" t="str">
        <f>IF('4'!$B$5="","",IF('4'!$B$60="","",15))</f>
        <v/>
      </c>
      <c r="BB3484" s="162" t="str">
        <f>IF('4'!$B$5="","",IF('4'!$B$60="","",IF('4'!$D$60="","",'4'!$O$60)))</f>
        <v/>
      </c>
      <c r="BC3484" s="164" t="str">
        <f>IF('4'!$B$5="","",IF('4'!$B$60="","",0))</f>
        <v/>
      </c>
      <c r="BD3484" s="162" t="str">
        <f>IF('4'!$B$5="","",IF('4'!$B$60="","",'4'!$B$2))</f>
        <v/>
      </c>
      <c r="BE3484" s="165" t="str">
        <f>IF('4'!$B$5="","",IF('4'!$B$60="","",'4'!$B$4))</f>
        <v/>
      </c>
    </row>
    <row r="3485" spans="50:57" x14ac:dyDescent="0.25">
      <c r="AX3485" s="161" t="str">
        <f>IF('4'!$B$5="","",IF('4'!$B$60="","",'4'!$B$5))</f>
        <v/>
      </c>
      <c r="AY3485" s="162" t="str">
        <f>IF('4'!$B$5="","",IF('4'!$B$60="","","PCF008002"))</f>
        <v/>
      </c>
      <c r="AZ3485" s="163" t="str">
        <f>IF('4'!$B$5="","",IF('4'!$B$60="","",1))</f>
        <v/>
      </c>
      <c r="BA3485" s="162" t="str">
        <f>IF('4'!$B$5="","",IF('4'!$B$60="","",16))</f>
        <v/>
      </c>
      <c r="BB3485" s="162" t="str">
        <f>IF('4'!$B$5="","",IF('4'!$B$60="","",IF('4'!$D$60="","",'4'!$P$60)))</f>
        <v/>
      </c>
      <c r="BC3485" s="164" t="str">
        <f>IF('4'!$B$5="","",IF('4'!$B$60="","",0))</f>
        <v/>
      </c>
      <c r="BD3485" s="162" t="str">
        <f>IF('4'!$B$5="","",IF('4'!$B$60="","",'4'!$B$2))</f>
        <v/>
      </c>
      <c r="BE3485" s="165" t="str">
        <f>IF('4'!$B$5="","",IF('4'!$B$60="","",'4'!$B$4))</f>
        <v/>
      </c>
    </row>
    <row r="3486" spans="50:57" x14ac:dyDescent="0.25">
      <c r="AX3486" s="161" t="str">
        <f>IF('4'!$B$5="","",IF('4'!$B$61="","",'4'!$B$5))</f>
        <v/>
      </c>
      <c r="AY3486" s="162" t="str">
        <f>IF('4'!$B$5="","",IF('4'!$B$61="","","PCF008002"))</f>
        <v/>
      </c>
      <c r="AZ3486" s="163" t="str">
        <f>IF('4'!$B$5="","",IF('4'!$B$61="","",1))</f>
        <v/>
      </c>
      <c r="BA3486" s="162" t="str">
        <f>IF('4'!$B$5="","",IF('4'!$B$61="","",13))</f>
        <v/>
      </c>
      <c r="BB3486" s="162" t="str">
        <f>IF('4'!$B$5="","",IF('4'!$B$61="","",IF('4'!$B$61="","",'4'!$M$61)))</f>
        <v/>
      </c>
      <c r="BC3486" s="164" t="str">
        <f>IF('4'!$B$5="","",IF('4'!$B$61="","",0))</f>
        <v/>
      </c>
      <c r="BD3486" s="162" t="str">
        <f>IF('4'!$B$5="","",IF('4'!$B$61="","",'4'!$B$2))</f>
        <v/>
      </c>
      <c r="BE3486" s="165" t="str">
        <f>IF('4'!$B$5="","",IF('4'!$B$61="","",'4'!$B$4))</f>
        <v/>
      </c>
    </row>
    <row r="3487" spans="50:57" x14ac:dyDescent="0.25">
      <c r="AX3487" s="161" t="str">
        <f>IF('4'!$B$5="","",IF('4'!$B$61="","",'4'!$B$5))</f>
        <v/>
      </c>
      <c r="AY3487" s="162" t="str">
        <f>IF('4'!$B$5="","",IF('4'!$B$61="","","PCF008002"))</f>
        <v/>
      </c>
      <c r="AZ3487" s="163" t="str">
        <f>IF('4'!$B$5="","",IF('4'!$B$61="","",1))</f>
        <v/>
      </c>
      <c r="BA3487" s="162" t="str">
        <f>IF('4'!$B$5="","",IF('4'!$B$61="","",15))</f>
        <v/>
      </c>
      <c r="BB3487" s="162" t="str">
        <f>IF('4'!$B$5="","",IF('4'!$B$61="","",IF('4'!$D$61="","",'4'!$O$61)))</f>
        <v/>
      </c>
      <c r="BC3487" s="164" t="str">
        <f>IF('4'!$B$5="","",IF('4'!$B$61="","",0))</f>
        <v/>
      </c>
      <c r="BD3487" s="162" t="str">
        <f>IF('4'!$B$5="","",IF('4'!$B$61="","",'4'!$B$2))</f>
        <v/>
      </c>
      <c r="BE3487" s="165" t="str">
        <f>IF('4'!$B$5="","",IF('4'!$B$61="","",'4'!$B$4))</f>
        <v/>
      </c>
    </row>
    <row r="3488" spans="50:57" x14ac:dyDescent="0.25">
      <c r="AX3488" s="161" t="str">
        <f>IF('4'!$B$5="","",IF('4'!$B$61="","",'4'!$B$5))</f>
        <v/>
      </c>
      <c r="AY3488" s="162" t="str">
        <f>IF('4'!$B$5="","",IF('4'!$B$61="","","PCF008002"))</f>
        <v/>
      </c>
      <c r="AZ3488" s="163" t="str">
        <f>IF('4'!$B$5="","",IF('4'!$B$61="","",1))</f>
        <v/>
      </c>
      <c r="BA3488" s="162" t="str">
        <f>IF('4'!$B$5="","",IF('4'!$B$61="","",16))</f>
        <v/>
      </c>
      <c r="BB3488" s="162" t="str">
        <f>IF('4'!$B$5="","",IF('4'!$B$61="","",IF('4'!$D$61="","",'4'!$P$61)))</f>
        <v/>
      </c>
      <c r="BC3488" s="164" t="str">
        <f>IF('4'!$B$5="","",IF('4'!$B$61="","",0))</f>
        <v/>
      </c>
      <c r="BD3488" s="162" t="str">
        <f>IF('4'!$B$5="","",IF('4'!$B$61="","",'4'!$B$2))</f>
        <v/>
      </c>
      <c r="BE3488" s="165" t="str">
        <f>IF('4'!$B$5="","",IF('4'!$B$61="","",'4'!$B$4))</f>
        <v/>
      </c>
    </row>
    <row r="3489" spans="50:57" x14ac:dyDescent="0.25">
      <c r="AX3489" s="161" t="str">
        <f>IF('4'!$B$5="","",IF('4'!$B$62="","",'4'!$B$5))</f>
        <v/>
      </c>
      <c r="AY3489" s="162" t="str">
        <f>IF('4'!$B$5="","",IF('4'!$B$62="","","PCF008002"))</f>
        <v/>
      </c>
      <c r="AZ3489" s="163" t="str">
        <f>IF('4'!$B$5="","",IF('4'!$B$62="","",1))</f>
        <v/>
      </c>
      <c r="BA3489" s="162" t="str">
        <f>IF('4'!$B$5="","",IF('4'!$B$62="","",13))</f>
        <v/>
      </c>
      <c r="BB3489" s="162" t="str">
        <f>IF('4'!$B$5="","",IF('4'!$B$62="","",IF('4'!$B$62="","",'4'!$M$62)))</f>
        <v/>
      </c>
      <c r="BC3489" s="164" t="str">
        <f>IF('4'!$B$5="","",IF('4'!$B$62="","",0))</f>
        <v/>
      </c>
      <c r="BD3489" s="162" t="str">
        <f>IF('4'!$B$5="","",IF('4'!$B$62="","",'4'!$B$2))</f>
        <v/>
      </c>
      <c r="BE3489" s="165" t="str">
        <f>IF('4'!$B$5="","",IF('4'!$B$62="","",'4'!$B$4))</f>
        <v/>
      </c>
    </row>
    <row r="3490" spans="50:57" x14ac:dyDescent="0.25">
      <c r="AX3490" s="161" t="str">
        <f>IF('4'!$B$5="","",IF('4'!$B$62="","",'4'!$B$5))</f>
        <v/>
      </c>
      <c r="AY3490" s="162" t="str">
        <f>IF('4'!$B$5="","",IF('4'!$B$62="","","PCF008002"))</f>
        <v/>
      </c>
      <c r="AZ3490" s="163" t="str">
        <f>IF('4'!$B$5="","",IF('4'!$B$62="","",1))</f>
        <v/>
      </c>
      <c r="BA3490" s="162" t="str">
        <f>IF('4'!$B$5="","",IF('4'!$B$62="","",15))</f>
        <v/>
      </c>
      <c r="BB3490" s="162" t="str">
        <f>IF('4'!$B$5="","",IF('4'!$B$62="","",IF('4'!$D$62="","",'4'!$O$62)))</f>
        <v/>
      </c>
      <c r="BC3490" s="164" t="str">
        <f>IF('4'!$B$5="","",IF('4'!$B$62="","",0))</f>
        <v/>
      </c>
      <c r="BD3490" s="162" t="str">
        <f>IF('4'!$B$5="","",IF('4'!$B$62="","",'4'!$B$2))</f>
        <v/>
      </c>
      <c r="BE3490" s="165" t="str">
        <f>IF('4'!$B$5="","",IF('4'!$B$62="","",'4'!$B$4))</f>
        <v/>
      </c>
    </row>
    <row r="3491" spans="50:57" x14ac:dyDescent="0.25">
      <c r="AX3491" s="161" t="str">
        <f>IF('4'!$B$5="","",IF('4'!$B$62="","",'4'!$B$5))</f>
        <v/>
      </c>
      <c r="AY3491" s="162" t="str">
        <f>IF('4'!$B$5="","",IF('4'!$B$62="","","PCF008002"))</f>
        <v/>
      </c>
      <c r="AZ3491" s="163" t="str">
        <f>IF('4'!$B$5="","",IF('4'!$B$62="","",1))</f>
        <v/>
      </c>
      <c r="BA3491" s="162" t="str">
        <f>IF('4'!$B$5="","",IF('4'!$B$62="","",16))</f>
        <v/>
      </c>
      <c r="BB3491" s="162" t="str">
        <f>IF('4'!$B$5="","",IF('4'!$B$62="","",IF('4'!$D$62="","",'4'!$P$62)))</f>
        <v/>
      </c>
      <c r="BC3491" s="164" t="str">
        <f>IF('4'!$B$5="","",IF('4'!$B$62="","",0))</f>
        <v/>
      </c>
      <c r="BD3491" s="162" t="str">
        <f>IF('4'!$B$5="","",IF('4'!$B$62="","",'4'!$B$2))</f>
        <v/>
      </c>
      <c r="BE3491" s="165" t="str">
        <f>IF('4'!$B$5="","",IF('4'!$B$62="","",'4'!$B$4))</f>
        <v/>
      </c>
    </row>
    <row r="3492" spans="50:57" x14ac:dyDescent="0.25">
      <c r="AX3492" s="161" t="str">
        <f>IF('4'!$B$5="","",IF('4'!$B$63="","",'4'!$B$5))</f>
        <v/>
      </c>
      <c r="AY3492" s="162" t="str">
        <f>IF('4'!$B$5="","",IF('4'!$B$63="","","PCF008002"))</f>
        <v/>
      </c>
      <c r="AZ3492" s="163" t="str">
        <f>IF('4'!$B$5="","",IF('4'!$B$63="","",1))</f>
        <v/>
      </c>
      <c r="BA3492" s="162" t="str">
        <f>IF('4'!$B$5="","",IF('4'!$B$63="","",13))</f>
        <v/>
      </c>
      <c r="BB3492" s="162" t="str">
        <f>IF('4'!$B$5="","",IF('4'!$B$63="","",IF('4'!$B$63="","",'4'!$M$63)))</f>
        <v/>
      </c>
      <c r="BC3492" s="164" t="str">
        <f>IF('4'!$B$5="","",IF('4'!$B$63="","",0))</f>
        <v/>
      </c>
      <c r="BD3492" s="162" t="str">
        <f>IF('4'!$B$5="","",IF('4'!$B$63="","",'4'!$B$2))</f>
        <v/>
      </c>
      <c r="BE3492" s="165" t="str">
        <f>IF('4'!$B$5="","",IF('4'!$B$63="","",'4'!$B$4))</f>
        <v/>
      </c>
    </row>
    <row r="3493" spans="50:57" x14ac:dyDescent="0.25">
      <c r="AX3493" s="161" t="str">
        <f>IF('4'!$B$5="","",IF('4'!$B$63="","",'4'!$B$5))</f>
        <v/>
      </c>
      <c r="AY3493" s="162" t="str">
        <f>IF('4'!$B$5="","",IF('4'!$B$63="","","PCF008002"))</f>
        <v/>
      </c>
      <c r="AZ3493" s="163" t="str">
        <f>IF('4'!$B$5="","",IF('4'!$B$63="","",1))</f>
        <v/>
      </c>
      <c r="BA3493" s="162" t="str">
        <f>IF('4'!$B$5="","",IF('4'!$B$63="","",15))</f>
        <v/>
      </c>
      <c r="BB3493" s="162" t="str">
        <f>IF('4'!$B$5="","",IF('4'!$B$63="","",IF('4'!$D$63="","",'4'!$O$63)))</f>
        <v/>
      </c>
      <c r="BC3493" s="164" t="str">
        <f>IF('4'!$B$5="","",IF('4'!$B$63="","",0))</f>
        <v/>
      </c>
      <c r="BD3493" s="162" t="str">
        <f>IF('4'!$B$5="","",IF('4'!$B$63="","",'4'!$B$2))</f>
        <v/>
      </c>
      <c r="BE3493" s="165" t="str">
        <f>IF('4'!$B$5="","",IF('4'!$B$63="","",'4'!$B$4))</f>
        <v/>
      </c>
    </row>
    <row r="3494" spans="50:57" x14ac:dyDescent="0.25">
      <c r="AX3494" s="161" t="str">
        <f>IF('4'!$B$5="","",IF('4'!$B$63="","",'4'!$B$5))</f>
        <v/>
      </c>
      <c r="AY3494" s="162" t="str">
        <f>IF('4'!$B$5="","",IF('4'!$B$63="","","PCF008002"))</f>
        <v/>
      </c>
      <c r="AZ3494" s="163" t="str">
        <f>IF('4'!$B$5="","",IF('4'!$B$63="","",1))</f>
        <v/>
      </c>
      <c r="BA3494" s="162" t="str">
        <f>IF('4'!$B$5="","",IF('4'!$B$63="","",16))</f>
        <v/>
      </c>
      <c r="BB3494" s="162" t="str">
        <f>IF('4'!$B$5="","",IF('4'!$B$63="","",IF('4'!$D$63="","",'4'!$P$63)))</f>
        <v/>
      </c>
      <c r="BC3494" s="164" t="str">
        <f>IF('4'!$B$5="","",IF('4'!$B$63="","",0))</f>
        <v/>
      </c>
      <c r="BD3494" s="162" t="str">
        <f>IF('4'!$B$5="","",IF('4'!$B$63="","",'4'!$B$2))</f>
        <v/>
      </c>
      <c r="BE3494" s="165" t="str">
        <f>IF('4'!$B$5="","",IF('4'!$B$63="","",'4'!$B$4))</f>
        <v/>
      </c>
    </row>
    <row r="3495" spans="50:57" x14ac:dyDescent="0.25">
      <c r="AX3495" s="161" t="str">
        <f>IF('4'!$B$5="","",IF('4'!$B$64="","",'4'!$B$5))</f>
        <v/>
      </c>
      <c r="AY3495" s="162" t="str">
        <f>IF('4'!$B$5="","",IF('4'!$B$64="","","PCF008002"))</f>
        <v/>
      </c>
      <c r="AZ3495" s="163" t="str">
        <f>IF('4'!$B$5="","",IF('4'!$B$64="","",1))</f>
        <v/>
      </c>
      <c r="BA3495" s="162" t="str">
        <f>IF('4'!$B$5="","",IF('4'!$B$64="","",13))</f>
        <v/>
      </c>
      <c r="BB3495" s="162" t="str">
        <f>IF('4'!$B$5="","",IF('4'!$B$64="","",IF('4'!$B$64="","",'4'!$M$64)))</f>
        <v/>
      </c>
      <c r="BC3495" s="164" t="str">
        <f>IF('4'!$B$5="","",IF('4'!$B$64="","",0))</f>
        <v/>
      </c>
      <c r="BD3495" s="162" t="str">
        <f>IF('4'!$B$5="","",IF('4'!$B$64="","",'4'!$B$2))</f>
        <v/>
      </c>
      <c r="BE3495" s="165" t="str">
        <f>IF('4'!$B$5="","",IF('4'!$B$64="","",'4'!$B$4))</f>
        <v/>
      </c>
    </row>
    <row r="3496" spans="50:57" x14ac:dyDescent="0.25">
      <c r="AX3496" s="161" t="str">
        <f>IF('4'!$B$5="","",IF('4'!$B$64="","",'4'!$B$5))</f>
        <v/>
      </c>
      <c r="AY3496" s="162" t="str">
        <f>IF('4'!$B$5="","",IF('4'!$B$64="","","PCF008002"))</f>
        <v/>
      </c>
      <c r="AZ3496" s="163" t="str">
        <f>IF('4'!$B$5="","",IF('4'!$B$64="","",1))</f>
        <v/>
      </c>
      <c r="BA3496" s="162" t="str">
        <f>IF('4'!$B$5="","",IF('4'!$B$64="","",15))</f>
        <v/>
      </c>
      <c r="BB3496" s="162" t="str">
        <f>IF('4'!$B$5="","",IF('4'!$B$64="","",IF('4'!$D$64="","",'4'!$O$64)))</f>
        <v/>
      </c>
      <c r="BC3496" s="164" t="str">
        <f>IF('4'!$B$5="","",IF('4'!$B$64="","",0))</f>
        <v/>
      </c>
      <c r="BD3496" s="162" t="str">
        <f>IF('4'!$B$5="","",IF('4'!$B$64="","",'4'!$B$2))</f>
        <v/>
      </c>
      <c r="BE3496" s="165" t="str">
        <f>IF('4'!$B$5="","",IF('4'!$B$64="","",'4'!$B$4))</f>
        <v/>
      </c>
    </row>
    <row r="3497" spans="50:57" x14ac:dyDescent="0.25">
      <c r="AX3497" s="161" t="str">
        <f>IF('4'!$B$5="","",IF('4'!$B$64="","",'4'!$B$5))</f>
        <v/>
      </c>
      <c r="AY3497" s="162" t="str">
        <f>IF('4'!$B$5="","",IF('4'!$B$64="","","PCF008002"))</f>
        <v/>
      </c>
      <c r="AZ3497" s="163" t="str">
        <f>IF('4'!$B$5="","",IF('4'!$B$64="","",1))</f>
        <v/>
      </c>
      <c r="BA3497" s="162" t="str">
        <f>IF('4'!$B$5="","",IF('4'!$B$64="","",16))</f>
        <v/>
      </c>
      <c r="BB3497" s="162" t="str">
        <f>IF('4'!$B$5="","",IF('4'!$B$64="","",IF('4'!$D$64="","",'4'!$P$64)))</f>
        <v/>
      </c>
      <c r="BC3497" s="164" t="str">
        <f>IF('4'!$B$5="","",IF('4'!$B$64="","",0))</f>
        <v/>
      </c>
      <c r="BD3497" s="162" t="str">
        <f>IF('4'!$B$5="","",IF('4'!$B$64="","",'4'!$B$2))</f>
        <v/>
      </c>
      <c r="BE3497" s="165" t="str">
        <f>IF('4'!$B$5="","",IF('4'!$B$64="","",'4'!$B$4))</f>
        <v/>
      </c>
    </row>
    <row r="3498" spans="50:57" x14ac:dyDescent="0.25">
      <c r="AX3498" s="161" t="str">
        <f>IF('4'!$B$5="","",IF('4'!$B$65="","",'4'!$B$5))</f>
        <v/>
      </c>
      <c r="AY3498" s="162" t="str">
        <f>IF('4'!$B$5="","",IF('4'!$B$65="","","PCF008002"))</f>
        <v/>
      </c>
      <c r="AZ3498" s="163" t="str">
        <f>IF('4'!$B$5="","",IF('4'!$B$65="","",1))</f>
        <v/>
      </c>
      <c r="BA3498" s="162" t="str">
        <f>IF('4'!$B$5="","",IF('4'!$B$65="","",13))</f>
        <v/>
      </c>
      <c r="BB3498" s="162" t="str">
        <f>IF('4'!$B$5="","",IF('4'!$B$65="","",IF('4'!$B$65="","",'4'!$M$65)))</f>
        <v/>
      </c>
      <c r="BC3498" s="164" t="str">
        <f>IF('4'!$B$5="","",IF('4'!$B$65="","",0))</f>
        <v/>
      </c>
      <c r="BD3498" s="162" t="str">
        <f>IF('4'!$B$5="","",IF('4'!$B$65="","",'4'!$B$2))</f>
        <v/>
      </c>
      <c r="BE3498" s="165" t="str">
        <f>IF('4'!$B$5="","",IF('4'!$B$65="","",'4'!$B$4))</f>
        <v/>
      </c>
    </row>
    <row r="3499" spans="50:57" x14ac:dyDescent="0.25">
      <c r="AX3499" s="161" t="str">
        <f>IF('4'!$B$5="","",IF('4'!$B$65="","",'4'!$B$5))</f>
        <v/>
      </c>
      <c r="AY3499" s="162" t="str">
        <f>IF('4'!$B$5="","",IF('4'!$B$65="","","PCF008002"))</f>
        <v/>
      </c>
      <c r="AZ3499" s="163" t="str">
        <f>IF('4'!$B$5="","",IF('4'!$B$65="","",1))</f>
        <v/>
      </c>
      <c r="BA3499" s="162" t="str">
        <f>IF('4'!$B$5="","",IF('4'!$B$65="","",15))</f>
        <v/>
      </c>
      <c r="BB3499" s="162" t="str">
        <f>IF('4'!$B$5="","",IF('4'!$B$65="","",IF('4'!$D$65="","",'4'!$O$65)))</f>
        <v/>
      </c>
      <c r="BC3499" s="164" t="str">
        <f>IF('4'!$B$5="","",IF('4'!$B$65="","",0))</f>
        <v/>
      </c>
      <c r="BD3499" s="162" t="str">
        <f>IF('4'!$B$5="","",IF('4'!$B$65="","",'4'!$B$2))</f>
        <v/>
      </c>
      <c r="BE3499" s="165" t="str">
        <f>IF('4'!$B$5="","",IF('4'!$B$65="","",'4'!$B$4))</f>
        <v/>
      </c>
    </row>
    <row r="3500" spans="50:57" x14ac:dyDescent="0.25">
      <c r="AX3500" s="161" t="str">
        <f>IF('4'!$B$5="","",IF('4'!$B$65="","",'4'!$B$5))</f>
        <v/>
      </c>
      <c r="AY3500" s="162" t="str">
        <f>IF('4'!$B$5="","",IF('4'!$B$65="","","PCF008002"))</f>
        <v/>
      </c>
      <c r="AZ3500" s="163" t="str">
        <f>IF('4'!$B$5="","",IF('4'!$B$65="","",1))</f>
        <v/>
      </c>
      <c r="BA3500" s="162" t="str">
        <f>IF('4'!$B$5="","",IF('4'!$B$65="","",16))</f>
        <v/>
      </c>
      <c r="BB3500" s="162" t="str">
        <f>IF('4'!$B$5="","",IF('4'!$B$65="","",IF('4'!$D$65="","",'4'!$P$65)))</f>
        <v/>
      </c>
      <c r="BC3500" s="164" t="str">
        <f>IF('4'!$B$5="","",IF('4'!$B$65="","",0))</f>
        <v/>
      </c>
      <c r="BD3500" s="162" t="str">
        <f>IF('4'!$B$5="","",IF('4'!$B$65="","",'4'!$B$2))</f>
        <v/>
      </c>
      <c r="BE3500" s="165" t="str">
        <f>IF('4'!$B$5="","",IF('4'!$B$65="","",'4'!$B$4))</f>
        <v/>
      </c>
    </row>
    <row r="3501" spans="50:57" x14ac:dyDescent="0.25">
      <c r="AX3501" s="161" t="str">
        <f>IF('4'!$B$5="","",IF('4'!$B$66="","",'4'!$B$5))</f>
        <v/>
      </c>
      <c r="AY3501" s="162" t="str">
        <f>IF('4'!$B$5="","",IF('4'!$B$66="","","PCF008002"))</f>
        <v/>
      </c>
      <c r="AZ3501" s="163" t="str">
        <f>IF('4'!$B$5="","",IF('4'!$B$66="","",1))</f>
        <v/>
      </c>
      <c r="BA3501" s="162" t="str">
        <f>IF('4'!$B$5="","",IF('4'!$B$66="","",13))</f>
        <v/>
      </c>
      <c r="BB3501" s="162" t="str">
        <f>IF('4'!$B$5="","",IF('4'!$B$66="","",IF('4'!$B$66="","",'4'!$M$66)))</f>
        <v/>
      </c>
      <c r="BC3501" s="164" t="str">
        <f>IF('4'!$B$5="","",IF('4'!$B$66="","",0))</f>
        <v/>
      </c>
      <c r="BD3501" s="162" t="str">
        <f>IF('4'!$B$5="","",IF('4'!$B$66="","",'4'!$B$2))</f>
        <v/>
      </c>
      <c r="BE3501" s="165" t="str">
        <f>IF('4'!$B$5="","",IF('4'!$B$66="","",'4'!$B$4))</f>
        <v/>
      </c>
    </row>
    <row r="3502" spans="50:57" x14ac:dyDescent="0.25">
      <c r="AX3502" s="161" t="str">
        <f>IF('4'!$B$5="","",IF('4'!$B$66="","",'4'!$B$5))</f>
        <v/>
      </c>
      <c r="AY3502" s="162" t="str">
        <f>IF('4'!$B$5="","",IF('4'!$B$66="","","PCF008002"))</f>
        <v/>
      </c>
      <c r="AZ3502" s="163" t="str">
        <f>IF('4'!$B$5="","",IF('4'!$B$66="","",1))</f>
        <v/>
      </c>
      <c r="BA3502" s="162" t="str">
        <f>IF('4'!$B$5="","",IF('4'!$B$66="","",15))</f>
        <v/>
      </c>
      <c r="BB3502" s="162" t="str">
        <f>IF('4'!$B$5="","",IF('4'!$B$66="","",IF('4'!$D$66="","",'4'!$O$66)))</f>
        <v/>
      </c>
      <c r="BC3502" s="164" t="str">
        <f>IF('4'!$B$5="","",IF('4'!$B$66="","",0))</f>
        <v/>
      </c>
      <c r="BD3502" s="162" t="str">
        <f>IF('4'!$B$5="","",IF('4'!$B$66="","",'4'!$B$2))</f>
        <v/>
      </c>
      <c r="BE3502" s="165" t="str">
        <f>IF('4'!$B$5="","",IF('4'!$B$66="","",'4'!$B$4))</f>
        <v/>
      </c>
    </row>
    <row r="3503" spans="50:57" x14ac:dyDescent="0.25">
      <c r="AX3503" s="161" t="str">
        <f>IF('4'!$B$5="","",IF('4'!$B$66="","",'4'!$B$5))</f>
        <v/>
      </c>
      <c r="AY3503" s="162" t="str">
        <f>IF('4'!$B$5="","",IF('4'!$B$66="","","PCF008002"))</f>
        <v/>
      </c>
      <c r="AZ3503" s="163" t="str">
        <f>IF('4'!$B$5="","",IF('4'!$B$66="","",1))</f>
        <v/>
      </c>
      <c r="BA3503" s="162" t="str">
        <f>IF('4'!$B$5="","",IF('4'!$B$66="","",16))</f>
        <v/>
      </c>
      <c r="BB3503" s="162" t="str">
        <f>IF('4'!$B$5="","",IF('4'!$B$66="","",IF('4'!$D$66="","",'4'!$P$66)))</f>
        <v/>
      </c>
      <c r="BC3503" s="164" t="str">
        <f>IF('4'!$B$5="","",IF('4'!$B$66="","",0))</f>
        <v/>
      </c>
      <c r="BD3503" s="162" t="str">
        <f>IF('4'!$B$5="","",IF('4'!$B$66="","",'4'!$B$2))</f>
        <v/>
      </c>
      <c r="BE3503" s="165" t="str">
        <f>IF('4'!$B$5="","",IF('4'!$B$66="","",'4'!$B$4))</f>
        <v/>
      </c>
    </row>
    <row r="3504" spans="50:57" x14ac:dyDescent="0.25">
      <c r="AX3504" s="161" t="str">
        <f>IF('4'!$B$5="","",IF('4'!$B$67="","",'4'!$B$5))</f>
        <v/>
      </c>
      <c r="AY3504" s="162" t="str">
        <f>IF('4'!$B$5="","",IF('4'!$B$67="","","PCF008002"))</f>
        <v/>
      </c>
      <c r="AZ3504" s="163" t="str">
        <f>IF('4'!$B$5="","",IF('4'!$B$67="","",1))</f>
        <v/>
      </c>
      <c r="BA3504" s="162" t="str">
        <f>IF('4'!$B$5="","",IF('4'!$B$67="","",13))</f>
        <v/>
      </c>
      <c r="BB3504" s="162" t="str">
        <f>IF('4'!$B$5="","",IF('4'!$B$67="","",IF('4'!$B$67="","",'4'!$M$67)))</f>
        <v/>
      </c>
      <c r="BC3504" s="164" t="str">
        <f>IF('4'!$B$5="","",IF('4'!$B$67="","",0))</f>
        <v/>
      </c>
      <c r="BD3504" s="162" t="str">
        <f>IF('4'!$B$5="","",IF('4'!$B$67="","",'4'!$B$2))</f>
        <v/>
      </c>
      <c r="BE3504" s="165" t="str">
        <f>IF('4'!$B$5="","",IF('4'!$B$67="","",'4'!$B$4))</f>
        <v/>
      </c>
    </row>
    <row r="3505" spans="50:57" x14ac:dyDescent="0.25">
      <c r="AX3505" s="161" t="str">
        <f>IF('4'!$B$5="","",IF('4'!$B$67="","",'4'!$B$5))</f>
        <v/>
      </c>
      <c r="AY3505" s="162" t="str">
        <f>IF('4'!$B$5="","",IF('4'!$B$67="","","PCF008002"))</f>
        <v/>
      </c>
      <c r="AZ3505" s="163" t="str">
        <f>IF('4'!$B$5="","",IF('4'!$B$67="","",1))</f>
        <v/>
      </c>
      <c r="BA3505" s="162" t="str">
        <f>IF('4'!$B$5="","",IF('4'!$B$67="","",15))</f>
        <v/>
      </c>
      <c r="BB3505" s="162" t="str">
        <f>IF('4'!$B$5="","",IF('4'!$B$67="","",IF('4'!$D$67="","",'4'!$O$67)))</f>
        <v/>
      </c>
      <c r="BC3505" s="164" t="str">
        <f>IF('4'!$B$5="","",IF('4'!$B$67="","",0))</f>
        <v/>
      </c>
      <c r="BD3505" s="162" t="str">
        <f>IF('4'!$B$5="","",IF('4'!$B$67="","",'4'!$B$2))</f>
        <v/>
      </c>
      <c r="BE3505" s="165" t="str">
        <f>IF('4'!$B$5="","",IF('4'!$B$67="","",'4'!$B$4))</f>
        <v/>
      </c>
    </row>
    <row r="3506" spans="50:57" x14ac:dyDescent="0.25">
      <c r="AX3506" s="161" t="str">
        <f>IF('4'!$B$5="","",IF('4'!$B$67="","",'4'!$B$5))</f>
        <v/>
      </c>
      <c r="AY3506" s="162" t="str">
        <f>IF('4'!$B$5="","",IF('4'!$B$67="","","PCF008002"))</f>
        <v/>
      </c>
      <c r="AZ3506" s="163" t="str">
        <f>IF('4'!$B$5="","",IF('4'!$B$67="","",1))</f>
        <v/>
      </c>
      <c r="BA3506" s="162" t="str">
        <f>IF('4'!$B$5="","",IF('4'!$B$67="","",16))</f>
        <v/>
      </c>
      <c r="BB3506" s="162" t="str">
        <f>IF('4'!$B$5="","",IF('4'!$B$67="","",IF('4'!$D$67="","",'4'!$P$67)))</f>
        <v/>
      </c>
      <c r="BC3506" s="164" t="str">
        <f>IF('4'!$B$5="","",IF('4'!$B$67="","",0))</f>
        <v/>
      </c>
      <c r="BD3506" s="162" t="str">
        <f>IF('4'!$B$5="","",IF('4'!$B$67="","",'4'!$B$2))</f>
        <v/>
      </c>
      <c r="BE3506" s="165" t="str">
        <f>IF('4'!$B$5="","",IF('4'!$B$67="","",'4'!$B$4))</f>
        <v/>
      </c>
    </row>
    <row r="3507" spans="50:57" x14ac:dyDescent="0.25">
      <c r="AX3507" s="161" t="str">
        <f>IF('4'!$B$5="","",IF('4'!$B$68="","",'4'!$B$5))</f>
        <v/>
      </c>
      <c r="AY3507" s="162" t="str">
        <f>IF('4'!$B$5="","",IF('4'!$B$68="","","PCF008002"))</f>
        <v/>
      </c>
      <c r="AZ3507" s="163" t="str">
        <f>IF('4'!$B$5="","",IF('4'!$B$68="","",1))</f>
        <v/>
      </c>
      <c r="BA3507" s="162" t="str">
        <f>IF('4'!$B$5="","",IF('4'!$B$68="","",13))</f>
        <v/>
      </c>
      <c r="BB3507" s="162" t="str">
        <f>IF('4'!$B$5="","",IF('4'!$B$68="","",IF('4'!$B$68="","",'4'!$M$68)))</f>
        <v/>
      </c>
      <c r="BC3507" s="164" t="str">
        <f>IF('4'!$B$5="","",IF('4'!$B$68="","",0))</f>
        <v/>
      </c>
      <c r="BD3507" s="162" t="str">
        <f>IF('4'!$B$5="","",IF('4'!$B$68="","",'4'!$B$2))</f>
        <v/>
      </c>
      <c r="BE3507" s="165" t="str">
        <f>IF('4'!$B$5="","",IF('4'!$B$68="","",'4'!$B$4))</f>
        <v/>
      </c>
    </row>
    <row r="3508" spans="50:57" x14ac:dyDescent="0.25">
      <c r="AX3508" s="161" t="str">
        <f>IF('4'!$B$5="","",IF('4'!$B$68="","",'4'!$B$5))</f>
        <v/>
      </c>
      <c r="AY3508" s="162" t="str">
        <f>IF('4'!$B$5="","",IF('4'!$B$68="","","PCF008002"))</f>
        <v/>
      </c>
      <c r="AZ3508" s="163" t="str">
        <f>IF('4'!$B$5="","",IF('4'!$B$68="","",1))</f>
        <v/>
      </c>
      <c r="BA3508" s="162" t="str">
        <f>IF('4'!$B$5="","",IF('4'!$B$68="","",15))</f>
        <v/>
      </c>
      <c r="BB3508" s="162" t="str">
        <f>IF('4'!$B$5="","",IF('4'!$B$68="","",IF('4'!$D$68="","",'4'!$O$68)))</f>
        <v/>
      </c>
      <c r="BC3508" s="164" t="str">
        <f>IF('4'!$B$5="","",IF('4'!$B$68="","",0))</f>
        <v/>
      </c>
      <c r="BD3508" s="162" t="str">
        <f>IF('4'!$B$5="","",IF('4'!$B$68="","",'4'!$B$2))</f>
        <v/>
      </c>
      <c r="BE3508" s="165" t="str">
        <f>IF('4'!$B$5="","",IF('4'!$B$68="","",'4'!$B$4))</f>
        <v/>
      </c>
    </row>
    <row r="3509" spans="50:57" x14ac:dyDescent="0.25">
      <c r="AX3509" s="161" t="str">
        <f>IF('4'!$B$5="","",IF('4'!$B$68="","",'4'!$B$5))</f>
        <v/>
      </c>
      <c r="AY3509" s="162" t="str">
        <f>IF('4'!$B$5="","",IF('4'!$B$68="","","PCF008002"))</f>
        <v/>
      </c>
      <c r="AZ3509" s="163" t="str">
        <f>IF('4'!$B$5="","",IF('4'!$B$68="","",1))</f>
        <v/>
      </c>
      <c r="BA3509" s="162" t="str">
        <f>IF('4'!$B$5="","",IF('4'!$B$68="","",16))</f>
        <v/>
      </c>
      <c r="BB3509" s="162" t="str">
        <f>IF('4'!$B$5="","",IF('4'!$B$68="","",IF('4'!$D$68="","",'4'!$P$68)))</f>
        <v/>
      </c>
      <c r="BC3509" s="164" t="str">
        <f>IF('4'!$B$5="","",IF('4'!$B$68="","",0))</f>
        <v/>
      </c>
      <c r="BD3509" s="162" t="str">
        <f>IF('4'!$B$5="","",IF('4'!$B$68="","",'4'!$B$2))</f>
        <v/>
      </c>
      <c r="BE3509" s="165" t="str">
        <f>IF('4'!$B$5="","",IF('4'!$B$68="","",'4'!$B$4))</f>
        <v/>
      </c>
    </row>
    <row r="3510" spans="50:57" x14ac:dyDescent="0.25">
      <c r="AX3510" s="161" t="str">
        <f>IF('4'!$B$5="","",IF('4'!$B$69="","",'4'!$B$5))</f>
        <v/>
      </c>
      <c r="AY3510" s="162" t="str">
        <f>IF('4'!$B$5="","",IF('4'!$B$69="","","PCF008002"))</f>
        <v/>
      </c>
      <c r="AZ3510" s="163" t="str">
        <f>IF('4'!$B$5="","",IF('4'!$B$69="","",1))</f>
        <v/>
      </c>
      <c r="BA3510" s="162" t="str">
        <f>IF('4'!$B$5="","",IF('4'!$B$69="","",13))</f>
        <v/>
      </c>
      <c r="BB3510" s="162" t="str">
        <f>IF('4'!$B$5="","",IF('4'!$B$69="","",IF('4'!$B$69="","",'4'!$M$69)))</f>
        <v/>
      </c>
      <c r="BC3510" s="164" t="str">
        <f>IF('4'!$B$5="","",IF('4'!$B$69="","",0))</f>
        <v/>
      </c>
      <c r="BD3510" s="162" t="str">
        <f>IF('4'!$B$5="","",IF('4'!$B$69="","",'4'!$B$2))</f>
        <v/>
      </c>
      <c r="BE3510" s="165" t="str">
        <f>IF('4'!$B$5="","",IF('4'!$B$69="","",'4'!$B$4))</f>
        <v/>
      </c>
    </row>
    <row r="3511" spans="50:57" x14ac:dyDescent="0.25">
      <c r="AX3511" s="161" t="str">
        <f>IF('4'!$B$5="","",IF('4'!$B$69="","",'4'!$B$5))</f>
        <v/>
      </c>
      <c r="AY3511" s="162" t="str">
        <f>IF('4'!$B$5="","",IF('4'!$B$69="","","PCF008002"))</f>
        <v/>
      </c>
      <c r="AZ3511" s="163" t="str">
        <f>IF('4'!$B$5="","",IF('4'!$B$69="","",1))</f>
        <v/>
      </c>
      <c r="BA3511" s="162" t="str">
        <f>IF('4'!$B$5="","",IF('4'!$B$69="","",15))</f>
        <v/>
      </c>
      <c r="BB3511" s="162" t="str">
        <f>IF('4'!$B$5="","",IF('4'!$B$69="","",IF('4'!$D$69="","",'4'!$O$69)))</f>
        <v/>
      </c>
      <c r="BC3511" s="164" t="str">
        <f>IF('4'!$B$5="","",IF('4'!$B$69="","",0))</f>
        <v/>
      </c>
      <c r="BD3511" s="162" t="str">
        <f>IF('4'!$B$5="","",IF('4'!$B$69="","",'4'!$B$2))</f>
        <v/>
      </c>
      <c r="BE3511" s="165" t="str">
        <f>IF('4'!$B$5="","",IF('4'!$B$69="","",'4'!$B$4))</f>
        <v/>
      </c>
    </row>
    <row r="3512" spans="50:57" x14ac:dyDescent="0.25">
      <c r="AX3512" s="161" t="str">
        <f>IF('4'!$B$5="","",IF('4'!$B$69="","",'4'!$B$5))</f>
        <v/>
      </c>
      <c r="AY3512" s="162" t="str">
        <f>IF('4'!$B$5="","",IF('4'!$B$69="","","PCF008002"))</f>
        <v/>
      </c>
      <c r="AZ3512" s="163" t="str">
        <f>IF('4'!$B$5="","",IF('4'!$B$69="","",1))</f>
        <v/>
      </c>
      <c r="BA3512" s="162" t="str">
        <f>IF('4'!$B$5="","",IF('4'!$B$69="","",16))</f>
        <v/>
      </c>
      <c r="BB3512" s="162" t="str">
        <f>IF('4'!$B$5="","",IF('4'!$B$69="","",IF('4'!$D$69="","",'4'!$P$69)))</f>
        <v/>
      </c>
      <c r="BC3512" s="164" t="str">
        <f>IF('4'!$B$5="","",IF('4'!$B$69="","",0))</f>
        <v/>
      </c>
      <c r="BD3512" s="162" t="str">
        <f>IF('4'!$B$5="","",IF('4'!$B$69="","",'4'!$B$2))</f>
        <v/>
      </c>
      <c r="BE3512" s="165" t="str">
        <f>IF('4'!$B$5="","",IF('4'!$B$69="","",'4'!$B$4))</f>
        <v/>
      </c>
    </row>
    <row r="3513" spans="50:57" x14ac:dyDescent="0.25">
      <c r="AX3513" s="161" t="str">
        <f>IF('5'!$B$5="","",IF('5'!$B$60="","",'5'!$B$5))</f>
        <v/>
      </c>
      <c r="AY3513" s="162" t="str">
        <f>IF('5'!$B$5="","",IF('5'!$B$60="","","PCF008002"))</f>
        <v/>
      </c>
      <c r="AZ3513" s="163" t="str">
        <f>IF('5'!$B$5="","",IF('5'!$B$60="","",1))</f>
        <v/>
      </c>
      <c r="BA3513" s="162" t="str">
        <f>IF('5'!$B$5="","",IF('5'!$B$60="","",13))</f>
        <v/>
      </c>
      <c r="BB3513" s="162" t="str">
        <f>IF('5'!$B$5="","",IF('5'!$B$60="","",IF('5'!$B$60="","",'5'!$M$60)))</f>
        <v/>
      </c>
      <c r="BC3513" s="164" t="str">
        <f>IF('5'!$B$5="","",IF('5'!$B$60="","",0))</f>
        <v/>
      </c>
      <c r="BD3513" s="162" t="str">
        <f>IF('5'!$B$5="","",IF('5'!$B$60="","",'5'!$B$2))</f>
        <v/>
      </c>
      <c r="BE3513" s="165" t="str">
        <f>IF('5'!$B$5="","",IF('5'!$B$60="","",'5'!$B$4))</f>
        <v/>
      </c>
    </row>
    <row r="3514" spans="50:57" x14ac:dyDescent="0.25">
      <c r="AX3514" s="161" t="str">
        <f>IF('5'!$B$5="","",IF('5'!$B$60="","",'5'!$B$5))</f>
        <v/>
      </c>
      <c r="AY3514" s="162" t="str">
        <f>IF('5'!$B$5="","",IF('5'!$B$60="","","PCF008002"))</f>
        <v/>
      </c>
      <c r="AZ3514" s="163" t="str">
        <f>IF('5'!$B$5="","",IF('5'!$B$60="","",1))</f>
        <v/>
      </c>
      <c r="BA3514" s="162" t="str">
        <f>IF('5'!$B$5="","",IF('5'!$B$60="","",15))</f>
        <v/>
      </c>
      <c r="BB3514" s="162" t="str">
        <f>IF('5'!$B$5="","",IF('5'!$B$60="","",IF('5'!$D$60="","",'5'!$O$60)))</f>
        <v/>
      </c>
      <c r="BC3514" s="164" t="str">
        <f>IF('5'!$B$5="","",IF('5'!$B$60="","",0))</f>
        <v/>
      </c>
      <c r="BD3514" s="162" t="str">
        <f>IF('5'!$B$5="","",IF('5'!$B$60="","",'5'!$B$2))</f>
        <v/>
      </c>
      <c r="BE3514" s="165" t="str">
        <f>IF('5'!$B$5="","",IF('5'!$B$60="","",'5'!$B$4))</f>
        <v/>
      </c>
    </row>
    <row r="3515" spans="50:57" x14ac:dyDescent="0.25">
      <c r="AX3515" s="161" t="str">
        <f>IF('5'!$B$5="","",IF('5'!$B$60="","",'5'!$B$5))</f>
        <v/>
      </c>
      <c r="AY3515" s="162" t="str">
        <f>IF('5'!$B$5="","",IF('5'!$B$60="","","PCF008002"))</f>
        <v/>
      </c>
      <c r="AZ3515" s="163" t="str">
        <f>IF('5'!$B$5="","",IF('5'!$B$60="","",1))</f>
        <v/>
      </c>
      <c r="BA3515" s="162" t="str">
        <f>IF('5'!$B$5="","",IF('5'!$B$60="","",16))</f>
        <v/>
      </c>
      <c r="BB3515" s="162" t="str">
        <f>IF('5'!$B$5="","",IF('5'!$B$60="","",IF('5'!$D$60="","",'5'!$P$60)))</f>
        <v/>
      </c>
      <c r="BC3515" s="164" t="str">
        <f>IF('5'!$B$5="","",IF('5'!$B$60="","",0))</f>
        <v/>
      </c>
      <c r="BD3515" s="162" t="str">
        <f>IF('5'!$B$5="","",IF('5'!$B$60="","",'5'!$B$2))</f>
        <v/>
      </c>
      <c r="BE3515" s="165" t="str">
        <f>IF('5'!$B$5="","",IF('5'!$B$60="","",'5'!$B$4))</f>
        <v/>
      </c>
    </row>
    <row r="3516" spans="50:57" x14ac:dyDescent="0.25">
      <c r="AX3516" s="161" t="str">
        <f>IF('5'!$B$5="","",IF('5'!$B$61="","",'5'!$B$5))</f>
        <v/>
      </c>
      <c r="AY3516" s="162" t="str">
        <f>IF('5'!$B$5="","",IF('5'!$B$61="","","PCF008002"))</f>
        <v/>
      </c>
      <c r="AZ3516" s="163" t="str">
        <f>IF('5'!$B$5="","",IF('5'!$B$61="","",1))</f>
        <v/>
      </c>
      <c r="BA3516" s="162" t="str">
        <f>IF('5'!$B$5="","",IF('5'!$B$61="","",13))</f>
        <v/>
      </c>
      <c r="BB3516" s="162" t="str">
        <f>IF('5'!$B$5="","",IF('5'!$B$61="","",IF('5'!$B$61="","",'5'!$M$61)))</f>
        <v/>
      </c>
      <c r="BC3516" s="164" t="str">
        <f>IF('5'!$B$5="","",IF('5'!$B$61="","",0))</f>
        <v/>
      </c>
      <c r="BD3516" s="162" t="str">
        <f>IF('5'!$B$5="","",IF('5'!$B$61="","",'5'!$B$2))</f>
        <v/>
      </c>
      <c r="BE3516" s="165" t="str">
        <f>IF('5'!$B$5="","",IF('5'!$B$61="","",'5'!$B$4))</f>
        <v/>
      </c>
    </row>
    <row r="3517" spans="50:57" x14ac:dyDescent="0.25">
      <c r="AX3517" s="161" t="str">
        <f>IF('5'!$B$5="","",IF('5'!$B$61="","",'5'!$B$5))</f>
        <v/>
      </c>
      <c r="AY3517" s="162" t="str">
        <f>IF('5'!$B$5="","",IF('5'!$B$61="","","PCF008002"))</f>
        <v/>
      </c>
      <c r="AZ3517" s="163" t="str">
        <f>IF('5'!$B$5="","",IF('5'!$B$61="","",1))</f>
        <v/>
      </c>
      <c r="BA3517" s="162" t="str">
        <f>IF('5'!$B$5="","",IF('5'!$B$61="","",15))</f>
        <v/>
      </c>
      <c r="BB3517" s="162" t="str">
        <f>IF('5'!$B$5="","",IF('5'!$B$61="","",IF('5'!$D$61="","",'5'!$O$61)))</f>
        <v/>
      </c>
      <c r="BC3517" s="164" t="str">
        <f>IF('5'!$B$5="","",IF('5'!$B$61="","",0))</f>
        <v/>
      </c>
      <c r="BD3517" s="162" t="str">
        <f>IF('5'!$B$5="","",IF('5'!$B$61="","",'5'!$B$2))</f>
        <v/>
      </c>
      <c r="BE3517" s="165" t="str">
        <f>IF('5'!$B$5="","",IF('5'!$B$61="","",'5'!$B$4))</f>
        <v/>
      </c>
    </row>
    <row r="3518" spans="50:57" x14ac:dyDescent="0.25">
      <c r="AX3518" s="161" t="str">
        <f>IF('5'!$B$5="","",IF('5'!$B$61="","",'5'!$B$5))</f>
        <v/>
      </c>
      <c r="AY3518" s="162" t="str">
        <f>IF('5'!$B$5="","",IF('5'!$B$61="","","PCF008002"))</f>
        <v/>
      </c>
      <c r="AZ3518" s="163" t="str">
        <f>IF('5'!$B$5="","",IF('5'!$B$61="","",1))</f>
        <v/>
      </c>
      <c r="BA3518" s="162" t="str">
        <f>IF('5'!$B$5="","",IF('5'!$B$61="","",16))</f>
        <v/>
      </c>
      <c r="BB3518" s="162" t="str">
        <f>IF('5'!$B$5="","",IF('5'!$B$61="","",IF('5'!$D$61="","",'5'!$P$61)))</f>
        <v/>
      </c>
      <c r="BC3518" s="164" t="str">
        <f>IF('5'!$B$5="","",IF('5'!$B$61="","",0))</f>
        <v/>
      </c>
      <c r="BD3518" s="162" t="str">
        <f>IF('5'!$B$5="","",IF('5'!$B$61="","",'5'!$B$2))</f>
        <v/>
      </c>
      <c r="BE3518" s="165" t="str">
        <f>IF('5'!$B$5="","",IF('5'!$B$61="","",'5'!$B$4))</f>
        <v/>
      </c>
    </row>
    <row r="3519" spans="50:57" x14ac:dyDescent="0.25">
      <c r="AX3519" s="161" t="str">
        <f>IF('5'!$B$5="","",IF('5'!$B$62="","",'5'!$B$5))</f>
        <v/>
      </c>
      <c r="AY3519" s="162" t="str">
        <f>IF('5'!$B$5="","",IF('5'!$B$62="","","PCF008002"))</f>
        <v/>
      </c>
      <c r="AZ3519" s="163" t="str">
        <f>IF('5'!$B$5="","",IF('5'!$B$62="","",1))</f>
        <v/>
      </c>
      <c r="BA3519" s="162" t="str">
        <f>IF('5'!$B$5="","",IF('5'!$B$62="","",13))</f>
        <v/>
      </c>
      <c r="BB3519" s="162" t="str">
        <f>IF('5'!$B$5="","",IF('5'!$B$62="","",IF('5'!$B$62="","",'5'!$M$62)))</f>
        <v/>
      </c>
      <c r="BC3519" s="164" t="str">
        <f>IF('5'!$B$5="","",IF('5'!$B$62="","",0))</f>
        <v/>
      </c>
      <c r="BD3519" s="162" t="str">
        <f>IF('5'!$B$5="","",IF('5'!$B$62="","",'5'!$B$2))</f>
        <v/>
      </c>
      <c r="BE3519" s="165" t="str">
        <f>IF('5'!$B$5="","",IF('5'!$B$62="","",'5'!$B$4))</f>
        <v/>
      </c>
    </row>
    <row r="3520" spans="50:57" x14ac:dyDescent="0.25">
      <c r="AX3520" s="161" t="str">
        <f>IF('5'!$B$5="","",IF('5'!$B$62="","",'5'!$B$5))</f>
        <v/>
      </c>
      <c r="AY3520" s="162" t="str">
        <f>IF('5'!$B$5="","",IF('5'!$B$62="","","PCF008002"))</f>
        <v/>
      </c>
      <c r="AZ3520" s="163" t="str">
        <f>IF('5'!$B$5="","",IF('5'!$B$62="","",1))</f>
        <v/>
      </c>
      <c r="BA3520" s="162" t="str">
        <f>IF('5'!$B$5="","",IF('5'!$B$62="","",15))</f>
        <v/>
      </c>
      <c r="BB3520" s="162" t="str">
        <f>IF('5'!$B$5="","",IF('5'!$B$62="","",IF('5'!$D$62="","",'5'!$O$62)))</f>
        <v/>
      </c>
      <c r="BC3520" s="164" t="str">
        <f>IF('5'!$B$5="","",IF('5'!$B$62="","",0))</f>
        <v/>
      </c>
      <c r="BD3520" s="162" t="str">
        <f>IF('5'!$B$5="","",IF('5'!$B$62="","",'5'!$B$2))</f>
        <v/>
      </c>
      <c r="BE3520" s="165" t="str">
        <f>IF('5'!$B$5="","",IF('5'!$B$62="","",'5'!$B$4))</f>
        <v/>
      </c>
    </row>
    <row r="3521" spans="50:57" x14ac:dyDescent="0.25">
      <c r="AX3521" s="161" t="str">
        <f>IF('5'!$B$5="","",IF('5'!$B$62="","",'5'!$B$5))</f>
        <v/>
      </c>
      <c r="AY3521" s="162" t="str">
        <f>IF('5'!$B$5="","",IF('5'!$B$62="","","PCF008002"))</f>
        <v/>
      </c>
      <c r="AZ3521" s="163" t="str">
        <f>IF('5'!$B$5="","",IF('5'!$B$62="","",1))</f>
        <v/>
      </c>
      <c r="BA3521" s="162" t="str">
        <f>IF('5'!$B$5="","",IF('5'!$B$62="","",16))</f>
        <v/>
      </c>
      <c r="BB3521" s="162" t="str">
        <f>IF('5'!$B$5="","",IF('5'!$B$62="","",IF('5'!$D$62="","",'5'!$P$62)))</f>
        <v/>
      </c>
      <c r="BC3521" s="164" t="str">
        <f>IF('5'!$B$5="","",IF('5'!$B$62="","",0))</f>
        <v/>
      </c>
      <c r="BD3521" s="162" t="str">
        <f>IF('5'!$B$5="","",IF('5'!$B$62="","",'5'!$B$2))</f>
        <v/>
      </c>
      <c r="BE3521" s="165" t="str">
        <f>IF('5'!$B$5="","",IF('5'!$B$62="","",'5'!$B$4))</f>
        <v/>
      </c>
    </row>
    <row r="3522" spans="50:57" x14ac:dyDescent="0.25">
      <c r="AX3522" s="161" t="str">
        <f>IF('5'!$B$5="","",IF('5'!$B$63="","",'5'!$B$5))</f>
        <v/>
      </c>
      <c r="AY3522" s="162" t="str">
        <f>IF('5'!$B$5="","",IF('5'!$B$63="","","PCF008002"))</f>
        <v/>
      </c>
      <c r="AZ3522" s="163" t="str">
        <f>IF('5'!$B$5="","",IF('5'!$B$63="","",1))</f>
        <v/>
      </c>
      <c r="BA3522" s="162" t="str">
        <f>IF('5'!$B$5="","",IF('5'!$B$63="","",13))</f>
        <v/>
      </c>
      <c r="BB3522" s="162" t="str">
        <f>IF('5'!$B$5="","",IF('5'!$B$63="","",IF('5'!$B$63="","",'5'!$M$63)))</f>
        <v/>
      </c>
      <c r="BC3522" s="164" t="str">
        <f>IF('5'!$B$5="","",IF('5'!$B$63="","",0))</f>
        <v/>
      </c>
      <c r="BD3522" s="162" t="str">
        <f>IF('5'!$B$5="","",IF('5'!$B$63="","",'5'!$B$2))</f>
        <v/>
      </c>
      <c r="BE3522" s="165" t="str">
        <f>IF('5'!$B$5="","",IF('5'!$B$63="","",'5'!$B$4))</f>
        <v/>
      </c>
    </row>
    <row r="3523" spans="50:57" x14ac:dyDescent="0.25">
      <c r="AX3523" s="161" t="str">
        <f>IF('5'!$B$5="","",IF('5'!$B$63="","",'5'!$B$5))</f>
        <v/>
      </c>
      <c r="AY3523" s="162" t="str">
        <f>IF('5'!$B$5="","",IF('5'!$B$63="","","PCF008002"))</f>
        <v/>
      </c>
      <c r="AZ3523" s="163" t="str">
        <f>IF('5'!$B$5="","",IF('5'!$B$63="","",1))</f>
        <v/>
      </c>
      <c r="BA3523" s="162" t="str">
        <f>IF('5'!$B$5="","",IF('5'!$B$63="","",15))</f>
        <v/>
      </c>
      <c r="BB3523" s="162" t="str">
        <f>IF('5'!$B$5="","",IF('5'!$B$63="","",IF('5'!$D$63="","",'5'!$O$63)))</f>
        <v/>
      </c>
      <c r="BC3523" s="164" t="str">
        <f>IF('5'!$B$5="","",IF('5'!$B$63="","",0))</f>
        <v/>
      </c>
      <c r="BD3523" s="162" t="str">
        <f>IF('5'!$B$5="","",IF('5'!$B$63="","",'5'!$B$2))</f>
        <v/>
      </c>
      <c r="BE3523" s="165" t="str">
        <f>IF('5'!$B$5="","",IF('5'!$B$63="","",'5'!$B$4))</f>
        <v/>
      </c>
    </row>
    <row r="3524" spans="50:57" x14ac:dyDescent="0.25">
      <c r="AX3524" s="161" t="str">
        <f>IF('5'!$B$5="","",IF('5'!$B$63="","",'5'!$B$5))</f>
        <v/>
      </c>
      <c r="AY3524" s="162" t="str">
        <f>IF('5'!$B$5="","",IF('5'!$B$63="","","PCF008002"))</f>
        <v/>
      </c>
      <c r="AZ3524" s="163" t="str">
        <f>IF('5'!$B$5="","",IF('5'!$B$63="","",1))</f>
        <v/>
      </c>
      <c r="BA3524" s="162" t="str">
        <f>IF('5'!$B$5="","",IF('5'!$B$63="","",16))</f>
        <v/>
      </c>
      <c r="BB3524" s="162" t="str">
        <f>IF('5'!$B$5="","",IF('5'!$B$63="","",IF('5'!$D$63="","",'5'!$P$63)))</f>
        <v/>
      </c>
      <c r="BC3524" s="164" t="str">
        <f>IF('5'!$B$5="","",IF('5'!$B$63="","",0))</f>
        <v/>
      </c>
      <c r="BD3524" s="162" t="str">
        <f>IF('5'!$B$5="","",IF('5'!$B$63="","",'5'!$B$2))</f>
        <v/>
      </c>
      <c r="BE3524" s="165" t="str">
        <f>IF('5'!$B$5="","",IF('5'!$B$63="","",'5'!$B$4))</f>
        <v/>
      </c>
    </row>
    <row r="3525" spans="50:57" x14ac:dyDescent="0.25">
      <c r="AX3525" s="161" t="str">
        <f>IF('5'!$B$5="","",IF('5'!$B$64="","",'5'!$B$5))</f>
        <v/>
      </c>
      <c r="AY3525" s="162" t="str">
        <f>IF('5'!$B$5="","",IF('5'!$B$64="","","PCF008002"))</f>
        <v/>
      </c>
      <c r="AZ3525" s="163" t="str">
        <f>IF('5'!$B$5="","",IF('5'!$B$64="","",1))</f>
        <v/>
      </c>
      <c r="BA3525" s="162" t="str">
        <f>IF('5'!$B$5="","",IF('5'!$B$64="","",13))</f>
        <v/>
      </c>
      <c r="BB3525" s="162" t="str">
        <f>IF('5'!$B$5="","",IF('5'!$B$64="","",IF('5'!$B$64="","",'5'!$M$64)))</f>
        <v/>
      </c>
      <c r="BC3525" s="164" t="str">
        <f>IF('5'!$B$5="","",IF('5'!$B$64="","",0))</f>
        <v/>
      </c>
      <c r="BD3525" s="162" t="str">
        <f>IF('5'!$B$5="","",IF('5'!$B$64="","",'5'!$B$2))</f>
        <v/>
      </c>
      <c r="BE3525" s="165" t="str">
        <f>IF('5'!$B$5="","",IF('5'!$B$64="","",'5'!$B$4))</f>
        <v/>
      </c>
    </row>
    <row r="3526" spans="50:57" x14ac:dyDescent="0.25">
      <c r="AX3526" s="161" t="str">
        <f>IF('5'!$B$5="","",IF('5'!$B$64="","",'5'!$B$5))</f>
        <v/>
      </c>
      <c r="AY3526" s="162" t="str">
        <f>IF('5'!$B$5="","",IF('5'!$B$64="","","PCF008002"))</f>
        <v/>
      </c>
      <c r="AZ3526" s="163" t="str">
        <f>IF('5'!$B$5="","",IF('5'!$B$64="","",1))</f>
        <v/>
      </c>
      <c r="BA3526" s="162" t="str">
        <f>IF('5'!$B$5="","",IF('5'!$B$64="","",15))</f>
        <v/>
      </c>
      <c r="BB3526" s="162" t="str">
        <f>IF('5'!$B$5="","",IF('5'!$B$64="","",IF('5'!$D$64="","",'5'!$O$64)))</f>
        <v/>
      </c>
      <c r="BC3526" s="164" t="str">
        <f>IF('5'!$B$5="","",IF('5'!$B$64="","",0))</f>
        <v/>
      </c>
      <c r="BD3526" s="162" t="str">
        <f>IF('5'!$B$5="","",IF('5'!$B$64="","",'5'!$B$2))</f>
        <v/>
      </c>
      <c r="BE3526" s="165" t="str">
        <f>IF('5'!$B$5="","",IF('5'!$B$64="","",'5'!$B$4))</f>
        <v/>
      </c>
    </row>
    <row r="3527" spans="50:57" x14ac:dyDescent="0.25">
      <c r="AX3527" s="161" t="str">
        <f>IF('5'!$B$5="","",IF('5'!$B$64="","",'5'!$B$5))</f>
        <v/>
      </c>
      <c r="AY3527" s="162" t="str">
        <f>IF('5'!$B$5="","",IF('5'!$B$64="","","PCF008002"))</f>
        <v/>
      </c>
      <c r="AZ3527" s="163" t="str">
        <f>IF('5'!$B$5="","",IF('5'!$B$64="","",1))</f>
        <v/>
      </c>
      <c r="BA3527" s="162" t="str">
        <f>IF('5'!$B$5="","",IF('5'!$B$64="","",16))</f>
        <v/>
      </c>
      <c r="BB3527" s="162" t="str">
        <f>IF('5'!$B$5="","",IF('5'!$B$64="","",IF('5'!$D$64="","",'5'!$P$64)))</f>
        <v/>
      </c>
      <c r="BC3527" s="164" t="str">
        <f>IF('5'!$B$5="","",IF('5'!$B$64="","",0))</f>
        <v/>
      </c>
      <c r="BD3527" s="162" t="str">
        <f>IF('5'!$B$5="","",IF('5'!$B$64="","",'5'!$B$2))</f>
        <v/>
      </c>
      <c r="BE3527" s="165" t="str">
        <f>IF('5'!$B$5="","",IF('5'!$B$64="","",'5'!$B$4))</f>
        <v/>
      </c>
    </row>
    <row r="3528" spans="50:57" x14ac:dyDescent="0.25">
      <c r="AX3528" s="161" t="str">
        <f>IF('5'!$B$5="","",IF('5'!$B$65="","",'5'!$B$5))</f>
        <v/>
      </c>
      <c r="AY3528" s="162" t="str">
        <f>IF('5'!$B$5="","",IF('5'!$B$65="","","PCF008002"))</f>
        <v/>
      </c>
      <c r="AZ3528" s="163" t="str">
        <f>IF('5'!$B$5="","",IF('5'!$B$65="","",1))</f>
        <v/>
      </c>
      <c r="BA3528" s="162" t="str">
        <f>IF('5'!$B$5="","",IF('5'!$B$65="","",13))</f>
        <v/>
      </c>
      <c r="BB3528" s="162" t="str">
        <f>IF('5'!$B$5="","",IF('5'!$B$65="","",IF('5'!$B$65="","",'5'!$M$65)))</f>
        <v/>
      </c>
      <c r="BC3528" s="164" t="str">
        <f>IF('5'!$B$5="","",IF('5'!$B$65="","",0))</f>
        <v/>
      </c>
      <c r="BD3528" s="162" t="str">
        <f>IF('5'!$B$5="","",IF('5'!$B$65="","",'5'!$B$2))</f>
        <v/>
      </c>
      <c r="BE3528" s="165" t="str">
        <f>IF('5'!$B$5="","",IF('5'!$B$65="","",'5'!$B$4))</f>
        <v/>
      </c>
    </row>
    <row r="3529" spans="50:57" x14ac:dyDescent="0.25">
      <c r="AX3529" s="161" t="str">
        <f>IF('5'!$B$5="","",IF('5'!$B$65="","",'5'!$B$5))</f>
        <v/>
      </c>
      <c r="AY3529" s="162" t="str">
        <f>IF('5'!$B$5="","",IF('5'!$B$65="","","PCF008002"))</f>
        <v/>
      </c>
      <c r="AZ3529" s="163" t="str">
        <f>IF('5'!$B$5="","",IF('5'!$B$65="","",1))</f>
        <v/>
      </c>
      <c r="BA3529" s="162" t="str">
        <f>IF('5'!$B$5="","",IF('5'!$B$65="","",15))</f>
        <v/>
      </c>
      <c r="BB3529" s="162" t="str">
        <f>IF('5'!$B$5="","",IF('5'!$B$65="","",IF('5'!$D$65="","",'5'!$O$65)))</f>
        <v/>
      </c>
      <c r="BC3529" s="164" t="str">
        <f>IF('5'!$B$5="","",IF('5'!$B$65="","",0))</f>
        <v/>
      </c>
      <c r="BD3529" s="162" t="str">
        <f>IF('5'!$B$5="","",IF('5'!$B$65="","",'5'!$B$2))</f>
        <v/>
      </c>
      <c r="BE3529" s="165" t="str">
        <f>IF('5'!$B$5="","",IF('5'!$B$65="","",'5'!$B$4))</f>
        <v/>
      </c>
    </row>
    <row r="3530" spans="50:57" x14ac:dyDescent="0.25">
      <c r="AX3530" s="161" t="str">
        <f>IF('5'!$B$5="","",IF('5'!$B$65="","",'5'!$B$5))</f>
        <v/>
      </c>
      <c r="AY3530" s="162" t="str">
        <f>IF('5'!$B$5="","",IF('5'!$B$65="","","PCF008002"))</f>
        <v/>
      </c>
      <c r="AZ3530" s="163" t="str">
        <f>IF('5'!$B$5="","",IF('5'!$B$65="","",1))</f>
        <v/>
      </c>
      <c r="BA3530" s="162" t="str">
        <f>IF('5'!$B$5="","",IF('5'!$B$65="","",16))</f>
        <v/>
      </c>
      <c r="BB3530" s="162" t="str">
        <f>IF('5'!$B$5="","",IF('5'!$B$65="","",IF('5'!$D$65="","",'5'!$P$65)))</f>
        <v/>
      </c>
      <c r="BC3530" s="164" t="str">
        <f>IF('5'!$B$5="","",IF('5'!$B$65="","",0))</f>
        <v/>
      </c>
      <c r="BD3530" s="162" t="str">
        <f>IF('5'!$B$5="","",IF('5'!$B$65="","",'5'!$B$2))</f>
        <v/>
      </c>
      <c r="BE3530" s="165" t="str">
        <f>IF('5'!$B$5="","",IF('5'!$B$65="","",'5'!$B$4))</f>
        <v/>
      </c>
    </row>
    <row r="3531" spans="50:57" x14ac:dyDescent="0.25">
      <c r="AX3531" s="161" t="str">
        <f>IF('5'!$B$5="","",IF('5'!$B$66="","",'5'!$B$5))</f>
        <v/>
      </c>
      <c r="AY3531" s="162" t="str">
        <f>IF('5'!$B$5="","",IF('5'!$B$66="","","PCF008002"))</f>
        <v/>
      </c>
      <c r="AZ3531" s="163" t="str">
        <f>IF('5'!$B$5="","",IF('5'!$B$66="","",1))</f>
        <v/>
      </c>
      <c r="BA3531" s="162" t="str">
        <f>IF('5'!$B$5="","",IF('5'!$B$66="","",13))</f>
        <v/>
      </c>
      <c r="BB3531" s="162" t="str">
        <f>IF('5'!$B$5="","",IF('5'!$B$66="","",IF('5'!$B$66="","",'5'!$M$66)))</f>
        <v/>
      </c>
      <c r="BC3531" s="164" t="str">
        <f>IF('5'!$B$5="","",IF('5'!$B$66="","",0))</f>
        <v/>
      </c>
      <c r="BD3531" s="162" t="str">
        <f>IF('5'!$B$5="","",IF('5'!$B$66="","",'5'!$B$2))</f>
        <v/>
      </c>
      <c r="BE3531" s="165" t="str">
        <f>IF('5'!$B$5="","",IF('5'!$B$66="","",'5'!$B$4))</f>
        <v/>
      </c>
    </row>
    <row r="3532" spans="50:57" x14ac:dyDescent="0.25">
      <c r="AX3532" s="161" t="str">
        <f>IF('5'!$B$5="","",IF('5'!$B$66="","",'5'!$B$5))</f>
        <v/>
      </c>
      <c r="AY3532" s="162" t="str">
        <f>IF('5'!$B$5="","",IF('5'!$B$66="","","PCF008002"))</f>
        <v/>
      </c>
      <c r="AZ3532" s="163" t="str">
        <f>IF('5'!$B$5="","",IF('5'!$B$66="","",1))</f>
        <v/>
      </c>
      <c r="BA3532" s="162" t="str">
        <f>IF('5'!$B$5="","",IF('5'!$B$66="","",15))</f>
        <v/>
      </c>
      <c r="BB3532" s="162" t="str">
        <f>IF('5'!$B$5="","",IF('5'!$B$66="","",IF('5'!$D$66="","",'5'!$O$66)))</f>
        <v/>
      </c>
      <c r="BC3532" s="164" t="str">
        <f>IF('5'!$B$5="","",IF('5'!$B$66="","",0))</f>
        <v/>
      </c>
      <c r="BD3532" s="162" t="str">
        <f>IF('5'!$B$5="","",IF('5'!$B$66="","",'5'!$B$2))</f>
        <v/>
      </c>
      <c r="BE3532" s="165" t="str">
        <f>IF('5'!$B$5="","",IF('5'!$B$66="","",'5'!$B$4))</f>
        <v/>
      </c>
    </row>
    <row r="3533" spans="50:57" x14ac:dyDescent="0.25">
      <c r="AX3533" s="161" t="str">
        <f>IF('5'!$B$5="","",IF('5'!$B$66="","",'5'!$B$5))</f>
        <v/>
      </c>
      <c r="AY3533" s="162" t="str">
        <f>IF('5'!$B$5="","",IF('5'!$B$66="","","PCF008002"))</f>
        <v/>
      </c>
      <c r="AZ3533" s="163" t="str">
        <f>IF('5'!$B$5="","",IF('5'!$B$66="","",1))</f>
        <v/>
      </c>
      <c r="BA3533" s="162" t="str">
        <f>IF('5'!$B$5="","",IF('5'!$B$66="","",16))</f>
        <v/>
      </c>
      <c r="BB3533" s="162" t="str">
        <f>IF('5'!$B$5="","",IF('5'!$B$66="","",IF('5'!$D$66="","",'5'!$P$66)))</f>
        <v/>
      </c>
      <c r="BC3533" s="164" t="str">
        <f>IF('5'!$B$5="","",IF('5'!$B$66="","",0))</f>
        <v/>
      </c>
      <c r="BD3533" s="162" t="str">
        <f>IF('5'!$B$5="","",IF('5'!$B$66="","",'5'!$B$2))</f>
        <v/>
      </c>
      <c r="BE3533" s="165" t="str">
        <f>IF('5'!$B$5="","",IF('5'!$B$66="","",'5'!$B$4))</f>
        <v/>
      </c>
    </row>
    <row r="3534" spans="50:57" x14ac:dyDescent="0.25">
      <c r="AX3534" s="161" t="str">
        <f>IF('5'!$B$5="","",IF('5'!$B$67="","",'5'!$B$5))</f>
        <v/>
      </c>
      <c r="AY3534" s="162" t="str">
        <f>IF('5'!$B$5="","",IF('5'!$B$67="","","PCF008002"))</f>
        <v/>
      </c>
      <c r="AZ3534" s="163" t="str">
        <f>IF('5'!$B$5="","",IF('5'!$B$67="","",1))</f>
        <v/>
      </c>
      <c r="BA3534" s="162" t="str">
        <f>IF('5'!$B$5="","",IF('5'!$B$67="","",13))</f>
        <v/>
      </c>
      <c r="BB3534" s="162" t="str">
        <f>IF('5'!$B$5="","",IF('5'!$B$67="","",IF('5'!$B$67="","",'5'!$M$67)))</f>
        <v/>
      </c>
      <c r="BC3534" s="164" t="str">
        <f>IF('5'!$B$5="","",IF('5'!$B$67="","",0))</f>
        <v/>
      </c>
      <c r="BD3534" s="162" t="str">
        <f>IF('5'!$B$5="","",IF('5'!$B$67="","",'5'!$B$2))</f>
        <v/>
      </c>
      <c r="BE3534" s="165" t="str">
        <f>IF('5'!$B$5="","",IF('5'!$B$67="","",'5'!$B$4))</f>
        <v/>
      </c>
    </row>
    <row r="3535" spans="50:57" x14ac:dyDescent="0.25">
      <c r="AX3535" s="161" t="str">
        <f>IF('5'!$B$5="","",IF('5'!$B$67="","",'5'!$B$5))</f>
        <v/>
      </c>
      <c r="AY3535" s="162" t="str">
        <f>IF('5'!$B$5="","",IF('5'!$B$67="","","PCF008002"))</f>
        <v/>
      </c>
      <c r="AZ3535" s="163" t="str">
        <f>IF('5'!$B$5="","",IF('5'!$B$67="","",1))</f>
        <v/>
      </c>
      <c r="BA3535" s="162" t="str">
        <f>IF('5'!$B$5="","",IF('5'!$B$67="","",15))</f>
        <v/>
      </c>
      <c r="BB3535" s="162" t="str">
        <f>IF('5'!$B$5="","",IF('5'!$B$67="","",IF('5'!$D$67="","",'5'!$O$67)))</f>
        <v/>
      </c>
      <c r="BC3535" s="164" t="str">
        <f>IF('5'!$B$5="","",IF('5'!$B$67="","",0))</f>
        <v/>
      </c>
      <c r="BD3535" s="162" t="str">
        <f>IF('5'!$B$5="","",IF('5'!$B$67="","",'5'!$B$2))</f>
        <v/>
      </c>
      <c r="BE3535" s="165" t="str">
        <f>IF('5'!$B$5="","",IF('5'!$B$67="","",'5'!$B$4))</f>
        <v/>
      </c>
    </row>
    <row r="3536" spans="50:57" x14ac:dyDescent="0.25">
      <c r="AX3536" s="161" t="str">
        <f>IF('5'!$B$5="","",IF('5'!$B$67="","",'5'!$B$5))</f>
        <v/>
      </c>
      <c r="AY3536" s="162" t="str">
        <f>IF('5'!$B$5="","",IF('5'!$B$67="","","PCF008002"))</f>
        <v/>
      </c>
      <c r="AZ3536" s="163" t="str">
        <f>IF('5'!$B$5="","",IF('5'!$B$67="","",1))</f>
        <v/>
      </c>
      <c r="BA3536" s="162" t="str">
        <f>IF('5'!$B$5="","",IF('5'!$B$67="","",16))</f>
        <v/>
      </c>
      <c r="BB3536" s="162" t="str">
        <f>IF('5'!$B$5="","",IF('5'!$B$67="","",IF('5'!$D$67="","",'5'!$P$67)))</f>
        <v/>
      </c>
      <c r="BC3536" s="164" t="str">
        <f>IF('5'!$B$5="","",IF('5'!$B$67="","",0))</f>
        <v/>
      </c>
      <c r="BD3536" s="162" t="str">
        <f>IF('5'!$B$5="","",IF('5'!$B$67="","",'5'!$B$2))</f>
        <v/>
      </c>
      <c r="BE3536" s="165" t="str">
        <f>IF('5'!$B$5="","",IF('5'!$B$67="","",'5'!$B$4))</f>
        <v/>
      </c>
    </row>
    <row r="3537" spans="50:57" x14ac:dyDescent="0.25">
      <c r="AX3537" s="161" t="str">
        <f>IF('5'!$B$5="","",IF('5'!$B$68="","",'5'!$B$5))</f>
        <v/>
      </c>
      <c r="AY3537" s="162" t="str">
        <f>IF('5'!$B$5="","",IF('5'!$B$68="","","PCF008002"))</f>
        <v/>
      </c>
      <c r="AZ3537" s="163" t="str">
        <f>IF('5'!$B$5="","",IF('5'!$B$68="","",1))</f>
        <v/>
      </c>
      <c r="BA3537" s="162" t="str">
        <f>IF('5'!$B$5="","",IF('5'!$B$68="","",13))</f>
        <v/>
      </c>
      <c r="BB3537" s="162" t="str">
        <f>IF('5'!$B$5="","",IF('5'!$B$68="","",IF('5'!$B$68="","",'5'!$M$68)))</f>
        <v/>
      </c>
      <c r="BC3537" s="164" t="str">
        <f>IF('5'!$B$5="","",IF('5'!$B$68="","",0))</f>
        <v/>
      </c>
      <c r="BD3537" s="162" t="str">
        <f>IF('5'!$B$5="","",IF('5'!$B$68="","",'5'!$B$2))</f>
        <v/>
      </c>
      <c r="BE3537" s="165" t="str">
        <f>IF('5'!$B$5="","",IF('5'!$B$68="","",'5'!$B$4))</f>
        <v/>
      </c>
    </row>
    <row r="3538" spans="50:57" x14ac:dyDescent="0.25">
      <c r="AX3538" s="161" t="str">
        <f>IF('5'!$B$5="","",IF('5'!$B$68="","",'5'!$B$5))</f>
        <v/>
      </c>
      <c r="AY3538" s="162" t="str">
        <f>IF('5'!$B$5="","",IF('5'!$B$68="","","PCF008002"))</f>
        <v/>
      </c>
      <c r="AZ3538" s="163" t="str">
        <f>IF('5'!$B$5="","",IF('5'!$B$68="","",1))</f>
        <v/>
      </c>
      <c r="BA3538" s="162" t="str">
        <f>IF('5'!$B$5="","",IF('5'!$B$68="","",15))</f>
        <v/>
      </c>
      <c r="BB3538" s="162" t="str">
        <f>IF('5'!$B$5="","",IF('5'!$B$68="","",IF('5'!$D$68="","",'5'!$O$68)))</f>
        <v/>
      </c>
      <c r="BC3538" s="164" t="str">
        <f>IF('5'!$B$5="","",IF('5'!$B$68="","",0))</f>
        <v/>
      </c>
      <c r="BD3538" s="162" t="str">
        <f>IF('5'!$B$5="","",IF('5'!$B$68="","",'5'!$B$2))</f>
        <v/>
      </c>
      <c r="BE3538" s="165" t="str">
        <f>IF('5'!$B$5="","",IF('5'!$B$68="","",'5'!$B$4))</f>
        <v/>
      </c>
    </row>
    <row r="3539" spans="50:57" x14ac:dyDescent="0.25">
      <c r="AX3539" s="161" t="str">
        <f>IF('5'!$B$5="","",IF('5'!$B$68="","",'5'!$B$5))</f>
        <v/>
      </c>
      <c r="AY3539" s="162" t="str">
        <f>IF('5'!$B$5="","",IF('5'!$B$68="","","PCF008002"))</f>
        <v/>
      </c>
      <c r="AZ3539" s="163" t="str">
        <f>IF('5'!$B$5="","",IF('5'!$B$68="","",1))</f>
        <v/>
      </c>
      <c r="BA3539" s="162" t="str">
        <f>IF('5'!$B$5="","",IF('5'!$B$68="","",16))</f>
        <v/>
      </c>
      <c r="BB3539" s="162" t="str">
        <f>IF('5'!$B$5="","",IF('5'!$B$68="","",IF('5'!$D$68="","",'5'!$P$68)))</f>
        <v/>
      </c>
      <c r="BC3539" s="164" t="str">
        <f>IF('5'!$B$5="","",IF('5'!$B$68="","",0))</f>
        <v/>
      </c>
      <c r="BD3539" s="162" t="str">
        <f>IF('5'!$B$5="","",IF('5'!$B$68="","",'5'!$B$2))</f>
        <v/>
      </c>
      <c r="BE3539" s="165" t="str">
        <f>IF('5'!$B$5="","",IF('5'!$B$68="","",'5'!$B$4))</f>
        <v/>
      </c>
    </row>
    <row r="3540" spans="50:57" x14ac:dyDescent="0.25">
      <c r="AX3540" s="161" t="str">
        <f>IF('5'!$B$5="","",IF('5'!$B$69="","",'5'!$B$5))</f>
        <v/>
      </c>
      <c r="AY3540" s="162" t="str">
        <f>IF('5'!$B$5="","",IF('5'!$B$69="","","PCF008002"))</f>
        <v/>
      </c>
      <c r="AZ3540" s="163" t="str">
        <f>IF('5'!$B$5="","",IF('5'!$B$69="","",1))</f>
        <v/>
      </c>
      <c r="BA3540" s="162" t="str">
        <f>IF('5'!$B$5="","",IF('5'!$B$69="","",13))</f>
        <v/>
      </c>
      <c r="BB3540" s="162" t="str">
        <f>IF('5'!$B$5="","",IF('5'!$B$69="","",IF('5'!$B$69="","",'5'!$M$69)))</f>
        <v/>
      </c>
      <c r="BC3540" s="164" t="str">
        <f>IF('5'!$B$5="","",IF('5'!$B$69="","",0))</f>
        <v/>
      </c>
      <c r="BD3540" s="162" t="str">
        <f>IF('5'!$B$5="","",IF('5'!$B$69="","",'5'!$B$2))</f>
        <v/>
      </c>
      <c r="BE3540" s="165" t="str">
        <f>IF('5'!$B$5="","",IF('5'!$B$69="","",'5'!$B$4))</f>
        <v/>
      </c>
    </row>
    <row r="3541" spans="50:57" x14ac:dyDescent="0.25">
      <c r="AX3541" s="161" t="str">
        <f>IF('5'!$B$5="","",IF('5'!$B$69="","",'5'!$B$5))</f>
        <v/>
      </c>
      <c r="AY3541" s="162" t="str">
        <f>IF('5'!$B$5="","",IF('5'!$B$69="","","PCF008002"))</f>
        <v/>
      </c>
      <c r="AZ3541" s="163" t="str">
        <f>IF('5'!$B$5="","",IF('5'!$B$69="","",1))</f>
        <v/>
      </c>
      <c r="BA3541" s="162" t="str">
        <f>IF('5'!$B$5="","",IF('5'!$B$69="","",15))</f>
        <v/>
      </c>
      <c r="BB3541" s="162" t="str">
        <f>IF('5'!$B$5="","",IF('5'!$B$69="","",IF('5'!$D$69="","",'5'!$O$69)))</f>
        <v/>
      </c>
      <c r="BC3541" s="164" t="str">
        <f>IF('5'!$B$5="","",IF('5'!$B$69="","",0))</f>
        <v/>
      </c>
      <c r="BD3541" s="162" t="str">
        <f>IF('5'!$B$5="","",IF('5'!$B$69="","",'5'!$B$2))</f>
        <v/>
      </c>
      <c r="BE3541" s="165" t="str">
        <f>IF('5'!$B$5="","",IF('5'!$B$69="","",'5'!$B$4))</f>
        <v/>
      </c>
    </row>
    <row r="3542" spans="50:57" x14ac:dyDescent="0.25">
      <c r="AX3542" s="161" t="str">
        <f>IF('5'!$B$5="","",IF('5'!$B$69="","",'5'!$B$5))</f>
        <v/>
      </c>
      <c r="AY3542" s="162" t="str">
        <f>IF('5'!$B$5="","",IF('5'!$B$69="","","PCF008002"))</f>
        <v/>
      </c>
      <c r="AZ3542" s="163" t="str">
        <f>IF('5'!$B$5="","",IF('5'!$B$69="","",1))</f>
        <v/>
      </c>
      <c r="BA3542" s="162" t="str">
        <f>IF('5'!$B$5="","",IF('5'!$B$69="","",16))</f>
        <v/>
      </c>
      <c r="BB3542" s="162" t="str">
        <f>IF('5'!$B$5="","",IF('5'!$B$69="","",IF('5'!$D$69="","",'5'!$P$69)))</f>
        <v/>
      </c>
      <c r="BC3542" s="164" t="str">
        <f>IF('5'!$B$5="","",IF('5'!$B$69="","",0))</f>
        <v/>
      </c>
      <c r="BD3542" s="162" t="str">
        <f>IF('5'!$B$5="","",IF('5'!$B$69="","",'5'!$B$2))</f>
        <v/>
      </c>
      <c r="BE3542" s="165" t="str">
        <f>IF('5'!$B$5="","",IF('5'!$B$69="","",'5'!$B$4))</f>
        <v/>
      </c>
    </row>
    <row r="3543" spans="50:57" x14ac:dyDescent="0.25">
      <c r="AX3543" s="161" t="str">
        <f>IF('5'!$B$5="","",IF('5'!$B$60="","",'5'!$B$5))</f>
        <v/>
      </c>
      <c r="AY3543" s="162" t="str">
        <f>IF('5'!$B$5="","",IF('5'!$B$60="","","PCF008002"))</f>
        <v/>
      </c>
      <c r="AZ3543" s="163" t="str">
        <f>IF('5'!$B$5="","",IF('5'!$B$60="","",1))</f>
        <v/>
      </c>
      <c r="BA3543" s="162" t="str">
        <f>IF('5'!$B$5="","",IF('5'!$B$60="","",13))</f>
        <v/>
      </c>
      <c r="BB3543" s="162" t="str">
        <f>IF('5'!$B$5="","",IF('5'!$B$60="","",IF('5'!$B$60="","",'5'!$M$60)))</f>
        <v/>
      </c>
      <c r="BC3543" s="164" t="str">
        <f>IF('5'!$B$5="","",IF('5'!$B$60="","",0))</f>
        <v/>
      </c>
      <c r="BD3543" s="162" t="str">
        <f>IF('5'!$B$5="","",IF('5'!$B$60="","",'5'!$B$2))</f>
        <v/>
      </c>
      <c r="BE3543" s="165" t="str">
        <f>IF('5'!$B$5="","",IF('5'!$B$60="","",'5'!$B$4))</f>
        <v/>
      </c>
    </row>
    <row r="3544" spans="50:57" x14ac:dyDescent="0.25">
      <c r="AX3544" s="161" t="str">
        <f>IF('5'!$B$5="","",IF('5'!$B$60="","",'5'!$B$5))</f>
        <v/>
      </c>
      <c r="AY3544" s="162" t="str">
        <f>IF('5'!$B$5="","",IF('5'!$B$60="","","PCF008002"))</f>
        <v/>
      </c>
      <c r="AZ3544" s="163" t="str">
        <f>IF('5'!$B$5="","",IF('5'!$B$60="","",1))</f>
        <v/>
      </c>
      <c r="BA3544" s="162" t="str">
        <f>IF('5'!$B$5="","",IF('5'!$B$60="","",15))</f>
        <v/>
      </c>
      <c r="BB3544" s="162" t="str">
        <f>IF('5'!$B$5="","",IF('5'!$B$60="","",IF('5'!$D$60="","",'5'!$O$60)))</f>
        <v/>
      </c>
      <c r="BC3544" s="164" t="str">
        <f>IF('5'!$B$5="","",IF('5'!$B$60="","",0))</f>
        <v/>
      </c>
      <c r="BD3544" s="162" t="str">
        <f>IF('5'!$B$5="","",IF('5'!$B$60="","",'5'!$B$2))</f>
        <v/>
      </c>
      <c r="BE3544" s="165" t="str">
        <f>IF('5'!$B$5="","",IF('5'!$B$60="","",'5'!$B$4))</f>
        <v/>
      </c>
    </row>
    <row r="3545" spans="50:57" x14ac:dyDescent="0.25">
      <c r="AX3545" s="161" t="str">
        <f>IF('5'!$B$5="","",IF('5'!$B$60="","",'5'!$B$5))</f>
        <v/>
      </c>
      <c r="AY3545" s="162" t="str">
        <f>IF('5'!$B$5="","",IF('5'!$B$60="","","PCF008002"))</f>
        <v/>
      </c>
      <c r="AZ3545" s="163" t="str">
        <f>IF('5'!$B$5="","",IF('5'!$B$60="","",1))</f>
        <v/>
      </c>
      <c r="BA3545" s="162" t="str">
        <f>IF('5'!$B$5="","",IF('5'!$B$60="","",16))</f>
        <v/>
      </c>
      <c r="BB3545" s="162" t="str">
        <f>IF('5'!$B$5="","",IF('5'!$B$60="","",IF('5'!$D$60="","",'5'!$P$60)))</f>
        <v/>
      </c>
      <c r="BC3545" s="164" t="str">
        <f>IF('5'!$B$5="","",IF('5'!$B$60="","",0))</f>
        <v/>
      </c>
      <c r="BD3545" s="162" t="str">
        <f>IF('5'!$B$5="","",IF('5'!$B$60="","",'5'!$B$2))</f>
        <v/>
      </c>
      <c r="BE3545" s="165" t="str">
        <f>IF('5'!$B$5="","",IF('5'!$B$60="","",'5'!$B$4))</f>
        <v/>
      </c>
    </row>
    <row r="3546" spans="50:57" x14ac:dyDescent="0.25">
      <c r="AX3546" s="161" t="str">
        <f>IF('5'!$B$5="","",IF('5'!$B$61="","",'5'!$B$5))</f>
        <v/>
      </c>
      <c r="AY3546" s="162" t="str">
        <f>IF('5'!$B$5="","",IF('5'!$B$61="","","PCF008002"))</f>
        <v/>
      </c>
      <c r="AZ3546" s="163" t="str">
        <f>IF('5'!$B$5="","",IF('5'!$B$61="","",1))</f>
        <v/>
      </c>
      <c r="BA3546" s="162" t="str">
        <f>IF('5'!$B$5="","",IF('5'!$B$61="","",13))</f>
        <v/>
      </c>
      <c r="BB3546" s="162" t="str">
        <f>IF('5'!$B$5="","",IF('5'!$B$61="","",IF('5'!$B$61="","",'5'!$M$61)))</f>
        <v/>
      </c>
      <c r="BC3546" s="164" t="str">
        <f>IF('5'!$B$5="","",IF('5'!$B$61="","",0))</f>
        <v/>
      </c>
      <c r="BD3546" s="162" t="str">
        <f>IF('5'!$B$5="","",IF('5'!$B$61="","",'5'!$B$2))</f>
        <v/>
      </c>
      <c r="BE3546" s="165" t="str">
        <f>IF('5'!$B$5="","",IF('5'!$B$61="","",'5'!$B$4))</f>
        <v/>
      </c>
    </row>
    <row r="3547" spans="50:57" x14ac:dyDescent="0.25">
      <c r="AX3547" s="161" t="str">
        <f>IF('5'!$B$5="","",IF('5'!$B$61="","",'5'!$B$5))</f>
        <v/>
      </c>
      <c r="AY3547" s="162" t="str">
        <f>IF('5'!$B$5="","",IF('5'!$B$61="","","PCF008002"))</f>
        <v/>
      </c>
      <c r="AZ3547" s="163" t="str">
        <f>IF('5'!$B$5="","",IF('5'!$B$61="","",1))</f>
        <v/>
      </c>
      <c r="BA3547" s="162" t="str">
        <f>IF('5'!$B$5="","",IF('5'!$B$61="","",15))</f>
        <v/>
      </c>
      <c r="BB3547" s="162" t="str">
        <f>IF('5'!$B$5="","",IF('5'!$B$61="","",IF('5'!$D$61="","",'5'!$O$61)))</f>
        <v/>
      </c>
      <c r="BC3547" s="164" t="str">
        <f>IF('5'!$B$5="","",IF('5'!$B$61="","",0))</f>
        <v/>
      </c>
      <c r="BD3547" s="162" t="str">
        <f>IF('5'!$B$5="","",IF('5'!$B$61="","",'5'!$B$2))</f>
        <v/>
      </c>
      <c r="BE3547" s="165" t="str">
        <f>IF('5'!$B$5="","",IF('5'!$B$61="","",'5'!$B$4))</f>
        <v/>
      </c>
    </row>
    <row r="3548" spans="50:57" x14ac:dyDescent="0.25">
      <c r="AX3548" s="161" t="str">
        <f>IF('5'!$B$5="","",IF('5'!$B$61="","",'5'!$B$5))</f>
        <v/>
      </c>
      <c r="AY3548" s="162" t="str">
        <f>IF('5'!$B$5="","",IF('5'!$B$61="","","PCF008002"))</f>
        <v/>
      </c>
      <c r="AZ3548" s="163" t="str">
        <f>IF('5'!$B$5="","",IF('5'!$B$61="","",1))</f>
        <v/>
      </c>
      <c r="BA3548" s="162" t="str">
        <f>IF('5'!$B$5="","",IF('5'!$B$61="","",16))</f>
        <v/>
      </c>
      <c r="BB3548" s="162" t="str">
        <f>IF('5'!$B$5="","",IF('5'!$B$61="","",IF('5'!$D$61="","",'5'!$P$61)))</f>
        <v/>
      </c>
      <c r="BC3548" s="164" t="str">
        <f>IF('5'!$B$5="","",IF('5'!$B$61="","",0))</f>
        <v/>
      </c>
      <c r="BD3548" s="162" t="str">
        <f>IF('5'!$B$5="","",IF('5'!$B$61="","",'5'!$B$2))</f>
        <v/>
      </c>
      <c r="BE3548" s="165" t="str">
        <f>IF('5'!$B$5="","",IF('5'!$B$61="","",'5'!$B$4))</f>
        <v/>
      </c>
    </row>
    <row r="3549" spans="50:57" x14ac:dyDescent="0.25">
      <c r="AX3549" s="161" t="str">
        <f>IF('5'!$B$5="","",IF('5'!$B$62="","",'5'!$B$5))</f>
        <v/>
      </c>
      <c r="AY3549" s="162" t="str">
        <f>IF('5'!$B$5="","",IF('5'!$B$62="","","PCF008002"))</f>
        <v/>
      </c>
      <c r="AZ3549" s="163" t="str">
        <f>IF('5'!$B$5="","",IF('5'!$B$62="","",1))</f>
        <v/>
      </c>
      <c r="BA3549" s="162" t="str">
        <f>IF('5'!$B$5="","",IF('5'!$B$62="","",13))</f>
        <v/>
      </c>
      <c r="BB3549" s="162" t="str">
        <f>IF('5'!$B$5="","",IF('5'!$B$62="","",IF('5'!$B$62="","",'5'!$M$62)))</f>
        <v/>
      </c>
      <c r="BC3549" s="164" t="str">
        <f>IF('5'!$B$5="","",IF('5'!$B$62="","",0))</f>
        <v/>
      </c>
      <c r="BD3549" s="162" t="str">
        <f>IF('5'!$B$5="","",IF('5'!$B$62="","",'5'!$B$2))</f>
        <v/>
      </c>
      <c r="BE3549" s="165" t="str">
        <f>IF('5'!$B$5="","",IF('5'!$B$62="","",'5'!$B$4))</f>
        <v/>
      </c>
    </row>
    <row r="3550" spans="50:57" x14ac:dyDescent="0.25">
      <c r="AX3550" s="161" t="str">
        <f>IF('5'!$B$5="","",IF('5'!$B$62="","",'5'!$B$5))</f>
        <v/>
      </c>
      <c r="AY3550" s="162" t="str">
        <f>IF('5'!$B$5="","",IF('5'!$B$62="","","PCF008002"))</f>
        <v/>
      </c>
      <c r="AZ3550" s="163" t="str">
        <f>IF('5'!$B$5="","",IF('5'!$B$62="","",1))</f>
        <v/>
      </c>
      <c r="BA3550" s="162" t="str">
        <f>IF('5'!$B$5="","",IF('5'!$B$62="","",15))</f>
        <v/>
      </c>
      <c r="BB3550" s="162" t="str">
        <f>IF('5'!$B$5="","",IF('5'!$B$62="","",IF('5'!$D$62="","",'5'!$O$62)))</f>
        <v/>
      </c>
      <c r="BC3550" s="164" t="str">
        <f>IF('5'!$B$5="","",IF('5'!$B$62="","",0))</f>
        <v/>
      </c>
      <c r="BD3550" s="162" t="str">
        <f>IF('5'!$B$5="","",IF('5'!$B$62="","",'5'!$B$2))</f>
        <v/>
      </c>
      <c r="BE3550" s="165" t="str">
        <f>IF('5'!$B$5="","",IF('5'!$B$62="","",'5'!$B$4))</f>
        <v/>
      </c>
    </row>
    <row r="3551" spans="50:57" x14ac:dyDescent="0.25">
      <c r="AX3551" s="161" t="str">
        <f>IF('5'!$B$5="","",IF('5'!$B$62="","",'5'!$B$5))</f>
        <v/>
      </c>
      <c r="AY3551" s="162" t="str">
        <f>IF('5'!$B$5="","",IF('5'!$B$62="","","PCF008002"))</f>
        <v/>
      </c>
      <c r="AZ3551" s="163" t="str">
        <f>IF('5'!$B$5="","",IF('5'!$B$62="","",1))</f>
        <v/>
      </c>
      <c r="BA3551" s="162" t="str">
        <f>IF('5'!$B$5="","",IF('5'!$B$62="","",16))</f>
        <v/>
      </c>
      <c r="BB3551" s="162" t="str">
        <f>IF('5'!$B$5="","",IF('5'!$B$62="","",IF('5'!$D$62="","",'5'!$P$62)))</f>
        <v/>
      </c>
      <c r="BC3551" s="164" t="str">
        <f>IF('5'!$B$5="","",IF('5'!$B$62="","",0))</f>
        <v/>
      </c>
      <c r="BD3551" s="162" t="str">
        <f>IF('5'!$B$5="","",IF('5'!$B$62="","",'5'!$B$2))</f>
        <v/>
      </c>
      <c r="BE3551" s="165" t="str">
        <f>IF('5'!$B$5="","",IF('5'!$B$62="","",'5'!$B$4))</f>
        <v/>
      </c>
    </row>
    <row r="3552" spans="50:57" x14ac:dyDescent="0.25">
      <c r="AX3552" s="161" t="str">
        <f>IF('5'!$B$5="","",IF('5'!$B$63="","",'5'!$B$5))</f>
        <v/>
      </c>
      <c r="AY3552" s="162" t="str">
        <f>IF('5'!$B$5="","",IF('5'!$B$63="","","PCF008002"))</f>
        <v/>
      </c>
      <c r="AZ3552" s="163" t="str">
        <f>IF('5'!$B$5="","",IF('5'!$B$63="","",1))</f>
        <v/>
      </c>
      <c r="BA3552" s="162" t="str">
        <f>IF('5'!$B$5="","",IF('5'!$B$63="","",13))</f>
        <v/>
      </c>
      <c r="BB3552" s="162" t="str">
        <f>IF('5'!$B$5="","",IF('5'!$B$63="","",IF('5'!$B$63="","",'5'!$M$63)))</f>
        <v/>
      </c>
      <c r="BC3552" s="164" t="str">
        <f>IF('5'!$B$5="","",IF('5'!$B$63="","",0))</f>
        <v/>
      </c>
      <c r="BD3552" s="162" t="str">
        <f>IF('5'!$B$5="","",IF('5'!$B$63="","",'5'!$B$2))</f>
        <v/>
      </c>
      <c r="BE3552" s="165" t="str">
        <f>IF('5'!$B$5="","",IF('5'!$B$63="","",'5'!$B$4))</f>
        <v/>
      </c>
    </row>
    <row r="3553" spans="50:57" x14ac:dyDescent="0.25">
      <c r="AX3553" s="161" t="str">
        <f>IF('5'!$B$5="","",IF('5'!$B$63="","",'5'!$B$5))</f>
        <v/>
      </c>
      <c r="AY3553" s="162" t="str">
        <f>IF('5'!$B$5="","",IF('5'!$B$63="","","PCF008002"))</f>
        <v/>
      </c>
      <c r="AZ3553" s="163" t="str">
        <f>IF('5'!$B$5="","",IF('5'!$B$63="","",1))</f>
        <v/>
      </c>
      <c r="BA3553" s="162" t="str">
        <f>IF('5'!$B$5="","",IF('5'!$B$63="","",15))</f>
        <v/>
      </c>
      <c r="BB3553" s="162" t="str">
        <f>IF('5'!$B$5="","",IF('5'!$B$63="","",IF('5'!$D$63="","",'5'!$O$63)))</f>
        <v/>
      </c>
      <c r="BC3553" s="164" t="str">
        <f>IF('5'!$B$5="","",IF('5'!$B$63="","",0))</f>
        <v/>
      </c>
      <c r="BD3553" s="162" t="str">
        <f>IF('5'!$B$5="","",IF('5'!$B$63="","",'5'!$B$2))</f>
        <v/>
      </c>
      <c r="BE3553" s="165" t="str">
        <f>IF('5'!$B$5="","",IF('5'!$B$63="","",'5'!$B$4))</f>
        <v/>
      </c>
    </row>
    <row r="3554" spans="50:57" x14ac:dyDescent="0.25">
      <c r="AX3554" s="161" t="str">
        <f>IF('5'!$B$5="","",IF('5'!$B$63="","",'5'!$B$5))</f>
        <v/>
      </c>
      <c r="AY3554" s="162" t="str">
        <f>IF('5'!$B$5="","",IF('5'!$B$63="","","PCF008002"))</f>
        <v/>
      </c>
      <c r="AZ3554" s="163" t="str">
        <f>IF('5'!$B$5="","",IF('5'!$B$63="","",1))</f>
        <v/>
      </c>
      <c r="BA3554" s="162" t="str">
        <f>IF('5'!$B$5="","",IF('5'!$B$63="","",16))</f>
        <v/>
      </c>
      <c r="BB3554" s="162" t="str">
        <f>IF('5'!$B$5="","",IF('5'!$B$63="","",IF('5'!$D$63="","",'5'!$P$63)))</f>
        <v/>
      </c>
      <c r="BC3554" s="164" t="str">
        <f>IF('5'!$B$5="","",IF('5'!$B$63="","",0))</f>
        <v/>
      </c>
      <c r="BD3554" s="162" t="str">
        <f>IF('5'!$B$5="","",IF('5'!$B$63="","",'5'!$B$2))</f>
        <v/>
      </c>
      <c r="BE3554" s="165" t="str">
        <f>IF('5'!$B$5="","",IF('5'!$B$63="","",'5'!$B$4))</f>
        <v/>
      </c>
    </row>
    <row r="3555" spans="50:57" x14ac:dyDescent="0.25">
      <c r="AX3555" s="161" t="str">
        <f>IF('5'!$B$5="","",IF('5'!$B$64="","",'5'!$B$5))</f>
        <v/>
      </c>
      <c r="AY3555" s="162" t="str">
        <f>IF('5'!$B$5="","",IF('5'!$B$64="","","PCF008002"))</f>
        <v/>
      </c>
      <c r="AZ3555" s="163" t="str">
        <f>IF('5'!$B$5="","",IF('5'!$B$64="","",1))</f>
        <v/>
      </c>
      <c r="BA3555" s="162" t="str">
        <f>IF('5'!$B$5="","",IF('5'!$B$64="","",13))</f>
        <v/>
      </c>
      <c r="BB3555" s="162" t="str">
        <f>IF('5'!$B$5="","",IF('5'!$B$64="","",IF('5'!$B$64="","",'5'!$M$64)))</f>
        <v/>
      </c>
      <c r="BC3555" s="164" t="str">
        <f>IF('5'!$B$5="","",IF('5'!$B$64="","",0))</f>
        <v/>
      </c>
      <c r="BD3555" s="162" t="str">
        <f>IF('5'!$B$5="","",IF('5'!$B$64="","",'5'!$B$2))</f>
        <v/>
      </c>
      <c r="BE3555" s="165" t="str">
        <f>IF('5'!$B$5="","",IF('5'!$B$64="","",'5'!$B$4))</f>
        <v/>
      </c>
    </row>
    <row r="3556" spans="50:57" x14ac:dyDescent="0.25">
      <c r="AX3556" s="161" t="str">
        <f>IF('5'!$B$5="","",IF('5'!$B$64="","",'5'!$B$5))</f>
        <v/>
      </c>
      <c r="AY3556" s="162" t="str">
        <f>IF('5'!$B$5="","",IF('5'!$B$64="","","PCF008002"))</f>
        <v/>
      </c>
      <c r="AZ3556" s="163" t="str">
        <f>IF('5'!$B$5="","",IF('5'!$B$64="","",1))</f>
        <v/>
      </c>
      <c r="BA3556" s="162" t="str">
        <f>IF('5'!$B$5="","",IF('5'!$B$64="","",15))</f>
        <v/>
      </c>
      <c r="BB3556" s="162" t="str">
        <f>IF('5'!$B$5="","",IF('5'!$B$64="","",IF('5'!$D$64="","",'5'!$O$64)))</f>
        <v/>
      </c>
      <c r="BC3556" s="164" t="str">
        <f>IF('5'!$B$5="","",IF('5'!$B$64="","",0))</f>
        <v/>
      </c>
      <c r="BD3556" s="162" t="str">
        <f>IF('5'!$B$5="","",IF('5'!$B$64="","",'5'!$B$2))</f>
        <v/>
      </c>
      <c r="BE3556" s="165" t="str">
        <f>IF('5'!$B$5="","",IF('5'!$B$64="","",'5'!$B$4))</f>
        <v/>
      </c>
    </row>
    <row r="3557" spans="50:57" x14ac:dyDescent="0.25">
      <c r="AX3557" s="161" t="str">
        <f>IF('5'!$B$5="","",IF('5'!$B$64="","",'5'!$B$5))</f>
        <v/>
      </c>
      <c r="AY3557" s="162" t="str">
        <f>IF('5'!$B$5="","",IF('5'!$B$64="","","PCF008002"))</f>
        <v/>
      </c>
      <c r="AZ3557" s="163" t="str">
        <f>IF('5'!$B$5="","",IF('5'!$B$64="","",1))</f>
        <v/>
      </c>
      <c r="BA3557" s="162" t="str">
        <f>IF('5'!$B$5="","",IF('5'!$B$64="","",16))</f>
        <v/>
      </c>
      <c r="BB3557" s="162" t="str">
        <f>IF('5'!$B$5="","",IF('5'!$B$64="","",IF('5'!$D$64="","",'5'!$P$64)))</f>
        <v/>
      </c>
      <c r="BC3557" s="164" t="str">
        <f>IF('5'!$B$5="","",IF('5'!$B$64="","",0))</f>
        <v/>
      </c>
      <c r="BD3557" s="162" t="str">
        <f>IF('5'!$B$5="","",IF('5'!$B$64="","",'5'!$B$2))</f>
        <v/>
      </c>
      <c r="BE3557" s="165" t="str">
        <f>IF('5'!$B$5="","",IF('5'!$B$64="","",'5'!$B$4))</f>
        <v/>
      </c>
    </row>
    <row r="3558" spans="50:57" x14ac:dyDescent="0.25">
      <c r="AX3558" s="161" t="str">
        <f>IF('5'!$B$5="","",IF('5'!$B$65="","",'5'!$B$5))</f>
        <v/>
      </c>
      <c r="AY3558" s="162" t="str">
        <f>IF('5'!$B$5="","",IF('5'!$B$65="","","PCF008002"))</f>
        <v/>
      </c>
      <c r="AZ3558" s="163" t="str">
        <f>IF('5'!$B$5="","",IF('5'!$B$65="","",1))</f>
        <v/>
      </c>
      <c r="BA3558" s="162" t="str">
        <f>IF('5'!$B$5="","",IF('5'!$B$65="","",13))</f>
        <v/>
      </c>
      <c r="BB3558" s="162" t="str">
        <f>IF('5'!$B$5="","",IF('5'!$B$65="","",IF('5'!$B$65="","",'5'!$M$65)))</f>
        <v/>
      </c>
      <c r="BC3558" s="164" t="str">
        <f>IF('5'!$B$5="","",IF('5'!$B$65="","",0))</f>
        <v/>
      </c>
      <c r="BD3558" s="162" t="str">
        <f>IF('5'!$B$5="","",IF('5'!$B$65="","",'5'!$B$2))</f>
        <v/>
      </c>
      <c r="BE3558" s="165" t="str">
        <f>IF('5'!$B$5="","",IF('5'!$B$65="","",'5'!$B$4))</f>
        <v/>
      </c>
    </row>
    <row r="3559" spans="50:57" x14ac:dyDescent="0.25">
      <c r="AX3559" s="161" t="str">
        <f>IF('5'!$B$5="","",IF('5'!$B$65="","",'5'!$B$5))</f>
        <v/>
      </c>
      <c r="AY3559" s="162" t="str">
        <f>IF('5'!$B$5="","",IF('5'!$B$65="","","PCF008002"))</f>
        <v/>
      </c>
      <c r="AZ3559" s="163" t="str">
        <f>IF('5'!$B$5="","",IF('5'!$B$65="","",1))</f>
        <v/>
      </c>
      <c r="BA3559" s="162" t="str">
        <f>IF('5'!$B$5="","",IF('5'!$B$65="","",15))</f>
        <v/>
      </c>
      <c r="BB3559" s="162" t="str">
        <f>IF('5'!$B$5="","",IF('5'!$B$65="","",IF('5'!$D$65="","",'5'!$O$65)))</f>
        <v/>
      </c>
      <c r="BC3559" s="164" t="str">
        <f>IF('5'!$B$5="","",IF('5'!$B$65="","",0))</f>
        <v/>
      </c>
      <c r="BD3559" s="162" t="str">
        <f>IF('5'!$B$5="","",IF('5'!$B$65="","",'5'!$B$2))</f>
        <v/>
      </c>
      <c r="BE3559" s="165" t="str">
        <f>IF('5'!$B$5="","",IF('5'!$B$65="","",'5'!$B$4))</f>
        <v/>
      </c>
    </row>
    <row r="3560" spans="50:57" x14ac:dyDescent="0.25">
      <c r="AX3560" s="161" t="str">
        <f>IF('5'!$B$5="","",IF('5'!$B$65="","",'5'!$B$5))</f>
        <v/>
      </c>
      <c r="AY3560" s="162" t="str">
        <f>IF('5'!$B$5="","",IF('5'!$B$65="","","PCF008002"))</f>
        <v/>
      </c>
      <c r="AZ3560" s="163" t="str">
        <f>IF('5'!$B$5="","",IF('5'!$B$65="","",1))</f>
        <v/>
      </c>
      <c r="BA3560" s="162" t="str">
        <f>IF('5'!$B$5="","",IF('5'!$B$65="","",16))</f>
        <v/>
      </c>
      <c r="BB3560" s="162" t="str">
        <f>IF('5'!$B$5="","",IF('5'!$B$65="","",IF('5'!$D$65="","",'5'!$P$65)))</f>
        <v/>
      </c>
      <c r="BC3560" s="164" t="str">
        <f>IF('5'!$B$5="","",IF('5'!$B$65="","",0))</f>
        <v/>
      </c>
      <c r="BD3560" s="162" t="str">
        <f>IF('5'!$B$5="","",IF('5'!$B$65="","",'5'!$B$2))</f>
        <v/>
      </c>
      <c r="BE3560" s="165" t="str">
        <f>IF('5'!$B$5="","",IF('5'!$B$65="","",'5'!$B$4))</f>
        <v/>
      </c>
    </row>
    <row r="3561" spans="50:57" x14ac:dyDescent="0.25">
      <c r="AX3561" s="161" t="str">
        <f>IF('5'!$B$5="","",IF('5'!$B$66="","",'5'!$B$5))</f>
        <v/>
      </c>
      <c r="AY3561" s="162" t="str">
        <f>IF('5'!$B$5="","",IF('5'!$B$66="","","PCF008002"))</f>
        <v/>
      </c>
      <c r="AZ3561" s="163" t="str">
        <f>IF('5'!$B$5="","",IF('5'!$B$66="","",1))</f>
        <v/>
      </c>
      <c r="BA3561" s="162" t="str">
        <f>IF('5'!$B$5="","",IF('5'!$B$66="","",13))</f>
        <v/>
      </c>
      <c r="BB3561" s="162" t="str">
        <f>IF('5'!$B$5="","",IF('5'!$B$66="","",IF('5'!$B$66="","",'5'!$M$66)))</f>
        <v/>
      </c>
      <c r="BC3561" s="164" t="str">
        <f>IF('5'!$B$5="","",IF('5'!$B$66="","",0))</f>
        <v/>
      </c>
      <c r="BD3561" s="162" t="str">
        <f>IF('5'!$B$5="","",IF('5'!$B$66="","",'5'!$B$2))</f>
        <v/>
      </c>
      <c r="BE3561" s="165" t="str">
        <f>IF('5'!$B$5="","",IF('5'!$B$66="","",'5'!$B$4))</f>
        <v/>
      </c>
    </row>
    <row r="3562" spans="50:57" x14ac:dyDescent="0.25">
      <c r="AX3562" s="161" t="str">
        <f>IF('5'!$B$5="","",IF('5'!$B$66="","",'5'!$B$5))</f>
        <v/>
      </c>
      <c r="AY3562" s="162" t="str">
        <f>IF('5'!$B$5="","",IF('5'!$B$66="","","PCF008002"))</f>
        <v/>
      </c>
      <c r="AZ3562" s="163" t="str">
        <f>IF('5'!$B$5="","",IF('5'!$B$66="","",1))</f>
        <v/>
      </c>
      <c r="BA3562" s="162" t="str">
        <f>IF('5'!$B$5="","",IF('5'!$B$66="","",15))</f>
        <v/>
      </c>
      <c r="BB3562" s="162" t="str">
        <f>IF('5'!$B$5="","",IF('5'!$B$66="","",IF('5'!$D$66="","",'5'!$O$66)))</f>
        <v/>
      </c>
      <c r="BC3562" s="164" t="str">
        <f>IF('5'!$B$5="","",IF('5'!$B$66="","",0))</f>
        <v/>
      </c>
      <c r="BD3562" s="162" t="str">
        <f>IF('5'!$B$5="","",IF('5'!$B$66="","",'5'!$B$2))</f>
        <v/>
      </c>
      <c r="BE3562" s="165" t="str">
        <f>IF('5'!$B$5="","",IF('5'!$B$66="","",'5'!$B$4))</f>
        <v/>
      </c>
    </row>
    <row r="3563" spans="50:57" x14ac:dyDescent="0.25">
      <c r="AX3563" s="161" t="str">
        <f>IF('5'!$B$5="","",IF('5'!$B$66="","",'5'!$B$5))</f>
        <v/>
      </c>
      <c r="AY3563" s="162" t="str">
        <f>IF('5'!$B$5="","",IF('5'!$B$66="","","PCF008002"))</f>
        <v/>
      </c>
      <c r="AZ3563" s="163" t="str">
        <f>IF('5'!$B$5="","",IF('5'!$B$66="","",1))</f>
        <v/>
      </c>
      <c r="BA3563" s="162" t="str">
        <f>IF('5'!$B$5="","",IF('5'!$B$66="","",16))</f>
        <v/>
      </c>
      <c r="BB3563" s="162" t="str">
        <f>IF('5'!$B$5="","",IF('5'!$B$66="","",IF('5'!$D$66="","",'5'!$P$66)))</f>
        <v/>
      </c>
      <c r="BC3563" s="164" t="str">
        <f>IF('5'!$B$5="","",IF('5'!$B$66="","",0))</f>
        <v/>
      </c>
      <c r="BD3563" s="162" t="str">
        <f>IF('5'!$B$5="","",IF('5'!$B$66="","",'5'!$B$2))</f>
        <v/>
      </c>
      <c r="BE3563" s="165" t="str">
        <f>IF('5'!$B$5="","",IF('5'!$B$66="","",'5'!$B$4))</f>
        <v/>
      </c>
    </row>
    <row r="3564" spans="50:57" x14ac:dyDescent="0.25">
      <c r="AX3564" s="161" t="str">
        <f>IF('5'!$B$5="","",IF('5'!$B$67="","",'5'!$B$5))</f>
        <v/>
      </c>
      <c r="AY3564" s="162" t="str">
        <f>IF('5'!$B$5="","",IF('5'!$B$67="","","PCF008002"))</f>
        <v/>
      </c>
      <c r="AZ3564" s="163" t="str">
        <f>IF('5'!$B$5="","",IF('5'!$B$67="","",1))</f>
        <v/>
      </c>
      <c r="BA3564" s="162" t="str">
        <f>IF('5'!$B$5="","",IF('5'!$B$67="","",13))</f>
        <v/>
      </c>
      <c r="BB3564" s="162" t="str">
        <f>IF('5'!$B$5="","",IF('5'!$B$67="","",IF('5'!$B$67="","",'5'!$M$67)))</f>
        <v/>
      </c>
      <c r="BC3564" s="164" t="str">
        <f>IF('5'!$B$5="","",IF('5'!$B$67="","",0))</f>
        <v/>
      </c>
      <c r="BD3564" s="162" t="str">
        <f>IF('5'!$B$5="","",IF('5'!$B$67="","",'5'!$B$2))</f>
        <v/>
      </c>
      <c r="BE3564" s="165" t="str">
        <f>IF('5'!$B$5="","",IF('5'!$B$67="","",'5'!$B$4))</f>
        <v/>
      </c>
    </row>
    <row r="3565" spans="50:57" x14ac:dyDescent="0.25">
      <c r="AX3565" s="161" t="str">
        <f>IF('5'!$B$5="","",IF('5'!$B$67="","",'5'!$B$5))</f>
        <v/>
      </c>
      <c r="AY3565" s="162" t="str">
        <f>IF('5'!$B$5="","",IF('5'!$B$67="","","PCF008002"))</f>
        <v/>
      </c>
      <c r="AZ3565" s="163" t="str">
        <f>IF('5'!$B$5="","",IF('5'!$B$67="","",1))</f>
        <v/>
      </c>
      <c r="BA3565" s="162" t="str">
        <f>IF('5'!$B$5="","",IF('5'!$B$67="","",15))</f>
        <v/>
      </c>
      <c r="BB3565" s="162" t="str">
        <f>IF('5'!$B$5="","",IF('5'!$B$67="","",IF('5'!$D$67="","",'5'!$O$67)))</f>
        <v/>
      </c>
      <c r="BC3565" s="164" t="str">
        <f>IF('5'!$B$5="","",IF('5'!$B$67="","",0))</f>
        <v/>
      </c>
      <c r="BD3565" s="162" t="str">
        <f>IF('5'!$B$5="","",IF('5'!$B$67="","",'5'!$B$2))</f>
        <v/>
      </c>
      <c r="BE3565" s="165" t="str">
        <f>IF('5'!$B$5="","",IF('5'!$B$67="","",'5'!$B$4))</f>
        <v/>
      </c>
    </row>
    <row r="3566" spans="50:57" x14ac:dyDescent="0.25">
      <c r="AX3566" s="161" t="str">
        <f>IF('5'!$B$5="","",IF('5'!$B$67="","",'5'!$B$5))</f>
        <v/>
      </c>
      <c r="AY3566" s="162" t="str">
        <f>IF('5'!$B$5="","",IF('5'!$B$67="","","PCF008002"))</f>
        <v/>
      </c>
      <c r="AZ3566" s="163" t="str">
        <f>IF('5'!$B$5="","",IF('5'!$B$67="","",1))</f>
        <v/>
      </c>
      <c r="BA3566" s="162" t="str">
        <f>IF('5'!$B$5="","",IF('5'!$B$67="","",16))</f>
        <v/>
      </c>
      <c r="BB3566" s="162" t="str">
        <f>IF('5'!$B$5="","",IF('5'!$B$67="","",IF('5'!$D$67="","",'5'!$P$67)))</f>
        <v/>
      </c>
      <c r="BC3566" s="164" t="str">
        <f>IF('5'!$B$5="","",IF('5'!$B$67="","",0))</f>
        <v/>
      </c>
      <c r="BD3566" s="162" t="str">
        <f>IF('5'!$B$5="","",IF('5'!$B$67="","",'5'!$B$2))</f>
        <v/>
      </c>
      <c r="BE3566" s="165" t="str">
        <f>IF('5'!$B$5="","",IF('5'!$B$67="","",'5'!$B$4))</f>
        <v/>
      </c>
    </row>
    <row r="3567" spans="50:57" x14ac:dyDescent="0.25">
      <c r="AX3567" s="161" t="str">
        <f>IF('5'!$B$5="","",IF('5'!$B$68="","",'5'!$B$5))</f>
        <v/>
      </c>
      <c r="AY3567" s="162" t="str">
        <f>IF('5'!$B$5="","",IF('5'!$B$68="","","PCF008002"))</f>
        <v/>
      </c>
      <c r="AZ3567" s="163" t="str">
        <f>IF('5'!$B$5="","",IF('5'!$B$68="","",1))</f>
        <v/>
      </c>
      <c r="BA3567" s="162" t="str">
        <f>IF('5'!$B$5="","",IF('5'!$B$68="","",13))</f>
        <v/>
      </c>
      <c r="BB3567" s="162" t="str">
        <f>IF('5'!$B$5="","",IF('5'!$B$68="","",IF('5'!$B$68="","",'5'!$M$68)))</f>
        <v/>
      </c>
      <c r="BC3567" s="164" t="str">
        <f>IF('5'!$B$5="","",IF('5'!$B$68="","",0))</f>
        <v/>
      </c>
      <c r="BD3567" s="162" t="str">
        <f>IF('5'!$B$5="","",IF('5'!$B$68="","",'5'!$B$2))</f>
        <v/>
      </c>
      <c r="BE3567" s="165" t="str">
        <f>IF('5'!$B$5="","",IF('5'!$B$68="","",'5'!$B$4))</f>
        <v/>
      </c>
    </row>
    <row r="3568" spans="50:57" x14ac:dyDescent="0.25">
      <c r="AX3568" s="161" t="str">
        <f>IF('5'!$B$5="","",IF('5'!$B$68="","",'5'!$B$5))</f>
        <v/>
      </c>
      <c r="AY3568" s="162" t="str">
        <f>IF('5'!$B$5="","",IF('5'!$B$68="","","PCF008002"))</f>
        <v/>
      </c>
      <c r="AZ3568" s="163" t="str">
        <f>IF('5'!$B$5="","",IF('5'!$B$68="","",1))</f>
        <v/>
      </c>
      <c r="BA3568" s="162" t="str">
        <f>IF('5'!$B$5="","",IF('5'!$B$68="","",15))</f>
        <v/>
      </c>
      <c r="BB3568" s="162" t="str">
        <f>IF('5'!$B$5="","",IF('5'!$B$68="","",IF('5'!$D$68="","",'5'!$O$68)))</f>
        <v/>
      </c>
      <c r="BC3568" s="164" t="str">
        <f>IF('5'!$B$5="","",IF('5'!$B$68="","",0))</f>
        <v/>
      </c>
      <c r="BD3568" s="162" t="str">
        <f>IF('5'!$B$5="","",IF('5'!$B$68="","",'5'!$B$2))</f>
        <v/>
      </c>
      <c r="BE3568" s="165" t="str">
        <f>IF('5'!$B$5="","",IF('5'!$B$68="","",'5'!$B$4))</f>
        <v/>
      </c>
    </row>
    <row r="3569" spans="50:57" x14ac:dyDescent="0.25">
      <c r="AX3569" s="161" t="str">
        <f>IF('5'!$B$5="","",IF('5'!$B$68="","",'5'!$B$5))</f>
        <v/>
      </c>
      <c r="AY3569" s="162" t="str">
        <f>IF('5'!$B$5="","",IF('5'!$B$68="","","PCF008002"))</f>
        <v/>
      </c>
      <c r="AZ3569" s="163" t="str">
        <f>IF('5'!$B$5="","",IF('5'!$B$68="","",1))</f>
        <v/>
      </c>
      <c r="BA3569" s="162" t="str">
        <f>IF('5'!$B$5="","",IF('5'!$B$68="","",16))</f>
        <v/>
      </c>
      <c r="BB3569" s="162" t="str">
        <f>IF('5'!$B$5="","",IF('5'!$B$68="","",IF('5'!$D$68="","",'5'!$P$68)))</f>
        <v/>
      </c>
      <c r="BC3569" s="164" t="str">
        <f>IF('5'!$B$5="","",IF('5'!$B$68="","",0))</f>
        <v/>
      </c>
      <c r="BD3569" s="162" t="str">
        <f>IF('5'!$B$5="","",IF('5'!$B$68="","",'5'!$B$2))</f>
        <v/>
      </c>
      <c r="BE3569" s="165" t="str">
        <f>IF('5'!$B$5="","",IF('5'!$B$68="","",'5'!$B$4))</f>
        <v/>
      </c>
    </row>
    <row r="3570" spans="50:57" x14ac:dyDescent="0.25">
      <c r="AX3570" s="161" t="str">
        <f>IF('5'!$B$5="","",IF('5'!$B$69="","",'5'!$B$5))</f>
        <v/>
      </c>
      <c r="AY3570" s="162" t="str">
        <f>IF('5'!$B$5="","",IF('5'!$B$69="","","PCF008002"))</f>
        <v/>
      </c>
      <c r="AZ3570" s="163" t="str">
        <f>IF('5'!$B$5="","",IF('5'!$B$69="","",1))</f>
        <v/>
      </c>
      <c r="BA3570" s="162" t="str">
        <f>IF('5'!$B$5="","",IF('5'!$B$69="","",13))</f>
        <v/>
      </c>
      <c r="BB3570" s="162" t="str">
        <f>IF('5'!$B$5="","",IF('5'!$B$69="","",IF('5'!$B$69="","",'5'!$M$69)))</f>
        <v/>
      </c>
      <c r="BC3570" s="164" t="str">
        <f>IF('5'!$B$5="","",IF('5'!$B$69="","",0))</f>
        <v/>
      </c>
      <c r="BD3570" s="162" t="str">
        <f>IF('5'!$B$5="","",IF('5'!$B$69="","",'5'!$B$2))</f>
        <v/>
      </c>
      <c r="BE3570" s="165" t="str">
        <f>IF('5'!$B$5="","",IF('5'!$B$69="","",'5'!$B$4))</f>
        <v/>
      </c>
    </row>
    <row r="3571" spans="50:57" x14ac:dyDescent="0.25">
      <c r="AX3571" s="161" t="str">
        <f>IF('5'!$B$5="","",IF('5'!$B$69="","",'5'!$B$5))</f>
        <v/>
      </c>
      <c r="AY3571" s="162" t="str">
        <f>IF('5'!$B$5="","",IF('5'!$B$69="","","PCF008002"))</f>
        <v/>
      </c>
      <c r="AZ3571" s="163" t="str">
        <f>IF('5'!$B$5="","",IF('5'!$B$69="","",1))</f>
        <v/>
      </c>
      <c r="BA3571" s="162" t="str">
        <f>IF('5'!$B$5="","",IF('5'!$B$69="","",15))</f>
        <v/>
      </c>
      <c r="BB3571" s="162" t="str">
        <f>IF('5'!$B$5="","",IF('5'!$B$69="","",IF('5'!$D$69="","",'5'!$O$69)))</f>
        <v/>
      </c>
      <c r="BC3571" s="164" t="str">
        <f>IF('5'!$B$5="","",IF('5'!$B$69="","",0))</f>
        <v/>
      </c>
      <c r="BD3571" s="162" t="str">
        <f>IF('5'!$B$5="","",IF('5'!$B$69="","",'5'!$B$2))</f>
        <v/>
      </c>
      <c r="BE3571" s="165" t="str">
        <f>IF('5'!$B$5="","",IF('5'!$B$69="","",'5'!$B$4))</f>
        <v/>
      </c>
    </row>
    <row r="3572" spans="50:57" x14ac:dyDescent="0.25">
      <c r="AX3572" s="161" t="str">
        <f>IF('5'!$B$5="","",IF('5'!$B$69="","",'5'!$B$5))</f>
        <v/>
      </c>
      <c r="AY3572" s="162" t="str">
        <f>IF('5'!$B$5="","",IF('5'!$B$69="","","PCF008002"))</f>
        <v/>
      </c>
      <c r="AZ3572" s="163" t="str">
        <f>IF('5'!$B$5="","",IF('5'!$B$69="","",1))</f>
        <v/>
      </c>
      <c r="BA3572" s="162" t="str">
        <f>IF('5'!$B$5="","",IF('5'!$B$69="","",16))</f>
        <v/>
      </c>
      <c r="BB3572" s="162" t="str">
        <f>IF('5'!$B$5="","",IF('5'!$B$69="","",IF('5'!$D$69="","",'5'!$P$69)))</f>
        <v/>
      </c>
      <c r="BC3572" s="164" t="str">
        <f>IF('5'!$B$5="","",IF('5'!$B$69="","",0))</f>
        <v/>
      </c>
      <c r="BD3572" s="162" t="str">
        <f>IF('5'!$B$5="","",IF('5'!$B$69="","",'5'!$B$2))</f>
        <v/>
      </c>
      <c r="BE3572" s="165" t="str">
        <f>IF('5'!$B$5="","",IF('5'!$B$69="","",'5'!$B$4))</f>
        <v/>
      </c>
    </row>
    <row r="3573" spans="50:57" x14ac:dyDescent="0.25">
      <c r="AX3573" s="161" t="str">
        <f>IF('6'!$B$5="","",IF('6'!$B$60="","",'6'!$B$5))</f>
        <v/>
      </c>
      <c r="AY3573" s="162" t="str">
        <f>IF('6'!$B$5="","",IF('6'!$B$60="","","PCF008002"))</f>
        <v/>
      </c>
      <c r="AZ3573" s="163" t="str">
        <f>IF('6'!$B$5="","",IF('6'!$B$60="","",1))</f>
        <v/>
      </c>
      <c r="BA3573" s="162" t="str">
        <f>IF('6'!$B$5="","",IF('6'!$B$60="","",13))</f>
        <v/>
      </c>
      <c r="BB3573" s="162" t="str">
        <f>IF('6'!$B$5="","",IF('6'!$B$60="","",IF('6'!$B$60="","",'6'!$M$60)))</f>
        <v/>
      </c>
      <c r="BC3573" s="164" t="str">
        <f>IF('6'!$B$5="","",IF('6'!$B$60="","",0))</f>
        <v/>
      </c>
      <c r="BD3573" s="162" t="str">
        <f>IF('6'!$B$5="","",IF('6'!$B$60="","",'6'!$B$2))</f>
        <v/>
      </c>
      <c r="BE3573" s="165" t="str">
        <f>IF('6'!$B$5="","",IF('6'!$B$60="","",'6'!$B$4))</f>
        <v/>
      </c>
    </row>
    <row r="3574" spans="50:57" x14ac:dyDescent="0.25">
      <c r="AX3574" s="161" t="str">
        <f>IF('6'!$B$5="","",IF('6'!$B$60="","",'6'!$B$5))</f>
        <v/>
      </c>
      <c r="AY3574" s="162" t="str">
        <f>IF('6'!$B$5="","",IF('6'!$B$60="","","PCF008002"))</f>
        <v/>
      </c>
      <c r="AZ3574" s="163" t="str">
        <f>IF('6'!$B$5="","",IF('6'!$B$60="","",1))</f>
        <v/>
      </c>
      <c r="BA3574" s="162" t="str">
        <f>IF('6'!$B$5="","",IF('6'!$B$60="","",15))</f>
        <v/>
      </c>
      <c r="BB3574" s="162" t="str">
        <f>IF('6'!$B$5="","",IF('6'!$B$60="","",IF('6'!$D$60="","",'6'!$O$60)))</f>
        <v/>
      </c>
      <c r="BC3574" s="164" t="str">
        <f>IF('6'!$B$5="","",IF('6'!$B$60="","",0))</f>
        <v/>
      </c>
      <c r="BD3574" s="162" t="str">
        <f>IF('6'!$B$5="","",IF('6'!$B$60="","",'6'!$B$2))</f>
        <v/>
      </c>
      <c r="BE3574" s="165" t="str">
        <f>IF('6'!$B$5="","",IF('6'!$B$60="","",'6'!$B$4))</f>
        <v/>
      </c>
    </row>
    <row r="3575" spans="50:57" x14ac:dyDescent="0.25">
      <c r="AX3575" s="161" t="str">
        <f>IF('6'!$B$5="","",IF('6'!$B$60="","",'6'!$B$5))</f>
        <v/>
      </c>
      <c r="AY3575" s="162" t="str">
        <f>IF('6'!$B$5="","",IF('6'!$B$60="","","PCF008002"))</f>
        <v/>
      </c>
      <c r="AZ3575" s="163" t="str">
        <f>IF('6'!$B$5="","",IF('6'!$B$60="","",1))</f>
        <v/>
      </c>
      <c r="BA3575" s="162" t="str">
        <f>IF('6'!$B$5="","",IF('6'!$B$60="","",16))</f>
        <v/>
      </c>
      <c r="BB3575" s="162" t="str">
        <f>IF('6'!$B$5="","",IF('6'!$B$60="","",IF('6'!$D$60="","",'6'!$P$60)))</f>
        <v/>
      </c>
      <c r="BC3575" s="164" t="str">
        <f>IF('6'!$B$5="","",IF('6'!$B$60="","",0))</f>
        <v/>
      </c>
      <c r="BD3575" s="162" t="str">
        <f>IF('6'!$B$5="","",IF('6'!$B$60="","",'6'!$B$2))</f>
        <v/>
      </c>
      <c r="BE3575" s="165" t="str">
        <f>IF('6'!$B$5="","",IF('6'!$B$60="","",'6'!$B$4))</f>
        <v/>
      </c>
    </row>
    <row r="3576" spans="50:57" x14ac:dyDescent="0.25">
      <c r="AX3576" s="161" t="str">
        <f>IF('6'!$B$5="","",IF('6'!$B$61="","",'6'!$B$5))</f>
        <v/>
      </c>
      <c r="AY3576" s="162" t="str">
        <f>IF('6'!$B$5="","",IF('6'!$B$61="","","PCF008002"))</f>
        <v/>
      </c>
      <c r="AZ3576" s="163" t="str">
        <f>IF('6'!$B$5="","",IF('6'!$B$61="","",1))</f>
        <v/>
      </c>
      <c r="BA3576" s="162" t="str">
        <f>IF('6'!$B$5="","",IF('6'!$B$61="","",13))</f>
        <v/>
      </c>
      <c r="BB3576" s="162" t="str">
        <f>IF('6'!$B$5="","",IF('6'!$B$61="","",IF('6'!$B$61="","",'6'!$M$61)))</f>
        <v/>
      </c>
      <c r="BC3576" s="164" t="str">
        <f>IF('6'!$B$5="","",IF('6'!$B$61="","",0))</f>
        <v/>
      </c>
      <c r="BD3576" s="162" t="str">
        <f>IF('6'!$B$5="","",IF('6'!$B$61="","",'6'!$B$2))</f>
        <v/>
      </c>
      <c r="BE3576" s="165" t="str">
        <f>IF('6'!$B$5="","",IF('6'!$B$61="","",'6'!$B$4))</f>
        <v/>
      </c>
    </row>
    <row r="3577" spans="50:57" x14ac:dyDescent="0.25">
      <c r="AX3577" s="161" t="str">
        <f>IF('6'!$B$5="","",IF('6'!$B$61="","",'6'!$B$5))</f>
        <v/>
      </c>
      <c r="AY3577" s="162" t="str">
        <f>IF('6'!$B$5="","",IF('6'!$B$61="","","PCF008002"))</f>
        <v/>
      </c>
      <c r="AZ3577" s="163" t="str">
        <f>IF('6'!$B$5="","",IF('6'!$B$61="","",1))</f>
        <v/>
      </c>
      <c r="BA3577" s="162" t="str">
        <f>IF('6'!$B$5="","",IF('6'!$B$61="","",15))</f>
        <v/>
      </c>
      <c r="BB3577" s="162" t="str">
        <f>IF('6'!$B$5="","",IF('6'!$B$61="","",IF('6'!$D$61="","",'6'!$O$61)))</f>
        <v/>
      </c>
      <c r="BC3577" s="164" t="str">
        <f>IF('6'!$B$5="","",IF('6'!$B$61="","",0))</f>
        <v/>
      </c>
      <c r="BD3577" s="162" t="str">
        <f>IF('6'!$B$5="","",IF('6'!$B$61="","",'6'!$B$2))</f>
        <v/>
      </c>
      <c r="BE3577" s="165" t="str">
        <f>IF('6'!$B$5="","",IF('6'!$B$61="","",'6'!$B$4))</f>
        <v/>
      </c>
    </row>
    <row r="3578" spans="50:57" x14ac:dyDescent="0.25">
      <c r="AX3578" s="161" t="str">
        <f>IF('6'!$B$5="","",IF('6'!$B$61="","",'6'!$B$5))</f>
        <v/>
      </c>
      <c r="AY3578" s="162" t="str">
        <f>IF('6'!$B$5="","",IF('6'!$B$61="","","PCF008002"))</f>
        <v/>
      </c>
      <c r="AZ3578" s="163" t="str">
        <f>IF('6'!$B$5="","",IF('6'!$B$61="","",1))</f>
        <v/>
      </c>
      <c r="BA3578" s="162" t="str">
        <f>IF('6'!$B$5="","",IF('6'!$B$61="","",16))</f>
        <v/>
      </c>
      <c r="BB3578" s="162" t="str">
        <f>IF('6'!$B$5="","",IF('6'!$B$61="","",IF('6'!$D$61="","",'6'!$P$61)))</f>
        <v/>
      </c>
      <c r="BC3578" s="164" t="str">
        <f>IF('6'!$B$5="","",IF('6'!$B$61="","",0))</f>
        <v/>
      </c>
      <c r="BD3578" s="162" t="str">
        <f>IF('6'!$B$5="","",IF('6'!$B$61="","",'6'!$B$2))</f>
        <v/>
      </c>
      <c r="BE3578" s="165" t="str">
        <f>IF('6'!$B$5="","",IF('6'!$B$61="","",'6'!$B$4))</f>
        <v/>
      </c>
    </row>
    <row r="3579" spans="50:57" x14ac:dyDescent="0.25">
      <c r="AX3579" s="161" t="str">
        <f>IF('6'!$B$5="","",IF('6'!$B$62="","",'6'!$B$5))</f>
        <v/>
      </c>
      <c r="AY3579" s="162" t="str">
        <f>IF('6'!$B$5="","",IF('6'!$B$62="","","PCF008002"))</f>
        <v/>
      </c>
      <c r="AZ3579" s="163" t="str">
        <f>IF('6'!$B$5="","",IF('6'!$B$62="","",1))</f>
        <v/>
      </c>
      <c r="BA3579" s="162" t="str">
        <f>IF('6'!$B$5="","",IF('6'!$B$62="","",13))</f>
        <v/>
      </c>
      <c r="BB3579" s="162" t="str">
        <f>IF('6'!$B$5="","",IF('6'!$B$62="","",IF('6'!$B$62="","",'6'!$M$62)))</f>
        <v/>
      </c>
      <c r="BC3579" s="164" t="str">
        <f>IF('6'!$B$5="","",IF('6'!$B$62="","",0))</f>
        <v/>
      </c>
      <c r="BD3579" s="162" t="str">
        <f>IF('6'!$B$5="","",IF('6'!$B$62="","",'6'!$B$2))</f>
        <v/>
      </c>
      <c r="BE3579" s="165" t="str">
        <f>IF('6'!$B$5="","",IF('6'!$B$62="","",'6'!$B$4))</f>
        <v/>
      </c>
    </row>
    <row r="3580" spans="50:57" x14ac:dyDescent="0.25">
      <c r="AX3580" s="161" t="str">
        <f>IF('6'!$B$5="","",IF('6'!$B$62="","",'6'!$B$5))</f>
        <v/>
      </c>
      <c r="AY3580" s="162" t="str">
        <f>IF('6'!$B$5="","",IF('6'!$B$62="","","PCF008002"))</f>
        <v/>
      </c>
      <c r="AZ3580" s="163" t="str">
        <f>IF('6'!$B$5="","",IF('6'!$B$62="","",1))</f>
        <v/>
      </c>
      <c r="BA3580" s="162" t="str">
        <f>IF('6'!$B$5="","",IF('6'!$B$62="","",15))</f>
        <v/>
      </c>
      <c r="BB3580" s="162" t="str">
        <f>IF('6'!$B$5="","",IF('6'!$B$62="","",IF('6'!$D$62="","",'6'!$O$62)))</f>
        <v/>
      </c>
      <c r="BC3580" s="164" t="str">
        <f>IF('6'!$B$5="","",IF('6'!$B$62="","",0))</f>
        <v/>
      </c>
      <c r="BD3580" s="162" t="str">
        <f>IF('6'!$B$5="","",IF('6'!$B$62="","",'6'!$B$2))</f>
        <v/>
      </c>
      <c r="BE3580" s="165" t="str">
        <f>IF('6'!$B$5="","",IF('6'!$B$62="","",'6'!$B$4))</f>
        <v/>
      </c>
    </row>
    <row r="3581" spans="50:57" x14ac:dyDescent="0.25">
      <c r="AX3581" s="161" t="str">
        <f>IF('6'!$B$5="","",IF('6'!$B$62="","",'6'!$B$5))</f>
        <v/>
      </c>
      <c r="AY3581" s="162" t="str">
        <f>IF('6'!$B$5="","",IF('6'!$B$62="","","PCF008002"))</f>
        <v/>
      </c>
      <c r="AZ3581" s="163" t="str">
        <f>IF('6'!$B$5="","",IF('6'!$B$62="","",1))</f>
        <v/>
      </c>
      <c r="BA3581" s="162" t="str">
        <f>IF('6'!$B$5="","",IF('6'!$B$62="","",16))</f>
        <v/>
      </c>
      <c r="BB3581" s="162" t="str">
        <f>IF('6'!$B$5="","",IF('6'!$B$62="","",IF('6'!$D$62="","",'6'!$P$62)))</f>
        <v/>
      </c>
      <c r="BC3581" s="164" t="str">
        <f>IF('6'!$B$5="","",IF('6'!$B$62="","",0))</f>
        <v/>
      </c>
      <c r="BD3581" s="162" t="str">
        <f>IF('6'!$B$5="","",IF('6'!$B$62="","",'6'!$B$2))</f>
        <v/>
      </c>
      <c r="BE3581" s="165" t="str">
        <f>IF('6'!$B$5="","",IF('6'!$B$62="","",'6'!$B$4))</f>
        <v/>
      </c>
    </row>
    <row r="3582" spans="50:57" x14ac:dyDescent="0.25">
      <c r="AX3582" s="161" t="str">
        <f>IF('6'!$B$5="","",IF('6'!$B$63="","",'6'!$B$5))</f>
        <v/>
      </c>
      <c r="AY3582" s="162" t="str">
        <f>IF('6'!$B$5="","",IF('6'!$B$63="","","PCF008002"))</f>
        <v/>
      </c>
      <c r="AZ3582" s="163" t="str">
        <f>IF('6'!$B$5="","",IF('6'!$B$63="","",1))</f>
        <v/>
      </c>
      <c r="BA3582" s="162" t="str">
        <f>IF('6'!$B$5="","",IF('6'!$B$63="","",13))</f>
        <v/>
      </c>
      <c r="BB3582" s="162" t="str">
        <f>IF('6'!$B$5="","",IF('6'!$B$63="","",IF('6'!$B$63="","",'6'!$M$63)))</f>
        <v/>
      </c>
      <c r="BC3582" s="164" t="str">
        <f>IF('6'!$B$5="","",IF('6'!$B$63="","",0))</f>
        <v/>
      </c>
      <c r="BD3582" s="162" t="str">
        <f>IF('6'!$B$5="","",IF('6'!$B$63="","",'6'!$B$2))</f>
        <v/>
      </c>
      <c r="BE3582" s="165" t="str">
        <f>IF('6'!$B$5="","",IF('6'!$B$63="","",'6'!$B$4))</f>
        <v/>
      </c>
    </row>
    <row r="3583" spans="50:57" x14ac:dyDescent="0.25">
      <c r="AX3583" s="161" t="str">
        <f>IF('6'!$B$5="","",IF('6'!$B$63="","",'6'!$B$5))</f>
        <v/>
      </c>
      <c r="AY3583" s="162" t="str">
        <f>IF('6'!$B$5="","",IF('6'!$B$63="","","PCF008002"))</f>
        <v/>
      </c>
      <c r="AZ3583" s="163" t="str">
        <f>IF('6'!$B$5="","",IF('6'!$B$63="","",1))</f>
        <v/>
      </c>
      <c r="BA3583" s="162" t="str">
        <f>IF('6'!$B$5="","",IF('6'!$B$63="","",15))</f>
        <v/>
      </c>
      <c r="BB3583" s="162" t="str">
        <f>IF('6'!$B$5="","",IF('6'!$B$63="","",IF('6'!$D$63="","",'6'!$O$63)))</f>
        <v/>
      </c>
      <c r="BC3583" s="164" t="str">
        <f>IF('6'!$B$5="","",IF('6'!$B$63="","",0))</f>
        <v/>
      </c>
      <c r="BD3583" s="162" t="str">
        <f>IF('6'!$B$5="","",IF('6'!$B$63="","",'6'!$B$2))</f>
        <v/>
      </c>
      <c r="BE3583" s="165" t="str">
        <f>IF('6'!$B$5="","",IF('6'!$B$63="","",'6'!$B$4))</f>
        <v/>
      </c>
    </row>
    <row r="3584" spans="50:57" x14ac:dyDescent="0.25">
      <c r="AX3584" s="161" t="str">
        <f>IF('6'!$B$5="","",IF('6'!$B$63="","",'6'!$B$5))</f>
        <v/>
      </c>
      <c r="AY3584" s="162" t="str">
        <f>IF('6'!$B$5="","",IF('6'!$B$63="","","PCF008002"))</f>
        <v/>
      </c>
      <c r="AZ3584" s="163" t="str">
        <f>IF('6'!$B$5="","",IF('6'!$B$63="","",1))</f>
        <v/>
      </c>
      <c r="BA3584" s="162" t="str">
        <f>IF('6'!$B$5="","",IF('6'!$B$63="","",16))</f>
        <v/>
      </c>
      <c r="BB3584" s="162" t="str">
        <f>IF('6'!$B$5="","",IF('6'!$B$63="","",IF('6'!$D$63="","",'6'!$P$63)))</f>
        <v/>
      </c>
      <c r="BC3584" s="164" t="str">
        <f>IF('6'!$B$5="","",IF('6'!$B$63="","",0))</f>
        <v/>
      </c>
      <c r="BD3584" s="162" t="str">
        <f>IF('6'!$B$5="","",IF('6'!$B$63="","",'6'!$B$2))</f>
        <v/>
      </c>
      <c r="BE3584" s="165" t="str">
        <f>IF('6'!$B$5="","",IF('6'!$B$63="","",'6'!$B$4))</f>
        <v/>
      </c>
    </row>
    <row r="3585" spans="50:57" x14ac:dyDescent="0.25">
      <c r="AX3585" s="161" t="str">
        <f>IF('6'!$B$5="","",IF('6'!$B$64="","",'6'!$B$5))</f>
        <v/>
      </c>
      <c r="AY3585" s="162" t="str">
        <f>IF('6'!$B$5="","",IF('6'!$B$64="","","PCF008002"))</f>
        <v/>
      </c>
      <c r="AZ3585" s="163" t="str">
        <f>IF('6'!$B$5="","",IF('6'!$B$64="","",1))</f>
        <v/>
      </c>
      <c r="BA3585" s="162" t="str">
        <f>IF('6'!$B$5="","",IF('6'!$B$64="","",13))</f>
        <v/>
      </c>
      <c r="BB3585" s="162" t="str">
        <f>IF('6'!$B$5="","",IF('6'!$B$64="","",IF('6'!$B$64="","",'6'!$M$64)))</f>
        <v/>
      </c>
      <c r="BC3585" s="164" t="str">
        <f>IF('6'!$B$5="","",IF('6'!$B$64="","",0))</f>
        <v/>
      </c>
      <c r="BD3585" s="162" t="str">
        <f>IF('6'!$B$5="","",IF('6'!$B$64="","",'6'!$B$2))</f>
        <v/>
      </c>
      <c r="BE3585" s="165" t="str">
        <f>IF('6'!$B$5="","",IF('6'!$B$64="","",'6'!$B$4))</f>
        <v/>
      </c>
    </row>
    <row r="3586" spans="50:57" x14ac:dyDescent="0.25">
      <c r="AX3586" s="161" t="str">
        <f>IF('6'!$B$5="","",IF('6'!$B$64="","",'6'!$B$5))</f>
        <v/>
      </c>
      <c r="AY3586" s="162" t="str">
        <f>IF('6'!$B$5="","",IF('6'!$B$64="","","PCF008002"))</f>
        <v/>
      </c>
      <c r="AZ3586" s="163" t="str">
        <f>IF('6'!$B$5="","",IF('6'!$B$64="","",1))</f>
        <v/>
      </c>
      <c r="BA3586" s="162" t="str">
        <f>IF('6'!$B$5="","",IF('6'!$B$64="","",15))</f>
        <v/>
      </c>
      <c r="BB3586" s="162" t="str">
        <f>IF('6'!$B$5="","",IF('6'!$B$64="","",IF('6'!$D$64="","",'6'!$O$64)))</f>
        <v/>
      </c>
      <c r="BC3586" s="164" t="str">
        <f>IF('6'!$B$5="","",IF('6'!$B$64="","",0))</f>
        <v/>
      </c>
      <c r="BD3586" s="162" t="str">
        <f>IF('6'!$B$5="","",IF('6'!$B$64="","",'6'!$B$2))</f>
        <v/>
      </c>
      <c r="BE3586" s="165" t="str">
        <f>IF('6'!$B$5="","",IF('6'!$B$64="","",'6'!$B$4))</f>
        <v/>
      </c>
    </row>
    <row r="3587" spans="50:57" x14ac:dyDescent="0.25">
      <c r="AX3587" s="161" t="str">
        <f>IF('6'!$B$5="","",IF('6'!$B$64="","",'6'!$B$5))</f>
        <v/>
      </c>
      <c r="AY3587" s="162" t="str">
        <f>IF('6'!$B$5="","",IF('6'!$B$64="","","PCF008002"))</f>
        <v/>
      </c>
      <c r="AZ3587" s="163" t="str">
        <f>IF('6'!$B$5="","",IF('6'!$B$64="","",1))</f>
        <v/>
      </c>
      <c r="BA3587" s="162" t="str">
        <f>IF('6'!$B$5="","",IF('6'!$B$64="","",16))</f>
        <v/>
      </c>
      <c r="BB3587" s="162" t="str">
        <f>IF('6'!$B$5="","",IF('6'!$B$64="","",IF('6'!$D$64="","",'6'!$P$64)))</f>
        <v/>
      </c>
      <c r="BC3587" s="164" t="str">
        <f>IF('6'!$B$5="","",IF('6'!$B$64="","",0))</f>
        <v/>
      </c>
      <c r="BD3587" s="162" t="str">
        <f>IF('6'!$B$5="","",IF('6'!$B$64="","",'6'!$B$2))</f>
        <v/>
      </c>
      <c r="BE3587" s="165" t="str">
        <f>IF('6'!$B$5="","",IF('6'!$B$64="","",'6'!$B$4))</f>
        <v/>
      </c>
    </row>
    <row r="3588" spans="50:57" x14ac:dyDescent="0.25">
      <c r="AX3588" s="161" t="str">
        <f>IF('6'!$B$5="","",IF('6'!$B$65="","",'6'!$B$5))</f>
        <v/>
      </c>
      <c r="AY3588" s="162" t="str">
        <f>IF('6'!$B$5="","",IF('6'!$B$65="","","PCF008002"))</f>
        <v/>
      </c>
      <c r="AZ3588" s="163" t="str">
        <f>IF('6'!$B$5="","",IF('6'!$B$65="","",1))</f>
        <v/>
      </c>
      <c r="BA3588" s="162" t="str">
        <f>IF('6'!$B$5="","",IF('6'!$B$65="","",13))</f>
        <v/>
      </c>
      <c r="BB3588" s="162" t="str">
        <f>IF('6'!$B$5="","",IF('6'!$B$65="","",IF('6'!$B$65="","",'6'!$M$65)))</f>
        <v/>
      </c>
      <c r="BC3588" s="164" t="str">
        <f>IF('6'!$B$5="","",IF('6'!$B$65="","",0))</f>
        <v/>
      </c>
      <c r="BD3588" s="162" t="str">
        <f>IF('6'!$B$5="","",IF('6'!$B$65="","",'6'!$B$2))</f>
        <v/>
      </c>
      <c r="BE3588" s="165" t="str">
        <f>IF('6'!$B$5="","",IF('6'!$B$65="","",'6'!$B$4))</f>
        <v/>
      </c>
    </row>
    <row r="3589" spans="50:57" x14ac:dyDescent="0.25">
      <c r="AX3589" s="161" t="str">
        <f>IF('6'!$B$5="","",IF('6'!$B$65="","",'6'!$B$5))</f>
        <v/>
      </c>
      <c r="AY3589" s="162" t="str">
        <f>IF('6'!$B$5="","",IF('6'!$B$65="","","PCF008002"))</f>
        <v/>
      </c>
      <c r="AZ3589" s="163" t="str">
        <f>IF('6'!$B$5="","",IF('6'!$B$65="","",1))</f>
        <v/>
      </c>
      <c r="BA3589" s="162" t="str">
        <f>IF('6'!$B$5="","",IF('6'!$B$65="","",15))</f>
        <v/>
      </c>
      <c r="BB3589" s="162" t="str">
        <f>IF('6'!$B$5="","",IF('6'!$B$65="","",IF('6'!$D$65="","",'6'!$O$65)))</f>
        <v/>
      </c>
      <c r="BC3589" s="164" t="str">
        <f>IF('6'!$B$5="","",IF('6'!$B$65="","",0))</f>
        <v/>
      </c>
      <c r="BD3589" s="162" t="str">
        <f>IF('6'!$B$5="","",IF('6'!$B$65="","",'6'!$B$2))</f>
        <v/>
      </c>
      <c r="BE3589" s="165" t="str">
        <f>IF('6'!$B$5="","",IF('6'!$B$65="","",'6'!$B$4))</f>
        <v/>
      </c>
    </row>
    <row r="3590" spans="50:57" x14ac:dyDescent="0.25">
      <c r="AX3590" s="161" t="str">
        <f>IF('6'!$B$5="","",IF('6'!$B$65="","",'6'!$B$5))</f>
        <v/>
      </c>
      <c r="AY3590" s="162" t="str">
        <f>IF('6'!$B$5="","",IF('6'!$B$65="","","PCF008002"))</f>
        <v/>
      </c>
      <c r="AZ3590" s="163" t="str">
        <f>IF('6'!$B$5="","",IF('6'!$B$65="","",1))</f>
        <v/>
      </c>
      <c r="BA3590" s="162" t="str">
        <f>IF('6'!$B$5="","",IF('6'!$B$65="","",16))</f>
        <v/>
      </c>
      <c r="BB3590" s="162" t="str">
        <f>IF('6'!$B$5="","",IF('6'!$B$65="","",IF('6'!$D$65="","",'6'!$P$65)))</f>
        <v/>
      </c>
      <c r="BC3590" s="164" t="str">
        <f>IF('6'!$B$5="","",IF('6'!$B$65="","",0))</f>
        <v/>
      </c>
      <c r="BD3590" s="162" t="str">
        <f>IF('6'!$B$5="","",IF('6'!$B$65="","",'6'!$B$2))</f>
        <v/>
      </c>
      <c r="BE3590" s="165" t="str">
        <f>IF('6'!$B$5="","",IF('6'!$B$65="","",'6'!$B$4))</f>
        <v/>
      </c>
    </row>
    <row r="3591" spans="50:57" x14ac:dyDescent="0.25">
      <c r="AX3591" s="161" t="str">
        <f>IF('6'!$B$5="","",IF('6'!$B$66="","",'6'!$B$5))</f>
        <v/>
      </c>
      <c r="AY3591" s="162" t="str">
        <f>IF('6'!$B$5="","",IF('6'!$B$66="","","PCF008002"))</f>
        <v/>
      </c>
      <c r="AZ3591" s="163" t="str">
        <f>IF('6'!$B$5="","",IF('6'!$B$66="","",1))</f>
        <v/>
      </c>
      <c r="BA3591" s="162" t="str">
        <f>IF('6'!$B$5="","",IF('6'!$B$66="","",13))</f>
        <v/>
      </c>
      <c r="BB3591" s="162" t="str">
        <f>IF('6'!$B$5="","",IF('6'!$B$66="","",IF('6'!$B$66="","",'6'!$M$66)))</f>
        <v/>
      </c>
      <c r="BC3591" s="164" t="str">
        <f>IF('6'!$B$5="","",IF('6'!$B$66="","",0))</f>
        <v/>
      </c>
      <c r="BD3591" s="162" t="str">
        <f>IF('6'!$B$5="","",IF('6'!$B$66="","",'6'!$B$2))</f>
        <v/>
      </c>
      <c r="BE3591" s="165" t="str">
        <f>IF('6'!$B$5="","",IF('6'!$B$66="","",'6'!$B$4))</f>
        <v/>
      </c>
    </row>
    <row r="3592" spans="50:57" x14ac:dyDescent="0.25">
      <c r="AX3592" s="161" t="str">
        <f>IF('6'!$B$5="","",IF('6'!$B$66="","",'6'!$B$5))</f>
        <v/>
      </c>
      <c r="AY3592" s="162" t="str">
        <f>IF('6'!$B$5="","",IF('6'!$B$66="","","PCF008002"))</f>
        <v/>
      </c>
      <c r="AZ3592" s="163" t="str">
        <f>IF('6'!$B$5="","",IF('6'!$B$66="","",1))</f>
        <v/>
      </c>
      <c r="BA3592" s="162" t="str">
        <f>IF('6'!$B$5="","",IF('6'!$B$66="","",15))</f>
        <v/>
      </c>
      <c r="BB3592" s="162" t="str">
        <f>IF('6'!$B$5="","",IF('6'!$B$66="","",IF('6'!$D$66="","",'6'!$O$66)))</f>
        <v/>
      </c>
      <c r="BC3592" s="164" t="str">
        <f>IF('6'!$B$5="","",IF('6'!$B$66="","",0))</f>
        <v/>
      </c>
      <c r="BD3592" s="162" t="str">
        <f>IF('6'!$B$5="","",IF('6'!$B$66="","",'6'!$B$2))</f>
        <v/>
      </c>
      <c r="BE3592" s="165" t="str">
        <f>IF('6'!$B$5="","",IF('6'!$B$66="","",'6'!$B$4))</f>
        <v/>
      </c>
    </row>
    <row r="3593" spans="50:57" x14ac:dyDescent="0.25">
      <c r="AX3593" s="161" t="str">
        <f>IF('6'!$B$5="","",IF('6'!$B$66="","",'6'!$B$5))</f>
        <v/>
      </c>
      <c r="AY3593" s="162" t="str">
        <f>IF('6'!$B$5="","",IF('6'!$B$66="","","PCF008002"))</f>
        <v/>
      </c>
      <c r="AZ3593" s="163" t="str">
        <f>IF('6'!$B$5="","",IF('6'!$B$66="","",1))</f>
        <v/>
      </c>
      <c r="BA3593" s="162" t="str">
        <f>IF('6'!$B$5="","",IF('6'!$B$66="","",16))</f>
        <v/>
      </c>
      <c r="BB3593" s="162" t="str">
        <f>IF('6'!$B$5="","",IF('6'!$B$66="","",IF('6'!$D$66="","",'6'!$P$66)))</f>
        <v/>
      </c>
      <c r="BC3593" s="164" t="str">
        <f>IF('6'!$B$5="","",IF('6'!$B$66="","",0))</f>
        <v/>
      </c>
      <c r="BD3593" s="162" t="str">
        <f>IF('6'!$B$5="","",IF('6'!$B$66="","",'6'!$B$2))</f>
        <v/>
      </c>
      <c r="BE3593" s="165" t="str">
        <f>IF('6'!$B$5="","",IF('6'!$B$66="","",'6'!$B$4))</f>
        <v/>
      </c>
    </row>
    <row r="3594" spans="50:57" x14ac:dyDescent="0.25">
      <c r="AX3594" s="161" t="str">
        <f>IF('6'!$B$5="","",IF('6'!$B$67="","",'6'!$B$5))</f>
        <v/>
      </c>
      <c r="AY3594" s="162" t="str">
        <f>IF('6'!$B$5="","",IF('6'!$B$67="","","PCF008002"))</f>
        <v/>
      </c>
      <c r="AZ3594" s="163" t="str">
        <f>IF('6'!$B$5="","",IF('6'!$B$67="","",1))</f>
        <v/>
      </c>
      <c r="BA3594" s="162" t="str">
        <f>IF('6'!$B$5="","",IF('6'!$B$67="","",13))</f>
        <v/>
      </c>
      <c r="BB3594" s="162" t="str">
        <f>IF('6'!$B$5="","",IF('6'!$B$67="","",IF('6'!$B$67="","",'6'!$M$67)))</f>
        <v/>
      </c>
      <c r="BC3594" s="164" t="str">
        <f>IF('6'!$B$5="","",IF('6'!$B$67="","",0))</f>
        <v/>
      </c>
      <c r="BD3594" s="162" t="str">
        <f>IF('6'!$B$5="","",IF('6'!$B$67="","",'6'!$B$2))</f>
        <v/>
      </c>
      <c r="BE3594" s="165" t="str">
        <f>IF('6'!$B$5="","",IF('6'!$B$67="","",'6'!$B$4))</f>
        <v/>
      </c>
    </row>
    <row r="3595" spans="50:57" x14ac:dyDescent="0.25">
      <c r="AX3595" s="161" t="str">
        <f>IF('6'!$B$5="","",IF('6'!$B$67="","",'6'!$B$5))</f>
        <v/>
      </c>
      <c r="AY3595" s="162" t="str">
        <f>IF('6'!$B$5="","",IF('6'!$B$67="","","PCF008002"))</f>
        <v/>
      </c>
      <c r="AZ3595" s="163" t="str">
        <f>IF('6'!$B$5="","",IF('6'!$B$67="","",1))</f>
        <v/>
      </c>
      <c r="BA3595" s="162" t="str">
        <f>IF('6'!$B$5="","",IF('6'!$B$67="","",15))</f>
        <v/>
      </c>
      <c r="BB3595" s="162" t="str">
        <f>IF('6'!$B$5="","",IF('6'!$B$67="","",IF('6'!$D$67="","",'6'!$O$67)))</f>
        <v/>
      </c>
      <c r="BC3595" s="164" t="str">
        <f>IF('6'!$B$5="","",IF('6'!$B$67="","",0))</f>
        <v/>
      </c>
      <c r="BD3595" s="162" t="str">
        <f>IF('6'!$B$5="","",IF('6'!$B$67="","",'6'!$B$2))</f>
        <v/>
      </c>
      <c r="BE3595" s="165" t="str">
        <f>IF('6'!$B$5="","",IF('6'!$B$67="","",'6'!$B$4))</f>
        <v/>
      </c>
    </row>
    <row r="3596" spans="50:57" x14ac:dyDescent="0.25">
      <c r="AX3596" s="161" t="str">
        <f>IF('6'!$B$5="","",IF('6'!$B$67="","",'6'!$B$5))</f>
        <v/>
      </c>
      <c r="AY3596" s="162" t="str">
        <f>IF('6'!$B$5="","",IF('6'!$B$67="","","PCF008002"))</f>
        <v/>
      </c>
      <c r="AZ3596" s="163" t="str">
        <f>IF('6'!$B$5="","",IF('6'!$B$67="","",1))</f>
        <v/>
      </c>
      <c r="BA3596" s="162" t="str">
        <f>IF('6'!$B$5="","",IF('6'!$B$67="","",16))</f>
        <v/>
      </c>
      <c r="BB3596" s="162" t="str">
        <f>IF('6'!$B$5="","",IF('6'!$B$67="","",IF('6'!$D$67="","",'6'!$P$67)))</f>
        <v/>
      </c>
      <c r="BC3596" s="164" t="str">
        <f>IF('6'!$B$5="","",IF('6'!$B$67="","",0))</f>
        <v/>
      </c>
      <c r="BD3596" s="162" t="str">
        <f>IF('6'!$B$5="","",IF('6'!$B$67="","",'6'!$B$2))</f>
        <v/>
      </c>
      <c r="BE3596" s="165" t="str">
        <f>IF('6'!$B$5="","",IF('6'!$B$67="","",'6'!$B$4))</f>
        <v/>
      </c>
    </row>
    <row r="3597" spans="50:57" x14ac:dyDescent="0.25">
      <c r="AX3597" s="161" t="str">
        <f>IF('6'!$B$5="","",IF('6'!$B$68="","",'6'!$B$5))</f>
        <v/>
      </c>
      <c r="AY3597" s="162" t="str">
        <f>IF('6'!$B$5="","",IF('6'!$B$68="","","PCF008002"))</f>
        <v/>
      </c>
      <c r="AZ3597" s="163" t="str">
        <f>IF('6'!$B$5="","",IF('6'!$B$68="","",1))</f>
        <v/>
      </c>
      <c r="BA3597" s="162" t="str">
        <f>IF('6'!$B$5="","",IF('6'!$B$68="","",13))</f>
        <v/>
      </c>
      <c r="BB3597" s="162" t="str">
        <f>IF('6'!$B$5="","",IF('6'!$B$68="","",IF('6'!$B$68="","",'6'!$M$68)))</f>
        <v/>
      </c>
      <c r="BC3597" s="164" t="str">
        <f>IF('6'!$B$5="","",IF('6'!$B$68="","",0))</f>
        <v/>
      </c>
      <c r="BD3597" s="162" t="str">
        <f>IF('6'!$B$5="","",IF('6'!$B$68="","",'6'!$B$2))</f>
        <v/>
      </c>
      <c r="BE3597" s="165" t="str">
        <f>IF('6'!$B$5="","",IF('6'!$B$68="","",'6'!$B$4))</f>
        <v/>
      </c>
    </row>
    <row r="3598" spans="50:57" x14ac:dyDescent="0.25">
      <c r="AX3598" s="161" t="str">
        <f>IF('6'!$B$5="","",IF('6'!$B$68="","",'6'!$B$5))</f>
        <v/>
      </c>
      <c r="AY3598" s="162" t="str">
        <f>IF('6'!$B$5="","",IF('6'!$B$68="","","PCF008002"))</f>
        <v/>
      </c>
      <c r="AZ3598" s="163" t="str">
        <f>IF('6'!$B$5="","",IF('6'!$B$68="","",1))</f>
        <v/>
      </c>
      <c r="BA3598" s="162" t="str">
        <f>IF('6'!$B$5="","",IF('6'!$B$68="","",15))</f>
        <v/>
      </c>
      <c r="BB3598" s="162" t="str">
        <f>IF('6'!$B$5="","",IF('6'!$B$68="","",IF('6'!$D$68="","",'6'!$O$68)))</f>
        <v/>
      </c>
      <c r="BC3598" s="164" t="str">
        <f>IF('6'!$B$5="","",IF('6'!$B$68="","",0))</f>
        <v/>
      </c>
      <c r="BD3598" s="162" t="str">
        <f>IF('6'!$B$5="","",IF('6'!$B$68="","",'6'!$B$2))</f>
        <v/>
      </c>
      <c r="BE3598" s="165" t="str">
        <f>IF('6'!$B$5="","",IF('6'!$B$68="","",'6'!$B$4))</f>
        <v/>
      </c>
    </row>
    <row r="3599" spans="50:57" x14ac:dyDescent="0.25">
      <c r="AX3599" s="161" t="str">
        <f>IF('6'!$B$5="","",IF('6'!$B$68="","",'6'!$B$5))</f>
        <v/>
      </c>
      <c r="AY3599" s="162" t="str">
        <f>IF('6'!$B$5="","",IF('6'!$B$68="","","PCF008002"))</f>
        <v/>
      </c>
      <c r="AZ3599" s="163" t="str">
        <f>IF('6'!$B$5="","",IF('6'!$B$68="","",1))</f>
        <v/>
      </c>
      <c r="BA3599" s="162" t="str">
        <f>IF('6'!$B$5="","",IF('6'!$B$68="","",16))</f>
        <v/>
      </c>
      <c r="BB3599" s="162" t="str">
        <f>IF('6'!$B$5="","",IF('6'!$B$68="","",IF('6'!$D$68="","",'6'!$P$68)))</f>
        <v/>
      </c>
      <c r="BC3599" s="164" t="str">
        <f>IF('6'!$B$5="","",IF('6'!$B$68="","",0))</f>
        <v/>
      </c>
      <c r="BD3599" s="162" t="str">
        <f>IF('6'!$B$5="","",IF('6'!$B$68="","",'6'!$B$2))</f>
        <v/>
      </c>
      <c r="BE3599" s="165" t="str">
        <f>IF('6'!$B$5="","",IF('6'!$B$68="","",'6'!$B$4))</f>
        <v/>
      </c>
    </row>
    <row r="3600" spans="50:57" x14ac:dyDescent="0.25">
      <c r="AX3600" s="161" t="str">
        <f>IF('6'!$B$5="","",IF('6'!$B$69="","",'6'!$B$5))</f>
        <v/>
      </c>
      <c r="AY3600" s="162" t="str">
        <f>IF('6'!$B$5="","",IF('6'!$B$69="","","PCF008002"))</f>
        <v/>
      </c>
      <c r="AZ3600" s="163" t="str">
        <f>IF('6'!$B$5="","",IF('6'!$B$69="","",1))</f>
        <v/>
      </c>
      <c r="BA3600" s="162" t="str">
        <f>IF('6'!$B$5="","",IF('6'!$B$69="","",13))</f>
        <v/>
      </c>
      <c r="BB3600" s="162" t="str">
        <f>IF('6'!$B$5="","",IF('6'!$B$69="","",IF('6'!$B$69="","",'6'!$M$69)))</f>
        <v/>
      </c>
      <c r="BC3600" s="164" t="str">
        <f>IF('6'!$B$5="","",IF('6'!$B$69="","",0))</f>
        <v/>
      </c>
      <c r="BD3600" s="162" t="str">
        <f>IF('6'!$B$5="","",IF('6'!$B$69="","",'6'!$B$2))</f>
        <v/>
      </c>
      <c r="BE3600" s="165" t="str">
        <f>IF('6'!$B$5="","",IF('6'!$B$69="","",'6'!$B$4))</f>
        <v/>
      </c>
    </row>
    <row r="3601" spans="50:57" x14ac:dyDescent="0.25">
      <c r="AX3601" s="161" t="str">
        <f>IF('6'!$B$5="","",IF('6'!$B$69="","",'6'!$B$5))</f>
        <v/>
      </c>
      <c r="AY3601" s="162" t="str">
        <f>IF('6'!$B$5="","",IF('6'!$B$69="","","PCF008002"))</f>
        <v/>
      </c>
      <c r="AZ3601" s="163" t="str">
        <f>IF('6'!$B$5="","",IF('6'!$B$69="","",1))</f>
        <v/>
      </c>
      <c r="BA3601" s="162" t="str">
        <f>IF('6'!$B$5="","",IF('6'!$B$69="","",15))</f>
        <v/>
      </c>
      <c r="BB3601" s="162" t="str">
        <f>IF('6'!$B$5="","",IF('6'!$B$69="","",IF('6'!$D$69="","",'6'!$O$69)))</f>
        <v/>
      </c>
      <c r="BC3601" s="164" t="str">
        <f>IF('6'!$B$5="","",IF('6'!$B$69="","",0))</f>
        <v/>
      </c>
      <c r="BD3601" s="162" t="str">
        <f>IF('6'!$B$5="","",IF('6'!$B$69="","",'6'!$B$2))</f>
        <v/>
      </c>
      <c r="BE3601" s="165" t="str">
        <f>IF('6'!$B$5="","",IF('6'!$B$69="","",'6'!$B$4))</f>
        <v/>
      </c>
    </row>
    <row r="3602" spans="50:57" x14ac:dyDescent="0.25">
      <c r="AX3602" s="161" t="str">
        <f>IF('6'!$B$5="","",IF('6'!$B$69="","",'6'!$B$5))</f>
        <v/>
      </c>
      <c r="AY3602" s="162" t="str">
        <f>IF('6'!$B$5="","",IF('6'!$B$69="","","PCF008002"))</f>
        <v/>
      </c>
      <c r="AZ3602" s="163" t="str">
        <f>IF('6'!$B$5="","",IF('6'!$B$69="","",1))</f>
        <v/>
      </c>
      <c r="BA3602" s="162" t="str">
        <f>IF('6'!$B$5="","",IF('6'!$B$69="","",16))</f>
        <v/>
      </c>
      <c r="BB3602" s="162" t="str">
        <f>IF('6'!$B$5="","",IF('6'!$B$69="","",IF('6'!$D$69="","",'6'!$P$69)))</f>
        <v/>
      </c>
      <c r="BC3602" s="164" t="str">
        <f>IF('6'!$B$5="","",IF('6'!$B$69="","",0))</f>
        <v/>
      </c>
      <c r="BD3602" s="162" t="str">
        <f>IF('6'!$B$5="","",IF('6'!$B$69="","",'6'!$B$2))</f>
        <v/>
      </c>
      <c r="BE3602" s="165" t="str">
        <f>IF('6'!$B$5="","",IF('6'!$B$69="","",'6'!$B$4))</f>
        <v/>
      </c>
    </row>
    <row r="3603" spans="50:57" x14ac:dyDescent="0.25">
      <c r="AX3603" s="161" t="str">
        <f>IF('7'!$B$5="","",IF('7'!$B$60="","",'7'!$B$5))</f>
        <v/>
      </c>
      <c r="AY3603" s="162" t="str">
        <f>IF('7'!$B$5="","",IF('7'!$B$60="","","PCF008002"))</f>
        <v/>
      </c>
      <c r="AZ3603" s="163" t="str">
        <f>IF('7'!$B$5="","",IF('7'!$B$60="","",1))</f>
        <v/>
      </c>
      <c r="BA3603" s="162" t="str">
        <f>IF('7'!$B$5="","",IF('7'!$B$60="","",13))</f>
        <v/>
      </c>
      <c r="BB3603" s="162" t="str">
        <f>IF('7'!$B$5="","",IF('7'!$B$60="","",IF('7'!$B$60="","",'7'!$M$60)))</f>
        <v/>
      </c>
      <c r="BC3603" s="164" t="str">
        <f>IF('7'!$B$5="","",IF('7'!$B$60="","",0))</f>
        <v/>
      </c>
      <c r="BD3603" s="162" t="str">
        <f>IF('7'!$B$5="","",IF('7'!$B$60="","",'7'!$B$2))</f>
        <v/>
      </c>
      <c r="BE3603" s="165" t="str">
        <f>IF('7'!$B$5="","",IF('7'!$B$60="","",'7'!$B$4))</f>
        <v/>
      </c>
    </row>
    <row r="3604" spans="50:57" x14ac:dyDescent="0.25">
      <c r="AX3604" s="161" t="str">
        <f>IF('7'!$B$5="","",IF('7'!$B$60="","",'7'!$B$5))</f>
        <v/>
      </c>
      <c r="AY3604" s="162" t="str">
        <f>IF('7'!$B$5="","",IF('7'!$B$60="","","PCF008002"))</f>
        <v/>
      </c>
      <c r="AZ3604" s="163" t="str">
        <f>IF('7'!$B$5="","",IF('7'!$B$60="","",1))</f>
        <v/>
      </c>
      <c r="BA3604" s="162" t="str">
        <f>IF('7'!$B$5="","",IF('7'!$B$60="","",15))</f>
        <v/>
      </c>
      <c r="BB3604" s="162" t="str">
        <f>IF('7'!$B$5="","",IF('7'!$B$60="","",IF('7'!$D$60="","",'7'!$O$60)))</f>
        <v/>
      </c>
      <c r="BC3604" s="164" t="str">
        <f>IF('7'!$B$5="","",IF('7'!$B$60="","",0))</f>
        <v/>
      </c>
      <c r="BD3604" s="162" t="str">
        <f>IF('7'!$B$5="","",IF('7'!$B$60="","",'7'!$B$2))</f>
        <v/>
      </c>
      <c r="BE3604" s="165" t="str">
        <f>IF('7'!$B$5="","",IF('7'!$B$60="","",'7'!$B$4))</f>
        <v/>
      </c>
    </row>
    <row r="3605" spans="50:57" x14ac:dyDescent="0.25">
      <c r="AX3605" s="161" t="str">
        <f>IF('7'!$B$5="","",IF('7'!$B$60="","",'7'!$B$5))</f>
        <v/>
      </c>
      <c r="AY3605" s="162" t="str">
        <f>IF('7'!$B$5="","",IF('7'!$B$60="","","PCF008002"))</f>
        <v/>
      </c>
      <c r="AZ3605" s="163" t="str">
        <f>IF('7'!$B$5="","",IF('7'!$B$60="","",1))</f>
        <v/>
      </c>
      <c r="BA3605" s="162" t="str">
        <f>IF('7'!$B$5="","",IF('7'!$B$60="","",16))</f>
        <v/>
      </c>
      <c r="BB3605" s="162" t="str">
        <f>IF('7'!$B$5="","",IF('7'!$B$60="","",IF('7'!$D$60="","",'7'!$P$60)))</f>
        <v/>
      </c>
      <c r="BC3605" s="164" t="str">
        <f>IF('7'!$B$5="","",IF('7'!$B$60="","",0))</f>
        <v/>
      </c>
      <c r="BD3605" s="162" t="str">
        <f>IF('7'!$B$5="","",IF('7'!$B$60="","",'7'!$B$2))</f>
        <v/>
      </c>
      <c r="BE3605" s="165" t="str">
        <f>IF('7'!$B$5="","",IF('7'!$B$60="","",'7'!$B$4))</f>
        <v/>
      </c>
    </row>
    <row r="3606" spans="50:57" x14ac:dyDescent="0.25">
      <c r="AX3606" s="161" t="str">
        <f>IF('7'!$B$5="","",IF('7'!$B$61="","",'7'!$B$5))</f>
        <v/>
      </c>
      <c r="AY3606" s="162" t="str">
        <f>IF('7'!$B$5="","",IF('7'!$B$61="","","PCF008002"))</f>
        <v/>
      </c>
      <c r="AZ3606" s="163" t="str">
        <f>IF('7'!$B$5="","",IF('7'!$B$61="","",1))</f>
        <v/>
      </c>
      <c r="BA3606" s="162" t="str">
        <f>IF('7'!$B$5="","",IF('7'!$B$61="","",13))</f>
        <v/>
      </c>
      <c r="BB3606" s="162" t="str">
        <f>IF('7'!$B$5="","",IF('7'!$B$61="","",IF('7'!$B$61="","",'7'!$M$61)))</f>
        <v/>
      </c>
      <c r="BC3606" s="164" t="str">
        <f>IF('7'!$B$5="","",IF('7'!$B$61="","",0))</f>
        <v/>
      </c>
      <c r="BD3606" s="162" t="str">
        <f>IF('7'!$B$5="","",IF('7'!$B$61="","",'7'!$B$2))</f>
        <v/>
      </c>
      <c r="BE3606" s="165" t="str">
        <f>IF('7'!$B$5="","",IF('7'!$B$61="","",'7'!$B$4))</f>
        <v/>
      </c>
    </row>
    <row r="3607" spans="50:57" x14ac:dyDescent="0.25">
      <c r="AX3607" s="161" t="str">
        <f>IF('7'!$B$5="","",IF('7'!$B$61="","",'7'!$B$5))</f>
        <v/>
      </c>
      <c r="AY3607" s="162" t="str">
        <f>IF('7'!$B$5="","",IF('7'!$B$61="","","PCF008002"))</f>
        <v/>
      </c>
      <c r="AZ3607" s="163" t="str">
        <f>IF('7'!$B$5="","",IF('7'!$B$61="","",1))</f>
        <v/>
      </c>
      <c r="BA3607" s="162" t="str">
        <f>IF('7'!$B$5="","",IF('7'!$B$61="","",15))</f>
        <v/>
      </c>
      <c r="BB3607" s="162" t="str">
        <f>IF('7'!$B$5="","",IF('7'!$B$61="","",IF('7'!$D$61="","",'7'!$O$61)))</f>
        <v/>
      </c>
      <c r="BC3607" s="164" t="str">
        <f>IF('7'!$B$5="","",IF('7'!$B$61="","",0))</f>
        <v/>
      </c>
      <c r="BD3607" s="162" t="str">
        <f>IF('7'!$B$5="","",IF('7'!$B$61="","",'7'!$B$2))</f>
        <v/>
      </c>
      <c r="BE3607" s="165" t="str">
        <f>IF('7'!$B$5="","",IF('7'!$B$61="","",'7'!$B$4))</f>
        <v/>
      </c>
    </row>
    <row r="3608" spans="50:57" x14ac:dyDescent="0.25">
      <c r="AX3608" s="161" t="str">
        <f>IF('7'!$B$5="","",IF('7'!$B$61="","",'7'!$B$5))</f>
        <v/>
      </c>
      <c r="AY3608" s="162" t="str">
        <f>IF('7'!$B$5="","",IF('7'!$B$61="","","PCF008002"))</f>
        <v/>
      </c>
      <c r="AZ3608" s="163" t="str">
        <f>IF('7'!$B$5="","",IF('7'!$B$61="","",1))</f>
        <v/>
      </c>
      <c r="BA3608" s="162" t="str">
        <f>IF('7'!$B$5="","",IF('7'!$B$61="","",16))</f>
        <v/>
      </c>
      <c r="BB3608" s="162" t="str">
        <f>IF('7'!$B$5="","",IF('7'!$B$61="","",IF('7'!$D$61="","",'7'!$P$61)))</f>
        <v/>
      </c>
      <c r="BC3608" s="164" t="str">
        <f>IF('7'!$B$5="","",IF('7'!$B$61="","",0))</f>
        <v/>
      </c>
      <c r="BD3608" s="162" t="str">
        <f>IF('7'!$B$5="","",IF('7'!$B$61="","",'7'!$B$2))</f>
        <v/>
      </c>
      <c r="BE3608" s="165" t="str">
        <f>IF('7'!$B$5="","",IF('7'!$B$61="","",'7'!$B$4))</f>
        <v/>
      </c>
    </row>
    <row r="3609" spans="50:57" x14ac:dyDescent="0.25">
      <c r="AX3609" s="161" t="str">
        <f>IF('7'!$B$5="","",IF('7'!$B$62="","",'7'!$B$5))</f>
        <v/>
      </c>
      <c r="AY3609" s="162" t="str">
        <f>IF('7'!$B$5="","",IF('7'!$B$62="","","PCF008002"))</f>
        <v/>
      </c>
      <c r="AZ3609" s="163" t="str">
        <f>IF('7'!$B$5="","",IF('7'!$B$62="","",1))</f>
        <v/>
      </c>
      <c r="BA3609" s="162" t="str">
        <f>IF('7'!$B$5="","",IF('7'!$B$62="","",13))</f>
        <v/>
      </c>
      <c r="BB3609" s="162" t="str">
        <f>IF('7'!$B$5="","",IF('7'!$B$62="","",IF('7'!$B$62="","",'7'!$M$62)))</f>
        <v/>
      </c>
      <c r="BC3609" s="164" t="str">
        <f>IF('7'!$B$5="","",IF('7'!$B$62="","",0))</f>
        <v/>
      </c>
      <c r="BD3609" s="162" t="str">
        <f>IF('7'!$B$5="","",IF('7'!$B$62="","",'7'!$B$2))</f>
        <v/>
      </c>
      <c r="BE3609" s="165" t="str">
        <f>IF('7'!$B$5="","",IF('7'!$B$62="","",'7'!$B$4))</f>
        <v/>
      </c>
    </row>
    <row r="3610" spans="50:57" x14ac:dyDescent="0.25">
      <c r="AX3610" s="161" t="str">
        <f>IF('7'!$B$5="","",IF('7'!$B$62="","",'7'!$B$5))</f>
        <v/>
      </c>
      <c r="AY3610" s="162" t="str">
        <f>IF('7'!$B$5="","",IF('7'!$B$62="","","PCF008002"))</f>
        <v/>
      </c>
      <c r="AZ3610" s="163" t="str">
        <f>IF('7'!$B$5="","",IF('7'!$B$62="","",1))</f>
        <v/>
      </c>
      <c r="BA3610" s="162" t="str">
        <f>IF('7'!$B$5="","",IF('7'!$B$62="","",15))</f>
        <v/>
      </c>
      <c r="BB3610" s="162" t="str">
        <f>IF('7'!$B$5="","",IF('7'!$B$62="","",IF('7'!$D$62="","",'7'!$O$62)))</f>
        <v/>
      </c>
      <c r="BC3610" s="164" t="str">
        <f>IF('7'!$B$5="","",IF('7'!$B$62="","",0))</f>
        <v/>
      </c>
      <c r="BD3610" s="162" t="str">
        <f>IF('7'!$B$5="","",IF('7'!$B$62="","",'7'!$B$2))</f>
        <v/>
      </c>
      <c r="BE3610" s="165" t="str">
        <f>IF('7'!$B$5="","",IF('7'!$B$62="","",'7'!$B$4))</f>
        <v/>
      </c>
    </row>
    <row r="3611" spans="50:57" x14ac:dyDescent="0.25">
      <c r="AX3611" s="161" t="str">
        <f>IF('7'!$B$5="","",IF('7'!$B$62="","",'7'!$B$5))</f>
        <v/>
      </c>
      <c r="AY3611" s="162" t="str">
        <f>IF('7'!$B$5="","",IF('7'!$B$62="","","PCF008002"))</f>
        <v/>
      </c>
      <c r="AZ3611" s="163" t="str">
        <f>IF('7'!$B$5="","",IF('7'!$B$62="","",1))</f>
        <v/>
      </c>
      <c r="BA3611" s="162" t="str">
        <f>IF('7'!$B$5="","",IF('7'!$B$62="","",16))</f>
        <v/>
      </c>
      <c r="BB3611" s="162" t="str">
        <f>IF('7'!$B$5="","",IF('7'!$B$62="","",IF('7'!$D$62="","",'7'!$P$62)))</f>
        <v/>
      </c>
      <c r="BC3611" s="164" t="str">
        <f>IF('7'!$B$5="","",IF('7'!$B$62="","",0))</f>
        <v/>
      </c>
      <c r="BD3611" s="162" t="str">
        <f>IF('7'!$B$5="","",IF('7'!$B$62="","",'7'!$B$2))</f>
        <v/>
      </c>
      <c r="BE3611" s="165" t="str">
        <f>IF('7'!$B$5="","",IF('7'!$B$62="","",'7'!$B$4))</f>
        <v/>
      </c>
    </row>
    <row r="3612" spans="50:57" x14ac:dyDescent="0.25">
      <c r="AX3612" s="161" t="str">
        <f>IF('7'!$B$5="","",IF('7'!$B$63="","",'7'!$B$5))</f>
        <v/>
      </c>
      <c r="AY3612" s="162" t="str">
        <f>IF('7'!$B$5="","",IF('7'!$B$63="","","PCF008002"))</f>
        <v/>
      </c>
      <c r="AZ3612" s="163" t="str">
        <f>IF('7'!$B$5="","",IF('7'!$B$63="","",1))</f>
        <v/>
      </c>
      <c r="BA3612" s="162" t="str">
        <f>IF('7'!$B$5="","",IF('7'!$B$63="","",13))</f>
        <v/>
      </c>
      <c r="BB3612" s="162" t="str">
        <f>IF('7'!$B$5="","",IF('7'!$B$63="","",IF('7'!$B$63="","",'7'!$M$63)))</f>
        <v/>
      </c>
      <c r="BC3612" s="164" t="str">
        <f>IF('7'!$B$5="","",IF('7'!$B$63="","",0))</f>
        <v/>
      </c>
      <c r="BD3612" s="162" t="str">
        <f>IF('7'!$B$5="","",IF('7'!$B$63="","",'7'!$B$2))</f>
        <v/>
      </c>
      <c r="BE3612" s="165" t="str">
        <f>IF('7'!$B$5="","",IF('7'!$B$63="","",'7'!$B$4))</f>
        <v/>
      </c>
    </row>
    <row r="3613" spans="50:57" x14ac:dyDescent="0.25">
      <c r="AX3613" s="161" t="str">
        <f>IF('7'!$B$5="","",IF('7'!$B$63="","",'7'!$B$5))</f>
        <v/>
      </c>
      <c r="AY3613" s="162" t="str">
        <f>IF('7'!$B$5="","",IF('7'!$B$63="","","PCF008002"))</f>
        <v/>
      </c>
      <c r="AZ3613" s="163" t="str">
        <f>IF('7'!$B$5="","",IF('7'!$B$63="","",1))</f>
        <v/>
      </c>
      <c r="BA3613" s="162" t="str">
        <f>IF('7'!$B$5="","",IF('7'!$B$63="","",15))</f>
        <v/>
      </c>
      <c r="BB3613" s="162" t="str">
        <f>IF('7'!$B$5="","",IF('7'!$B$63="","",IF('7'!$D$63="","",'7'!$O$63)))</f>
        <v/>
      </c>
      <c r="BC3613" s="164" t="str">
        <f>IF('7'!$B$5="","",IF('7'!$B$63="","",0))</f>
        <v/>
      </c>
      <c r="BD3613" s="162" t="str">
        <f>IF('7'!$B$5="","",IF('7'!$B$63="","",'7'!$B$2))</f>
        <v/>
      </c>
      <c r="BE3613" s="165" t="str">
        <f>IF('7'!$B$5="","",IF('7'!$B$63="","",'7'!$B$4))</f>
        <v/>
      </c>
    </row>
    <row r="3614" spans="50:57" x14ac:dyDescent="0.25">
      <c r="AX3614" s="161" t="str">
        <f>IF('7'!$B$5="","",IF('7'!$B$63="","",'7'!$B$5))</f>
        <v/>
      </c>
      <c r="AY3614" s="162" t="str">
        <f>IF('7'!$B$5="","",IF('7'!$B$63="","","PCF008002"))</f>
        <v/>
      </c>
      <c r="AZ3614" s="163" t="str">
        <f>IF('7'!$B$5="","",IF('7'!$B$63="","",1))</f>
        <v/>
      </c>
      <c r="BA3614" s="162" t="str">
        <f>IF('7'!$B$5="","",IF('7'!$B$63="","",16))</f>
        <v/>
      </c>
      <c r="BB3614" s="162" t="str">
        <f>IF('7'!$B$5="","",IF('7'!$B$63="","",IF('7'!$D$63="","",'7'!$P$63)))</f>
        <v/>
      </c>
      <c r="BC3614" s="164" t="str">
        <f>IF('7'!$B$5="","",IF('7'!$B$63="","",0))</f>
        <v/>
      </c>
      <c r="BD3614" s="162" t="str">
        <f>IF('7'!$B$5="","",IF('7'!$B$63="","",'7'!$B$2))</f>
        <v/>
      </c>
      <c r="BE3614" s="165" t="str">
        <f>IF('7'!$B$5="","",IF('7'!$B$63="","",'7'!$B$4))</f>
        <v/>
      </c>
    </row>
    <row r="3615" spans="50:57" x14ac:dyDescent="0.25">
      <c r="AX3615" s="161" t="str">
        <f>IF('7'!$B$5="","",IF('7'!$B$64="","",'7'!$B$5))</f>
        <v/>
      </c>
      <c r="AY3615" s="162" t="str">
        <f>IF('7'!$B$5="","",IF('7'!$B$64="","","PCF008002"))</f>
        <v/>
      </c>
      <c r="AZ3615" s="163" t="str">
        <f>IF('7'!$B$5="","",IF('7'!$B$64="","",1))</f>
        <v/>
      </c>
      <c r="BA3615" s="162" t="str">
        <f>IF('7'!$B$5="","",IF('7'!$B$64="","",13))</f>
        <v/>
      </c>
      <c r="BB3615" s="162" t="str">
        <f>IF('7'!$B$5="","",IF('7'!$B$64="","",IF('7'!$B$64="","",'7'!$M$64)))</f>
        <v/>
      </c>
      <c r="BC3615" s="164" t="str">
        <f>IF('7'!$B$5="","",IF('7'!$B$64="","",0))</f>
        <v/>
      </c>
      <c r="BD3615" s="162" t="str">
        <f>IF('7'!$B$5="","",IF('7'!$B$64="","",'7'!$B$2))</f>
        <v/>
      </c>
      <c r="BE3615" s="165" t="str">
        <f>IF('7'!$B$5="","",IF('7'!$B$64="","",'7'!$B$4))</f>
        <v/>
      </c>
    </row>
    <row r="3616" spans="50:57" x14ac:dyDescent="0.25">
      <c r="AX3616" s="161" t="str">
        <f>IF('7'!$B$5="","",IF('7'!$B$64="","",'7'!$B$5))</f>
        <v/>
      </c>
      <c r="AY3616" s="162" t="str">
        <f>IF('7'!$B$5="","",IF('7'!$B$64="","","PCF008002"))</f>
        <v/>
      </c>
      <c r="AZ3616" s="163" t="str">
        <f>IF('7'!$B$5="","",IF('7'!$B$64="","",1))</f>
        <v/>
      </c>
      <c r="BA3616" s="162" t="str">
        <f>IF('7'!$B$5="","",IF('7'!$B$64="","",15))</f>
        <v/>
      </c>
      <c r="BB3616" s="162" t="str">
        <f>IF('7'!$B$5="","",IF('7'!$B$64="","",IF('7'!$D$64="","",'7'!$O$64)))</f>
        <v/>
      </c>
      <c r="BC3616" s="164" t="str">
        <f>IF('7'!$B$5="","",IF('7'!$B$64="","",0))</f>
        <v/>
      </c>
      <c r="BD3616" s="162" t="str">
        <f>IF('7'!$B$5="","",IF('7'!$B$64="","",'7'!$B$2))</f>
        <v/>
      </c>
      <c r="BE3616" s="165" t="str">
        <f>IF('7'!$B$5="","",IF('7'!$B$64="","",'7'!$B$4))</f>
        <v/>
      </c>
    </row>
    <row r="3617" spans="50:57" x14ac:dyDescent="0.25">
      <c r="AX3617" s="161" t="str">
        <f>IF('7'!$B$5="","",IF('7'!$B$64="","",'7'!$B$5))</f>
        <v/>
      </c>
      <c r="AY3617" s="162" t="str">
        <f>IF('7'!$B$5="","",IF('7'!$B$64="","","PCF008002"))</f>
        <v/>
      </c>
      <c r="AZ3617" s="163" t="str">
        <f>IF('7'!$B$5="","",IF('7'!$B$64="","",1))</f>
        <v/>
      </c>
      <c r="BA3617" s="162" t="str">
        <f>IF('7'!$B$5="","",IF('7'!$B$64="","",16))</f>
        <v/>
      </c>
      <c r="BB3617" s="162" t="str">
        <f>IF('7'!$B$5="","",IF('7'!$B$64="","",IF('7'!$D$64="","",'7'!$P$64)))</f>
        <v/>
      </c>
      <c r="BC3617" s="164" t="str">
        <f>IF('7'!$B$5="","",IF('7'!$B$64="","",0))</f>
        <v/>
      </c>
      <c r="BD3617" s="162" t="str">
        <f>IF('7'!$B$5="","",IF('7'!$B$64="","",'7'!$B$2))</f>
        <v/>
      </c>
      <c r="BE3617" s="165" t="str">
        <f>IF('7'!$B$5="","",IF('7'!$B$64="","",'7'!$B$4))</f>
        <v/>
      </c>
    </row>
    <row r="3618" spans="50:57" x14ac:dyDescent="0.25">
      <c r="AX3618" s="161" t="str">
        <f>IF('7'!$B$5="","",IF('7'!$B$65="","",'7'!$B$5))</f>
        <v/>
      </c>
      <c r="AY3618" s="162" t="str">
        <f>IF('7'!$B$5="","",IF('7'!$B$65="","","PCF008002"))</f>
        <v/>
      </c>
      <c r="AZ3618" s="163" t="str">
        <f>IF('7'!$B$5="","",IF('7'!$B$65="","",1))</f>
        <v/>
      </c>
      <c r="BA3618" s="162" t="str">
        <f>IF('7'!$B$5="","",IF('7'!$B$65="","",13))</f>
        <v/>
      </c>
      <c r="BB3618" s="162" t="str">
        <f>IF('7'!$B$5="","",IF('7'!$B$65="","",IF('7'!$B$65="","",'7'!$M$65)))</f>
        <v/>
      </c>
      <c r="BC3618" s="164" t="str">
        <f>IF('7'!$B$5="","",IF('7'!$B$65="","",0))</f>
        <v/>
      </c>
      <c r="BD3618" s="162" t="str">
        <f>IF('7'!$B$5="","",IF('7'!$B$65="","",'7'!$B$2))</f>
        <v/>
      </c>
      <c r="BE3618" s="165" t="str">
        <f>IF('7'!$B$5="","",IF('7'!$B$65="","",'7'!$B$4))</f>
        <v/>
      </c>
    </row>
    <row r="3619" spans="50:57" x14ac:dyDescent="0.25">
      <c r="AX3619" s="161" t="str">
        <f>IF('7'!$B$5="","",IF('7'!$B$65="","",'7'!$B$5))</f>
        <v/>
      </c>
      <c r="AY3619" s="162" t="str">
        <f>IF('7'!$B$5="","",IF('7'!$B$65="","","PCF008002"))</f>
        <v/>
      </c>
      <c r="AZ3619" s="163" t="str">
        <f>IF('7'!$B$5="","",IF('7'!$B$65="","",1))</f>
        <v/>
      </c>
      <c r="BA3619" s="162" t="str">
        <f>IF('7'!$B$5="","",IF('7'!$B$65="","",15))</f>
        <v/>
      </c>
      <c r="BB3619" s="162" t="str">
        <f>IF('7'!$B$5="","",IF('7'!$B$65="","",IF('7'!$D$65="","",'7'!$O$65)))</f>
        <v/>
      </c>
      <c r="BC3619" s="164" t="str">
        <f>IF('7'!$B$5="","",IF('7'!$B$65="","",0))</f>
        <v/>
      </c>
      <c r="BD3619" s="162" t="str">
        <f>IF('7'!$B$5="","",IF('7'!$B$65="","",'7'!$B$2))</f>
        <v/>
      </c>
      <c r="BE3619" s="165" t="str">
        <f>IF('7'!$B$5="","",IF('7'!$B$65="","",'7'!$B$4))</f>
        <v/>
      </c>
    </row>
    <row r="3620" spans="50:57" x14ac:dyDescent="0.25">
      <c r="AX3620" s="161" t="str">
        <f>IF('7'!$B$5="","",IF('7'!$B$65="","",'7'!$B$5))</f>
        <v/>
      </c>
      <c r="AY3620" s="162" t="str">
        <f>IF('7'!$B$5="","",IF('7'!$B$65="","","PCF008002"))</f>
        <v/>
      </c>
      <c r="AZ3620" s="163" t="str">
        <f>IF('7'!$B$5="","",IF('7'!$B$65="","",1))</f>
        <v/>
      </c>
      <c r="BA3620" s="162" t="str">
        <f>IF('7'!$B$5="","",IF('7'!$B$65="","",16))</f>
        <v/>
      </c>
      <c r="BB3620" s="162" t="str">
        <f>IF('7'!$B$5="","",IF('7'!$B$65="","",IF('7'!$D$65="","",'7'!$P$65)))</f>
        <v/>
      </c>
      <c r="BC3620" s="164" t="str">
        <f>IF('7'!$B$5="","",IF('7'!$B$65="","",0))</f>
        <v/>
      </c>
      <c r="BD3620" s="162" t="str">
        <f>IF('7'!$B$5="","",IF('7'!$B$65="","",'7'!$B$2))</f>
        <v/>
      </c>
      <c r="BE3620" s="165" t="str">
        <f>IF('7'!$B$5="","",IF('7'!$B$65="","",'7'!$B$4))</f>
        <v/>
      </c>
    </row>
    <row r="3621" spans="50:57" x14ac:dyDescent="0.25">
      <c r="AX3621" s="161" t="str">
        <f>IF('7'!$B$5="","",IF('7'!$B$66="","",'7'!$B$5))</f>
        <v/>
      </c>
      <c r="AY3621" s="162" t="str">
        <f>IF('7'!$B$5="","",IF('7'!$B$66="","","PCF008002"))</f>
        <v/>
      </c>
      <c r="AZ3621" s="163" t="str">
        <f>IF('7'!$B$5="","",IF('7'!$B$66="","",1))</f>
        <v/>
      </c>
      <c r="BA3621" s="162" t="str">
        <f>IF('7'!$B$5="","",IF('7'!$B$66="","",13))</f>
        <v/>
      </c>
      <c r="BB3621" s="162" t="str">
        <f>IF('7'!$B$5="","",IF('7'!$B$66="","",IF('7'!$B$66="","",'7'!$M$66)))</f>
        <v/>
      </c>
      <c r="BC3621" s="164" t="str">
        <f>IF('7'!$B$5="","",IF('7'!$B$66="","",0))</f>
        <v/>
      </c>
      <c r="BD3621" s="162" t="str">
        <f>IF('7'!$B$5="","",IF('7'!$B$66="","",'7'!$B$2))</f>
        <v/>
      </c>
      <c r="BE3621" s="165" t="str">
        <f>IF('7'!$B$5="","",IF('7'!$B$66="","",'7'!$B$4))</f>
        <v/>
      </c>
    </row>
    <row r="3622" spans="50:57" x14ac:dyDescent="0.25">
      <c r="AX3622" s="161" t="str">
        <f>IF('7'!$B$5="","",IF('7'!$B$66="","",'7'!$B$5))</f>
        <v/>
      </c>
      <c r="AY3622" s="162" t="str">
        <f>IF('7'!$B$5="","",IF('7'!$B$66="","","PCF008002"))</f>
        <v/>
      </c>
      <c r="AZ3622" s="163" t="str">
        <f>IF('7'!$B$5="","",IF('7'!$B$66="","",1))</f>
        <v/>
      </c>
      <c r="BA3622" s="162" t="str">
        <f>IF('7'!$B$5="","",IF('7'!$B$66="","",15))</f>
        <v/>
      </c>
      <c r="BB3622" s="162" t="str">
        <f>IF('7'!$B$5="","",IF('7'!$B$66="","",IF('7'!$D$66="","",'7'!$O$66)))</f>
        <v/>
      </c>
      <c r="BC3622" s="164" t="str">
        <f>IF('7'!$B$5="","",IF('7'!$B$66="","",0))</f>
        <v/>
      </c>
      <c r="BD3622" s="162" t="str">
        <f>IF('7'!$B$5="","",IF('7'!$B$66="","",'7'!$B$2))</f>
        <v/>
      </c>
      <c r="BE3622" s="165" t="str">
        <f>IF('7'!$B$5="","",IF('7'!$B$66="","",'7'!$B$4))</f>
        <v/>
      </c>
    </row>
    <row r="3623" spans="50:57" x14ac:dyDescent="0.25">
      <c r="AX3623" s="161" t="str">
        <f>IF('7'!$B$5="","",IF('7'!$B$66="","",'7'!$B$5))</f>
        <v/>
      </c>
      <c r="AY3623" s="162" t="str">
        <f>IF('7'!$B$5="","",IF('7'!$B$66="","","PCF008002"))</f>
        <v/>
      </c>
      <c r="AZ3623" s="163" t="str">
        <f>IF('7'!$B$5="","",IF('7'!$B$66="","",1))</f>
        <v/>
      </c>
      <c r="BA3623" s="162" t="str">
        <f>IF('7'!$B$5="","",IF('7'!$B$66="","",16))</f>
        <v/>
      </c>
      <c r="BB3623" s="162" t="str">
        <f>IF('7'!$B$5="","",IF('7'!$B$66="","",IF('7'!$D$66="","",'7'!$P$66)))</f>
        <v/>
      </c>
      <c r="BC3623" s="164" t="str">
        <f>IF('7'!$B$5="","",IF('7'!$B$66="","",0))</f>
        <v/>
      </c>
      <c r="BD3623" s="162" t="str">
        <f>IF('7'!$B$5="","",IF('7'!$B$66="","",'7'!$B$2))</f>
        <v/>
      </c>
      <c r="BE3623" s="165" t="str">
        <f>IF('7'!$B$5="","",IF('7'!$B$66="","",'7'!$B$4))</f>
        <v/>
      </c>
    </row>
    <row r="3624" spans="50:57" x14ac:dyDescent="0.25">
      <c r="AX3624" s="161" t="str">
        <f>IF('7'!$B$5="","",IF('7'!$B$67="","",'7'!$B$5))</f>
        <v/>
      </c>
      <c r="AY3624" s="162" t="str">
        <f>IF('7'!$B$5="","",IF('7'!$B$67="","","PCF008002"))</f>
        <v/>
      </c>
      <c r="AZ3624" s="163" t="str">
        <f>IF('7'!$B$5="","",IF('7'!$B$67="","",1))</f>
        <v/>
      </c>
      <c r="BA3624" s="162" t="str">
        <f>IF('7'!$B$5="","",IF('7'!$B$67="","",13))</f>
        <v/>
      </c>
      <c r="BB3624" s="162" t="str">
        <f>IF('7'!$B$5="","",IF('7'!$B$67="","",IF('7'!$B$67="","",'7'!$M$67)))</f>
        <v/>
      </c>
      <c r="BC3624" s="164" t="str">
        <f>IF('7'!$B$5="","",IF('7'!$B$67="","",0))</f>
        <v/>
      </c>
      <c r="BD3624" s="162" t="str">
        <f>IF('7'!$B$5="","",IF('7'!$B$67="","",'7'!$B$2))</f>
        <v/>
      </c>
      <c r="BE3624" s="165" t="str">
        <f>IF('7'!$B$5="","",IF('7'!$B$67="","",'7'!$B$4))</f>
        <v/>
      </c>
    </row>
    <row r="3625" spans="50:57" x14ac:dyDescent="0.25">
      <c r="AX3625" s="161" t="str">
        <f>IF('7'!$B$5="","",IF('7'!$B$67="","",'7'!$B$5))</f>
        <v/>
      </c>
      <c r="AY3625" s="162" t="str">
        <f>IF('7'!$B$5="","",IF('7'!$B$67="","","PCF008002"))</f>
        <v/>
      </c>
      <c r="AZ3625" s="163" t="str">
        <f>IF('7'!$B$5="","",IF('7'!$B$67="","",1))</f>
        <v/>
      </c>
      <c r="BA3625" s="162" t="str">
        <f>IF('7'!$B$5="","",IF('7'!$B$67="","",15))</f>
        <v/>
      </c>
      <c r="BB3625" s="162" t="str">
        <f>IF('7'!$B$5="","",IF('7'!$B$67="","",IF('7'!$D$67="","",'7'!$O$67)))</f>
        <v/>
      </c>
      <c r="BC3625" s="164" t="str">
        <f>IF('7'!$B$5="","",IF('7'!$B$67="","",0))</f>
        <v/>
      </c>
      <c r="BD3625" s="162" t="str">
        <f>IF('7'!$B$5="","",IF('7'!$B$67="","",'7'!$B$2))</f>
        <v/>
      </c>
      <c r="BE3625" s="165" t="str">
        <f>IF('7'!$B$5="","",IF('7'!$B$67="","",'7'!$B$4))</f>
        <v/>
      </c>
    </row>
    <row r="3626" spans="50:57" x14ac:dyDescent="0.25">
      <c r="AX3626" s="161" t="str">
        <f>IF('7'!$B$5="","",IF('7'!$B$67="","",'7'!$B$5))</f>
        <v/>
      </c>
      <c r="AY3626" s="162" t="str">
        <f>IF('7'!$B$5="","",IF('7'!$B$67="","","PCF008002"))</f>
        <v/>
      </c>
      <c r="AZ3626" s="163" t="str">
        <f>IF('7'!$B$5="","",IF('7'!$B$67="","",1))</f>
        <v/>
      </c>
      <c r="BA3626" s="162" t="str">
        <f>IF('7'!$B$5="","",IF('7'!$B$67="","",16))</f>
        <v/>
      </c>
      <c r="BB3626" s="162" t="str">
        <f>IF('7'!$B$5="","",IF('7'!$B$67="","",IF('7'!$D$67="","",'7'!$P$67)))</f>
        <v/>
      </c>
      <c r="BC3626" s="164" t="str">
        <f>IF('7'!$B$5="","",IF('7'!$B$67="","",0))</f>
        <v/>
      </c>
      <c r="BD3626" s="162" t="str">
        <f>IF('7'!$B$5="","",IF('7'!$B$67="","",'7'!$B$2))</f>
        <v/>
      </c>
      <c r="BE3626" s="165" t="str">
        <f>IF('7'!$B$5="","",IF('7'!$B$67="","",'7'!$B$4))</f>
        <v/>
      </c>
    </row>
    <row r="3627" spans="50:57" x14ac:dyDescent="0.25">
      <c r="AX3627" s="161" t="str">
        <f>IF('7'!$B$5="","",IF('7'!$B$68="","",'7'!$B$5))</f>
        <v/>
      </c>
      <c r="AY3627" s="162" t="str">
        <f>IF('7'!$B$5="","",IF('7'!$B$68="","","PCF008002"))</f>
        <v/>
      </c>
      <c r="AZ3627" s="163" t="str">
        <f>IF('7'!$B$5="","",IF('7'!$B$68="","",1))</f>
        <v/>
      </c>
      <c r="BA3627" s="162" t="str">
        <f>IF('7'!$B$5="","",IF('7'!$B$68="","",13))</f>
        <v/>
      </c>
      <c r="BB3627" s="162" t="str">
        <f>IF('7'!$B$5="","",IF('7'!$B$68="","",IF('7'!$B$68="","",'7'!$M$68)))</f>
        <v/>
      </c>
      <c r="BC3627" s="164" t="str">
        <f>IF('7'!$B$5="","",IF('7'!$B$68="","",0))</f>
        <v/>
      </c>
      <c r="BD3627" s="162" t="str">
        <f>IF('7'!$B$5="","",IF('7'!$B$68="","",'7'!$B$2))</f>
        <v/>
      </c>
      <c r="BE3627" s="165" t="str">
        <f>IF('7'!$B$5="","",IF('7'!$B$68="","",'7'!$B$4))</f>
        <v/>
      </c>
    </row>
    <row r="3628" spans="50:57" x14ac:dyDescent="0.25">
      <c r="AX3628" s="161" t="str">
        <f>IF('7'!$B$5="","",IF('7'!$B$68="","",'7'!$B$5))</f>
        <v/>
      </c>
      <c r="AY3628" s="162" t="str">
        <f>IF('7'!$B$5="","",IF('7'!$B$68="","","PCF008002"))</f>
        <v/>
      </c>
      <c r="AZ3628" s="163" t="str">
        <f>IF('7'!$B$5="","",IF('7'!$B$68="","",1))</f>
        <v/>
      </c>
      <c r="BA3628" s="162" t="str">
        <f>IF('7'!$B$5="","",IF('7'!$B$68="","",15))</f>
        <v/>
      </c>
      <c r="BB3628" s="162" t="str">
        <f>IF('7'!$B$5="","",IF('7'!$B$68="","",IF('7'!$D$68="","",'7'!$O$68)))</f>
        <v/>
      </c>
      <c r="BC3628" s="164" t="str">
        <f>IF('7'!$B$5="","",IF('7'!$B$68="","",0))</f>
        <v/>
      </c>
      <c r="BD3628" s="162" t="str">
        <f>IF('7'!$B$5="","",IF('7'!$B$68="","",'7'!$B$2))</f>
        <v/>
      </c>
      <c r="BE3628" s="165" t="str">
        <f>IF('7'!$B$5="","",IF('7'!$B$68="","",'7'!$B$4))</f>
        <v/>
      </c>
    </row>
    <row r="3629" spans="50:57" x14ac:dyDescent="0.25">
      <c r="AX3629" s="161" t="str">
        <f>IF('7'!$B$5="","",IF('7'!$B$68="","",'7'!$B$5))</f>
        <v/>
      </c>
      <c r="AY3629" s="162" t="str">
        <f>IF('7'!$B$5="","",IF('7'!$B$68="","","PCF008002"))</f>
        <v/>
      </c>
      <c r="AZ3629" s="163" t="str">
        <f>IF('7'!$B$5="","",IF('7'!$B$68="","",1))</f>
        <v/>
      </c>
      <c r="BA3629" s="162" t="str">
        <f>IF('7'!$B$5="","",IF('7'!$B$68="","",16))</f>
        <v/>
      </c>
      <c r="BB3629" s="162" t="str">
        <f>IF('7'!$B$5="","",IF('7'!$B$68="","",IF('7'!$D$68="","",'7'!$P$68)))</f>
        <v/>
      </c>
      <c r="BC3629" s="164" t="str">
        <f>IF('7'!$B$5="","",IF('7'!$B$68="","",0))</f>
        <v/>
      </c>
      <c r="BD3629" s="162" t="str">
        <f>IF('7'!$B$5="","",IF('7'!$B$68="","",'7'!$B$2))</f>
        <v/>
      </c>
      <c r="BE3629" s="165" t="str">
        <f>IF('7'!$B$5="","",IF('7'!$B$68="","",'7'!$B$4))</f>
        <v/>
      </c>
    </row>
    <row r="3630" spans="50:57" x14ac:dyDescent="0.25">
      <c r="AX3630" s="161" t="str">
        <f>IF('7'!$B$5="","",IF('7'!$B$69="","",'7'!$B$5))</f>
        <v/>
      </c>
      <c r="AY3630" s="162" t="str">
        <f>IF('7'!$B$5="","",IF('7'!$B$69="","","PCF008002"))</f>
        <v/>
      </c>
      <c r="AZ3630" s="163" t="str">
        <f>IF('7'!$B$5="","",IF('7'!$B$69="","",1))</f>
        <v/>
      </c>
      <c r="BA3630" s="162" t="str">
        <f>IF('7'!$B$5="","",IF('7'!$B$69="","",13))</f>
        <v/>
      </c>
      <c r="BB3630" s="162" t="str">
        <f>IF('7'!$B$5="","",IF('7'!$B$69="","",IF('7'!$B$69="","",'7'!$M$69)))</f>
        <v/>
      </c>
      <c r="BC3630" s="164" t="str">
        <f>IF('7'!$B$5="","",IF('7'!$B$69="","",0))</f>
        <v/>
      </c>
      <c r="BD3630" s="162" t="str">
        <f>IF('7'!$B$5="","",IF('7'!$B$69="","",'7'!$B$2))</f>
        <v/>
      </c>
      <c r="BE3630" s="165" t="str">
        <f>IF('7'!$B$5="","",IF('7'!$B$69="","",'7'!$B$4))</f>
        <v/>
      </c>
    </row>
    <row r="3631" spans="50:57" x14ac:dyDescent="0.25">
      <c r="AX3631" s="161" t="str">
        <f>IF('7'!$B$5="","",IF('7'!$B$69="","",'7'!$B$5))</f>
        <v/>
      </c>
      <c r="AY3631" s="162" t="str">
        <f>IF('7'!$B$5="","",IF('7'!$B$69="","","PCF008002"))</f>
        <v/>
      </c>
      <c r="AZ3631" s="163" t="str">
        <f>IF('7'!$B$5="","",IF('7'!$B$69="","",1))</f>
        <v/>
      </c>
      <c r="BA3631" s="162" t="str">
        <f>IF('7'!$B$5="","",IF('7'!$B$69="","",15))</f>
        <v/>
      </c>
      <c r="BB3631" s="162" t="str">
        <f>IF('7'!$B$5="","",IF('7'!$B$69="","",IF('7'!$D$69="","",'7'!$O$69)))</f>
        <v/>
      </c>
      <c r="BC3631" s="164" t="str">
        <f>IF('7'!$B$5="","",IF('7'!$B$69="","",0))</f>
        <v/>
      </c>
      <c r="BD3631" s="162" t="str">
        <f>IF('7'!$B$5="","",IF('7'!$B$69="","",'7'!$B$2))</f>
        <v/>
      </c>
      <c r="BE3631" s="165" t="str">
        <f>IF('7'!$B$5="","",IF('7'!$B$69="","",'7'!$B$4))</f>
        <v/>
      </c>
    </row>
    <row r="3632" spans="50:57" x14ac:dyDescent="0.25">
      <c r="AX3632" s="161" t="str">
        <f>IF('7'!$B$5="","",IF('7'!$B$69="","",'7'!$B$5))</f>
        <v/>
      </c>
      <c r="AY3632" s="162" t="str">
        <f>IF('7'!$B$5="","",IF('7'!$B$69="","","PCF008002"))</f>
        <v/>
      </c>
      <c r="AZ3632" s="163" t="str">
        <f>IF('7'!$B$5="","",IF('7'!$B$69="","",1))</f>
        <v/>
      </c>
      <c r="BA3632" s="162" t="str">
        <f>IF('7'!$B$5="","",IF('7'!$B$69="","",16))</f>
        <v/>
      </c>
      <c r="BB3632" s="162" t="str">
        <f>IF('7'!$B$5="","",IF('7'!$B$69="","",IF('7'!$D$69="","",'7'!$P$69)))</f>
        <v/>
      </c>
      <c r="BC3632" s="164" t="str">
        <f>IF('7'!$B$5="","",IF('7'!$B$69="","",0))</f>
        <v/>
      </c>
      <c r="BD3632" s="162" t="str">
        <f>IF('7'!$B$5="","",IF('7'!$B$69="","",'7'!$B$2))</f>
        <v/>
      </c>
      <c r="BE3632" s="165" t="str">
        <f>IF('7'!$B$5="","",IF('7'!$B$69="","",'7'!$B$4))</f>
        <v/>
      </c>
    </row>
    <row r="3633" spans="50:57" x14ac:dyDescent="0.25">
      <c r="AX3633" s="161" t="str">
        <f>IF('8'!$B$5="","",IF('8'!$B$60="","",'8'!$B$5))</f>
        <v/>
      </c>
      <c r="AY3633" s="162" t="str">
        <f>IF('8'!$B$5="","",IF('8'!$B$60="","","PCF008002"))</f>
        <v/>
      </c>
      <c r="AZ3633" s="163" t="str">
        <f>IF('8'!$B$5="","",IF('8'!$B$60="","",1))</f>
        <v/>
      </c>
      <c r="BA3633" s="162" t="str">
        <f>IF('8'!$B$5="","",IF('8'!$B$60="","",13))</f>
        <v/>
      </c>
      <c r="BB3633" s="162" t="str">
        <f>IF('8'!$B$5="","",IF('8'!$B$60="","",IF('8'!$B$60="","",'8'!$M$60)))</f>
        <v/>
      </c>
      <c r="BC3633" s="164" t="str">
        <f>IF('8'!$B$5="","",IF('8'!$B$60="","",0))</f>
        <v/>
      </c>
      <c r="BD3633" s="162" t="str">
        <f>IF('8'!$B$5="","",IF('8'!$B$60="","",'8'!$B$2))</f>
        <v/>
      </c>
      <c r="BE3633" s="165" t="str">
        <f>IF('8'!$B$5="","",IF('8'!$B$60="","",'8'!$B$4))</f>
        <v/>
      </c>
    </row>
    <row r="3634" spans="50:57" x14ac:dyDescent="0.25">
      <c r="AX3634" s="161" t="str">
        <f>IF('8'!$B$5="","",IF('8'!$B$60="","",'8'!$B$5))</f>
        <v/>
      </c>
      <c r="AY3634" s="162" t="str">
        <f>IF('8'!$B$5="","",IF('8'!$B$60="","","PCF008002"))</f>
        <v/>
      </c>
      <c r="AZ3634" s="163" t="str">
        <f>IF('8'!$B$5="","",IF('8'!$B$60="","",1))</f>
        <v/>
      </c>
      <c r="BA3634" s="162" t="str">
        <f>IF('8'!$B$5="","",IF('8'!$B$60="","",15))</f>
        <v/>
      </c>
      <c r="BB3634" s="162" t="str">
        <f>IF('8'!$B$5="","",IF('8'!$B$60="","",IF('8'!$D$60="","",'8'!$O$60)))</f>
        <v/>
      </c>
      <c r="BC3634" s="164" t="str">
        <f>IF('8'!$B$5="","",IF('8'!$B$60="","",0))</f>
        <v/>
      </c>
      <c r="BD3634" s="162" t="str">
        <f>IF('8'!$B$5="","",IF('8'!$B$60="","",'8'!$B$2))</f>
        <v/>
      </c>
      <c r="BE3634" s="165" t="str">
        <f>IF('8'!$B$5="","",IF('8'!$B$60="","",'8'!$B$4))</f>
        <v/>
      </c>
    </row>
    <row r="3635" spans="50:57" x14ac:dyDescent="0.25">
      <c r="AX3635" s="161" t="str">
        <f>IF('8'!$B$5="","",IF('8'!$B$60="","",'8'!$B$5))</f>
        <v/>
      </c>
      <c r="AY3635" s="162" t="str">
        <f>IF('8'!$B$5="","",IF('8'!$B$60="","","PCF008002"))</f>
        <v/>
      </c>
      <c r="AZ3635" s="163" t="str">
        <f>IF('8'!$B$5="","",IF('8'!$B$60="","",1))</f>
        <v/>
      </c>
      <c r="BA3635" s="162" t="str">
        <f>IF('8'!$B$5="","",IF('8'!$B$60="","",16))</f>
        <v/>
      </c>
      <c r="BB3635" s="162" t="str">
        <f>IF('8'!$B$5="","",IF('8'!$B$60="","",IF('8'!$D$60="","",'8'!$P$60)))</f>
        <v/>
      </c>
      <c r="BC3635" s="164" t="str">
        <f>IF('8'!$B$5="","",IF('8'!$B$60="","",0))</f>
        <v/>
      </c>
      <c r="BD3635" s="162" t="str">
        <f>IF('8'!$B$5="","",IF('8'!$B$60="","",'8'!$B$2))</f>
        <v/>
      </c>
      <c r="BE3635" s="165" t="str">
        <f>IF('8'!$B$5="","",IF('8'!$B$60="","",'8'!$B$4))</f>
        <v/>
      </c>
    </row>
    <row r="3636" spans="50:57" x14ac:dyDescent="0.25">
      <c r="AX3636" s="161" t="str">
        <f>IF('8'!$B$5="","",IF('8'!$B$61="","",'8'!$B$5))</f>
        <v/>
      </c>
      <c r="AY3636" s="162" t="str">
        <f>IF('8'!$B$5="","",IF('8'!$B$61="","","PCF008002"))</f>
        <v/>
      </c>
      <c r="AZ3636" s="163" t="str">
        <f>IF('8'!$B$5="","",IF('8'!$B$61="","",1))</f>
        <v/>
      </c>
      <c r="BA3636" s="162" t="str">
        <f>IF('8'!$B$5="","",IF('8'!$B$61="","",13))</f>
        <v/>
      </c>
      <c r="BB3636" s="162" t="str">
        <f>IF('8'!$B$5="","",IF('8'!$B$61="","",IF('8'!$B$61="","",'8'!$M$61)))</f>
        <v/>
      </c>
      <c r="BC3636" s="164" t="str">
        <f>IF('8'!$B$5="","",IF('8'!$B$61="","",0))</f>
        <v/>
      </c>
      <c r="BD3636" s="162" t="str">
        <f>IF('8'!$B$5="","",IF('8'!$B$61="","",'8'!$B$2))</f>
        <v/>
      </c>
      <c r="BE3636" s="165" t="str">
        <f>IF('8'!$B$5="","",IF('8'!$B$61="","",'8'!$B$4))</f>
        <v/>
      </c>
    </row>
    <row r="3637" spans="50:57" x14ac:dyDescent="0.25">
      <c r="AX3637" s="161" t="str">
        <f>IF('8'!$B$5="","",IF('8'!$B$61="","",'8'!$B$5))</f>
        <v/>
      </c>
      <c r="AY3637" s="162" t="str">
        <f>IF('8'!$B$5="","",IF('8'!$B$61="","","PCF008002"))</f>
        <v/>
      </c>
      <c r="AZ3637" s="163" t="str">
        <f>IF('8'!$B$5="","",IF('8'!$B$61="","",1))</f>
        <v/>
      </c>
      <c r="BA3637" s="162" t="str">
        <f>IF('8'!$B$5="","",IF('8'!$B$61="","",15))</f>
        <v/>
      </c>
      <c r="BB3637" s="162" t="str">
        <f>IF('8'!$B$5="","",IF('8'!$B$61="","",IF('8'!$D$61="","",'8'!$O$61)))</f>
        <v/>
      </c>
      <c r="BC3637" s="164" t="str">
        <f>IF('8'!$B$5="","",IF('8'!$B$61="","",0))</f>
        <v/>
      </c>
      <c r="BD3637" s="162" t="str">
        <f>IF('8'!$B$5="","",IF('8'!$B$61="","",'8'!$B$2))</f>
        <v/>
      </c>
      <c r="BE3637" s="165" t="str">
        <f>IF('8'!$B$5="","",IF('8'!$B$61="","",'8'!$B$4))</f>
        <v/>
      </c>
    </row>
    <row r="3638" spans="50:57" x14ac:dyDescent="0.25">
      <c r="AX3638" s="161" t="str">
        <f>IF('8'!$B$5="","",IF('8'!$B$61="","",'8'!$B$5))</f>
        <v/>
      </c>
      <c r="AY3638" s="162" t="str">
        <f>IF('8'!$B$5="","",IF('8'!$B$61="","","PCF008002"))</f>
        <v/>
      </c>
      <c r="AZ3638" s="163" t="str">
        <f>IF('8'!$B$5="","",IF('8'!$B$61="","",1))</f>
        <v/>
      </c>
      <c r="BA3638" s="162" t="str">
        <f>IF('8'!$B$5="","",IF('8'!$B$61="","",16))</f>
        <v/>
      </c>
      <c r="BB3638" s="162" t="str">
        <f>IF('8'!$B$5="","",IF('8'!$B$61="","",IF('8'!$D$61="","",'8'!$P$61)))</f>
        <v/>
      </c>
      <c r="BC3638" s="164" t="str">
        <f>IF('8'!$B$5="","",IF('8'!$B$61="","",0))</f>
        <v/>
      </c>
      <c r="BD3638" s="162" t="str">
        <f>IF('8'!$B$5="","",IF('8'!$B$61="","",'8'!$B$2))</f>
        <v/>
      </c>
      <c r="BE3638" s="165" t="str">
        <f>IF('8'!$B$5="","",IF('8'!$B$61="","",'8'!$B$4))</f>
        <v/>
      </c>
    </row>
    <row r="3639" spans="50:57" x14ac:dyDescent="0.25">
      <c r="AX3639" s="161" t="str">
        <f>IF('8'!$B$5="","",IF('8'!$B$62="","",'8'!$B$5))</f>
        <v/>
      </c>
      <c r="AY3639" s="162" t="str">
        <f>IF('8'!$B$5="","",IF('8'!$B$62="","","PCF008002"))</f>
        <v/>
      </c>
      <c r="AZ3639" s="163" t="str">
        <f>IF('8'!$B$5="","",IF('8'!$B$62="","",1))</f>
        <v/>
      </c>
      <c r="BA3639" s="162" t="str">
        <f>IF('8'!$B$5="","",IF('8'!$B$62="","",13))</f>
        <v/>
      </c>
      <c r="BB3639" s="162" t="str">
        <f>IF('8'!$B$5="","",IF('8'!$B$62="","",IF('8'!$B$62="","",'8'!$M$62)))</f>
        <v/>
      </c>
      <c r="BC3639" s="164" t="str">
        <f>IF('8'!$B$5="","",IF('8'!$B$62="","",0))</f>
        <v/>
      </c>
      <c r="BD3639" s="162" t="str">
        <f>IF('8'!$B$5="","",IF('8'!$B$62="","",'8'!$B$2))</f>
        <v/>
      </c>
      <c r="BE3639" s="165" t="str">
        <f>IF('8'!$B$5="","",IF('8'!$B$62="","",'8'!$B$4))</f>
        <v/>
      </c>
    </row>
    <row r="3640" spans="50:57" x14ac:dyDescent="0.25">
      <c r="AX3640" s="161" t="str">
        <f>IF('8'!$B$5="","",IF('8'!$B$62="","",'8'!$B$5))</f>
        <v/>
      </c>
      <c r="AY3640" s="162" t="str">
        <f>IF('8'!$B$5="","",IF('8'!$B$62="","","PCF008002"))</f>
        <v/>
      </c>
      <c r="AZ3640" s="163" t="str">
        <f>IF('8'!$B$5="","",IF('8'!$B$62="","",1))</f>
        <v/>
      </c>
      <c r="BA3640" s="162" t="str">
        <f>IF('8'!$B$5="","",IF('8'!$B$62="","",15))</f>
        <v/>
      </c>
      <c r="BB3640" s="162" t="str">
        <f>IF('8'!$B$5="","",IF('8'!$B$62="","",IF('8'!$D$62="","",'8'!$O$62)))</f>
        <v/>
      </c>
      <c r="BC3640" s="164" t="str">
        <f>IF('8'!$B$5="","",IF('8'!$B$62="","",0))</f>
        <v/>
      </c>
      <c r="BD3640" s="162" t="str">
        <f>IF('8'!$B$5="","",IF('8'!$B$62="","",'8'!$B$2))</f>
        <v/>
      </c>
      <c r="BE3640" s="165" t="str">
        <f>IF('8'!$B$5="","",IF('8'!$B$62="","",'8'!$B$4))</f>
        <v/>
      </c>
    </row>
    <row r="3641" spans="50:57" x14ac:dyDescent="0.25">
      <c r="AX3641" s="161" t="str">
        <f>IF('8'!$B$5="","",IF('8'!$B$62="","",'8'!$B$5))</f>
        <v/>
      </c>
      <c r="AY3641" s="162" t="str">
        <f>IF('8'!$B$5="","",IF('8'!$B$62="","","PCF008002"))</f>
        <v/>
      </c>
      <c r="AZ3641" s="163" t="str">
        <f>IF('8'!$B$5="","",IF('8'!$B$62="","",1))</f>
        <v/>
      </c>
      <c r="BA3641" s="162" t="str">
        <f>IF('8'!$B$5="","",IF('8'!$B$62="","",16))</f>
        <v/>
      </c>
      <c r="BB3641" s="162" t="str">
        <f>IF('8'!$B$5="","",IF('8'!$B$62="","",IF('8'!$D$62="","",'8'!$P$62)))</f>
        <v/>
      </c>
      <c r="BC3641" s="164" t="str">
        <f>IF('8'!$B$5="","",IF('8'!$B$62="","",0))</f>
        <v/>
      </c>
      <c r="BD3641" s="162" t="str">
        <f>IF('8'!$B$5="","",IF('8'!$B$62="","",'8'!$B$2))</f>
        <v/>
      </c>
      <c r="BE3641" s="165" t="str">
        <f>IF('8'!$B$5="","",IF('8'!$B$62="","",'8'!$B$4))</f>
        <v/>
      </c>
    </row>
    <row r="3642" spans="50:57" x14ac:dyDescent="0.25">
      <c r="AX3642" s="161" t="str">
        <f>IF('8'!$B$5="","",IF('8'!$B$63="","",'8'!$B$5))</f>
        <v/>
      </c>
      <c r="AY3642" s="162" t="str">
        <f>IF('8'!$B$5="","",IF('8'!$B$63="","","PCF008002"))</f>
        <v/>
      </c>
      <c r="AZ3642" s="163" t="str">
        <f>IF('8'!$B$5="","",IF('8'!$B$63="","",1))</f>
        <v/>
      </c>
      <c r="BA3642" s="162" t="str">
        <f>IF('8'!$B$5="","",IF('8'!$B$63="","",13))</f>
        <v/>
      </c>
      <c r="BB3642" s="162" t="str">
        <f>IF('8'!$B$5="","",IF('8'!$B$63="","",IF('8'!$B$63="","",'8'!$M$63)))</f>
        <v/>
      </c>
      <c r="BC3642" s="164" t="str">
        <f>IF('8'!$B$5="","",IF('8'!$B$63="","",0))</f>
        <v/>
      </c>
      <c r="BD3642" s="162" t="str">
        <f>IF('8'!$B$5="","",IF('8'!$B$63="","",'8'!$B$2))</f>
        <v/>
      </c>
      <c r="BE3642" s="165" t="str">
        <f>IF('8'!$B$5="","",IF('8'!$B$63="","",'8'!$B$4))</f>
        <v/>
      </c>
    </row>
    <row r="3643" spans="50:57" x14ac:dyDescent="0.25">
      <c r="AX3643" s="161" t="str">
        <f>IF('8'!$B$5="","",IF('8'!$B$63="","",'8'!$B$5))</f>
        <v/>
      </c>
      <c r="AY3643" s="162" t="str">
        <f>IF('8'!$B$5="","",IF('8'!$B$63="","","PCF008002"))</f>
        <v/>
      </c>
      <c r="AZ3643" s="163" t="str">
        <f>IF('8'!$B$5="","",IF('8'!$B$63="","",1))</f>
        <v/>
      </c>
      <c r="BA3643" s="162" t="str">
        <f>IF('8'!$B$5="","",IF('8'!$B$63="","",15))</f>
        <v/>
      </c>
      <c r="BB3643" s="162" t="str">
        <f>IF('8'!$B$5="","",IF('8'!$B$63="","",IF('8'!$D$63="","",'8'!$O$63)))</f>
        <v/>
      </c>
      <c r="BC3643" s="164" t="str">
        <f>IF('8'!$B$5="","",IF('8'!$B$63="","",0))</f>
        <v/>
      </c>
      <c r="BD3643" s="162" t="str">
        <f>IF('8'!$B$5="","",IF('8'!$B$63="","",'8'!$B$2))</f>
        <v/>
      </c>
      <c r="BE3643" s="165" t="str">
        <f>IF('8'!$B$5="","",IF('8'!$B$63="","",'8'!$B$4))</f>
        <v/>
      </c>
    </row>
    <row r="3644" spans="50:57" x14ac:dyDescent="0.25">
      <c r="AX3644" s="161" t="str">
        <f>IF('8'!$B$5="","",IF('8'!$B$63="","",'8'!$B$5))</f>
        <v/>
      </c>
      <c r="AY3644" s="162" t="str">
        <f>IF('8'!$B$5="","",IF('8'!$B$63="","","PCF008002"))</f>
        <v/>
      </c>
      <c r="AZ3644" s="163" t="str">
        <f>IF('8'!$B$5="","",IF('8'!$B$63="","",1))</f>
        <v/>
      </c>
      <c r="BA3644" s="162" t="str">
        <f>IF('8'!$B$5="","",IF('8'!$B$63="","",16))</f>
        <v/>
      </c>
      <c r="BB3644" s="162" t="str">
        <f>IF('8'!$B$5="","",IF('8'!$B$63="","",IF('8'!$D$63="","",'8'!$P$63)))</f>
        <v/>
      </c>
      <c r="BC3644" s="164" t="str">
        <f>IF('8'!$B$5="","",IF('8'!$B$63="","",0))</f>
        <v/>
      </c>
      <c r="BD3644" s="162" t="str">
        <f>IF('8'!$B$5="","",IF('8'!$B$63="","",'8'!$B$2))</f>
        <v/>
      </c>
      <c r="BE3644" s="165" t="str">
        <f>IF('8'!$B$5="","",IF('8'!$B$63="","",'8'!$B$4))</f>
        <v/>
      </c>
    </row>
    <row r="3645" spans="50:57" x14ac:dyDescent="0.25">
      <c r="AX3645" s="161" t="str">
        <f>IF('8'!$B$5="","",IF('8'!$B$64="","",'8'!$B$5))</f>
        <v/>
      </c>
      <c r="AY3645" s="162" t="str">
        <f>IF('8'!$B$5="","",IF('8'!$B$64="","","PCF008002"))</f>
        <v/>
      </c>
      <c r="AZ3645" s="163" t="str">
        <f>IF('8'!$B$5="","",IF('8'!$B$64="","",1))</f>
        <v/>
      </c>
      <c r="BA3645" s="162" t="str">
        <f>IF('8'!$B$5="","",IF('8'!$B$64="","",13))</f>
        <v/>
      </c>
      <c r="BB3645" s="162" t="str">
        <f>IF('8'!$B$5="","",IF('8'!$B$64="","",IF('8'!$B$64="","",'8'!$M$64)))</f>
        <v/>
      </c>
      <c r="BC3645" s="164" t="str">
        <f>IF('8'!$B$5="","",IF('8'!$B$64="","",0))</f>
        <v/>
      </c>
      <c r="BD3645" s="162" t="str">
        <f>IF('8'!$B$5="","",IF('8'!$B$64="","",'8'!$B$2))</f>
        <v/>
      </c>
      <c r="BE3645" s="165" t="str">
        <f>IF('8'!$B$5="","",IF('8'!$B$64="","",'8'!$B$4))</f>
        <v/>
      </c>
    </row>
    <row r="3646" spans="50:57" x14ac:dyDescent="0.25">
      <c r="AX3646" s="161" t="str">
        <f>IF('8'!$B$5="","",IF('8'!$B$64="","",'8'!$B$5))</f>
        <v/>
      </c>
      <c r="AY3646" s="162" t="str">
        <f>IF('8'!$B$5="","",IF('8'!$B$64="","","PCF008002"))</f>
        <v/>
      </c>
      <c r="AZ3646" s="163" t="str">
        <f>IF('8'!$B$5="","",IF('8'!$B$64="","",1))</f>
        <v/>
      </c>
      <c r="BA3646" s="162" t="str">
        <f>IF('8'!$B$5="","",IF('8'!$B$64="","",15))</f>
        <v/>
      </c>
      <c r="BB3646" s="162" t="str">
        <f>IF('8'!$B$5="","",IF('8'!$B$64="","",IF('8'!$D$64="","",'8'!$O$64)))</f>
        <v/>
      </c>
      <c r="BC3646" s="164" t="str">
        <f>IF('8'!$B$5="","",IF('8'!$B$64="","",0))</f>
        <v/>
      </c>
      <c r="BD3646" s="162" t="str">
        <f>IF('8'!$B$5="","",IF('8'!$B$64="","",'8'!$B$2))</f>
        <v/>
      </c>
      <c r="BE3646" s="165" t="str">
        <f>IF('8'!$B$5="","",IF('8'!$B$64="","",'8'!$B$4))</f>
        <v/>
      </c>
    </row>
    <row r="3647" spans="50:57" x14ac:dyDescent="0.25">
      <c r="AX3647" s="161" t="str">
        <f>IF('8'!$B$5="","",IF('8'!$B$64="","",'8'!$B$5))</f>
        <v/>
      </c>
      <c r="AY3647" s="162" t="str">
        <f>IF('8'!$B$5="","",IF('8'!$B$64="","","PCF008002"))</f>
        <v/>
      </c>
      <c r="AZ3647" s="163" t="str">
        <f>IF('8'!$B$5="","",IF('8'!$B$64="","",1))</f>
        <v/>
      </c>
      <c r="BA3647" s="162" t="str">
        <f>IF('8'!$B$5="","",IF('8'!$B$64="","",16))</f>
        <v/>
      </c>
      <c r="BB3647" s="162" t="str">
        <f>IF('8'!$B$5="","",IF('8'!$B$64="","",IF('8'!$D$64="","",'8'!$P$64)))</f>
        <v/>
      </c>
      <c r="BC3647" s="164" t="str">
        <f>IF('8'!$B$5="","",IF('8'!$B$64="","",0))</f>
        <v/>
      </c>
      <c r="BD3647" s="162" t="str">
        <f>IF('8'!$B$5="","",IF('8'!$B$64="","",'8'!$B$2))</f>
        <v/>
      </c>
      <c r="BE3647" s="165" t="str">
        <f>IF('8'!$B$5="","",IF('8'!$B$64="","",'8'!$B$4))</f>
        <v/>
      </c>
    </row>
    <row r="3648" spans="50:57" x14ac:dyDescent="0.25">
      <c r="AX3648" s="161" t="str">
        <f>IF('8'!$B$5="","",IF('8'!$B$65="","",'8'!$B$5))</f>
        <v/>
      </c>
      <c r="AY3648" s="162" t="str">
        <f>IF('8'!$B$5="","",IF('8'!$B$65="","","PCF008002"))</f>
        <v/>
      </c>
      <c r="AZ3648" s="163" t="str">
        <f>IF('8'!$B$5="","",IF('8'!$B$65="","",1))</f>
        <v/>
      </c>
      <c r="BA3648" s="162" t="str">
        <f>IF('8'!$B$5="","",IF('8'!$B$65="","",13))</f>
        <v/>
      </c>
      <c r="BB3648" s="162" t="str">
        <f>IF('8'!$B$5="","",IF('8'!$B$65="","",IF('8'!$B$65="","",'8'!$M$65)))</f>
        <v/>
      </c>
      <c r="BC3648" s="164" t="str">
        <f>IF('8'!$B$5="","",IF('8'!$B$65="","",0))</f>
        <v/>
      </c>
      <c r="BD3648" s="162" t="str">
        <f>IF('8'!$B$5="","",IF('8'!$B$65="","",'8'!$B$2))</f>
        <v/>
      </c>
      <c r="BE3648" s="165" t="str">
        <f>IF('8'!$B$5="","",IF('8'!$B$65="","",'8'!$B$4))</f>
        <v/>
      </c>
    </row>
    <row r="3649" spans="50:57" x14ac:dyDescent="0.25">
      <c r="AX3649" s="161" t="str">
        <f>IF('8'!$B$5="","",IF('8'!$B$65="","",'8'!$B$5))</f>
        <v/>
      </c>
      <c r="AY3649" s="162" t="str">
        <f>IF('8'!$B$5="","",IF('8'!$B$65="","","PCF008002"))</f>
        <v/>
      </c>
      <c r="AZ3649" s="163" t="str">
        <f>IF('8'!$B$5="","",IF('8'!$B$65="","",1))</f>
        <v/>
      </c>
      <c r="BA3649" s="162" t="str">
        <f>IF('8'!$B$5="","",IF('8'!$B$65="","",15))</f>
        <v/>
      </c>
      <c r="BB3649" s="162" t="str">
        <f>IF('8'!$B$5="","",IF('8'!$B$65="","",IF('8'!$D$65="","",'8'!$O$65)))</f>
        <v/>
      </c>
      <c r="BC3649" s="164" t="str">
        <f>IF('8'!$B$5="","",IF('8'!$B$65="","",0))</f>
        <v/>
      </c>
      <c r="BD3649" s="162" t="str">
        <f>IF('8'!$B$5="","",IF('8'!$B$65="","",'8'!$B$2))</f>
        <v/>
      </c>
      <c r="BE3649" s="165" t="str">
        <f>IF('8'!$B$5="","",IF('8'!$B$65="","",'8'!$B$4))</f>
        <v/>
      </c>
    </row>
    <row r="3650" spans="50:57" x14ac:dyDescent="0.25">
      <c r="AX3650" s="161" t="str">
        <f>IF('8'!$B$5="","",IF('8'!$B$65="","",'8'!$B$5))</f>
        <v/>
      </c>
      <c r="AY3650" s="162" t="str">
        <f>IF('8'!$B$5="","",IF('8'!$B$65="","","PCF008002"))</f>
        <v/>
      </c>
      <c r="AZ3650" s="163" t="str">
        <f>IF('8'!$B$5="","",IF('8'!$B$65="","",1))</f>
        <v/>
      </c>
      <c r="BA3650" s="162" t="str">
        <f>IF('8'!$B$5="","",IF('8'!$B$65="","",16))</f>
        <v/>
      </c>
      <c r="BB3650" s="162" t="str">
        <f>IF('8'!$B$5="","",IF('8'!$B$65="","",IF('8'!$D$65="","",'8'!$P$65)))</f>
        <v/>
      </c>
      <c r="BC3650" s="164" t="str">
        <f>IF('8'!$B$5="","",IF('8'!$B$65="","",0))</f>
        <v/>
      </c>
      <c r="BD3650" s="162" t="str">
        <f>IF('8'!$B$5="","",IF('8'!$B$65="","",'8'!$B$2))</f>
        <v/>
      </c>
      <c r="BE3650" s="165" t="str">
        <f>IF('8'!$B$5="","",IF('8'!$B$65="","",'8'!$B$4))</f>
        <v/>
      </c>
    </row>
    <row r="3651" spans="50:57" x14ac:dyDescent="0.25">
      <c r="AX3651" s="161" t="str">
        <f>IF('8'!$B$5="","",IF('8'!$B$66="","",'8'!$B$5))</f>
        <v/>
      </c>
      <c r="AY3651" s="162" t="str">
        <f>IF('8'!$B$5="","",IF('8'!$B$66="","","PCF008002"))</f>
        <v/>
      </c>
      <c r="AZ3651" s="163" t="str">
        <f>IF('8'!$B$5="","",IF('8'!$B$66="","",1))</f>
        <v/>
      </c>
      <c r="BA3651" s="162" t="str">
        <f>IF('8'!$B$5="","",IF('8'!$B$66="","",13))</f>
        <v/>
      </c>
      <c r="BB3651" s="162" t="str">
        <f>IF('8'!$B$5="","",IF('8'!$B$66="","",IF('8'!$B$66="","",'8'!$M$66)))</f>
        <v/>
      </c>
      <c r="BC3651" s="164" t="str">
        <f>IF('8'!$B$5="","",IF('8'!$B$66="","",0))</f>
        <v/>
      </c>
      <c r="BD3651" s="162" t="str">
        <f>IF('8'!$B$5="","",IF('8'!$B$66="","",'8'!$B$2))</f>
        <v/>
      </c>
      <c r="BE3651" s="165" t="str">
        <f>IF('8'!$B$5="","",IF('8'!$B$66="","",'8'!$B$4))</f>
        <v/>
      </c>
    </row>
    <row r="3652" spans="50:57" x14ac:dyDescent="0.25">
      <c r="AX3652" s="161" t="str">
        <f>IF('8'!$B$5="","",IF('8'!$B$66="","",'8'!$B$5))</f>
        <v/>
      </c>
      <c r="AY3652" s="162" t="str">
        <f>IF('8'!$B$5="","",IF('8'!$B$66="","","PCF008002"))</f>
        <v/>
      </c>
      <c r="AZ3652" s="163" t="str">
        <f>IF('8'!$B$5="","",IF('8'!$B$66="","",1))</f>
        <v/>
      </c>
      <c r="BA3652" s="162" t="str">
        <f>IF('8'!$B$5="","",IF('8'!$B$66="","",15))</f>
        <v/>
      </c>
      <c r="BB3652" s="162" t="str">
        <f>IF('8'!$B$5="","",IF('8'!$B$66="","",IF('8'!$D$66="","",'8'!$O$66)))</f>
        <v/>
      </c>
      <c r="BC3652" s="164" t="str">
        <f>IF('8'!$B$5="","",IF('8'!$B$66="","",0))</f>
        <v/>
      </c>
      <c r="BD3652" s="162" t="str">
        <f>IF('8'!$B$5="","",IF('8'!$B$66="","",'8'!$B$2))</f>
        <v/>
      </c>
      <c r="BE3652" s="165" t="str">
        <f>IF('8'!$B$5="","",IF('8'!$B$66="","",'8'!$B$4))</f>
        <v/>
      </c>
    </row>
    <row r="3653" spans="50:57" x14ac:dyDescent="0.25">
      <c r="AX3653" s="161" t="str">
        <f>IF('8'!$B$5="","",IF('8'!$B$66="","",'8'!$B$5))</f>
        <v/>
      </c>
      <c r="AY3653" s="162" t="str">
        <f>IF('8'!$B$5="","",IF('8'!$B$66="","","PCF008002"))</f>
        <v/>
      </c>
      <c r="AZ3653" s="163" t="str">
        <f>IF('8'!$B$5="","",IF('8'!$B$66="","",1))</f>
        <v/>
      </c>
      <c r="BA3653" s="162" t="str">
        <f>IF('8'!$B$5="","",IF('8'!$B$66="","",16))</f>
        <v/>
      </c>
      <c r="BB3653" s="162" t="str">
        <f>IF('8'!$B$5="","",IF('8'!$B$66="","",IF('8'!$D$66="","",'8'!$P$66)))</f>
        <v/>
      </c>
      <c r="BC3653" s="164" t="str">
        <f>IF('8'!$B$5="","",IF('8'!$B$66="","",0))</f>
        <v/>
      </c>
      <c r="BD3653" s="162" t="str">
        <f>IF('8'!$B$5="","",IF('8'!$B$66="","",'8'!$B$2))</f>
        <v/>
      </c>
      <c r="BE3653" s="165" t="str">
        <f>IF('8'!$B$5="","",IF('8'!$B$66="","",'8'!$B$4))</f>
        <v/>
      </c>
    </row>
    <row r="3654" spans="50:57" x14ac:dyDescent="0.25">
      <c r="AX3654" s="161" t="str">
        <f>IF('8'!$B$5="","",IF('8'!$B$67="","",'8'!$B$5))</f>
        <v/>
      </c>
      <c r="AY3654" s="162" t="str">
        <f>IF('8'!$B$5="","",IF('8'!$B$67="","","PCF008002"))</f>
        <v/>
      </c>
      <c r="AZ3654" s="163" t="str">
        <f>IF('8'!$B$5="","",IF('8'!$B$67="","",1))</f>
        <v/>
      </c>
      <c r="BA3654" s="162" t="str">
        <f>IF('8'!$B$5="","",IF('8'!$B$67="","",13))</f>
        <v/>
      </c>
      <c r="BB3654" s="162" t="str">
        <f>IF('8'!$B$5="","",IF('8'!$B$67="","",IF('8'!$B$67="","",'8'!$M$67)))</f>
        <v/>
      </c>
      <c r="BC3654" s="164" t="str">
        <f>IF('8'!$B$5="","",IF('8'!$B$67="","",0))</f>
        <v/>
      </c>
      <c r="BD3654" s="162" t="str">
        <f>IF('8'!$B$5="","",IF('8'!$B$67="","",'8'!$B$2))</f>
        <v/>
      </c>
      <c r="BE3654" s="165" t="str">
        <f>IF('8'!$B$5="","",IF('8'!$B$67="","",'8'!$B$4))</f>
        <v/>
      </c>
    </row>
    <row r="3655" spans="50:57" x14ac:dyDescent="0.25">
      <c r="AX3655" s="161" t="str">
        <f>IF('8'!$B$5="","",IF('8'!$B$67="","",'8'!$B$5))</f>
        <v/>
      </c>
      <c r="AY3655" s="162" t="str">
        <f>IF('8'!$B$5="","",IF('8'!$B$67="","","PCF008002"))</f>
        <v/>
      </c>
      <c r="AZ3655" s="163" t="str">
        <f>IF('8'!$B$5="","",IF('8'!$B$67="","",1))</f>
        <v/>
      </c>
      <c r="BA3655" s="162" t="str">
        <f>IF('8'!$B$5="","",IF('8'!$B$67="","",15))</f>
        <v/>
      </c>
      <c r="BB3655" s="162" t="str">
        <f>IF('8'!$B$5="","",IF('8'!$B$67="","",IF('8'!$D$67="","",'8'!$O$67)))</f>
        <v/>
      </c>
      <c r="BC3655" s="164" t="str">
        <f>IF('8'!$B$5="","",IF('8'!$B$67="","",0))</f>
        <v/>
      </c>
      <c r="BD3655" s="162" t="str">
        <f>IF('8'!$B$5="","",IF('8'!$B$67="","",'8'!$B$2))</f>
        <v/>
      </c>
      <c r="BE3655" s="165" t="str">
        <f>IF('8'!$B$5="","",IF('8'!$B$67="","",'8'!$B$4))</f>
        <v/>
      </c>
    </row>
    <row r="3656" spans="50:57" x14ac:dyDescent="0.25">
      <c r="AX3656" s="161" t="str">
        <f>IF('8'!$B$5="","",IF('8'!$B$67="","",'8'!$B$5))</f>
        <v/>
      </c>
      <c r="AY3656" s="162" t="str">
        <f>IF('8'!$B$5="","",IF('8'!$B$67="","","PCF008002"))</f>
        <v/>
      </c>
      <c r="AZ3656" s="163" t="str">
        <f>IF('8'!$B$5="","",IF('8'!$B$67="","",1))</f>
        <v/>
      </c>
      <c r="BA3656" s="162" t="str">
        <f>IF('8'!$B$5="","",IF('8'!$B$67="","",16))</f>
        <v/>
      </c>
      <c r="BB3656" s="162" t="str">
        <f>IF('8'!$B$5="","",IF('8'!$B$67="","",IF('8'!$D$67="","",'8'!$P$67)))</f>
        <v/>
      </c>
      <c r="BC3656" s="164" t="str">
        <f>IF('8'!$B$5="","",IF('8'!$B$67="","",0))</f>
        <v/>
      </c>
      <c r="BD3656" s="162" t="str">
        <f>IF('8'!$B$5="","",IF('8'!$B$67="","",'8'!$B$2))</f>
        <v/>
      </c>
      <c r="BE3656" s="165" t="str">
        <f>IF('8'!$B$5="","",IF('8'!$B$67="","",'8'!$B$4))</f>
        <v/>
      </c>
    </row>
    <row r="3657" spans="50:57" x14ac:dyDescent="0.25">
      <c r="AX3657" s="161" t="str">
        <f>IF('8'!$B$5="","",IF('8'!$B$68="","",'8'!$B$5))</f>
        <v/>
      </c>
      <c r="AY3657" s="162" t="str">
        <f>IF('8'!$B$5="","",IF('8'!$B$68="","","PCF008002"))</f>
        <v/>
      </c>
      <c r="AZ3657" s="163" t="str">
        <f>IF('8'!$B$5="","",IF('8'!$B$68="","",1))</f>
        <v/>
      </c>
      <c r="BA3657" s="162" t="str">
        <f>IF('8'!$B$5="","",IF('8'!$B$68="","",13))</f>
        <v/>
      </c>
      <c r="BB3657" s="162" t="str">
        <f>IF('8'!$B$5="","",IF('8'!$B$68="","",IF('8'!$B$68="","",'8'!$M$68)))</f>
        <v/>
      </c>
      <c r="BC3657" s="164" t="str">
        <f>IF('8'!$B$5="","",IF('8'!$B$68="","",0))</f>
        <v/>
      </c>
      <c r="BD3657" s="162" t="str">
        <f>IF('8'!$B$5="","",IF('8'!$B$68="","",'8'!$B$2))</f>
        <v/>
      </c>
      <c r="BE3657" s="165" t="str">
        <f>IF('8'!$B$5="","",IF('8'!$B$68="","",'8'!$B$4))</f>
        <v/>
      </c>
    </row>
    <row r="3658" spans="50:57" x14ac:dyDescent="0.25">
      <c r="AX3658" s="161" t="str">
        <f>IF('8'!$B$5="","",IF('8'!$B$68="","",'8'!$B$5))</f>
        <v/>
      </c>
      <c r="AY3658" s="162" t="str">
        <f>IF('8'!$B$5="","",IF('8'!$B$68="","","PCF008002"))</f>
        <v/>
      </c>
      <c r="AZ3658" s="163" t="str">
        <f>IF('8'!$B$5="","",IF('8'!$B$68="","",1))</f>
        <v/>
      </c>
      <c r="BA3658" s="162" t="str">
        <f>IF('8'!$B$5="","",IF('8'!$B$68="","",15))</f>
        <v/>
      </c>
      <c r="BB3658" s="162" t="str">
        <f>IF('8'!$B$5="","",IF('8'!$B$68="","",IF('8'!$D$68="","",'8'!$O$68)))</f>
        <v/>
      </c>
      <c r="BC3658" s="164" t="str">
        <f>IF('8'!$B$5="","",IF('8'!$B$68="","",0))</f>
        <v/>
      </c>
      <c r="BD3658" s="162" t="str">
        <f>IF('8'!$B$5="","",IF('8'!$B$68="","",'8'!$B$2))</f>
        <v/>
      </c>
      <c r="BE3658" s="165" t="str">
        <f>IF('8'!$B$5="","",IF('8'!$B$68="","",'8'!$B$4))</f>
        <v/>
      </c>
    </row>
    <row r="3659" spans="50:57" x14ac:dyDescent="0.25">
      <c r="AX3659" s="161" t="str">
        <f>IF('8'!$B$5="","",IF('8'!$B$68="","",'8'!$B$5))</f>
        <v/>
      </c>
      <c r="AY3659" s="162" t="str">
        <f>IF('8'!$B$5="","",IF('8'!$B$68="","","PCF008002"))</f>
        <v/>
      </c>
      <c r="AZ3659" s="163" t="str">
        <f>IF('8'!$B$5="","",IF('8'!$B$68="","",1))</f>
        <v/>
      </c>
      <c r="BA3659" s="162" t="str">
        <f>IF('8'!$B$5="","",IF('8'!$B$68="","",16))</f>
        <v/>
      </c>
      <c r="BB3659" s="162" t="str">
        <f>IF('8'!$B$5="","",IF('8'!$B$68="","",IF('8'!$D$68="","",'8'!$P$68)))</f>
        <v/>
      </c>
      <c r="BC3659" s="164" t="str">
        <f>IF('8'!$B$5="","",IF('8'!$B$68="","",0))</f>
        <v/>
      </c>
      <c r="BD3659" s="162" t="str">
        <f>IF('8'!$B$5="","",IF('8'!$B$68="","",'8'!$B$2))</f>
        <v/>
      </c>
      <c r="BE3659" s="165" t="str">
        <f>IF('8'!$B$5="","",IF('8'!$B$68="","",'8'!$B$4))</f>
        <v/>
      </c>
    </row>
    <row r="3660" spans="50:57" x14ac:dyDescent="0.25">
      <c r="AX3660" s="161" t="str">
        <f>IF('8'!$B$5="","",IF('8'!$B$69="","",'8'!$B$5))</f>
        <v/>
      </c>
      <c r="AY3660" s="162" t="str">
        <f>IF('8'!$B$5="","",IF('8'!$B$69="","","PCF008002"))</f>
        <v/>
      </c>
      <c r="AZ3660" s="163" t="str">
        <f>IF('8'!$B$5="","",IF('8'!$B$69="","",1))</f>
        <v/>
      </c>
      <c r="BA3660" s="162" t="str">
        <f>IF('8'!$B$5="","",IF('8'!$B$69="","",13))</f>
        <v/>
      </c>
      <c r="BB3660" s="162" t="str">
        <f>IF('8'!$B$5="","",IF('8'!$B$69="","",IF('8'!$B$69="","",'8'!$M$69)))</f>
        <v/>
      </c>
      <c r="BC3660" s="164" t="str">
        <f>IF('8'!$B$5="","",IF('8'!$B$69="","",0))</f>
        <v/>
      </c>
      <c r="BD3660" s="162" t="str">
        <f>IF('8'!$B$5="","",IF('8'!$B$69="","",'8'!$B$2))</f>
        <v/>
      </c>
      <c r="BE3660" s="165" t="str">
        <f>IF('8'!$B$5="","",IF('8'!$B$69="","",'8'!$B$4))</f>
        <v/>
      </c>
    </row>
    <row r="3661" spans="50:57" x14ac:dyDescent="0.25">
      <c r="AX3661" s="161" t="str">
        <f>IF('8'!$B$5="","",IF('8'!$B$69="","",'8'!$B$5))</f>
        <v/>
      </c>
      <c r="AY3661" s="162" t="str">
        <f>IF('8'!$B$5="","",IF('8'!$B$69="","","PCF008002"))</f>
        <v/>
      </c>
      <c r="AZ3661" s="163" t="str">
        <f>IF('8'!$B$5="","",IF('8'!$B$69="","",1))</f>
        <v/>
      </c>
      <c r="BA3661" s="162" t="str">
        <f>IF('8'!$B$5="","",IF('8'!$B$69="","",15))</f>
        <v/>
      </c>
      <c r="BB3661" s="162" t="str">
        <f>IF('8'!$B$5="","",IF('8'!$B$69="","",IF('8'!$D$69="","",'8'!$O$69)))</f>
        <v/>
      </c>
      <c r="BC3661" s="164" t="str">
        <f>IF('8'!$B$5="","",IF('8'!$B$69="","",0))</f>
        <v/>
      </c>
      <c r="BD3661" s="162" t="str">
        <f>IF('8'!$B$5="","",IF('8'!$B$69="","",'8'!$B$2))</f>
        <v/>
      </c>
      <c r="BE3661" s="165" t="str">
        <f>IF('8'!$B$5="","",IF('8'!$B$69="","",'8'!$B$4))</f>
        <v/>
      </c>
    </row>
    <row r="3662" spans="50:57" x14ac:dyDescent="0.25">
      <c r="AX3662" s="161" t="str">
        <f>IF('8'!$B$5="","",IF('8'!$B$69="","",'8'!$B$5))</f>
        <v/>
      </c>
      <c r="AY3662" s="162" t="str">
        <f>IF('8'!$B$5="","",IF('8'!$B$69="","","PCF008002"))</f>
        <v/>
      </c>
      <c r="AZ3662" s="163" t="str">
        <f>IF('8'!$B$5="","",IF('8'!$B$69="","",1))</f>
        <v/>
      </c>
      <c r="BA3662" s="162" t="str">
        <f>IF('8'!$B$5="","",IF('8'!$B$69="","",16))</f>
        <v/>
      </c>
      <c r="BB3662" s="162" t="str">
        <f>IF('8'!$B$5="","",IF('8'!$B$69="","",IF('8'!$D$69="","",'8'!$P$69)))</f>
        <v/>
      </c>
      <c r="BC3662" s="164" t="str">
        <f>IF('8'!$B$5="","",IF('8'!$B$69="","",0))</f>
        <v/>
      </c>
      <c r="BD3662" s="162" t="str">
        <f>IF('8'!$B$5="","",IF('8'!$B$69="","",'8'!$B$2))</f>
        <v/>
      </c>
      <c r="BE3662" s="165" t="str">
        <f>IF('8'!$B$5="","",IF('8'!$B$69="","",'8'!$B$4))</f>
        <v/>
      </c>
    </row>
    <row r="3663" spans="50:57" x14ac:dyDescent="0.25">
      <c r="AX3663" s="161" t="str">
        <f>IF('9'!$B$5="","",IF('9'!$B$60="","",'9'!$B$5))</f>
        <v/>
      </c>
      <c r="AY3663" s="162" t="str">
        <f>IF('9'!$B$5="","",IF('9'!$B$60="","","PCF008002"))</f>
        <v/>
      </c>
      <c r="AZ3663" s="163" t="str">
        <f>IF('9'!$B$5="","",IF('9'!$B$60="","",1))</f>
        <v/>
      </c>
      <c r="BA3663" s="162" t="str">
        <f>IF('9'!$B$5="","",IF('9'!$B$60="","",13))</f>
        <v/>
      </c>
      <c r="BB3663" s="162" t="str">
        <f>IF('9'!$B$5="","",IF('9'!$B$60="","",IF('9'!$B$60="","",'9'!$M$60)))</f>
        <v/>
      </c>
      <c r="BC3663" s="164" t="str">
        <f>IF('9'!$B$5="","",IF('9'!$B$60="","",0))</f>
        <v/>
      </c>
      <c r="BD3663" s="162" t="str">
        <f>IF('9'!$B$5="","",IF('9'!$B$60="","",'9'!$B$2))</f>
        <v/>
      </c>
      <c r="BE3663" s="165" t="str">
        <f>IF('9'!$B$5="","",IF('9'!$B$60="","",'9'!$B$4))</f>
        <v/>
      </c>
    </row>
    <row r="3664" spans="50:57" x14ac:dyDescent="0.25">
      <c r="AX3664" s="161" t="str">
        <f>IF('9'!$B$5="","",IF('9'!$B$60="","",'9'!$B$5))</f>
        <v/>
      </c>
      <c r="AY3664" s="162" t="str">
        <f>IF('9'!$B$5="","",IF('9'!$B$60="","","PCF008002"))</f>
        <v/>
      </c>
      <c r="AZ3664" s="163" t="str">
        <f>IF('9'!$B$5="","",IF('9'!$B$60="","",1))</f>
        <v/>
      </c>
      <c r="BA3664" s="162" t="str">
        <f>IF('9'!$B$5="","",IF('9'!$B$60="","",15))</f>
        <v/>
      </c>
      <c r="BB3664" s="162" t="str">
        <f>IF('9'!$B$5="","",IF('9'!$B$60="","",IF('9'!$D$60="","",'9'!$O$60)))</f>
        <v/>
      </c>
      <c r="BC3664" s="164" t="str">
        <f>IF('9'!$B$5="","",IF('9'!$B$60="","",0))</f>
        <v/>
      </c>
      <c r="BD3664" s="162" t="str">
        <f>IF('9'!$B$5="","",IF('9'!$B$60="","",'9'!$B$2))</f>
        <v/>
      </c>
      <c r="BE3664" s="165" t="str">
        <f>IF('9'!$B$5="","",IF('9'!$B$60="","",'9'!$B$4))</f>
        <v/>
      </c>
    </row>
    <row r="3665" spans="50:57" x14ac:dyDescent="0.25">
      <c r="AX3665" s="161" t="str">
        <f>IF('9'!$B$5="","",IF('9'!$B$60="","",'9'!$B$5))</f>
        <v/>
      </c>
      <c r="AY3665" s="162" t="str">
        <f>IF('9'!$B$5="","",IF('9'!$B$60="","","PCF008002"))</f>
        <v/>
      </c>
      <c r="AZ3665" s="163" t="str">
        <f>IF('9'!$B$5="","",IF('9'!$B$60="","",1))</f>
        <v/>
      </c>
      <c r="BA3665" s="162" t="str">
        <f>IF('9'!$B$5="","",IF('9'!$B$60="","",16))</f>
        <v/>
      </c>
      <c r="BB3665" s="162" t="str">
        <f>IF('9'!$B$5="","",IF('9'!$B$60="","",IF('9'!$D$60="","",'9'!$P$60)))</f>
        <v/>
      </c>
      <c r="BC3665" s="164" t="str">
        <f>IF('9'!$B$5="","",IF('9'!$B$60="","",0))</f>
        <v/>
      </c>
      <c r="BD3665" s="162" t="str">
        <f>IF('9'!$B$5="","",IF('9'!$B$60="","",'9'!$B$2))</f>
        <v/>
      </c>
      <c r="BE3665" s="165" t="str">
        <f>IF('9'!$B$5="","",IF('9'!$B$60="","",'9'!$B$4))</f>
        <v/>
      </c>
    </row>
    <row r="3666" spans="50:57" x14ac:dyDescent="0.25">
      <c r="AX3666" s="161" t="str">
        <f>IF('9'!$B$5="","",IF('9'!$B$61="","",'9'!$B$5))</f>
        <v/>
      </c>
      <c r="AY3666" s="162" t="str">
        <f>IF('9'!$B$5="","",IF('9'!$B$61="","","PCF008002"))</f>
        <v/>
      </c>
      <c r="AZ3666" s="163" t="str">
        <f>IF('9'!$B$5="","",IF('9'!$B$61="","",1))</f>
        <v/>
      </c>
      <c r="BA3666" s="162" t="str">
        <f>IF('9'!$B$5="","",IF('9'!$B$61="","",13))</f>
        <v/>
      </c>
      <c r="BB3666" s="162" t="str">
        <f>IF('9'!$B$5="","",IF('9'!$B$61="","",IF('9'!$B$61="","",'9'!$M$61)))</f>
        <v/>
      </c>
      <c r="BC3666" s="164" t="str">
        <f>IF('9'!$B$5="","",IF('9'!$B$61="","",0))</f>
        <v/>
      </c>
      <c r="BD3666" s="162" t="str">
        <f>IF('9'!$B$5="","",IF('9'!$B$61="","",'9'!$B$2))</f>
        <v/>
      </c>
      <c r="BE3666" s="165" t="str">
        <f>IF('9'!$B$5="","",IF('9'!$B$61="","",'9'!$B$4))</f>
        <v/>
      </c>
    </row>
    <row r="3667" spans="50:57" x14ac:dyDescent="0.25">
      <c r="AX3667" s="161" t="str">
        <f>IF('9'!$B$5="","",IF('9'!$B$61="","",'9'!$B$5))</f>
        <v/>
      </c>
      <c r="AY3667" s="162" t="str">
        <f>IF('9'!$B$5="","",IF('9'!$B$61="","","PCF008002"))</f>
        <v/>
      </c>
      <c r="AZ3667" s="163" t="str">
        <f>IF('9'!$B$5="","",IF('9'!$B$61="","",1))</f>
        <v/>
      </c>
      <c r="BA3667" s="162" t="str">
        <f>IF('9'!$B$5="","",IF('9'!$B$61="","",15))</f>
        <v/>
      </c>
      <c r="BB3667" s="162" t="str">
        <f>IF('9'!$B$5="","",IF('9'!$B$61="","",IF('9'!$D$61="","",'9'!$O$61)))</f>
        <v/>
      </c>
      <c r="BC3667" s="164" t="str">
        <f>IF('9'!$B$5="","",IF('9'!$B$61="","",0))</f>
        <v/>
      </c>
      <c r="BD3667" s="162" t="str">
        <f>IF('9'!$B$5="","",IF('9'!$B$61="","",'9'!$B$2))</f>
        <v/>
      </c>
      <c r="BE3667" s="165" t="str">
        <f>IF('9'!$B$5="","",IF('9'!$B$61="","",'9'!$B$4))</f>
        <v/>
      </c>
    </row>
    <row r="3668" spans="50:57" x14ac:dyDescent="0.25">
      <c r="AX3668" s="161" t="str">
        <f>IF('9'!$B$5="","",IF('9'!$B$61="","",'9'!$B$5))</f>
        <v/>
      </c>
      <c r="AY3668" s="162" t="str">
        <f>IF('9'!$B$5="","",IF('9'!$B$61="","","PCF008002"))</f>
        <v/>
      </c>
      <c r="AZ3668" s="163" t="str">
        <f>IF('9'!$B$5="","",IF('9'!$B$61="","",1))</f>
        <v/>
      </c>
      <c r="BA3668" s="162" t="str">
        <f>IF('9'!$B$5="","",IF('9'!$B$61="","",16))</f>
        <v/>
      </c>
      <c r="BB3668" s="162" t="str">
        <f>IF('9'!$B$5="","",IF('9'!$B$61="","",IF('9'!$D$61="","",'9'!$P$61)))</f>
        <v/>
      </c>
      <c r="BC3668" s="164" t="str">
        <f>IF('9'!$B$5="","",IF('9'!$B$61="","",0))</f>
        <v/>
      </c>
      <c r="BD3668" s="162" t="str">
        <f>IF('9'!$B$5="","",IF('9'!$B$61="","",'9'!$B$2))</f>
        <v/>
      </c>
      <c r="BE3668" s="165" t="str">
        <f>IF('9'!$B$5="","",IF('9'!$B$61="","",'9'!$B$4))</f>
        <v/>
      </c>
    </row>
    <row r="3669" spans="50:57" x14ac:dyDescent="0.25">
      <c r="AX3669" s="161" t="str">
        <f>IF('9'!$B$5="","",IF('9'!$B$62="","",'9'!$B$5))</f>
        <v/>
      </c>
      <c r="AY3669" s="162" t="str">
        <f>IF('9'!$B$5="","",IF('9'!$B$62="","","PCF008002"))</f>
        <v/>
      </c>
      <c r="AZ3669" s="163" t="str">
        <f>IF('9'!$B$5="","",IF('9'!$B$62="","",1))</f>
        <v/>
      </c>
      <c r="BA3669" s="162" t="str">
        <f>IF('9'!$B$5="","",IF('9'!$B$62="","",13))</f>
        <v/>
      </c>
      <c r="BB3669" s="162" t="str">
        <f>IF('9'!$B$5="","",IF('9'!$B$62="","",IF('9'!$B$62="","",'9'!$M$62)))</f>
        <v/>
      </c>
      <c r="BC3669" s="164" t="str">
        <f>IF('9'!$B$5="","",IF('9'!$B$62="","",0))</f>
        <v/>
      </c>
      <c r="BD3669" s="162" t="str">
        <f>IF('9'!$B$5="","",IF('9'!$B$62="","",'9'!$B$2))</f>
        <v/>
      </c>
      <c r="BE3669" s="165" t="str">
        <f>IF('9'!$B$5="","",IF('9'!$B$62="","",'9'!$B$4))</f>
        <v/>
      </c>
    </row>
    <row r="3670" spans="50:57" x14ac:dyDescent="0.25">
      <c r="AX3670" s="161" t="str">
        <f>IF('9'!$B$5="","",IF('9'!$B$62="","",'9'!$B$5))</f>
        <v/>
      </c>
      <c r="AY3670" s="162" t="str">
        <f>IF('9'!$B$5="","",IF('9'!$B$62="","","PCF008002"))</f>
        <v/>
      </c>
      <c r="AZ3670" s="163" t="str">
        <f>IF('9'!$B$5="","",IF('9'!$B$62="","",1))</f>
        <v/>
      </c>
      <c r="BA3670" s="162" t="str">
        <f>IF('9'!$B$5="","",IF('9'!$B$62="","",15))</f>
        <v/>
      </c>
      <c r="BB3670" s="162" t="str">
        <f>IF('9'!$B$5="","",IF('9'!$B$62="","",IF('9'!$D$62="","",'9'!$O$62)))</f>
        <v/>
      </c>
      <c r="BC3670" s="164" t="str">
        <f>IF('9'!$B$5="","",IF('9'!$B$62="","",0))</f>
        <v/>
      </c>
      <c r="BD3670" s="162" t="str">
        <f>IF('9'!$B$5="","",IF('9'!$B$62="","",'9'!$B$2))</f>
        <v/>
      </c>
      <c r="BE3670" s="165" t="str">
        <f>IF('9'!$B$5="","",IF('9'!$B$62="","",'9'!$B$4))</f>
        <v/>
      </c>
    </row>
    <row r="3671" spans="50:57" x14ac:dyDescent="0.25">
      <c r="AX3671" s="161" t="str">
        <f>IF('9'!$B$5="","",IF('9'!$B$62="","",'9'!$B$5))</f>
        <v/>
      </c>
      <c r="AY3671" s="162" t="str">
        <f>IF('9'!$B$5="","",IF('9'!$B$62="","","PCF008002"))</f>
        <v/>
      </c>
      <c r="AZ3671" s="163" t="str">
        <f>IF('9'!$B$5="","",IF('9'!$B$62="","",1))</f>
        <v/>
      </c>
      <c r="BA3671" s="162" t="str">
        <f>IF('9'!$B$5="","",IF('9'!$B$62="","",16))</f>
        <v/>
      </c>
      <c r="BB3671" s="162" t="str">
        <f>IF('9'!$B$5="","",IF('9'!$B$62="","",IF('9'!$D$62="","",'9'!$P$62)))</f>
        <v/>
      </c>
      <c r="BC3671" s="164" t="str">
        <f>IF('9'!$B$5="","",IF('9'!$B$62="","",0))</f>
        <v/>
      </c>
      <c r="BD3671" s="162" t="str">
        <f>IF('9'!$B$5="","",IF('9'!$B$62="","",'9'!$B$2))</f>
        <v/>
      </c>
      <c r="BE3671" s="165" t="str">
        <f>IF('9'!$B$5="","",IF('9'!$B$62="","",'9'!$B$4))</f>
        <v/>
      </c>
    </row>
    <row r="3672" spans="50:57" x14ac:dyDescent="0.25">
      <c r="AX3672" s="161" t="str">
        <f>IF('9'!$B$5="","",IF('9'!$B$63="","",'9'!$B$5))</f>
        <v/>
      </c>
      <c r="AY3672" s="162" t="str">
        <f>IF('9'!$B$5="","",IF('9'!$B$63="","","PCF008002"))</f>
        <v/>
      </c>
      <c r="AZ3672" s="163" t="str">
        <f>IF('9'!$B$5="","",IF('9'!$B$63="","",1))</f>
        <v/>
      </c>
      <c r="BA3672" s="162" t="str">
        <f>IF('9'!$B$5="","",IF('9'!$B$63="","",13))</f>
        <v/>
      </c>
      <c r="BB3672" s="162" t="str">
        <f>IF('9'!$B$5="","",IF('9'!$B$63="","",IF('9'!$B$63="","",'9'!$M$63)))</f>
        <v/>
      </c>
      <c r="BC3672" s="164" t="str">
        <f>IF('9'!$B$5="","",IF('9'!$B$63="","",0))</f>
        <v/>
      </c>
      <c r="BD3672" s="162" t="str">
        <f>IF('9'!$B$5="","",IF('9'!$B$63="","",'9'!$B$2))</f>
        <v/>
      </c>
      <c r="BE3672" s="165" t="str">
        <f>IF('9'!$B$5="","",IF('9'!$B$63="","",'9'!$B$4))</f>
        <v/>
      </c>
    </row>
    <row r="3673" spans="50:57" x14ac:dyDescent="0.25">
      <c r="AX3673" s="161" t="str">
        <f>IF('9'!$B$5="","",IF('9'!$B$63="","",'9'!$B$5))</f>
        <v/>
      </c>
      <c r="AY3673" s="162" t="str">
        <f>IF('9'!$B$5="","",IF('9'!$B$63="","","PCF008002"))</f>
        <v/>
      </c>
      <c r="AZ3673" s="163" t="str">
        <f>IF('9'!$B$5="","",IF('9'!$B$63="","",1))</f>
        <v/>
      </c>
      <c r="BA3673" s="162" t="str">
        <f>IF('9'!$B$5="","",IF('9'!$B$63="","",15))</f>
        <v/>
      </c>
      <c r="BB3673" s="162" t="str">
        <f>IF('9'!$B$5="","",IF('9'!$B$63="","",IF('9'!$D$63="","",'9'!$O$63)))</f>
        <v/>
      </c>
      <c r="BC3673" s="164" t="str">
        <f>IF('9'!$B$5="","",IF('9'!$B$63="","",0))</f>
        <v/>
      </c>
      <c r="BD3673" s="162" t="str">
        <f>IF('9'!$B$5="","",IF('9'!$B$63="","",'9'!$B$2))</f>
        <v/>
      </c>
      <c r="BE3673" s="165" t="str">
        <f>IF('9'!$B$5="","",IF('9'!$B$63="","",'9'!$B$4))</f>
        <v/>
      </c>
    </row>
    <row r="3674" spans="50:57" x14ac:dyDescent="0.25">
      <c r="AX3674" s="161" t="str">
        <f>IF('9'!$B$5="","",IF('9'!$B$63="","",'9'!$B$5))</f>
        <v/>
      </c>
      <c r="AY3674" s="162" t="str">
        <f>IF('9'!$B$5="","",IF('9'!$B$63="","","PCF008002"))</f>
        <v/>
      </c>
      <c r="AZ3674" s="163" t="str">
        <f>IF('9'!$B$5="","",IF('9'!$B$63="","",1))</f>
        <v/>
      </c>
      <c r="BA3674" s="162" t="str">
        <f>IF('9'!$B$5="","",IF('9'!$B$63="","",16))</f>
        <v/>
      </c>
      <c r="BB3674" s="162" t="str">
        <f>IF('9'!$B$5="","",IF('9'!$B$63="","",IF('9'!$D$63="","",'9'!$P$63)))</f>
        <v/>
      </c>
      <c r="BC3674" s="164" t="str">
        <f>IF('9'!$B$5="","",IF('9'!$B$63="","",0))</f>
        <v/>
      </c>
      <c r="BD3674" s="162" t="str">
        <f>IF('9'!$B$5="","",IF('9'!$B$63="","",'9'!$B$2))</f>
        <v/>
      </c>
      <c r="BE3674" s="165" t="str">
        <f>IF('9'!$B$5="","",IF('9'!$B$63="","",'9'!$B$4))</f>
        <v/>
      </c>
    </row>
    <row r="3675" spans="50:57" x14ac:dyDescent="0.25">
      <c r="AX3675" s="161" t="str">
        <f>IF('9'!$B$5="","",IF('9'!$B$64="","",'9'!$B$5))</f>
        <v/>
      </c>
      <c r="AY3675" s="162" t="str">
        <f>IF('9'!$B$5="","",IF('9'!$B$64="","","PCF008002"))</f>
        <v/>
      </c>
      <c r="AZ3675" s="163" t="str">
        <f>IF('9'!$B$5="","",IF('9'!$B$64="","",1))</f>
        <v/>
      </c>
      <c r="BA3675" s="162" t="str">
        <f>IF('9'!$B$5="","",IF('9'!$B$64="","",13))</f>
        <v/>
      </c>
      <c r="BB3675" s="162" t="str">
        <f>IF('9'!$B$5="","",IF('9'!$B$64="","",IF('9'!$B$64="","",'9'!$M$64)))</f>
        <v/>
      </c>
      <c r="BC3675" s="164" t="str">
        <f>IF('9'!$B$5="","",IF('9'!$B$64="","",0))</f>
        <v/>
      </c>
      <c r="BD3675" s="162" t="str">
        <f>IF('9'!$B$5="","",IF('9'!$B$64="","",'9'!$B$2))</f>
        <v/>
      </c>
      <c r="BE3675" s="165" t="str">
        <f>IF('9'!$B$5="","",IF('9'!$B$64="","",'9'!$B$4))</f>
        <v/>
      </c>
    </row>
    <row r="3676" spans="50:57" x14ac:dyDescent="0.25">
      <c r="AX3676" s="161" t="str">
        <f>IF('9'!$B$5="","",IF('9'!$B$64="","",'9'!$B$5))</f>
        <v/>
      </c>
      <c r="AY3676" s="162" t="str">
        <f>IF('9'!$B$5="","",IF('9'!$B$64="","","PCF008002"))</f>
        <v/>
      </c>
      <c r="AZ3676" s="163" t="str">
        <f>IF('9'!$B$5="","",IF('9'!$B$64="","",1))</f>
        <v/>
      </c>
      <c r="BA3676" s="162" t="str">
        <f>IF('9'!$B$5="","",IF('9'!$B$64="","",15))</f>
        <v/>
      </c>
      <c r="BB3676" s="162" t="str">
        <f>IF('9'!$B$5="","",IF('9'!$B$64="","",IF('9'!$D$64="","",'9'!$O$64)))</f>
        <v/>
      </c>
      <c r="BC3676" s="164" t="str">
        <f>IF('9'!$B$5="","",IF('9'!$B$64="","",0))</f>
        <v/>
      </c>
      <c r="BD3676" s="162" t="str">
        <f>IF('9'!$B$5="","",IF('9'!$B$64="","",'9'!$B$2))</f>
        <v/>
      </c>
      <c r="BE3676" s="165" t="str">
        <f>IF('9'!$B$5="","",IF('9'!$B$64="","",'9'!$B$4))</f>
        <v/>
      </c>
    </row>
    <row r="3677" spans="50:57" x14ac:dyDescent="0.25">
      <c r="AX3677" s="161" t="str">
        <f>IF('9'!$B$5="","",IF('9'!$B$64="","",'9'!$B$5))</f>
        <v/>
      </c>
      <c r="AY3677" s="162" t="str">
        <f>IF('9'!$B$5="","",IF('9'!$B$64="","","PCF008002"))</f>
        <v/>
      </c>
      <c r="AZ3677" s="163" t="str">
        <f>IF('9'!$B$5="","",IF('9'!$B$64="","",1))</f>
        <v/>
      </c>
      <c r="BA3677" s="162" t="str">
        <f>IF('9'!$B$5="","",IF('9'!$B$64="","",16))</f>
        <v/>
      </c>
      <c r="BB3677" s="162" t="str">
        <f>IF('9'!$B$5="","",IF('9'!$B$64="","",IF('9'!$D$64="","",'9'!$P$64)))</f>
        <v/>
      </c>
      <c r="BC3677" s="164" t="str">
        <f>IF('9'!$B$5="","",IF('9'!$B$64="","",0))</f>
        <v/>
      </c>
      <c r="BD3677" s="162" t="str">
        <f>IF('9'!$B$5="","",IF('9'!$B$64="","",'9'!$B$2))</f>
        <v/>
      </c>
      <c r="BE3677" s="165" t="str">
        <f>IF('9'!$B$5="","",IF('9'!$B$64="","",'9'!$B$4))</f>
        <v/>
      </c>
    </row>
    <row r="3678" spans="50:57" x14ac:dyDescent="0.25">
      <c r="AX3678" s="161" t="str">
        <f>IF('9'!$B$5="","",IF('9'!$B$65="","",'9'!$B$5))</f>
        <v/>
      </c>
      <c r="AY3678" s="162" t="str">
        <f>IF('9'!$B$5="","",IF('9'!$B$65="","","PCF008002"))</f>
        <v/>
      </c>
      <c r="AZ3678" s="163" t="str">
        <f>IF('9'!$B$5="","",IF('9'!$B$65="","",1))</f>
        <v/>
      </c>
      <c r="BA3678" s="162" t="str">
        <f>IF('9'!$B$5="","",IF('9'!$B$65="","",13))</f>
        <v/>
      </c>
      <c r="BB3678" s="162" t="str">
        <f>IF('9'!$B$5="","",IF('9'!$B$65="","",IF('9'!$B$65="","",'9'!$M$65)))</f>
        <v/>
      </c>
      <c r="BC3678" s="164" t="str">
        <f>IF('9'!$B$5="","",IF('9'!$B$65="","",0))</f>
        <v/>
      </c>
      <c r="BD3678" s="162" t="str">
        <f>IF('9'!$B$5="","",IF('9'!$B$65="","",'9'!$B$2))</f>
        <v/>
      </c>
      <c r="BE3678" s="165" t="str">
        <f>IF('9'!$B$5="","",IF('9'!$B$65="","",'9'!$B$4))</f>
        <v/>
      </c>
    </row>
    <row r="3679" spans="50:57" x14ac:dyDescent="0.25">
      <c r="AX3679" s="161" t="str">
        <f>IF('9'!$B$5="","",IF('9'!$B$65="","",'9'!$B$5))</f>
        <v/>
      </c>
      <c r="AY3679" s="162" t="str">
        <f>IF('9'!$B$5="","",IF('9'!$B$65="","","PCF008002"))</f>
        <v/>
      </c>
      <c r="AZ3679" s="163" t="str">
        <f>IF('9'!$B$5="","",IF('9'!$B$65="","",1))</f>
        <v/>
      </c>
      <c r="BA3679" s="162" t="str">
        <f>IF('9'!$B$5="","",IF('9'!$B$65="","",15))</f>
        <v/>
      </c>
      <c r="BB3679" s="162" t="str">
        <f>IF('9'!$B$5="","",IF('9'!$B$65="","",IF('9'!$D$65="","",'9'!$O$65)))</f>
        <v/>
      </c>
      <c r="BC3679" s="164" t="str">
        <f>IF('9'!$B$5="","",IF('9'!$B$65="","",0))</f>
        <v/>
      </c>
      <c r="BD3679" s="162" t="str">
        <f>IF('9'!$B$5="","",IF('9'!$B$65="","",'9'!$B$2))</f>
        <v/>
      </c>
      <c r="BE3679" s="165" t="str">
        <f>IF('9'!$B$5="","",IF('9'!$B$65="","",'9'!$B$4))</f>
        <v/>
      </c>
    </row>
    <row r="3680" spans="50:57" x14ac:dyDescent="0.25">
      <c r="AX3680" s="161" t="str">
        <f>IF('9'!$B$5="","",IF('9'!$B$65="","",'9'!$B$5))</f>
        <v/>
      </c>
      <c r="AY3680" s="162" t="str">
        <f>IF('9'!$B$5="","",IF('9'!$B$65="","","PCF008002"))</f>
        <v/>
      </c>
      <c r="AZ3680" s="163" t="str">
        <f>IF('9'!$B$5="","",IF('9'!$B$65="","",1))</f>
        <v/>
      </c>
      <c r="BA3680" s="162" t="str">
        <f>IF('9'!$B$5="","",IF('9'!$B$65="","",16))</f>
        <v/>
      </c>
      <c r="BB3680" s="162" t="str">
        <f>IF('9'!$B$5="","",IF('9'!$B$65="","",IF('9'!$D$65="","",'9'!$P$65)))</f>
        <v/>
      </c>
      <c r="BC3680" s="164" t="str">
        <f>IF('9'!$B$5="","",IF('9'!$B$65="","",0))</f>
        <v/>
      </c>
      <c r="BD3680" s="162" t="str">
        <f>IF('9'!$B$5="","",IF('9'!$B$65="","",'9'!$B$2))</f>
        <v/>
      </c>
      <c r="BE3680" s="165" t="str">
        <f>IF('9'!$B$5="","",IF('9'!$B$65="","",'9'!$B$4))</f>
        <v/>
      </c>
    </row>
    <row r="3681" spans="50:57" x14ac:dyDescent="0.25">
      <c r="AX3681" s="161" t="str">
        <f>IF('9'!$B$5="","",IF('9'!$B$66="","",'9'!$B$5))</f>
        <v/>
      </c>
      <c r="AY3681" s="162" t="str">
        <f>IF('9'!$B$5="","",IF('9'!$B$66="","","PCF008002"))</f>
        <v/>
      </c>
      <c r="AZ3681" s="163" t="str">
        <f>IF('9'!$B$5="","",IF('9'!$B$66="","",1))</f>
        <v/>
      </c>
      <c r="BA3681" s="162" t="str">
        <f>IF('9'!$B$5="","",IF('9'!$B$66="","",13))</f>
        <v/>
      </c>
      <c r="BB3681" s="162" t="str">
        <f>IF('9'!$B$5="","",IF('9'!$B$66="","",IF('9'!$B$66="","",'9'!$M$66)))</f>
        <v/>
      </c>
      <c r="BC3681" s="164" t="str">
        <f>IF('9'!$B$5="","",IF('9'!$B$66="","",0))</f>
        <v/>
      </c>
      <c r="BD3681" s="162" t="str">
        <f>IF('9'!$B$5="","",IF('9'!$B$66="","",'9'!$B$2))</f>
        <v/>
      </c>
      <c r="BE3681" s="165" t="str">
        <f>IF('9'!$B$5="","",IF('9'!$B$66="","",'9'!$B$4))</f>
        <v/>
      </c>
    </row>
    <row r="3682" spans="50:57" x14ac:dyDescent="0.25">
      <c r="AX3682" s="161" t="str">
        <f>IF('9'!$B$5="","",IF('9'!$B$66="","",'9'!$B$5))</f>
        <v/>
      </c>
      <c r="AY3682" s="162" t="str">
        <f>IF('9'!$B$5="","",IF('9'!$B$66="","","PCF008002"))</f>
        <v/>
      </c>
      <c r="AZ3682" s="163" t="str">
        <f>IF('9'!$B$5="","",IF('9'!$B$66="","",1))</f>
        <v/>
      </c>
      <c r="BA3682" s="162" t="str">
        <f>IF('9'!$B$5="","",IF('9'!$B$66="","",15))</f>
        <v/>
      </c>
      <c r="BB3682" s="162" t="str">
        <f>IF('9'!$B$5="","",IF('9'!$B$66="","",IF('9'!$D$66="","",'9'!$O$66)))</f>
        <v/>
      </c>
      <c r="BC3682" s="164" t="str">
        <f>IF('9'!$B$5="","",IF('9'!$B$66="","",0))</f>
        <v/>
      </c>
      <c r="BD3682" s="162" t="str">
        <f>IF('9'!$B$5="","",IF('9'!$B$66="","",'9'!$B$2))</f>
        <v/>
      </c>
      <c r="BE3682" s="165" t="str">
        <f>IF('9'!$B$5="","",IF('9'!$B$66="","",'9'!$B$4))</f>
        <v/>
      </c>
    </row>
    <row r="3683" spans="50:57" x14ac:dyDescent="0.25">
      <c r="AX3683" s="161" t="str">
        <f>IF('9'!$B$5="","",IF('9'!$B$66="","",'9'!$B$5))</f>
        <v/>
      </c>
      <c r="AY3683" s="162" t="str">
        <f>IF('9'!$B$5="","",IF('9'!$B$66="","","PCF008002"))</f>
        <v/>
      </c>
      <c r="AZ3683" s="163" t="str">
        <f>IF('9'!$B$5="","",IF('9'!$B$66="","",1))</f>
        <v/>
      </c>
      <c r="BA3683" s="162" t="str">
        <f>IF('9'!$B$5="","",IF('9'!$B$66="","",16))</f>
        <v/>
      </c>
      <c r="BB3683" s="162" t="str">
        <f>IF('9'!$B$5="","",IF('9'!$B$66="","",IF('9'!$D$66="","",'9'!$P$66)))</f>
        <v/>
      </c>
      <c r="BC3683" s="164" t="str">
        <f>IF('9'!$B$5="","",IF('9'!$B$66="","",0))</f>
        <v/>
      </c>
      <c r="BD3683" s="162" t="str">
        <f>IF('9'!$B$5="","",IF('9'!$B$66="","",'9'!$B$2))</f>
        <v/>
      </c>
      <c r="BE3683" s="165" t="str">
        <f>IF('9'!$B$5="","",IF('9'!$B$66="","",'9'!$B$4))</f>
        <v/>
      </c>
    </row>
    <row r="3684" spans="50:57" x14ac:dyDescent="0.25">
      <c r="AX3684" s="161" t="str">
        <f>IF('9'!$B$5="","",IF('9'!$B$67="","",'9'!$B$5))</f>
        <v/>
      </c>
      <c r="AY3684" s="162" t="str">
        <f>IF('9'!$B$5="","",IF('9'!$B$67="","","PCF008002"))</f>
        <v/>
      </c>
      <c r="AZ3684" s="163" t="str">
        <f>IF('9'!$B$5="","",IF('9'!$B$67="","",1))</f>
        <v/>
      </c>
      <c r="BA3684" s="162" t="str">
        <f>IF('9'!$B$5="","",IF('9'!$B$67="","",13))</f>
        <v/>
      </c>
      <c r="BB3684" s="162" t="str">
        <f>IF('9'!$B$5="","",IF('9'!$B$67="","",IF('9'!$B$67="","",'9'!$M$67)))</f>
        <v/>
      </c>
      <c r="BC3684" s="164" t="str">
        <f>IF('9'!$B$5="","",IF('9'!$B$67="","",0))</f>
        <v/>
      </c>
      <c r="BD3684" s="162" t="str">
        <f>IF('9'!$B$5="","",IF('9'!$B$67="","",'9'!$B$2))</f>
        <v/>
      </c>
      <c r="BE3684" s="165" t="str">
        <f>IF('9'!$B$5="","",IF('9'!$B$67="","",'9'!$B$4))</f>
        <v/>
      </c>
    </row>
    <row r="3685" spans="50:57" x14ac:dyDescent="0.25">
      <c r="AX3685" s="161" t="str">
        <f>IF('9'!$B$5="","",IF('9'!$B$67="","",'9'!$B$5))</f>
        <v/>
      </c>
      <c r="AY3685" s="162" t="str">
        <f>IF('9'!$B$5="","",IF('9'!$B$67="","","PCF008002"))</f>
        <v/>
      </c>
      <c r="AZ3685" s="163" t="str">
        <f>IF('9'!$B$5="","",IF('9'!$B$67="","",1))</f>
        <v/>
      </c>
      <c r="BA3685" s="162" t="str">
        <f>IF('9'!$B$5="","",IF('9'!$B$67="","",15))</f>
        <v/>
      </c>
      <c r="BB3685" s="162" t="str">
        <f>IF('9'!$B$5="","",IF('9'!$B$67="","",IF('9'!$D$67="","",'9'!$O$67)))</f>
        <v/>
      </c>
      <c r="BC3685" s="164" t="str">
        <f>IF('9'!$B$5="","",IF('9'!$B$67="","",0))</f>
        <v/>
      </c>
      <c r="BD3685" s="162" t="str">
        <f>IF('9'!$B$5="","",IF('9'!$B$67="","",'9'!$B$2))</f>
        <v/>
      </c>
      <c r="BE3685" s="165" t="str">
        <f>IF('9'!$B$5="","",IF('9'!$B$67="","",'9'!$B$4))</f>
        <v/>
      </c>
    </row>
    <row r="3686" spans="50:57" x14ac:dyDescent="0.25">
      <c r="AX3686" s="161" t="str">
        <f>IF('9'!$B$5="","",IF('9'!$B$67="","",'9'!$B$5))</f>
        <v/>
      </c>
      <c r="AY3686" s="162" t="str">
        <f>IF('9'!$B$5="","",IF('9'!$B$67="","","PCF008002"))</f>
        <v/>
      </c>
      <c r="AZ3686" s="163" t="str">
        <f>IF('9'!$B$5="","",IF('9'!$B$67="","",1))</f>
        <v/>
      </c>
      <c r="BA3686" s="162" t="str">
        <f>IF('9'!$B$5="","",IF('9'!$B$67="","",16))</f>
        <v/>
      </c>
      <c r="BB3686" s="162" t="str">
        <f>IF('9'!$B$5="","",IF('9'!$B$67="","",IF('9'!$D$67="","",'9'!$P$67)))</f>
        <v/>
      </c>
      <c r="BC3686" s="164" t="str">
        <f>IF('9'!$B$5="","",IF('9'!$B$67="","",0))</f>
        <v/>
      </c>
      <c r="BD3686" s="162" t="str">
        <f>IF('9'!$B$5="","",IF('9'!$B$67="","",'9'!$B$2))</f>
        <v/>
      </c>
      <c r="BE3686" s="165" t="str">
        <f>IF('9'!$B$5="","",IF('9'!$B$67="","",'9'!$B$4))</f>
        <v/>
      </c>
    </row>
    <row r="3687" spans="50:57" x14ac:dyDescent="0.25">
      <c r="AX3687" s="161" t="str">
        <f>IF('9'!$B$5="","",IF('9'!$B$68="","",'9'!$B$5))</f>
        <v/>
      </c>
      <c r="AY3687" s="162" t="str">
        <f>IF('9'!$B$5="","",IF('9'!$B$68="","","PCF008002"))</f>
        <v/>
      </c>
      <c r="AZ3687" s="163" t="str">
        <f>IF('9'!$B$5="","",IF('9'!$B$68="","",1))</f>
        <v/>
      </c>
      <c r="BA3687" s="162" t="str">
        <f>IF('9'!$B$5="","",IF('9'!$B$68="","",13))</f>
        <v/>
      </c>
      <c r="BB3687" s="162" t="str">
        <f>IF('9'!$B$5="","",IF('9'!$B$68="","",IF('9'!$B$68="","",'9'!$M$68)))</f>
        <v/>
      </c>
      <c r="BC3687" s="164" t="str">
        <f>IF('9'!$B$5="","",IF('9'!$B$68="","",0))</f>
        <v/>
      </c>
      <c r="BD3687" s="162" t="str">
        <f>IF('9'!$B$5="","",IF('9'!$B$68="","",'9'!$B$2))</f>
        <v/>
      </c>
      <c r="BE3687" s="165" t="str">
        <f>IF('9'!$B$5="","",IF('9'!$B$68="","",'9'!$B$4))</f>
        <v/>
      </c>
    </row>
    <row r="3688" spans="50:57" x14ac:dyDescent="0.25">
      <c r="AX3688" s="161" t="str">
        <f>IF('9'!$B$5="","",IF('9'!$B$68="","",'9'!$B$5))</f>
        <v/>
      </c>
      <c r="AY3688" s="162" t="str">
        <f>IF('9'!$B$5="","",IF('9'!$B$68="","","PCF008002"))</f>
        <v/>
      </c>
      <c r="AZ3688" s="163" t="str">
        <f>IF('9'!$B$5="","",IF('9'!$B$68="","",1))</f>
        <v/>
      </c>
      <c r="BA3688" s="162" t="str">
        <f>IF('9'!$B$5="","",IF('9'!$B$68="","",15))</f>
        <v/>
      </c>
      <c r="BB3688" s="162" t="str">
        <f>IF('9'!$B$5="","",IF('9'!$B$68="","",IF('9'!$D$68="","",'9'!$O$68)))</f>
        <v/>
      </c>
      <c r="BC3688" s="164" t="str">
        <f>IF('9'!$B$5="","",IF('9'!$B$68="","",0))</f>
        <v/>
      </c>
      <c r="BD3688" s="162" t="str">
        <f>IF('9'!$B$5="","",IF('9'!$B$68="","",'9'!$B$2))</f>
        <v/>
      </c>
      <c r="BE3688" s="165" t="str">
        <f>IF('9'!$B$5="","",IF('9'!$B$68="","",'9'!$B$4))</f>
        <v/>
      </c>
    </row>
    <row r="3689" spans="50:57" x14ac:dyDescent="0.25">
      <c r="AX3689" s="161" t="str">
        <f>IF('9'!$B$5="","",IF('9'!$B$68="","",'9'!$B$5))</f>
        <v/>
      </c>
      <c r="AY3689" s="162" t="str">
        <f>IF('9'!$B$5="","",IF('9'!$B$68="","","PCF008002"))</f>
        <v/>
      </c>
      <c r="AZ3689" s="163" t="str">
        <f>IF('9'!$B$5="","",IF('9'!$B$68="","",1))</f>
        <v/>
      </c>
      <c r="BA3689" s="162" t="str">
        <f>IF('9'!$B$5="","",IF('9'!$B$68="","",16))</f>
        <v/>
      </c>
      <c r="BB3689" s="162" t="str">
        <f>IF('9'!$B$5="","",IF('9'!$B$68="","",IF('9'!$D$68="","",'9'!$P$68)))</f>
        <v/>
      </c>
      <c r="BC3689" s="164" t="str">
        <f>IF('9'!$B$5="","",IF('9'!$B$68="","",0))</f>
        <v/>
      </c>
      <c r="BD3689" s="162" t="str">
        <f>IF('9'!$B$5="","",IF('9'!$B$68="","",'9'!$B$2))</f>
        <v/>
      </c>
      <c r="BE3689" s="165" t="str">
        <f>IF('9'!$B$5="","",IF('9'!$B$68="","",'9'!$B$4))</f>
        <v/>
      </c>
    </row>
    <row r="3690" spans="50:57" x14ac:dyDescent="0.25">
      <c r="AX3690" s="161" t="str">
        <f>IF('9'!$B$5="","",IF('9'!$B$69="","",'9'!$B$5))</f>
        <v/>
      </c>
      <c r="AY3690" s="162" t="str">
        <f>IF('9'!$B$5="","",IF('9'!$B$69="","","PCF008002"))</f>
        <v/>
      </c>
      <c r="AZ3690" s="163" t="str">
        <f>IF('9'!$B$5="","",IF('9'!$B$69="","",1))</f>
        <v/>
      </c>
      <c r="BA3690" s="162" t="str">
        <f>IF('9'!$B$5="","",IF('9'!$B$69="","",13))</f>
        <v/>
      </c>
      <c r="BB3690" s="162" t="str">
        <f>IF('9'!$B$5="","",IF('9'!$B$69="","",IF('9'!$B$69="","",'9'!$M$69)))</f>
        <v/>
      </c>
      <c r="BC3690" s="164" t="str">
        <f>IF('9'!$B$5="","",IF('9'!$B$69="","",0))</f>
        <v/>
      </c>
      <c r="BD3690" s="162" t="str">
        <f>IF('9'!$B$5="","",IF('9'!$B$69="","",'9'!$B$2))</f>
        <v/>
      </c>
      <c r="BE3690" s="165" t="str">
        <f>IF('9'!$B$5="","",IF('9'!$B$69="","",'9'!$B$4))</f>
        <v/>
      </c>
    </row>
    <row r="3691" spans="50:57" x14ac:dyDescent="0.25">
      <c r="AX3691" s="161" t="str">
        <f>IF('9'!$B$5="","",IF('9'!$B$69="","",'9'!$B$5))</f>
        <v/>
      </c>
      <c r="AY3691" s="162" t="str">
        <f>IF('9'!$B$5="","",IF('9'!$B$69="","","PCF008002"))</f>
        <v/>
      </c>
      <c r="AZ3691" s="163" t="str">
        <f>IF('9'!$B$5="","",IF('9'!$B$69="","",1))</f>
        <v/>
      </c>
      <c r="BA3691" s="162" t="str">
        <f>IF('9'!$B$5="","",IF('9'!$B$69="","",15))</f>
        <v/>
      </c>
      <c r="BB3691" s="162" t="str">
        <f>IF('9'!$B$5="","",IF('9'!$B$69="","",IF('9'!$D$69="","",'9'!$O$69)))</f>
        <v/>
      </c>
      <c r="BC3691" s="164" t="str">
        <f>IF('9'!$B$5="","",IF('9'!$B$69="","",0))</f>
        <v/>
      </c>
      <c r="BD3691" s="162" t="str">
        <f>IF('9'!$B$5="","",IF('9'!$B$69="","",'9'!$B$2))</f>
        <v/>
      </c>
      <c r="BE3691" s="165" t="str">
        <f>IF('9'!$B$5="","",IF('9'!$B$69="","",'9'!$B$4))</f>
        <v/>
      </c>
    </row>
    <row r="3692" spans="50:57" x14ac:dyDescent="0.25">
      <c r="AX3692" s="161" t="str">
        <f>IF('9'!$B$5="","",IF('9'!$B$69="","",'9'!$B$5))</f>
        <v/>
      </c>
      <c r="AY3692" s="162" t="str">
        <f>IF('9'!$B$5="","",IF('9'!$B$69="","","PCF008002"))</f>
        <v/>
      </c>
      <c r="AZ3692" s="163" t="str">
        <f>IF('9'!$B$5="","",IF('9'!$B$69="","",1))</f>
        <v/>
      </c>
      <c r="BA3692" s="162" t="str">
        <f>IF('9'!$B$5="","",IF('9'!$B$69="","",16))</f>
        <v/>
      </c>
      <c r="BB3692" s="162" t="str">
        <f>IF('9'!$B$5="","",IF('9'!$B$69="","",IF('9'!$D$69="","",'9'!$P$69)))</f>
        <v/>
      </c>
      <c r="BC3692" s="164" t="str">
        <f>IF('9'!$B$5="","",IF('9'!$B$69="","",0))</f>
        <v/>
      </c>
      <c r="BD3692" s="162" t="str">
        <f>IF('9'!$B$5="","",IF('9'!$B$69="","",'9'!$B$2))</f>
        <v/>
      </c>
      <c r="BE3692" s="165" t="str">
        <f>IF('9'!$B$5="","",IF('9'!$B$69="","",'9'!$B$4))</f>
        <v/>
      </c>
    </row>
    <row r="3693" spans="50:57" x14ac:dyDescent="0.25">
      <c r="AX3693" s="161" t="str">
        <f>IF('10'!$B$5="","",IF('10'!$B$60="","",'10'!$B$5))</f>
        <v/>
      </c>
      <c r="AY3693" s="162" t="str">
        <f>IF('10'!$B$5="","",IF('10'!$B$60="","","PCF008002"))</f>
        <v/>
      </c>
      <c r="AZ3693" s="163" t="str">
        <f>IF('10'!$B$5="","",IF('10'!$B$60="","",1))</f>
        <v/>
      </c>
      <c r="BA3693" s="162" t="str">
        <f>IF('10'!$B$5="","",IF('10'!$B$60="","",13))</f>
        <v/>
      </c>
      <c r="BB3693" s="162" t="str">
        <f>IF('10'!$B$5="","",IF('10'!$B$60="","",IF('10'!$B$60="","",'10'!$M$60)))</f>
        <v/>
      </c>
      <c r="BC3693" s="164" t="str">
        <f>IF('10'!$B$5="","",IF('10'!$B$60="","",0))</f>
        <v/>
      </c>
      <c r="BD3693" s="162" t="str">
        <f>IF('10'!$B$5="","",IF('10'!$B$60="","",'10'!$B$2))</f>
        <v/>
      </c>
      <c r="BE3693" s="165" t="str">
        <f>IF('10'!$B$5="","",IF('10'!$B$60="","",'10'!$B$4))</f>
        <v/>
      </c>
    </row>
    <row r="3694" spans="50:57" x14ac:dyDescent="0.25">
      <c r="AX3694" s="161" t="str">
        <f>IF('10'!$B$5="","",IF('10'!$B$60="","",'10'!$B$5))</f>
        <v/>
      </c>
      <c r="AY3694" s="162" t="str">
        <f>IF('10'!$B$5="","",IF('10'!$B$60="","","PCF008002"))</f>
        <v/>
      </c>
      <c r="AZ3694" s="163" t="str">
        <f>IF('10'!$B$5="","",IF('10'!$B$60="","",1))</f>
        <v/>
      </c>
      <c r="BA3694" s="162" t="str">
        <f>IF('10'!$B$5="","",IF('10'!$B$60="","",15))</f>
        <v/>
      </c>
      <c r="BB3694" s="162" t="str">
        <f>IF('10'!$B$5="","",IF('10'!$B$60="","",IF('10'!$D$60="","",'10'!$O$60)))</f>
        <v/>
      </c>
      <c r="BC3694" s="164" t="str">
        <f>IF('10'!$B$5="","",IF('10'!$B$60="","",0))</f>
        <v/>
      </c>
      <c r="BD3694" s="162" t="str">
        <f>IF('10'!$B$5="","",IF('10'!$B$60="","",'10'!$B$2))</f>
        <v/>
      </c>
      <c r="BE3694" s="165" t="str">
        <f>IF('10'!$B$5="","",IF('10'!$B$60="","",'10'!$B$4))</f>
        <v/>
      </c>
    </row>
    <row r="3695" spans="50:57" x14ac:dyDescent="0.25">
      <c r="AX3695" s="161" t="str">
        <f>IF('10'!$B$5="","",IF('10'!$B$60="","",'10'!$B$5))</f>
        <v/>
      </c>
      <c r="AY3695" s="162" t="str">
        <f>IF('10'!$B$5="","",IF('10'!$B$60="","","PCF008002"))</f>
        <v/>
      </c>
      <c r="AZ3695" s="163" t="str">
        <f>IF('10'!$B$5="","",IF('10'!$B$60="","",1))</f>
        <v/>
      </c>
      <c r="BA3695" s="162" t="str">
        <f>IF('10'!$B$5="","",IF('10'!$B$60="","",16))</f>
        <v/>
      </c>
      <c r="BB3695" s="162" t="str">
        <f>IF('10'!$B$5="","",IF('10'!$B$60="","",IF('10'!$D$60="","",'10'!$P$60)))</f>
        <v/>
      </c>
      <c r="BC3695" s="164" t="str">
        <f>IF('10'!$B$5="","",IF('10'!$B$60="","",0))</f>
        <v/>
      </c>
      <c r="BD3695" s="162" t="str">
        <f>IF('10'!$B$5="","",IF('10'!$B$60="","",'10'!$B$2))</f>
        <v/>
      </c>
      <c r="BE3695" s="165" t="str">
        <f>IF('10'!$B$5="","",IF('10'!$B$60="","",'10'!$B$4))</f>
        <v/>
      </c>
    </row>
    <row r="3696" spans="50:57" x14ac:dyDescent="0.25">
      <c r="AX3696" s="161" t="str">
        <f>IF('10'!$B$5="","",IF('10'!$B$61="","",'10'!$B$5))</f>
        <v/>
      </c>
      <c r="AY3696" s="162" t="str">
        <f>IF('10'!$B$5="","",IF('10'!$B$61="","","PCF008002"))</f>
        <v/>
      </c>
      <c r="AZ3696" s="163" t="str">
        <f>IF('10'!$B$5="","",IF('10'!$B$61="","",1))</f>
        <v/>
      </c>
      <c r="BA3696" s="162" t="str">
        <f>IF('10'!$B$5="","",IF('10'!$B$61="","",13))</f>
        <v/>
      </c>
      <c r="BB3696" s="162" t="str">
        <f>IF('10'!$B$5="","",IF('10'!$B$61="","",IF('10'!$B$61="","",'10'!$M$61)))</f>
        <v/>
      </c>
      <c r="BC3696" s="164" t="str">
        <f>IF('10'!$B$5="","",IF('10'!$B$61="","",0))</f>
        <v/>
      </c>
      <c r="BD3696" s="162" t="str">
        <f>IF('10'!$B$5="","",IF('10'!$B$61="","",'10'!$B$2))</f>
        <v/>
      </c>
      <c r="BE3696" s="165" t="str">
        <f>IF('10'!$B$5="","",IF('10'!$B$61="","",'10'!$B$4))</f>
        <v/>
      </c>
    </row>
    <row r="3697" spans="50:57" x14ac:dyDescent="0.25">
      <c r="AX3697" s="161" t="str">
        <f>IF('10'!$B$5="","",IF('10'!$B$61="","",'10'!$B$5))</f>
        <v/>
      </c>
      <c r="AY3697" s="162" t="str">
        <f>IF('10'!$B$5="","",IF('10'!$B$61="","","PCF008002"))</f>
        <v/>
      </c>
      <c r="AZ3697" s="163" t="str">
        <f>IF('10'!$B$5="","",IF('10'!$B$61="","",1))</f>
        <v/>
      </c>
      <c r="BA3697" s="162" t="str">
        <f>IF('10'!$B$5="","",IF('10'!$B$61="","",15))</f>
        <v/>
      </c>
      <c r="BB3697" s="162" t="str">
        <f>IF('10'!$B$5="","",IF('10'!$B$61="","",IF('10'!$D$61="","",'10'!$O$61)))</f>
        <v/>
      </c>
      <c r="BC3697" s="164" t="str">
        <f>IF('10'!$B$5="","",IF('10'!$B$61="","",0))</f>
        <v/>
      </c>
      <c r="BD3697" s="162" t="str">
        <f>IF('10'!$B$5="","",IF('10'!$B$61="","",'10'!$B$2))</f>
        <v/>
      </c>
      <c r="BE3697" s="165" t="str">
        <f>IF('10'!$B$5="","",IF('10'!$B$61="","",'10'!$B$4))</f>
        <v/>
      </c>
    </row>
    <row r="3698" spans="50:57" x14ac:dyDescent="0.25">
      <c r="AX3698" s="161" t="str">
        <f>IF('10'!$B$5="","",IF('10'!$B$61="","",'10'!$B$5))</f>
        <v/>
      </c>
      <c r="AY3698" s="162" t="str">
        <f>IF('10'!$B$5="","",IF('10'!$B$61="","","PCF008002"))</f>
        <v/>
      </c>
      <c r="AZ3698" s="163" t="str">
        <f>IF('10'!$B$5="","",IF('10'!$B$61="","",1))</f>
        <v/>
      </c>
      <c r="BA3698" s="162" t="str">
        <f>IF('10'!$B$5="","",IF('10'!$B$61="","",16))</f>
        <v/>
      </c>
      <c r="BB3698" s="162" t="str">
        <f>IF('10'!$B$5="","",IF('10'!$B$61="","",IF('10'!$D$61="","",'10'!$P$61)))</f>
        <v/>
      </c>
      <c r="BC3698" s="164" t="str">
        <f>IF('10'!$B$5="","",IF('10'!$B$61="","",0))</f>
        <v/>
      </c>
      <c r="BD3698" s="162" t="str">
        <f>IF('10'!$B$5="","",IF('10'!$B$61="","",'10'!$B$2))</f>
        <v/>
      </c>
      <c r="BE3698" s="165" t="str">
        <f>IF('10'!$B$5="","",IF('10'!$B$61="","",'10'!$B$4))</f>
        <v/>
      </c>
    </row>
    <row r="3699" spans="50:57" x14ac:dyDescent="0.25">
      <c r="AX3699" s="161" t="str">
        <f>IF('10'!$B$5="","",IF('10'!$B$62="","",'10'!$B$5))</f>
        <v/>
      </c>
      <c r="AY3699" s="162" t="str">
        <f>IF('10'!$B$5="","",IF('10'!$B$62="","","PCF008002"))</f>
        <v/>
      </c>
      <c r="AZ3699" s="163" t="str">
        <f>IF('10'!$B$5="","",IF('10'!$B$62="","",1))</f>
        <v/>
      </c>
      <c r="BA3699" s="162" t="str">
        <f>IF('10'!$B$5="","",IF('10'!$B$62="","",13))</f>
        <v/>
      </c>
      <c r="BB3699" s="162" t="str">
        <f>IF('10'!$B$5="","",IF('10'!$B$62="","",IF('10'!$B$62="","",'10'!$M$62)))</f>
        <v/>
      </c>
      <c r="BC3699" s="164" t="str">
        <f>IF('10'!$B$5="","",IF('10'!$B$62="","",0))</f>
        <v/>
      </c>
      <c r="BD3699" s="162" t="str">
        <f>IF('10'!$B$5="","",IF('10'!$B$62="","",'10'!$B$2))</f>
        <v/>
      </c>
      <c r="BE3699" s="165" t="str">
        <f>IF('10'!$B$5="","",IF('10'!$B$62="","",'10'!$B$4))</f>
        <v/>
      </c>
    </row>
    <row r="3700" spans="50:57" x14ac:dyDescent="0.25">
      <c r="AX3700" s="161" t="str">
        <f>IF('10'!$B$5="","",IF('10'!$B$62="","",'10'!$B$5))</f>
        <v/>
      </c>
      <c r="AY3700" s="162" t="str">
        <f>IF('10'!$B$5="","",IF('10'!$B$62="","","PCF008002"))</f>
        <v/>
      </c>
      <c r="AZ3700" s="163" t="str">
        <f>IF('10'!$B$5="","",IF('10'!$B$62="","",1))</f>
        <v/>
      </c>
      <c r="BA3700" s="162" t="str">
        <f>IF('10'!$B$5="","",IF('10'!$B$62="","",15))</f>
        <v/>
      </c>
      <c r="BB3700" s="162" t="str">
        <f>IF('10'!$B$5="","",IF('10'!$B$62="","",IF('10'!$D$62="","",'10'!$O$62)))</f>
        <v/>
      </c>
      <c r="BC3700" s="164" t="str">
        <f>IF('10'!$B$5="","",IF('10'!$B$62="","",0))</f>
        <v/>
      </c>
      <c r="BD3700" s="162" t="str">
        <f>IF('10'!$B$5="","",IF('10'!$B$62="","",'10'!$B$2))</f>
        <v/>
      </c>
      <c r="BE3700" s="165" t="str">
        <f>IF('10'!$B$5="","",IF('10'!$B$62="","",'10'!$B$4))</f>
        <v/>
      </c>
    </row>
    <row r="3701" spans="50:57" x14ac:dyDescent="0.25">
      <c r="AX3701" s="161" t="str">
        <f>IF('10'!$B$5="","",IF('10'!$B$62="","",'10'!$B$5))</f>
        <v/>
      </c>
      <c r="AY3701" s="162" t="str">
        <f>IF('10'!$B$5="","",IF('10'!$B$62="","","PCF008002"))</f>
        <v/>
      </c>
      <c r="AZ3701" s="163" t="str">
        <f>IF('10'!$B$5="","",IF('10'!$B$62="","",1))</f>
        <v/>
      </c>
      <c r="BA3701" s="162" t="str">
        <f>IF('10'!$B$5="","",IF('10'!$B$62="","",16))</f>
        <v/>
      </c>
      <c r="BB3701" s="162" t="str">
        <f>IF('10'!$B$5="","",IF('10'!$B$62="","",IF('10'!$D$62="","",'10'!$P$62)))</f>
        <v/>
      </c>
      <c r="BC3701" s="164" t="str">
        <f>IF('10'!$B$5="","",IF('10'!$B$62="","",0))</f>
        <v/>
      </c>
      <c r="BD3701" s="162" t="str">
        <f>IF('10'!$B$5="","",IF('10'!$B$62="","",'10'!$B$2))</f>
        <v/>
      </c>
      <c r="BE3701" s="165" t="str">
        <f>IF('10'!$B$5="","",IF('10'!$B$62="","",'10'!$B$4))</f>
        <v/>
      </c>
    </row>
    <row r="3702" spans="50:57" x14ac:dyDescent="0.25">
      <c r="AX3702" s="161" t="str">
        <f>IF('10'!$B$5="","",IF('10'!$B$63="","",'10'!$B$5))</f>
        <v/>
      </c>
      <c r="AY3702" s="162" t="str">
        <f>IF('10'!$B$5="","",IF('10'!$B$63="","","PCF008002"))</f>
        <v/>
      </c>
      <c r="AZ3702" s="163" t="str">
        <f>IF('10'!$B$5="","",IF('10'!$B$63="","",1))</f>
        <v/>
      </c>
      <c r="BA3702" s="162" t="str">
        <f>IF('10'!$B$5="","",IF('10'!$B$63="","",13))</f>
        <v/>
      </c>
      <c r="BB3702" s="162" t="str">
        <f>IF('10'!$B$5="","",IF('10'!$B$63="","",IF('10'!$B$63="","",'10'!$M$63)))</f>
        <v/>
      </c>
      <c r="BC3702" s="164" t="str">
        <f>IF('10'!$B$5="","",IF('10'!$B$63="","",0))</f>
        <v/>
      </c>
      <c r="BD3702" s="162" t="str">
        <f>IF('10'!$B$5="","",IF('10'!$B$63="","",'10'!$B$2))</f>
        <v/>
      </c>
      <c r="BE3702" s="165" t="str">
        <f>IF('10'!$B$5="","",IF('10'!$B$63="","",'10'!$B$4))</f>
        <v/>
      </c>
    </row>
    <row r="3703" spans="50:57" x14ac:dyDescent="0.25">
      <c r="AX3703" s="161" t="str">
        <f>IF('10'!$B$5="","",IF('10'!$B$63="","",'10'!$B$5))</f>
        <v/>
      </c>
      <c r="AY3703" s="162" t="str">
        <f>IF('10'!$B$5="","",IF('10'!$B$63="","","PCF008002"))</f>
        <v/>
      </c>
      <c r="AZ3703" s="163" t="str">
        <f>IF('10'!$B$5="","",IF('10'!$B$63="","",1))</f>
        <v/>
      </c>
      <c r="BA3703" s="162" t="str">
        <f>IF('10'!$B$5="","",IF('10'!$B$63="","",15))</f>
        <v/>
      </c>
      <c r="BB3703" s="162" t="str">
        <f>IF('10'!$B$5="","",IF('10'!$B$63="","",IF('10'!$D$63="","",'10'!$O$63)))</f>
        <v/>
      </c>
      <c r="BC3703" s="164" t="str">
        <f>IF('10'!$B$5="","",IF('10'!$B$63="","",0))</f>
        <v/>
      </c>
      <c r="BD3703" s="162" t="str">
        <f>IF('10'!$B$5="","",IF('10'!$B$63="","",'10'!$B$2))</f>
        <v/>
      </c>
      <c r="BE3703" s="165" t="str">
        <f>IF('10'!$B$5="","",IF('10'!$B$63="","",'10'!$B$4))</f>
        <v/>
      </c>
    </row>
    <row r="3704" spans="50:57" x14ac:dyDescent="0.25">
      <c r="AX3704" s="161" t="str">
        <f>IF('10'!$B$5="","",IF('10'!$B$63="","",'10'!$B$5))</f>
        <v/>
      </c>
      <c r="AY3704" s="162" t="str">
        <f>IF('10'!$B$5="","",IF('10'!$B$63="","","PCF008002"))</f>
        <v/>
      </c>
      <c r="AZ3704" s="163" t="str">
        <f>IF('10'!$B$5="","",IF('10'!$B$63="","",1))</f>
        <v/>
      </c>
      <c r="BA3704" s="162" t="str">
        <f>IF('10'!$B$5="","",IF('10'!$B$63="","",16))</f>
        <v/>
      </c>
      <c r="BB3704" s="162" t="str">
        <f>IF('10'!$B$5="","",IF('10'!$B$63="","",IF('10'!$D$63="","",'10'!$P$63)))</f>
        <v/>
      </c>
      <c r="BC3704" s="164" t="str">
        <f>IF('10'!$B$5="","",IF('10'!$B$63="","",0))</f>
        <v/>
      </c>
      <c r="BD3704" s="162" t="str">
        <f>IF('10'!$B$5="","",IF('10'!$B$63="","",'10'!$B$2))</f>
        <v/>
      </c>
      <c r="BE3704" s="165" t="str">
        <f>IF('10'!$B$5="","",IF('10'!$B$63="","",'10'!$B$4))</f>
        <v/>
      </c>
    </row>
    <row r="3705" spans="50:57" x14ac:dyDescent="0.25">
      <c r="AX3705" s="161" t="str">
        <f>IF('10'!$B$5="","",IF('10'!$B$64="","",'10'!$B$5))</f>
        <v/>
      </c>
      <c r="AY3705" s="162" t="str">
        <f>IF('10'!$B$5="","",IF('10'!$B$64="","","PCF008002"))</f>
        <v/>
      </c>
      <c r="AZ3705" s="163" t="str">
        <f>IF('10'!$B$5="","",IF('10'!$B$64="","",1))</f>
        <v/>
      </c>
      <c r="BA3705" s="162" t="str">
        <f>IF('10'!$B$5="","",IF('10'!$B$64="","",13))</f>
        <v/>
      </c>
      <c r="BB3705" s="162" t="str">
        <f>IF('10'!$B$5="","",IF('10'!$B$64="","",IF('10'!$B$64="","",'10'!$M$64)))</f>
        <v/>
      </c>
      <c r="BC3705" s="164" t="str">
        <f>IF('10'!$B$5="","",IF('10'!$B$64="","",0))</f>
        <v/>
      </c>
      <c r="BD3705" s="162" t="str">
        <f>IF('10'!$B$5="","",IF('10'!$B$64="","",'10'!$B$2))</f>
        <v/>
      </c>
      <c r="BE3705" s="165" t="str">
        <f>IF('10'!$B$5="","",IF('10'!$B$64="","",'10'!$B$4))</f>
        <v/>
      </c>
    </row>
    <row r="3706" spans="50:57" x14ac:dyDescent="0.25">
      <c r="AX3706" s="161" t="str">
        <f>IF('10'!$B$5="","",IF('10'!$B$64="","",'10'!$B$5))</f>
        <v/>
      </c>
      <c r="AY3706" s="162" t="str">
        <f>IF('10'!$B$5="","",IF('10'!$B$64="","","PCF008002"))</f>
        <v/>
      </c>
      <c r="AZ3706" s="163" t="str">
        <f>IF('10'!$B$5="","",IF('10'!$B$64="","",1))</f>
        <v/>
      </c>
      <c r="BA3706" s="162" t="str">
        <f>IF('10'!$B$5="","",IF('10'!$B$64="","",15))</f>
        <v/>
      </c>
      <c r="BB3706" s="162" t="str">
        <f>IF('10'!$B$5="","",IF('10'!$B$64="","",IF('10'!$D$64="","",'10'!$O$64)))</f>
        <v/>
      </c>
      <c r="BC3706" s="164" t="str">
        <f>IF('10'!$B$5="","",IF('10'!$B$64="","",0))</f>
        <v/>
      </c>
      <c r="BD3706" s="162" t="str">
        <f>IF('10'!$B$5="","",IF('10'!$B$64="","",'10'!$B$2))</f>
        <v/>
      </c>
      <c r="BE3706" s="165" t="str">
        <f>IF('10'!$B$5="","",IF('10'!$B$64="","",'10'!$B$4))</f>
        <v/>
      </c>
    </row>
    <row r="3707" spans="50:57" x14ac:dyDescent="0.25">
      <c r="AX3707" s="161" t="str">
        <f>IF('10'!$B$5="","",IF('10'!$B$64="","",'10'!$B$5))</f>
        <v/>
      </c>
      <c r="AY3707" s="162" t="str">
        <f>IF('10'!$B$5="","",IF('10'!$B$64="","","PCF008002"))</f>
        <v/>
      </c>
      <c r="AZ3707" s="163" t="str">
        <f>IF('10'!$B$5="","",IF('10'!$B$64="","",1))</f>
        <v/>
      </c>
      <c r="BA3707" s="162" t="str">
        <f>IF('10'!$B$5="","",IF('10'!$B$64="","",16))</f>
        <v/>
      </c>
      <c r="BB3707" s="162" t="str">
        <f>IF('10'!$B$5="","",IF('10'!$B$64="","",IF('10'!$D$64="","",'10'!$P$64)))</f>
        <v/>
      </c>
      <c r="BC3707" s="164" t="str">
        <f>IF('10'!$B$5="","",IF('10'!$B$64="","",0))</f>
        <v/>
      </c>
      <c r="BD3707" s="162" t="str">
        <f>IF('10'!$B$5="","",IF('10'!$B$64="","",'10'!$B$2))</f>
        <v/>
      </c>
      <c r="BE3707" s="165" t="str">
        <f>IF('10'!$B$5="","",IF('10'!$B$64="","",'10'!$B$4))</f>
        <v/>
      </c>
    </row>
    <row r="3708" spans="50:57" x14ac:dyDescent="0.25">
      <c r="AX3708" s="161" t="str">
        <f>IF('10'!$B$5="","",IF('10'!$B$65="","",'10'!$B$5))</f>
        <v/>
      </c>
      <c r="AY3708" s="162" t="str">
        <f>IF('10'!$B$5="","",IF('10'!$B$65="","","PCF008002"))</f>
        <v/>
      </c>
      <c r="AZ3708" s="163" t="str">
        <f>IF('10'!$B$5="","",IF('10'!$B$65="","",1))</f>
        <v/>
      </c>
      <c r="BA3708" s="162" t="str">
        <f>IF('10'!$B$5="","",IF('10'!$B$65="","",13))</f>
        <v/>
      </c>
      <c r="BB3708" s="162" t="str">
        <f>IF('10'!$B$5="","",IF('10'!$B$65="","",IF('10'!$B$65="","",'10'!$M$65)))</f>
        <v/>
      </c>
      <c r="BC3708" s="164" t="str">
        <f>IF('10'!$B$5="","",IF('10'!$B$65="","",0))</f>
        <v/>
      </c>
      <c r="BD3708" s="162" t="str">
        <f>IF('10'!$B$5="","",IF('10'!$B$65="","",'10'!$B$2))</f>
        <v/>
      </c>
      <c r="BE3708" s="165" t="str">
        <f>IF('10'!$B$5="","",IF('10'!$B$65="","",'10'!$B$4))</f>
        <v/>
      </c>
    </row>
    <row r="3709" spans="50:57" x14ac:dyDescent="0.25">
      <c r="AX3709" s="161" t="str">
        <f>IF('10'!$B$5="","",IF('10'!$B$65="","",'10'!$B$5))</f>
        <v/>
      </c>
      <c r="AY3709" s="162" t="str">
        <f>IF('10'!$B$5="","",IF('10'!$B$65="","","PCF008002"))</f>
        <v/>
      </c>
      <c r="AZ3709" s="163" t="str">
        <f>IF('10'!$B$5="","",IF('10'!$B$65="","",1))</f>
        <v/>
      </c>
      <c r="BA3709" s="162" t="str">
        <f>IF('10'!$B$5="","",IF('10'!$B$65="","",15))</f>
        <v/>
      </c>
      <c r="BB3709" s="162" t="str">
        <f>IF('10'!$B$5="","",IF('10'!$B$65="","",IF('10'!$D$65="","",'10'!$O$65)))</f>
        <v/>
      </c>
      <c r="BC3709" s="164" t="str">
        <f>IF('10'!$B$5="","",IF('10'!$B$65="","",0))</f>
        <v/>
      </c>
      <c r="BD3709" s="162" t="str">
        <f>IF('10'!$B$5="","",IF('10'!$B$65="","",'10'!$B$2))</f>
        <v/>
      </c>
      <c r="BE3709" s="165" t="str">
        <f>IF('10'!$B$5="","",IF('10'!$B$65="","",'10'!$B$4))</f>
        <v/>
      </c>
    </row>
    <row r="3710" spans="50:57" x14ac:dyDescent="0.25">
      <c r="AX3710" s="161" t="str">
        <f>IF('10'!$B$5="","",IF('10'!$B$65="","",'10'!$B$5))</f>
        <v/>
      </c>
      <c r="AY3710" s="162" t="str">
        <f>IF('10'!$B$5="","",IF('10'!$B$65="","","PCF008002"))</f>
        <v/>
      </c>
      <c r="AZ3710" s="163" t="str">
        <f>IF('10'!$B$5="","",IF('10'!$B$65="","",1))</f>
        <v/>
      </c>
      <c r="BA3710" s="162" t="str">
        <f>IF('10'!$B$5="","",IF('10'!$B$65="","",16))</f>
        <v/>
      </c>
      <c r="BB3710" s="162" t="str">
        <f>IF('10'!$B$5="","",IF('10'!$B$65="","",IF('10'!$D$65="","",'10'!$P$65)))</f>
        <v/>
      </c>
      <c r="BC3710" s="164" t="str">
        <f>IF('10'!$B$5="","",IF('10'!$B$65="","",0))</f>
        <v/>
      </c>
      <c r="BD3710" s="162" t="str">
        <f>IF('10'!$B$5="","",IF('10'!$B$65="","",'10'!$B$2))</f>
        <v/>
      </c>
      <c r="BE3710" s="165" t="str">
        <f>IF('10'!$B$5="","",IF('10'!$B$65="","",'10'!$B$4))</f>
        <v/>
      </c>
    </row>
    <row r="3711" spans="50:57" x14ac:dyDescent="0.25">
      <c r="AX3711" s="161" t="str">
        <f>IF('10'!$B$5="","",IF('10'!$B$66="","",'10'!$B$5))</f>
        <v/>
      </c>
      <c r="AY3711" s="162" t="str">
        <f>IF('10'!$B$5="","",IF('10'!$B$66="","","PCF008002"))</f>
        <v/>
      </c>
      <c r="AZ3711" s="163" t="str">
        <f>IF('10'!$B$5="","",IF('10'!$B$66="","",1))</f>
        <v/>
      </c>
      <c r="BA3711" s="162" t="str">
        <f>IF('10'!$B$5="","",IF('10'!$B$66="","",13))</f>
        <v/>
      </c>
      <c r="BB3711" s="162" t="str">
        <f>IF('10'!$B$5="","",IF('10'!$B$66="","",IF('10'!$B$66="","",'10'!$M$66)))</f>
        <v/>
      </c>
      <c r="BC3711" s="164" t="str">
        <f>IF('10'!$B$5="","",IF('10'!$B$66="","",0))</f>
        <v/>
      </c>
      <c r="BD3711" s="162" t="str">
        <f>IF('10'!$B$5="","",IF('10'!$B$66="","",'10'!$B$2))</f>
        <v/>
      </c>
      <c r="BE3711" s="165" t="str">
        <f>IF('10'!$B$5="","",IF('10'!$B$66="","",'10'!$B$4))</f>
        <v/>
      </c>
    </row>
    <row r="3712" spans="50:57" x14ac:dyDescent="0.25">
      <c r="AX3712" s="161" t="str">
        <f>IF('10'!$B$5="","",IF('10'!$B$66="","",'10'!$B$5))</f>
        <v/>
      </c>
      <c r="AY3712" s="162" t="str">
        <f>IF('10'!$B$5="","",IF('10'!$B$66="","","PCF008002"))</f>
        <v/>
      </c>
      <c r="AZ3712" s="163" t="str">
        <f>IF('10'!$B$5="","",IF('10'!$B$66="","",1))</f>
        <v/>
      </c>
      <c r="BA3712" s="162" t="str">
        <f>IF('10'!$B$5="","",IF('10'!$B$66="","",15))</f>
        <v/>
      </c>
      <c r="BB3712" s="162" t="str">
        <f>IF('10'!$B$5="","",IF('10'!$B$66="","",IF('10'!$D$66="","",'10'!$O$66)))</f>
        <v/>
      </c>
      <c r="BC3712" s="164" t="str">
        <f>IF('10'!$B$5="","",IF('10'!$B$66="","",0))</f>
        <v/>
      </c>
      <c r="BD3712" s="162" t="str">
        <f>IF('10'!$B$5="","",IF('10'!$B$66="","",'10'!$B$2))</f>
        <v/>
      </c>
      <c r="BE3712" s="165" t="str">
        <f>IF('10'!$B$5="","",IF('10'!$B$66="","",'10'!$B$4))</f>
        <v/>
      </c>
    </row>
    <row r="3713" spans="50:57" x14ac:dyDescent="0.25">
      <c r="AX3713" s="161" t="str">
        <f>IF('10'!$B$5="","",IF('10'!$B$66="","",'10'!$B$5))</f>
        <v/>
      </c>
      <c r="AY3713" s="162" t="str">
        <f>IF('10'!$B$5="","",IF('10'!$B$66="","","PCF008002"))</f>
        <v/>
      </c>
      <c r="AZ3713" s="163" t="str">
        <f>IF('10'!$B$5="","",IF('10'!$B$66="","",1))</f>
        <v/>
      </c>
      <c r="BA3713" s="162" t="str">
        <f>IF('10'!$B$5="","",IF('10'!$B$66="","",16))</f>
        <v/>
      </c>
      <c r="BB3713" s="162" t="str">
        <f>IF('10'!$B$5="","",IF('10'!$B$66="","",IF('10'!$D$66="","",'10'!$P$66)))</f>
        <v/>
      </c>
      <c r="BC3713" s="164" t="str">
        <f>IF('10'!$B$5="","",IF('10'!$B$66="","",0))</f>
        <v/>
      </c>
      <c r="BD3713" s="162" t="str">
        <f>IF('10'!$B$5="","",IF('10'!$B$66="","",'10'!$B$2))</f>
        <v/>
      </c>
      <c r="BE3713" s="165" t="str">
        <f>IF('10'!$B$5="","",IF('10'!$B$66="","",'10'!$B$4))</f>
        <v/>
      </c>
    </row>
    <row r="3714" spans="50:57" x14ac:dyDescent="0.25">
      <c r="AX3714" s="161" t="str">
        <f>IF('10'!$B$5="","",IF('10'!$B$67="","",'10'!$B$5))</f>
        <v/>
      </c>
      <c r="AY3714" s="162" t="str">
        <f>IF('10'!$B$5="","",IF('10'!$B$67="","","PCF008002"))</f>
        <v/>
      </c>
      <c r="AZ3714" s="163" t="str">
        <f>IF('10'!$B$5="","",IF('10'!$B$67="","",1))</f>
        <v/>
      </c>
      <c r="BA3714" s="162" t="str">
        <f>IF('10'!$B$5="","",IF('10'!$B$67="","",13))</f>
        <v/>
      </c>
      <c r="BB3714" s="162" t="str">
        <f>IF('10'!$B$5="","",IF('10'!$B$67="","",IF('10'!$B$67="","",'10'!$M$67)))</f>
        <v/>
      </c>
      <c r="BC3714" s="164" t="str">
        <f>IF('10'!$B$5="","",IF('10'!$B$67="","",0))</f>
        <v/>
      </c>
      <c r="BD3714" s="162" t="str">
        <f>IF('10'!$B$5="","",IF('10'!$B$67="","",'10'!$B$2))</f>
        <v/>
      </c>
      <c r="BE3714" s="165" t="str">
        <f>IF('10'!$B$5="","",IF('10'!$B$67="","",'10'!$B$4))</f>
        <v/>
      </c>
    </row>
    <row r="3715" spans="50:57" x14ac:dyDescent="0.25">
      <c r="AX3715" s="161" t="str">
        <f>IF('10'!$B$5="","",IF('10'!$B$67="","",'10'!$B$5))</f>
        <v/>
      </c>
      <c r="AY3715" s="162" t="str">
        <f>IF('10'!$B$5="","",IF('10'!$B$67="","","PCF008002"))</f>
        <v/>
      </c>
      <c r="AZ3715" s="163" t="str">
        <f>IF('10'!$B$5="","",IF('10'!$B$67="","",1))</f>
        <v/>
      </c>
      <c r="BA3715" s="162" t="str">
        <f>IF('10'!$B$5="","",IF('10'!$B$67="","",15))</f>
        <v/>
      </c>
      <c r="BB3715" s="162" t="str">
        <f>IF('10'!$B$5="","",IF('10'!$B$67="","",IF('10'!$D$67="","",'10'!$O$67)))</f>
        <v/>
      </c>
      <c r="BC3715" s="164" t="str">
        <f>IF('10'!$B$5="","",IF('10'!$B$67="","",0))</f>
        <v/>
      </c>
      <c r="BD3715" s="162" t="str">
        <f>IF('10'!$B$5="","",IF('10'!$B$67="","",'10'!$B$2))</f>
        <v/>
      </c>
      <c r="BE3715" s="165" t="str">
        <f>IF('10'!$B$5="","",IF('10'!$B$67="","",'10'!$B$4))</f>
        <v/>
      </c>
    </row>
    <row r="3716" spans="50:57" x14ac:dyDescent="0.25">
      <c r="AX3716" s="161" t="str">
        <f>IF('10'!$B$5="","",IF('10'!$B$67="","",'10'!$B$5))</f>
        <v/>
      </c>
      <c r="AY3716" s="162" t="str">
        <f>IF('10'!$B$5="","",IF('10'!$B$67="","","PCF008002"))</f>
        <v/>
      </c>
      <c r="AZ3716" s="163" t="str">
        <f>IF('10'!$B$5="","",IF('10'!$B$67="","",1))</f>
        <v/>
      </c>
      <c r="BA3716" s="162" t="str">
        <f>IF('10'!$B$5="","",IF('10'!$B$67="","",16))</f>
        <v/>
      </c>
      <c r="BB3716" s="162" t="str">
        <f>IF('10'!$B$5="","",IF('10'!$B$67="","",IF('10'!$D$67="","",'10'!$P$67)))</f>
        <v/>
      </c>
      <c r="BC3716" s="164" t="str">
        <f>IF('10'!$B$5="","",IF('10'!$B$67="","",0))</f>
        <v/>
      </c>
      <c r="BD3716" s="162" t="str">
        <f>IF('10'!$B$5="","",IF('10'!$B$67="","",'10'!$B$2))</f>
        <v/>
      </c>
      <c r="BE3716" s="165" t="str">
        <f>IF('10'!$B$5="","",IF('10'!$B$67="","",'10'!$B$4))</f>
        <v/>
      </c>
    </row>
    <row r="3717" spans="50:57" x14ac:dyDescent="0.25">
      <c r="AX3717" s="161" t="str">
        <f>IF('10'!$B$5="","",IF('10'!$B$68="","",'10'!$B$5))</f>
        <v/>
      </c>
      <c r="AY3717" s="162" t="str">
        <f>IF('10'!$B$5="","",IF('10'!$B$68="","","PCF008002"))</f>
        <v/>
      </c>
      <c r="AZ3717" s="163" t="str">
        <f>IF('10'!$B$5="","",IF('10'!$B$68="","",1))</f>
        <v/>
      </c>
      <c r="BA3717" s="162" t="str">
        <f>IF('10'!$B$5="","",IF('10'!$B$68="","",13))</f>
        <v/>
      </c>
      <c r="BB3717" s="162" t="str">
        <f>IF('10'!$B$5="","",IF('10'!$B$68="","",IF('10'!$B$68="","",'10'!$M$68)))</f>
        <v/>
      </c>
      <c r="BC3717" s="164" t="str">
        <f>IF('10'!$B$5="","",IF('10'!$B$68="","",0))</f>
        <v/>
      </c>
      <c r="BD3717" s="162" t="str">
        <f>IF('10'!$B$5="","",IF('10'!$B$68="","",'10'!$B$2))</f>
        <v/>
      </c>
      <c r="BE3717" s="165" t="str">
        <f>IF('10'!$B$5="","",IF('10'!$B$68="","",'10'!$B$4))</f>
        <v/>
      </c>
    </row>
    <row r="3718" spans="50:57" x14ac:dyDescent="0.25">
      <c r="AX3718" s="161" t="str">
        <f>IF('10'!$B$5="","",IF('10'!$B$68="","",'10'!$B$5))</f>
        <v/>
      </c>
      <c r="AY3718" s="162" t="str">
        <f>IF('10'!$B$5="","",IF('10'!$B$68="","","PCF008002"))</f>
        <v/>
      </c>
      <c r="AZ3718" s="163" t="str">
        <f>IF('10'!$B$5="","",IF('10'!$B$68="","",1))</f>
        <v/>
      </c>
      <c r="BA3718" s="162" t="str">
        <f>IF('10'!$B$5="","",IF('10'!$B$68="","",15))</f>
        <v/>
      </c>
      <c r="BB3718" s="162" t="str">
        <f>IF('10'!$B$5="","",IF('10'!$B$68="","",IF('10'!$D$68="","",'10'!$O$68)))</f>
        <v/>
      </c>
      <c r="BC3718" s="164" t="str">
        <f>IF('10'!$B$5="","",IF('10'!$B$68="","",0))</f>
        <v/>
      </c>
      <c r="BD3718" s="162" t="str">
        <f>IF('10'!$B$5="","",IF('10'!$B$68="","",'10'!$B$2))</f>
        <v/>
      </c>
      <c r="BE3718" s="165" t="str">
        <f>IF('10'!$B$5="","",IF('10'!$B$68="","",'10'!$B$4))</f>
        <v/>
      </c>
    </row>
    <row r="3719" spans="50:57" x14ac:dyDescent="0.25">
      <c r="AX3719" s="161" t="str">
        <f>IF('10'!$B$5="","",IF('10'!$B$68="","",'10'!$B$5))</f>
        <v/>
      </c>
      <c r="AY3719" s="162" t="str">
        <f>IF('10'!$B$5="","",IF('10'!$B$68="","","PCF008002"))</f>
        <v/>
      </c>
      <c r="AZ3719" s="163" t="str">
        <f>IF('10'!$B$5="","",IF('10'!$B$68="","",1))</f>
        <v/>
      </c>
      <c r="BA3719" s="162" t="str">
        <f>IF('10'!$B$5="","",IF('10'!$B$68="","",16))</f>
        <v/>
      </c>
      <c r="BB3719" s="162" t="str">
        <f>IF('10'!$B$5="","",IF('10'!$B$68="","",IF('10'!$D$68="","",'10'!$P$68)))</f>
        <v/>
      </c>
      <c r="BC3719" s="164" t="str">
        <f>IF('10'!$B$5="","",IF('10'!$B$68="","",0))</f>
        <v/>
      </c>
      <c r="BD3719" s="162" t="str">
        <f>IF('10'!$B$5="","",IF('10'!$B$68="","",'10'!$B$2))</f>
        <v/>
      </c>
      <c r="BE3719" s="165" t="str">
        <f>IF('10'!$B$5="","",IF('10'!$B$68="","",'10'!$B$4))</f>
        <v/>
      </c>
    </row>
    <row r="3720" spans="50:57" x14ac:dyDescent="0.25">
      <c r="AX3720" s="161" t="str">
        <f>IF('10'!$B$5="","",IF('10'!$B$69="","",'10'!$B$5))</f>
        <v/>
      </c>
      <c r="AY3720" s="162" t="str">
        <f>IF('10'!$B$5="","",IF('10'!$B$69="","","PCF008002"))</f>
        <v/>
      </c>
      <c r="AZ3720" s="163" t="str">
        <f>IF('10'!$B$5="","",IF('10'!$B$69="","",1))</f>
        <v/>
      </c>
      <c r="BA3720" s="162" t="str">
        <f>IF('10'!$B$5="","",IF('10'!$B$69="","",13))</f>
        <v/>
      </c>
      <c r="BB3720" s="162" t="str">
        <f>IF('10'!$B$5="","",IF('10'!$B$69="","",IF('10'!$B$69="","",'10'!$M$69)))</f>
        <v/>
      </c>
      <c r="BC3720" s="164" t="str">
        <f>IF('10'!$B$5="","",IF('10'!$B$69="","",0))</f>
        <v/>
      </c>
      <c r="BD3720" s="162" t="str">
        <f>IF('10'!$B$5="","",IF('10'!$B$69="","",'10'!$B$2))</f>
        <v/>
      </c>
      <c r="BE3720" s="165" t="str">
        <f>IF('10'!$B$5="","",IF('10'!$B$69="","",'10'!$B$4))</f>
        <v/>
      </c>
    </row>
    <row r="3721" spans="50:57" x14ac:dyDescent="0.25">
      <c r="AX3721" s="161" t="str">
        <f>IF('10'!$B$5="","",IF('10'!$B$69="","",'10'!$B$5))</f>
        <v/>
      </c>
      <c r="AY3721" s="162" t="str">
        <f>IF('10'!$B$5="","",IF('10'!$B$69="","","PCF008002"))</f>
        <v/>
      </c>
      <c r="AZ3721" s="163" t="str">
        <f>IF('10'!$B$5="","",IF('10'!$B$69="","",1))</f>
        <v/>
      </c>
      <c r="BA3721" s="162" t="str">
        <f>IF('10'!$B$5="","",IF('10'!$B$69="","",15))</f>
        <v/>
      </c>
      <c r="BB3721" s="162" t="str">
        <f>IF('10'!$B$5="","",IF('10'!$B$69="","",IF('10'!$D$69="","",'10'!$O$69)))</f>
        <v/>
      </c>
      <c r="BC3721" s="164" t="str">
        <f>IF('10'!$B$5="","",IF('10'!$B$69="","",0))</f>
        <v/>
      </c>
      <c r="BD3721" s="162" t="str">
        <f>IF('10'!$B$5="","",IF('10'!$B$69="","",'10'!$B$2))</f>
        <v/>
      </c>
      <c r="BE3721" s="165" t="str">
        <f>IF('10'!$B$5="","",IF('10'!$B$69="","",'10'!$B$4))</f>
        <v/>
      </c>
    </row>
    <row r="3722" spans="50:57" x14ac:dyDescent="0.25">
      <c r="AX3722" s="161" t="str">
        <f>IF('10'!$B$5="","",IF('10'!$B$69="","",'10'!$B$5))</f>
        <v/>
      </c>
      <c r="AY3722" s="162" t="str">
        <f>IF('10'!$B$5="","",IF('10'!$B$69="","","PCF008002"))</f>
        <v/>
      </c>
      <c r="AZ3722" s="163" t="str">
        <f>IF('10'!$B$5="","",IF('10'!$B$69="","",1))</f>
        <v/>
      </c>
      <c r="BA3722" s="162" t="str">
        <f>IF('10'!$B$5="","",IF('10'!$B$69="","",16))</f>
        <v/>
      </c>
      <c r="BB3722" s="162" t="str">
        <f>IF('10'!$B$5="","",IF('10'!$B$69="","",IF('10'!$D$69="","",'10'!$P$69)))</f>
        <v/>
      </c>
      <c r="BC3722" s="164" t="str">
        <f>IF('10'!$B$5="","",IF('10'!$B$69="","",0))</f>
        <v/>
      </c>
      <c r="BD3722" s="162" t="str">
        <f>IF('10'!$B$5="","",IF('10'!$B$69="","",'10'!$B$2))</f>
        <v/>
      </c>
      <c r="BE3722" s="165" t="str">
        <f>IF('10'!$B$5="","",IF('10'!$B$69="","",'10'!$B$4))</f>
        <v/>
      </c>
    </row>
  </sheetData>
  <pageMargins left="0.7" right="0.7" top="0.75" bottom="0.75" header="0.3" footer="0.3"/>
  <pageSetup orientation="portrait" r:id="rId1"/>
  <ignoredErrors>
    <ignoredError sqref="BV24 BV4 BV14 BV34 BV44 BV54 BV64 BV74 BV84 BV94 BC228 BC232 BC236 BC301 BC567 BC571 BC575 BC640 BC906 BC910 BC914 BC979 BC1245 BC1249 BC1253 BC1318 BC1584 BC1588 BC1592 BC1657 BC1923 BC1927 BC1931 BC1996 BC2262 BC2266 BC2270 BC2335 BC2601 BC2605 BC2609 BC2674 BC2940 BC2944 BC2948 BC3013 BC3279 BC3283 BC3287 BC3352" formula="1"/>
    <ignoredError sqref="N5:P5 T4:T12 W5:X5 N6:P6 W6:X6 N7:P7 W7:X7 N8:P8 W8:X8 N9:P9 W9:X9 N10:P10 W10:X10 N11:P11 W11:X11 N12:P12 W12:X12 N3:P3 T3 W3:X3 N4:P4 W4:X4" calculatedColumn="1"/>
  </ignoredErrors>
  <tableParts count="10">
    <tablePart r:id="rId2"/>
    <tablePart r:id="rId3"/>
    <tablePart r:id="rId4"/>
    <tablePart r:id="rId5"/>
    <tablePart r:id="rId6"/>
    <tablePart r:id="rId7"/>
    <tablePart r:id="rId8"/>
    <tablePart r:id="rId9"/>
    <tablePart r:id="rId10"/>
    <tablePart r:id="rId1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B1:X3670"/>
  <sheetViews>
    <sheetView topLeftCell="Q1" workbookViewId="0">
      <selection activeCell="T1" sqref="T1:X3689"/>
    </sheetView>
  </sheetViews>
  <sheetFormatPr defaultColWidth="9.140625" defaultRowHeight="15" x14ac:dyDescent="0.25"/>
  <cols>
    <col min="1" max="1" width="6" style="6" customWidth="1"/>
    <col min="2" max="2" width="19" style="6" bestFit="1" customWidth="1"/>
    <col min="3" max="3" width="4.85546875" style="6" customWidth="1"/>
    <col min="4" max="4" width="34.140625" style="6" bestFit="1" customWidth="1"/>
    <col min="5" max="5" width="3.42578125" style="6" customWidth="1"/>
    <col min="6" max="6" width="16.5703125" style="6" bestFit="1" customWidth="1"/>
    <col min="7" max="7" width="9.140625" style="6"/>
    <col min="8" max="8" width="15.85546875" style="6" bestFit="1" customWidth="1"/>
    <col min="9" max="9" width="11" style="6" customWidth="1"/>
    <col min="10" max="10" width="33.7109375" style="6" bestFit="1" customWidth="1"/>
    <col min="11" max="11" width="10.85546875" style="6" bestFit="1" customWidth="1"/>
    <col min="12" max="12" width="31.140625" style="6" bestFit="1" customWidth="1"/>
    <col min="13" max="13" width="9.140625" style="6"/>
    <col min="14" max="14" width="22.7109375" style="2" bestFit="1" customWidth="1"/>
    <col min="15" max="15" width="9.140625" style="6"/>
    <col min="16" max="16" width="66.42578125" style="2" bestFit="1" customWidth="1"/>
    <col min="17" max="17" width="18.7109375" style="2" bestFit="1" customWidth="1"/>
    <col min="18" max="18" width="60.7109375" style="2" bestFit="1" customWidth="1"/>
    <col min="19" max="19" width="9.140625" style="6"/>
    <col min="20" max="20" width="29" style="2" bestFit="1" customWidth="1"/>
    <col min="21" max="21" width="10.7109375" bestFit="1" customWidth="1"/>
    <col min="22" max="22" width="24.85546875" style="2" bestFit="1" customWidth="1"/>
    <col min="23" max="23" width="16.28515625" bestFit="1" customWidth="1"/>
    <col min="24" max="24" width="17.140625" style="2" bestFit="1" customWidth="1"/>
    <col min="25" max="16384" width="9.140625" style="6"/>
  </cols>
  <sheetData>
    <row r="1" spans="2:24" x14ac:dyDescent="0.25">
      <c r="B1" s="6" t="s">
        <v>13805</v>
      </c>
      <c r="D1" s="6" t="s">
        <v>13806</v>
      </c>
      <c r="F1" s="6" t="s">
        <v>13807</v>
      </c>
      <c r="H1" s="8" t="s">
        <v>14309</v>
      </c>
      <c r="J1" s="2" t="s">
        <v>53</v>
      </c>
      <c r="K1" s="2" t="s">
        <v>52</v>
      </c>
      <c r="L1" s="2" t="s">
        <v>51</v>
      </c>
      <c r="N1" s="5" t="s">
        <v>82</v>
      </c>
      <c r="P1" s="2" t="s">
        <v>57</v>
      </c>
      <c r="Q1" s="2" t="s">
        <v>56</v>
      </c>
      <c r="R1" s="2" t="s">
        <v>55</v>
      </c>
      <c r="T1" s="10" t="s">
        <v>13716</v>
      </c>
      <c r="U1" s="2" t="s">
        <v>13717</v>
      </c>
      <c r="V1" s="2" t="s">
        <v>13718</v>
      </c>
      <c r="W1" s="2" t="s">
        <v>13715</v>
      </c>
      <c r="X1" s="2" t="s">
        <v>13714</v>
      </c>
    </row>
    <row r="2" spans="2:24" x14ac:dyDescent="0.25">
      <c r="B2" s="6" t="s">
        <v>13804</v>
      </c>
      <c r="D2" s="6" t="s">
        <v>13803</v>
      </c>
      <c r="F2" s="6" t="s">
        <v>13787</v>
      </c>
      <c r="H2" s="9" t="s">
        <v>14310</v>
      </c>
      <c r="J2" s="2" t="str">
        <f>Table_tbl_GeogArea[[#This Row],[Geog_ID]] &amp; " - " &amp; Table_tbl_GeogArea[[#This Row],[Geog_Nm]]</f>
        <v>AI - Lab- Ainsworth</v>
      </c>
      <c r="K2" s="2" t="s">
        <v>50</v>
      </c>
      <c r="L2" s="2" t="s">
        <v>49</v>
      </c>
      <c r="N2" s="4" t="s">
        <v>81</v>
      </c>
      <c r="P2" s="2" t="str">
        <f>IF(Table_tbl_ProdcrSupp[[#This Row],[PRODR_SUPP_CD]] = "", "", Table_tbl_ProdcrSupp[[#This Row],[PRODR_SUPP_CD]] &amp; " - " &amp; Table_tbl_ProdcrSupp[[#This Row],[PRODR_SUPP_NM]])</f>
        <v/>
      </c>
      <c r="Q2" s="2" t="s">
        <v>54</v>
      </c>
      <c r="R2" s="2" t="s">
        <v>54</v>
      </c>
      <c r="T2" s="2" t="s">
        <v>17395</v>
      </c>
      <c r="U2" s="2" t="s">
        <v>17394</v>
      </c>
      <c r="V2" s="2" t="s">
        <v>17393</v>
      </c>
      <c r="W2" s="2" t="s">
        <v>17396</v>
      </c>
      <c r="X2" s="2" t="s">
        <v>596</v>
      </c>
    </row>
    <row r="3" spans="2:24" x14ac:dyDescent="0.25">
      <c r="B3" s="6" t="s">
        <v>13802</v>
      </c>
      <c r="D3" s="6" t="s">
        <v>13801</v>
      </c>
      <c r="F3" s="6" t="s">
        <v>13786</v>
      </c>
      <c r="H3" s="9" t="s">
        <v>0</v>
      </c>
      <c r="J3" s="2" t="str">
        <f>Table_tbl_GeogArea[[#This Row],[Geog_ID]] &amp; " - " &amp; Table_tbl_GeogArea[[#This Row],[Geog_Nm]]</f>
        <v>BP - Lab- Bridgeport</v>
      </c>
      <c r="K3" s="2" t="s">
        <v>48</v>
      </c>
      <c r="L3" s="2" t="s">
        <v>47</v>
      </c>
      <c r="N3" s="4" t="s">
        <v>80</v>
      </c>
      <c r="P3" s="2" t="str">
        <f>IF(Table_tbl_ProdcrSupp[[#This Row],[PRODR_SUPP_CD]] = "", "", Table_tbl_ProdcrSupp[[#This Row],[PRODR_SUPP_CD]] &amp; " - " &amp; Table_tbl_ProdcrSupp[[#This Row],[PRODR_SUPP_NM]])</f>
        <v>P0283 - -</v>
      </c>
      <c r="Q3" s="2" t="s">
        <v>14825</v>
      </c>
      <c r="R3" s="2" t="s">
        <v>14826</v>
      </c>
      <c r="T3" s="2" t="s">
        <v>13711</v>
      </c>
      <c r="U3" s="2" t="s">
        <v>13712</v>
      </c>
      <c r="V3" s="2" t="s">
        <v>13713</v>
      </c>
      <c r="W3" s="2" t="s">
        <v>482</v>
      </c>
      <c r="X3" s="2" t="s">
        <v>13710</v>
      </c>
    </row>
    <row r="4" spans="2:24" x14ac:dyDescent="0.25">
      <c r="B4" s="6" t="s">
        <v>13800</v>
      </c>
      <c r="D4" s="6" t="s">
        <v>13799</v>
      </c>
      <c r="F4" s="6" t="s">
        <v>13798</v>
      </c>
      <c r="J4" s="2" t="str">
        <f>Table_tbl_GeogArea[[#This Row],[Geog_ID]] &amp; " - " &amp; Table_tbl_GeogArea[[#This Row],[Geog_Nm]]</f>
        <v>CENC - Central Complex</v>
      </c>
      <c r="K4" s="2" t="s">
        <v>46</v>
      </c>
      <c r="L4" s="2" t="s">
        <v>45</v>
      </c>
      <c r="N4" s="4" t="s">
        <v>79</v>
      </c>
      <c r="P4" s="2" t="str">
        <f>IF(Table_tbl_ProdcrSupp[[#This Row],[PRODR_SUPP_CD]] = "", "", Table_tbl_ProdcrSupp[[#This Row],[PRODR_SUPP_CD]] &amp; " - " &amp; Table_tbl_ProdcrSupp[[#This Row],[PRODR_SUPP_NM]])</f>
        <v>P0675 - 3D Traffic Works</v>
      </c>
      <c r="Q4" s="2" t="s">
        <v>14827</v>
      </c>
      <c r="R4" s="2" t="s">
        <v>14828</v>
      </c>
      <c r="T4" s="2" t="s">
        <v>13707</v>
      </c>
      <c r="U4" s="2" t="s">
        <v>13708</v>
      </c>
      <c r="V4" s="2" t="s">
        <v>13709</v>
      </c>
      <c r="W4" s="2" t="s">
        <v>2580</v>
      </c>
      <c r="X4" s="2" t="s">
        <v>13706</v>
      </c>
    </row>
    <row r="5" spans="2:24" x14ac:dyDescent="0.25">
      <c r="D5" s="6" t="s">
        <v>13797</v>
      </c>
      <c r="J5" s="2" t="str">
        <f>Table_tbl_GeogArea[[#This Row],[Geog_ID]] &amp; " - " &amp; Table_tbl_GeogArea[[#This Row],[Geog_Nm]]</f>
        <v>CENT - Central Lab - Lincoln</v>
      </c>
      <c r="K5" s="2" t="s">
        <v>44</v>
      </c>
      <c r="L5" s="2" t="s">
        <v>43</v>
      </c>
      <c r="N5" s="4" t="s">
        <v>78</v>
      </c>
      <c r="P5" s="2" t="str">
        <f>IF(Table_tbl_ProdcrSupp[[#This Row],[PRODR_SUPP_CD]] = "", "", Table_tbl_ProdcrSupp[[#This Row],[PRODR_SUPP_CD]] &amp; " - " &amp; Table_tbl_ProdcrSupp[[#This Row],[PRODR_SUPP_NM]])</f>
        <v>P0059 - 3M</v>
      </c>
      <c r="Q5" s="2" t="s">
        <v>14829</v>
      </c>
      <c r="R5" s="2" t="s">
        <v>14830</v>
      </c>
      <c r="T5" s="2" t="s">
        <v>13703</v>
      </c>
      <c r="U5" s="2" t="s">
        <v>13704</v>
      </c>
      <c r="V5" s="2" t="s">
        <v>13705</v>
      </c>
      <c r="W5" s="2" t="s">
        <v>13702</v>
      </c>
      <c r="X5" s="2" t="s">
        <v>13701</v>
      </c>
    </row>
    <row r="6" spans="2:24" x14ac:dyDescent="0.25">
      <c r="D6" s="6" t="s">
        <v>13796</v>
      </c>
      <c r="J6" s="2" t="str">
        <f>Table_tbl_GeogArea[[#This Row],[Geog_ID]] &amp; " - " &amp; Table_tbl_GeogArea[[#This Row],[Geog_Nm]]</f>
        <v>D1 - District 1</v>
      </c>
      <c r="K6" s="2" t="s">
        <v>42</v>
      </c>
      <c r="L6" s="2" t="s">
        <v>41</v>
      </c>
      <c r="N6" s="4" t="s">
        <v>77</v>
      </c>
      <c r="P6" s="2" t="str">
        <f>IF(Table_tbl_ProdcrSupp[[#This Row],[PRODR_SUPP_CD]] = "", "", Table_tbl_ProdcrSupp[[#This Row],[PRODR_SUPP_CD]] &amp; " - " &amp; Table_tbl_ProdcrSupp[[#This Row],[PRODR_SUPP_NM]])</f>
        <v>2762 - A &amp; R CONSTRUCTION CO.</v>
      </c>
      <c r="Q6" s="2" t="s">
        <v>14831</v>
      </c>
      <c r="R6" s="2" t="s">
        <v>14832</v>
      </c>
      <c r="T6" s="2" t="s">
        <v>13698</v>
      </c>
      <c r="U6" s="2" t="s">
        <v>13699</v>
      </c>
      <c r="V6" s="2" t="s">
        <v>13700</v>
      </c>
      <c r="W6" s="2" t="s">
        <v>4943</v>
      </c>
      <c r="X6" s="2" t="s">
        <v>13691</v>
      </c>
    </row>
    <row r="7" spans="2:24" x14ac:dyDescent="0.25">
      <c r="D7" s="6" t="s">
        <v>13795</v>
      </c>
      <c r="J7" s="2" t="str">
        <f>Table_tbl_GeogArea[[#This Row],[Geog_ID]] &amp; " - " &amp; Table_tbl_GeogArea[[#This Row],[Geog_Nm]]</f>
        <v>D2 - District 2</v>
      </c>
      <c r="K7" s="2" t="s">
        <v>40</v>
      </c>
      <c r="L7" s="2" t="s">
        <v>39</v>
      </c>
      <c r="N7" s="4" t="s">
        <v>76</v>
      </c>
      <c r="P7" s="2" t="str">
        <f>IF(Table_tbl_ProdcrSupp[[#This Row],[PRODR_SUPP_CD]] = "", "", Table_tbl_ProdcrSupp[[#This Row],[PRODR_SUPP_CD]] &amp; " - " &amp; Table_tbl_ProdcrSupp[[#This Row],[PRODR_SUPP_NM]])</f>
        <v>P0705 - A.C. Horn</v>
      </c>
      <c r="Q7" s="2" t="s">
        <v>14833</v>
      </c>
      <c r="R7" s="2" t="s">
        <v>14834</v>
      </c>
      <c r="T7" s="2" t="s">
        <v>13695</v>
      </c>
      <c r="U7" s="2" t="s">
        <v>13696</v>
      </c>
      <c r="V7" s="2" t="s">
        <v>13697</v>
      </c>
      <c r="W7" s="2" t="s">
        <v>103</v>
      </c>
      <c r="X7" s="2" t="s">
        <v>13691</v>
      </c>
    </row>
    <row r="8" spans="2:24" x14ac:dyDescent="0.25">
      <c r="D8" s="6" t="s">
        <v>13794</v>
      </c>
      <c r="J8" s="2" t="str">
        <f>Table_tbl_GeogArea[[#This Row],[Geog_ID]] &amp; " - " &amp; Table_tbl_GeogArea[[#This Row],[Geog_Nm]]</f>
        <v>D3 - District 3</v>
      </c>
      <c r="K8" s="2" t="s">
        <v>38</v>
      </c>
      <c r="L8" s="2" t="s">
        <v>37</v>
      </c>
      <c r="N8" s="4" t="s">
        <v>75</v>
      </c>
      <c r="P8" s="2" t="str">
        <f>IF(Table_tbl_ProdcrSupp[[#This Row],[PRODR_SUPP_CD]] = "", "", Table_tbl_ProdcrSupp[[#This Row],[PRODR_SUPP_CD]] &amp; " - " &amp; Table_tbl_ProdcrSupp[[#This Row],[PRODR_SUPP_NM]])</f>
        <v>0805 - A.M. COHRON &amp; SON INC.</v>
      </c>
      <c r="Q8" s="2" t="s">
        <v>14835</v>
      </c>
      <c r="R8" s="2" t="s">
        <v>14836</v>
      </c>
      <c r="T8" s="2" t="s">
        <v>13692</v>
      </c>
      <c r="U8" s="2" t="s">
        <v>13693</v>
      </c>
      <c r="V8" s="2" t="s">
        <v>13694</v>
      </c>
      <c r="W8" s="2" t="s">
        <v>3721</v>
      </c>
      <c r="X8" s="2" t="s">
        <v>13691</v>
      </c>
    </row>
    <row r="9" spans="2:24" x14ac:dyDescent="0.25">
      <c r="D9" s="6" t="s">
        <v>13793</v>
      </c>
      <c r="J9" s="2" t="str">
        <f>Table_tbl_GeogArea[[#This Row],[Geog_ID]] &amp; " - " &amp; Table_tbl_GeogArea[[#This Row],[Geog_Nm]]</f>
        <v>D4 - District 4</v>
      </c>
      <c r="K9" s="2" t="s">
        <v>36</v>
      </c>
      <c r="L9" s="2" t="s">
        <v>35</v>
      </c>
      <c r="N9" s="4" t="s">
        <v>74</v>
      </c>
      <c r="P9" s="2" t="str">
        <f>IF(Table_tbl_ProdcrSupp[[#This Row],[PRODR_SUPP_CD]] = "", "", Table_tbl_ProdcrSupp[[#This Row],[PRODR_SUPP_CD]] &amp; " - " &amp; Table_tbl_ProdcrSupp[[#This Row],[PRODR_SUPP_NM]])</f>
        <v>P0399 - A.S.I./KTech</v>
      </c>
      <c r="Q9" s="2" t="s">
        <v>14837</v>
      </c>
      <c r="R9" s="2" t="s">
        <v>17310</v>
      </c>
      <c r="T9" s="2" t="s">
        <v>13688</v>
      </c>
      <c r="U9" s="2" t="s">
        <v>13689</v>
      </c>
      <c r="V9" s="2" t="s">
        <v>13690</v>
      </c>
      <c r="W9" s="2" t="s">
        <v>1680</v>
      </c>
      <c r="X9" s="2" t="s">
        <v>13687</v>
      </c>
    </row>
    <row r="10" spans="2:24" x14ac:dyDescent="0.25">
      <c r="D10" s="6" t="s">
        <v>13792</v>
      </c>
      <c r="J10" s="2" t="str">
        <f>Table_tbl_GeogArea[[#This Row],[Geog_ID]] &amp; " - " &amp; Table_tbl_GeogArea[[#This Row],[Geog_Nm]]</f>
        <v>D5 - District 5</v>
      </c>
      <c r="K10" s="2" t="s">
        <v>34</v>
      </c>
      <c r="L10" s="2" t="s">
        <v>33</v>
      </c>
      <c r="N10" s="4" t="s">
        <v>73</v>
      </c>
      <c r="P10" s="2" t="str">
        <f>IF(Table_tbl_ProdcrSupp[[#This Row],[PRODR_SUPP_CD]] = "", "", Table_tbl_ProdcrSupp[[#This Row],[PRODR_SUPP_CD]] &amp; " - " &amp; Table_tbl_ProdcrSupp[[#This Row],[PRODR_SUPP_NM]])</f>
        <v>P0485 - AB Chance</v>
      </c>
      <c r="Q10" s="2" t="s">
        <v>14838</v>
      </c>
      <c r="R10" s="2" t="s">
        <v>14839</v>
      </c>
      <c r="T10" s="2" t="s">
        <v>13684</v>
      </c>
      <c r="U10" s="2" t="s">
        <v>13685</v>
      </c>
      <c r="V10" s="2" t="s">
        <v>13686</v>
      </c>
      <c r="W10" s="2" t="s">
        <v>13683</v>
      </c>
      <c r="X10" s="2" t="s">
        <v>13665</v>
      </c>
    </row>
    <row r="11" spans="2:24" x14ac:dyDescent="0.25">
      <c r="J11" s="2" t="str">
        <f>Table_tbl_GeogArea[[#This Row],[Geog_ID]] &amp; " - " &amp; Table_tbl_GeogArea[[#This Row],[Geog_Nm]]</f>
        <v>D6 - District 6</v>
      </c>
      <c r="K11" s="2" t="s">
        <v>32</v>
      </c>
      <c r="L11" s="2" t="s">
        <v>31</v>
      </c>
      <c r="N11" s="4" t="s">
        <v>72</v>
      </c>
      <c r="P11" s="2" t="str">
        <f>IF(Table_tbl_ProdcrSupp[[#This Row],[PRODR_SUPP_CD]] = "", "", Table_tbl_ProdcrSupp[[#This Row],[PRODR_SUPP_CD]] &amp; " - " &amp; Table_tbl_ProdcrSupp[[#This Row],[PRODR_SUPP_NM]])</f>
        <v>P0400 - Access Products, Inc.</v>
      </c>
      <c r="Q11" s="2" t="s">
        <v>14840</v>
      </c>
      <c r="R11" s="2" t="s">
        <v>14841</v>
      </c>
      <c r="T11" s="2" t="s">
        <v>13680</v>
      </c>
      <c r="U11" s="2" t="s">
        <v>13681</v>
      </c>
      <c r="V11" s="2" t="s">
        <v>13682</v>
      </c>
      <c r="W11" s="2" t="s">
        <v>557</v>
      </c>
      <c r="X11" s="2" t="s">
        <v>13665</v>
      </c>
    </row>
    <row r="12" spans="2:24" x14ac:dyDescent="0.25">
      <c r="J12" s="2" t="str">
        <f>Table_tbl_GeogArea[[#This Row],[Geog_ID]] &amp; " - " &amp; Table_tbl_GeogArea[[#This Row],[Geog_Nm]]</f>
        <v>D7 - District 7</v>
      </c>
      <c r="K12" s="2" t="s">
        <v>30</v>
      </c>
      <c r="L12" s="2" t="s">
        <v>29</v>
      </c>
      <c r="N12" s="4" t="s">
        <v>71</v>
      </c>
      <c r="P12" s="2" t="str">
        <f>IF(Table_tbl_ProdcrSupp[[#This Row],[PRODR_SUPP_CD]] = "", "", Table_tbl_ProdcrSupp[[#This Row],[PRODR_SUPP_CD]] &amp; " - " &amp; Table_tbl_ProdcrSupp[[#This Row],[PRODR_SUPP_NM]])</f>
        <v>0353 - ACE SAND AND GRAVEL COMPANY INC.</v>
      </c>
      <c r="Q12" s="2" t="s">
        <v>14842</v>
      </c>
      <c r="R12" s="2" t="s">
        <v>14843</v>
      </c>
      <c r="T12" s="2" t="s">
        <v>13677</v>
      </c>
      <c r="U12" s="2" t="s">
        <v>13678</v>
      </c>
      <c r="V12" s="2" t="s">
        <v>13679</v>
      </c>
      <c r="W12" s="2" t="s">
        <v>13676</v>
      </c>
      <c r="X12" s="2" t="s">
        <v>13665</v>
      </c>
    </row>
    <row r="13" spans="2:24" x14ac:dyDescent="0.25">
      <c r="J13" s="2" t="str">
        <f>Table_tbl_GeogArea[[#This Row],[Geog_ID]] &amp; " - " &amp; Table_tbl_GeogArea[[#This Row],[Geog_Nm]]</f>
        <v>D8 - District 8</v>
      </c>
      <c r="K13" s="2" t="s">
        <v>28</v>
      </c>
      <c r="L13" s="2" t="s">
        <v>27</v>
      </c>
      <c r="N13" s="4" t="s">
        <v>70</v>
      </c>
      <c r="P13" s="2" t="str">
        <f>IF(Table_tbl_ProdcrSupp[[#This Row],[PRODR_SUPP_CD]] = "", "", Table_tbl_ProdcrSupp[[#This Row],[PRODR_SUPP_CD]] &amp; " - " &amp; Table_tbl_ProdcrSupp[[#This Row],[PRODR_SUPP_NM]])</f>
        <v>P0525 - Ace/Eaton Metals</v>
      </c>
      <c r="Q13" s="2" t="s">
        <v>14844</v>
      </c>
      <c r="R13" s="2" t="s">
        <v>14845</v>
      </c>
      <c r="T13" s="2" t="s">
        <v>14547</v>
      </c>
      <c r="U13" s="2" t="s">
        <v>14355</v>
      </c>
      <c r="V13" s="2" t="s">
        <v>14546</v>
      </c>
      <c r="W13" s="2" t="s">
        <v>14356</v>
      </c>
      <c r="X13" s="2" t="s">
        <v>13665</v>
      </c>
    </row>
    <row r="14" spans="2:24" x14ac:dyDescent="0.25">
      <c r="J14" s="2" t="str">
        <f>Table_tbl_GeogArea[[#This Row],[Geog_ID]] &amp; " - " &amp; Table_tbl_GeogArea[[#This Row],[Geog_Nm]]</f>
        <v>GI - Branch Lab - Grand Island</v>
      </c>
      <c r="K14" s="2" t="s">
        <v>26</v>
      </c>
      <c r="L14" s="2" t="s">
        <v>25</v>
      </c>
      <c r="N14" s="4" t="s">
        <v>69</v>
      </c>
      <c r="P14" s="2" t="str">
        <f>IF(Table_tbl_ProdcrSupp[[#This Row],[PRODR_SUPP_CD]] = "", "", Table_tbl_ProdcrSupp[[#This Row],[PRODR_SUPP_CD]] &amp; " - " &amp; Table_tbl_ProdcrSupp[[#This Row],[PRODR_SUPP_NM]])</f>
        <v>P0196 - ACF Environmental</v>
      </c>
      <c r="Q14" s="2" t="s">
        <v>14846</v>
      </c>
      <c r="R14" s="2" t="s">
        <v>14847</v>
      </c>
      <c r="T14" s="2" t="s">
        <v>14547</v>
      </c>
      <c r="U14" s="2" t="s">
        <v>14548</v>
      </c>
      <c r="V14" s="2" t="s">
        <v>14546</v>
      </c>
      <c r="W14" s="2" t="s">
        <v>14356</v>
      </c>
      <c r="X14" s="2" t="s">
        <v>13665</v>
      </c>
    </row>
    <row r="15" spans="2:24" x14ac:dyDescent="0.25">
      <c r="J15" s="2" t="str">
        <f>Table_tbl_GeogArea[[#This Row],[Geog_ID]] &amp; " - " &amp; Table_tbl_GeogArea[[#This Row],[Geog_Nm]]</f>
        <v>NO - Branch Lab - Norfolk</v>
      </c>
      <c r="K15" s="2" t="s">
        <v>24</v>
      </c>
      <c r="L15" s="2" t="s">
        <v>23</v>
      </c>
      <c r="N15" s="4" t="s">
        <v>68</v>
      </c>
      <c r="P15" s="2" t="str">
        <f>IF(Table_tbl_ProdcrSupp[[#This Row],[PRODR_SUPP_CD]] = "", "", Table_tbl_ProdcrSupp[[#This Row],[PRODR_SUPP_CD]] &amp; " - " &amp; Table_tbl_ProdcrSupp[[#This Row],[PRODR_SUPP_NM]])</f>
        <v>P0267 - ACH Foam</v>
      </c>
      <c r="Q15" s="2" t="s">
        <v>14848</v>
      </c>
      <c r="R15" s="2" t="s">
        <v>14849</v>
      </c>
      <c r="T15" s="2" t="s">
        <v>13673</v>
      </c>
      <c r="U15" s="2" t="s">
        <v>13674</v>
      </c>
      <c r="V15" s="2" t="s">
        <v>13675</v>
      </c>
      <c r="W15" s="2" t="s">
        <v>13672</v>
      </c>
      <c r="X15" s="2" t="s">
        <v>13665</v>
      </c>
    </row>
    <row r="16" spans="2:24" x14ac:dyDescent="0.25">
      <c r="J16" s="2" t="str">
        <f>Table_tbl_GeogArea[[#This Row],[Geog_ID]] &amp; " - " &amp; Table_tbl_GeogArea[[#This Row],[Geog_Nm]]</f>
        <v>NP - Branch Lab - North Platte</v>
      </c>
      <c r="K16" s="2" t="s">
        <v>22</v>
      </c>
      <c r="L16" s="2" t="s">
        <v>21</v>
      </c>
      <c r="N16" s="4" t="s">
        <v>67</v>
      </c>
      <c r="P16" s="2" t="str">
        <f>IF(Table_tbl_ProdcrSupp[[#This Row],[PRODR_SUPP_CD]] = "", "", Table_tbl_ProdcrSupp[[#This Row],[PRODR_SUPP_CD]] &amp; " - " &amp; Table_tbl_ProdcrSupp[[#This Row],[PRODR_SUPP_NM]])</f>
        <v>P0490 - Act One</v>
      </c>
      <c r="Q16" s="2" t="s">
        <v>14850</v>
      </c>
      <c r="R16" s="2" t="s">
        <v>14851</v>
      </c>
      <c r="T16" s="2" t="s">
        <v>13669</v>
      </c>
      <c r="U16" s="2" t="s">
        <v>13670</v>
      </c>
      <c r="V16" s="2" t="s">
        <v>13671</v>
      </c>
      <c r="W16" s="2" t="s">
        <v>193</v>
      </c>
      <c r="X16" s="2" t="s">
        <v>13665</v>
      </c>
    </row>
    <row r="17" spans="10:24" x14ac:dyDescent="0.25">
      <c r="J17" s="2" t="str">
        <f>Table_tbl_GeogArea[[#This Row],[Geog_ID]] &amp; " - " &amp; Table_tbl_GeogArea[[#This Row],[Geog_Nm]]</f>
        <v>OM - Branch Lab - Omaha</v>
      </c>
      <c r="K17" s="2" t="s">
        <v>20</v>
      </c>
      <c r="L17" s="2" t="s">
        <v>19</v>
      </c>
      <c r="N17" s="4" t="s">
        <v>66</v>
      </c>
      <c r="P17" s="2" t="str">
        <f>IF(Table_tbl_ProdcrSupp[[#This Row],[PRODR_SUPP_CD]] = "", "", Table_tbl_ProdcrSupp[[#This Row],[PRODR_SUPP_CD]] &amp; " - " &amp; Table_tbl_ProdcrSupp[[#This Row],[PRODR_SUPP_NM]])</f>
        <v>P0410 - ADA Solutions, Inc.</v>
      </c>
      <c r="Q17" s="2" t="s">
        <v>14852</v>
      </c>
      <c r="R17" s="2" t="s">
        <v>14853</v>
      </c>
      <c r="T17" s="2" t="s">
        <v>13666</v>
      </c>
      <c r="U17" s="2" t="s">
        <v>13667</v>
      </c>
      <c r="V17" s="2" t="s">
        <v>13668</v>
      </c>
      <c r="W17" s="2" t="s">
        <v>230</v>
      </c>
      <c r="X17" s="2" t="s">
        <v>13665</v>
      </c>
    </row>
    <row r="18" spans="10:24" x14ac:dyDescent="0.25">
      <c r="J18" s="2" t="str">
        <f>Table_tbl_GeogArea[[#This Row],[Geog_ID]] &amp; " - " &amp; Table_tbl_GeogArea[[#This Row],[Geog_Nm]]</f>
        <v>OS - Out of State</v>
      </c>
      <c r="K18" s="2" t="s">
        <v>18</v>
      </c>
      <c r="L18" s="2" t="s">
        <v>17</v>
      </c>
      <c r="N18" s="4" t="s">
        <v>65</v>
      </c>
      <c r="P18" s="2" t="str">
        <f>IF(Table_tbl_ProdcrSupp[[#This Row],[PRODR_SUPP_CD]] = "", "", Table_tbl_ProdcrSupp[[#This Row],[PRODR_SUPP_CD]] &amp; " - " &amp; Table_tbl_ProdcrSupp[[#This Row],[PRODR_SUPP_NM]])</f>
        <v>P0211 - Adams, Construction Co.,Adams Land Improvement Inc</v>
      </c>
      <c r="Q18" s="2" t="s">
        <v>14854</v>
      </c>
      <c r="R18" s="2" t="s">
        <v>14855</v>
      </c>
      <c r="T18" s="2" t="s">
        <v>13662</v>
      </c>
      <c r="U18" s="2" t="s">
        <v>13663</v>
      </c>
      <c r="V18" s="2" t="s">
        <v>13664</v>
      </c>
      <c r="W18" s="2" t="s">
        <v>107</v>
      </c>
      <c r="X18" s="2" t="s">
        <v>13661</v>
      </c>
    </row>
    <row r="19" spans="10:24" x14ac:dyDescent="0.25">
      <c r="J19" s="2" t="str">
        <f>Table_tbl_GeogArea[[#This Row],[Geog_ID]] &amp; " - " &amp; Table_tbl_GeogArea[[#This Row],[Geog_Nm]]</f>
        <v>XDOR - Non-departmental</v>
      </c>
      <c r="K19" s="2" t="s">
        <v>16</v>
      </c>
      <c r="L19" s="2" t="s">
        <v>15</v>
      </c>
      <c r="N19" s="4" t="s">
        <v>64</v>
      </c>
      <c r="P19" s="2" t="str">
        <f>IF(Table_tbl_ProdcrSupp[[#This Row],[PRODR_SUPP_CD]] = "", "", Table_tbl_ProdcrSupp[[#This Row],[PRODR_SUPP_CD]] &amp; " - " &amp; Table_tbl_ProdcrSupp[[#This Row],[PRODR_SUPP_NM]])</f>
        <v>P0295 - Adhesives Technology Products</v>
      </c>
      <c r="Q19" s="2" t="s">
        <v>14856</v>
      </c>
      <c r="R19" s="2" t="s">
        <v>14857</v>
      </c>
      <c r="T19" s="2" t="s">
        <v>13658</v>
      </c>
      <c r="U19" s="2" t="s">
        <v>13659</v>
      </c>
      <c r="V19" s="2" t="s">
        <v>13660</v>
      </c>
      <c r="W19" s="2" t="s">
        <v>13657</v>
      </c>
      <c r="X19" s="2" t="s">
        <v>13656</v>
      </c>
    </row>
    <row r="20" spans="10:24" x14ac:dyDescent="0.25">
      <c r="J20" s="2" t="str">
        <f>Table_tbl_GeogArea[[#This Row],[Geog_ID]] &amp; " - " &amp; Table_tbl_GeogArea[[#This Row],[Geog_Nm]]</f>
        <v>Z - Other NDOR Certified Employees</v>
      </c>
      <c r="K20" s="2" t="s">
        <v>14</v>
      </c>
      <c r="L20" s="2" t="s">
        <v>13</v>
      </c>
      <c r="N20" s="4" t="s">
        <v>63</v>
      </c>
      <c r="P20" s="2" t="str">
        <f>IF(Table_tbl_ProdcrSupp[[#This Row],[PRODR_SUPP_CD]] = "", "", Table_tbl_ProdcrSupp[[#This Row],[PRODR_SUPP_CD]] &amp; " - " &amp; Table_tbl_ProdcrSupp[[#This Row],[PRODR_SUPP_NM]])</f>
        <v>P0465 - Advance Digital Cable</v>
      </c>
      <c r="Q20" s="2" t="s">
        <v>14858</v>
      </c>
      <c r="R20" s="2" t="s">
        <v>14859</v>
      </c>
      <c r="T20" s="2" t="s">
        <v>13653</v>
      </c>
      <c r="U20" s="2" t="s">
        <v>13654</v>
      </c>
      <c r="V20" s="2" t="s">
        <v>13655</v>
      </c>
      <c r="W20" s="2" t="s">
        <v>13652</v>
      </c>
      <c r="X20" s="2" t="s">
        <v>13651</v>
      </c>
    </row>
    <row r="21" spans="10:24" x14ac:dyDescent="0.25">
      <c r="N21" s="4" t="s">
        <v>62</v>
      </c>
      <c r="P21" s="2" t="str">
        <f>IF(Table_tbl_ProdcrSupp[[#This Row],[PRODR_SUPP_CD]] = "", "", Table_tbl_ProdcrSupp[[#This Row],[PRODR_SUPP_CD]] &amp; " - " &amp; Table_tbl_ProdcrSupp[[#This Row],[PRODR_SUPP_NM]])</f>
        <v>P0055 - Advance Traffic Markings</v>
      </c>
      <c r="Q21" s="2" t="s">
        <v>14860</v>
      </c>
      <c r="R21" s="2" t="s">
        <v>14861</v>
      </c>
      <c r="T21" s="2" t="s">
        <v>14551</v>
      </c>
      <c r="U21" s="2" t="s">
        <v>14550</v>
      </c>
      <c r="V21" s="2" t="s">
        <v>14549</v>
      </c>
      <c r="W21" s="2" t="s">
        <v>606</v>
      </c>
      <c r="X21" s="2" t="s">
        <v>13647</v>
      </c>
    </row>
    <row r="22" spans="10:24" x14ac:dyDescent="0.25">
      <c r="N22" s="4" t="s">
        <v>61</v>
      </c>
      <c r="P22" s="2" t="str">
        <f>IF(Table_tbl_ProdcrSupp[[#This Row],[PRODR_SUPP_CD]] = "", "", Table_tbl_ProdcrSupp[[#This Row],[PRODR_SUPP_CD]] &amp; " - " &amp; Table_tbl_ProdcrSupp[[#This Row],[PRODR_SUPP_NM]])</f>
        <v>P0848 - Advanced Chemical Technologies, Inc.</v>
      </c>
      <c r="Q22" s="2" t="s">
        <v>14862</v>
      </c>
      <c r="R22" s="2" t="s">
        <v>14863</v>
      </c>
      <c r="T22" s="2" t="s">
        <v>14551</v>
      </c>
      <c r="U22" s="2" t="s">
        <v>14552</v>
      </c>
      <c r="V22" s="2" t="s">
        <v>14549</v>
      </c>
      <c r="W22" s="2" t="s">
        <v>606</v>
      </c>
      <c r="X22" s="2" t="s">
        <v>13647</v>
      </c>
    </row>
    <row r="23" spans="10:24" x14ac:dyDescent="0.25">
      <c r="N23" s="4" t="s">
        <v>60</v>
      </c>
      <c r="P23" s="2" t="str">
        <f>IF(Table_tbl_ProdcrSupp[[#This Row],[PRODR_SUPP_CD]] = "", "", Table_tbl_ProdcrSupp[[#This Row],[PRODR_SUPP_CD]] &amp; " - " &amp; Table_tbl_ProdcrSupp[[#This Row],[PRODR_SUPP_NM]])</f>
        <v>2165 - Advanced Drainage Systems, Inc.</v>
      </c>
      <c r="Q23" s="2" t="s">
        <v>14864</v>
      </c>
      <c r="R23" s="2" t="s">
        <v>14865</v>
      </c>
      <c r="T23" s="2" t="s">
        <v>13648</v>
      </c>
      <c r="U23" s="2" t="s">
        <v>13649</v>
      </c>
      <c r="V23" s="2" t="s">
        <v>13650</v>
      </c>
      <c r="W23" s="2" t="s">
        <v>4749</v>
      </c>
      <c r="X23" s="2" t="s">
        <v>13647</v>
      </c>
    </row>
    <row r="24" spans="10:24" x14ac:dyDescent="0.25">
      <c r="N24" s="4" t="s">
        <v>59</v>
      </c>
      <c r="P24" s="2" t="str">
        <f>IF(Table_tbl_ProdcrSupp[[#This Row],[PRODR_SUPP_CD]] = "", "", Table_tbl_ProdcrSupp[[#This Row],[PRODR_SUPP_CD]] &amp; " - " &amp; Table_tbl_ProdcrSupp[[#This Row],[PRODR_SUPP_NM]])</f>
        <v>P0995 - Advantage Tactile Systems</v>
      </c>
      <c r="Q24" s="2" t="s">
        <v>14866</v>
      </c>
      <c r="R24" s="2" t="s">
        <v>14867</v>
      </c>
      <c r="T24" s="2" t="s">
        <v>13644</v>
      </c>
      <c r="U24" s="2" t="s">
        <v>13645</v>
      </c>
      <c r="V24" s="2" t="s">
        <v>13646</v>
      </c>
      <c r="W24" s="2" t="s">
        <v>482</v>
      </c>
      <c r="X24" s="2" t="s">
        <v>13643</v>
      </c>
    </row>
    <row r="25" spans="10:24" x14ac:dyDescent="0.25">
      <c r="N25" s="3" t="s">
        <v>58</v>
      </c>
      <c r="P25" s="2" t="str">
        <f>IF(Table_tbl_ProdcrSupp[[#This Row],[PRODR_SUPP_CD]] = "", "", Table_tbl_ProdcrSupp[[#This Row],[PRODR_SUPP_CD]] &amp; " - " &amp; Table_tbl_ProdcrSupp[[#This Row],[PRODR_SUPP_NM]])</f>
        <v>P0721 - Aerflo</v>
      </c>
      <c r="Q25" s="2" t="s">
        <v>14868</v>
      </c>
      <c r="R25" s="2" t="s">
        <v>14869</v>
      </c>
      <c r="T25" s="2" t="s">
        <v>13640</v>
      </c>
      <c r="U25" s="2" t="s">
        <v>13641</v>
      </c>
      <c r="V25" s="2" t="s">
        <v>13642</v>
      </c>
      <c r="W25" s="2" t="s">
        <v>248</v>
      </c>
      <c r="X25" s="2" t="s">
        <v>13639</v>
      </c>
    </row>
    <row r="26" spans="10:24" x14ac:dyDescent="0.25">
      <c r="P26" s="2" t="str">
        <f>IF(Table_tbl_ProdcrSupp[[#This Row],[PRODR_SUPP_CD]] = "", "", Table_tbl_ProdcrSupp[[#This Row],[PRODR_SUPP_CD]] &amp; " - " &amp; Table_tbl_ProdcrSupp[[#This Row],[PRODR_SUPP_NM]])</f>
        <v>P1012 - Aerosmith Fastening</v>
      </c>
      <c r="Q26" s="2" t="s">
        <v>14870</v>
      </c>
      <c r="R26" s="2" t="s">
        <v>14871</v>
      </c>
      <c r="T26" s="2" t="s">
        <v>13636</v>
      </c>
      <c r="U26" s="2" t="s">
        <v>13637</v>
      </c>
      <c r="V26" s="2" t="s">
        <v>13638</v>
      </c>
      <c r="W26" s="2" t="s">
        <v>13635</v>
      </c>
      <c r="X26" s="2" t="s">
        <v>13634</v>
      </c>
    </row>
    <row r="27" spans="10:24" x14ac:dyDescent="0.25">
      <c r="P27" s="2" t="str">
        <f>IF(Table_tbl_ProdcrSupp[[#This Row],[PRODR_SUPP_CD]] = "", "", Table_tbl_ProdcrSupp[[#This Row],[PRODR_SUPP_CD]] &amp; " - " &amp; Table_tbl_ProdcrSupp[[#This Row],[PRODR_SUPP_NM]])</f>
        <v>P0422 - Aetna Insulated Wire Company</v>
      </c>
      <c r="Q27" s="2" t="s">
        <v>14872</v>
      </c>
      <c r="R27" s="2" t="s">
        <v>14873</v>
      </c>
      <c r="T27" s="2" t="s">
        <v>13631</v>
      </c>
      <c r="U27" s="2" t="s">
        <v>13632</v>
      </c>
      <c r="V27" s="2" t="s">
        <v>13633</v>
      </c>
      <c r="W27" s="2" t="s">
        <v>13630</v>
      </c>
      <c r="X27" s="2" t="s">
        <v>13629</v>
      </c>
    </row>
    <row r="28" spans="10:24" x14ac:dyDescent="0.25">
      <c r="P28" s="2" t="str">
        <f>IF(Table_tbl_ProdcrSupp[[#This Row],[PRODR_SUPP_CD]] = "", "", Table_tbl_ProdcrSupp[[#This Row],[PRODR_SUPP_CD]] &amp; " - " &amp; Table_tbl_ProdcrSupp[[#This Row],[PRODR_SUPP_NM]])</f>
        <v>P0239 - Aexcel Corporation</v>
      </c>
      <c r="Q28" s="2" t="s">
        <v>14874</v>
      </c>
      <c r="R28" s="2" t="s">
        <v>14875</v>
      </c>
      <c r="T28" s="2" t="s">
        <v>13626</v>
      </c>
      <c r="U28" s="2" t="s">
        <v>13627</v>
      </c>
      <c r="V28" s="2" t="s">
        <v>13628</v>
      </c>
      <c r="W28" s="2" t="s">
        <v>677</v>
      </c>
      <c r="X28" s="2" t="s">
        <v>13625</v>
      </c>
    </row>
    <row r="29" spans="10:24" x14ac:dyDescent="0.25">
      <c r="P29" s="2" t="str">
        <f>IF(Table_tbl_ProdcrSupp[[#This Row],[PRODR_SUPP_CD]] = "", "", Table_tbl_ProdcrSupp[[#This Row],[PRODR_SUPP_CD]] &amp; " - " &amp; Table_tbl_ProdcrSupp[[#This Row],[PRODR_SUPP_NM]])</f>
        <v>P0864 - AFCO Steel</v>
      </c>
      <c r="Q29" s="2" t="s">
        <v>14876</v>
      </c>
      <c r="R29" s="2" t="s">
        <v>14877</v>
      </c>
      <c r="T29" s="2" t="s">
        <v>14400</v>
      </c>
      <c r="U29" s="2" t="s">
        <v>14399</v>
      </c>
      <c r="V29" s="2" t="s">
        <v>14553</v>
      </c>
      <c r="W29" s="2" t="s">
        <v>14401</v>
      </c>
      <c r="X29" s="2" t="s">
        <v>14402</v>
      </c>
    </row>
    <row r="30" spans="10:24" x14ac:dyDescent="0.25">
      <c r="P30" s="2" t="str">
        <f>IF(Table_tbl_ProdcrSupp[[#This Row],[PRODR_SUPP_CD]] = "", "", Table_tbl_ProdcrSupp[[#This Row],[PRODR_SUPP_CD]] &amp; " - " &amp; Table_tbl_ProdcrSupp[[#This Row],[PRODR_SUPP_NM]])</f>
        <v>1071 - AGGREGATE INDUSTRIES</v>
      </c>
      <c r="Q30" s="2" t="s">
        <v>14878</v>
      </c>
      <c r="R30" s="2" t="s">
        <v>14165</v>
      </c>
      <c r="T30" s="2" t="s">
        <v>13622</v>
      </c>
      <c r="U30" s="2" t="s">
        <v>13623</v>
      </c>
      <c r="V30" s="2" t="s">
        <v>13624</v>
      </c>
      <c r="W30" s="2" t="s">
        <v>1530</v>
      </c>
      <c r="X30" s="2" t="s">
        <v>13621</v>
      </c>
    </row>
    <row r="31" spans="10:24" x14ac:dyDescent="0.25">
      <c r="P31" s="2" t="str">
        <f>IF(Table_tbl_ProdcrSupp[[#This Row],[PRODR_SUPP_CD]] = "", "", Table_tbl_ProdcrSupp[[#This Row],[PRODR_SUPP_CD]] &amp; " - " &amp; Table_tbl_ProdcrSupp[[#This Row],[PRODR_SUPP_NM]])</f>
        <v>P0008 - AgrEvo USA Company</v>
      </c>
      <c r="Q31" s="2" t="s">
        <v>14879</v>
      </c>
      <c r="R31" s="2" t="s">
        <v>14880</v>
      </c>
      <c r="T31" s="2" t="s">
        <v>13618</v>
      </c>
      <c r="U31" s="2" t="s">
        <v>13619</v>
      </c>
      <c r="V31" s="2" t="s">
        <v>13620</v>
      </c>
      <c r="W31" s="2" t="s">
        <v>543</v>
      </c>
      <c r="X31" s="2" t="s">
        <v>13617</v>
      </c>
    </row>
    <row r="32" spans="10:24" x14ac:dyDescent="0.25">
      <c r="P32" s="2" t="str">
        <f>IF(Table_tbl_ProdcrSupp[[#This Row],[PRODR_SUPP_CD]] = "", "", Table_tbl_ProdcrSupp[[#This Row],[PRODR_SUPP_CD]] &amp; " - " &amp; Table_tbl_ProdcrSupp[[#This Row],[PRODR_SUPP_NM]])</f>
        <v>P0634 - Akona</v>
      </c>
      <c r="Q32" s="2" t="s">
        <v>14881</v>
      </c>
      <c r="R32" s="2" t="s">
        <v>14882</v>
      </c>
      <c r="T32" s="2" t="s">
        <v>13614</v>
      </c>
      <c r="U32" s="2" t="s">
        <v>13615</v>
      </c>
      <c r="V32" s="2" t="s">
        <v>13616</v>
      </c>
      <c r="W32" s="2" t="s">
        <v>1407</v>
      </c>
      <c r="X32" s="2" t="s">
        <v>13613</v>
      </c>
    </row>
    <row r="33" spans="16:24" x14ac:dyDescent="0.25">
      <c r="P33" s="2" t="str">
        <f>IF(Table_tbl_ProdcrSupp[[#This Row],[PRODR_SUPP_CD]] = "", "", Table_tbl_ProdcrSupp[[#This Row],[PRODR_SUPP_CD]] &amp; " - " &amp; Table_tbl_ProdcrSupp[[#This Row],[PRODR_SUPP_NM]])</f>
        <v>P0522 - Akron Foundry</v>
      </c>
      <c r="Q33" s="2" t="s">
        <v>14883</v>
      </c>
      <c r="R33" s="2" t="s">
        <v>14884</v>
      </c>
      <c r="T33" s="2" t="s">
        <v>13610</v>
      </c>
      <c r="U33" s="2" t="s">
        <v>13611</v>
      </c>
      <c r="V33" s="2" t="s">
        <v>13612</v>
      </c>
      <c r="W33" s="2" t="s">
        <v>606</v>
      </c>
      <c r="X33" s="2" t="s">
        <v>13609</v>
      </c>
    </row>
    <row r="34" spans="16:24" x14ac:dyDescent="0.25">
      <c r="P34" s="2" t="str">
        <f>IF(Table_tbl_ProdcrSupp[[#This Row],[PRODR_SUPP_CD]] = "", "", Table_tbl_ProdcrSupp[[#This Row],[PRODR_SUPP_CD]] &amp; " - " &amp; Table_tbl_ProdcrSupp[[#This Row],[PRODR_SUPP_NM]])</f>
        <v>P0051 - AKT Corporation</v>
      </c>
      <c r="Q34" s="2" t="s">
        <v>14885</v>
      </c>
      <c r="R34" s="2" t="s">
        <v>14886</v>
      </c>
      <c r="T34" s="2" t="s">
        <v>13606</v>
      </c>
      <c r="U34" s="2" t="s">
        <v>13607</v>
      </c>
      <c r="V34" s="2" t="s">
        <v>13608</v>
      </c>
      <c r="W34" s="2" t="s">
        <v>591</v>
      </c>
      <c r="X34" s="2" t="s">
        <v>13605</v>
      </c>
    </row>
    <row r="35" spans="16:24" x14ac:dyDescent="0.25">
      <c r="P35" s="2" t="str">
        <f>IF(Table_tbl_ProdcrSupp[[#This Row],[PRODR_SUPP_CD]] = "", "", Table_tbl_ProdcrSupp[[#This Row],[PRODR_SUPP_CD]] &amp; " - " &amp; Table_tbl_ProdcrSupp[[#This Row],[PRODR_SUPP_NM]])</f>
        <v>P0646 - Akzo Nobel Corporation</v>
      </c>
      <c r="Q35" s="2" t="s">
        <v>14887</v>
      </c>
      <c r="R35" s="2" t="s">
        <v>14888</v>
      </c>
      <c r="T35" s="2" t="s">
        <v>13602</v>
      </c>
      <c r="U35" s="2" t="s">
        <v>13603</v>
      </c>
      <c r="V35" s="2" t="s">
        <v>13604</v>
      </c>
      <c r="W35" s="2" t="s">
        <v>13601</v>
      </c>
      <c r="X35" s="2" t="s">
        <v>13600</v>
      </c>
    </row>
    <row r="36" spans="16:24" x14ac:dyDescent="0.25">
      <c r="P36" s="2" t="str">
        <f>IF(Table_tbl_ProdcrSupp[[#This Row],[PRODR_SUPP_CD]] = "", "", Table_tbl_ProdcrSupp[[#This Row],[PRODR_SUPP_CD]] &amp; " - " &amp; Table_tbl_ProdcrSupp[[#This Row],[PRODR_SUPP_NM]])</f>
        <v>P0477 - Alan Wire</v>
      </c>
      <c r="Q36" s="2" t="s">
        <v>14889</v>
      </c>
      <c r="R36" s="2" t="s">
        <v>14890</v>
      </c>
      <c r="T36" s="2" t="s">
        <v>13597</v>
      </c>
      <c r="U36" s="2" t="s">
        <v>13598</v>
      </c>
      <c r="V36" s="2" t="s">
        <v>13599</v>
      </c>
      <c r="W36" s="2" t="s">
        <v>277</v>
      </c>
      <c r="X36" s="2" t="s">
        <v>13596</v>
      </c>
    </row>
    <row r="37" spans="16:24" x14ac:dyDescent="0.25">
      <c r="P37" s="2" t="str">
        <f>IF(Table_tbl_ProdcrSupp[[#This Row],[PRODR_SUPP_CD]] = "", "", Table_tbl_ProdcrSupp[[#This Row],[PRODR_SUPP_CD]] &amp; " - " &amp; Table_tbl_ProdcrSupp[[#This Row],[PRODR_SUPP_NM]])</f>
        <v>P0434 - Alcatel Cable Company</v>
      </c>
      <c r="Q37" s="2" t="s">
        <v>14891</v>
      </c>
      <c r="R37" s="2" t="s">
        <v>14892</v>
      </c>
      <c r="T37" s="2" t="s">
        <v>13593</v>
      </c>
      <c r="U37" s="2" t="s">
        <v>13594</v>
      </c>
      <c r="V37" s="2" t="s">
        <v>13595</v>
      </c>
      <c r="W37" s="2" t="s">
        <v>277</v>
      </c>
      <c r="X37" s="2" t="s">
        <v>13592</v>
      </c>
    </row>
    <row r="38" spans="16:24" x14ac:dyDescent="0.25">
      <c r="P38" s="2" t="str">
        <f>IF(Table_tbl_ProdcrSupp[[#This Row],[PRODR_SUPP_CD]] = "", "", Table_tbl_ProdcrSupp[[#This Row],[PRODR_SUPP_CD]] &amp; " - " &amp; Table_tbl_ProdcrSupp[[#This Row],[PRODR_SUPP_NM]])</f>
        <v>P0602 - Alert Tile</v>
      </c>
      <c r="Q38" s="2" t="s">
        <v>14893</v>
      </c>
      <c r="R38" s="2" t="s">
        <v>14894</v>
      </c>
      <c r="T38" s="2" t="s">
        <v>13589</v>
      </c>
      <c r="U38" s="2" t="s">
        <v>13590</v>
      </c>
      <c r="V38" s="2" t="s">
        <v>13591</v>
      </c>
      <c r="W38" s="2" t="s">
        <v>240</v>
      </c>
      <c r="X38" s="2" t="s">
        <v>13588</v>
      </c>
    </row>
    <row r="39" spans="16:24" x14ac:dyDescent="0.25">
      <c r="P39" s="143" t="str">
        <f>IF(Table_tbl_ProdcrSupp[[#This Row],[PRODR_SUPP_CD]] = "", "", Table_tbl_ProdcrSupp[[#This Row],[PRODR_SUPP_CD]] &amp; " - " &amp; Table_tbl_ProdcrSupp[[#This Row],[PRODR_SUPP_NM]])</f>
        <v>P0128 - All Roads</v>
      </c>
      <c r="Q39" s="7" t="s">
        <v>14895</v>
      </c>
      <c r="R39" s="7" t="s">
        <v>14896</v>
      </c>
      <c r="T39" s="2" t="s">
        <v>13585</v>
      </c>
      <c r="U39" s="2" t="s">
        <v>13586</v>
      </c>
      <c r="V39" s="2" t="s">
        <v>13587</v>
      </c>
      <c r="W39" s="2" t="s">
        <v>577</v>
      </c>
      <c r="X39" s="2" t="s">
        <v>13584</v>
      </c>
    </row>
    <row r="40" spans="16:24" x14ac:dyDescent="0.25">
      <c r="P40" s="143" t="str">
        <f>IF(Table_tbl_ProdcrSupp[[#This Row],[PRODR_SUPP_CD]] = "", "", Table_tbl_ProdcrSupp[[#This Row],[PRODR_SUPP_CD]] &amp; " - " &amp; Table_tbl_ProdcrSupp[[#This Row],[PRODR_SUPP_NM]])</f>
        <v>RM1001 - Allard Precast &amp; Readi-Mix</v>
      </c>
      <c r="Q40" s="7" t="s">
        <v>14489</v>
      </c>
      <c r="R40" s="7" t="s">
        <v>14490</v>
      </c>
      <c r="T40" s="2" t="s">
        <v>13581</v>
      </c>
      <c r="U40" s="2" t="s">
        <v>13582</v>
      </c>
      <c r="V40" s="2" t="s">
        <v>13583</v>
      </c>
      <c r="W40" s="2" t="s">
        <v>13580</v>
      </c>
      <c r="X40" s="2" t="s">
        <v>13579</v>
      </c>
    </row>
    <row r="41" spans="16:24" x14ac:dyDescent="0.25">
      <c r="P41" s="143" t="str">
        <f>IF(Table_tbl_ProdcrSupp[[#This Row],[PRODR_SUPP_CD]] = "", "", Table_tbl_ProdcrSupp[[#This Row],[PRODR_SUPP_CD]] &amp; " - " &amp; Table_tbl_ProdcrSupp[[#This Row],[PRODR_SUPP_NM]])</f>
        <v>P0849 - Alliance Geosynthetics</v>
      </c>
      <c r="Q41" s="7" t="s">
        <v>14897</v>
      </c>
      <c r="R41" s="7" t="s">
        <v>14898</v>
      </c>
      <c r="T41" s="2" t="s">
        <v>13576</v>
      </c>
      <c r="U41" s="2" t="s">
        <v>13577</v>
      </c>
      <c r="V41" s="2" t="s">
        <v>13578</v>
      </c>
      <c r="W41" s="2" t="s">
        <v>5801</v>
      </c>
      <c r="X41" s="2" t="s">
        <v>13575</v>
      </c>
    </row>
    <row r="42" spans="16:24" x14ac:dyDescent="0.25">
      <c r="P42" s="143" t="str">
        <f>IF(Table_tbl_ProdcrSupp[[#This Row],[PRODR_SUPP_CD]] = "", "", Table_tbl_ProdcrSupp[[#This Row],[PRODR_SUPP_CD]] &amp; " - " &amp; Table_tbl_ProdcrSupp[[#This Row],[PRODR_SUPP_NM]])</f>
        <v>P0111 - Allied Tube and Conduit</v>
      </c>
      <c r="Q42" s="7" t="s">
        <v>14899</v>
      </c>
      <c r="R42" s="7" t="s">
        <v>14900</v>
      </c>
      <c r="T42" s="2" t="s">
        <v>14556</v>
      </c>
      <c r="U42" s="2" t="s">
        <v>14555</v>
      </c>
      <c r="V42" s="2" t="s">
        <v>14554</v>
      </c>
      <c r="W42" s="2" t="s">
        <v>14557</v>
      </c>
      <c r="X42" s="2" t="s">
        <v>14558</v>
      </c>
    </row>
    <row r="43" spans="16:24" x14ac:dyDescent="0.25">
      <c r="P43" s="143" t="str">
        <f>IF(Table_tbl_ProdcrSupp[[#This Row],[PRODR_SUPP_CD]] = "", "", Table_tbl_ProdcrSupp[[#This Row],[PRODR_SUPP_CD]] &amp; " - " &amp; Table_tbl_ProdcrSupp[[#This Row],[PRODR_SUPP_NM]])</f>
        <v>P1040 - ALP Supply</v>
      </c>
      <c r="Q43" s="7" t="s">
        <v>14901</v>
      </c>
      <c r="R43" s="7" t="s">
        <v>14902</v>
      </c>
      <c r="T43" s="2" t="s">
        <v>17233</v>
      </c>
      <c r="U43" s="2" t="s">
        <v>17232</v>
      </c>
      <c r="V43" s="2" t="s">
        <v>17231</v>
      </c>
      <c r="W43" s="2" t="s">
        <v>17234</v>
      </c>
      <c r="X43" s="2" t="s">
        <v>17235</v>
      </c>
    </row>
    <row r="44" spans="16:24" x14ac:dyDescent="0.25">
      <c r="P44" s="143" t="str">
        <f>IF(Table_tbl_ProdcrSupp[[#This Row],[PRODR_SUPP_CD]] = "", "", Table_tbl_ProdcrSupp[[#This Row],[PRODR_SUPP_CD]] &amp; " - " &amp; Table_tbl_ProdcrSupp[[#This Row],[PRODR_SUPP_NM]])</f>
        <v>P0197 - Alpine Stormwater Management</v>
      </c>
      <c r="Q44" s="7" t="s">
        <v>14903</v>
      </c>
      <c r="R44" s="7" t="s">
        <v>14904</v>
      </c>
      <c r="T44" s="2" t="s">
        <v>13572</v>
      </c>
      <c r="U44" s="2" t="s">
        <v>13573</v>
      </c>
      <c r="V44" s="2" t="s">
        <v>13574</v>
      </c>
      <c r="W44" s="2" t="s">
        <v>1045</v>
      </c>
      <c r="X44" s="2" t="s">
        <v>13571</v>
      </c>
    </row>
    <row r="45" spans="16:24" x14ac:dyDescent="0.25">
      <c r="P45" s="143" t="str">
        <f>IF(Table_tbl_ProdcrSupp[[#This Row],[PRODR_SUPP_CD]] = "", "", Table_tbl_ProdcrSupp[[#This Row],[PRODR_SUPP_CD]] &amp; " - " &amp; Table_tbl_ProdcrSupp[[#This Row],[PRODR_SUPP_NM]])</f>
        <v>P0380 - Alton</v>
      </c>
      <c r="Q45" s="7" t="s">
        <v>14905</v>
      </c>
      <c r="R45" s="7" t="s">
        <v>14906</v>
      </c>
      <c r="T45" s="2" t="s">
        <v>13568</v>
      </c>
      <c r="U45" s="2" t="s">
        <v>13569</v>
      </c>
      <c r="V45" s="2" t="s">
        <v>13570</v>
      </c>
      <c r="W45" s="2" t="s">
        <v>155</v>
      </c>
      <c r="X45" s="2" t="s">
        <v>13560</v>
      </c>
    </row>
    <row r="46" spans="16:24" x14ac:dyDescent="0.25">
      <c r="P46" s="143" t="str">
        <f>IF(Table_tbl_ProdcrSupp[[#This Row],[PRODR_SUPP_CD]] = "", "", Table_tbl_ProdcrSupp[[#This Row],[PRODR_SUPP_CD]] &amp; " - " &amp; Table_tbl_ProdcrSupp[[#This Row],[PRODR_SUPP_NM]])</f>
        <v>P0104 - Amerace Corporation</v>
      </c>
      <c r="Q46" s="7" t="s">
        <v>14907</v>
      </c>
      <c r="R46" s="7" t="s">
        <v>14908</v>
      </c>
      <c r="T46" s="2" t="s">
        <v>13565</v>
      </c>
      <c r="U46" s="2" t="s">
        <v>13566</v>
      </c>
      <c r="V46" s="2" t="s">
        <v>13567</v>
      </c>
      <c r="W46" s="2" t="s">
        <v>1269</v>
      </c>
      <c r="X46" s="2" t="s">
        <v>13560</v>
      </c>
    </row>
    <row r="47" spans="16:24" x14ac:dyDescent="0.25">
      <c r="P47" s="143" t="str">
        <f>IF(Table_tbl_ProdcrSupp[[#This Row],[PRODR_SUPP_CD]] = "", "", Table_tbl_ProdcrSupp[[#This Row],[PRODR_SUPP_CD]] &amp; " - " &amp; Table_tbl_ProdcrSupp[[#This Row],[PRODR_SUPP_NM]])</f>
        <v>P0993 - American Cast Iron Pipe Co.</v>
      </c>
      <c r="Q47" s="7" t="s">
        <v>14909</v>
      </c>
      <c r="R47" s="7" t="s">
        <v>14910</v>
      </c>
      <c r="T47" s="2" t="s">
        <v>13562</v>
      </c>
      <c r="U47" s="2" t="s">
        <v>13563</v>
      </c>
      <c r="V47" s="2" t="s">
        <v>13564</v>
      </c>
      <c r="W47" s="2" t="s">
        <v>13561</v>
      </c>
      <c r="X47" s="2" t="s">
        <v>13560</v>
      </c>
    </row>
    <row r="48" spans="16:24" x14ac:dyDescent="0.25">
      <c r="P48" s="143" t="str">
        <f>IF(Table_tbl_ProdcrSupp[[#This Row],[PRODR_SUPP_CD]] = "", "", Table_tbl_ProdcrSupp[[#This Row],[PRODR_SUPP_CD]] &amp; " - " &amp; Table_tbl_ProdcrSupp[[#This Row],[PRODR_SUPP_NM]])</f>
        <v>AH63 - American Civil Constructors Canada  ULC (ACCC)</v>
      </c>
      <c r="Q48" s="7" t="s">
        <v>14911</v>
      </c>
      <c r="R48" s="7" t="s">
        <v>14912</v>
      </c>
      <c r="T48" s="2" t="s">
        <v>17399</v>
      </c>
      <c r="U48" s="2" t="s">
        <v>17398</v>
      </c>
      <c r="V48" s="2" t="s">
        <v>17397</v>
      </c>
      <c r="W48" s="2" t="s">
        <v>17400</v>
      </c>
      <c r="X48" s="2" t="s">
        <v>17401</v>
      </c>
    </row>
    <row r="49" spans="16:24" x14ac:dyDescent="0.25">
      <c r="P49" s="143" t="str">
        <f>IF(Table_tbl_ProdcrSupp[[#This Row],[PRODR_SUPP_CD]] = "", "", Table_tbl_ProdcrSupp[[#This Row],[PRODR_SUPP_CD]] &amp; " - " &amp; Table_tbl_ProdcrSupp[[#This Row],[PRODR_SUPP_NM]])</f>
        <v>AD88 - American Civil Constructors Holding  Inc.</v>
      </c>
      <c r="Q49" s="7" t="s">
        <v>14913</v>
      </c>
      <c r="R49" s="7" t="s">
        <v>14914</v>
      </c>
      <c r="T49" s="2" t="s">
        <v>13557</v>
      </c>
      <c r="U49" s="2" t="s">
        <v>13558</v>
      </c>
      <c r="V49" s="2" t="s">
        <v>13559</v>
      </c>
      <c r="W49" s="2" t="s">
        <v>1933</v>
      </c>
      <c r="X49" s="2" t="s">
        <v>13556</v>
      </c>
    </row>
    <row r="50" spans="16:24" x14ac:dyDescent="0.25">
      <c r="P50" s="143" t="str">
        <f>IF(Table_tbl_ProdcrSupp[[#This Row],[PRODR_SUPP_CD]] = "", "", Table_tbl_ProdcrSupp[[#This Row],[PRODR_SUPP_CD]] &amp; " - " &amp; Table_tbl_ProdcrSupp[[#This Row],[PRODR_SUPP_NM]])</f>
        <v>AV58 - American Civil Constructors LLC DBA ACCMountain W</v>
      </c>
      <c r="Q50" s="7" t="s">
        <v>14915</v>
      </c>
      <c r="R50" s="7" t="s">
        <v>14916</v>
      </c>
      <c r="T50" s="2" t="s">
        <v>13553</v>
      </c>
      <c r="U50" s="2" t="s">
        <v>13554</v>
      </c>
      <c r="V50" s="2" t="s">
        <v>13555</v>
      </c>
      <c r="W50" s="2" t="s">
        <v>835</v>
      </c>
      <c r="X50" s="2" t="s">
        <v>13552</v>
      </c>
    </row>
    <row r="51" spans="16:24" x14ac:dyDescent="0.25">
      <c r="P51" s="143" t="str">
        <f>IF(Table_tbl_ProdcrSupp[[#This Row],[PRODR_SUPP_CD]] = "", "", Table_tbl_ProdcrSupp[[#This Row],[PRODR_SUPP_CD]] &amp; " - " &amp; Table_tbl_ProdcrSupp[[#This Row],[PRODR_SUPP_NM]])</f>
        <v>AF85 - American Civil Constructors West Coast  Inc</v>
      </c>
      <c r="Q51" s="7" t="s">
        <v>14917</v>
      </c>
      <c r="R51" s="7" t="s">
        <v>14918</v>
      </c>
      <c r="T51" s="2" t="s">
        <v>13549</v>
      </c>
      <c r="U51" s="2" t="s">
        <v>13550</v>
      </c>
      <c r="V51" s="2" t="s">
        <v>13551</v>
      </c>
      <c r="W51" s="2" t="s">
        <v>2617</v>
      </c>
      <c r="X51" s="2" t="s">
        <v>1791</v>
      </c>
    </row>
    <row r="52" spans="16:24" x14ac:dyDescent="0.25">
      <c r="P52" s="143" t="str">
        <f>IF(Table_tbl_ProdcrSupp[[#This Row],[PRODR_SUPP_CD]] = "", "", Table_tbl_ProdcrSupp[[#This Row],[PRODR_SUPP_CD]] &amp; " - " &amp; Table_tbl_ProdcrSupp[[#This Row],[PRODR_SUPP_NM]])</f>
        <v>C553 - American Civil Constructors West Coast  LLC</v>
      </c>
      <c r="Q52" s="7" t="s">
        <v>14919</v>
      </c>
      <c r="R52" s="7" t="s">
        <v>14920</v>
      </c>
      <c r="T52" s="2" t="s">
        <v>13546</v>
      </c>
      <c r="U52" s="2" t="s">
        <v>13547</v>
      </c>
      <c r="V52" s="2" t="s">
        <v>13548</v>
      </c>
      <c r="W52" s="2" t="s">
        <v>1108</v>
      </c>
      <c r="X52" s="2" t="s">
        <v>13545</v>
      </c>
    </row>
    <row r="53" spans="16:24" x14ac:dyDescent="0.25">
      <c r="P53" s="143" t="str">
        <f>IF(Table_tbl_ProdcrSupp[[#This Row],[PRODR_SUPP_CD]] = "", "", Table_tbl_ProdcrSupp[[#This Row],[PRODR_SUPP_CD]] &amp; " - " &amp; Table_tbl_ProdcrSupp[[#This Row],[PRODR_SUPP_NM]])</f>
        <v>P0206 - American Civil Constructors, Inc</v>
      </c>
      <c r="Q53" s="7" t="s">
        <v>14921</v>
      </c>
      <c r="R53" s="7" t="s">
        <v>14922</v>
      </c>
      <c r="T53" s="2" t="s">
        <v>13542</v>
      </c>
      <c r="U53" s="2" t="s">
        <v>13543</v>
      </c>
      <c r="V53" s="2" t="s">
        <v>13544</v>
      </c>
      <c r="W53" s="2" t="s">
        <v>363</v>
      </c>
      <c r="X53" s="2" t="s">
        <v>13541</v>
      </c>
    </row>
    <row r="54" spans="16:24" x14ac:dyDescent="0.25">
      <c r="P54" s="143" t="str">
        <f>IF(Table_tbl_ProdcrSupp[[#This Row],[PRODR_SUPP_CD]] = "", "", Table_tbl_ProdcrSupp[[#This Row],[PRODR_SUPP_CD]] &amp; " - " &amp; Table_tbl_ProdcrSupp[[#This Row],[PRODR_SUPP_NM]])</f>
        <v>2822 - AMERICAN CONCRETE PRODUCTS CO.</v>
      </c>
      <c r="Q54" s="7" t="s">
        <v>14923</v>
      </c>
      <c r="R54" s="7" t="s">
        <v>14924</v>
      </c>
      <c r="T54" s="2" t="s">
        <v>13538</v>
      </c>
      <c r="U54" s="2" t="s">
        <v>13539</v>
      </c>
      <c r="V54" s="2" t="s">
        <v>13540</v>
      </c>
      <c r="W54" s="2" t="s">
        <v>13537</v>
      </c>
      <c r="X54" s="2" t="s">
        <v>13536</v>
      </c>
    </row>
    <row r="55" spans="16:24" x14ac:dyDescent="0.25">
      <c r="P55" s="143" t="str">
        <f>IF(Table_tbl_ProdcrSupp[[#This Row],[PRODR_SUPP_CD]] = "", "", Table_tbl_ProdcrSupp[[#This Row],[PRODR_SUPP_CD]] &amp; " - " &amp; Table_tbl_ProdcrSupp[[#This Row],[PRODR_SUPP_NM]])</f>
        <v>P0700 - American Electric Lighting</v>
      </c>
      <c r="Q55" s="7" t="s">
        <v>14925</v>
      </c>
      <c r="R55" s="7" t="s">
        <v>14926</v>
      </c>
      <c r="T55" s="2" t="s">
        <v>13533</v>
      </c>
      <c r="U55" s="2" t="s">
        <v>13534</v>
      </c>
      <c r="V55" s="2" t="s">
        <v>13535</v>
      </c>
      <c r="W55" s="2" t="s">
        <v>3551</v>
      </c>
      <c r="X55" s="2" t="s">
        <v>13532</v>
      </c>
    </row>
    <row r="56" spans="16:24" x14ac:dyDescent="0.25">
      <c r="P56" s="143" t="str">
        <f>IF(Table_tbl_ProdcrSupp[[#This Row],[PRODR_SUPP_CD]] = "", "", Table_tbl_ProdcrSupp[[#This Row],[PRODR_SUPP_CD]] &amp; " - " &amp; Table_tbl_ProdcrSupp[[#This Row],[PRODR_SUPP_NM]])</f>
        <v>EC03 - American Excelsior Company</v>
      </c>
      <c r="Q56" s="7" t="s">
        <v>14927</v>
      </c>
      <c r="R56" s="7" t="s">
        <v>14928</v>
      </c>
      <c r="T56" s="2" t="s">
        <v>13529</v>
      </c>
      <c r="U56" s="2" t="s">
        <v>13530</v>
      </c>
      <c r="V56" s="2" t="s">
        <v>13531</v>
      </c>
      <c r="W56" s="2" t="s">
        <v>13528</v>
      </c>
      <c r="X56" s="2" t="s">
        <v>13527</v>
      </c>
    </row>
    <row r="57" spans="16:24" x14ac:dyDescent="0.25">
      <c r="P57" s="143" t="str">
        <f>IF(Table_tbl_ProdcrSupp[[#This Row],[PRODR_SUPP_CD]] = "", "", Table_tbl_ProdcrSupp[[#This Row],[PRODR_SUPP_CD]] &amp; " - " &amp; Table_tbl_ProdcrSupp[[#This Row],[PRODR_SUPP_NM]])</f>
        <v>4741 - American Fence Company  LLC</v>
      </c>
      <c r="Q57" s="7" t="s">
        <v>14929</v>
      </c>
      <c r="R57" s="7" t="s">
        <v>14930</v>
      </c>
      <c r="T57" s="2" t="s">
        <v>16895</v>
      </c>
      <c r="U57" s="2" t="s">
        <v>16894</v>
      </c>
      <c r="V57" s="2" t="s">
        <v>16893</v>
      </c>
      <c r="W57" s="2" t="s">
        <v>1530</v>
      </c>
      <c r="X57" s="2" t="s">
        <v>16896</v>
      </c>
    </row>
    <row r="58" spans="16:24" x14ac:dyDescent="0.25">
      <c r="P58" s="143" t="str">
        <f>IF(Table_tbl_ProdcrSupp[[#This Row],[PRODR_SUPP_CD]] = "", "", Table_tbl_ProdcrSupp[[#This Row],[PRODR_SUPP_CD]] &amp; " - " &amp; Table_tbl_ProdcrSupp[[#This Row],[PRODR_SUPP_NM]])</f>
        <v>C544 - American Fence Company of Sioux City  Inc.</v>
      </c>
      <c r="Q58" s="7" t="s">
        <v>14931</v>
      </c>
      <c r="R58" s="7" t="s">
        <v>14932</v>
      </c>
      <c r="T58" s="2" t="s">
        <v>13524</v>
      </c>
      <c r="U58" s="2" t="s">
        <v>13525</v>
      </c>
      <c r="V58" s="2" t="s">
        <v>13526</v>
      </c>
      <c r="W58" s="2" t="s">
        <v>13523</v>
      </c>
      <c r="X58" s="2" t="s">
        <v>13522</v>
      </c>
    </row>
    <row r="59" spans="16:24" x14ac:dyDescent="0.25">
      <c r="P59" s="143" t="str">
        <f>IF(Table_tbl_ProdcrSupp[[#This Row],[PRODR_SUPP_CD]] = "", "", Table_tbl_ProdcrSupp[[#This Row],[PRODR_SUPP_CD]] &amp; " - " &amp; Table_tbl_ProdcrSupp[[#This Row],[PRODR_SUPP_NM]])</f>
        <v>P0249 - American Fibers and Yarns Company</v>
      </c>
      <c r="Q59" s="7" t="s">
        <v>14933</v>
      </c>
      <c r="R59" s="7" t="s">
        <v>14934</v>
      </c>
      <c r="T59" s="2" t="s">
        <v>14561</v>
      </c>
      <c r="U59" s="2" t="s">
        <v>14560</v>
      </c>
      <c r="V59" s="2" t="s">
        <v>14559</v>
      </c>
      <c r="W59" s="2" t="s">
        <v>282</v>
      </c>
      <c r="X59" s="2" t="s">
        <v>13522</v>
      </c>
    </row>
    <row r="60" spans="16:24" x14ac:dyDescent="0.25">
      <c r="P60" s="143" t="str">
        <f>IF(Table_tbl_ProdcrSupp[[#This Row],[PRODR_SUPP_CD]] = "", "", Table_tbl_ProdcrSupp[[#This Row],[PRODR_SUPP_CD]] &amp; " - " &amp; Table_tbl_ProdcrSupp[[#This Row],[PRODR_SUPP_NM]])</f>
        <v>P0100 - American Highway Technology</v>
      </c>
      <c r="Q60" s="7" t="s">
        <v>14935</v>
      </c>
      <c r="R60" s="7" t="s">
        <v>14936</v>
      </c>
      <c r="T60" s="2" t="s">
        <v>13520</v>
      </c>
      <c r="U60" s="2" t="s">
        <v>13521</v>
      </c>
      <c r="V60" s="2" t="s">
        <v>1</v>
      </c>
      <c r="W60" s="2" t="s">
        <v>13519</v>
      </c>
      <c r="X60" s="2" t="s">
        <v>13505</v>
      </c>
    </row>
    <row r="61" spans="16:24" x14ac:dyDescent="0.25">
      <c r="P61" s="143" t="str">
        <f>IF(Table_tbl_ProdcrSupp[[#This Row],[PRODR_SUPP_CD]] = "", "", Table_tbl_ProdcrSupp[[#This Row],[PRODR_SUPP_CD]] &amp; " - " &amp; Table_tbl_ProdcrSupp[[#This Row],[PRODR_SUPP_NM]])</f>
        <v>P0731 - American Industrial Manufacturers Building Matls</v>
      </c>
      <c r="Q61" s="7" t="s">
        <v>14937</v>
      </c>
      <c r="R61" s="7" t="s">
        <v>14938</v>
      </c>
      <c r="T61" s="2" t="s">
        <v>13516</v>
      </c>
      <c r="U61" s="2" t="s">
        <v>13517</v>
      </c>
      <c r="V61" s="2" t="s">
        <v>13518</v>
      </c>
      <c r="W61" s="2" t="s">
        <v>13515</v>
      </c>
      <c r="X61" s="2" t="s">
        <v>13505</v>
      </c>
    </row>
    <row r="62" spans="16:24" x14ac:dyDescent="0.25">
      <c r="P62" s="143" t="str">
        <f>IF(Table_tbl_ProdcrSupp[[#This Row],[PRODR_SUPP_CD]] = "", "", Table_tbl_ProdcrSupp[[#This Row],[PRODR_SUPP_CD]] &amp; " - " &amp; Table_tbl_ProdcrSupp[[#This Row],[PRODR_SUPP_NM]])</f>
        <v>P0460 - American Insulated Wire</v>
      </c>
      <c r="Q62" s="7" t="s">
        <v>14939</v>
      </c>
      <c r="R62" s="7" t="s">
        <v>14940</v>
      </c>
      <c r="T62" s="2" t="s">
        <v>13512</v>
      </c>
      <c r="U62" s="2" t="s">
        <v>13513</v>
      </c>
      <c r="V62" s="2" t="s">
        <v>13514</v>
      </c>
      <c r="W62" s="2" t="s">
        <v>543</v>
      </c>
      <c r="X62" s="2" t="s">
        <v>13505</v>
      </c>
    </row>
    <row r="63" spans="16:24" x14ac:dyDescent="0.25">
      <c r="P63" s="143" t="str">
        <f>IF(Table_tbl_ProdcrSupp[[#This Row],[PRODR_SUPP_CD]] = "", "", Table_tbl_ProdcrSupp[[#This Row],[PRODR_SUPP_CD]] &amp; " - " &amp; Table_tbl_ProdcrSupp[[#This Row],[PRODR_SUPP_NM]])</f>
        <v>P0496 - American LED Signal, Inc.</v>
      </c>
      <c r="Q63" s="7" t="s">
        <v>14941</v>
      </c>
      <c r="R63" s="7" t="s">
        <v>14942</v>
      </c>
      <c r="T63" s="2" t="s">
        <v>13509</v>
      </c>
      <c r="U63" s="2" t="s">
        <v>13510</v>
      </c>
      <c r="V63" s="2" t="s">
        <v>13511</v>
      </c>
      <c r="W63" s="2" t="s">
        <v>634</v>
      </c>
      <c r="X63" s="2" t="s">
        <v>13505</v>
      </c>
    </row>
    <row r="64" spans="16:24" x14ac:dyDescent="0.25">
      <c r="P64" s="143" t="str">
        <f>IF(Table_tbl_ProdcrSupp[[#This Row],[PRODR_SUPP_CD]] = "", "", Table_tbl_ProdcrSupp[[#This Row],[PRODR_SUPP_CD]] &amp; " - " &amp; Table_tbl_ProdcrSupp[[#This Row],[PRODR_SUPP_NM]])</f>
        <v>P0924 - American Timber and Steel</v>
      </c>
      <c r="Q64" s="7" t="s">
        <v>14943</v>
      </c>
      <c r="R64" s="7" t="s">
        <v>14944</v>
      </c>
      <c r="T64" s="2" t="s">
        <v>13506</v>
      </c>
      <c r="U64" s="2" t="s">
        <v>13507</v>
      </c>
      <c r="V64" s="2" t="s">
        <v>13508</v>
      </c>
      <c r="W64" s="2" t="s">
        <v>331</v>
      </c>
      <c r="X64" s="2" t="s">
        <v>13505</v>
      </c>
    </row>
    <row r="65" spans="16:24" x14ac:dyDescent="0.25">
      <c r="P65" s="143" t="str">
        <f>IF(Table_tbl_ProdcrSupp[[#This Row],[PRODR_SUPP_CD]] = "", "", Table_tbl_ProdcrSupp[[#This Row],[PRODR_SUPP_CD]] &amp; " - " &amp; Table_tbl_ProdcrSupp[[#This Row],[PRODR_SUPP_NM]])</f>
        <v>EC24 - American Wick Drain Corp.</v>
      </c>
      <c r="Q65" s="7" t="s">
        <v>14945</v>
      </c>
      <c r="R65" s="7" t="s">
        <v>14946</v>
      </c>
      <c r="T65" s="2" t="s">
        <v>13502</v>
      </c>
      <c r="U65" s="2" t="s">
        <v>13503</v>
      </c>
      <c r="V65" s="2" t="s">
        <v>13504</v>
      </c>
      <c r="W65" s="2" t="s">
        <v>794</v>
      </c>
      <c r="X65" s="2" t="s">
        <v>13455</v>
      </c>
    </row>
    <row r="66" spans="16:24" x14ac:dyDescent="0.25">
      <c r="P66" s="143" t="str">
        <f>IF(Table_tbl_ProdcrSupp[[#This Row],[PRODR_SUPP_CD]] = "", "", Table_tbl_ProdcrSupp[[#This Row],[PRODR_SUPP_CD]] &amp; " - " &amp; Table_tbl_ProdcrSupp[[#This Row],[PRODR_SUPP_NM]])</f>
        <v>P0906 - Ameristar</v>
      </c>
      <c r="Q66" s="7" t="s">
        <v>14947</v>
      </c>
      <c r="R66" s="7" t="s">
        <v>14948</v>
      </c>
      <c r="T66" s="2" t="s">
        <v>13499</v>
      </c>
      <c r="U66" s="2" t="s">
        <v>13500</v>
      </c>
      <c r="V66" s="2" t="s">
        <v>13501</v>
      </c>
      <c r="W66" s="2" t="s">
        <v>765</v>
      </c>
      <c r="X66" s="2" t="s">
        <v>13455</v>
      </c>
    </row>
    <row r="67" spans="16:24" x14ac:dyDescent="0.25">
      <c r="P67" s="143" t="str">
        <f>IF(Table_tbl_ProdcrSupp[[#This Row],[PRODR_SUPP_CD]] = "", "", Table_tbl_ProdcrSupp[[#This Row],[PRODR_SUPP_CD]] &amp; " - " &amp; Table_tbl_ProdcrSupp[[#This Row],[PRODR_SUPP_NM]])</f>
        <v>P0219 - Ames Construction Company</v>
      </c>
      <c r="Q67" s="7" t="s">
        <v>14949</v>
      </c>
      <c r="R67" s="7" t="s">
        <v>14950</v>
      </c>
      <c r="T67" s="2" t="s">
        <v>13496</v>
      </c>
      <c r="U67" s="2" t="s">
        <v>13497</v>
      </c>
      <c r="V67" s="2" t="s">
        <v>13498</v>
      </c>
      <c r="W67" s="2" t="s">
        <v>706</v>
      </c>
      <c r="X67" s="2" t="s">
        <v>13455</v>
      </c>
    </row>
    <row r="68" spans="16:24" x14ac:dyDescent="0.25">
      <c r="P68" s="143" t="str">
        <f>IF(Table_tbl_ProdcrSupp[[#This Row],[PRODR_SUPP_CD]] = "", "", Table_tbl_ProdcrSupp[[#This Row],[PRODR_SUPP_CD]] &amp; " - " &amp; Table_tbl_ProdcrSupp[[#This Row],[PRODR_SUPP_NM]])</f>
        <v>EC19 - Amoco Fabric &amp; Fibers Co.</v>
      </c>
      <c r="Q68" s="7" t="s">
        <v>14951</v>
      </c>
      <c r="R68" s="7" t="s">
        <v>14952</v>
      </c>
      <c r="T68" s="2" t="s">
        <v>17236</v>
      </c>
      <c r="U68" s="2" t="s">
        <v>13494</v>
      </c>
      <c r="V68" s="2" t="s">
        <v>13495</v>
      </c>
      <c r="W68" s="2" t="s">
        <v>133</v>
      </c>
      <c r="X68" s="2" t="s">
        <v>13455</v>
      </c>
    </row>
    <row r="69" spans="16:24" x14ac:dyDescent="0.25">
      <c r="P69" s="143" t="str">
        <f>IF(Table_tbl_ProdcrSupp[[#This Row],[PRODR_SUPP_CD]] = "", "", Table_tbl_ProdcrSupp[[#This Row],[PRODR_SUPP_CD]] &amp; " - " &amp; Table_tbl_ProdcrSupp[[#This Row],[PRODR_SUPP_NM]])</f>
        <v>P0545 - Anchor Wall System</v>
      </c>
      <c r="Q69" s="7" t="s">
        <v>14953</v>
      </c>
      <c r="R69" s="7" t="s">
        <v>14954</v>
      </c>
      <c r="T69" s="2" t="s">
        <v>13491</v>
      </c>
      <c r="U69" s="2" t="s">
        <v>13492</v>
      </c>
      <c r="V69" s="2" t="s">
        <v>13493</v>
      </c>
      <c r="W69" s="2" t="s">
        <v>11166</v>
      </c>
      <c r="X69" s="2" t="s">
        <v>13455</v>
      </c>
    </row>
    <row r="70" spans="16:24" x14ac:dyDescent="0.25">
      <c r="P70" s="143" t="str">
        <f>IF(Table_tbl_ProdcrSupp[[#This Row],[PRODR_SUPP_CD]] = "", "", Table_tbl_ProdcrSupp[[#This Row],[PRODR_SUPP_CD]] &amp; " - " &amp; Table_tbl_ProdcrSupp[[#This Row],[PRODR_SUPP_NM]])</f>
        <v>0120 - ANDERSON SAND &amp; GRAVEL INC.</v>
      </c>
      <c r="Q70" s="7" t="s">
        <v>14955</v>
      </c>
      <c r="R70" s="7" t="s">
        <v>14956</v>
      </c>
      <c r="T70" s="2" t="s">
        <v>13488</v>
      </c>
      <c r="U70" s="2" t="s">
        <v>13489</v>
      </c>
      <c r="V70" s="2" t="s">
        <v>13490</v>
      </c>
      <c r="W70" s="2" t="s">
        <v>926</v>
      </c>
      <c r="X70" s="2" t="s">
        <v>13455</v>
      </c>
    </row>
    <row r="71" spans="16:24" x14ac:dyDescent="0.25">
      <c r="P71" s="143" t="str">
        <f>IF(Table_tbl_ProdcrSupp[[#This Row],[PRODR_SUPP_CD]] = "", "", Table_tbl_ProdcrSupp[[#This Row],[PRODR_SUPP_CD]] &amp; " - " &amp; Table_tbl_ProdcrSupp[[#This Row],[PRODR_SUPP_NM]])</f>
        <v>P0236 - Any Commercially Available Source</v>
      </c>
      <c r="Q71" s="7" t="s">
        <v>14957</v>
      </c>
      <c r="R71" s="7" t="s">
        <v>14958</v>
      </c>
      <c r="T71" s="2" t="s">
        <v>13485</v>
      </c>
      <c r="U71" s="2" t="s">
        <v>13486</v>
      </c>
      <c r="V71" s="2" t="s">
        <v>13487</v>
      </c>
      <c r="W71" s="2" t="s">
        <v>2411</v>
      </c>
      <c r="X71" s="2" t="s">
        <v>13455</v>
      </c>
    </row>
    <row r="72" spans="16:24" x14ac:dyDescent="0.25">
      <c r="P72" s="143" t="str">
        <f>IF(Table_tbl_ProdcrSupp[[#This Row],[PRODR_SUPP_CD]] = "", "", Table_tbl_ProdcrSupp[[#This Row],[PRODR_SUPP_CD]] &amp; " - " &amp; Table_tbl_ProdcrSupp[[#This Row],[PRODR_SUPP_NM]])</f>
        <v>P0761 - AP/M Permaform</v>
      </c>
      <c r="Q72" s="7" t="s">
        <v>14959</v>
      </c>
      <c r="R72" s="7" t="s">
        <v>14960</v>
      </c>
      <c r="T72" s="2" t="s">
        <v>13482</v>
      </c>
      <c r="U72" s="2" t="s">
        <v>13483</v>
      </c>
      <c r="V72" s="2" t="s">
        <v>13484</v>
      </c>
      <c r="W72" s="2" t="s">
        <v>207</v>
      </c>
      <c r="X72" s="2" t="s">
        <v>13455</v>
      </c>
    </row>
    <row r="73" spans="16:24" x14ac:dyDescent="0.25">
      <c r="P73" s="143" t="str">
        <f>IF(Table_tbl_ProdcrSupp[[#This Row],[PRODR_SUPP_CD]] = "", "", Table_tbl_ProdcrSupp[[#This Row],[PRODR_SUPP_CD]] &amp; " - " &amp; Table_tbl_ProdcrSupp[[#This Row],[PRODR_SUPP_NM]])</f>
        <v>C068 - APEX SAND &amp; GRAVEL LLC</v>
      </c>
      <c r="Q73" s="7" t="s">
        <v>14211</v>
      </c>
      <c r="R73" s="7" t="s">
        <v>14961</v>
      </c>
      <c r="T73" s="2" t="s">
        <v>13479</v>
      </c>
      <c r="U73" s="2" t="s">
        <v>13480</v>
      </c>
      <c r="V73" s="2" t="s">
        <v>13481</v>
      </c>
      <c r="W73" s="2" t="s">
        <v>127</v>
      </c>
      <c r="X73" s="2" t="s">
        <v>13455</v>
      </c>
    </row>
    <row r="74" spans="16:24" x14ac:dyDescent="0.25">
      <c r="P74" s="143" t="str">
        <f>IF(Table_tbl_ProdcrSupp[[#This Row],[PRODR_SUPP_CD]] = "", "", Table_tbl_ProdcrSupp[[#This Row],[PRODR_SUPP_CD]] &amp; " - " &amp; Table_tbl_ProdcrSupp[[#This Row],[PRODR_SUPP_NM]])</f>
        <v>P0223 - Apex Universal Inc.</v>
      </c>
      <c r="Q74" s="7" t="s">
        <v>14962</v>
      </c>
      <c r="R74" s="7" t="s">
        <v>14963</v>
      </c>
      <c r="T74" s="2" t="s">
        <v>13476</v>
      </c>
      <c r="U74" s="2" t="s">
        <v>13477</v>
      </c>
      <c r="V74" s="2" t="s">
        <v>13478</v>
      </c>
      <c r="W74" s="2" t="s">
        <v>557</v>
      </c>
      <c r="X74" s="2" t="s">
        <v>13455</v>
      </c>
    </row>
    <row r="75" spans="16:24" x14ac:dyDescent="0.25">
      <c r="P75" s="143" t="str">
        <f>IF(Table_tbl_ProdcrSupp[[#This Row],[PRODR_SUPP_CD]] = "", "", Table_tbl_ProdcrSupp[[#This Row],[PRODR_SUPP_CD]] &amp; " - " &amp; Table_tbl_ProdcrSupp[[#This Row],[PRODR_SUPP_NM]])</f>
        <v>P0901 - Applegate Mulch</v>
      </c>
      <c r="Q75" s="7" t="s">
        <v>14964</v>
      </c>
      <c r="R75" s="7" t="s">
        <v>14965</v>
      </c>
      <c r="T75" s="2" t="s">
        <v>13473</v>
      </c>
      <c r="U75" s="2" t="s">
        <v>13474</v>
      </c>
      <c r="V75" s="2" t="s">
        <v>13475</v>
      </c>
      <c r="W75" s="2" t="s">
        <v>500</v>
      </c>
      <c r="X75" s="2" t="s">
        <v>13455</v>
      </c>
    </row>
    <row r="76" spans="16:24" x14ac:dyDescent="0.25">
      <c r="P76" s="143" t="str">
        <f>IF(Table_tbl_ProdcrSupp[[#This Row],[PRODR_SUPP_CD]] = "", "", Table_tbl_ProdcrSupp[[#This Row],[PRODR_SUPP_CD]] &amp; " - " &amp; Table_tbl_ProdcrSupp[[#This Row],[PRODR_SUPP_NM]])</f>
        <v>P0577 - Approved Equal</v>
      </c>
      <c r="Q76" s="7" t="s">
        <v>14966</v>
      </c>
      <c r="R76" s="7" t="s">
        <v>14967</v>
      </c>
      <c r="T76" s="2" t="s">
        <v>13470</v>
      </c>
      <c r="U76" s="2" t="s">
        <v>13471</v>
      </c>
      <c r="V76" s="2" t="s">
        <v>13472</v>
      </c>
      <c r="W76" s="2" t="s">
        <v>374</v>
      </c>
      <c r="X76" s="2" t="s">
        <v>13455</v>
      </c>
    </row>
    <row r="77" spans="16:24" x14ac:dyDescent="0.25">
      <c r="P77" s="143" t="str">
        <f>IF(Table_tbl_ProdcrSupp[[#This Row],[PRODR_SUPP_CD]] = "", "", Table_tbl_ProdcrSupp[[#This Row],[PRODR_SUPP_CD]] &amp; " - " &amp; Table_tbl_ProdcrSupp[[#This Row],[PRODR_SUPP_NM]])</f>
        <v>P0012 - Aquatrols</v>
      </c>
      <c r="Q77" s="7" t="s">
        <v>14968</v>
      </c>
      <c r="R77" s="7" t="s">
        <v>14969</v>
      </c>
      <c r="T77" s="2" t="s">
        <v>13467</v>
      </c>
      <c r="U77" s="2" t="s">
        <v>13468</v>
      </c>
      <c r="V77" s="2" t="s">
        <v>13469</v>
      </c>
      <c r="W77" s="2" t="s">
        <v>10183</v>
      </c>
      <c r="X77" s="2" t="s">
        <v>13455</v>
      </c>
    </row>
    <row r="78" spans="16:24" x14ac:dyDescent="0.25">
      <c r="P78" s="143" t="str">
        <f>IF(Table_tbl_ProdcrSupp[[#This Row],[PRODR_SUPP_CD]] = "", "", Table_tbl_ProdcrSupp[[#This Row],[PRODR_SUPP_CD]] &amp; " - " &amp; Table_tbl_ProdcrSupp[[#This Row],[PRODR_SUPP_NM]])</f>
        <v>P0388 - ArcelorMittal</v>
      </c>
      <c r="Q78" s="7" t="s">
        <v>14970</v>
      </c>
      <c r="R78" s="7" t="s">
        <v>14971</v>
      </c>
      <c r="T78" s="2" t="s">
        <v>13465</v>
      </c>
      <c r="U78" s="2" t="s">
        <v>13466</v>
      </c>
      <c r="V78" s="2" t="s">
        <v>16897</v>
      </c>
      <c r="W78" s="2" t="s">
        <v>7424</v>
      </c>
      <c r="X78" s="2" t="s">
        <v>13455</v>
      </c>
    </row>
    <row r="79" spans="16:24" x14ac:dyDescent="0.25">
      <c r="P79" s="143" t="str">
        <f>IF(Table_tbl_ProdcrSupp[[#This Row],[PRODR_SUPP_CD]] = "", "", Table_tbl_ProdcrSupp[[#This Row],[PRODR_SUPP_CD]] &amp; " - " &amp; Table_tbl_ProdcrSupp[[#This Row],[PRODR_SUPP_NM]])</f>
        <v>P0533 - Arcon</v>
      </c>
      <c r="Q79" s="7" t="s">
        <v>14972</v>
      </c>
      <c r="R79" s="7" t="s">
        <v>14973</v>
      </c>
      <c r="T79" s="2" t="s">
        <v>13462</v>
      </c>
      <c r="U79" s="2" t="s">
        <v>13463</v>
      </c>
      <c r="V79" s="2" t="s">
        <v>13464</v>
      </c>
      <c r="W79" s="2" t="s">
        <v>2021</v>
      </c>
      <c r="X79" s="2" t="s">
        <v>13455</v>
      </c>
    </row>
    <row r="80" spans="16:24" x14ac:dyDescent="0.25">
      <c r="P80" s="143" t="str">
        <f>IF(Table_tbl_ProdcrSupp[[#This Row],[PRODR_SUPP_CD]] = "", "", Table_tbl_ProdcrSupp[[#This Row],[PRODR_SUPP_CD]] &amp; " - " &amp; Table_tbl_ProdcrSupp[[#This Row],[PRODR_SUPP_NM]])</f>
        <v>P0644 - ARDEX Engineered Cements</v>
      </c>
      <c r="Q80" s="7" t="s">
        <v>14974</v>
      </c>
      <c r="R80" s="7" t="s">
        <v>14975</v>
      </c>
      <c r="T80" s="2" t="s">
        <v>13459</v>
      </c>
      <c r="U80" s="2" t="s">
        <v>13460</v>
      </c>
      <c r="V80" s="2" t="s">
        <v>13461</v>
      </c>
      <c r="W80" s="2" t="s">
        <v>230</v>
      </c>
      <c r="X80" s="2" t="s">
        <v>13455</v>
      </c>
    </row>
    <row r="81" spans="16:24" x14ac:dyDescent="0.25">
      <c r="P81" s="143" t="str">
        <f>IF(Table_tbl_ProdcrSupp[[#This Row],[PRODR_SUPP_CD]] = "", "", Table_tbl_ProdcrSupp[[#This Row],[PRODR_SUPP_CD]] &amp; " - " &amp; Table_tbl_ProdcrSupp[[#This Row],[PRODR_SUPP_NM]])</f>
        <v>P0459 - Arkansas Lime</v>
      </c>
      <c r="Q81" s="7" t="s">
        <v>14976</v>
      </c>
      <c r="R81" s="7" t="s">
        <v>14977</v>
      </c>
      <c r="T81" s="2" t="s">
        <v>13456</v>
      </c>
      <c r="U81" s="2" t="s">
        <v>13457</v>
      </c>
      <c r="V81" s="2" t="s">
        <v>13458</v>
      </c>
      <c r="W81" s="2" t="s">
        <v>89</v>
      </c>
      <c r="X81" s="2" t="s">
        <v>13455</v>
      </c>
    </row>
    <row r="82" spans="16:24" x14ac:dyDescent="0.25">
      <c r="P82" s="143" t="str">
        <f>IF(Table_tbl_ProdcrSupp[[#This Row],[PRODR_SUPP_CD]] = "", "", Table_tbl_ProdcrSupp[[#This Row],[PRODR_SUPP_CD]] &amp; " - " &amp; Table_tbl_ProdcrSupp[[#This Row],[PRODR_SUPP_NM]])</f>
        <v>P1014 - Arkema - Road Science</v>
      </c>
      <c r="Q82" s="7" t="s">
        <v>14978</v>
      </c>
      <c r="R82" s="7" t="s">
        <v>14979</v>
      </c>
      <c r="T82" s="2" t="s">
        <v>13452</v>
      </c>
      <c r="U82" s="2" t="s">
        <v>13453</v>
      </c>
      <c r="V82" s="2" t="s">
        <v>13454</v>
      </c>
      <c r="W82" s="2" t="s">
        <v>3799</v>
      </c>
      <c r="X82" s="2" t="s">
        <v>13448</v>
      </c>
    </row>
    <row r="83" spans="16:24" x14ac:dyDescent="0.25">
      <c r="P83" s="143" t="str">
        <f>IF(Table_tbl_ProdcrSupp[[#This Row],[PRODR_SUPP_CD]] = "", "", Table_tbl_ProdcrSupp[[#This Row],[PRODR_SUPP_CD]] &amp; " - " &amp; Table_tbl_ProdcrSupp[[#This Row],[PRODR_SUPP_NM]])</f>
        <v>P0411 - Armorcast Products Co.</v>
      </c>
      <c r="Q83" s="7" t="s">
        <v>14980</v>
      </c>
      <c r="R83" s="7" t="s">
        <v>14981</v>
      </c>
      <c r="T83" s="2" t="s">
        <v>13449</v>
      </c>
      <c r="U83" s="2" t="s">
        <v>13450</v>
      </c>
      <c r="V83" s="2" t="s">
        <v>13451</v>
      </c>
      <c r="W83" s="2" t="s">
        <v>606</v>
      </c>
      <c r="X83" s="2" t="s">
        <v>13448</v>
      </c>
    </row>
    <row r="84" spans="16:24" x14ac:dyDescent="0.25">
      <c r="P84" s="143" t="str">
        <f>IF(Table_tbl_ProdcrSupp[[#This Row],[PRODR_SUPP_CD]] = "", "", Table_tbl_ProdcrSupp[[#This Row],[PRODR_SUPP_CD]] &amp; " - " &amp; Table_tbl_ProdcrSupp[[#This Row],[PRODR_SUPP_NM]])</f>
        <v>P0233 - Armortec</v>
      </c>
      <c r="Q84" s="7" t="s">
        <v>14982</v>
      </c>
      <c r="R84" s="7" t="s">
        <v>14983</v>
      </c>
      <c r="T84" s="2" t="s">
        <v>13445</v>
      </c>
      <c r="U84" s="2" t="s">
        <v>13446</v>
      </c>
      <c r="V84" s="2" t="s">
        <v>13447</v>
      </c>
      <c r="W84" s="2" t="s">
        <v>13444</v>
      </c>
      <c r="X84" s="2" t="s">
        <v>13439</v>
      </c>
    </row>
    <row r="85" spans="16:24" x14ac:dyDescent="0.25">
      <c r="P85" s="143" t="str">
        <f>IF(Table_tbl_ProdcrSupp[[#This Row],[PRODR_SUPP_CD]] = "", "", Table_tbl_ProdcrSupp[[#This Row],[PRODR_SUPP_CD]] &amp; " - " &amp; Table_tbl_ProdcrSupp[[#This Row],[PRODR_SUPP_NM]])</f>
        <v>1792 - ARPS GRAVEL &amp; CONCRETE INC.</v>
      </c>
      <c r="Q85" s="7" t="s">
        <v>14984</v>
      </c>
      <c r="R85" s="7" t="s">
        <v>14985</v>
      </c>
      <c r="T85" s="2" t="s">
        <v>13441</v>
      </c>
      <c r="U85" s="2" t="s">
        <v>13442</v>
      </c>
      <c r="V85" s="2" t="s">
        <v>13443</v>
      </c>
      <c r="W85" s="2" t="s">
        <v>13440</v>
      </c>
      <c r="X85" s="2" t="s">
        <v>13439</v>
      </c>
    </row>
    <row r="86" spans="16:24" x14ac:dyDescent="0.25">
      <c r="P86" s="143" t="str">
        <f>IF(Table_tbl_ProdcrSupp[[#This Row],[PRODR_SUPP_CD]] = "", "", Table_tbl_ProdcrSupp[[#This Row],[PRODR_SUPP_CD]] &amp; " - " &amp; Table_tbl_ProdcrSupp[[#This Row],[PRODR_SUPP_NM]])</f>
        <v>0646 - ARPS RED-E-MIX, INC.</v>
      </c>
      <c r="Q86" s="7" t="s">
        <v>17165</v>
      </c>
      <c r="R86" s="7" t="s">
        <v>17166</v>
      </c>
      <c r="T86" s="2" t="s">
        <v>13436</v>
      </c>
      <c r="U86" s="2" t="s">
        <v>13437</v>
      </c>
      <c r="V86" s="2" t="s">
        <v>13438</v>
      </c>
      <c r="W86" s="2" t="s">
        <v>985</v>
      </c>
      <c r="X86" s="2" t="s">
        <v>13435</v>
      </c>
    </row>
    <row r="87" spans="16:24" x14ac:dyDescent="0.25">
      <c r="P87" s="143" t="str">
        <f>IF(Table_tbl_ProdcrSupp[[#This Row],[PRODR_SUPP_CD]] = "", "", Table_tbl_ProdcrSupp[[#This Row],[PRODR_SUPP_CD]] &amp; " - " &amp; Table_tbl_ProdcrSupp[[#This Row],[PRODR_SUPP_NM]])</f>
        <v>P0664 - ArrMaz Custom Chemicals, Inc.</v>
      </c>
      <c r="Q87" s="7" t="s">
        <v>14986</v>
      </c>
      <c r="R87" s="7" t="s">
        <v>14987</v>
      </c>
      <c r="T87" s="2" t="s">
        <v>13432</v>
      </c>
      <c r="U87" s="2" t="s">
        <v>13433</v>
      </c>
      <c r="V87" s="2" t="s">
        <v>13434</v>
      </c>
      <c r="W87" s="2" t="s">
        <v>5487</v>
      </c>
      <c r="X87" s="2" t="s">
        <v>13431</v>
      </c>
    </row>
    <row r="88" spans="16:24" x14ac:dyDescent="0.25">
      <c r="P88" s="143" t="str">
        <f>IF(Table_tbl_ProdcrSupp[[#This Row],[PRODR_SUPP_CD]] = "", "", Table_tbl_ProdcrSupp[[#This Row],[PRODR_SUPP_CD]] &amp; " - " &amp; Table_tbl_ProdcrSupp[[#This Row],[PRODR_SUPP_NM]])</f>
        <v>P0694 - Arrow-Magnolia International</v>
      </c>
      <c r="Q88" s="7" t="s">
        <v>14988</v>
      </c>
      <c r="R88" s="7" t="s">
        <v>14989</v>
      </c>
      <c r="T88" s="2" t="s">
        <v>14563</v>
      </c>
      <c r="U88" s="2" t="s">
        <v>14562</v>
      </c>
      <c r="V88" s="2" t="s">
        <v>17237</v>
      </c>
      <c r="W88" s="2" t="s">
        <v>4943</v>
      </c>
      <c r="X88" s="2" t="s">
        <v>14564</v>
      </c>
    </row>
    <row r="89" spans="16:24" x14ac:dyDescent="0.25">
      <c r="P89" s="143" t="str">
        <f>IF(Table_tbl_ProdcrSupp[[#This Row],[PRODR_SUPP_CD]] = "", "", Table_tbl_ProdcrSupp[[#This Row],[PRODR_SUPP_CD]] &amp; " - " &amp; Table_tbl_ProdcrSupp[[#This Row],[PRODR_SUPP_NM]])</f>
        <v>1931 - ASH GROVE CEMENT CO.</v>
      </c>
      <c r="Q89" s="7" t="s">
        <v>14990</v>
      </c>
      <c r="R89" s="7" t="s">
        <v>14991</v>
      </c>
      <c r="T89" s="2" t="s">
        <v>13428</v>
      </c>
      <c r="U89" s="2" t="s">
        <v>13429</v>
      </c>
      <c r="V89" s="2" t="s">
        <v>13430</v>
      </c>
      <c r="W89" s="2" t="s">
        <v>13427</v>
      </c>
      <c r="X89" s="2" t="s">
        <v>13426</v>
      </c>
    </row>
    <row r="90" spans="16:24" x14ac:dyDescent="0.25">
      <c r="P90" s="143" t="str">
        <f>IF(Table_tbl_ProdcrSupp[[#This Row],[PRODR_SUPP_CD]] = "", "", Table_tbl_ProdcrSupp[[#This Row],[PRODR_SUPP_CD]] &amp; " - " &amp; Table_tbl_ProdcrSupp[[#This Row],[PRODR_SUPP_NM]])</f>
        <v>P0379 - ASI/Alton Steel, Incorporated</v>
      </c>
      <c r="Q90" s="7" t="s">
        <v>14992</v>
      </c>
      <c r="R90" s="7" t="s">
        <v>14993</v>
      </c>
      <c r="T90" s="2" t="s">
        <v>13423</v>
      </c>
      <c r="U90" s="2" t="s">
        <v>13424</v>
      </c>
      <c r="V90" s="2" t="s">
        <v>13425</v>
      </c>
      <c r="W90" s="2" t="s">
        <v>12564</v>
      </c>
      <c r="X90" s="2" t="s">
        <v>13422</v>
      </c>
    </row>
    <row r="91" spans="16:24" x14ac:dyDescent="0.25">
      <c r="P91" s="143" t="str">
        <f>IF(Table_tbl_ProdcrSupp[[#This Row],[PRODR_SUPP_CD]] = "", "", Table_tbl_ProdcrSupp[[#This Row],[PRODR_SUPP_CD]] &amp; " - " &amp; Table_tbl_ProdcrSupp[[#This Row],[PRODR_SUPP_NM]])</f>
        <v>P1020 - Aspen Wood Products</v>
      </c>
      <c r="Q91" s="7" t="s">
        <v>14994</v>
      </c>
      <c r="R91" s="7" t="s">
        <v>14995</v>
      </c>
      <c r="T91" s="2" t="s">
        <v>13419</v>
      </c>
      <c r="U91" s="2" t="s">
        <v>13420</v>
      </c>
      <c r="V91" s="2" t="s">
        <v>13421</v>
      </c>
      <c r="W91" s="2" t="s">
        <v>9906</v>
      </c>
      <c r="X91" s="2" t="s">
        <v>13418</v>
      </c>
    </row>
    <row r="92" spans="16:24" x14ac:dyDescent="0.25">
      <c r="P92" s="143" t="str">
        <f>IF(Table_tbl_ProdcrSupp[[#This Row],[PRODR_SUPP_CD]] = "", "", Table_tbl_ProdcrSupp[[#This Row],[PRODR_SUPP_CD]] &amp; " - " &amp; Table_tbl_ProdcrSupp[[#This Row],[PRODR_SUPP_NM]])</f>
        <v>P0685 - Asphalt Solutions/JJS</v>
      </c>
      <c r="Q92" s="7" t="s">
        <v>14996</v>
      </c>
      <c r="R92" s="7" t="s">
        <v>14997</v>
      </c>
      <c r="T92" s="2" t="s">
        <v>13415</v>
      </c>
      <c r="U92" s="2" t="s">
        <v>13416</v>
      </c>
      <c r="V92" s="2" t="s">
        <v>13417</v>
      </c>
      <c r="W92" s="2" t="s">
        <v>13414</v>
      </c>
      <c r="X92" s="2" t="s">
        <v>13413</v>
      </c>
    </row>
    <row r="93" spans="16:24" x14ac:dyDescent="0.25">
      <c r="P93" s="143" t="str">
        <f>IF(Table_tbl_ProdcrSupp[[#This Row],[PRODR_SUPP_CD]] = "", "", Table_tbl_ProdcrSupp[[#This Row],[PRODR_SUPP_CD]] &amp; " - " &amp; Table_tbl_ProdcrSupp[[#This Row],[PRODR_SUPP_NM]])</f>
        <v>P0869 - Associated Piling &amp; Fitting, LLC</v>
      </c>
      <c r="Q93" s="7" t="s">
        <v>14998</v>
      </c>
      <c r="R93" s="7" t="s">
        <v>14999</v>
      </c>
      <c r="T93" s="2" t="s">
        <v>13410</v>
      </c>
      <c r="U93" s="2" t="s">
        <v>13411</v>
      </c>
      <c r="V93" s="2" t="s">
        <v>13412</v>
      </c>
      <c r="W93" s="2" t="s">
        <v>3263</v>
      </c>
      <c r="X93" s="2" t="s">
        <v>13409</v>
      </c>
    </row>
    <row r="94" spans="16:24" x14ac:dyDescent="0.25">
      <c r="P94" s="143" t="str">
        <f>IF(Table_tbl_ProdcrSupp[[#This Row],[PRODR_SUPP_CD]] = "", "", Table_tbl_ProdcrSupp[[#This Row],[PRODR_SUPP_CD]] &amp; " - " &amp; Table_tbl_ProdcrSupp[[#This Row],[PRODR_SUPP_NM]])</f>
        <v>P0050 - Astro Optics Corp.</v>
      </c>
      <c r="Q94" s="7" t="s">
        <v>15000</v>
      </c>
      <c r="R94" s="7" t="s">
        <v>15001</v>
      </c>
      <c r="T94" s="2" t="s">
        <v>13406</v>
      </c>
      <c r="U94" s="2" t="s">
        <v>13407</v>
      </c>
      <c r="V94" s="2" t="s">
        <v>13408</v>
      </c>
      <c r="W94" s="2" t="s">
        <v>508</v>
      </c>
      <c r="X94" s="2" t="s">
        <v>13405</v>
      </c>
    </row>
    <row r="95" spans="16:24" x14ac:dyDescent="0.25">
      <c r="P95" s="143" t="str">
        <f>IF(Table_tbl_ProdcrSupp[[#This Row],[PRODR_SUPP_CD]] = "", "", Table_tbl_ProdcrSupp[[#This Row],[PRODR_SUPP_CD]] &amp; " - " &amp; Table_tbl_ProdcrSupp[[#This Row],[PRODR_SUPP_NM]])</f>
        <v>0003 - ATKINSON SAND AND GRAVEL</v>
      </c>
      <c r="Q95" s="7" t="s">
        <v>15002</v>
      </c>
      <c r="R95" s="7" t="s">
        <v>13826</v>
      </c>
      <c r="T95" s="2" t="s">
        <v>13402</v>
      </c>
      <c r="U95" s="2" t="s">
        <v>13403</v>
      </c>
      <c r="V95" s="2" t="s">
        <v>13404</v>
      </c>
      <c r="W95" s="2" t="s">
        <v>678</v>
      </c>
      <c r="X95" s="2" t="s">
        <v>13401</v>
      </c>
    </row>
    <row r="96" spans="16:24" x14ac:dyDescent="0.25">
      <c r="P96" s="143" t="str">
        <f>IF(Table_tbl_ProdcrSupp[[#This Row],[PRODR_SUPP_CD]] = "", "", Table_tbl_ProdcrSupp[[#This Row],[PRODR_SUPP_CD]] &amp; " - " &amp; Table_tbl_ProdcrSupp[[#This Row],[PRODR_SUPP_NM]])</f>
        <v>P0936 - Atlas Tube</v>
      </c>
      <c r="Q96" s="7" t="s">
        <v>15003</v>
      </c>
      <c r="R96" s="7" t="s">
        <v>15004</v>
      </c>
      <c r="T96" s="2" t="s">
        <v>13398</v>
      </c>
      <c r="U96" s="2" t="s">
        <v>13399</v>
      </c>
      <c r="V96" s="2" t="s">
        <v>13400</v>
      </c>
      <c r="W96" s="2" t="s">
        <v>8911</v>
      </c>
      <c r="X96" s="2" t="s">
        <v>13397</v>
      </c>
    </row>
    <row r="97" spans="16:24" x14ac:dyDescent="0.25">
      <c r="P97" s="143" t="str">
        <f>IF(Table_tbl_ProdcrSupp[[#This Row],[PRODR_SUPP_CD]] = "", "", Table_tbl_ProdcrSupp[[#This Row],[PRODR_SUPP_CD]] &amp; " - " &amp; Table_tbl_ProdcrSupp[[#This Row],[PRODR_SUPP_NM]])</f>
        <v>P0125 - Avery Dennison/Stimsonite</v>
      </c>
      <c r="Q97" s="7" t="s">
        <v>15005</v>
      </c>
      <c r="R97" s="7" t="s">
        <v>15006</v>
      </c>
      <c r="T97" s="2" t="s">
        <v>13394</v>
      </c>
      <c r="U97" s="2" t="s">
        <v>13395</v>
      </c>
      <c r="V97" s="2" t="s">
        <v>13396</v>
      </c>
      <c r="W97" s="2" t="s">
        <v>13393</v>
      </c>
      <c r="X97" s="2" t="s">
        <v>13392</v>
      </c>
    </row>
    <row r="98" spans="16:24" x14ac:dyDescent="0.25">
      <c r="P98" s="143" t="str">
        <f>IF(Table_tbl_ProdcrSupp[[#This Row],[PRODR_SUPP_CD]] = "", "", Table_tbl_ProdcrSupp[[#This Row],[PRODR_SUPP_CD]] &amp; " - " &amp; Table_tbl_ProdcrSupp[[#This Row],[PRODR_SUPP_NM]])</f>
        <v>P0116 - Axim Concrete Technologies, Inc.</v>
      </c>
      <c r="Q98" s="7" t="s">
        <v>15007</v>
      </c>
      <c r="R98" s="7" t="s">
        <v>15008</v>
      </c>
      <c r="T98" s="2" t="s">
        <v>13389</v>
      </c>
      <c r="U98" s="2" t="s">
        <v>13390</v>
      </c>
      <c r="V98" s="2" t="s">
        <v>13391</v>
      </c>
      <c r="W98" s="2" t="s">
        <v>13388</v>
      </c>
      <c r="X98" s="2" t="s">
        <v>13387</v>
      </c>
    </row>
    <row r="99" spans="16:24" x14ac:dyDescent="0.25">
      <c r="P99" s="143" t="str">
        <f>IF(Table_tbl_ProdcrSupp[[#This Row],[PRODR_SUPP_CD]] = "", "", Table_tbl_ProdcrSupp[[#This Row],[PRODR_SUPP_CD]] &amp; " - " &amp; Table_tbl_ProdcrSupp[[#This Row],[PRODR_SUPP_NM]])</f>
        <v>1378 - B-D CONSTRUCTION INC.</v>
      </c>
      <c r="Q99" s="7" t="s">
        <v>15009</v>
      </c>
      <c r="R99" s="7" t="s">
        <v>15010</v>
      </c>
      <c r="T99" s="2" t="s">
        <v>13384</v>
      </c>
      <c r="U99" s="2" t="s">
        <v>13385</v>
      </c>
      <c r="V99" s="2" t="s">
        <v>13386</v>
      </c>
      <c r="W99" s="2" t="s">
        <v>1530</v>
      </c>
      <c r="X99" s="2" t="s">
        <v>13383</v>
      </c>
    </row>
    <row r="100" spans="16:24" x14ac:dyDescent="0.25">
      <c r="P100" s="143" t="str">
        <f>IF(Table_tbl_ProdcrSupp[[#This Row],[PRODR_SUPP_CD]] = "", "", Table_tbl_ProdcrSupp[[#This Row],[PRODR_SUPP_CD]] &amp; " - " &amp; Table_tbl_ProdcrSupp[[#This Row],[PRODR_SUPP_NM]])</f>
        <v>3668 - BACKUS SAND &amp; GRAVEL</v>
      </c>
      <c r="Q100" s="7" t="s">
        <v>15011</v>
      </c>
      <c r="R100" s="7" t="s">
        <v>13978</v>
      </c>
      <c r="T100" s="2" t="s">
        <v>13380</v>
      </c>
      <c r="U100" s="2" t="s">
        <v>13381</v>
      </c>
      <c r="V100" s="2" t="s">
        <v>13382</v>
      </c>
      <c r="W100" s="2" t="s">
        <v>129</v>
      </c>
      <c r="X100" s="2" t="s">
        <v>13379</v>
      </c>
    </row>
    <row r="101" spans="16:24" x14ac:dyDescent="0.25">
      <c r="P101" s="143" t="str">
        <f>IF(Table_tbl_ProdcrSupp[[#This Row],[PRODR_SUPP_CD]] = "", "", Table_tbl_ProdcrSupp[[#This Row],[PRODR_SUPP_CD]] &amp; " - " &amp; Table_tbl_ProdcrSupp[[#This Row],[PRODR_SUPP_NM]])</f>
        <v>P0270 - Baker Paint</v>
      </c>
      <c r="Q101" s="7" t="s">
        <v>15012</v>
      </c>
      <c r="R101" s="7" t="s">
        <v>15013</v>
      </c>
      <c r="T101" s="2" t="s">
        <v>13376</v>
      </c>
      <c r="U101" s="2" t="s">
        <v>13377</v>
      </c>
      <c r="V101" s="2" t="s">
        <v>13378</v>
      </c>
      <c r="W101" s="2" t="s">
        <v>4240</v>
      </c>
      <c r="X101" s="2" t="s">
        <v>13374</v>
      </c>
    </row>
    <row r="102" spans="16:24" x14ac:dyDescent="0.25">
      <c r="P102" s="143" t="str">
        <f>IF(Table_tbl_ProdcrSupp[[#This Row],[PRODR_SUPP_CD]] = "", "", Table_tbl_ProdcrSupp[[#This Row],[PRODR_SUPP_CD]] &amp; " - " &amp; Table_tbl_ProdcrSupp[[#This Row],[PRODR_SUPP_NM]])</f>
        <v>P0929 - Baldwin Pole</v>
      </c>
      <c r="Q102" s="7" t="s">
        <v>15014</v>
      </c>
      <c r="R102" s="7" t="s">
        <v>15015</v>
      </c>
      <c r="T102" s="2" t="s">
        <v>16899</v>
      </c>
      <c r="U102" s="2" t="s">
        <v>13375</v>
      </c>
      <c r="V102" s="2" t="s">
        <v>16898</v>
      </c>
      <c r="W102" s="2" t="s">
        <v>1933</v>
      </c>
      <c r="X102" s="2" t="s">
        <v>13374</v>
      </c>
    </row>
    <row r="103" spans="16:24" x14ac:dyDescent="0.25">
      <c r="P103" s="143" t="str">
        <f>IF(Table_tbl_ProdcrSupp[[#This Row],[PRODR_SUPP_CD]] = "", "", Table_tbl_ProdcrSupp[[#This Row],[PRODR_SUPP_CD]] &amp; " - " &amp; Table_tbl_ProdcrSupp[[#This Row],[PRODR_SUPP_NM]])</f>
        <v>P0442 - Barrier Systems Inc.</v>
      </c>
      <c r="Q103" s="7" t="s">
        <v>15016</v>
      </c>
      <c r="R103" s="7" t="s">
        <v>15017</v>
      </c>
      <c r="T103" s="2" t="s">
        <v>14567</v>
      </c>
      <c r="U103" s="2" t="s">
        <v>14566</v>
      </c>
      <c r="V103" s="2" t="s">
        <v>14565</v>
      </c>
      <c r="W103" s="2" t="s">
        <v>595</v>
      </c>
      <c r="X103" s="2" t="s">
        <v>14568</v>
      </c>
    </row>
    <row r="104" spans="16:24" x14ac:dyDescent="0.25">
      <c r="P104" s="143" t="str">
        <f>IF(Table_tbl_ProdcrSupp[[#This Row],[PRODR_SUPP_CD]] = "", "", Table_tbl_ProdcrSupp[[#This Row],[PRODR_SUPP_CD]] &amp; " - " &amp; Table_tbl_ProdcrSupp[[#This Row],[PRODR_SUPP_NM]])</f>
        <v>P0232 - BASF</v>
      </c>
      <c r="Q104" s="7" t="s">
        <v>15018</v>
      </c>
      <c r="R104" s="7" t="s">
        <v>15019</v>
      </c>
      <c r="T104" s="2" t="s">
        <v>13371</v>
      </c>
      <c r="U104" s="2" t="s">
        <v>13372</v>
      </c>
      <c r="V104" s="2" t="s">
        <v>13373</v>
      </c>
      <c r="W104" s="2" t="s">
        <v>487</v>
      </c>
      <c r="X104" s="2" t="s">
        <v>13360</v>
      </c>
    </row>
    <row r="105" spans="16:24" x14ac:dyDescent="0.25">
      <c r="P105" s="143" t="str">
        <f>IF(Table_tbl_ProdcrSupp[[#This Row],[PRODR_SUPP_CD]] = "", "", Table_tbl_ProdcrSupp[[#This Row],[PRODR_SUPP_CD]] &amp; " - " &amp; Table_tbl_ProdcrSupp[[#This Row],[PRODR_SUPP_NM]])</f>
        <v>P0272 - BASF Admixtures</v>
      </c>
      <c r="Q105" s="7" t="s">
        <v>15020</v>
      </c>
      <c r="R105" s="7" t="s">
        <v>15021</v>
      </c>
      <c r="T105" s="2" t="s">
        <v>13368</v>
      </c>
      <c r="U105" s="2" t="s">
        <v>13369</v>
      </c>
      <c r="V105" s="2" t="s">
        <v>13370</v>
      </c>
      <c r="W105" s="2" t="s">
        <v>606</v>
      </c>
      <c r="X105" s="2" t="s">
        <v>13360</v>
      </c>
    </row>
    <row r="106" spans="16:24" x14ac:dyDescent="0.25">
      <c r="P106" s="143" t="str">
        <f>IF(Table_tbl_ProdcrSupp[[#This Row],[PRODR_SUPP_CD]] = "", "", Table_tbl_ProdcrSupp[[#This Row],[PRODR_SUPP_CD]] &amp; " - " &amp; Table_tbl_ProdcrSupp[[#This Row],[PRODR_SUPP_NM]])</f>
        <v>P0273 - BASF Building Systems</v>
      </c>
      <c r="Q106" s="7" t="s">
        <v>15022</v>
      </c>
      <c r="R106" s="7" t="s">
        <v>15023</v>
      </c>
      <c r="T106" s="2" t="s">
        <v>13365</v>
      </c>
      <c r="U106" s="2" t="s">
        <v>13366</v>
      </c>
      <c r="V106" s="2" t="s">
        <v>13367</v>
      </c>
      <c r="W106" s="2" t="s">
        <v>13364</v>
      </c>
      <c r="X106" s="2" t="s">
        <v>13360</v>
      </c>
    </row>
    <row r="107" spans="16:24" x14ac:dyDescent="0.25">
      <c r="P107" s="143" t="str">
        <f>IF(Table_tbl_ProdcrSupp[[#This Row],[PRODR_SUPP_CD]] = "", "", Table_tbl_ProdcrSupp[[#This Row],[PRODR_SUPP_CD]] &amp; " - " &amp; Table_tbl_ProdcrSupp[[#This Row],[PRODR_SUPP_NM]])</f>
        <v>0547 - BATENHORST GRAVEL COMPANY (BERNARD BATENHORST DBA)</v>
      </c>
      <c r="Q107" s="7" t="s">
        <v>15024</v>
      </c>
      <c r="R107" s="7" t="s">
        <v>13828</v>
      </c>
      <c r="T107" s="2" t="s">
        <v>13361</v>
      </c>
      <c r="U107" s="2" t="s">
        <v>13362</v>
      </c>
      <c r="V107" s="2" t="s">
        <v>13363</v>
      </c>
      <c r="W107" s="2" t="s">
        <v>692</v>
      </c>
      <c r="X107" s="2" t="s">
        <v>13360</v>
      </c>
    </row>
    <row r="108" spans="16:24" x14ac:dyDescent="0.25">
      <c r="P108" s="143" t="str">
        <f>IF(Table_tbl_ProdcrSupp[[#This Row],[PRODR_SUPP_CD]] = "", "", Table_tbl_ProdcrSupp[[#This Row],[PRODR_SUPP_CD]] &amp; " - " &amp; Table_tbl_ProdcrSupp[[#This Row],[PRODR_SUPP_NM]])</f>
        <v>P1026 - Baughman Tile Co., Inc</v>
      </c>
      <c r="Q108" s="7" t="s">
        <v>15025</v>
      </c>
      <c r="R108" s="7" t="s">
        <v>15026</v>
      </c>
      <c r="T108" s="2" t="s">
        <v>13357</v>
      </c>
      <c r="U108" s="2" t="s">
        <v>13358</v>
      </c>
      <c r="V108" s="2" t="s">
        <v>13359</v>
      </c>
      <c r="W108" s="2" t="s">
        <v>5918</v>
      </c>
      <c r="X108" s="2" t="s">
        <v>13356</v>
      </c>
    </row>
    <row r="109" spans="16:24" x14ac:dyDescent="0.25">
      <c r="P109" s="143" t="str">
        <f>IF(Table_tbl_ProdcrSupp[[#This Row],[PRODR_SUPP_CD]] = "", "", Table_tbl_ProdcrSupp[[#This Row],[PRODR_SUPP_CD]] &amp; " - " &amp; Table_tbl_ProdcrSupp[[#This Row],[PRODR_SUPP_NM]])</f>
        <v>P0857 - Bayou Steel</v>
      </c>
      <c r="Q109" s="7" t="s">
        <v>15027</v>
      </c>
      <c r="R109" s="7" t="s">
        <v>15028</v>
      </c>
      <c r="T109" s="2" t="s">
        <v>16902</v>
      </c>
      <c r="U109" s="2" t="s">
        <v>16901</v>
      </c>
      <c r="V109" s="2" t="s">
        <v>16900</v>
      </c>
      <c r="W109" s="2" t="s">
        <v>6452</v>
      </c>
      <c r="X109" s="2" t="s">
        <v>16903</v>
      </c>
    </row>
    <row r="110" spans="16:24" x14ac:dyDescent="0.25">
      <c r="P110" s="143" t="str">
        <f>IF(Table_tbl_ProdcrSupp[[#This Row],[PRODR_SUPP_CD]] = "", "", Table_tbl_ProdcrSupp[[#This Row],[PRODR_SUPP_CD]] &amp; " - " &amp; Table_tbl_ProdcrSupp[[#This Row],[PRODR_SUPP_NM]])</f>
        <v>P1048 - Bazile Aggregate</v>
      </c>
      <c r="Q110" s="7" t="s">
        <v>17167</v>
      </c>
      <c r="R110" s="7" t="s">
        <v>13950</v>
      </c>
      <c r="T110" s="2" t="s">
        <v>13353</v>
      </c>
      <c r="U110" s="2" t="s">
        <v>13354</v>
      </c>
      <c r="V110" s="2" t="s">
        <v>13355</v>
      </c>
      <c r="W110" s="2" t="s">
        <v>263</v>
      </c>
      <c r="X110" s="2" t="s">
        <v>13352</v>
      </c>
    </row>
    <row r="111" spans="16:24" x14ac:dyDescent="0.25">
      <c r="P111" s="143" t="str">
        <f>IF(Table_tbl_ProdcrSupp[[#This Row],[PRODR_SUPP_CD]] = "", "", Table_tbl_ProdcrSupp[[#This Row],[PRODR_SUPP_CD]] &amp; " - " &amp; Table_tbl_ProdcrSupp[[#This Row],[PRODR_SUPP_NM]])</f>
        <v>P0427 - BCC&amp;W</v>
      </c>
      <c r="Q111" s="7" t="s">
        <v>15029</v>
      </c>
      <c r="R111" s="7" t="s">
        <v>15030</v>
      </c>
      <c r="T111" s="2" t="s">
        <v>14404</v>
      </c>
      <c r="U111" s="2" t="s">
        <v>14403</v>
      </c>
      <c r="V111" s="2" t="s">
        <v>14569</v>
      </c>
      <c r="W111" s="2" t="s">
        <v>864</v>
      </c>
      <c r="X111" s="2" t="s">
        <v>14405</v>
      </c>
    </row>
    <row r="112" spans="16:24" x14ac:dyDescent="0.25">
      <c r="P112" s="143" t="str">
        <f>IF(Table_tbl_ProdcrSupp[[#This Row],[PRODR_SUPP_CD]] = "", "", Table_tbl_ProdcrSupp[[#This Row],[PRODR_SUPP_CD]] &amp; " - " &amp; Table_tbl_ProdcrSupp[[#This Row],[PRODR_SUPP_NM]])</f>
        <v>1261 - BEATRICE CONCRETE COMPANY, INC.</v>
      </c>
      <c r="Q112" s="7" t="s">
        <v>15031</v>
      </c>
      <c r="R112" s="7" t="s">
        <v>13830</v>
      </c>
      <c r="T112" s="2" t="s">
        <v>13349</v>
      </c>
      <c r="U112" s="2" t="s">
        <v>13350</v>
      </c>
      <c r="V112" s="2" t="s">
        <v>13351</v>
      </c>
      <c r="W112" s="2" t="s">
        <v>147</v>
      </c>
      <c r="X112" s="2" t="s">
        <v>13345</v>
      </c>
    </row>
    <row r="113" spans="16:24" x14ac:dyDescent="0.25">
      <c r="P113" s="143" t="str">
        <f>IF(Table_tbl_ProdcrSupp[[#This Row],[PRODR_SUPP_CD]] = "", "", Table_tbl_ProdcrSupp[[#This Row],[PRODR_SUPP_CD]] &amp; " - " &amp; Table_tbl_ProdcrSupp[[#This Row],[PRODR_SUPP_NM]])</f>
        <v>P0909 - Bekaert</v>
      </c>
      <c r="Q113" s="7" t="s">
        <v>15032</v>
      </c>
      <c r="R113" s="7" t="s">
        <v>15033</v>
      </c>
      <c r="T113" s="2" t="s">
        <v>13346</v>
      </c>
      <c r="U113" s="2" t="s">
        <v>13347</v>
      </c>
      <c r="V113" s="2" t="s">
        <v>13348</v>
      </c>
      <c r="W113" s="2" t="s">
        <v>482</v>
      </c>
      <c r="X113" s="2" t="s">
        <v>13345</v>
      </c>
    </row>
    <row r="114" spans="16:24" x14ac:dyDescent="0.25">
      <c r="P114" s="143" t="str">
        <f>IF(Table_tbl_ProdcrSupp[[#This Row],[PRODR_SUPP_CD]] = "", "", Table_tbl_ProdcrSupp[[#This Row],[PRODR_SUPP_CD]] &amp; " - " &amp; Table_tbl_ProdcrSupp[[#This Row],[PRODR_SUPP_NM]])</f>
        <v>P0431 - Belden</v>
      </c>
      <c r="Q114" s="7" t="s">
        <v>15034</v>
      </c>
      <c r="R114" s="7" t="s">
        <v>15035</v>
      </c>
      <c r="T114" s="2" t="s">
        <v>13342</v>
      </c>
      <c r="U114" s="2" t="s">
        <v>13343</v>
      </c>
      <c r="V114" s="2" t="s">
        <v>13344</v>
      </c>
      <c r="W114" s="2" t="s">
        <v>129</v>
      </c>
      <c r="X114" s="2" t="s">
        <v>13341</v>
      </c>
    </row>
    <row r="115" spans="16:24" x14ac:dyDescent="0.25">
      <c r="P115" s="143" t="str">
        <f>IF(Table_tbl_ProdcrSupp[[#This Row],[PRODR_SUPP_CD]] = "", "", Table_tbl_ProdcrSupp[[#This Row],[PRODR_SUPP_CD]] &amp; " - " &amp; Table_tbl_ProdcrSupp[[#This Row],[PRODR_SUPP_NM]])</f>
        <v>P1049 - Beltline Sand &amp; Gravel</v>
      </c>
      <c r="Q115" s="7" t="s">
        <v>17168</v>
      </c>
      <c r="R115" s="7" t="s">
        <v>13990</v>
      </c>
      <c r="T115" s="2" t="s">
        <v>16905</v>
      </c>
      <c r="U115" s="2" t="s">
        <v>13340</v>
      </c>
      <c r="V115" s="2" t="s">
        <v>16904</v>
      </c>
      <c r="W115" s="2" t="s">
        <v>16906</v>
      </c>
      <c r="X115" s="2" t="s">
        <v>13339</v>
      </c>
    </row>
    <row r="116" spans="16:24" x14ac:dyDescent="0.25">
      <c r="P116" s="143" t="str">
        <f>IF(Table_tbl_ProdcrSupp[[#This Row],[PRODR_SUPP_CD]] = "", "", Table_tbl_ProdcrSupp[[#This Row],[PRODR_SUPP_CD]] &amp; " - " &amp; Table_tbl_ProdcrSupp[[#This Row],[PRODR_SUPP_NM]])</f>
        <v>EC18 - Belton Industries, Inc.</v>
      </c>
      <c r="Q116" s="7" t="s">
        <v>15036</v>
      </c>
      <c r="R116" s="7" t="s">
        <v>15037</v>
      </c>
      <c r="T116" s="2" t="s">
        <v>13336</v>
      </c>
      <c r="U116" s="2" t="s">
        <v>13337</v>
      </c>
      <c r="V116" s="2" t="s">
        <v>13338</v>
      </c>
      <c r="W116" s="2" t="s">
        <v>107</v>
      </c>
      <c r="X116" s="2" t="s">
        <v>13335</v>
      </c>
    </row>
    <row r="117" spans="16:24" x14ac:dyDescent="0.25">
      <c r="P117" s="143" t="str">
        <f>IF(Table_tbl_ProdcrSupp[[#This Row],[PRODR_SUPP_CD]] = "", "", Table_tbl_ProdcrSupp[[#This Row],[PRODR_SUPP_CD]] &amp; " - " &amp; Table_tbl_ProdcrSupp[[#This Row],[PRODR_SUPP_NM]])</f>
        <v>P0368 - Bent Manufacturing Company</v>
      </c>
      <c r="Q117" s="7" t="s">
        <v>15038</v>
      </c>
      <c r="R117" s="7" t="s">
        <v>15039</v>
      </c>
      <c r="T117" s="2" t="s">
        <v>13332</v>
      </c>
      <c r="U117" s="2" t="s">
        <v>13333</v>
      </c>
      <c r="V117" s="2" t="s">
        <v>13334</v>
      </c>
      <c r="W117" s="2" t="s">
        <v>3584</v>
      </c>
      <c r="X117" s="2" t="s">
        <v>13328</v>
      </c>
    </row>
    <row r="118" spans="16:24" x14ac:dyDescent="0.25">
      <c r="P118" s="143" t="str">
        <f>IF(Table_tbl_ProdcrSupp[[#This Row],[PRODR_SUPP_CD]] = "", "", Table_tbl_ProdcrSupp[[#This Row],[PRODR_SUPP_CD]] &amp; " - " &amp; Table_tbl_ProdcrSupp[[#This Row],[PRODR_SUPP_NM]])</f>
        <v>P0433 - Berkshire</v>
      </c>
      <c r="Q118" s="7" t="s">
        <v>15040</v>
      </c>
      <c r="R118" s="7" t="s">
        <v>15041</v>
      </c>
      <c r="T118" s="2" t="s">
        <v>13329</v>
      </c>
      <c r="U118" s="2" t="s">
        <v>13330</v>
      </c>
      <c r="V118" s="2" t="s">
        <v>13331</v>
      </c>
      <c r="W118" s="2" t="s">
        <v>1324</v>
      </c>
      <c r="X118" s="2" t="s">
        <v>13328</v>
      </c>
    </row>
    <row r="119" spans="16:24" x14ac:dyDescent="0.25">
      <c r="P119" s="143" t="str">
        <f>IF(Table_tbl_ProdcrSupp[[#This Row],[PRODR_SUPP_CD]] = "", "", Table_tbl_ProdcrSupp[[#This Row],[PRODR_SUPP_CD]] &amp; " - " &amp; Table_tbl_ProdcrSupp[[#This Row],[PRODR_SUPP_NM]])</f>
        <v>P0861 - Berry Global, Inc.</v>
      </c>
      <c r="Q119" s="7" t="s">
        <v>15042</v>
      </c>
      <c r="R119" s="7" t="s">
        <v>15043</v>
      </c>
      <c r="T119" s="2" t="s">
        <v>13325</v>
      </c>
      <c r="U119" s="2" t="s">
        <v>13326</v>
      </c>
      <c r="V119" s="2" t="s">
        <v>13327</v>
      </c>
      <c r="W119" s="2" t="s">
        <v>577</v>
      </c>
      <c r="X119" s="2" t="s">
        <v>13324</v>
      </c>
    </row>
    <row r="120" spans="16:24" x14ac:dyDescent="0.25">
      <c r="P120" s="143" t="str">
        <f>IF(Table_tbl_ProdcrSupp[[#This Row],[PRODR_SUPP_CD]] = "", "", Table_tbl_ProdcrSupp[[#This Row],[PRODR_SUPP_CD]] &amp; " - " &amp; Table_tbl_ProdcrSupp[[#This Row],[PRODR_SUPP_NM]])</f>
        <v>P0772 - Bidco Sealants, Inc.</v>
      </c>
      <c r="Q120" s="7" t="s">
        <v>15044</v>
      </c>
      <c r="R120" s="7" t="s">
        <v>15045</v>
      </c>
      <c r="T120" s="2" t="s">
        <v>13321</v>
      </c>
      <c r="U120" s="2" t="s">
        <v>13322</v>
      </c>
      <c r="V120" s="2" t="s">
        <v>13323</v>
      </c>
      <c r="W120" s="2" t="s">
        <v>13320</v>
      </c>
      <c r="X120" s="2" t="s">
        <v>765</v>
      </c>
    </row>
    <row r="121" spans="16:24" x14ac:dyDescent="0.25">
      <c r="P121" s="143" t="str">
        <f>IF(Table_tbl_ProdcrSupp[[#This Row],[PRODR_SUPP_CD]] = "", "", Table_tbl_ProdcrSupp[[#This Row],[PRODR_SUPP_CD]] &amp; " - " &amp; Table_tbl_ProdcrSupp[[#This Row],[PRODR_SUPP_NM]])</f>
        <v>2068 - BIG R MANUFACTURING DBA BIG R BRIDGE (P0865)</v>
      </c>
      <c r="Q121" s="7" t="s">
        <v>15046</v>
      </c>
      <c r="R121" s="7" t="s">
        <v>15047</v>
      </c>
      <c r="T121" s="2" t="s">
        <v>13317</v>
      </c>
      <c r="U121" s="2" t="s">
        <v>13318</v>
      </c>
      <c r="V121" s="2" t="s">
        <v>13319</v>
      </c>
      <c r="W121" s="2" t="s">
        <v>216</v>
      </c>
      <c r="X121" s="2" t="s">
        <v>765</v>
      </c>
    </row>
    <row r="122" spans="16:24" x14ac:dyDescent="0.25">
      <c r="P122" s="143" t="str">
        <f>IF(Table_tbl_ProdcrSupp[[#This Row],[PRODR_SUPP_CD]] = "", "", Table_tbl_ProdcrSupp[[#This Row],[PRODR_SUPP_CD]] &amp; " - " &amp; Table_tbl_ProdcrSupp[[#This Row],[PRODR_SUPP_NM]])</f>
        <v>P0601 - Black Aggregate P/S</v>
      </c>
      <c r="Q122" s="7" t="s">
        <v>15048</v>
      </c>
      <c r="R122" s="7" t="s">
        <v>15049</v>
      </c>
      <c r="T122" s="2" t="s">
        <v>13314</v>
      </c>
      <c r="U122" s="2" t="s">
        <v>13315</v>
      </c>
      <c r="V122" s="2" t="s">
        <v>13316</v>
      </c>
      <c r="W122" s="2" t="s">
        <v>3251</v>
      </c>
      <c r="X122" s="2" t="s">
        <v>13313</v>
      </c>
    </row>
    <row r="123" spans="16:24" x14ac:dyDescent="0.25">
      <c r="P123" s="143" t="str">
        <f>IF(Table_tbl_ProdcrSupp[[#This Row],[PRODR_SUPP_CD]] = "", "", Table_tbl_ProdcrSupp[[#This Row],[PRODR_SUPP_CD]] &amp; " - " &amp; Table_tbl_ProdcrSupp[[#This Row],[PRODR_SUPP_NM]])</f>
        <v>P0445 - Blackburn Ground Rods, Div. of Thomas &amp; Betts</v>
      </c>
      <c r="Q123" s="7" t="s">
        <v>15050</v>
      </c>
      <c r="R123" s="7" t="s">
        <v>15051</v>
      </c>
      <c r="T123" s="2" t="s">
        <v>13310</v>
      </c>
      <c r="U123" s="2" t="s">
        <v>13311</v>
      </c>
      <c r="V123" s="2" t="s">
        <v>13312</v>
      </c>
      <c r="W123" s="2" t="s">
        <v>13309</v>
      </c>
      <c r="X123" s="2" t="s">
        <v>13308</v>
      </c>
    </row>
    <row r="124" spans="16:24" x14ac:dyDescent="0.25">
      <c r="P124" s="143" t="str">
        <f>IF(Table_tbl_ProdcrSupp[[#This Row],[PRODR_SUPP_CD]] = "", "", Table_tbl_ProdcrSupp[[#This Row],[PRODR_SUPP_CD]] &amp; " - " &amp; Table_tbl_ProdcrSupp[[#This Row],[PRODR_SUPP_NM]])</f>
        <v>P0773 - Blackhawk Products</v>
      </c>
      <c r="Q124" s="7" t="s">
        <v>15052</v>
      </c>
      <c r="R124" s="7" t="s">
        <v>15053</v>
      </c>
      <c r="T124" s="2" t="s">
        <v>13305</v>
      </c>
      <c r="U124" s="2" t="s">
        <v>13306</v>
      </c>
      <c r="V124" s="2" t="s">
        <v>13307</v>
      </c>
      <c r="W124" s="2" t="s">
        <v>348</v>
      </c>
      <c r="X124" s="2" t="s">
        <v>13301</v>
      </c>
    </row>
    <row r="125" spans="16:24" x14ac:dyDescent="0.25">
      <c r="P125" s="143" t="str">
        <f>IF(Table_tbl_ProdcrSupp[[#This Row],[PRODR_SUPP_CD]] = "", "", Table_tbl_ProdcrSupp[[#This Row],[PRODR_SUPP_CD]] &amp; " - " &amp; Table_tbl_ProdcrSupp[[#This Row],[PRODR_SUPP_NM]])</f>
        <v>0619 - BLADEN SAND AND GRAVEL</v>
      </c>
      <c r="Q125" s="7" t="s">
        <v>15054</v>
      </c>
      <c r="R125" s="7" t="s">
        <v>14070</v>
      </c>
      <c r="T125" s="2" t="s">
        <v>13302</v>
      </c>
      <c r="U125" s="2" t="s">
        <v>13303</v>
      </c>
      <c r="V125" s="2" t="s">
        <v>13304</v>
      </c>
      <c r="W125" s="2" t="s">
        <v>2193</v>
      </c>
      <c r="X125" s="2" t="s">
        <v>13301</v>
      </c>
    </row>
    <row r="126" spans="16:24" x14ac:dyDescent="0.25">
      <c r="P126" s="143" t="str">
        <f>IF(Table_tbl_ProdcrSupp[[#This Row],[PRODR_SUPP_CD]] = "", "", Table_tbl_ProdcrSupp[[#This Row],[PRODR_SUPP_CD]] &amp; " - " &amp; Table_tbl_ProdcrSupp[[#This Row],[PRODR_SUPP_NM]])</f>
        <v>C107 - BLUE DIAMOND INDUSTRIES LLC</v>
      </c>
      <c r="Q126" s="7" t="s">
        <v>15055</v>
      </c>
      <c r="R126" s="7" t="s">
        <v>15056</v>
      </c>
      <c r="T126" s="2" t="s">
        <v>16909</v>
      </c>
      <c r="U126" s="2" t="s">
        <v>16908</v>
      </c>
      <c r="V126" s="2" t="s">
        <v>16907</v>
      </c>
      <c r="W126" s="2" t="s">
        <v>84</v>
      </c>
      <c r="X126" s="2" t="s">
        <v>13290</v>
      </c>
    </row>
    <row r="127" spans="16:24" x14ac:dyDescent="0.25">
      <c r="P127" s="143" t="str">
        <f>IF(Table_tbl_ProdcrSupp[[#This Row],[PRODR_SUPP_CD]] = "", "", Table_tbl_ProdcrSupp[[#This Row],[PRODR_SUPP_CD]] &amp; " - " &amp; Table_tbl_ProdcrSupp[[#This Row],[PRODR_SUPP_NM]])</f>
        <v>P0802 - Blue Valley Chemical, LLC</v>
      </c>
      <c r="Q127" s="7" t="s">
        <v>15057</v>
      </c>
      <c r="R127" s="7" t="s">
        <v>15058</v>
      </c>
      <c r="T127" s="2" t="s">
        <v>13298</v>
      </c>
      <c r="U127" s="2" t="s">
        <v>13299</v>
      </c>
      <c r="V127" s="2" t="s">
        <v>13300</v>
      </c>
      <c r="W127" s="2" t="s">
        <v>543</v>
      </c>
      <c r="X127" s="2" t="s">
        <v>13290</v>
      </c>
    </row>
    <row r="128" spans="16:24" x14ac:dyDescent="0.25">
      <c r="P128" s="143" t="str">
        <f>IF(Table_tbl_ProdcrSupp[[#This Row],[PRODR_SUPP_CD]] = "", "", Table_tbl_ProdcrSupp[[#This Row],[PRODR_SUPP_CD]] &amp; " - " &amp; Table_tbl_ProdcrSupp[[#This Row],[PRODR_SUPP_NM]])</f>
        <v>P0017 - Bluewater Trading Company</v>
      </c>
      <c r="Q128" s="7" t="s">
        <v>15059</v>
      </c>
      <c r="R128" s="7" t="s">
        <v>15060</v>
      </c>
      <c r="T128" s="2" t="s">
        <v>13295</v>
      </c>
      <c r="U128" s="2" t="s">
        <v>13296</v>
      </c>
      <c r="V128" s="2" t="s">
        <v>13297</v>
      </c>
      <c r="W128" s="2" t="s">
        <v>248</v>
      </c>
      <c r="X128" s="2" t="s">
        <v>13290</v>
      </c>
    </row>
    <row r="129" spans="16:24" x14ac:dyDescent="0.25">
      <c r="P129" s="143" t="str">
        <f>IF(Table_tbl_ProdcrSupp[[#This Row],[PRODR_SUPP_CD]] = "", "", Table_tbl_ProdcrSupp[[#This Row],[PRODR_SUPP_CD]] &amp; " - " &amp; Table_tbl_ProdcrSupp[[#This Row],[PRODR_SUPP_NM]])</f>
        <v>1012 - Bluffs Gravel Company</v>
      </c>
      <c r="Q129" s="7" t="s">
        <v>15061</v>
      </c>
      <c r="R129" s="7" t="s">
        <v>15062</v>
      </c>
      <c r="T129" s="2" t="s">
        <v>14571</v>
      </c>
      <c r="U129" s="2" t="s">
        <v>14570</v>
      </c>
      <c r="V129" s="2" t="s">
        <v>17238</v>
      </c>
      <c r="W129" s="2" t="s">
        <v>14572</v>
      </c>
      <c r="X129" s="2" t="s">
        <v>13290</v>
      </c>
    </row>
    <row r="130" spans="16:24" x14ac:dyDescent="0.25">
      <c r="P130" s="143" t="str">
        <f>IF(Table_tbl_ProdcrSupp[[#This Row],[PRODR_SUPP_CD]] = "", "", Table_tbl_ProdcrSupp[[#This Row],[PRODR_SUPP_CD]] &amp; " - " &amp; Table_tbl_ProdcrSupp[[#This Row],[PRODR_SUPP_NM]])</f>
        <v>P0426 - Bomar/Dean</v>
      </c>
      <c r="Q130" s="7" t="s">
        <v>15063</v>
      </c>
      <c r="R130" s="7" t="s">
        <v>15064</v>
      </c>
      <c r="T130" s="2" t="s">
        <v>13292</v>
      </c>
      <c r="U130" s="2" t="s">
        <v>13293</v>
      </c>
      <c r="V130" s="2" t="s">
        <v>13294</v>
      </c>
      <c r="W130" s="2" t="s">
        <v>13291</v>
      </c>
      <c r="X130" s="2" t="s">
        <v>13290</v>
      </c>
    </row>
    <row r="131" spans="16:24" x14ac:dyDescent="0.25">
      <c r="P131" s="143" t="str">
        <f>IF(Table_tbl_ProdcrSupp[[#This Row],[PRODR_SUPP_CD]] = "", "", Table_tbl_ProdcrSupp[[#This Row],[PRODR_SUPP_CD]] &amp; " - " &amp; Table_tbl_ProdcrSupp[[#This Row],[PRODR_SUPP_NM]])</f>
        <v>EC13 - Bon Terra</v>
      </c>
      <c r="Q131" s="7" t="s">
        <v>15065</v>
      </c>
      <c r="R131" s="7" t="s">
        <v>17311</v>
      </c>
      <c r="T131" s="2" t="s">
        <v>16912</v>
      </c>
      <c r="U131" s="2" t="s">
        <v>16911</v>
      </c>
      <c r="V131" s="2" t="s">
        <v>16910</v>
      </c>
      <c r="W131" s="2" t="s">
        <v>2119</v>
      </c>
      <c r="X131" s="2" t="s">
        <v>16913</v>
      </c>
    </row>
    <row r="132" spans="16:24" x14ac:dyDescent="0.25">
      <c r="P132" s="143" t="str">
        <f>IF(Table_tbl_ProdcrSupp[[#This Row],[PRODR_SUPP_CD]] = "", "", Table_tbl_ProdcrSupp[[#This Row],[PRODR_SUPP_CD]] &amp; " - " &amp; Table_tbl_ProdcrSupp[[#This Row],[PRODR_SUPP_NM]])</f>
        <v>EC07 - Bonar</v>
      </c>
      <c r="Q132" s="7" t="s">
        <v>15066</v>
      </c>
      <c r="R132" s="7" t="s">
        <v>15067</v>
      </c>
      <c r="T132" s="2" t="s">
        <v>13287</v>
      </c>
      <c r="U132" s="2" t="s">
        <v>13288</v>
      </c>
      <c r="V132" s="2" t="s">
        <v>13289</v>
      </c>
      <c r="W132" s="2" t="s">
        <v>606</v>
      </c>
      <c r="X132" s="2" t="s">
        <v>13286</v>
      </c>
    </row>
    <row r="133" spans="16:24" x14ac:dyDescent="0.25">
      <c r="P133" s="143" t="str">
        <f>IF(Table_tbl_ProdcrSupp[[#This Row],[PRODR_SUPP_CD]] = "", "", Table_tbl_ProdcrSupp[[#This Row],[PRODR_SUPP_CD]] &amp; " - " &amp; Table_tbl_ProdcrSupp[[#This Row],[PRODR_SUPP_NM]])</f>
        <v>EC21 - Bonded Fiber Products, Inc.</v>
      </c>
      <c r="Q133" s="7" t="s">
        <v>15068</v>
      </c>
      <c r="R133" s="7" t="s">
        <v>15069</v>
      </c>
      <c r="T133" s="2" t="s">
        <v>14575</v>
      </c>
      <c r="U133" s="2" t="s">
        <v>14574</v>
      </c>
      <c r="V133" s="2" t="s">
        <v>14573</v>
      </c>
      <c r="W133" s="2" t="s">
        <v>216</v>
      </c>
      <c r="X133" s="2" t="s">
        <v>13286</v>
      </c>
    </row>
    <row r="134" spans="16:24" x14ac:dyDescent="0.25">
      <c r="P134" s="143" t="str">
        <f>IF(Table_tbl_ProdcrSupp[[#This Row],[PRODR_SUPP_CD]] = "", "", Table_tbl_ProdcrSupp[[#This Row],[PRODR_SUPP_CD]] &amp; " - " &amp; Table_tbl_ProdcrSupp[[#This Row],[PRODR_SUPP_NM]])</f>
        <v>2529 - BOONE COUNTY CONCRETE, INC.</v>
      </c>
      <c r="Q134" s="7" t="s">
        <v>14491</v>
      </c>
      <c r="R134" s="7" t="s">
        <v>14492</v>
      </c>
      <c r="T134" s="2" t="s">
        <v>13283</v>
      </c>
      <c r="U134" s="2" t="s">
        <v>13284</v>
      </c>
      <c r="V134" s="2" t="s">
        <v>13285</v>
      </c>
      <c r="W134" s="2" t="s">
        <v>2636</v>
      </c>
      <c r="X134" s="2" t="s">
        <v>13270</v>
      </c>
    </row>
    <row r="135" spans="16:24" x14ac:dyDescent="0.25">
      <c r="P135" s="143" t="str">
        <f>IF(Table_tbl_ProdcrSupp[[#This Row],[PRODR_SUPP_CD]] = "", "", Table_tbl_ProdcrSupp[[#This Row],[PRODR_SUPP_CD]] &amp; " - " &amp; Table_tbl_ProdcrSupp[[#This Row],[PRODR_SUPP_NM]])</f>
        <v>C451 - BORAL RESOURCES INC.</v>
      </c>
      <c r="Q135" s="7" t="s">
        <v>15070</v>
      </c>
      <c r="R135" s="7" t="s">
        <v>15071</v>
      </c>
      <c r="T135" s="2" t="s">
        <v>13280</v>
      </c>
      <c r="U135" s="2" t="s">
        <v>13281</v>
      </c>
      <c r="V135" s="2" t="s">
        <v>13282</v>
      </c>
      <c r="W135" s="2" t="s">
        <v>277</v>
      </c>
      <c r="X135" s="2" t="s">
        <v>13270</v>
      </c>
    </row>
    <row r="136" spans="16:24" x14ac:dyDescent="0.25">
      <c r="P136" s="143" t="str">
        <f>IF(Table_tbl_ProdcrSupp[[#This Row],[PRODR_SUPP_CD]] = "", "", Table_tbl_ProdcrSupp[[#This Row],[PRODR_SUPP_CD]] &amp; " - " &amp; Table_tbl_ProdcrSupp[[#This Row],[PRODR_SUPP_NM]])</f>
        <v>P0384 - Border Steel</v>
      </c>
      <c r="Q136" s="7" t="s">
        <v>15072</v>
      </c>
      <c r="R136" s="7" t="s">
        <v>15073</v>
      </c>
      <c r="T136" s="2" t="s">
        <v>13277</v>
      </c>
      <c r="U136" s="2" t="s">
        <v>13278</v>
      </c>
      <c r="V136" s="2" t="s">
        <v>13279</v>
      </c>
      <c r="W136" s="2" t="s">
        <v>2734</v>
      </c>
      <c r="X136" s="2" t="s">
        <v>13270</v>
      </c>
    </row>
    <row r="137" spans="16:24" x14ac:dyDescent="0.25">
      <c r="P137" s="143" t="str">
        <f>IF(Table_tbl_ProdcrSupp[[#This Row],[PRODR_SUPP_CD]] = "", "", Table_tbl_ProdcrSupp[[#This Row],[PRODR_SUPP_CD]] &amp; " - " &amp; Table_tbl_ProdcrSupp[[#This Row],[PRODR_SUPP_NM]])</f>
        <v>P1008 - Boreduct</v>
      </c>
      <c r="Q137" s="7" t="s">
        <v>15074</v>
      </c>
      <c r="R137" s="7" t="s">
        <v>15075</v>
      </c>
      <c r="T137" s="2" t="s">
        <v>13274</v>
      </c>
      <c r="U137" s="2" t="s">
        <v>13275</v>
      </c>
      <c r="V137" s="2" t="s">
        <v>13276</v>
      </c>
      <c r="W137" s="2" t="s">
        <v>500</v>
      </c>
      <c r="X137" s="2" t="s">
        <v>13270</v>
      </c>
    </row>
    <row r="138" spans="16:24" x14ac:dyDescent="0.25">
      <c r="P138" s="143" t="str">
        <f>IF(Table_tbl_ProdcrSupp[[#This Row],[PRODR_SUPP_CD]] = "", "", Table_tbl_ProdcrSupp[[#This Row],[PRODR_SUPP_CD]] &amp; " - " &amp; Table_tbl_ProdcrSupp[[#This Row],[PRODR_SUPP_NM]])</f>
        <v>P0032 - Bosselman Oil Company</v>
      </c>
      <c r="Q138" s="7" t="s">
        <v>15076</v>
      </c>
      <c r="R138" s="7" t="s">
        <v>15077</v>
      </c>
      <c r="T138" s="2" t="s">
        <v>13271</v>
      </c>
      <c r="U138" s="2" t="s">
        <v>13272</v>
      </c>
      <c r="V138" s="2" t="s">
        <v>13273</v>
      </c>
      <c r="W138" s="2" t="s">
        <v>340</v>
      </c>
      <c r="X138" s="2" t="s">
        <v>13270</v>
      </c>
    </row>
    <row r="139" spans="16:24" x14ac:dyDescent="0.25">
      <c r="P139" s="143" t="str">
        <f>IF(Table_tbl_ProdcrSupp[[#This Row],[PRODR_SUPP_CD]] = "", "", Table_tbl_ProdcrSupp[[#This Row],[PRODR_SUPP_CD]] &amp; " - " &amp; Table_tbl_ProdcrSupp[[#This Row],[PRODR_SUPP_NM]])</f>
        <v>P0994 - BOSTD America</v>
      </c>
      <c r="Q139" s="7" t="s">
        <v>15078</v>
      </c>
      <c r="R139" s="7" t="s">
        <v>15079</v>
      </c>
      <c r="T139" s="2" t="s">
        <v>13267</v>
      </c>
      <c r="U139" s="2" t="s">
        <v>13268</v>
      </c>
      <c r="V139" s="2" t="s">
        <v>13269</v>
      </c>
      <c r="W139" s="2" t="s">
        <v>374</v>
      </c>
      <c r="X139" s="2" t="s">
        <v>13263</v>
      </c>
    </row>
    <row r="140" spans="16:24" x14ac:dyDescent="0.25">
      <c r="P140" s="143" t="str">
        <f>IF(Table_tbl_ProdcrSupp[[#This Row],[PRODR_SUPP_CD]] = "", "", Table_tbl_ProdcrSupp[[#This Row],[PRODR_SUPP_CD]] &amp; " - " &amp; Table_tbl_ProdcrSupp[[#This Row],[PRODR_SUPP_NM]])</f>
        <v>P0714 - Bostik</v>
      </c>
      <c r="Q140" s="7" t="s">
        <v>15080</v>
      </c>
      <c r="R140" s="7" t="s">
        <v>15081</v>
      </c>
      <c r="T140" s="2" t="s">
        <v>13264</v>
      </c>
      <c r="U140" s="2" t="s">
        <v>13265</v>
      </c>
      <c r="V140" s="2" t="s">
        <v>13266</v>
      </c>
      <c r="W140" s="2" t="s">
        <v>1640</v>
      </c>
      <c r="X140" s="2" t="s">
        <v>13263</v>
      </c>
    </row>
    <row r="141" spans="16:24" x14ac:dyDescent="0.25">
      <c r="P141" s="143" t="str">
        <f>IF(Table_tbl_ProdcrSupp[[#This Row],[PRODR_SUPP_CD]] = "", "", Table_tbl_ProdcrSupp[[#This Row],[PRODR_SUPP_CD]] &amp; " - " &amp; Table_tbl_ProdcrSupp[[#This Row],[PRODR_SUPP_NM]])</f>
        <v>P0838 - Bradley Coatings Group</v>
      </c>
      <c r="Q141" s="7" t="s">
        <v>15082</v>
      </c>
      <c r="R141" s="7" t="s">
        <v>15083</v>
      </c>
      <c r="T141" s="2" t="s">
        <v>13260</v>
      </c>
      <c r="U141" s="2" t="s">
        <v>13261</v>
      </c>
      <c r="V141" s="2" t="s">
        <v>13262</v>
      </c>
      <c r="W141" s="2" t="s">
        <v>803</v>
      </c>
      <c r="X141" s="2" t="s">
        <v>13259</v>
      </c>
    </row>
    <row r="142" spans="16:24" x14ac:dyDescent="0.25">
      <c r="P142" s="143" t="str">
        <f>IF(Table_tbl_ProdcrSupp[[#This Row],[PRODR_SUPP_CD]] = "", "", Table_tbl_ProdcrSupp[[#This Row],[PRODR_SUPP_CD]] &amp; " - " &amp; Table_tbl_ProdcrSupp[[#This Row],[PRODR_SUPP_NM]])</f>
        <v>P1050 - Brads Sand &amp; Gravel</v>
      </c>
      <c r="Q142" s="7" t="s">
        <v>17169</v>
      </c>
      <c r="R142" s="7" t="s">
        <v>14068</v>
      </c>
      <c r="T142" s="2" t="s">
        <v>13256</v>
      </c>
      <c r="U142" s="2" t="s">
        <v>13257</v>
      </c>
      <c r="V142" s="2" t="s">
        <v>13258</v>
      </c>
      <c r="W142" s="2" t="s">
        <v>103</v>
      </c>
      <c r="X142" s="2" t="s">
        <v>13255</v>
      </c>
    </row>
    <row r="143" spans="16:24" x14ac:dyDescent="0.25">
      <c r="P143" s="143" t="str">
        <f>IF(Table_tbl_ProdcrSupp[[#This Row],[PRODR_SUPP_CD]] = "", "", Table_tbl_ProdcrSupp[[#This Row],[PRODR_SUPP_CD]] &amp; " - " &amp; Table_tbl_ProdcrSupp[[#This Row],[PRODR_SUPP_NM]])</f>
        <v>P0175 - BRB Contractors, Inc.</v>
      </c>
      <c r="Q143" s="7" t="s">
        <v>15084</v>
      </c>
      <c r="R143" s="7" t="s">
        <v>15085</v>
      </c>
      <c r="T143" s="2" t="s">
        <v>13252</v>
      </c>
      <c r="U143" s="2" t="s">
        <v>13253</v>
      </c>
      <c r="V143" s="2" t="s">
        <v>13254</v>
      </c>
      <c r="W143" s="2" t="s">
        <v>13251</v>
      </c>
      <c r="X143" s="2" t="s">
        <v>13250</v>
      </c>
    </row>
    <row r="144" spans="16:24" x14ac:dyDescent="0.25">
      <c r="P144" s="143" t="str">
        <f>IF(Table_tbl_ProdcrSupp[[#This Row],[PRODR_SUPP_CD]] = "", "", Table_tbl_ProdcrSupp[[#This Row],[PRODR_SUPP_CD]] &amp; " - " &amp; Table_tbl_ProdcrSupp[[#This Row],[PRODR_SUPP_NM]])</f>
        <v>P0921 - Bridge Preservation, LLC</v>
      </c>
      <c r="Q144" s="7" t="s">
        <v>15086</v>
      </c>
      <c r="R144" s="7" t="s">
        <v>15087</v>
      </c>
      <c r="T144" s="2" t="s">
        <v>14578</v>
      </c>
      <c r="U144" s="2" t="s">
        <v>14577</v>
      </c>
      <c r="V144" s="2" t="s">
        <v>14576</v>
      </c>
      <c r="W144" s="2" t="s">
        <v>1605</v>
      </c>
      <c r="X144" s="2" t="s">
        <v>14579</v>
      </c>
    </row>
    <row r="145" spans="16:24" x14ac:dyDescent="0.25">
      <c r="P145" s="143" t="str">
        <f>IF(Table_tbl_ProdcrSupp[[#This Row],[PRODR_SUPP_CD]] = "", "", Table_tbl_ProdcrSupp[[#This Row],[PRODR_SUPP_CD]] &amp; " - " &amp; Table_tbl_ProdcrSupp[[#This Row],[PRODR_SUPP_NM]])</f>
        <v>C171 - BRIDGES INC. DBA SCUDDER BRIDGE CO.</v>
      </c>
      <c r="Q145" s="7" t="s">
        <v>15088</v>
      </c>
      <c r="R145" s="7" t="s">
        <v>15089</v>
      </c>
      <c r="T145" s="2" t="s">
        <v>13247</v>
      </c>
      <c r="U145" s="2" t="s">
        <v>13248</v>
      </c>
      <c r="V145" s="2" t="s">
        <v>13249</v>
      </c>
      <c r="W145" s="2" t="s">
        <v>263</v>
      </c>
      <c r="X145" s="2" t="s">
        <v>13246</v>
      </c>
    </row>
    <row r="146" spans="16:24" x14ac:dyDescent="0.25">
      <c r="P146" s="143" t="str">
        <f>IF(Table_tbl_ProdcrSupp[[#This Row],[PRODR_SUPP_CD]] = "", "", Table_tbl_ProdcrSupp[[#This Row],[PRODR_SUPP_CD]] &amp; " - " &amp; Table_tbl_ProdcrSupp[[#This Row],[PRODR_SUPP_NM]])</f>
        <v>P0940 - Bridges, Inc.</v>
      </c>
      <c r="Q146" s="7" t="s">
        <v>15090</v>
      </c>
      <c r="R146" s="7" t="s">
        <v>15091</v>
      </c>
      <c r="T146" s="2" t="s">
        <v>13243</v>
      </c>
      <c r="U146" s="2" t="s">
        <v>13244</v>
      </c>
      <c r="V146" s="2" t="s">
        <v>13245</v>
      </c>
      <c r="W146" s="2" t="s">
        <v>1830</v>
      </c>
      <c r="X146" s="2" t="s">
        <v>13238</v>
      </c>
    </row>
    <row r="147" spans="16:24" x14ac:dyDescent="0.25">
      <c r="P147" s="143" t="str">
        <f>IF(Table_tbl_ProdcrSupp[[#This Row],[PRODR_SUPP_CD]] = "", "", Table_tbl_ProdcrSupp[[#This Row],[PRODR_SUPP_CD]] &amp; " - " &amp; Table_tbl_ProdcrSupp[[#This Row],[PRODR_SUPP_NM]])</f>
        <v>P2000 - Brifen USA</v>
      </c>
      <c r="Q147" s="7" t="s">
        <v>17312</v>
      </c>
      <c r="R147" s="7" t="s">
        <v>17313</v>
      </c>
      <c r="T147" s="2" t="s">
        <v>13240</v>
      </c>
      <c r="U147" s="2" t="s">
        <v>13241</v>
      </c>
      <c r="V147" s="2" t="s">
        <v>13242</v>
      </c>
      <c r="W147" s="2" t="s">
        <v>13239</v>
      </c>
      <c r="X147" s="2" t="s">
        <v>13238</v>
      </c>
    </row>
    <row r="148" spans="16:24" x14ac:dyDescent="0.25">
      <c r="P148" s="143" t="str">
        <f>IF(Table_tbl_ProdcrSupp[[#This Row],[PRODR_SUPP_CD]] = "", "", Table_tbl_ProdcrSupp[[#This Row],[PRODR_SUPP_CD]] &amp; " - " &amp; Table_tbl_ProdcrSupp[[#This Row],[PRODR_SUPP_NM]])</f>
        <v>P0058 - Brite-Line Industries</v>
      </c>
      <c r="Q148" s="7" t="s">
        <v>15092</v>
      </c>
      <c r="R148" s="7" t="s">
        <v>15093</v>
      </c>
      <c r="T148" s="2" t="s">
        <v>13235</v>
      </c>
      <c r="U148" s="2" t="s">
        <v>13236</v>
      </c>
      <c r="V148" s="2" t="s">
        <v>13237</v>
      </c>
      <c r="W148" s="2" t="s">
        <v>3701</v>
      </c>
      <c r="X148" s="2" t="s">
        <v>13231</v>
      </c>
    </row>
    <row r="149" spans="16:24" x14ac:dyDescent="0.25">
      <c r="P149" s="143" t="str">
        <f>IF(Table_tbl_ProdcrSupp[[#This Row],[PRODR_SUPP_CD]] = "", "", Table_tbl_ProdcrSupp[[#This Row],[PRODR_SUPP_CD]] &amp; " - " &amp; Table_tbl_ProdcrSupp[[#This Row],[PRODR_SUPP_NM]])</f>
        <v>1582 - BROADFOOT SAND AND GRAVEL COMPANY INC.</v>
      </c>
      <c r="Q149" s="7" t="s">
        <v>15094</v>
      </c>
      <c r="R149" s="7" t="s">
        <v>15095</v>
      </c>
      <c r="T149" s="2" t="s">
        <v>13232</v>
      </c>
      <c r="U149" s="2" t="s">
        <v>13233</v>
      </c>
      <c r="V149" s="2" t="s">
        <v>13234</v>
      </c>
      <c r="W149" s="2" t="s">
        <v>1294</v>
      </c>
      <c r="X149" s="2" t="s">
        <v>13231</v>
      </c>
    </row>
    <row r="150" spans="16:24" x14ac:dyDescent="0.25">
      <c r="P150" s="143" t="str">
        <f>IF(Table_tbl_ProdcrSupp[[#This Row],[PRODR_SUPP_CD]] = "", "", Table_tbl_ProdcrSupp[[#This Row],[PRODR_SUPP_CD]] &amp; " - " &amp; Table_tbl_ProdcrSupp[[#This Row],[PRODR_SUPP_NM]])</f>
        <v>P1051 - Broderick Sand &amp; Gravel</v>
      </c>
      <c r="Q150" s="7" t="s">
        <v>17170</v>
      </c>
      <c r="R150" s="7" t="s">
        <v>14124</v>
      </c>
      <c r="T150" s="2" t="s">
        <v>13228</v>
      </c>
      <c r="U150" s="2" t="s">
        <v>13229</v>
      </c>
      <c r="V150" s="2" t="s">
        <v>13230</v>
      </c>
      <c r="W150" s="2" t="s">
        <v>596</v>
      </c>
      <c r="X150" s="2" t="s">
        <v>13227</v>
      </c>
    </row>
    <row r="151" spans="16:24" x14ac:dyDescent="0.25">
      <c r="P151" s="143" t="str">
        <f>IF(Table_tbl_ProdcrSupp[[#This Row],[PRODR_SUPP_CD]] = "", "", Table_tbl_ProdcrSupp[[#This Row],[PRODR_SUPP_CD]] &amp; " - " &amp; Table_tbl_ProdcrSupp[[#This Row],[PRODR_SUPP_NM]])</f>
        <v>P0695 - Brody Chemicals</v>
      </c>
      <c r="Q151" s="7" t="s">
        <v>15096</v>
      </c>
      <c r="R151" s="7" t="s">
        <v>15097</v>
      </c>
      <c r="T151" s="2" t="s">
        <v>13224</v>
      </c>
      <c r="U151" s="2" t="s">
        <v>13225</v>
      </c>
      <c r="V151" s="2" t="s">
        <v>13226</v>
      </c>
      <c r="W151" s="2" t="s">
        <v>1264</v>
      </c>
      <c r="X151" s="2" t="s">
        <v>13223</v>
      </c>
    </row>
    <row r="152" spans="16:24" x14ac:dyDescent="0.25">
      <c r="P152" s="143" t="str">
        <f>IF(Table_tbl_ProdcrSupp[[#This Row],[PRODR_SUPP_CD]] = "", "", Table_tbl_ProdcrSupp[[#This Row],[PRODR_SUPP_CD]] &amp; " - " &amp; Table_tbl_ProdcrSupp[[#This Row],[PRODR_SUPP_NM]])</f>
        <v>2292 - BROOKFIELD FABRICATING CORPORATION</v>
      </c>
      <c r="Q152" s="7" t="s">
        <v>15098</v>
      </c>
      <c r="R152" s="7" t="s">
        <v>15099</v>
      </c>
      <c r="T152" s="2" t="s">
        <v>13220</v>
      </c>
      <c r="U152" s="2" t="s">
        <v>13221</v>
      </c>
      <c r="V152" s="2" t="s">
        <v>13222</v>
      </c>
      <c r="W152" s="2" t="s">
        <v>5130</v>
      </c>
      <c r="X152" s="2" t="s">
        <v>13219</v>
      </c>
    </row>
    <row r="153" spans="16:24" x14ac:dyDescent="0.25">
      <c r="P153" s="143" t="str">
        <f>IF(Table_tbl_ProdcrSupp[[#This Row],[PRODR_SUPP_CD]] = "", "", Table_tbl_ProdcrSupp[[#This Row],[PRODR_SUPP_CD]] &amp; " - " &amp; Table_tbl_ProdcrSupp[[#This Row],[PRODR_SUPP_NM]])</f>
        <v>0875 - BROWER CONSTRUCTION CO.</v>
      </c>
      <c r="Q153" s="7" t="s">
        <v>15100</v>
      </c>
      <c r="R153" s="7" t="s">
        <v>15101</v>
      </c>
      <c r="T153" s="2" t="s">
        <v>13216</v>
      </c>
      <c r="U153" s="2" t="s">
        <v>13217</v>
      </c>
      <c r="V153" s="2" t="s">
        <v>13218</v>
      </c>
      <c r="W153" s="2" t="s">
        <v>634</v>
      </c>
      <c r="X153" s="2" t="s">
        <v>13215</v>
      </c>
    </row>
    <row r="154" spans="16:24" x14ac:dyDescent="0.25">
      <c r="P154" s="143" t="str">
        <f>IF(Table_tbl_ProdcrSupp[[#This Row],[PRODR_SUPP_CD]] = "", "", Table_tbl_ProdcrSupp[[#This Row],[PRODR_SUPP_CD]] &amp; " - " &amp; Table_tbl_ProdcrSupp[[#This Row],[PRODR_SUPP_NM]])</f>
        <v>P0886 - Brown Traffic Products, Inc.</v>
      </c>
      <c r="Q154" s="7" t="s">
        <v>15102</v>
      </c>
      <c r="R154" s="7" t="s">
        <v>15103</v>
      </c>
      <c r="T154" s="2" t="s">
        <v>13212</v>
      </c>
      <c r="U154" s="2" t="s">
        <v>13213</v>
      </c>
      <c r="V154" s="2" t="s">
        <v>13214</v>
      </c>
      <c r="W154" s="2" t="s">
        <v>13211</v>
      </c>
      <c r="X154" s="2" t="s">
        <v>13207</v>
      </c>
    </row>
    <row r="155" spans="16:24" x14ac:dyDescent="0.25">
      <c r="P155" s="143" t="str">
        <f>IF(Table_tbl_ProdcrSupp[[#This Row],[PRODR_SUPP_CD]] = "", "", Table_tbl_ProdcrSupp[[#This Row],[PRODR_SUPP_CD]] &amp; " - " &amp; Table_tbl_ProdcrSupp[[#This Row],[PRODR_SUPP_NM]])</f>
        <v>P0430 - BSCC Corporation</v>
      </c>
      <c r="Q155" s="7" t="s">
        <v>15104</v>
      </c>
      <c r="R155" s="7" t="s">
        <v>15105</v>
      </c>
      <c r="T155" s="2" t="s">
        <v>13208</v>
      </c>
      <c r="U155" s="2" t="s">
        <v>13209</v>
      </c>
      <c r="V155" s="2" t="s">
        <v>13210</v>
      </c>
      <c r="W155" s="2" t="s">
        <v>500</v>
      </c>
      <c r="X155" s="2" t="s">
        <v>13207</v>
      </c>
    </row>
    <row r="156" spans="16:24" x14ac:dyDescent="0.25">
      <c r="P156" s="143" t="str">
        <f>IF(Table_tbl_ProdcrSupp[[#This Row],[PRODR_SUPP_CD]] = "", "", Table_tbl_ProdcrSupp[[#This Row],[PRODR_SUPP_CD]] &amp; " - " &amp; Table_tbl_ProdcrSupp[[#This Row],[PRODR_SUPP_NM]])</f>
        <v>P0690 - Buckeye International</v>
      </c>
      <c r="Q156" s="7" t="s">
        <v>15106</v>
      </c>
      <c r="R156" s="7" t="s">
        <v>15107</v>
      </c>
      <c r="T156" s="2" t="s">
        <v>13204</v>
      </c>
      <c r="U156" s="2" t="s">
        <v>13205</v>
      </c>
      <c r="V156" s="2" t="s">
        <v>13206</v>
      </c>
      <c r="W156" s="2" t="s">
        <v>193</v>
      </c>
      <c r="X156" s="2" t="s">
        <v>13203</v>
      </c>
    </row>
    <row r="157" spans="16:24" x14ac:dyDescent="0.25">
      <c r="P157" s="143" t="str">
        <f>IF(Table_tbl_ProdcrSupp[[#This Row],[PRODR_SUPP_CD]] = "", "", Table_tbl_ProdcrSupp[[#This Row],[PRODR_SUPP_CD]] &amp; " - " &amp; Table_tbl_ProdcrSupp[[#This Row],[PRODR_SUPP_NM]])</f>
        <v>P0687 - Bullen Companies</v>
      </c>
      <c r="Q157" s="7" t="s">
        <v>15108</v>
      </c>
      <c r="R157" s="7" t="s">
        <v>15109</v>
      </c>
      <c r="T157" s="2" t="s">
        <v>13201</v>
      </c>
      <c r="U157" s="2" t="s">
        <v>13202</v>
      </c>
      <c r="V157" s="2" t="s">
        <v>17975</v>
      </c>
      <c r="W157" s="2" t="s">
        <v>926</v>
      </c>
      <c r="X157" s="2" t="s">
        <v>13191</v>
      </c>
    </row>
    <row r="158" spans="16:24" x14ac:dyDescent="0.25">
      <c r="P158" s="143" t="str">
        <f>IF(Table_tbl_ProdcrSupp[[#This Row],[PRODR_SUPP_CD]] = "", "", Table_tbl_ProdcrSupp[[#This Row],[PRODR_SUPP_CD]] &amp; " - " &amp; Table_tbl_ProdcrSupp[[#This Row],[PRODR_SUPP_NM]])</f>
        <v>P0194 - Bunzel Extrusion</v>
      </c>
      <c r="Q158" s="7" t="s">
        <v>15110</v>
      </c>
      <c r="R158" s="7" t="s">
        <v>15111</v>
      </c>
      <c r="T158" s="2" t="s">
        <v>13198</v>
      </c>
      <c r="U158" s="2" t="s">
        <v>13199</v>
      </c>
      <c r="V158" s="2" t="s">
        <v>13200</v>
      </c>
      <c r="W158" s="2" t="s">
        <v>981</v>
      </c>
      <c r="X158" s="2" t="s">
        <v>13191</v>
      </c>
    </row>
    <row r="159" spans="16:24" x14ac:dyDescent="0.25">
      <c r="P159" s="143" t="str">
        <f>IF(Table_tbl_ProdcrSupp[[#This Row],[PRODR_SUPP_CD]] = "", "", Table_tbl_ProdcrSupp[[#This Row],[PRODR_SUPP_CD]] &amp; " - " &amp; Table_tbl_ProdcrSupp[[#This Row],[PRODR_SUPP_NM]])</f>
        <v>P0296 - Burke by Edoco</v>
      </c>
      <c r="Q159" s="7" t="s">
        <v>15112</v>
      </c>
      <c r="R159" s="7" t="s">
        <v>15113</v>
      </c>
      <c r="T159" s="2" t="s">
        <v>13195</v>
      </c>
      <c r="U159" s="2" t="s">
        <v>13196</v>
      </c>
      <c r="V159" s="2" t="s">
        <v>13197</v>
      </c>
      <c r="W159" s="2" t="s">
        <v>500</v>
      </c>
      <c r="X159" s="2" t="s">
        <v>13191</v>
      </c>
    </row>
    <row r="160" spans="16:24" x14ac:dyDescent="0.25">
      <c r="P160" s="143" t="str">
        <f>IF(Table_tbl_ProdcrSupp[[#This Row],[PRODR_SUPP_CD]] = "", "", Table_tbl_ProdcrSupp[[#This Row],[PRODR_SUPP_CD]] &amp; " - " &amp; Table_tbl_ProdcrSupp[[#This Row],[PRODR_SUPP_NM]])</f>
        <v>P0228 - Burmester, Inc.</v>
      </c>
      <c r="Q160" s="7" t="s">
        <v>15114</v>
      </c>
      <c r="R160" s="7" t="s">
        <v>15115</v>
      </c>
      <c r="T160" s="2" t="s">
        <v>13192</v>
      </c>
      <c r="U160" s="2" t="s">
        <v>13193</v>
      </c>
      <c r="V160" s="2" t="s">
        <v>13194</v>
      </c>
      <c r="W160" s="2" t="s">
        <v>12006</v>
      </c>
      <c r="X160" s="2" t="s">
        <v>13191</v>
      </c>
    </row>
    <row r="161" spans="16:24" x14ac:dyDescent="0.25">
      <c r="P161" s="143" t="str">
        <f>IF(Table_tbl_ProdcrSupp[[#This Row],[PRODR_SUPP_CD]] = "", "", Table_tbl_ProdcrSupp[[#This Row],[PRODR_SUPP_CD]] &amp; " - " &amp; Table_tbl_ProdcrSupp[[#This Row],[PRODR_SUPP_NM]])</f>
        <v>P1093 - Buzzi Unicem USA</v>
      </c>
      <c r="Q161" s="7" t="s">
        <v>17314</v>
      </c>
      <c r="R161" s="7" t="s">
        <v>15116</v>
      </c>
      <c r="T161" s="2" t="s">
        <v>13188</v>
      </c>
      <c r="U161" s="2" t="s">
        <v>13189</v>
      </c>
      <c r="V161" s="2" t="s">
        <v>13190</v>
      </c>
      <c r="W161" s="2" t="s">
        <v>777</v>
      </c>
      <c r="X161" s="2" t="s">
        <v>13187</v>
      </c>
    </row>
    <row r="162" spans="16:24" x14ac:dyDescent="0.25">
      <c r="P162" s="143" t="str">
        <f>IF(Table_tbl_ProdcrSupp[[#This Row],[PRODR_SUPP_CD]] = "", "", Table_tbl_ProdcrSupp[[#This Row],[PRODR_SUPP_CD]] &amp; " - " &amp; Table_tbl_ProdcrSupp[[#This Row],[PRODR_SUPP_NM]])</f>
        <v>P0372 - C &amp; C Signal, LLC</v>
      </c>
      <c r="Q162" s="7" t="s">
        <v>15117</v>
      </c>
      <c r="R162" s="7" t="s">
        <v>15118</v>
      </c>
      <c r="T162" s="2" t="s">
        <v>13184</v>
      </c>
      <c r="U162" s="2" t="s">
        <v>13185</v>
      </c>
      <c r="V162" s="2" t="s">
        <v>13186</v>
      </c>
      <c r="W162" s="2" t="s">
        <v>13183</v>
      </c>
      <c r="X162" s="2" t="s">
        <v>13182</v>
      </c>
    </row>
    <row r="163" spans="16:24" x14ac:dyDescent="0.25">
      <c r="P163" s="143" t="str">
        <f>IF(Table_tbl_ProdcrSupp[[#This Row],[PRODR_SUPP_CD]] = "", "", Table_tbl_ProdcrSupp[[#This Row],[PRODR_SUPP_CD]] &amp; " - " &amp; Table_tbl_ProdcrSupp[[#This Row],[PRODR_SUPP_NM]])</f>
        <v>P0144 - California Straw Works</v>
      </c>
      <c r="Q163" s="7" t="s">
        <v>15119</v>
      </c>
      <c r="R163" s="7" t="s">
        <v>15120</v>
      </c>
      <c r="T163" s="2" t="s">
        <v>13179</v>
      </c>
      <c r="U163" s="2" t="s">
        <v>13180</v>
      </c>
      <c r="V163" s="2" t="s">
        <v>13181</v>
      </c>
      <c r="W163" s="2" t="s">
        <v>10481</v>
      </c>
      <c r="X163" s="2" t="s">
        <v>13163</v>
      </c>
    </row>
    <row r="164" spans="16:24" x14ac:dyDescent="0.25">
      <c r="P164" s="143" t="str">
        <f>IF(Table_tbl_ProdcrSupp[[#This Row],[PRODR_SUPP_CD]] = "", "", Table_tbl_ProdcrSupp[[#This Row],[PRODR_SUPP_CD]] &amp; " - " &amp; Table_tbl_ProdcrSupp[[#This Row],[PRODR_SUPP_NM]])</f>
        <v>P0580 - Calumet Specialties</v>
      </c>
      <c r="Q164" s="7" t="s">
        <v>15121</v>
      </c>
      <c r="R164" s="7" t="s">
        <v>15122</v>
      </c>
      <c r="T164" s="2" t="s">
        <v>13177</v>
      </c>
      <c r="U164" s="2" t="s">
        <v>13178</v>
      </c>
      <c r="V164" s="2" t="s">
        <v>16914</v>
      </c>
      <c r="W164" s="2" t="s">
        <v>4240</v>
      </c>
      <c r="X164" s="2" t="s">
        <v>13163</v>
      </c>
    </row>
    <row r="165" spans="16:24" x14ac:dyDescent="0.25">
      <c r="P165" s="143" t="str">
        <f>IF(Table_tbl_ProdcrSupp[[#This Row],[PRODR_SUPP_CD]] = "", "", Table_tbl_ProdcrSupp[[#This Row],[PRODR_SUPP_CD]] &amp; " - " &amp; Table_tbl_ProdcrSupp[[#This Row],[PRODR_SUPP_NM]])</f>
        <v>P0112 - Cantex, Inc.</v>
      </c>
      <c r="Q165" s="7" t="s">
        <v>15123</v>
      </c>
      <c r="R165" s="7" t="s">
        <v>15124</v>
      </c>
      <c r="T165" s="2" t="s">
        <v>13174</v>
      </c>
      <c r="U165" s="2" t="s">
        <v>13175</v>
      </c>
      <c r="V165" s="2" t="s">
        <v>13176</v>
      </c>
      <c r="W165" s="2" t="s">
        <v>1592</v>
      </c>
      <c r="X165" s="2" t="s">
        <v>13163</v>
      </c>
    </row>
    <row r="166" spans="16:24" x14ac:dyDescent="0.25">
      <c r="P166" s="143" t="str">
        <f>IF(Table_tbl_ProdcrSupp[[#This Row],[PRODR_SUPP_CD]] = "", "", Table_tbl_ProdcrSupp[[#This Row],[PRODR_SUPP_CD]] &amp; " - " &amp; Table_tbl_ProdcrSupp[[#This Row],[PRODR_SUPP_NM]])</f>
        <v>RM1004 - Capital Concrete Co.</v>
      </c>
      <c r="Q166" s="7" t="s">
        <v>14493</v>
      </c>
      <c r="R166" s="7" t="s">
        <v>14494</v>
      </c>
      <c r="T166" s="2" t="s">
        <v>14581</v>
      </c>
      <c r="U166" s="2" t="s">
        <v>14580</v>
      </c>
      <c r="V166" s="2" t="s">
        <v>17239</v>
      </c>
      <c r="W166" s="2" t="s">
        <v>6094</v>
      </c>
      <c r="X166" s="2" t="s">
        <v>13163</v>
      </c>
    </row>
    <row r="167" spans="16:24" x14ac:dyDescent="0.25">
      <c r="P167" s="143" t="str">
        <f>IF(Table_tbl_ProdcrSupp[[#This Row],[PRODR_SUPP_CD]] = "", "", Table_tbl_ProdcrSupp[[#This Row],[PRODR_SUPP_CD]] &amp; " - " &amp; Table_tbl_ProdcrSupp[[#This Row],[PRODR_SUPP_NM]])</f>
        <v>1809 - CAPITAL CONTRACTORS INC.</v>
      </c>
      <c r="Q167" s="7" t="s">
        <v>15125</v>
      </c>
      <c r="R167" s="7" t="s">
        <v>15126</v>
      </c>
      <c r="T167" s="2" t="s">
        <v>13171</v>
      </c>
      <c r="U167" s="2" t="s">
        <v>13172</v>
      </c>
      <c r="V167" s="2" t="s">
        <v>13173</v>
      </c>
      <c r="W167" s="2" t="s">
        <v>12559</v>
      </c>
      <c r="X167" s="2" t="s">
        <v>13163</v>
      </c>
    </row>
    <row r="168" spans="16:24" x14ac:dyDescent="0.25">
      <c r="P168" s="143" t="str">
        <f>IF(Table_tbl_ProdcrSupp[[#This Row],[PRODR_SUPP_CD]] = "", "", Table_tbl_ProdcrSupp[[#This Row],[PRODR_SUPP_CD]] &amp; " - " &amp; Table_tbl_ProdcrSupp[[#This Row],[PRODR_SUPP_NM]])</f>
        <v>P0187 - Capital Contractors, Inc.</v>
      </c>
      <c r="Q168" s="7" t="s">
        <v>15127</v>
      </c>
      <c r="R168" s="7" t="s">
        <v>15128</v>
      </c>
      <c r="T168" s="2" t="s">
        <v>13168</v>
      </c>
      <c r="U168" s="2" t="s">
        <v>13169</v>
      </c>
      <c r="V168" s="2" t="s">
        <v>13170</v>
      </c>
      <c r="W168" s="2" t="s">
        <v>127</v>
      </c>
      <c r="X168" s="2" t="s">
        <v>13163</v>
      </c>
    </row>
    <row r="169" spans="16:24" x14ac:dyDescent="0.25">
      <c r="P169" s="143" t="str">
        <f>IF(Table_tbl_ProdcrSupp[[#This Row],[PRODR_SUPP_CD]] = "", "", Table_tbl_ProdcrSupp[[#This Row],[PRODR_SUPP_CD]] &amp; " - " &amp; Table_tbl_ProdcrSupp[[#This Row],[PRODR_SUPP_NM]])</f>
        <v>P1052 - Cappa Trust</v>
      </c>
      <c r="Q169" s="7" t="s">
        <v>17171</v>
      </c>
      <c r="R169" s="7" t="s">
        <v>14215</v>
      </c>
      <c r="T169" s="2" t="s">
        <v>13165</v>
      </c>
      <c r="U169" s="2" t="s">
        <v>13166</v>
      </c>
      <c r="V169" s="2" t="s">
        <v>13167</v>
      </c>
      <c r="W169" s="2" t="s">
        <v>13164</v>
      </c>
      <c r="X169" s="2" t="s">
        <v>13163</v>
      </c>
    </row>
    <row r="170" spans="16:24" x14ac:dyDescent="0.25">
      <c r="P170" s="143" t="str">
        <f>IF(Table_tbl_ProdcrSupp[[#This Row],[PRODR_SUPP_CD]] = "", "", Table_tbl_ProdcrSupp[[#This Row],[PRODR_SUPP_CD]] &amp; " - " &amp; Table_tbl_ProdcrSupp[[#This Row],[PRODR_SUPP_NM]])</f>
        <v>P0756 - Carboline</v>
      </c>
      <c r="Q170" s="7" t="s">
        <v>15129</v>
      </c>
      <c r="R170" s="7" t="s">
        <v>15130</v>
      </c>
      <c r="T170" s="2" t="s">
        <v>13160</v>
      </c>
      <c r="U170" s="2" t="s">
        <v>13161</v>
      </c>
      <c r="V170" s="2" t="s">
        <v>13162</v>
      </c>
      <c r="W170" s="2" t="s">
        <v>133</v>
      </c>
      <c r="X170" s="2" t="s">
        <v>13156</v>
      </c>
    </row>
    <row r="171" spans="16:24" x14ac:dyDescent="0.25">
      <c r="P171" s="143" t="str">
        <f>IF(Table_tbl_ProdcrSupp[[#This Row],[PRODR_SUPP_CD]] = "", "", Table_tbl_ProdcrSupp[[#This Row],[PRODR_SUPP_CD]] &amp; " - " &amp; Table_tbl_ProdcrSupp[[#This Row],[PRODR_SUPP_NM]])</f>
        <v>3945 - Carder  Inc.</v>
      </c>
      <c r="Q171" s="7" t="s">
        <v>15131</v>
      </c>
      <c r="R171" s="7" t="s">
        <v>15132</v>
      </c>
      <c r="T171" s="2" t="s">
        <v>13157</v>
      </c>
      <c r="U171" s="2" t="s">
        <v>13158</v>
      </c>
      <c r="V171" s="2" t="s">
        <v>13159</v>
      </c>
      <c r="W171" s="2" t="s">
        <v>478</v>
      </c>
      <c r="X171" s="2" t="s">
        <v>13156</v>
      </c>
    </row>
    <row r="172" spans="16:24" x14ac:dyDescent="0.25">
      <c r="P172" s="143" t="str">
        <f>IF(Table_tbl_ProdcrSupp[[#This Row],[PRODR_SUPP_CD]] = "", "", Table_tbl_ProdcrSupp[[#This Row],[PRODR_SUPP_CD]] &amp; " - " &amp; Table_tbl_ProdcrSupp[[#This Row],[PRODR_SUPP_NM]])</f>
        <v>P0347 - Cardinal</v>
      </c>
      <c r="Q172" s="7" t="s">
        <v>15133</v>
      </c>
      <c r="R172" s="7" t="s">
        <v>15134</v>
      </c>
      <c r="T172" s="2" t="s">
        <v>13153</v>
      </c>
      <c r="U172" s="2" t="s">
        <v>13154</v>
      </c>
      <c r="V172" s="2" t="s">
        <v>13155</v>
      </c>
      <c r="W172" s="2" t="s">
        <v>989</v>
      </c>
      <c r="X172" s="2" t="s">
        <v>13152</v>
      </c>
    </row>
    <row r="173" spans="16:24" x14ac:dyDescent="0.25">
      <c r="P173" s="143" t="str">
        <f>IF(Table_tbl_ProdcrSupp[[#This Row],[PRODR_SUPP_CD]] = "", "", Table_tbl_ProdcrSupp[[#This Row],[PRODR_SUPP_CD]] &amp; " - " &amp; Table_tbl_ProdcrSupp[[#This Row],[PRODR_SUPP_NM]])</f>
        <v>P1053 - Carl Whitney Sand &amp; Gravel</v>
      </c>
      <c r="Q173" s="7" t="s">
        <v>17172</v>
      </c>
      <c r="R173" s="7" t="s">
        <v>15135</v>
      </c>
      <c r="T173" s="2" t="s">
        <v>14584</v>
      </c>
      <c r="U173" s="2" t="s">
        <v>14583</v>
      </c>
      <c r="V173" s="2" t="s">
        <v>14582</v>
      </c>
      <c r="W173" s="2" t="s">
        <v>111</v>
      </c>
      <c r="X173" s="2" t="s">
        <v>13152</v>
      </c>
    </row>
    <row r="174" spans="16:24" x14ac:dyDescent="0.25">
      <c r="P174" s="143" t="str">
        <f>IF(Table_tbl_ProdcrSupp[[#This Row],[PRODR_SUPP_CD]] = "", "", Table_tbl_ProdcrSupp[[#This Row],[PRODR_SUPP_CD]] &amp; " - " &amp; Table_tbl_ProdcrSupp[[#This Row],[PRODR_SUPP_NM]])</f>
        <v>P0252 - Carlisle Coatings &amp; Water Proofings</v>
      </c>
      <c r="Q174" s="7" t="s">
        <v>15136</v>
      </c>
      <c r="R174" s="7" t="s">
        <v>15137</v>
      </c>
      <c r="T174" s="2" t="s">
        <v>13149</v>
      </c>
      <c r="U174" s="2" t="s">
        <v>13150</v>
      </c>
      <c r="V174" s="2" t="s">
        <v>13151</v>
      </c>
      <c r="W174" s="2" t="s">
        <v>1238</v>
      </c>
      <c r="X174" s="2" t="s">
        <v>13148</v>
      </c>
    </row>
    <row r="175" spans="16:24" x14ac:dyDescent="0.25">
      <c r="P175" s="143" t="str">
        <f>IF(Table_tbl_ProdcrSupp[[#This Row],[PRODR_SUPP_CD]] = "", "", Table_tbl_ProdcrSupp[[#This Row],[PRODR_SUPP_CD]] &amp; " - " &amp; Table_tbl_ProdcrSupp[[#This Row],[PRODR_SUPP_NM]])</f>
        <v>P0113 - Carlon</v>
      </c>
      <c r="Q175" s="7" t="s">
        <v>15138</v>
      </c>
      <c r="R175" s="7" t="s">
        <v>15139</v>
      </c>
      <c r="T175" s="2" t="s">
        <v>13145</v>
      </c>
      <c r="U175" s="2" t="s">
        <v>13146</v>
      </c>
      <c r="V175" s="2" t="s">
        <v>13147</v>
      </c>
      <c r="W175" s="2" t="s">
        <v>777</v>
      </c>
      <c r="X175" s="2" t="s">
        <v>13144</v>
      </c>
    </row>
    <row r="176" spans="16:24" x14ac:dyDescent="0.25">
      <c r="P176" s="143" t="str">
        <f>IF(Table_tbl_ProdcrSupp[[#This Row],[PRODR_SUPP_CD]] = "", "", Table_tbl_ProdcrSupp[[#This Row],[PRODR_SUPP_CD]] &amp; " - " &amp; Table_tbl_ProdcrSupp[[#This Row],[PRODR_SUPP_NM]])</f>
        <v>P0814 - Carmanah Technologies Corp.</v>
      </c>
      <c r="Q176" s="7" t="s">
        <v>15140</v>
      </c>
      <c r="R176" s="7" t="s">
        <v>15141</v>
      </c>
      <c r="T176" s="2" t="s">
        <v>13141</v>
      </c>
      <c r="U176" s="2" t="s">
        <v>13142</v>
      </c>
      <c r="V176" s="2" t="s">
        <v>13143</v>
      </c>
      <c r="W176" s="2" t="s">
        <v>13140</v>
      </c>
      <c r="X176" s="2" t="s">
        <v>13139</v>
      </c>
    </row>
    <row r="177" spans="16:24" x14ac:dyDescent="0.25">
      <c r="P177" s="143" t="str">
        <f>IF(Table_tbl_ProdcrSupp[[#This Row],[PRODR_SUPP_CD]] = "", "", Table_tbl_ProdcrSupp[[#This Row],[PRODR_SUPP_CD]] &amp; " - " &amp; Table_tbl_ProdcrSupp[[#This Row],[PRODR_SUPP_NM]])</f>
        <v>P0457 - Carmuse</v>
      </c>
      <c r="Q177" s="7" t="s">
        <v>15142</v>
      </c>
      <c r="R177" s="7" t="s">
        <v>15143</v>
      </c>
      <c r="T177" s="2" t="s">
        <v>13136</v>
      </c>
      <c r="U177" s="2" t="s">
        <v>13137</v>
      </c>
      <c r="V177" s="2" t="s">
        <v>13138</v>
      </c>
      <c r="W177" s="2" t="s">
        <v>374</v>
      </c>
      <c r="X177" s="2" t="s">
        <v>13135</v>
      </c>
    </row>
    <row r="178" spans="16:24" x14ac:dyDescent="0.25">
      <c r="P178" s="143" t="str">
        <f>IF(Table_tbl_ProdcrSupp[[#This Row],[PRODR_SUPP_CD]] = "", "", Table_tbl_ProdcrSupp[[#This Row],[PRODR_SUPP_CD]] &amp; " - " &amp; Table_tbl_ProdcrSupp[[#This Row],[PRODR_SUPP_NM]])</f>
        <v>P0741 - Carolina High Mast, Inc</v>
      </c>
      <c r="Q178" s="7" t="s">
        <v>15144</v>
      </c>
      <c r="R178" s="7" t="s">
        <v>15145</v>
      </c>
      <c r="T178" s="2" t="s">
        <v>13132</v>
      </c>
      <c r="U178" s="2" t="s">
        <v>13133</v>
      </c>
      <c r="V178" s="2" t="s">
        <v>13134</v>
      </c>
      <c r="W178" s="2" t="s">
        <v>555</v>
      </c>
      <c r="X178" s="2" t="s">
        <v>13131</v>
      </c>
    </row>
    <row r="179" spans="16:24" x14ac:dyDescent="0.25">
      <c r="P179" s="143" t="str">
        <f>IF(Table_tbl_ProdcrSupp[[#This Row],[PRODR_SUPP_CD]] = "", "", Table_tbl_ProdcrSupp[[#This Row],[PRODR_SUPP_CD]] &amp; " - " &amp; Table_tbl_ProdcrSupp[[#This Row],[PRODR_SUPP_NM]])</f>
        <v>P0339 - Carquest Corporation</v>
      </c>
      <c r="Q179" s="7" t="s">
        <v>15146</v>
      </c>
      <c r="R179" s="7" t="s">
        <v>15147</v>
      </c>
      <c r="T179" s="2" t="s">
        <v>13128</v>
      </c>
      <c r="U179" s="2" t="s">
        <v>13129</v>
      </c>
      <c r="V179" s="2" t="s">
        <v>13130</v>
      </c>
      <c r="W179" s="2" t="s">
        <v>84</v>
      </c>
      <c r="X179" s="2" t="s">
        <v>13127</v>
      </c>
    </row>
    <row r="180" spans="16:24" x14ac:dyDescent="0.25">
      <c r="P180" s="143" t="str">
        <f>IF(Table_tbl_ProdcrSupp[[#This Row],[PRODR_SUPP_CD]] = "", "", Table_tbl_ProdcrSupp[[#This Row],[PRODR_SUPP_CD]] &amp; " - " &amp; Table_tbl_ProdcrSupp[[#This Row],[PRODR_SUPP_NM]])</f>
        <v>P0977 - Carroll Construction Supply Co.</v>
      </c>
      <c r="Q180" s="7" t="s">
        <v>15148</v>
      </c>
      <c r="R180" s="7" t="s">
        <v>15149</v>
      </c>
      <c r="T180" s="2" t="s">
        <v>13124</v>
      </c>
      <c r="U180" s="2" t="s">
        <v>13125</v>
      </c>
      <c r="V180" s="2" t="s">
        <v>13126</v>
      </c>
      <c r="W180" s="2" t="s">
        <v>438</v>
      </c>
      <c r="X180" s="2" t="s">
        <v>13123</v>
      </c>
    </row>
    <row r="181" spans="16:24" x14ac:dyDescent="0.25">
      <c r="P181" s="143" t="str">
        <f>IF(Table_tbl_ProdcrSupp[[#This Row],[PRODR_SUPP_CD]] = "", "", Table_tbl_ProdcrSupp[[#This Row],[PRODR_SUPP_CD]] &amp; " - " &amp; Table_tbl_ProdcrSupp[[#This Row],[PRODR_SUPP_NM]])</f>
        <v>P0623 - Carson Industries Polymer Concrete</v>
      </c>
      <c r="Q181" s="7" t="s">
        <v>15150</v>
      </c>
      <c r="R181" s="7" t="s">
        <v>15151</v>
      </c>
      <c r="T181" s="2" t="s">
        <v>13120</v>
      </c>
      <c r="U181" s="2" t="s">
        <v>13121</v>
      </c>
      <c r="V181" s="2" t="s">
        <v>13122</v>
      </c>
      <c r="W181" s="2" t="s">
        <v>1294</v>
      </c>
      <c r="X181" s="2" t="s">
        <v>13116</v>
      </c>
    </row>
    <row r="182" spans="16:24" x14ac:dyDescent="0.25">
      <c r="P182" s="143" t="str">
        <f>IF(Table_tbl_ProdcrSupp[[#This Row],[PRODR_SUPP_CD]] = "", "", Table_tbl_ProdcrSupp[[#This Row],[PRODR_SUPP_CD]] &amp; " - " &amp; Table_tbl_ProdcrSupp[[#This Row],[PRODR_SUPP_NM]])</f>
        <v>P0048 - Carsonite Composites</v>
      </c>
      <c r="Q182" s="7" t="s">
        <v>15152</v>
      </c>
      <c r="R182" s="7" t="s">
        <v>15153</v>
      </c>
      <c r="T182" s="2" t="s">
        <v>13117</v>
      </c>
      <c r="U182" s="2" t="s">
        <v>13118</v>
      </c>
      <c r="V182" s="2" t="s">
        <v>13119</v>
      </c>
      <c r="W182" s="2" t="s">
        <v>129</v>
      </c>
      <c r="X182" s="2" t="s">
        <v>13116</v>
      </c>
    </row>
    <row r="183" spans="16:24" x14ac:dyDescent="0.25">
      <c r="P183" s="143" t="str">
        <f>IF(Table_tbl_ProdcrSupp[[#This Row],[PRODR_SUPP_CD]] = "", "", Table_tbl_ProdcrSupp[[#This Row],[PRODR_SUPP_CD]] &amp; " - " &amp; Table_tbl_ProdcrSupp[[#This Row],[PRODR_SUPP_NM]])</f>
        <v>P0041 - Carter-Waters, Inc.</v>
      </c>
      <c r="Q183" s="7" t="s">
        <v>15154</v>
      </c>
      <c r="R183" s="7" t="s">
        <v>15155</v>
      </c>
      <c r="T183" s="2" t="s">
        <v>13113</v>
      </c>
      <c r="U183" s="2" t="s">
        <v>13114</v>
      </c>
      <c r="V183" s="2" t="s">
        <v>13115</v>
      </c>
      <c r="W183" s="2" t="s">
        <v>3251</v>
      </c>
      <c r="X183" s="2" t="s">
        <v>13112</v>
      </c>
    </row>
    <row r="184" spans="16:24" x14ac:dyDescent="0.25">
      <c r="P184" s="143" t="str">
        <f>IF(Table_tbl_ProdcrSupp[[#This Row],[PRODR_SUPP_CD]] = "", "", Table_tbl_ProdcrSupp[[#This Row],[PRODR_SUPP_CD]] &amp; " - " &amp; Table_tbl_ProdcrSupp[[#This Row],[PRODR_SUPP_NM]])</f>
        <v>EC22 - Carthage Mills</v>
      </c>
      <c r="Q184" s="7" t="s">
        <v>15156</v>
      </c>
      <c r="R184" s="7" t="s">
        <v>15157</v>
      </c>
      <c r="T184" s="2" t="s">
        <v>14587</v>
      </c>
      <c r="U184" s="2" t="s">
        <v>14586</v>
      </c>
      <c r="V184" s="2" t="s">
        <v>14585</v>
      </c>
      <c r="W184" s="2" t="s">
        <v>12313</v>
      </c>
      <c r="X184" s="2" t="s">
        <v>14588</v>
      </c>
    </row>
    <row r="185" spans="16:24" x14ac:dyDescent="0.25">
      <c r="P185" s="143" t="str">
        <f>IF(Table_tbl_ProdcrSupp[[#This Row],[PRODR_SUPP_CD]] = "", "", Table_tbl_ProdcrSupp[[#This Row],[PRODR_SUPP_CD]] &amp; " - " &amp; Table_tbl_ProdcrSupp[[#This Row],[PRODR_SUPP_NM]])</f>
        <v>P0639 - Cascade Steel</v>
      </c>
      <c r="Q185" s="7" t="s">
        <v>15158</v>
      </c>
      <c r="R185" s="7" t="s">
        <v>15159</v>
      </c>
      <c r="T185" s="2" t="s">
        <v>13109</v>
      </c>
      <c r="U185" s="2" t="s">
        <v>13110</v>
      </c>
      <c r="V185" s="2" t="s">
        <v>13111</v>
      </c>
      <c r="W185" s="2" t="s">
        <v>678</v>
      </c>
      <c r="X185" s="2" t="s">
        <v>13108</v>
      </c>
    </row>
    <row r="186" spans="16:24" x14ac:dyDescent="0.25">
      <c r="P186" s="143" t="str">
        <f>IF(Table_tbl_ProdcrSupp[[#This Row],[PRODR_SUPP_CD]] = "", "", Table_tbl_ProdcrSupp[[#This Row],[PRODR_SUPP_CD]] &amp; " - " &amp; Table_tbl_ProdcrSupp[[#This Row],[PRODR_SUPP_NM]])</f>
        <v>1623 - CASPERS CONSTRUCTION COMPANY</v>
      </c>
      <c r="Q186" s="7" t="s">
        <v>17315</v>
      </c>
      <c r="R186" s="7" t="s">
        <v>17316</v>
      </c>
      <c r="T186" s="2" t="s">
        <v>13105</v>
      </c>
      <c r="U186" s="2" t="s">
        <v>13106</v>
      </c>
      <c r="V186" s="2" t="s">
        <v>13107</v>
      </c>
      <c r="W186" s="2" t="s">
        <v>5947</v>
      </c>
      <c r="X186" s="2" t="s">
        <v>13104</v>
      </c>
    </row>
    <row r="187" spans="16:24" x14ac:dyDescent="0.25">
      <c r="P187" s="143" t="str">
        <f>IF(Table_tbl_ProdcrSupp[[#This Row],[PRODR_SUPP_CD]] = "", "", Table_tbl_ProdcrSupp[[#This Row],[PRODR_SUPP_CD]] &amp; " - " &amp; Table_tbl_ProdcrSupp[[#This Row],[PRODR_SUPP_NM]])</f>
        <v>P0269 - Castle Construction, Inc.</v>
      </c>
      <c r="Q187" s="7" t="s">
        <v>15160</v>
      </c>
      <c r="R187" s="7" t="s">
        <v>15161</v>
      </c>
      <c r="T187" s="2" t="s">
        <v>13101</v>
      </c>
      <c r="U187" s="2" t="s">
        <v>13102</v>
      </c>
      <c r="V187" s="2" t="s">
        <v>13103</v>
      </c>
      <c r="W187" s="2" t="s">
        <v>539</v>
      </c>
      <c r="X187" s="2" t="s">
        <v>13100</v>
      </c>
    </row>
    <row r="188" spans="16:24" x14ac:dyDescent="0.25">
      <c r="P188" s="143" t="str">
        <f>IF(Table_tbl_ProdcrSupp[[#This Row],[PRODR_SUPP_CD]] = "", "", Table_tbl_ProdcrSupp[[#This Row],[PRODR_SUPP_CD]] &amp; " - " &amp; Table_tbl_ProdcrSupp[[#This Row],[PRODR_SUPP_NM]])</f>
        <v>P0137 - Cataphote</v>
      </c>
      <c r="Q188" s="7" t="s">
        <v>15162</v>
      </c>
      <c r="R188" s="7" t="s">
        <v>15163</v>
      </c>
      <c r="T188" s="2" t="s">
        <v>14407</v>
      </c>
      <c r="U188" s="2" t="s">
        <v>14406</v>
      </c>
      <c r="V188" s="2" t="s">
        <v>14589</v>
      </c>
      <c r="W188" s="2" t="s">
        <v>14408</v>
      </c>
      <c r="X188" s="2" t="s">
        <v>13100</v>
      </c>
    </row>
    <row r="189" spans="16:24" x14ac:dyDescent="0.25">
      <c r="P189" s="143" t="str">
        <f>IF(Table_tbl_ProdcrSupp[[#This Row],[PRODR_SUPP_CD]] = "", "", Table_tbl_ProdcrSupp[[#This Row],[PRODR_SUPP_CD]] &amp; " - " &amp; Table_tbl_ProdcrSupp[[#This Row],[PRODR_SUPP_NM]])</f>
        <v>AC0016 - Cather and Sons Construction, Inc</v>
      </c>
      <c r="Q189" s="7" t="s">
        <v>15164</v>
      </c>
      <c r="R189" s="7" t="s">
        <v>15165</v>
      </c>
      <c r="T189" s="2" t="s">
        <v>13097</v>
      </c>
      <c r="U189" s="2" t="s">
        <v>13098</v>
      </c>
      <c r="V189" s="2" t="s">
        <v>13099</v>
      </c>
      <c r="W189" s="2" t="s">
        <v>508</v>
      </c>
      <c r="X189" s="2" t="s">
        <v>13096</v>
      </c>
    </row>
    <row r="190" spans="16:24" x14ac:dyDescent="0.25">
      <c r="P190" s="143" t="str">
        <f>IF(Table_tbl_ProdcrSupp[[#This Row],[PRODR_SUPP_CD]] = "", "", Table_tbl_ProdcrSupp[[#This Row],[PRODR_SUPP_CD]] &amp; " - " &amp; Table_tbl_ProdcrSupp[[#This Row],[PRODR_SUPP_NM]])</f>
        <v>P0622 - CDR Systems Corp</v>
      </c>
      <c r="Q190" s="7" t="s">
        <v>15166</v>
      </c>
      <c r="R190" s="7" t="s">
        <v>15167</v>
      </c>
      <c r="T190" s="2" t="s">
        <v>13093</v>
      </c>
      <c r="U190" s="2" t="s">
        <v>13094</v>
      </c>
      <c r="V190" s="2" t="s">
        <v>13095</v>
      </c>
      <c r="W190" s="2" t="s">
        <v>13092</v>
      </c>
      <c r="X190" s="2" t="s">
        <v>13091</v>
      </c>
    </row>
    <row r="191" spans="16:24" x14ac:dyDescent="0.25">
      <c r="P191" s="143" t="str">
        <f>IF(Table_tbl_ProdcrSupp[[#This Row],[PRODR_SUPP_CD]] = "", "", Table_tbl_ProdcrSupp[[#This Row],[PRODR_SUPP_CD]] &amp; " - " &amp; Table_tbl_ProdcrSupp[[#This Row],[PRODR_SUPP_NM]])</f>
        <v>1216 - CEDAR VALLEY CORP.</v>
      </c>
      <c r="Q191" s="7" t="s">
        <v>15168</v>
      </c>
      <c r="R191" s="7" t="s">
        <v>15169</v>
      </c>
      <c r="T191" s="2" t="s">
        <v>16917</v>
      </c>
      <c r="U191" s="2" t="s">
        <v>16916</v>
      </c>
      <c r="V191" s="2" t="s">
        <v>16915</v>
      </c>
      <c r="W191" s="2" t="s">
        <v>1648</v>
      </c>
      <c r="X191" s="2" t="s">
        <v>16918</v>
      </c>
    </row>
    <row r="192" spans="16:24" x14ac:dyDescent="0.25">
      <c r="P192" s="143" t="str">
        <f>IF(Table_tbl_ProdcrSupp[[#This Row],[PRODR_SUPP_CD]] = "", "", Table_tbl_ProdcrSupp[[#This Row],[PRODR_SUPP_CD]] &amp; " - " &amp; Table_tbl_ProdcrSupp[[#This Row],[PRODR_SUPP_NM]])</f>
        <v>2126 - CEMENT PRODUCTS INC.</v>
      </c>
      <c r="Q192" s="7" t="s">
        <v>15170</v>
      </c>
      <c r="R192" s="7" t="s">
        <v>15171</v>
      </c>
      <c r="T192" s="2" t="s">
        <v>13088</v>
      </c>
      <c r="U192" s="2" t="s">
        <v>13089</v>
      </c>
      <c r="V192" s="2" t="s">
        <v>13090</v>
      </c>
      <c r="W192" s="2" t="s">
        <v>230</v>
      </c>
      <c r="X192" s="2" t="s">
        <v>13087</v>
      </c>
    </row>
    <row r="193" spans="16:24" x14ac:dyDescent="0.25">
      <c r="P193" s="143" t="str">
        <f>IF(Table_tbl_ProdcrSupp[[#This Row],[PRODR_SUPP_CD]] = "", "", Table_tbl_ProdcrSupp[[#This Row],[PRODR_SUPP_CD]] &amp; " - " &amp; Table_tbl_ProdcrSupp[[#This Row],[PRODR_SUPP_NM]])</f>
        <v>P1054 - Cemex</v>
      </c>
      <c r="Q193" s="7" t="s">
        <v>17173</v>
      </c>
      <c r="R193" s="7" t="s">
        <v>15172</v>
      </c>
      <c r="T193" s="2" t="s">
        <v>13084</v>
      </c>
      <c r="U193" s="2" t="s">
        <v>13085</v>
      </c>
      <c r="V193" s="2" t="s">
        <v>13086</v>
      </c>
      <c r="W193" s="2" t="s">
        <v>794</v>
      </c>
      <c r="X193" s="2" t="s">
        <v>13073</v>
      </c>
    </row>
    <row r="194" spans="16:24" x14ac:dyDescent="0.25">
      <c r="P194" s="143" t="str">
        <f>IF(Table_tbl_ProdcrSupp[[#This Row],[PRODR_SUPP_CD]] = "", "", Table_tbl_ProdcrSupp[[#This Row],[PRODR_SUPP_CD]] &amp; " - " &amp; Table_tbl_ProdcrSupp[[#This Row],[PRODR_SUPP_NM]])</f>
        <v>C084 - CenCon of Kansas</v>
      </c>
      <c r="Q194" s="7" t="s">
        <v>15173</v>
      </c>
      <c r="R194" s="7" t="s">
        <v>14306</v>
      </c>
      <c r="T194" s="2" t="s">
        <v>13081</v>
      </c>
      <c r="U194" s="2" t="s">
        <v>13082</v>
      </c>
      <c r="V194" s="2" t="s">
        <v>13083</v>
      </c>
      <c r="W194" s="2" t="s">
        <v>13080</v>
      </c>
      <c r="X194" s="2" t="s">
        <v>13073</v>
      </c>
    </row>
    <row r="195" spans="16:24" x14ac:dyDescent="0.25">
      <c r="P195" s="143" t="str">
        <f>IF(Table_tbl_ProdcrSupp[[#This Row],[PRODR_SUPP_CD]] = "", "", Table_tbl_ProdcrSupp[[#This Row],[PRODR_SUPP_CD]] &amp; " - " &amp; Table_tbl_ProdcrSupp[[#This Row],[PRODR_SUPP_NM]])</f>
        <v>P0669 - Central Fiber</v>
      </c>
      <c r="Q195" s="7" t="s">
        <v>15174</v>
      </c>
      <c r="R195" s="7" t="s">
        <v>15175</v>
      </c>
      <c r="T195" s="2" t="s">
        <v>13077</v>
      </c>
      <c r="U195" s="2" t="s">
        <v>13078</v>
      </c>
      <c r="V195" s="2" t="s">
        <v>13079</v>
      </c>
      <c r="W195" s="2" t="s">
        <v>3251</v>
      </c>
      <c r="X195" s="2" t="s">
        <v>13073</v>
      </c>
    </row>
    <row r="196" spans="16:24" x14ac:dyDescent="0.25">
      <c r="P196" s="143" t="str">
        <f>IF(Table_tbl_ProdcrSupp[[#This Row],[PRODR_SUPP_CD]] = "", "", Table_tbl_ProdcrSupp[[#This Row],[PRODR_SUPP_CD]] &amp; " - " &amp; Table_tbl_ProdcrSupp[[#This Row],[PRODR_SUPP_NM]])</f>
        <v>4690 - CENTRAL PLAINS CEMENT COMPANY</v>
      </c>
      <c r="Q196" s="7" t="s">
        <v>15176</v>
      </c>
      <c r="R196" s="7" t="s">
        <v>15177</v>
      </c>
      <c r="T196" s="2" t="s">
        <v>13074</v>
      </c>
      <c r="U196" s="2" t="s">
        <v>13075</v>
      </c>
      <c r="V196" s="2" t="s">
        <v>13076</v>
      </c>
      <c r="W196" s="2" t="s">
        <v>557</v>
      </c>
      <c r="X196" s="2" t="s">
        <v>13073</v>
      </c>
    </row>
    <row r="197" spans="16:24" x14ac:dyDescent="0.25">
      <c r="P197" s="143" t="str">
        <f>IF(Table_tbl_ProdcrSupp[[#This Row],[PRODR_SUPP_CD]] = "", "", Table_tbl_ProdcrSupp[[#This Row],[PRODR_SUPP_CD]] &amp; " - " &amp; Table_tbl_ProdcrSupp[[#This Row],[PRODR_SUPP_NM]])</f>
        <v>0296 - CENTRAL SAND &amp; GRAVEL COMPANY</v>
      </c>
      <c r="Q197" s="7" t="s">
        <v>15178</v>
      </c>
      <c r="R197" s="7" t="s">
        <v>13840</v>
      </c>
      <c r="T197" s="2" t="s">
        <v>13070</v>
      </c>
      <c r="U197" s="2" t="s">
        <v>13071</v>
      </c>
      <c r="V197" s="2" t="s">
        <v>13072</v>
      </c>
      <c r="W197" s="2" t="s">
        <v>13069</v>
      </c>
      <c r="X197" s="2" t="s">
        <v>13068</v>
      </c>
    </row>
    <row r="198" spans="16:24" x14ac:dyDescent="0.25">
      <c r="P198" s="143" t="str">
        <f>IF(Table_tbl_ProdcrSupp[[#This Row],[PRODR_SUPP_CD]] = "", "", Table_tbl_ProdcrSupp[[#This Row],[PRODR_SUPP_CD]] &amp; " - " &amp; Table_tbl_ProdcrSupp[[#This Row],[PRODR_SUPP_NM]])</f>
        <v>P0432 - Cerro Wire</v>
      </c>
      <c r="Q198" s="7" t="s">
        <v>15179</v>
      </c>
      <c r="R198" s="7" t="s">
        <v>15180</v>
      </c>
      <c r="T198" s="2" t="s">
        <v>13065</v>
      </c>
      <c r="U198" s="2" t="s">
        <v>13066</v>
      </c>
      <c r="V198" s="2" t="s">
        <v>13067</v>
      </c>
      <c r="W198" s="2" t="s">
        <v>374</v>
      </c>
      <c r="X198" s="2" t="s">
        <v>13064</v>
      </c>
    </row>
    <row r="199" spans="16:24" x14ac:dyDescent="0.25">
      <c r="P199" s="143" t="str">
        <f>IF(Table_tbl_ProdcrSupp[[#This Row],[PRODR_SUPP_CD]] = "", "", Table_tbl_ProdcrSupp[[#This Row],[PRODR_SUPP_CD]] &amp; " - " &amp; Table_tbl_ProdcrSupp[[#This Row],[PRODR_SUPP_NM]])</f>
        <v>P0691 - Certified Laboratories</v>
      </c>
      <c r="Q199" s="7" t="s">
        <v>15181</v>
      </c>
      <c r="R199" s="7" t="s">
        <v>15182</v>
      </c>
      <c r="T199" s="2" t="s">
        <v>13061</v>
      </c>
      <c r="U199" s="2" t="s">
        <v>13062</v>
      </c>
      <c r="V199" s="2" t="s">
        <v>13063</v>
      </c>
      <c r="W199" s="2" t="s">
        <v>273</v>
      </c>
      <c r="X199" s="2" t="s">
        <v>13060</v>
      </c>
    </row>
    <row r="200" spans="16:24" x14ac:dyDescent="0.25">
      <c r="P200" s="143" t="str">
        <f>IF(Table_tbl_ProdcrSupp[[#This Row],[PRODR_SUPP_CD]] = "", "", Table_tbl_ProdcrSupp[[#This Row],[PRODR_SUPP_CD]] &amp; " - " &amp; Table_tbl_ProdcrSupp[[#This Row],[PRODR_SUPP_NM]])</f>
        <v>RM1005 - Certified Ready Mix</v>
      </c>
      <c r="Q200" s="7" t="s">
        <v>14495</v>
      </c>
      <c r="R200" s="7" t="s">
        <v>14496</v>
      </c>
      <c r="T200" s="2" t="s">
        <v>13057</v>
      </c>
      <c r="U200" s="2" t="s">
        <v>13058</v>
      </c>
      <c r="V200" s="2" t="s">
        <v>13059</v>
      </c>
      <c r="W200" s="2" t="s">
        <v>634</v>
      </c>
      <c r="X200" s="2" t="s">
        <v>13056</v>
      </c>
    </row>
    <row r="201" spans="16:24" x14ac:dyDescent="0.25">
      <c r="P201" s="143" t="str">
        <f>IF(Table_tbl_ProdcrSupp[[#This Row],[PRODR_SUPP_CD]] = "", "", Table_tbl_ProdcrSupp[[#This Row],[PRODR_SUPP_CD]] &amp; " - " &amp; Table_tbl_ProdcrSupp[[#This Row],[PRODR_SUPP_NM]])</f>
        <v>P0089 - CGM, Inc.</v>
      </c>
      <c r="Q201" s="7" t="s">
        <v>15183</v>
      </c>
      <c r="R201" s="7" t="s">
        <v>15184</v>
      </c>
      <c r="T201" s="2" t="s">
        <v>13053</v>
      </c>
      <c r="U201" s="2" t="s">
        <v>13054</v>
      </c>
      <c r="V201" s="2" t="s">
        <v>13055</v>
      </c>
      <c r="W201" s="2" t="s">
        <v>555</v>
      </c>
      <c r="X201" s="2" t="s">
        <v>13052</v>
      </c>
    </row>
    <row r="202" spans="16:24" x14ac:dyDescent="0.25">
      <c r="P202" s="143" t="str">
        <f>IF(Table_tbl_ProdcrSupp[[#This Row],[PRODR_SUPP_CD]] = "", "", Table_tbl_ProdcrSupp[[#This Row],[PRODR_SUPP_CD]] &amp; " - " &amp; Table_tbl_ProdcrSupp[[#This Row],[PRODR_SUPP_NM]])</f>
        <v>P0845 - Champion Fiberglass, Inc.</v>
      </c>
      <c r="Q202" s="7" t="s">
        <v>15185</v>
      </c>
      <c r="R202" s="7" t="s">
        <v>15186</v>
      </c>
      <c r="T202" s="2" t="s">
        <v>13049</v>
      </c>
      <c r="U202" s="2" t="s">
        <v>13050</v>
      </c>
      <c r="V202" s="2" t="s">
        <v>13051</v>
      </c>
      <c r="W202" s="2" t="s">
        <v>2295</v>
      </c>
      <c r="X202" s="2" t="s">
        <v>13045</v>
      </c>
    </row>
    <row r="203" spans="16:24" x14ac:dyDescent="0.25">
      <c r="P203" s="143" t="str">
        <f>IF(Table_tbl_ProdcrSupp[[#This Row],[PRODR_SUPP_CD]] = "", "", Table_tbl_ProdcrSupp[[#This Row],[PRODR_SUPP_CD]] &amp; " - " &amp; Table_tbl_ProdcrSupp[[#This Row],[PRODR_SUPP_NM]])</f>
        <v>P0944 - Chapel Hill Manufacturing</v>
      </c>
      <c r="Q203" s="7" t="s">
        <v>15187</v>
      </c>
      <c r="R203" s="7" t="s">
        <v>15188</v>
      </c>
      <c r="T203" s="2" t="s">
        <v>13046</v>
      </c>
      <c r="U203" s="2" t="s">
        <v>13047</v>
      </c>
      <c r="V203" s="2" t="s">
        <v>13048</v>
      </c>
      <c r="W203" s="2" t="s">
        <v>111</v>
      </c>
      <c r="X203" s="2" t="s">
        <v>13045</v>
      </c>
    </row>
    <row r="204" spans="16:24" x14ac:dyDescent="0.25">
      <c r="P204" s="143" t="str">
        <f>IF(Table_tbl_ProdcrSupp[[#This Row],[PRODR_SUPP_CD]] = "", "", Table_tbl_ProdcrSupp[[#This Row],[PRODR_SUPP_CD]] &amp; " - " &amp; Table_tbl_ProdcrSupp[[#This Row],[PRODR_SUPP_NM]])</f>
        <v>P1055 - Charah  Inc.</v>
      </c>
      <c r="Q204" s="7" t="s">
        <v>17174</v>
      </c>
      <c r="R204" s="7" t="s">
        <v>15189</v>
      </c>
      <c r="T204" s="2" t="s">
        <v>13042</v>
      </c>
      <c r="U204" s="2" t="s">
        <v>13043</v>
      </c>
      <c r="V204" s="2" t="s">
        <v>13044</v>
      </c>
      <c r="W204" s="2" t="s">
        <v>726</v>
      </c>
      <c r="X204" s="2" t="s">
        <v>13038</v>
      </c>
    </row>
    <row r="205" spans="16:24" x14ac:dyDescent="0.25">
      <c r="P205" s="143" t="str">
        <f>IF(Table_tbl_ProdcrSupp[[#This Row],[PRODR_SUPP_CD]] = "", "", Table_tbl_ProdcrSupp[[#This Row],[PRODR_SUPP_CD]] &amp; " - " &amp; Table_tbl_ProdcrSupp[[#This Row],[PRODR_SUPP_NM]])</f>
        <v>0103 - CHAS. VRANA &amp; SON CONSTRUCTION CO.</v>
      </c>
      <c r="Q205" s="7" t="s">
        <v>15190</v>
      </c>
      <c r="R205" s="7" t="s">
        <v>15191</v>
      </c>
      <c r="T205" s="2" t="s">
        <v>13039</v>
      </c>
      <c r="U205" s="2" t="s">
        <v>13040</v>
      </c>
      <c r="V205" s="2" t="s">
        <v>13041</v>
      </c>
      <c r="W205" s="2" t="s">
        <v>1933</v>
      </c>
      <c r="X205" s="2" t="s">
        <v>13038</v>
      </c>
    </row>
    <row r="206" spans="16:24" x14ac:dyDescent="0.25">
      <c r="P206" s="143" t="str">
        <f>IF(Table_tbl_ProdcrSupp[[#This Row],[PRODR_SUPP_CD]] = "", "", Table_tbl_ProdcrSupp[[#This Row],[PRODR_SUPP_CD]] &amp; " - " &amp; Table_tbl_ProdcrSupp[[#This Row],[PRODR_SUPP_NM]])</f>
        <v>P0615 - Checkers Industrial Safety Products</v>
      </c>
      <c r="Q206" s="7" t="s">
        <v>15192</v>
      </c>
      <c r="R206" s="7" t="s">
        <v>15193</v>
      </c>
      <c r="T206" s="2" t="s">
        <v>13035</v>
      </c>
      <c r="U206" s="2" t="s">
        <v>13036</v>
      </c>
      <c r="V206" s="2" t="s">
        <v>13037</v>
      </c>
      <c r="W206" s="2" t="s">
        <v>133</v>
      </c>
      <c r="X206" s="2" t="s">
        <v>13025</v>
      </c>
    </row>
    <row r="207" spans="16:24" x14ac:dyDescent="0.25">
      <c r="P207" s="143" t="str">
        <f>IF(Table_tbl_ProdcrSupp[[#This Row],[PRODR_SUPP_CD]] = "", "", Table_tbl_ProdcrSupp[[#This Row],[PRODR_SUPP_CD]] &amp; " - " &amp; Table_tbl_ProdcrSupp[[#This Row],[PRODR_SUPP_NM]])</f>
        <v>P0693 - Chem-Lube</v>
      </c>
      <c r="Q207" s="7" t="s">
        <v>15194</v>
      </c>
      <c r="R207" s="7" t="s">
        <v>15195</v>
      </c>
      <c r="T207" s="2" t="s">
        <v>13032</v>
      </c>
      <c r="U207" s="2" t="s">
        <v>13033</v>
      </c>
      <c r="V207" s="2" t="s">
        <v>13034</v>
      </c>
      <c r="W207" s="2" t="s">
        <v>677</v>
      </c>
      <c r="X207" s="2" t="s">
        <v>13025</v>
      </c>
    </row>
    <row r="208" spans="16:24" x14ac:dyDescent="0.25">
      <c r="P208" s="143" t="str">
        <f>IF(Table_tbl_ProdcrSupp[[#This Row],[PRODR_SUPP_CD]] = "", "", Table_tbl_ProdcrSupp[[#This Row],[PRODR_SUPP_CD]] &amp; " - " &amp; Table_tbl_ProdcrSupp[[#This Row],[PRODR_SUPP_NM]])</f>
        <v>P0226 - ChemCo Systems, Inc.(removed APL 1-14-05)</v>
      </c>
      <c r="Q208" s="7" t="s">
        <v>15196</v>
      </c>
      <c r="R208" s="7" t="s">
        <v>15197</v>
      </c>
      <c r="T208" s="2" t="s">
        <v>13029</v>
      </c>
      <c r="U208" s="2" t="s">
        <v>13030</v>
      </c>
      <c r="V208" s="2" t="s">
        <v>13031</v>
      </c>
      <c r="W208" s="2" t="s">
        <v>492</v>
      </c>
      <c r="X208" s="2" t="s">
        <v>13025</v>
      </c>
    </row>
    <row r="209" spans="16:24" x14ac:dyDescent="0.25">
      <c r="P209" s="143" t="str">
        <f>IF(Table_tbl_ProdcrSupp[[#This Row],[PRODR_SUPP_CD]] = "", "", Table_tbl_ProdcrSupp[[#This Row],[PRODR_SUPP_CD]] &amp; " - " &amp; Table_tbl_ProdcrSupp[[#This Row],[PRODR_SUPP_NM]])</f>
        <v>P0805 - Chemisphere Corporation</v>
      </c>
      <c r="Q209" s="7" t="s">
        <v>15198</v>
      </c>
      <c r="R209" s="7" t="s">
        <v>15199</v>
      </c>
      <c r="T209" s="2" t="s">
        <v>13026</v>
      </c>
      <c r="U209" s="2" t="s">
        <v>13027</v>
      </c>
      <c r="V209" s="2" t="s">
        <v>13028</v>
      </c>
      <c r="W209" s="2" t="s">
        <v>240</v>
      </c>
      <c r="X209" s="2" t="s">
        <v>13025</v>
      </c>
    </row>
    <row r="210" spans="16:24" x14ac:dyDescent="0.25">
      <c r="P210" s="143" t="str">
        <f>IF(Table_tbl_ProdcrSupp[[#This Row],[PRODR_SUPP_CD]] = "", "", Table_tbl_ProdcrSupp[[#This Row],[PRODR_SUPP_CD]] &amp; " - " &amp; Table_tbl_ProdcrSupp[[#This Row],[PRODR_SUPP_NM]])</f>
        <v>P0688 - ChemMark Corporation</v>
      </c>
      <c r="Q210" s="7" t="s">
        <v>15200</v>
      </c>
      <c r="R210" s="7" t="s">
        <v>15201</v>
      </c>
      <c r="T210" s="2" t="s">
        <v>13022</v>
      </c>
      <c r="U210" s="2" t="s">
        <v>13023</v>
      </c>
      <c r="V210" s="2" t="s">
        <v>13024</v>
      </c>
      <c r="W210" s="2" t="s">
        <v>2172</v>
      </c>
      <c r="X210" s="2" t="s">
        <v>13021</v>
      </c>
    </row>
    <row r="211" spans="16:24" x14ac:dyDescent="0.25">
      <c r="P211" s="143" t="str">
        <f>IF(Table_tbl_ProdcrSupp[[#This Row],[PRODR_SUPP_CD]] = "", "", Table_tbl_ProdcrSupp[[#This Row],[PRODR_SUPP_CD]] &amp; " - " &amp; Table_tbl_ProdcrSupp[[#This Row],[PRODR_SUPP_NM]])</f>
        <v>P1102 - ChemMasters</v>
      </c>
      <c r="Q211" s="7" t="s">
        <v>17946</v>
      </c>
      <c r="R211" s="7" t="s">
        <v>17947</v>
      </c>
      <c r="T211" s="2" t="s">
        <v>13018</v>
      </c>
      <c r="U211" s="2" t="s">
        <v>13019</v>
      </c>
      <c r="V211" s="2" t="s">
        <v>13020</v>
      </c>
      <c r="W211" s="2" t="s">
        <v>89</v>
      </c>
      <c r="X211" s="2" t="s">
        <v>13017</v>
      </c>
    </row>
    <row r="212" spans="16:24" x14ac:dyDescent="0.25">
      <c r="P212" s="143" t="str">
        <f>IF(Table_tbl_ProdcrSupp[[#This Row],[PRODR_SUPP_CD]] = "", "", Table_tbl_ProdcrSupp[[#This Row],[PRODR_SUPP_CD]] &amp; " - " &amp; Table_tbl_ProdcrSupp[[#This Row],[PRODR_SUPP_NM]])</f>
        <v>P0090 - ChemRex, Inc.</v>
      </c>
      <c r="Q212" s="7" t="s">
        <v>15202</v>
      </c>
      <c r="R212" s="7" t="s">
        <v>17317</v>
      </c>
      <c r="T212" s="2" t="s">
        <v>13014</v>
      </c>
      <c r="U212" s="2" t="s">
        <v>13015</v>
      </c>
      <c r="V212" s="2" t="s">
        <v>13016</v>
      </c>
      <c r="W212" s="2" t="s">
        <v>524</v>
      </c>
      <c r="X212" s="2" t="s">
        <v>13013</v>
      </c>
    </row>
    <row r="213" spans="16:24" x14ac:dyDescent="0.25">
      <c r="P213" s="143" t="str">
        <f>IF(Table_tbl_ProdcrSupp[[#This Row],[PRODR_SUPP_CD]] = "", "", Table_tbl_ProdcrSupp[[#This Row],[PRODR_SUPP_CD]] &amp; " - " &amp; Table_tbl_ProdcrSupp[[#This Row],[PRODR_SUPP_NM]])</f>
        <v>P0689 - CHEMSEARCH</v>
      </c>
      <c r="Q213" s="7" t="s">
        <v>15203</v>
      </c>
      <c r="R213" s="7" t="s">
        <v>15204</v>
      </c>
      <c r="T213" s="2" t="s">
        <v>13010</v>
      </c>
      <c r="U213" s="2" t="s">
        <v>13011</v>
      </c>
      <c r="V213" s="2" t="s">
        <v>13012</v>
      </c>
      <c r="W213" s="2" t="s">
        <v>438</v>
      </c>
      <c r="X213" s="2" t="s">
        <v>13009</v>
      </c>
    </row>
    <row r="214" spans="16:24" x14ac:dyDescent="0.25">
      <c r="P214" s="143" t="str">
        <f>IF(Table_tbl_ProdcrSupp[[#This Row],[PRODR_SUPP_CD]] = "", "", Table_tbl_ProdcrSupp[[#This Row],[PRODR_SUPP_CD]] &amp; " - " &amp; Table_tbl_ProdcrSupp[[#This Row],[PRODR_SUPP_NM]])</f>
        <v>P0803 - ChemStation</v>
      </c>
      <c r="Q214" s="7" t="s">
        <v>15205</v>
      </c>
      <c r="R214" s="7" t="s">
        <v>15206</v>
      </c>
      <c r="T214" s="2" t="s">
        <v>13006</v>
      </c>
      <c r="U214" s="2" t="s">
        <v>13007</v>
      </c>
      <c r="V214" s="2" t="s">
        <v>13008</v>
      </c>
      <c r="W214" s="2" t="s">
        <v>2119</v>
      </c>
      <c r="X214" s="2" t="s">
        <v>13005</v>
      </c>
    </row>
    <row r="215" spans="16:24" x14ac:dyDescent="0.25">
      <c r="P215" s="143" t="str">
        <f>IF(Table_tbl_ProdcrSupp[[#This Row],[PRODR_SUPP_CD]] = "", "", Table_tbl_ProdcrSupp[[#This Row],[PRODR_SUPP_CD]] &amp; " - " &amp; Table_tbl_ProdcrSupp[[#This Row],[PRODR_SUPP_NM]])</f>
        <v>P0686 - ChemTech, Inc.</v>
      </c>
      <c r="Q215" s="7" t="s">
        <v>15207</v>
      </c>
      <c r="R215" s="7" t="s">
        <v>15208</v>
      </c>
      <c r="T215" s="2" t="s">
        <v>13002</v>
      </c>
      <c r="U215" s="2" t="s">
        <v>13003</v>
      </c>
      <c r="V215" s="2" t="s">
        <v>13004</v>
      </c>
      <c r="W215" s="2" t="s">
        <v>8188</v>
      </c>
      <c r="X215" s="2" t="s">
        <v>13001</v>
      </c>
    </row>
    <row r="216" spans="16:24" x14ac:dyDescent="0.25">
      <c r="P216" s="143" t="str">
        <f>IF(Table_tbl_ProdcrSupp[[#This Row],[PRODR_SUPP_CD]] = "", "", Table_tbl_ProdcrSupp[[#This Row],[PRODR_SUPP_CD]] &amp; " - " &amp; Table_tbl_ProdcrSupp[[#This Row],[PRODR_SUPP_NM]])</f>
        <v>P1004 - Chemtek, Inc.</v>
      </c>
      <c r="Q216" s="7" t="s">
        <v>15209</v>
      </c>
      <c r="R216" s="7" t="s">
        <v>15210</v>
      </c>
      <c r="T216" s="2" t="s">
        <v>17402</v>
      </c>
      <c r="U216" s="2" t="s">
        <v>12999</v>
      </c>
      <c r="V216" s="2" t="s">
        <v>13000</v>
      </c>
      <c r="W216" s="2" t="s">
        <v>577</v>
      </c>
      <c r="X216" s="2" t="s">
        <v>12998</v>
      </c>
    </row>
    <row r="217" spans="16:24" x14ac:dyDescent="0.25">
      <c r="P217" s="143" t="str">
        <f>IF(Table_tbl_ProdcrSupp[[#This Row],[PRODR_SUPP_CD]] = "", "", Table_tbl_ProdcrSupp[[#This Row],[PRODR_SUPP_CD]] &amp; " - " &amp; Table_tbl_ProdcrSupp[[#This Row],[PRODR_SUPP_NM]])</f>
        <v>P0307 - Chester Bross Construction Co</v>
      </c>
      <c r="Q217" s="7" t="s">
        <v>15211</v>
      </c>
      <c r="R217" s="7" t="s">
        <v>15212</v>
      </c>
      <c r="T217" s="2" t="s">
        <v>12995</v>
      </c>
      <c r="U217" s="2" t="s">
        <v>12996</v>
      </c>
      <c r="V217" s="2" t="s">
        <v>12997</v>
      </c>
      <c r="W217" s="2" t="s">
        <v>12994</v>
      </c>
      <c r="X217" s="2" t="s">
        <v>12993</v>
      </c>
    </row>
    <row r="218" spans="16:24" x14ac:dyDescent="0.25">
      <c r="P218" s="143" t="str">
        <f>IF(Table_tbl_ProdcrSupp[[#This Row],[PRODR_SUPP_CD]] = "", "", Table_tbl_ProdcrSupp[[#This Row],[PRODR_SUPP_CD]] &amp; " - " &amp; Table_tbl_ProdcrSupp[[#This Row],[PRODR_SUPP_NM]])</f>
        <v>P0896 - Chicago Heights Steel</v>
      </c>
      <c r="Q218" s="7" t="s">
        <v>15213</v>
      </c>
      <c r="R218" s="7" t="s">
        <v>15214</v>
      </c>
      <c r="T218" s="2" t="s">
        <v>12990</v>
      </c>
      <c r="U218" s="2" t="s">
        <v>12991</v>
      </c>
      <c r="V218" s="2" t="s">
        <v>12992</v>
      </c>
      <c r="W218" s="2" t="s">
        <v>3287</v>
      </c>
      <c r="X218" s="2" t="s">
        <v>12989</v>
      </c>
    </row>
    <row r="219" spans="16:24" x14ac:dyDescent="0.25">
      <c r="P219" s="143" t="str">
        <f>IF(Table_tbl_ProdcrSupp[[#This Row],[PRODR_SUPP_CD]] = "", "", Table_tbl_ProdcrSupp[[#This Row],[PRODR_SUPP_CD]] &amp; " - " &amp; Table_tbl_ProdcrSupp[[#This Row],[PRODR_SUPP_NM]])</f>
        <v>0880 - CHRISTENSEN BROS. INC.</v>
      </c>
      <c r="Q219" s="7" t="s">
        <v>15215</v>
      </c>
      <c r="R219" s="7" t="s">
        <v>15216</v>
      </c>
      <c r="T219" s="2" t="s">
        <v>12986</v>
      </c>
      <c r="U219" s="2" t="s">
        <v>12987</v>
      </c>
      <c r="V219" s="2" t="s">
        <v>12988</v>
      </c>
      <c r="W219" s="2" t="s">
        <v>555</v>
      </c>
      <c r="X219" s="2" t="s">
        <v>12981</v>
      </c>
    </row>
    <row r="220" spans="16:24" x14ac:dyDescent="0.25">
      <c r="P220" s="143" t="str">
        <f>IF(Table_tbl_ProdcrSupp[[#This Row],[PRODR_SUPP_CD]] = "", "", Table_tbl_ProdcrSupp[[#This Row],[PRODR_SUPP_CD]] &amp; " - " &amp; Table_tbl_ProdcrSupp[[#This Row],[PRODR_SUPP_NM]])</f>
        <v>P1056 - Christy Minerals Dynapoz</v>
      </c>
      <c r="Q220" s="7" t="s">
        <v>17175</v>
      </c>
      <c r="R220" s="7" t="s">
        <v>15217</v>
      </c>
      <c r="T220" s="2" t="s">
        <v>12983</v>
      </c>
      <c r="U220" s="2" t="s">
        <v>12984</v>
      </c>
      <c r="V220" s="2" t="s">
        <v>12985</v>
      </c>
      <c r="W220" s="2" t="s">
        <v>12982</v>
      </c>
      <c r="X220" s="2" t="s">
        <v>12981</v>
      </c>
    </row>
    <row r="221" spans="16:24" x14ac:dyDescent="0.25">
      <c r="P221" s="143" t="str">
        <f>IF(Table_tbl_ProdcrSupp[[#This Row],[PRODR_SUPP_CD]] = "", "", Table_tbl_ProdcrSupp[[#This Row],[PRODR_SUPP_CD]] &amp; " - " &amp; Table_tbl_ProdcrSupp[[#This Row],[PRODR_SUPP_NM]])</f>
        <v>4285 - City of Lincoln</v>
      </c>
      <c r="Q221" s="7" t="s">
        <v>17318</v>
      </c>
      <c r="R221" s="7" t="s">
        <v>15218</v>
      </c>
      <c r="T221" s="2" t="s">
        <v>12978</v>
      </c>
      <c r="U221" s="2" t="s">
        <v>12979</v>
      </c>
      <c r="V221" s="2" t="s">
        <v>12980</v>
      </c>
      <c r="W221" s="2" t="s">
        <v>478</v>
      </c>
      <c r="X221" s="2" t="s">
        <v>12977</v>
      </c>
    </row>
    <row r="222" spans="16:24" x14ac:dyDescent="0.25">
      <c r="P222" s="143" t="str">
        <f>IF(Table_tbl_ProdcrSupp[[#This Row],[PRODR_SUPP_CD]] = "", "", Table_tbl_ProdcrSupp[[#This Row],[PRODR_SUPP_CD]] &amp; " - " &amp; Table_tbl_ProdcrSupp[[#This Row],[PRODR_SUPP_NM]])</f>
        <v>P0692 - Clean Slate Supply</v>
      </c>
      <c r="Q222" s="7" t="s">
        <v>15219</v>
      </c>
      <c r="R222" s="7" t="s">
        <v>15220</v>
      </c>
      <c r="T222" s="2" t="s">
        <v>12974</v>
      </c>
      <c r="U222" s="2" t="s">
        <v>12975</v>
      </c>
      <c r="V222" s="2" t="s">
        <v>12976</v>
      </c>
      <c r="W222" s="2" t="s">
        <v>6236</v>
      </c>
      <c r="X222" s="2" t="s">
        <v>12973</v>
      </c>
    </row>
    <row r="223" spans="16:24" x14ac:dyDescent="0.25">
      <c r="P223" s="143" t="str">
        <f>IF(Table_tbl_ProdcrSupp[[#This Row],[PRODR_SUPP_CD]] = "", "", Table_tbl_ProdcrSupp[[#This Row],[PRODR_SUPP_CD]] &amp; " - " &amp; Table_tbl_ProdcrSupp[[#This Row],[PRODR_SUPP_NM]])</f>
        <v>P0378 - CMC</v>
      </c>
      <c r="Q223" s="7" t="s">
        <v>15221</v>
      </c>
      <c r="R223" s="7" t="s">
        <v>15222</v>
      </c>
      <c r="T223" s="2" t="s">
        <v>12970</v>
      </c>
      <c r="U223" s="2" t="s">
        <v>12971</v>
      </c>
      <c r="V223" s="2" t="s">
        <v>12972</v>
      </c>
      <c r="W223" s="2" t="s">
        <v>147</v>
      </c>
      <c r="X223" s="2" t="s">
        <v>12969</v>
      </c>
    </row>
    <row r="224" spans="16:24" x14ac:dyDescent="0.25">
      <c r="P224" s="143" t="str">
        <f>IF(Table_tbl_ProdcrSupp[[#This Row],[PRODR_SUPP_CD]] = "", "", Table_tbl_ProdcrSupp[[#This Row],[PRODR_SUPP_CD]] &amp; " - " &amp; Table_tbl_ProdcrSupp[[#This Row],[PRODR_SUPP_NM]])</f>
        <v>P0565 - CME Wire &amp; Cable</v>
      </c>
      <c r="Q224" s="7" t="s">
        <v>15223</v>
      </c>
      <c r="R224" s="7" t="s">
        <v>15224</v>
      </c>
      <c r="T224" s="2" t="s">
        <v>12966</v>
      </c>
      <c r="U224" s="2" t="s">
        <v>12967</v>
      </c>
      <c r="V224" s="2" t="s">
        <v>12968</v>
      </c>
      <c r="W224" s="2" t="s">
        <v>438</v>
      </c>
      <c r="X224" s="2" t="s">
        <v>12965</v>
      </c>
    </row>
    <row r="225" spans="16:24" x14ac:dyDescent="0.25">
      <c r="P225" s="143" t="str">
        <f>IF(Table_tbl_ProdcrSupp[[#This Row],[PRODR_SUPP_CD]] = "", "", Table_tbl_ProdcrSupp[[#This Row],[PRODR_SUPP_CD]] &amp; " - " &amp; Table_tbl_ProdcrSupp[[#This Row],[PRODR_SUPP_NM]])</f>
        <v>P0069 - Cobitco Corporation</v>
      </c>
      <c r="Q225" s="7" t="s">
        <v>15225</v>
      </c>
      <c r="R225" s="7" t="s">
        <v>15226</v>
      </c>
      <c r="T225" s="2" t="s">
        <v>12962</v>
      </c>
      <c r="U225" s="2" t="s">
        <v>12963</v>
      </c>
      <c r="V225" s="2" t="s">
        <v>12964</v>
      </c>
      <c r="W225" s="2" t="s">
        <v>111</v>
      </c>
      <c r="X225" s="2" t="s">
        <v>12961</v>
      </c>
    </row>
    <row r="226" spans="16:24" x14ac:dyDescent="0.25">
      <c r="P226" s="143" t="str">
        <f>IF(Table_tbl_ProdcrSupp[[#This Row],[PRODR_SUPP_CD]] = "", "", Table_tbl_ProdcrSupp[[#This Row],[PRODR_SUPP_CD]] &amp; " - " &amp; Table_tbl_ProdcrSupp[[#This Row],[PRODR_SUPP_NM]])</f>
        <v>P0489 - Colas Solutions</v>
      </c>
      <c r="Q226" s="7" t="s">
        <v>15227</v>
      </c>
      <c r="R226" s="7" t="s">
        <v>15228</v>
      </c>
      <c r="T226" s="2" t="s">
        <v>12958</v>
      </c>
      <c r="U226" s="2" t="s">
        <v>12959</v>
      </c>
      <c r="V226" s="2" t="s">
        <v>12960</v>
      </c>
      <c r="W226" s="2" t="s">
        <v>634</v>
      </c>
      <c r="X226" s="2" t="s">
        <v>12957</v>
      </c>
    </row>
    <row r="227" spans="16:24" x14ac:dyDescent="0.25">
      <c r="P227" s="143" t="str">
        <f>IF(Table_tbl_ProdcrSupp[[#This Row],[PRODR_SUPP_CD]] = "", "", Table_tbl_ProdcrSupp[[#This Row],[PRODR_SUPP_CD]] &amp; " - " &amp; Table_tbl_ProdcrSupp[[#This Row],[PRODR_SUPP_NM]])</f>
        <v>P0417 - Cold Spring Granite</v>
      </c>
      <c r="Q227" s="7" t="s">
        <v>15229</v>
      </c>
      <c r="R227" s="7" t="s">
        <v>15230</v>
      </c>
      <c r="T227" s="2" t="s">
        <v>12954</v>
      </c>
      <c r="U227" s="2" t="s">
        <v>12955</v>
      </c>
      <c r="V227" s="2" t="s">
        <v>12956</v>
      </c>
      <c r="W227" s="2" t="s">
        <v>591</v>
      </c>
      <c r="X227" s="2" t="s">
        <v>12953</v>
      </c>
    </row>
    <row r="228" spans="16:24" x14ac:dyDescent="0.25">
      <c r="P228" s="143" t="str">
        <f>IF(Table_tbl_ProdcrSupp[[#This Row],[PRODR_SUPP_CD]] = "", "", Table_tbl_ProdcrSupp[[#This Row],[PRODR_SUPP_CD]] &amp; " - " &amp; Table_tbl_ProdcrSupp[[#This Row],[PRODR_SUPP_NM]])</f>
        <v>RM1006 - Cole Redi Mix LLC</v>
      </c>
      <c r="Q228" s="7" t="s">
        <v>14497</v>
      </c>
      <c r="R228" s="7" t="s">
        <v>14498</v>
      </c>
      <c r="T228" s="2" t="s">
        <v>12950</v>
      </c>
      <c r="U228" s="2" t="s">
        <v>12951</v>
      </c>
      <c r="V228" s="2" t="s">
        <v>12952</v>
      </c>
      <c r="W228" s="2" t="s">
        <v>2734</v>
      </c>
      <c r="X228" s="2" t="s">
        <v>12949</v>
      </c>
    </row>
    <row r="229" spans="16:24" x14ac:dyDescent="0.25">
      <c r="P229" s="143" t="str">
        <f>IF(Table_tbl_ProdcrSupp[[#This Row],[PRODR_SUPP_CD]] = "", "", Table_tbl_ProdcrSupp[[#This Row],[PRODR_SUPP_CD]] &amp; " - " &amp; Table_tbl_ProdcrSupp[[#This Row],[PRODR_SUPP_NM]])</f>
        <v>1542 - COLE SAND &amp; GRAVEL (DBA)</v>
      </c>
      <c r="Q229" s="7" t="s">
        <v>15231</v>
      </c>
      <c r="R229" s="7" t="s">
        <v>13850</v>
      </c>
      <c r="T229" s="2" t="s">
        <v>12946</v>
      </c>
      <c r="U229" s="2" t="s">
        <v>12947</v>
      </c>
      <c r="V229" s="2" t="s">
        <v>12948</v>
      </c>
      <c r="W229" s="2" t="s">
        <v>2172</v>
      </c>
      <c r="X229" s="2" t="s">
        <v>12945</v>
      </c>
    </row>
    <row r="230" spans="16:24" x14ac:dyDescent="0.25">
      <c r="P230" s="143" t="str">
        <f>IF(Table_tbl_ProdcrSupp[[#This Row],[PRODR_SUPP_CD]] = "", "", Table_tbl_ProdcrSupp[[#This Row],[PRODR_SUPP_CD]] &amp; " - " &amp; Table_tbl_ProdcrSupp[[#This Row],[PRODR_SUPP_NM]])</f>
        <v>P1002 - Collaborative Aggregates, LLC</v>
      </c>
      <c r="Q230" s="7" t="s">
        <v>15232</v>
      </c>
      <c r="R230" s="7" t="s">
        <v>15233</v>
      </c>
      <c r="T230" s="2" t="s">
        <v>12942</v>
      </c>
      <c r="U230" s="2" t="s">
        <v>12943</v>
      </c>
      <c r="V230" s="2" t="s">
        <v>12944</v>
      </c>
      <c r="W230" s="2" t="s">
        <v>4120</v>
      </c>
      <c r="X230" s="2" t="s">
        <v>12941</v>
      </c>
    </row>
    <row r="231" spans="16:24" x14ac:dyDescent="0.25">
      <c r="P231" s="143" t="str">
        <f>IF(Table_tbl_ProdcrSupp[[#This Row],[PRODR_SUPP_CD]] = "", "", Table_tbl_ProdcrSupp[[#This Row],[PRODR_SUPP_CD]] &amp; " - " &amp; Table_tbl_ProdcrSupp[[#This Row],[PRODR_SUPP_NM]])</f>
        <v>P0454 - Colorado Paint</v>
      </c>
      <c r="Q231" s="7" t="s">
        <v>15234</v>
      </c>
      <c r="R231" s="7" t="s">
        <v>15235</v>
      </c>
      <c r="T231" s="2" t="s">
        <v>12938</v>
      </c>
      <c r="U231" s="2" t="s">
        <v>12939</v>
      </c>
      <c r="V231" s="2" t="s">
        <v>12940</v>
      </c>
      <c r="W231" s="2" t="s">
        <v>5313</v>
      </c>
      <c r="X231" s="2" t="s">
        <v>12934</v>
      </c>
    </row>
    <row r="232" spans="16:24" x14ac:dyDescent="0.25">
      <c r="P232" s="143" t="str">
        <f>IF(Table_tbl_ProdcrSupp[[#This Row],[PRODR_SUPP_CD]] = "", "", Table_tbl_ProdcrSupp[[#This Row],[PRODR_SUPP_CD]] &amp; " - " &amp; Table_tbl_ProdcrSupp[[#This Row],[PRODR_SUPP_NM]])</f>
        <v>ACP0004 - Combined Stockpile</v>
      </c>
      <c r="Q232" s="7" t="s">
        <v>15236</v>
      </c>
      <c r="R232" s="7" t="s">
        <v>15237</v>
      </c>
      <c r="T232" s="2" t="s">
        <v>12935</v>
      </c>
      <c r="U232" s="2" t="s">
        <v>12936</v>
      </c>
      <c r="V232" s="2" t="s">
        <v>12937</v>
      </c>
      <c r="W232" s="2" t="s">
        <v>374</v>
      </c>
      <c r="X232" s="2" t="s">
        <v>12934</v>
      </c>
    </row>
    <row r="233" spans="16:24" x14ac:dyDescent="0.25">
      <c r="P233" s="143" t="str">
        <f>IF(Table_tbl_ProdcrSupp[[#This Row],[PRODR_SUPP_CD]] = "", "", Table_tbl_ProdcrSupp[[#This Row],[PRODR_SUPP_CD]] &amp; " - " &amp; Table_tbl_ProdcrSupp[[#This Row],[PRODR_SUPP_NM]])</f>
        <v>P0257 - Commercial Construction, Inc.</v>
      </c>
      <c r="Q233" s="7" t="s">
        <v>15238</v>
      </c>
      <c r="R233" s="7" t="s">
        <v>15239</v>
      </c>
      <c r="T233" s="2" t="s">
        <v>12931</v>
      </c>
      <c r="U233" s="2" t="s">
        <v>12932</v>
      </c>
      <c r="V233" s="2" t="s">
        <v>12933</v>
      </c>
      <c r="W233" s="2" t="s">
        <v>1608</v>
      </c>
      <c r="X233" s="2" t="s">
        <v>12916</v>
      </c>
    </row>
    <row r="234" spans="16:24" x14ac:dyDescent="0.25">
      <c r="P234" s="143" t="str">
        <f>IF(Table_tbl_ProdcrSupp[[#This Row],[PRODR_SUPP_CD]] = "", "", Table_tbl_ProdcrSupp[[#This Row],[PRODR_SUPP_CD]] &amp; " - " &amp; Table_tbl_ProdcrSupp[[#This Row],[PRODR_SUPP_NM]])</f>
        <v>P0259 - Commercial Contractors Equipment</v>
      </c>
      <c r="Q234" s="7" t="s">
        <v>15240</v>
      </c>
      <c r="R234" s="7" t="s">
        <v>15241</v>
      </c>
      <c r="T234" s="2" t="s">
        <v>12928</v>
      </c>
      <c r="U234" s="2" t="s">
        <v>12929</v>
      </c>
      <c r="V234" s="2" t="s">
        <v>12930</v>
      </c>
      <c r="W234" s="2" t="s">
        <v>1517</v>
      </c>
      <c r="X234" s="2" t="s">
        <v>12916</v>
      </c>
    </row>
    <row r="235" spans="16:24" x14ac:dyDescent="0.25">
      <c r="P235" s="143" t="str">
        <f>IF(Table_tbl_ProdcrSupp[[#This Row],[PRODR_SUPP_CD]] = "", "", Table_tbl_ProdcrSupp[[#This Row],[PRODR_SUPP_CD]] &amp; " - " &amp; Table_tbl_ProdcrSupp[[#This Row],[PRODR_SUPP_NM]])</f>
        <v>1863 - COMMONWEALTH ELECTRIC COMPANY OF THE MIDWEST</v>
      </c>
      <c r="Q235" s="7" t="s">
        <v>15242</v>
      </c>
      <c r="R235" s="7" t="s">
        <v>15243</v>
      </c>
      <c r="T235" s="2" t="s">
        <v>12925</v>
      </c>
      <c r="U235" s="2" t="s">
        <v>12926</v>
      </c>
      <c r="V235" s="2" t="s">
        <v>12927</v>
      </c>
      <c r="W235" s="2" t="s">
        <v>591</v>
      </c>
      <c r="X235" s="2" t="s">
        <v>12916</v>
      </c>
    </row>
    <row r="236" spans="16:24" x14ac:dyDescent="0.25">
      <c r="P236" s="143" t="str">
        <f>IF(Table_tbl_ProdcrSupp[[#This Row],[PRODR_SUPP_CD]] = "", "", Table_tbl_ProdcrSupp[[#This Row],[PRODR_SUPP_CD]] &amp; " - " &amp; Table_tbl_ProdcrSupp[[#This Row],[PRODR_SUPP_NM]])</f>
        <v>P0040 - Compound Technologies, Inc.</v>
      </c>
      <c r="Q236" s="7" t="s">
        <v>15244</v>
      </c>
      <c r="R236" s="7" t="s">
        <v>15245</v>
      </c>
      <c r="T236" s="2" t="s">
        <v>12922</v>
      </c>
      <c r="U236" s="2" t="s">
        <v>12923</v>
      </c>
      <c r="V236" s="2" t="s">
        <v>12924</v>
      </c>
      <c r="W236" s="2" t="s">
        <v>12921</v>
      </c>
      <c r="X236" s="2" t="s">
        <v>12916</v>
      </c>
    </row>
    <row r="237" spans="16:24" x14ac:dyDescent="0.25">
      <c r="P237" s="143" t="str">
        <f>IF(Table_tbl_ProdcrSupp[[#This Row],[PRODR_SUPP_CD]] = "", "", Table_tbl_ProdcrSupp[[#This Row],[PRODR_SUPP_CD]] &amp; " - " &amp; Table_tbl_ProdcrSupp[[#This Row],[PRODR_SUPP_NM]])</f>
        <v>P0469 - Con-Serv, Inc.</v>
      </c>
      <c r="Q237" s="7" t="s">
        <v>15246</v>
      </c>
      <c r="R237" s="7" t="s">
        <v>15247</v>
      </c>
      <c r="T237" s="2" t="s">
        <v>12918</v>
      </c>
      <c r="U237" s="2" t="s">
        <v>12919</v>
      </c>
      <c r="V237" s="2" t="s">
        <v>12920</v>
      </c>
      <c r="W237" s="2" t="s">
        <v>12917</v>
      </c>
      <c r="X237" s="2" t="s">
        <v>12916</v>
      </c>
    </row>
    <row r="238" spans="16:24" x14ac:dyDescent="0.25">
      <c r="P238" s="143" t="str">
        <f>IF(Table_tbl_ProdcrSupp[[#This Row],[PRODR_SUPP_CD]] = "", "", Table_tbl_ProdcrSupp[[#This Row],[PRODR_SUPP_CD]] &amp; " - " &amp; Table_tbl_ProdcrSupp[[#This Row],[PRODR_SUPP_NM]])</f>
        <v>0863 - CONCRETE INDUSTRIES, INC.</v>
      </c>
      <c r="Q238" s="7" t="s">
        <v>15248</v>
      </c>
      <c r="R238" s="7" t="s">
        <v>17176</v>
      </c>
      <c r="T238" s="2" t="s">
        <v>12913</v>
      </c>
      <c r="U238" s="2" t="s">
        <v>12914</v>
      </c>
      <c r="V238" s="2" t="s">
        <v>12915</v>
      </c>
      <c r="W238" s="2" t="s">
        <v>539</v>
      </c>
      <c r="X238" s="2" t="s">
        <v>12912</v>
      </c>
    </row>
    <row r="239" spans="16:24" x14ac:dyDescent="0.25">
      <c r="P239" s="143" t="str">
        <f>IF(Table_tbl_ProdcrSupp[[#This Row],[PRODR_SUPP_CD]] = "", "", Table_tbl_ProdcrSupp[[#This Row],[PRODR_SUPP_CD]] &amp; " - " &amp; Table_tbl_ProdcrSupp[[#This Row],[PRODR_SUPP_NM]])</f>
        <v>1943 - Concrete Materials Co.</v>
      </c>
      <c r="Q239" s="7" t="s">
        <v>15249</v>
      </c>
      <c r="R239" s="7" t="s">
        <v>14262</v>
      </c>
      <c r="T239" s="2" t="s">
        <v>12909</v>
      </c>
      <c r="U239" s="2" t="s">
        <v>12910</v>
      </c>
      <c r="V239" s="2" t="s">
        <v>12911</v>
      </c>
      <c r="W239" s="2" t="s">
        <v>1530</v>
      </c>
      <c r="X239" s="2" t="s">
        <v>12908</v>
      </c>
    </row>
    <row r="240" spans="16:24" x14ac:dyDescent="0.25">
      <c r="P240" s="143" t="str">
        <f>IF(Table_tbl_ProdcrSupp[[#This Row],[PRODR_SUPP_CD]] = "", "", Table_tbl_ProdcrSupp[[#This Row],[PRODR_SUPP_CD]] &amp; " - " &amp; Table_tbl_ProdcrSupp[[#This Row],[PRODR_SUPP_NM]])</f>
        <v>P0774 - Concrete Sealants</v>
      </c>
      <c r="Q240" s="7" t="s">
        <v>15250</v>
      </c>
      <c r="R240" s="7" t="s">
        <v>15251</v>
      </c>
      <c r="T240" s="2" t="s">
        <v>12905</v>
      </c>
      <c r="U240" s="2" t="s">
        <v>12906</v>
      </c>
      <c r="V240" s="2" t="s">
        <v>12907</v>
      </c>
      <c r="W240" s="2" t="s">
        <v>3321</v>
      </c>
      <c r="X240" s="2" t="s">
        <v>12904</v>
      </c>
    </row>
    <row r="241" spans="16:24" x14ac:dyDescent="0.25">
      <c r="P241" s="143" t="str">
        <f>IF(Table_tbl_ProdcrSupp[[#This Row],[PRODR_SUPP_CD]] = "", "", Table_tbl_ProdcrSupp[[#This Row],[PRODR_SUPP_CD]] &amp; " - " &amp; Table_tbl_ProdcrSupp[[#This Row],[PRODR_SUPP_NM]])</f>
        <v>RM1008 - Concrete Supply Inc.</v>
      </c>
      <c r="Q241" s="7" t="s">
        <v>14499</v>
      </c>
      <c r="R241" s="7" t="s">
        <v>14500</v>
      </c>
      <c r="T241" s="2" t="s">
        <v>16921</v>
      </c>
      <c r="U241" s="2" t="s">
        <v>16920</v>
      </c>
      <c r="V241" s="2" t="s">
        <v>16919</v>
      </c>
      <c r="W241" s="2" t="s">
        <v>2021</v>
      </c>
      <c r="X241" s="2" t="s">
        <v>16922</v>
      </c>
    </row>
    <row r="242" spans="16:24" x14ac:dyDescent="0.25">
      <c r="P242" s="143" t="str">
        <f>IF(Table_tbl_ProdcrSupp[[#This Row],[PRODR_SUPP_CD]] = "", "", Table_tbl_ProdcrSupp[[#This Row],[PRODR_SUPP_CD]] &amp; " - " &amp; Table_tbl_ProdcrSupp[[#This Row],[PRODR_SUPP_NM]])</f>
        <v>P0360 - Conoco Phillips</v>
      </c>
      <c r="Q242" s="7" t="s">
        <v>15252</v>
      </c>
      <c r="R242" s="7" t="s">
        <v>15253</v>
      </c>
      <c r="T242" s="2" t="s">
        <v>12901</v>
      </c>
      <c r="U242" s="2" t="s">
        <v>12902</v>
      </c>
      <c r="V242" s="2" t="s">
        <v>12903</v>
      </c>
      <c r="W242" s="2" t="s">
        <v>1269</v>
      </c>
      <c r="X242" s="2" t="s">
        <v>12900</v>
      </c>
    </row>
    <row r="243" spans="16:24" x14ac:dyDescent="0.25">
      <c r="P243" s="143" t="str">
        <f>IF(Table_tbl_ProdcrSupp[[#This Row],[PRODR_SUPP_CD]] = "", "", Table_tbl_ProdcrSupp[[#This Row],[PRODR_SUPP_CD]] &amp; " - " &amp; Table_tbl_ProdcrSupp[[#This Row],[PRODR_SUPP_NM]])</f>
        <v>P0356 - Conreco, Inc.</v>
      </c>
      <c r="Q243" s="7" t="s">
        <v>15254</v>
      </c>
      <c r="R243" s="7" t="s">
        <v>15255</v>
      </c>
      <c r="T243" s="2" t="s">
        <v>12897</v>
      </c>
      <c r="U243" s="2" t="s">
        <v>12898</v>
      </c>
      <c r="V243" s="2" t="s">
        <v>12899</v>
      </c>
      <c r="W243" s="2" t="s">
        <v>1723</v>
      </c>
      <c r="X243" s="2" t="s">
        <v>12896</v>
      </c>
    </row>
    <row r="244" spans="16:24" x14ac:dyDescent="0.25">
      <c r="P244" s="143" t="str">
        <f>IF(Table_tbl_ProdcrSupp[[#This Row],[PRODR_SUPP_CD]] = "", "", Table_tbl_ProdcrSupp[[#This Row],[PRODR_SUPP_CD]] &amp; " - " &amp; Table_tbl_ProdcrSupp[[#This Row],[PRODR_SUPP_NM]])</f>
        <v>3622 - CONSOLIDATED CONCRETE, L.L.C.</v>
      </c>
      <c r="Q244" s="7" t="s">
        <v>17177</v>
      </c>
      <c r="R244" s="7" t="s">
        <v>17178</v>
      </c>
      <c r="T244" s="2" t="s">
        <v>12893</v>
      </c>
      <c r="U244" s="2" t="s">
        <v>12894</v>
      </c>
      <c r="V244" s="2" t="s">
        <v>12895</v>
      </c>
      <c r="W244" s="2" t="s">
        <v>591</v>
      </c>
      <c r="X244" s="2" t="s">
        <v>12892</v>
      </c>
    </row>
    <row r="245" spans="16:24" x14ac:dyDescent="0.25">
      <c r="P245" s="143" t="str">
        <f>IF(Table_tbl_ProdcrSupp[[#This Row],[PRODR_SUPP_CD]] = "", "", Table_tbl_ProdcrSupp[[#This Row],[PRODR_SUPP_CD]] &amp; " - " &amp; Table_tbl_ProdcrSupp[[#This Row],[PRODR_SUPP_NM]])</f>
        <v>0467 - CONSOLIDATED SAND &amp; GRAVEL CO.</v>
      </c>
      <c r="Q245" s="7" t="s">
        <v>15256</v>
      </c>
      <c r="R245" s="7" t="s">
        <v>13852</v>
      </c>
      <c r="T245" s="2" t="s">
        <v>12889</v>
      </c>
      <c r="U245" s="2" t="s">
        <v>12890</v>
      </c>
      <c r="V245" s="2" t="s">
        <v>12891</v>
      </c>
      <c r="W245" s="2" t="s">
        <v>4799</v>
      </c>
      <c r="X245" s="2" t="s">
        <v>12888</v>
      </c>
    </row>
    <row r="246" spans="16:24" x14ac:dyDescent="0.25">
      <c r="P246" s="143" t="str">
        <f>IF(Table_tbl_ProdcrSupp[[#This Row],[PRODR_SUPP_CD]] = "", "", Table_tbl_ProdcrSupp[[#This Row],[PRODR_SUPP_CD]] &amp; " - " &amp; Table_tbl_ProdcrSupp[[#This Row],[PRODR_SUPP_NM]])</f>
        <v>P0086 - Conspec Marketing &amp; Manufacturing</v>
      </c>
      <c r="Q246" s="7" t="s">
        <v>15257</v>
      </c>
      <c r="R246" s="7" t="s">
        <v>15258</v>
      </c>
      <c r="T246" s="2" t="s">
        <v>12885</v>
      </c>
      <c r="U246" s="2" t="s">
        <v>12886</v>
      </c>
      <c r="V246" s="2" t="s">
        <v>12887</v>
      </c>
      <c r="W246" s="2" t="s">
        <v>263</v>
      </c>
      <c r="X246" s="2" t="s">
        <v>12884</v>
      </c>
    </row>
    <row r="247" spans="16:24" x14ac:dyDescent="0.25">
      <c r="P247" s="143" t="str">
        <f>IF(Table_tbl_ProdcrSupp[[#This Row],[PRODR_SUPP_CD]] = "", "", Table_tbl_ProdcrSupp[[#This Row],[PRODR_SUPP_CD]] &amp; " - " &amp; Table_tbl_ProdcrSupp[[#This Row],[PRODR_SUPP_NM]])</f>
        <v>P0768 - Construction Supply Company</v>
      </c>
      <c r="Q247" s="7" t="s">
        <v>15259</v>
      </c>
      <c r="R247" s="7" t="s">
        <v>15260</v>
      </c>
      <c r="T247" s="2" t="s">
        <v>12881</v>
      </c>
      <c r="U247" s="2" t="s">
        <v>12882</v>
      </c>
      <c r="V247" s="2" t="s">
        <v>12883</v>
      </c>
      <c r="W247" s="2" t="s">
        <v>12880</v>
      </c>
      <c r="X247" s="2" t="s">
        <v>12879</v>
      </c>
    </row>
    <row r="248" spans="16:24" x14ac:dyDescent="0.25">
      <c r="P248" s="143" t="str">
        <f>IF(Table_tbl_ProdcrSupp[[#This Row],[PRODR_SUPP_CD]] = "", "", Table_tbl_ProdcrSupp[[#This Row],[PRODR_SUPP_CD]] &amp; " - " &amp; Table_tbl_ProdcrSupp[[#This Row],[PRODR_SUPP_NM]])</f>
        <v>0574 - CONSTRUCTORS, INC.</v>
      </c>
      <c r="Q248" s="7" t="s">
        <v>17179</v>
      </c>
      <c r="R248" s="7" t="s">
        <v>17180</v>
      </c>
      <c r="T248" s="2" t="s">
        <v>12876</v>
      </c>
      <c r="U248" s="2" t="s">
        <v>12877</v>
      </c>
      <c r="V248" s="2" t="s">
        <v>12878</v>
      </c>
      <c r="W248" s="2" t="s">
        <v>4943</v>
      </c>
      <c r="X248" s="2" t="s">
        <v>12866</v>
      </c>
    </row>
    <row r="249" spans="16:24" x14ac:dyDescent="0.25">
      <c r="P249" s="143" t="str">
        <f>IF(Table_tbl_ProdcrSupp[[#This Row],[PRODR_SUPP_CD]] = "", "", Table_tbl_ProdcrSupp[[#This Row],[PRODR_SUPP_CD]] &amp; " - " &amp; Table_tbl_ProdcrSupp[[#This Row],[PRODR_SUPP_NM]])</f>
        <v>P0001 - ConTech Construction Products, Inc.</v>
      </c>
      <c r="Q249" s="7" t="s">
        <v>15261</v>
      </c>
      <c r="R249" s="7" t="s">
        <v>15262</v>
      </c>
      <c r="T249" s="2" t="s">
        <v>12873</v>
      </c>
      <c r="U249" s="2" t="s">
        <v>12874</v>
      </c>
      <c r="V249" s="2" t="s">
        <v>12875</v>
      </c>
      <c r="W249" s="2" t="s">
        <v>12872</v>
      </c>
      <c r="X249" s="2" t="s">
        <v>12866</v>
      </c>
    </row>
    <row r="250" spans="16:24" x14ac:dyDescent="0.25">
      <c r="P250" s="143" t="str">
        <f>IF(Table_tbl_ProdcrSupp[[#This Row],[PRODR_SUPP_CD]] = "", "", Table_tbl_ProdcrSupp[[#This Row],[PRODR_SUPP_CD]] &amp; " - " &amp; Table_tbl_ProdcrSupp[[#This Row],[PRODR_SUPP_NM]])</f>
        <v>1946 - Contech Engineered Solutions LLC.</v>
      </c>
      <c r="Q250" s="7" t="s">
        <v>15263</v>
      </c>
      <c r="R250" s="7" t="s">
        <v>15264</v>
      </c>
      <c r="T250" s="2" t="s">
        <v>12870</v>
      </c>
      <c r="U250" s="2" t="s">
        <v>12871</v>
      </c>
      <c r="V250" s="2" t="s">
        <v>17240</v>
      </c>
      <c r="W250" s="2" t="s">
        <v>1170</v>
      </c>
      <c r="X250" s="2" t="s">
        <v>12866</v>
      </c>
    </row>
    <row r="251" spans="16:24" x14ac:dyDescent="0.25">
      <c r="P251" s="143" t="str">
        <f>IF(Table_tbl_ProdcrSupp[[#This Row],[PRODR_SUPP_CD]] = "", "", Table_tbl_ProdcrSupp[[#This Row],[PRODR_SUPP_CD]] &amp; " - " &amp; Table_tbl_ProdcrSupp[[#This Row],[PRODR_SUPP_NM]])</f>
        <v>PC043 - Continental Cement Co.</v>
      </c>
      <c r="Q251" s="7" t="s">
        <v>15265</v>
      </c>
      <c r="R251" s="7" t="s">
        <v>15266</v>
      </c>
      <c r="T251" s="2" t="s">
        <v>12867</v>
      </c>
      <c r="U251" s="2" t="s">
        <v>12868</v>
      </c>
      <c r="V251" s="2" t="s">
        <v>12869</v>
      </c>
      <c r="W251" s="2" t="s">
        <v>1294</v>
      </c>
      <c r="X251" s="2" t="s">
        <v>12866</v>
      </c>
    </row>
    <row r="252" spans="16:24" x14ac:dyDescent="0.25">
      <c r="P252" s="143" t="str">
        <f>IF(Table_tbl_ProdcrSupp[[#This Row],[PRODR_SUPP_CD]] = "", "", Table_tbl_ProdcrSupp[[#This Row],[PRODR_SUPP_CD]] &amp; " - " &amp; Table_tbl_ProdcrSupp[[#This Row],[PRODR_SUPP_NM]])</f>
        <v>P0792 - Continental Research Corporation</v>
      </c>
      <c r="Q252" s="7" t="s">
        <v>15267</v>
      </c>
      <c r="R252" s="7" t="s">
        <v>15268</v>
      </c>
      <c r="T252" s="2" t="s">
        <v>12863</v>
      </c>
      <c r="U252" s="2" t="s">
        <v>12864</v>
      </c>
      <c r="V252" s="2" t="s">
        <v>12865</v>
      </c>
      <c r="W252" s="2" t="s">
        <v>248</v>
      </c>
      <c r="X252" s="2" t="s">
        <v>12862</v>
      </c>
    </row>
    <row r="253" spans="16:24" x14ac:dyDescent="0.25">
      <c r="P253" s="143" t="str">
        <f>IF(Table_tbl_ProdcrSupp[[#This Row],[PRODR_SUPP_CD]] = "", "", Table_tbl_ProdcrSupp[[#This Row],[PRODR_SUPP_CD]] &amp; " - " &amp; Table_tbl_ProdcrSupp[[#This Row],[PRODR_SUPP_NM]])</f>
        <v>P0555 - Contractor</v>
      </c>
      <c r="Q253" s="7" t="s">
        <v>15269</v>
      </c>
      <c r="R253" s="7" t="s">
        <v>15270</v>
      </c>
      <c r="T253" s="2" t="s">
        <v>12859</v>
      </c>
      <c r="U253" s="2" t="s">
        <v>12860</v>
      </c>
      <c r="V253" s="2" t="s">
        <v>12861</v>
      </c>
      <c r="W253" s="2" t="s">
        <v>12858</v>
      </c>
      <c r="X253" s="2" t="s">
        <v>12857</v>
      </c>
    </row>
    <row r="254" spans="16:24" x14ac:dyDescent="0.25">
      <c r="P254" s="143" t="str">
        <f>IF(Table_tbl_ProdcrSupp[[#This Row],[PRODR_SUPP_CD]] = "", "", Table_tbl_ProdcrSupp[[#This Row],[PRODR_SUPP_CD]] &amp; " - " &amp; Table_tbl_ProdcrSupp[[#This Row],[PRODR_SUPP_NM]])</f>
        <v>S00004 - Contractor Leasing Corp</v>
      </c>
      <c r="Q254" s="7" t="s">
        <v>17319</v>
      </c>
      <c r="R254" s="7" t="s">
        <v>17320</v>
      </c>
      <c r="T254" s="2" t="s">
        <v>12854</v>
      </c>
      <c r="U254" s="2" t="s">
        <v>12855</v>
      </c>
      <c r="V254" s="2" t="s">
        <v>12856</v>
      </c>
      <c r="W254" s="2" t="s">
        <v>127</v>
      </c>
      <c r="X254" s="2" t="s">
        <v>12853</v>
      </c>
    </row>
    <row r="255" spans="16:24" x14ac:dyDescent="0.25">
      <c r="P255" s="143" t="str">
        <f>IF(Table_tbl_ProdcrSupp[[#This Row],[PRODR_SUPP_CD]] = "", "", Table_tbl_ProdcrSupp[[#This Row],[PRODR_SUPP_CD]] &amp; " - " &amp; Table_tbl_ProdcrSupp[[#This Row],[PRODR_SUPP_NM]])</f>
        <v>P0462 - Contractor Services</v>
      </c>
      <c r="Q255" s="7" t="s">
        <v>15271</v>
      </c>
      <c r="R255" s="7" t="s">
        <v>15272</v>
      </c>
      <c r="T255" s="2" t="s">
        <v>12850</v>
      </c>
      <c r="U255" s="2" t="s">
        <v>12851</v>
      </c>
      <c r="V255" s="2" t="s">
        <v>12852</v>
      </c>
      <c r="W255" s="2" t="s">
        <v>147</v>
      </c>
      <c r="X255" s="2" t="s">
        <v>12845</v>
      </c>
    </row>
    <row r="256" spans="16:24" x14ac:dyDescent="0.25">
      <c r="P256" s="143" t="str">
        <f>IF(Table_tbl_ProdcrSupp[[#This Row],[PRODR_SUPP_CD]] = "", "", Table_tbl_ProdcrSupp[[#This Row],[PRODR_SUPP_CD]] &amp; " - " &amp; Table_tbl_ProdcrSupp[[#This Row],[PRODR_SUPP_NM]])</f>
        <v>CS - Contractor Supplied</v>
      </c>
      <c r="Q256" s="7" t="s">
        <v>15273</v>
      </c>
      <c r="R256" s="7" t="s">
        <v>15274</v>
      </c>
      <c r="T256" s="2" t="s">
        <v>12847</v>
      </c>
      <c r="U256" s="2" t="s">
        <v>12848</v>
      </c>
      <c r="V256" s="2" t="s">
        <v>12849</v>
      </c>
      <c r="W256" s="2" t="s">
        <v>12846</v>
      </c>
      <c r="X256" s="2" t="s">
        <v>12845</v>
      </c>
    </row>
    <row r="257" spans="16:24" x14ac:dyDescent="0.25">
      <c r="P257" s="143" t="str">
        <f>IF(Table_tbl_ProdcrSupp[[#This Row],[PRODR_SUPP_CD]] = "", "", Table_tbl_ProdcrSupp[[#This Row],[PRODR_SUPP_CD]] &amp; " - " &amp; Table_tbl_ProdcrSupp[[#This Row],[PRODR_SUPP_NM]])</f>
        <v>EC28 - Conwed Plastics, Inc.</v>
      </c>
      <c r="Q257" s="7" t="s">
        <v>15275</v>
      </c>
      <c r="R257" s="7" t="s">
        <v>15276</v>
      </c>
      <c r="T257" s="2" t="s">
        <v>12842</v>
      </c>
      <c r="U257" s="2" t="s">
        <v>12843</v>
      </c>
      <c r="V257" s="2" t="s">
        <v>12844</v>
      </c>
      <c r="W257" s="2" t="s">
        <v>12841</v>
      </c>
      <c r="X257" s="2" t="s">
        <v>12840</v>
      </c>
    </row>
    <row r="258" spans="16:24" x14ac:dyDescent="0.25">
      <c r="P258" s="143" t="str">
        <f>IF(Table_tbl_ProdcrSupp[[#This Row],[PRODR_SUPP_CD]] = "", "", Table_tbl_ProdcrSupp[[#This Row],[PRODR_SUPP_CD]] &amp; " - " &amp; Table_tbl_ProdcrSupp[[#This Row],[PRODR_SUPP_NM]])</f>
        <v>3989 - CORESLAB STRUCTURES INC. (OMAHA)</v>
      </c>
      <c r="Q258" s="7" t="s">
        <v>15277</v>
      </c>
      <c r="R258" s="7" t="s">
        <v>15278</v>
      </c>
      <c r="T258" s="2" t="s">
        <v>14410</v>
      </c>
      <c r="U258" s="2" t="s">
        <v>14409</v>
      </c>
      <c r="V258" s="2" t="s">
        <v>14590</v>
      </c>
      <c r="W258" s="2" t="s">
        <v>1170</v>
      </c>
      <c r="X258" s="2" t="s">
        <v>14411</v>
      </c>
    </row>
    <row r="259" spans="16:24" x14ac:dyDescent="0.25">
      <c r="P259" s="143" t="str">
        <f>IF(Table_tbl_ProdcrSupp[[#This Row],[PRODR_SUPP_CD]] = "", "", Table_tbl_ProdcrSupp[[#This Row],[PRODR_SUPP_CD]] &amp; " - " &amp; Table_tbl_ProdcrSupp[[#This Row],[PRODR_SUPP_NM]])</f>
        <v>P0847 - Cornerstone Construction Material</v>
      </c>
      <c r="Q259" s="7" t="s">
        <v>15279</v>
      </c>
      <c r="R259" s="7" t="s">
        <v>15280</v>
      </c>
      <c r="T259" s="2" t="s">
        <v>12837</v>
      </c>
      <c r="U259" s="2" t="s">
        <v>12838</v>
      </c>
      <c r="V259" s="2" t="s">
        <v>12839</v>
      </c>
      <c r="W259" s="2" t="s">
        <v>3263</v>
      </c>
      <c r="X259" s="2" t="s">
        <v>12833</v>
      </c>
    </row>
    <row r="260" spans="16:24" x14ac:dyDescent="0.25">
      <c r="P260" s="143" t="str">
        <f>IF(Table_tbl_ProdcrSupp[[#This Row],[PRODR_SUPP_CD]] = "", "", Table_tbl_ProdcrSupp[[#This Row],[PRODR_SUPP_CD]] &amp; " - " &amp; Table_tbl_ProdcrSupp[[#This Row],[PRODR_SUPP_NM]])</f>
        <v>P0889 - Corning Cable Systems</v>
      </c>
      <c r="Q260" s="7" t="s">
        <v>15281</v>
      </c>
      <c r="R260" s="7" t="s">
        <v>15282</v>
      </c>
      <c r="T260" s="2" t="s">
        <v>12834</v>
      </c>
      <c r="U260" s="2" t="s">
        <v>12835</v>
      </c>
      <c r="V260" s="2" t="s">
        <v>12836</v>
      </c>
      <c r="W260" s="2" t="s">
        <v>5185</v>
      </c>
      <c r="X260" s="2" t="s">
        <v>12833</v>
      </c>
    </row>
    <row r="261" spans="16:24" x14ac:dyDescent="0.25">
      <c r="P261" s="143" t="str">
        <f>IF(Table_tbl_ProdcrSupp[[#This Row],[PRODR_SUPP_CD]] = "", "", Table_tbl_ProdcrSupp[[#This Row],[PRODR_SUPP_CD]] &amp; " - " &amp; Table_tbl_ProdcrSupp[[#This Row],[PRODR_SUPP_NM]])</f>
        <v>P0349 - Cosmec, Inc.</v>
      </c>
      <c r="Q261" s="7" t="s">
        <v>15283</v>
      </c>
      <c r="R261" s="7" t="s">
        <v>15284</v>
      </c>
      <c r="T261" s="2" t="s">
        <v>12830</v>
      </c>
      <c r="U261" s="2" t="s">
        <v>12831</v>
      </c>
      <c r="V261" s="2" t="s">
        <v>12832</v>
      </c>
      <c r="W261" s="2" t="s">
        <v>12829</v>
      </c>
      <c r="X261" s="2" t="s">
        <v>12828</v>
      </c>
    </row>
    <row r="262" spans="16:24" x14ac:dyDescent="0.25">
      <c r="P262" s="143" t="str">
        <f>IF(Table_tbl_ProdcrSupp[[#This Row],[PRODR_SUPP_CD]] = "", "", Table_tbl_ProdcrSupp[[#This Row],[PRODR_SUPP_CD]] &amp; " - " &amp; Table_tbl_ProdcrSupp[[#This Row],[PRODR_SUPP_NM]])</f>
        <v>P1057 - Costello Sand &amp; Gravel</v>
      </c>
      <c r="Q262" s="7" t="s">
        <v>17181</v>
      </c>
      <c r="R262" s="7" t="s">
        <v>14092</v>
      </c>
      <c r="T262" s="2" t="s">
        <v>12825</v>
      </c>
      <c r="U262" s="2" t="s">
        <v>12826</v>
      </c>
      <c r="V262" s="2" t="s">
        <v>12827</v>
      </c>
      <c r="W262" s="2" t="s">
        <v>12824</v>
      </c>
      <c r="X262" s="2" t="s">
        <v>12823</v>
      </c>
    </row>
    <row r="263" spans="16:24" x14ac:dyDescent="0.25">
      <c r="P263" s="143" t="str">
        <f>IF(Table_tbl_ProdcrSupp[[#This Row],[PRODR_SUPP_CD]] = "", "", Table_tbl_ProdcrSupp[[#This Row],[PRODR_SUPP_CD]] &amp; " - " &amp; Table_tbl_ProdcrSupp[[#This Row],[PRODR_SUPP_NM]])</f>
        <v>P0890 - Cox Machining</v>
      </c>
      <c r="Q263" s="7" t="s">
        <v>15285</v>
      </c>
      <c r="R263" s="7" t="s">
        <v>15286</v>
      </c>
      <c r="T263" s="2" t="s">
        <v>12820</v>
      </c>
      <c r="U263" s="2" t="s">
        <v>12821</v>
      </c>
      <c r="V263" s="2" t="s">
        <v>12822</v>
      </c>
      <c r="W263" s="2" t="s">
        <v>655</v>
      </c>
      <c r="X263" s="2" t="s">
        <v>12819</v>
      </c>
    </row>
    <row r="264" spans="16:24" x14ac:dyDescent="0.25">
      <c r="P264" s="143" t="str">
        <f>IF(Table_tbl_ProdcrSupp[[#This Row],[PRODR_SUPP_CD]] = "", "", Table_tbl_ProdcrSupp[[#This Row],[PRODR_SUPP_CD]] &amp; " - " &amp; Table_tbl_ProdcrSupp[[#This Row],[PRODR_SUPP_NM]])</f>
        <v>P0248 - Crafco, Inc.</v>
      </c>
      <c r="Q264" s="7" t="s">
        <v>15287</v>
      </c>
      <c r="R264" s="7" t="s">
        <v>15288</v>
      </c>
      <c r="T264" s="2" t="s">
        <v>12816</v>
      </c>
      <c r="U264" s="2" t="s">
        <v>12817</v>
      </c>
      <c r="V264" s="2" t="s">
        <v>12818</v>
      </c>
      <c r="W264" s="2" t="s">
        <v>596</v>
      </c>
      <c r="X264" s="2" t="s">
        <v>12815</v>
      </c>
    </row>
    <row r="265" spans="16:24" x14ac:dyDescent="0.25">
      <c r="P265" s="143" t="str">
        <f>IF(Table_tbl_ProdcrSupp[[#This Row],[PRODR_SUPP_CD]] = "", "", Table_tbl_ProdcrSupp[[#This Row],[PRODR_SUPP_CD]] &amp; " - " &amp; Table_tbl_ProdcrSupp[[#This Row],[PRODR_SUPP_NM]])</f>
        <v>1802 - CRAMER AND ASSOCIATES INC.</v>
      </c>
      <c r="Q265" s="7" t="s">
        <v>15289</v>
      </c>
      <c r="R265" s="7" t="s">
        <v>15290</v>
      </c>
      <c r="T265" s="2" t="s">
        <v>12812</v>
      </c>
      <c r="U265" s="2" t="s">
        <v>12813</v>
      </c>
      <c r="V265" s="2" t="s">
        <v>12814</v>
      </c>
      <c r="W265" s="2" t="s">
        <v>331</v>
      </c>
      <c r="X265" s="2" t="s">
        <v>12811</v>
      </c>
    </row>
    <row r="266" spans="16:24" x14ac:dyDescent="0.25">
      <c r="P266" s="143" t="str">
        <f>IF(Table_tbl_ProdcrSupp[[#This Row],[PRODR_SUPP_CD]] = "", "", Table_tbl_ProdcrSupp[[#This Row],[PRODR_SUPP_CD]] &amp; " - " &amp; Table_tbl_ProdcrSupp[[#This Row],[PRODR_SUPP_NM]])</f>
        <v>P0784 - Creative Building Products</v>
      </c>
      <c r="Q266" s="7" t="s">
        <v>15291</v>
      </c>
      <c r="R266" s="7" t="s">
        <v>15292</v>
      </c>
      <c r="T266" s="2" t="s">
        <v>12808</v>
      </c>
      <c r="U266" s="2" t="s">
        <v>12809</v>
      </c>
      <c r="V266" s="2" t="s">
        <v>12810</v>
      </c>
      <c r="W266" s="2" t="s">
        <v>496</v>
      </c>
      <c r="X266" s="2" t="s">
        <v>12807</v>
      </c>
    </row>
    <row r="267" spans="16:24" x14ac:dyDescent="0.25">
      <c r="P267" s="143" t="str">
        <f>IF(Table_tbl_ProdcrSupp[[#This Row],[PRODR_SUPP_CD]] = "", "", Table_tbl_ProdcrSupp[[#This Row],[PRODR_SUPP_CD]] &amp; " - " &amp; Table_tbl_ProdcrSupp[[#This Row],[PRODR_SUPP_NM]])</f>
        <v>P0862 - Cree Lighting, Inc.</v>
      </c>
      <c r="Q267" s="7" t="s">
        <v>15293</v>
      </c>
      <c r="R267" s="7" t="s">
        <v>15294</v>
      </c>
      <c r="T267" s="2" t="s">
        <v>12804</v>
      </c>
      <c r="U267" s="2" t="s">
        <v>12805</v>
      </c>
      <c r="V267" s="2" t="s">
        <v>12806</v>
      </c>
      <c r="W267" s="2" t="s">
        <v>11691</v>
      </c>
      <c r="X267" s="2" t="s">
        <v>12803</v>
      </c>
    </row>
    <row r="268" spans="16:24" x14ac:dyDescent="0.25">
      <c r="P268" s="143" t="str">
        <f>IF(Table_tbl_ProdcrSupp[[#This Row],[PRODR_SUPP_CD]] = "", "", Table_tbl_ProdcrSupp[[#This Row],[PRODR_SUPP_CD]] &amp; " - " &amp; Table_tbl_ProdcrSupp[[#This Row],[PRODR_SUPP_NM]])</f>
        <v>0586 - CRETEX CONCRETE PRODUCTS MIDWEST INC</v>
      </c>
      <c r="Q268" s="7" t="s">
        <v>17321</v>
      </c>
      <c r="R268" s="7" t="s">
        <v>17322</v>
      </c>
      <c r="T268" s="2" t="s">
        <v>12800</v>
      </c>
      <c r="U268" s="2" t="s">
        <v>12801</v>
      </c>
      <c r="V268" s="2" t="s">
        <v>12802</v>
      </c>
      <c r="W268" s="2" t="s">
        <v>12799</v>
      </c>
      <c r="X268" s="2" t="s">
        <v>12798</v>
      </c>
    </row>
    <row r="269" spans="16:24" x14ac:dyDescent="0.25">
      <c r="P269" s="143" t="str">
        <f>IF(Table_tbl_ProdcrSupp[[#This Row],[PRODR_SUPP_CD]] = "", "", Table_tbl_ProdcrSupp[[#This Row],[PRODR_SUPP_CD]] &amp; " - " &amp; Table_tbl_ProdcrSupp[[#This Row],[PRODR_SUPP_NM]])</f>
        <v>P0423 - Crocker/Bomar</v>
      </c>
      <c r="Q269" s="7" t="s">
        <v>15295</v>
      </c>
      <c r="R269" s="7" t="s">
        <v>15296</v>
      </c>
      <c r="T269" s="2" t="s">
        <v>12795</v>
      </c>
      <c r="U269" s="2" t="s">
        <v>12796</v>
      </c>
      <c r="V269" s="2" t="s">
        <v>12797</v>
      </c>
      <c r="W269" s="2" t="s">
        <v>442</v>
      </c>
      <c r="X269" s="2" t="s">
        <v>12794</v>
      </c>
    </row>
    <row r="270" spans="16:24" x14ac:dyDescent="0.25">
      <c r="P270" s="143" t="str">
        <f>IF(Table_tbl_ProdcrSupp[[#This Row],[PRODR_SUPP_CD]] = "", "", Table_tbl_ProdcrSupp[[#This Row],[PRODR_SUPP_CD]] &amp; " - " &amp; Table_tbl_ProdcrSupp[[#This Row],[PRODR_SUPP_NM]])</f>
        <v>RM1011 - Croell Redi-Mix</v>
      </c>
      <c r="Q270" s="7" t="s">
        <v>14501</v>
      </c>
      <c r="R270" s="7" t="s">
        <v>14502</v>
      </c>
      <c r="T270" s="2" t="s">
        <v>12791</v>
      </c>
      <c r="U270" s="2" t="s">
        <v>12792</v>
      </c>
      <c r="V270" s="2" t="s">
        <v>12793</v>
      </c>
      <c r="W270" s="2" t="s">
        <v>935</v>
      </c>
      <c r="X270" s="2" t="s">
        <v>12790</v>
      </c>
    </row>
    <row r="271" spans="16:24" x14ac:dyDescent="0.25">
      <c r="P271" s="143" t="str">
        <f>IF(Table_tbl_ProdcrSupp[[#This Row],[PRODR_SUPP_CD]] = "", "", Table_tbl_ProdcrSupp[[#This Row],[PRODR_SUPP_CD]] &amp; " - " &amp; Table_tbl_ProdcrSupp[[#This Row],[PRODR_SUPP_NM]])</f>
        <v>P1058 - Crosley Sand &amp; Gravel</v>
      </c>
      <c r="Q271" s="7" t="s">
        <v>17182</v>
      </c>
      <c r="R271" s="7" t="s">
        <v>14029</v>
      </c>
      <c r="T271" s="2" t="s">
        <v>12787</v>
      </c>
      <c r="U271" s="2" t="s">
        <v>12788</v>
      </c>
      <c r="V271" s="2" t="s">
        <v>12789</v>
      </c>
      <c r="W271" s="2" t="s">
        <v>905</v>
      </c>
      <c r="X271" s="2" t="s">
        <v>12786</v>
      </c>
    </row>
    <row r="272" spans="16:24" x14ac:dyDescent="0.25">
      <c r="P272" s="143" t="str">
        <f>IF(Table_tbl_ProdcrSupp[[#This Row],[PRODR_SUPP_CD]] = "", "", Table_tbl_ProdcrSupp[[#This Row],[PRODR_SUPP_CD]] &amp; " - " &amp; Table_tbl_ProdcrSupp[[#This Row],[PRODR_SUPP_NM]])</f>
        <v>P0611 - Crown Resources</v>
      </c>
      <c r="Q272" s="7" t="s">
        <v>15297</v>
      </c>
      <c r="R272" s="7" t="s">
        <v>15298</v>
      </c>
      <c r="T272" s="2" t="s">
        <v>12783</v>
      </c>
      <c r="U272" s="2" t="s">
        <v>12784</v>
      </c>
      <c r="V272" s="2" t="s">
        <v>12785</v>
      </c>
      <c r="W272" s="2" t="s">
        <v>2632</v>
      </c>
      <c r="X272" s="2" t="s">
        <v>12782</v>
      </c>
    </row>
    <row r="273" spans="16:24" x14ac:dyDescent="0.25">
      <c r="P273" s="143" t="str">
        <f>IF(Table_tbl_ProdcrSupp[[#This Row],[PRODR_SUPP_CD]] = "", "", Table_tbl_ProdcrSupp[[#This Row],[PRODR_SUPP_CD]] &amp; " - " &amp; Table_tbl_ProdcrSupp[[#This Row],[PRODR_SUPP_NM]])</f>
        <v>P0540 - Crown-line</v>
      </c>
      <c r="Q273" s="7" t="s">
        <v>15299</v>
      </c>
      <c r="R273" s="7" t="s">
        <v>15300</v>
      </c>
      <c r="T273" s="2" t="s">
        <v>12779</v>
      </c>
      <c r="U273" s="2" t="s">
        <v>12780</v>
      </c>
      <c r="V273" s="2" t="s">
        <v>12781</v>
      </c>
      <c r="W273" s="2" t="s">
        <v>726</v>
      </c>
      <c r="X273" s="2" t="s">
        <v>12778</v>
      </c>
    </row>
    <row r="274" spans="16:24" x14ac:dyDescent="0.25">
      <c r="P274" s="143" t="str">
        <f>IF(Table_tbl_ProdcrSupp[[#This Row],[PRODR_SUPP_CD]] = "", "", Table_tbl_ProdcrSupp[[#This Row],[PRODR_SUPP_CD]] &amp; " - " &amp; Table_tbl_ProdcrSupp[[#This Row],[PRODR_SUPP_NM]])</f>
        <v>P1027 - Crumpler Plastic Pipe, Inc.</v>
      </c>
      <c r="Q274" s="7" t="s">
        <v>15301</v>
      </c>
      <c r="R274" s="7" t="s">
        <v>15302</v>
      </c>
      <c r="T274" s="2" t="s">
        <v>12775</v>
      </c>
      <c r="U274" s="2" t="s">
        <v>12776</v>
      </c>
      <c r="V274" s="2" t="s">
        <v>12777</v>
      </c>
      <c r="W274" s="2" t="s">
        <v>12774</v>
      </c>
      <c r="X274" s="2" t="s">
        <v>12769</v>
      </c>
    </row>
    <row r="275" spans="16:24" x14ac:dyDescent="0.25">
      <c r="P275" s="143" t="str">
        <f>IF(Table_tbl_ProdcrSupp[[#This Row],[PRODR_SUPP_CD]] = "", "", Table_tbl_ProdcrSupp[[#This Row],[PRODR_SUPP_CD]] &amp; " - " &amp; Table_tbl_ProdcrSupp[[#This Row],[PRODR_SUPP_NM]])</f>
        <v>P0630 - CSL Silicones, Inc.</v>
      </c>
      <c r="Q275" s="7" t="s">
        <v>15303</v>
      </c>
      <c r="R275" s="7" t="s">
        <v>15304</v>
      </c>
      <c r="T275" s="2" t="s">
        <v>12771</v>
      </c>
      <c r="U275" s="2" t="s">
        <v>12772</v>
      </c>
      <c r="V275" s="2" t="s">
        <v>12773</v>
      </c>
      <c r="W275" s="2" t="s">
        <v>12770</v>
      </c>
      <c r="X275" s="2" t="s">
        <v>12769</v>
      </c>
    </row>
    <row r="276" spans="16:24" x14ac:dyDescent="0.25">
      <c r="P276" s="143" t="str">
        <f>IF(Table_tbl_ProdcrSupp[[#This Row],[PRODR_SUPP_CD]] = "", "", Table_tbl_ProdcrSupp[[#This Row],[PRODR_SUPP_CD]] &amp; " - " &amp; Table_tbl_ProdcrSupp[[#This Row],[PRODR_SUPP_NM]])</f>
        <v>P0641 - CTS Cement Manufacturing Corporation</v>
      </c>
      <c r="Q276" s="7" t="s">
        <v>15305</v>
      </c>
      <c r="R276" s="7" t="s">
        <v>15306</v>
      </c>
      <c r="T276" s="2" t="s">
        <v>12766</v>
      </c>
      <c r="U276" s="2" t="s">
        <v>12767</v>
      </c>
      <c r="V276" s="2" t="s">
        <v>12768</v>
      </c>
      <c r="W276" s="2" t="s">
        <v>248</v>
      </c>
      <c r="X276" s="2" t="s">
        <v>12765</v>
      </c>
    </row>
    <row r="277" spans="16:24" x14ac:dyDescent="0.25">
      <c r="P277" s="143" t="str">
        <f>IF(Table_tbl_ProdcrSupp[[#This Row],[PRODR_SUPP_CD]] = "", "", Table_tbl_ProdcrSupp[[#This Row],[PRODR_SUPP_CD]] &amp; " - " &amp; Table_tbl_ProdcrSupp[[#This Row],[PRODR_SUPP_NM]])</f>
        <v>2700 - D&amp;L Sand &amp; Gravel</v>
      </c>
      <c r="Q277" s="7" t="s">
        <v>15307</v>
      </c>
      <c r="R277" s="7" t="s">
        <v>13856</v>
      </c>
      <c r="T277" s="2" t="s">
        <v>12762</v>
      </c>
      <c r="U277" s="2" t="s">
        <v>12763</v>
      </c>
      <c r="V277" s="2" t="s">
        <v>12764</v>
      </c>
      <c r="W277" s="2" t="s">
        <v>12761</v>
      </c>
      <c r="X277" s="2" t="s">
        <v>12760</v>
      </c>
    </row>
    <row r="278" spans="16:24" x14ac:dyDescent="0.25">
      <c r="P278" s="143" t="str">
        <f>IF(Table_tbl_ProdcrSupp[[#This Row],[PRODR_SUPP_CD]] = "", "", Table_tbl_ProdcrSupp[[#This Row],[PRODR_SUPP_CD]] &amp; " - " &amp; Table_tbl_ProdcrSupp[[#This Row],[PRODR_SUPP_NM]])</f>
        <v>P0935 - D&amp;L Supply Company</v>
      </c>
      <c r="Q278" s="7" t="s">
        <v>15308</v>
      </c>
      <c r="R278" s="7" t="s">
        <v>15309</v>
      </c>
      <c r="T278" s="2" t="s">
        <v>12757</v>
      </c>
      <c r="U278" s="2" t="s">
        <v>12758</v>
      </c>
      <c r="V278" s="2" t="s">
        <v>12759</v>
      </c>
      <c r="W278" s="2" t="s">
        <v>147</v>
      </c>
      <c r="X278" s="2" t="s">
        <v>12753</v>
      </c>
    </row>
    <row r="279" spans="16:24" x14ac:dyDescent="0.25">
      <c r="P279" s="143" t="str">
        <f>IF(Table_tbl_ProdcrSupp[[#This Row],[PRODR_SUPP_CD]] = "", "", Table_tbl_ProdcrSupp[[#This Row],[PRODR_SUPP_CD]] &amp; " - " &amp; Table_tbl_ProdcrSupp[[#This Row],[PRODR_SUPP_NM]])</f>
        <v>P0199 - D-K Contracting Corporation</v>
      </c>
      <c r="Q279" s="7" t="s">
        <v>15310</v>
      </c>
      <c r="R279" s="7" t="s">
        <v>15311</v>
      </c>
      <c r="T279" s="2" t="s">
        <v>12754</v>
      </c>
      <c r="U279" s="2" t="s">
        <v>12755</v>
      </c>
      <c r="V279" s="2" t="s">
        <v>12756</v>
      </c>
      <c r="W279" s="2" t="s">
        <v>4708</v>
      </c>
      <c r="X279" s="2" t="s">
        <v>12753</v>
      </c>
    </row>
    <row r="280" spans="16:24" x14ac:dyDescent="0.25">
      <c r="P280" s="143" t="str">
        <f>IF(Table_tbl_ProdcrSupp[[#This Row],[PRODR_SUPP_CD]] = "", "", Table_tbl_ProdcrSupp[[#This Row],[PRODR_SUPP_CD]] &amp; " - " &amp; Table_tbl_ProdcrSupp[[#This Row],[PRODR_SUPP_NM]])</f>
        <v>P0129 - D.P. Sawyer</v>
      </c>
      <c r="Q280" s="7" t="s">
        <v>15312</v>
      </c>
      <c r="R280" s="7" t="s">
        <v>15313</v>
      </c>
      <c r="T280" s="2" t="s">
        <v>12750</v>
      </c>
      <c r="U280" s="2" t="s">
        <v>12751</v>
      </c>
      <c r="V280" s="2" t="s">
        <v>12752</v>
      </c>
      <c r="W280" s="2" t="s">
        <v>12749</v>
      </c>
      <c r="X280" s="2" t="s">
        <v>12748</v>
      </c>
    </row>
    <row r="281" spans="16:24" x14ac:dyDescent="0.25">
      <c r="P281" s="143" t="str">
        <f>IF(Table_tbl_ProdcrSupp[[#This Row],[PRODR_SUPP_CD]] = "", "", Table_tbl_ProdcrSupp[[#This Row],[PRODR_SUPP_CD]] &amp; " - " &amp; Table_tbl_ProdcrSupp[[#This Row],[PRODR_SUPP_NM]])</f>
        <v>P0581 - D.S. Brown Company</v>
      </c>
      <c r="Q281" s="7" t="s">
        <v>15314</v>
      </c>
      <c r="R281" s="7" t="s">
        <v>15315</v>
      </c>
      <c r="T281" s="2" t="s">
        <v>12745</v>
      </c>
      <c r="U281" s="2" t="s">
        <v>12746</v>
      </c>
      <c r="V281" s="2" t="s">
        <v>12747</v>
      </c>
      <c r="W281" s="2" t="s">
        <v>374</v>
      </c>
      <c r="X281" s="2" t="s">
        <v>12744</v>
      </c>
    </row>
    <row r="282" spans="16:24" x14ac:dyDescent="0.25">
      <c r="P282" s="143" t="str">
        <f>IF(Table_tbl_ProdcrSupp[[#This Row],[PRODR_SUPP_CD]] = "", "", Table_tbl_ProdcrSupp[[#This Row],[PRODR_SUPP_CD]] &amp; " - " &amp; Table_tbl_ProdcrSupp[[#This Row],[PRODR_SUPP_NM]])</f>
        <v>P0519 - D2 Land and Water Resources, Inc.</v>
      </c>
      <c r="Q282" s="7" t="s">
        <v>15316</v>
      </c>
      <c r="R282" s="7" t="s">
        <v>15317</v>
      </c>
      <c r="T282" s="2" t="s">
        <v>12741</v>
      </c>
      <c r="U282" s="2" t="s">
        <v>12742</v>
      </c>
      <c r="V282" s="2" t="s">
        <v>12743</v>
      </c>
      <c r="W282" s="2" t="s">
        <v>12740</v>
      </c>
      <c r="X282" s="2" t="s">
        <v>12735</v>
      </c>
    </row>
    <row r="283" spans="16:24" x14ac:dyDescent="0.25">
      <c r="P283" s="143" t="str">
        <f>IF(Table_tbl_ProdcrSupp[[#This Row],[PRODR_SUPP_CD]] = "", "", Table_tbl_ProdcrSupp[[#This Row],[PRODR_SUPP_CD]] &amp; " - " &amp; Table_tbl_ProdcrSupp[[#This Row],[PRODR_SUPP_NM]])</f>
        <v>P1094 - Dakota Cement</v>
      </c>
      <c r="Q283" s="7" t="s">
        <v>17323</v>
      </c>
      <c r="R283" s="7" t="s">
        <v>17324</v>
      </c>
      <c r="T283" s="2" t="s">
        <v>12737</v>
      </c>
      <c r="U283" s="2" t="s">
        <v>12738</v>
      </c>
      <c r="V283" s="2" t="s">
        <v>12739</v>
      </c>
      <c r="W283" s="2" t="s">
        <v>12736</v>
      </c>
      <c r="X283" s="2" t="s">
        <v>12735</v>
      </c>
    </row>
    <row r="284" spans="16:24" x14ac:dyDescent="0.25">
      <c r="P284" s="143" t="str">
        <f>IF(Table_tbl_ProdcrSupp[[#This Row],[PRODR_SUPP_CD]] = "", "", Table_tbl_ProdcrSupp[[#This Row],[PRODR_SUPP_CD]] &amp; " - " &amp; Table_tbl_ProdcrSupp[[#This Row],[PRODR_SUPP_NM]])</f>
        <v>P0221 - Dakota Traffic Services</v>
      </c>
      <c r="Q284" s="7" t="s">
        <v>15318</v>
      </c>
      <c r="R284" s="7" t="s">
        <v>15319</v>
      </c>
      <c r="T284" s="2" t="s">
        <v>12732</v>
      </c>
      <c r="U284" s="2" t="s">
        <v>12733</v>
      </c>
      <c r="V284" s="2" t="s">
        <v>12734</v>
      </c>
      <c r="W284" s="2" t="s">
        <v>193</v>
      </c>
      <c r="X284" s="2" t="s">
        <v>12731</v>
      </c>
    </row>
    <row r="285" spans="16:24" x14ac:dyDescent="0.25">
      <c r="P285" s="143" t="str">
        <f>IF(Table_tbl_ProdcrSupp[[#This Row],[PRODR_SUPP_CD]] = "", "", Table_tbl_ProdcrSupp[[#This Row],[PRODR_SUPP_CD]] &amp; " - " &amp; Table_tbl_ProdcrSupp[[#This Row],[PRODR_SUPP_NM]])</f>
        <v>P0210 - Dana Fuller, DBA, Fuller Construction</v>
      </c>
      <c r="Q285" s="7" t="s">
        <v>15320</v>
      </c>
      <c r="R285" s="7" t="s">
        <v>15321</v>
      </c>
      <c r="T285" s="2" t="s">
        <v>12728</v>
      </c>
      <c r="U285" s="2" t="s">
        <v>12729</v>
      </c>
      <c r="V285" s="2" t="s">
        <v>12730</v>
      </c>
      <c r="W285" s="2" t="s">
        <v>12727</v>
      </c>
      <c r="X285" s="2" t="s">
        <v>3579</v>
      </c>
    </row>
    <row r="286" spans="16:24" x14ac:dyDescent="0.25">
      <c r="P286" s="143" t="str">
        <f>IF(Table_tbl_ProdcrSupp[[#This Row],[PRODR_SUPP_CD]] = "", "", Table_tbl_ProdcrSupp[[#This Row],[PRODR_SUPP_CD]] &amp; " - " &amp; Table_tbl_ProdcrSupp[[#This Row],[PRODR_SUPP_NM]])</f>
        <v>P0292 - Dandy Products, Inc.</v>
      </c>
      <c r="Q286" s="7" t="s">
        <v>15322</v>
      </c>
      <c r="R286" s="7" t="s">
        <v>15323</v>
      </c>
      <c r="T286" s="2" t="s">
        <v>17978</v>
      </c>
      <c r="U286" s="2" t="s">
        <v>17977</v>
      </c>
      <c r="V286" s="2" t="s">
        <v>17976</v>
      </c>
      <c r="W286" s="2" t="s">
        <v>235</v>
      </c>
      <c r="X286" s="2" t="s">
        <v>12722</v>
      </c>
    </row>
    <row r="287" spans="16:24" x14ac:dyDescent="0.25">
      <c r="P287" s="143" t="str">
        <f>IF(Table_tbl_ProdcrSupp[[#This Row],[PRODR_SUPP_CD]] = "", "", Table_tbl_ProdcrSupp[[#This Row],[PRODR_SUPP_CD]] &amp; " - " &amp; Table_tbl_ProdcrSupp[[#This Row],[PRODR_SUPP_NM]])</f>
        <v>P0842 - Dap</v>
      </c>
      <c r="Q287" s="7" t="s">
        <v>15324</v>
      </c>
      <c r="R287" s="7" t="s">
        <v>15325</v>
      </c>
      <c r="T287" s="2" t="s">
        <v>12724</v>
      </c>
      <c r="U287" s="2" t="s">
        <v>12725</v>
      </c>
      <c r="V287" s="2" t="s">
        <v>12726</v>
      </c>
      <c r="W287" s="2" t="s">
        <v>12723</v>
      </c>
      <c r="X287" s="2" t="s">
        <v>12722</v>
      </c>
    </row>
    <row r="288" spans="16:24" x14ac:dyDescent="0.25">
      <c r="P288" s="143" t="str">
        <f>IF(Table_tbl_ProdcrSupp[[#This Row],[PRODR_SUPP_CD]] = "", "", Table_tbl_ProdcrSupp[[#This Row],[PRODR_SUPP_CD]] &amp; " - " &amp; Table_tbl_ProdcrSupp[[#This Row],[PRODR_SUPP_NM]])</f>
        <v>P0578 - Dapco (Davidson Plastic Co.)</v>
      </c>
      <c r="Q288" s="7" t="s">
        <v>15326</v>
      </c>
      <c r="R288" s="7" t="s">
        <v>15327</v>
      </c>
      <c r="T288" s="2" t="s">
        <v>14331</v>
      </c>
      <c r="U288" s="2" t="s">
        <v>14330</v>
      </c>
      <c r="V288" s="2" t="s">
        <v>14329</v>
      </c>
      <c r="W288" s="2" t="s">
        <v>14332</v>
      </c>
      <c r="X288" s="2" t="s">
        <v>12721</v>
      </c>
    </row>
    <row r="289" spans="16:24" x14ac:dyDescent="0.25">
      <c r="P289" s="143" t="str">
        <f>IF(Table_tbl_ProdcrSupp[[#This Row],[PRODR_SUPP_CD]] = "", "", Table_tbl_ProdcrSupp[[#This Row],[PRODR_SUPP_CD]] &amp; " - " &amp; Table_tbl_ProdcrSupp[[#This Row],[PRODR_SUPP_NM]])</f>
        <v>P0391 - Darkwater Asphalt</v>
      </c>
      <c r="Q289" s="7" t="s">
        <v>15328</v>
      </c>
      <c r="R289" s="7" t="s">
        <v>15329</v>
      </c>
      <c r="T289" s="2" t="s">
        <v>12718</v>
      </c>
      <c r="U289" s="2" t="s">
        <v>12719</v>
      </c>
      <c r="V289" s="2" t="s">
        <v>12720</v>
      </c>
      <c r="W289" s="2" t="s">
        <v>12717</v>
      </c>
      <c r="X289" s="2" t="s">
        <v>12716</v>
      </c>
    </row>
    <row r="290" spans="16:24" x14ac:dyDescent="0.25">
      <c r="P290" s="143" t="str">
        <f>IF(Table_tbl_ProdcrSupp[[#This Row],[PRODR_SUPP_CD]] = "", "", Table_tbl_ProdcrSupp[[#This Row],[PRODR_SUPP_CD]] &amp; " - " &amp; Table_tbl_ProdcrSupp[[#This Row],[PRODR_SUPP_NM]])</f>
        <v>P0728 - Daubert Chemical Company, Inc.</v>
      </c>
      <c r="Q290" s="7" t="s">
        <v>15330</v>
      </c>
      <c r="R290" s="7" t="s">
        <v>15331</v>
      </c>
      <c r="T290" s="2" t="s">
        <v>12713</v>
      </c>
      <c r="U290" s="2" t="s">
        <v>12714</v>
      </c>
      <c r="V290" s="2" t="s">
        <v>12715</v>
      </c>
      <c r="W290" s="2" t="s">
        <v>315</v>
      </c>
      <c r="X290" s="2" t="s">
        <v>12709</v>
      </c>
    </row>
    <row r="291" spans="16:24" x14ac:dyDescent="0.25">
      <c r="P291" s="143" t="str">
        <f>IF(Table_tbl_ProdcrSupp[[#This Row],[PRODR_SUPP_CD]] = "", "", Table_tbl_ProdcrSupp[[#This Row],[PRODR_SUPP_CD]] &amp; " - " &amp; Table_tbl_ProdcrSupp[[#This Row],[PRODR_SUPP_NM]])</f>
        <v>P0266 - Dayton Superior-Edoco</v>
      </c>
      <c r="Q291" s="7" t="s">
        <v>15332</v>
      </c>
      <c r="R291" s="7" t="s">
        <v>15333</v>
      </c>
      <c r="T291" s="2" t="s">
        <v>12710</v>
      </c>
      <c r="U291" s="2" t="s">
        <v>12711</v>
      </c>
      <c r="V291" s="2" t="s">
        <v>12712</v>
      </c>
      <c r="W291" s="2" t="s">
        <v>322</v>
      </c>
      <c r="X291" s="2" t="s">
        <v>12709</v>
      </c>
    </row>
    <row r="292" spans="16:24" x14ac:dyDescent="0.25">
      <c r="P292" s="143" t="str">
        <f>IF(Table_tbl_ProdcrSupp[[#This Row],[PRODR_SUPP_CD]] = "", "", Table_tbl_ProdcrSupp[[#This Row],[PRODR_SUPP_CD]] &amp; " - " &amp; Table_tbl_ProdcrSupp[[#This Row],[PRODR_SUPP_NM]])</f>
        <v>P0881 - DDD Erosion Control</v>
      </c>
      <c r="Q292" s="7" t="s">
        <v>15334</v>
      </c>
      <c r="R292" s="7" t="s">
        <v>15335</v>
      </c>
      <c r="T292" s="2" t="s">
        <v>12706</v>
      </c>
      <c r="U292" s="2" t="s">
        <v>12707</v>
      </c>
      <c r="V292" s="2" t="s">
        <v>12708</v>
      </c>
      <c r="W292" s="2" t="s">
        <v>1141</v>
      </c>
      <c r="X292" s="2" t="s">
        <v>12705</v>
      </c>
    </row>
    <row r="293" spans="16:24" x14ac:dyDescent="0.25">
      <c r="P293" s="143" t="str">
        <f>IF(Table_tbl_ProdcrSupp[[#This Row],[PRODR_SUPP_CD]] = "", "", Table_tbl_ProdcrSupp[[#This Row],[PRODR_SUPP_CD]] &amp; " - " &amp; Table_tbl_ProdcrSupp[[#This Row],[PRODR_SUPP_NM]])</f>
        <v>P0290 - Deery-Crackfiller Manufacturer Corporation</v>
      </c>
      <c r="Q293" s="7" t="s">
        <v>15336</v>
      </c>
      <c r="R293" s="7" t="s">
        <v>15337</v>
      </c>
      <c r="T293" s="2" t="s">
        <v>12702</v>
      </c>
      <c r="U293" s="2" t="s">
        <v>12703</v>
      </c>
      <c r="V293" s="2" t="s">
        <v>12704</v>
      </c>
      <c r="W293" s="2" t="s">
        <v>12006</v>
      </c>
      <c r="X293" s="2" t="s">
        <v>12701</v>
      </c>
    </row>
    <row r="294" spans="16:24" x14ac:dyDescent="0.25">
      <c r="P294" s="143" t="str">
        <f>IF(Table_tbl_ProdcrSupp[[#This Row],[PRODR_SUPP_CD]] = "", "", Table_tbl_ProdcrSupp[[#This Row],[PRODR_SUPP_CD]] &amp; " - " &amp; Table_tbl_ProdcrSupp[[#This Row],[PRODR_SUPP_NM]])</f>
        <v>P0419 - Deeter Foundry, Inc.</v>
      </c>
      <c r="Q294" s="7" t="s">
        <v>15338</v>
      </c>
      <c r="R294" s="7" t="s">
        <v>15339</v>
      </c>
      <c r="T294" s="2" t="s">
        <v>12698</v>
      </c>
      <c r="U294" s="2" t="s">
        <v>12699</v>
      </c>
      <c r="V294" s="2" t="s">
        <v>12700</v>
      </c>
      <c r="W294" s="2" t="s">
        <v>926</v>
      </c>
      <c r="X294" s="2" t="s">
        <v>12697</v>
      </c>
    </row>
    <row r="295" spans="16:24" x14ac:dyDescent="0.25">
      <c r="P295" s="143" t="str">
        <f>IF(Table_tbl_ProdcrSupp[[#This Row],[PRODR_SUPP_CD]] = "", "", Table_tbl_ProdcrSupp[[#This Row],[PRODR_SUPP_CD]] &amp; " - " &amp; Table_tbl_ProdcrSupp[[#This Row],[PRODR_SUPP_NM]])</f>
        <v>P0247 - Degussa Building Systems</v>
      </c>
      <c r="Q295" s="7" t="s">
        <v>15340</v>
      </c>
      <c r="R295" s="7" t="s">
        <v>15341</v>
      </c>
      <c r="T295" s="2" t="s">
        <v>12694</v>
      </c>
      <c r="U295" s="2" t="s">
        <v>12695</v>
      </c>
      <c r="V295" s="2" t="s">
        <v>12696</v>
      </c>
      <c r="W295" s="2" t="s">
        <v>12693</v>
      </c>
      <c r="X295" s="2" t="s">
        <v>12692</v>
      </c>
    </row>
    <row r="296" spans="16:24" x14ac:dyDescent="0.25">
      <c r="P296" s="143" t="str">
        <f>IF(Table_tbl_ProdcrSupp[[#This Row],[PRODR_SUPP_CD]] = "", "", Table_tbl_ProdcrSupp[[#This Row],[PRODR_SUPP_CD]] &amp; " - " &amp; Table_tbl_ProdcrSupp[[#This Row],[PRODR_SUPP_NM]])</f>
        <v>1949 - DELONG'S INC.</v>
      </c>
      <c r="Q296" s="7" t="s">
        <v>15342</v>
      </c>
      <c r="R296" s="7" t="s">
        <v>15343</v>
      </c>
      <c r="T296" s="2" t="s">
        <v>12689</v>
      </c>
      <c r="U296" s="2" t="s">
        <v>12690</v>
      </c>
      <c r="V296" s="2" t="s">
        <v>12691</v>
      </c>
      <c r="W296" s="2" t="s">
        <v>5051</v>
      </c>
      <c r="X296" s="2" t="s">
        <v>12688</v>
      </c>
    </row>
    <row r="297" spans="16:24" x14ac:dyDescent="0.25">
      <c r="P297" s="143" t="str">
        <f>IF(Table_tbl_ProdcrSupp[[#This Row],[PRODR_SUPP_CD]] = "", "", Table_tbl_ProdcrSupp[[#This Row],[PRODR_SUPP_CD]] &amp; " - " &amp; Table_tbl_ProdcrSupp[[#This Row],[PRODR_SUPP_NM]])</f>
        <v>P0840 - Denso</v>
      </c>
      <c r="Q297" s="7" t="s">
        <v>15344</v>
      </c>
      <c r="R297" s="7" t="s">
        <v>15345</v>
      </c>
      <c r="T297" s="2" t="s">
        <v>12685</v>
      </c>
      <c r="U297" s="2" t="s">
        <v>12686</v>
      </c>
      <c r="V297" s="2" t="s">
        <v>12687</v>
      </c>
      <c r="W297" s="2" t="s">
        <v>5841</v>
      </c>
      <c r="X297" s="2" t="s">
        <v>12684</v>
      </c>
    </row>
    <row r="298" spans="16:24" x14ac:dyDescent="0.25">
      <c r="P298" s="143" t="str">
        <f>IF(Table_tbl_ProdcrSupp[[#This Row],[PRODR_SUPP_CD]] = "", "", Table_tbl_ProdcrSupp[[#This Row],[PRODR_SUPP_CD]] &amp; " - " &amp; Table_tbl_ProdcrSupp[[#This Row],[PRODR_SUPP_NM]])</f>
        <v>P0755 - Devoe High Performance Coatings</v>
      </c>
      <c r="Q298" s="7" t="s">
        <v>15346</v>
      </c>
      <c r="R298" s="7" t="s">
        <v>15347</v>
      </c>
      <c r="T298" s="2" t="s">
        <v>12681</v>
      </c>
      <c r="U298" s="2" t="s">
        <v>12682</v>
      </c>
      <c r="V298" s="2" t="s">
        <v>12683</v>
      </c>
      <c r="W298" s="2" t="s">
        <v>133</v>
      </c>
      <c r="X298" s="2" t="s">
        <v>12680</v>
      </c>
    </row>
    <row r="299" spans="16:24" x14ac:dyDescent="0.25">
      <c r="P299" s="143" t="str">
        <f>IF(Table_tbl_ProdcrSupp[[#This Row],[PRODR_SUPP_CD]] = "", "", Table_tbl_ProdcrSupp[[#This Row],[PRODR_SUPP_CD]] &amp; " - " &amp; Table_tbl_ProdcrSupp[[#This Row],[PRODR_SUPP_NM]])</f>
        <v>P0846 - DEWALT/Powers Fasteners</v>
      </c>
      <c r="Q299" s="7" t="s">
        <v>15348</v>
      </c>
      <c r="R299" s="7" t="s">
        <v>15349</v>
      </c>
      <c r="T299" s="2" t="s">
        <v>12677</v>
      </c>
      <c r="U299" s="2" t="s">
        <v>12678</v>
      </c>
      <c r="V299" s="2" t="s">
        <v>12679</v>
      </c>
      <c r="W299" s="2" t="s">
        <v>103</v>
      </c>
      <c r="X299" s="2" t="s">
        <v>12676</v>
      </c>
    </row>
    <row r="300" spans="16:24" x14ac:dyDescent="0.25">
      <c r="P300" s="143" t="str">
        <f>IF(Table_tbl_ProdcrSupp[[#This Row],[PRODR_SUPP_CD]] = "", "", Table_tbl_ProdcrSupp[[#This Row],[PRODR_SUPP_CD]] &amp; " - " &amp; Table_tbl_ProdcrSupp[[#This Row],[PRODR_SUPP_NM]])</f>
        <v>A254 - Deweese Sand &amp; Gravel</v>
      </c>
      <c r="Q300" s="7" t="s">
        <v>15350</v>
      </c>
      <c r="R300" s="7" t="s">
        <v>13858</v>
      </c>
      <c r="T300" s="2" t="s">
        <v>12673</v>
      </c>
      <c r="U300" s="2" t="s">
        <v>12674</v>
      </c>
      <c r="V300" s="2" t="s">
        <v>12675</v>
      </c>
      <c r="W300" s="2" t="s">
        <v>4240</v>
      </c>
      <c r="X300" s="2" t="s">
        <v>12672</v>
      </c>
    </row>
    <row r="301" spans="16:24" x14ac:dyDescent="0.25">
      <c r="P301" s="143" t="str">
        <f>IF(Table_tbl_ProdcrSupp[[#This Row],[PRODR_SUPP_CD]] = "", "", Table_tbl_ProdcrSupp[[#This Row],[PRODR_SUPP_CD]] &amp; " - " &amp; Table_tbl_ProdcrSupp[[#This Row],[PRODR_SUPP_NM]])</f>
        <v>P0723 - Dexter Hycol Corporation</v>
      </c>
      <c r="Q301" s="7" t="s">
        <v>15351</v>
      </c>
      <c r="R301" s="7" t="s">
        <v>15352</v>
      </c>
      <c r="T301" s="2" t="s">
        <v>12669</v>
      </c>
      <c r="U301" s="2" t="s">
        <v>12670</v>
      </c>
      <c r="V301" s="2" t="s">
        <v>12671</v>
      </c>
      <c r="W301" s="2" t="s">
        <v>353</v>
      </c>
      <c r="X301" s="2" t="s">
        <v>12668</v>
      </c>
    </row>
    <row r="302" spans="16:24" x14ac:dyDescent="0.25">
      <c r="P302" s="143" t="str">
        <f>IF(Table_tbl_ProdcrSupp[[#This Row],[PRODR_SUPP_CD]] = "", "", Table_tbl_ProdcrSupp[[#This Row],[PRODR_SUPP_CD]] &amp; " - " &amp; Table_tbl_ProdcrSupp[[#This Row],[PRODR_SUPP_NM]])</f>
        <v>P0491 - Dialight</v>
      </c>
      <c r="Q302" s="7" t="s">
        <v>15353</v>
      </c>
      <c r="R302" s="7" t="s">
        <v>15354</v>
      </c>
      <c r="T302" s="2" t="s">
        <v>12665</v>
      </c>
      <c r="U302" s="2" t="s">
        <v>12666</v>
      </c>
      <c r="V302" s="2" t="s">
        <v>12667</v>
      </c>
      <c r="W302" s="2" t="s">
        <v>1238</v>
      </c>
      <c r="X302" s="2" t="s">
        <v>12664</v>
      </c>
    </row>
    <row r="303" spans="16:24" x14ac:dyDescent="0.25">
      <c r="P303" s="143" t="str">
        <f>IF(Table_tbl_ProdcrSupp[[#This Row],[PRODR_SUPP_CD]] = "", "", Table_tbl_ProdcrSupp[[#This Row],[PRODR_SUPP_CD]] &amp; " - " &amp; Table_tbl_ProdcrSupp[[#This Row],[PRODR_SUPP_NM]])</f>
        <v>P0882 - Diamond Plastics</v>
      </c>
      <c r="Q303" s="7" t="s">
        <v>15355</v>
      </c>
      <c r="R303" s="7" t="s">
        <v>15356</v>
      </c>
      <c r="T303" s="2" t="s">
        <v>12661</v>
      </c>
      <c r="U303" s="2" t="s">
        <v>12662</v>
      </c>
      <c r="V303" s="2" t="s">
        <v>12663</v>
      </c>
      <c r="W303" s="2" t="s">
        <v>211</v>
      </c>
      <c r="X303" s="2" t="s">
        <v>12660</v>
      </c>
    </row>
    <row r="304" spans="16:24" x14ac:dyDescent="0.25">
      <c r="P304" s="143" t="str">
        <f>IF(Table_tbl_ProdcrSupp[[#This Row],[PRODR_SUPP_CD]] = "", "", Table_tbl_ProdcrSupp[[#This Row],[PRODR_SUPP_CD]] &amp; " - " &amp; Table_tbl_ProdcrSupp[[#This Row],[PRODR_SUPP_NM]])</f>
        <v>P0780 - Diamond Roadway Products</v>
      </c>
      <c r="Q304" s="7" t="s">
        <v>15357</v>
      </c>
      <c r="R304" s="7" t="s">
        <v>15358</v>
      </c>
      <c r="T304" s="2" t="s">
        <v>12657</v>
      </c>
      <c r="U304" s="2" t="s">
        <v>12658</v>
      </c>
      <c r="V304" s="2" t="s">
        <v>12659</v>
      </c>
      <c r="W304" s="2" t="s">
        <v>363</v>
      </c>
      <c r="X304" s="2" t="s">
        <v>12656</v>
      </c>
    </row>
    <row r="305" spans="16:24" x14ac:dyDescent="0.25">
      <c r="P305" s="143" t="str">
        <f>IF(Table_tbl_ProdcrSupp[[#This Row],[PRODR_SUPP_CD]] = "", "", Table_tbl_ProdcrSupp[[#This Row],[PRODR_SUPP_CD]] &amp; " - " &amp; Table_tbl_ProdcrSupp[[#This Row],[PRODR_SUPP_NM]])</f>
        <v>P0200 - Diamond Surface, Inc.</v>
      </c>
      <c r="Q305" s="7" t="s">
        <v>15359</v>
      </c>
      <c r="R305" s="7" t="s">
        <v>15360</v>
      </c>
      <c r="T305" s="2" t="s">
        <v>12653</v>
      </c>
      <c r="U305" s="2" t="s">
        <v>12654</v>
      </c>
      <c r="V305" s="2" t="s">
        <v>12655</v>
      </c>
      <c r="W305" s="2" t="s">
        <v>706</v>
      </c>
      <c r="X305" s="2" t="s">
        <v>12652</v>
      </c>
    </row>
    <row r="306" spans="16:24" x14ac:dyDescent="0.25">
      <c r="P306" s="143" t="str">
        <f>IF(Table_tbl_ProdcrSupp[[#This Row],[PRODR_SUPP_CD]] = "", "", Table_tbl_ProdcrSupp[[#This Row],[PRODR_SUPP_CD]] &amp; " - " &amp; Table_tbl_ProdcrSupp[[#This Row],[PRODR_SUPP_NM]])</f>
        <v>P0135 - Diamond Vogel Paints</v>
      </c>
      <c r="Q306" s="7" t="s">
        <v>15361</v>
      </c>
      <c r="R306" s="7" t="s">
        <v>15362</v>
      </c>
      <c r="T306" s="2" t="s">
        <v>12649</v>
      </c>
      <c r="U306" s="2" t="s">
        <v>12650</v>
      </c>
      <c r="V306" s="2" t="s">
        <v>12651</v>
      </c>
      <c r="W306" s="2" t="s">
        <v>12648</v>
      </c>
      <c r="X306" s="2" t="s">
        <v>12647</v>
      </c>
    </row>
    <row r="307" spans="16:24" x14ac:dyDescent="0.25">
      <c r="P307" s="143" t="str">
        <f>IF(Table_tbl_ProdcrSupp[[#This Row],[PRODR_SUPP_CD]] = "", "", Table_tbl_ProdcrSupp[[#This Row],[PRODR_SUPP_CD]] &amp; " - " &amp; Table_tbl_ProdcrSupp[[#This Row],[PRODR_SUPP_NM]])</f>
        <v>P0322 - Dicke Safety Products</v>
      </c>
      <c r="Q307" s="7" t="s">
        <v>15363</v>
      </c>
      <c r="R307" s="7" t="s">
        <v>15364</v>
      </c>
      <c r="T307" s="2" t="s">
        <v>12644</v>
      </c>
      <c r="U307" s="2" t="s">
        <v>12645</v>
      </c>
      <c r="V307" s="2" t="s">
        <v>12646</v>
      </c>
      <c r="W307" s="2" t="s">
        <v>107</v>
      </c>
      <c r="X307" s="2" t="s">
        <v>12643</v>
      </c>
    </row>
    <row r="308" spans="16:24" x14ac:dyDescent="0.25">
      <c r="P308" s="143" t="str">
        <f>IF(Table_tbl_ProdcrSupp[[#This Row],[PRODR_SUPP_CD]] = "", "", Table_tbl_ProdcrSupp[[#This Row],[PRODR_SUPP_CD]] &amp; " - " &amp; Table_tbl_ProdcrSupp[[#This Row],[PRODR_SUPP_NM]])</f>
        <v>P0027 - Diversey, Lever &amp; Dubois</v>
      </c>
      <c r="Q308" s="7" t="s">
        <v>15365</v>
      </c>
      <c r="R308" s="7" t="s">
        <v>15366</v>
      </c>
      <c r="T308" s="2" t="s">
        <v>17981</v>
      </c>
      <c r="U308" s="2" t="s">
        <v>17980</v>
      </c>
      <c r="V308" s="2" t="s">
        <v>17979</v>
      </c>
      <c r="W308" s="2" t="s">
        <v>2766</v>
      </c>
      <c r="X308" s="2" t="s">
        <v>17982</v>
      </c>
    </row>
    <row r="309" spans="16:24" x14ac:dyDescent="0.25">
      <c r="P309" s="143" t="str">
        <f>IF(Table_tbl_ProdcrSupp[[#This Row],[PRODR_SUPP_CD]] = "", "", Table_tbl_ProdcrSupp[[#This Row],[PRODR_SUPP_CD]] &amp; " - " &amp; Table_tbl_ProdcrSupp[[#This Row],[PRODR_SUPP_NM]])</f>
        <v>RM1012 - Divine Concrete Inc.</v>
      </c>
      <c r="Q309" s="7" t="s">
        <v>14503</v>
      </c>
      <c r="R309" s="7" t="s">
        <v>14504</v>
      </c>
      <c r="T309" s="2" t="s">
        <v>12640</v>
      </c>
      <c r="U309" s="2" t="s">
        <v>12641</v>
      </c>
      <c r="V309" s="2" t="s">
        <v>12642</v>
      </c>
      <c r="W309" s="2" t="s">
        <v>11634</v>
      </c>
      <c r="X309" s="2" t="s">
        <v>12639</v>
      </c>
    </row>
    <row r="310" spans="16:24" x14ac:dyDescent="0.25">
      <c r="P310" s="143" t="str">
        <f>IF(Table_tbl_ProdcrSupp[[#This Row],[PRODR_SUPP_CD]] = "", "", Table_tbl_ProdcrSupp[[#This Row],[PRODR_SUPP_CD]] &amp; " - " &amp; Table_tbl_ProdcrSupp[[#This Row],[PRODR_SUPP_NM]])</f>
        <v>P0173 - Dixon Construction</v>
      </c>
      <c r="Q310" s="7" t="s">
        <v>15367</v>
      </c>
      <c r="R310" s="7" t="s">
        <v>15368</v>
      </c>
      <c r="T310" s="2" t="s">
        <v>12636</v>
      </c>
      <c r="U310" s="2" t="s">
        <v>12637</v>
      </c>
      <c r="V310" s="2" t="s">
        <v>12638</v>
      </c>
      <c r="W310" s="2" t="s">
        <v>438</v>
      </c>
      <c r="X310" s="2" t="s">
        <v>12635</v>
      </c>
    </row>
    <row r="311" spans="16:24" x14ac:dyDescent="0.25">
      <c r="P311" s="143" t="str">
        <f>IF(Table_tbl_ProdcrSupp[[#This Row],[PRODR_SUPP_CD]] = "", "", Table_tbl_ProdcrSupp[[#This Row],[PRODR_SUPP_CD]] &amp; " - " &amp; Table_tbl_ProdcrSupp[[#This Row],[PRODR_SUPP_NM]])</f>
        <v>P0985 - DMX Plastics Limited</v>
      </c>
      <c r="Q311" s="7" t="s">
        <v>15369</v>
      </c>
      <c r="R311" s="7" t="s">
        <v>15370</v>
      </c>
      <c r="T311" s="2" t="s">
        <v>12632</v>
      </c>
      <c r="U311" s="2" t="s">
        <v>12633</v>
      </c>
      <c r="V311" s="2" t="s">
        <v>12634</v>
      </c>
      <c r="W311" s="2" t="s">
        <v>1933</v>
      </c>
      <c r="X311" s="2" t="s">
        <v>12624</v>
      </c>
    </row>
    <row r="312" spans="16:24" x14ac:dyDescent="0.25">
      <c r="P312" s="143" t="str">
        <f>IF(Table_tbl_ProdcrSupp[[#This Row],[PRODR_SUPP_CD]] = "", "", Table_tbl_ProdcrSupp[[#This Row],[PRODR_SUPP_CD]] &amp; " - " &amp; Table_tbl_ProdcrSupp[[#This Row],[PRODR_SUPP_NM]])</f>
        <v>P0153 - Dobson Brothers Construction Company</v>
      </c>
      <c r="Q312" s="7" t="s">
        <v>15371</v>
      </c>
      <c r="R312" s="7" t="s">
        <v>15372</v>
      </c>
      <c r="T312" s="2" t="s">
        <v>12629</v>
      </c>
      <c r="U312" s="2" t="s">
        <v>12630</v>
      </c>
      <c r="V312" s="2" t="s">
        <v>12631</v>
      </c>
      <c r="W312" s="2" t="s">
        <v>5345</v>
      </c>
      <c r="X312" s="2" t="s">
        <v>12624</v>
      </c>
    </row>
    <row r="313" spans="16:24" x14ac:dyDescent="0.25">
      <c r="P313" s="143" t="str">
        <f>IF(Table_tbl_ProdcrSupp[[#This Row],[PRODR_SUPP_CD]] = "", "", Table_tbl_ProdcrSupp[[#This Row],[PRODR_SUPP_CD]] &amp; " - " &amp; Table_tbl_ProdcrSupp[[#This Row],[PRODR_SUPP_NM]])</f>
        <v>1083 - Dolezal Sand &amp; Gravel</v>
      </c>
      <c r="Q313" s="7" t="s">
        <v>15373</v>
      </c>
      <c r="R313" s="7" t="s">
        <v>14081</v>
      </c>
      <c r="T313" s="2" t="s">
        <v>12626</v>
      </c>
      <c r="U313" s="2" t="s">
        <v>12627</v>
      </c>
      <c r="V313" s="2" t="s">
        <v>12628</v>
      </c>
      <c r="W313" s="2" t="s">
        <v>12625</v>
      </c>
      <c r="X313" s="2" t="s">
        <v>12624</v>
      </c>
    </row>
    <row r="314" spans="16:24" x14ac:dyDescent="0.25">
      <c r="P314" s="143" t="str">
        <f>IF(Table_tbl_ProdcrSupp[[#This Row],[PRODR_SUPP_CD]] = "", "", Table_tbl_ProdcrSupp[[#This Row],[PRODR_SUPP_CD]] &amp; " - " &amp; Table_tbl_ProdcrSupp[[#This Row],[PRODR_SUPP_NM]])</f>
        <v>P0182 - Dominion Construction Co. and Subsidiaries</v>
      </c>
      <c r="Q314" s="7" t="s">
        <v>15374</v>
      </c>
      <c r="R314" s="7" t="s">
        <v>15375</v>
      </c>
      <c r="T314" s="2" t="s">
        <v>12621</v>
      </c>
      <c r="U314" s="2" t="s">
        <v>12622</v>
      </c>
      <c r="V314" s="2" t="s">
        <v>12623</v>
      </c>
      <c r="W314" s="2" t="s">
        <v>7993</v>
      </c>
      <c r="X314" s="2" t="s">
        <v>12620</v>
      </c>
    </row>
    <row r="315" spans="16:24" x14ac:dyDescent="0.25">
      <c r="P315" s="143" t="str">
        <f>IF(Table_tbl_ProdcrSupp[[#This Row],[PRODR_SUPP_CD]] = "", "", Table_tbl_ProdcrSupp[[#This Row],[PRODR_SUPP_CD]] &amp; " - " &amp; Table_tbl_ProdcrSupp[[#This Row],[PRODR_SUPP_NM]])</f>
        <v>P0920 - Dow Chemical Company</v>
      </c>
      <c r="Q315" s="7" t="s">
        <v>15376</v>
      </c>
      <c r="R315" s="7" t="s">
        <v>15377</v>
      </c>
      <c r="T315" s="2" t="s">
        <v>12617</v>
      </c>
      <c r="U315" s="2" t="s">
        <v>12618</v>
      </c>
      <c r="V315" s="2" t="s">
        <v>12619</v>
      </c>
      <c r="W315" s="2" t="s">
        <v>12616</v>
      </c>
      <c r="X315" s="2" t="s">
        <v>12615</v>
      </c>
    </row>
    <row r="316" spans="16:24" x14ac:dyDescent="0.25">
      <c r="P316" s="143" t="str">
        <f>IF(Table_tbl_ProdcrSupp[[#This Row],[PRODR_SUPP_CD]] = "", "", Table_tbl_ProdcrSupp[[#This Row],[PRODR_SUPP_CD]] &amp; " - " &amp; Table_tbl_ProdcrSupp[[#This Row],[PRODR_SUPP_NM]])</f>
        <v>P0629 - Dow Corning</v>
      </c>
      <c r="Q316" s="7" t="s">
        <v>15378</v>
      </c>
      <c r="R316" s="7" t="s">
        <v>15379</v>
      </c>
      <c r="T316" s="2" t="s">
        <v>12613</v>
      </c>
      <c r="U316" s="2" t="s">
        <v>12614</v>
      </c>
      <c r="V316" s="2" t="s">
        <v>16923</v>
      </c>
      <c r="W316" s="2" t="s">
        <v>557</v>
      </c>
      <c r="X316" s="2" t="s">
        <v>12612</v>
      </c>
    </row>
    <row r="317" spans="16:24" x14ac:dyDescent="0.25">
      <c r="P317" s="143" t="str">
        <f>IF(Table_tbl_ProdcrSupp[[#This Row],[PRODR_SUPP_CD]] = "", "", Table_tbl_ProdcrSupp[[#This Row],[PRODR_SUPP_CD]] &amp; " - " &amp; Table_tbl_ProdcrSupp[[#This Row],[PRODR_SUPP_NM]])</f>
        <v>P0537 - Draka Cableteq</v>
      </c>
      <c r="Q317" s="7" t="s">
        <v>15380</v>
      </c>
      <c r="R317" s="7" t="s">
        <v>15381</v>
      </c>
      <c r="T317" s="2" t="s">
        <v>12609</v>
      </c>
      <c r="U317" s="2" t="s">
        <v>12610</v>
      </c>
      <c r="V317" s="2" t="s">
        <v>12611</v>
      </c>
      <c r="W317" s="2" t="s">
        <v>591</v>
      </c>
      <c r="X317" s="2" t="s">
        <v>12608</v>
      </c>
    </row>
    <row r="318" spans="16:24" x14ac:dyDescent="0.25">
      <c r="P318" s="143" t="str">
        <f>IF(Table_tbl_ProdcrSupp[[#This Row],[PRODR_SUPP_CD]] = "", "", Table_tbl_ProdcrSupp[[#This Row],[PRODR_SUPP_CD]] &amp; " - " &amp; Table_tbl_ProdcrSupp[[#This Row],[PRODR_SUPP_NM]])</f>
        <v>P0382 - Drake Williams Steel, Inc.</v>
      </c>
      <c r="Q318" s="7" t="s">
        <v>15382</v>
      </c>
      <c r="R318" s="7" t="s">
        <v>15383</v>
      </c>
      <c r="T318" s="2" t="s">
        <v>12605</v>
      </c>
      <c r="U318" s="2" t="s">
        <v>12606</v>
      </c>
      <c r="V318" s="2" t="s">
        <v>12607</v>
      </c>
      <c r="W318" s="2" t="s">
        <v>777</v>
      </c>
      <c r="X318" s="2" t="s">
        <v>12600</v>
      </c>
    </row>
    <row r="319" spans="16:24" x14ac:dyDescent="0.25">
      <c r="P319" s="143" t="str">
        <f>IF(Table_tbl_ProdcrSupp[[#This Row],[PRODR_SUPP_CD]] = "", "", Table_tbl_ProdcrSupp[[#This Row],[PRODR_SUPP_CD]] &amp; " - " &amp; Table_tbl_ProdcrSupp[[#This Row],[PRODR_SUPP_NM]])</f>
        <v>P0039 - Drummond American Corporation</v>
      </c>
      <c r="Q319" s="7" t="s">
        <v>15384</v>
      </c>
      <c r="R319" s="7" t="s">
        <v>15385</v>
      </c>
      <c r="T319" s="2" t="s">
        <v>12602</v>
      </c>
      <c r="U319" s="2" t="s">
        <v>12603</v>
      </c>
      <c r="V319" s="2" t="s">
        <v>12604</v>
      </c>
      <c r="W319" s="2" t="s">
        <v>12601</v>
      </c>
      <c r="X319" s="2" t="s">
        <v>12600</v>
      </c>
    </row>
    <row r="320" spans="16:24" x14ac:dyDescent="0.25">
      <c r="P320" s="143" t="str">
        <f>IF(Table_tbl_ProdcrSupp[[#This Row],[PRODR_SUPP_CD]] = "", "", Table_tbl_ProdcrSupp[[#This Row],[PRODR_SUPP_CD]] &amp; " - " &amp; Table_tbl_ProdcrSupp[[#This Row],[PRODR_SUPP_NM]])</f>
        <v>0480 - Dudden Gravel &amp; Rock</v>
      </c>
      <c r="Q320" s="7" t="s">
        <v>15386</v>
      </c>
      <c r="R320" s="7" t="s">
        <v>13861</v>
      </c>
      <c r="T320" s="2" t="s">
        <v>12597</v>
      </c>
      <c r="U320" s="2" t="s">
        <v>12598</v>
      </c>
      <c r="V320" s="2" t="s">
        <v>12599</v>
      </c>
      <c r="W320" s="2" t="s">
        <v>591</v>
      </c>
      <c r="X320" s="2" t="s">
        <v>12592</v>
      </c>
    </row>
    <row r="321" spans="16:24" x14ac:dyDescent="0.25">
      <c r="P321" s="143" t="str">
        <f>IF(Table_tbl_ProdcrSupp[[#This Row],[PRODR_SUPP_CD]] = "", "", Table_tbl_ProdcrSupp[[#This Row],[PRODR_SUPP_CD]] &amp; " - " &amp; Table_tbl_ProdcrSupp[[#This Row],[PRODR_SUPP_NM]])</f>
        <v>P0716 - Dupont</v>
      </c>
      <c r="Q321" s="7" t="s">
        <v>15387</v>
      </c>
      <c r="R321" s="7" t="s">
        <v>15388</v>
      </c>
      <c r="T321" s="2" t="s">
        <v>12594</v>
      </c>
      <c r="U321" s="2" t="s">
        <v>12595</v>
      </c>
      <c r="V321" s="2" t="s">
        <v>12596</v>
      </c>
      <c r="W321" s="2" t="s">
        <v>12593</v>
      </c>
      <c r="X321" s="2" t="s">
        <v>12592</v>
      </c>
    </row>
    <row r="322" spans="16:24" x14ac:dyDescent="0.25">
      <c r="P322" s="143" t="str">
        <f>IF(Table_tbl_ProdcrSupp[[#This Row],[PRODR_SUPP_CD]] = "", "", Table_tbl_ProdcrSupp[[#This Row],[PRODR_SUPP_CD]] &amp; " - " &amp; Table_tbl_ProdcrSupp[[#This Row],[PRODR_SUPP_NM]])</f>
        <v>P0726 - DuPont Powder Coatings</v>
      </c>
      <c r="Q322" s="7" t="s">
        <v>15389</v>
      </c>
      <c r="R322" s="7" t="s">
        <v>15390</v>
      </c>
      <c r="T322" s="2" t="s">
        <v>12589</v>
      </c>
      <c r="U322" s="2" t="s">
        <v>12590</v>
      </c>
      <c r="V322" s="2" t="s">
        <v>12591</v>
      </c>
      <c r="W322" s="2" t="s">
        <v>12588</v>
      </c>
      <c r="X322" s="2" t="s">
        <v>12587</v>
      </c>
    </row>
    <row r="323" spans="16:24" x14ac:dyDescent="0.25">
      <c r="P323" s="143" t="str">
        <f>IF(Table_tbl_ProdcrSupp[[#This Row],[PRODR_SUPP_CD]] = "", "", Table_tbl_ProdcrSupp[[#This Row],[PRODR_SUPP_CD]] &amp; " - " &amp; Table_tbl_ProdcrSupp[[#This Row],[PRODR_SUPP_NM]])</f>
        <v>P0902 - Dura-Line</v>
      </c>
      <c r="Q323" s="7" t="s">
        <v>15391</v>
      </c>
      <c r="R323" s="7" t="s">
        <v>15392</v>
      </c>
      <c r="T323" s="2" t="s">
        <v>12584</v>
      </c>
      <c r="U323" s="2" t="s">
        <v>12585</v>
      </c>
      <c r="V323" s="2" t="s">
        <v>12586</v>
      </c>
      <c r="W323" s="2" t="s">
        <v>107</v>
      </c>
      <c r="X323" s="2" t="s">
        <v>12583</v>
      </c>
    </row>
    <row r="324" spans="16:24" x14ac:dyDescent="0.25">
      <c r="P324" s="143" t="str">
        <f>IF(Table_tbl_ProdcrSupp[[#This Row],[PRODR_SUPP_CD]] = "", "", Table_tbl_ProdcrSupp[[#This Row],[PRODR_SUPP_CD]] &amp; " - " &amp; Table_tbl_ProdcrSupp[[#This Row],[PRODR_SUPP_NM]])</f>
        <v>P0492 - Duralight</v>
      </c>
      <c r="Q324" s="7" t="s">
        <v>15393</v>
      </c>
      <c r="R324" s="7" t="s">
        <v>15394</v>
      </c>
      <c r="T324" s="2" t="s">
        <v>12580</v>
      </c>
      <c r="U324" s="2" t="s">
        <v>12581</v>
      </c>
      <c r="V324" s="2" t="s">
        <v>12582</v>
      </c>
      <c r="W324" s="2" t="s">
        <v>2632</v>
      </c>
      <c r="X324" s="2" t="s">
        <v>12579</v>
      </c>
    </row>
    <row r="325" spans="16:24" x14ac:dyDescent="0.25">
      <c r="P325" s="143" t="str">
        <f>IF(Table_tbl_ProdcrSupp[[#This Row],[PRODR_SUPP_CD]] = "", "", Table_tbl_ProdcrSupp[[#This Row],[PRODR_SUPP_CD]] &amp; " - " &amp; Table_tbl_ProdcrSupp[[#This Row],[PRODR_SUPP_NM]])</f>
        <v>P0201 - Durant Paints, Inc.</v>
      </c>
      <c r="Q325" s="7" t="s">
        <v>15395</v>
      </c>
      <c r="R325" s="7" t="s">
        <v>15396</v>
      </c>
      <c r="T325" s="2" t="s">
        <v>12576</v>
      </c>
      <c r="U325" s="2" t="s">
        <v>12577</v>
      </c>
      <c r="V325" s="2" t="s">
        <v>12578</v>
      </c>
      <c r="W325" s="2" t="s">
        <v>4943</v>
      </c>
      <c r="X325" s="2" t="s">
        <v>12575</v>
      </c>
    </row>
    <row r="326" spans="16:24" x14ac:dyDescent="0.25">
      <c r="P326" s="143" t="str">
        <f>IF(Table_tbl_ProdcrSupp[[#This Row],[PRODR_SUPP_CD]] = "", "", Table_tbl_ProdcrSupp[[#This Row],[PRODR_SUPP_CD]] &amp; " - " &amp; Table_tbl_ProdcrSupp[[#This Row],[PRODR_SUPP_NM]])</f>
        <v>P0551 - Dustrol</v>
      </c>
      <c r="Q326" s="7" t="s">
        <v>15397</v>
      </c>
      <c r="R326" s="7" t="s">
        <v>15398</v>
      </c>
      <c r="T326" s="2" t="s">
        <v>12572</v>
      </c>
      <c r="U326" s="2" t="s">
        <v>12573</v>
      </c>
      <c r="V326" s="2" t="s">
        <v>12574</v>
      </c>
      <c r="W326" s="2" t="s">
        <v>307</v>
      </c>
      <c r="X326" s="2" t="s">
        <v>12568</v>
      </c>
    </row>
    <row r="327" spans="16:24" x14ac:dyDescent="0.25">
      <c r="P327" s="143" t="str">
        <f>IF(Table_tbl_ProdcrSupp[[#This Row],[PRODR_SUPP_CD]] = "", "", Table_tbl_ProdcrSupp[[#This Row],[PRODR_SUPP_CD]] &amp; " - " &amp; Table_tbl_ProdcrSupp[[#This Row],[PRODR_SUPP_NM]])</f>
        <v>P0130 - Dynatron/Blondo</v>
      </c>
      <c r="Q327" s="7" t="s">
        <v>15399</v>
      </c>
      <c r="R327" s="7" t="s">
        <v>15400</v>
      </c>
      <c r="T327" s="2" t="s">
        <v>12569</v>
      </c>
      <c r="U327" s="2" t="s">
        <v>12570</v>
      </c>
      <c r="V327" s="2" t="s">
        <v>12571</v>
      </c>
      <c r="W327" s="2" t="s">
        <v>3936</v>
      </c>
      <c r="X327" s="2" t="s">
        <v>12568</v>
      </c>
    </row>
    <row r="328" spans="16:24" x14ac:dyDescent="0.25">
      <c r="P328" s="143" t="str">
        <f>IF(Table_tbl_ProdcrSupp[[#This Row],[PRODR_SUPP_CD]] = "", "", Table_tbl_ProdcrSupp[[#This Row],[PRODR_SUPP_CD]] &amp; " - " &amp; Table_tbl_ProdcrSupp[[#This Row],[PRODR_SUPP_NM]])</f>
        <v>P0875 - Dytek</v>
      </c>
      <c r="Q328" s="7" t="s">
        <v>15401</v>
      </c>
      <c r="R328" s="7" t="s">
        <v>15402</v>
      </c>
      <c r="T328" s="2" t="s">
        <v>12565</v>
      </c>
      <c r="U328" s="2" t="s">
        <v>12566</v>
      </c>
      <c r="V328" s="2" t="s">
        <v>12567</v>
      </c>
      <c r="W328" s="2" t="s">
        <v>12564</v>
      </c>
      <c r="X328" s="2" t="s">
        <v>12563</v>
      </c>
    </row>
    <row r="329" spans="16:24" x14ac:dyDescent="0.25">
      <c r="P329" s="143" t="str">
        <f>IF(Table_tbl_ProdcrSupp[[#This Row],[PRODR_SUPP_CD]] = "", "", Table_tbl_ProdcrSupp[[#This Row],[PRODR_SUPP_CD]] &amp; " - " &amp; Table_tbl_ProdcrSupp[[#This Row],[PRODR_SUPP_NM]])</f>
        <v>P0604 - E-Bond Epoxies, Inc.</v>
      </c>
      <c r="Q329" s="7" t="s">
        <v>15403</v>
      </c>
      <c r="R329" s="7" t="s">
        <v>15404</v>
      </c>
      <c r="T329" s="2" t="s">
        <v>12560</v>
      </c>
      <c r="U329" s="2" t="s">
        <v>12561</v>
      </c>
      <c r="V329" s="2" t="s">
        <v>12562</v>
      </c>
      <c r="W329" s="2" t="s">
        <v>12559</v>
      </c>
      <c r="X329" s="2" t="s">
        <v>12558</v>
      </c>
    </row>
    <row r="330" spans="16:24" x14ac:dyDescent="0.25">
      <c r="P330" s="143" t="str">
        <f>IF(Table_tbl_ProdcrSupp[[#This Row],[PRODR_SUPP_CD]] = "", "", Table_tbl_ProdcrSupp[[#This Row],[PRODR_SUPP_CD]] &amp; " - " &amp; Table_tbl_ProdcrSupp[[#This Row],[PRODR_SUPP_NM]])</f>
        <v>P0651 - E-Chem</v>
      </c>
      <c r="Q330" s="7" t="s">
        <v>15405</v>
      </c>
      <c r="R330" s="7" t="s">
        <v>15406</v>
      </c>
      <c r="T330" s="2" t="s">
        <v>12555</v>
      </c>
      <c r="U330" s="2" t="s">
        <v>12556</v>
      </c>
      <c r="V330" s="2" t="s">
        <v>12557</v>
      </c>
      <c r="W330" s="2" t="s">
        <v>12554</v>
      </c>
      <c r="X330" s="2" t="s">
        <v>12553</v>
      </c>
    </row>
    <row r="331" spans="16:24" x14ac:dyDescent="0.25">
      <c r="P331" s="143" t="str">
        <f>IF(Table_tbl_ProdcrSupp[[#This Row],[PRODR_SUPP_CD]] = "", "", Table_tbl_ProdcrSupp[[#This Row],[PRODR_SUPP_CD]] &amp; " - " &amp; Table_tbl_ProdcrSupp[[#This Row],[PRODR_SUPP_NM]])</f>
        <v>EC45 - Earth Saver, Inc.</v>
      </c>
      <c r="Q331" s="7" t="s">
        <v>15407</v>
      </c>
      <c r="R331" s="7" t="s">
        <v>15408</v>
      </c>
      <c r="T331" s="2" t="s">
        <v>12550</v>
      </c>
      <c r="U331" s="2" t="s">
        <v>12551</v>
      </c>
      <c r="V331" s="2" t="s">
        <v>12552</v>
      </c>
      <c r="W331" s="2" t="s">
        <v>3936</v>
      </c>
      <c r="X331" s="2" t="s">
        <v>12549</v>
      </c>
    </row>
    <row r="332" spans="16:24" x14ac:dyDescent="0.25">
      <c r="P332" s="143" t="str">
        <f>IF(Table_tbl_ProdcrSupp[[#This Row],[PRODR_SUPP_CD]] = "", "", Table_tbl_ProdcrSupp[[#This Row],[PRODR_SUPP_CD]] &amp; " - " &amp; Table_tbl_ProdcrSupp[[#This Row],[PRODR_SUPP_NM]])</f>
        <v>P0613 - East Coast Erosion Control</v>
      </c>
      <c r="Q332" s="7" t="s">
        <v>15409</v>
      </c>
      <c r="R332" s="7" t="s">
        <v>15410</v>
      </c>
      <c r="T332" s="2" t="s">
        <v>16926</v>
      </c>
      <c r="U332" s="2" t="s">
        <v>16925</v>
      </c>
      <c r="V332" s="2" t="s">
        <v>16924</v>
      </c>
      <c r="W332" s="2" t="s">
        <v>543</v>
      </c>
      <c r="X332" s="2" t="s">
        <v>16927</v>
      </c>
    </row>
    <row r="333" spans="16:24" x14ac:dyDescent="0.25">
      <c r="P333" s="143" t="str">
        <f>IF(Table_tbl_ProdcrSupp[[#This Row],[PRODR_SUPP_CD]] = "", "", Table_tbl_ProdcrSupp[[#This Row],[PRODR_SUPP_CD]] &amp; " - " &amp; Table_tbl_ProdcrSupp[[#This Row],[PRODR_SUPP_NM]])</f>
        <v>P0414 - East Jordan Iron Works</v>
      </c>
      <c r="Q333" s="7" t="s">
        <v>15411</v>
      </c>
      <c r="R333" s="7" t="s">
        <v>15412</v>
      </c>
      <c r="T333" s="2" t="s">
        <v>12546</v>
      </c>
      <c r="U333" s="2" t="s">
        <v>12547</v>
      </c>
      <c r="V333" s="2" t="s">
        <v>12548</v>
      </c>
      <c r="W333" s="2" t="s">
        <v>744</v>
      </c>
      <c r="X333" s="2" t="s">
        <v>12545</v>
      </c>
    </row>
    <row r="334" spans="16:24" x14ac:dyDescent="0.25">
      <c r="P334" s="143" t="str">
        <f>IF(Table_tbl_ProdcrSupp[[#This Row],[PRODR_SUPP_CD]] = "", "", Table_tbl_ProdcrSupp[[#This Row],[PRODR_SUPP_CD]] &amp; " - " &amp; Table_tbl_ProdcrSupp[[#This Row],[PRODR_SUPP_NM]])</f>
        <v>3674 - Eastern Colorado Aggregates</v>
      </c>
      <c r="Q334" s="7" t="s">
        <v>15413</v>
      </c>
      <c r="R334" s="7" t="s">
        <v>14152</v>
      </c>
      <c r="T334" s="2" t="s">
        <v>12542</v>
      </c>
      <c r="U334" s="2" t="s">
        <v>12543</v>
      </c>
      <c r="V334" s="2" t="s">
        <v>12544</v>
      </c>
      <c r="W334" s="2" t="s">
        <v>12541</v>
      </c>
      <c r="X334" s="2" t="s">
        <v>12540</v>
      </c>
    </row>
    <row r="335" spans="16:24" x14ac:dyDescent="0.25">
      <c r="P335" s="143" t="str">
        <f>IF(Table_tbl_ProdcrSupp[[#This Row],[PRODR_SUPP_CD]] = "", "", Table_tbl_ProdcrSupp[[#This Row],[PRODR_SUPP_CD]] &amp; " - " &amp; Table_tbl_ProdcrSupp[[#This Row],[PRODR_SUPP_NM]])</f>
        <v>P0858 - Eaton Lighting</v>
      </c>
      <c r="Q335" s="7" t="s">
        <v>15414</v>
      </c>
      <c r="R335" s="7" t="s">
        <v>15415</v>
      </c>
      <c r="T335" s="2" t="s">
        <v>12537</v>
      </c>
      <c r="U335" s="2" t="s">
        <v>12538</v>
      </c>
      <c r="V335" s="2" t="s">
        <v>12539</v>
      </c>
      <c r="W335" s="2" t="s">
        <v>12536</v>
      </c>
      <c r="X335" s="2" t="s">
        <v>12531</v>
      </c>
    </row>
    <row r="336" spans="16:24" x14ac:dyDescent="0.25">
      <c r="P336" s="143" t="str">
        <f>IF(Table_tbl_ProdcrSupp[[#This Row],[PRODR_SUPP_CD]] = "", "", Table_tbl_ProdcrSupp[[#This Row],[PRODR_SUPP_CD]] &amp; " - " &amp; Table_tbl_ProdcrSupp[[#This Row],[PRODR_SUPP_NM]])</f>
        <v>P1018 - Eaton-Cooper Lightiing Solutions</v>
      </c>
      <c r="Q336" s="7" t="s">
        <v>15416</v>
      </c>
      <c r="R336" s="7" t="s">
        <v>15417</v>
      </c>
      <c r="T336" s="2" t="s">
        <v>12533</v>
      </c>
      <c r="U336" s="2" t="s">
        <v>12534</v>
      </c>
      <c r="V336" s="2" t="s">
        <v>12535</v>
      </c>
      <c r="W336" s="2" t="s">
        <v>12532</v>
      </c>
      <c r="X336" s="2" t="s">
        <v>12531</v>
      </c>
    </row>
    <row r="337" spans="16:24" x14ac:dyDescent="0.25">
      <c r="P337" s="143" t="str">
        <f>IF(Table_tbl_ProdcrSupp[[#This Row],[PRODR_SUPP_CD]] = "", "", Table_tbl_ProdcrSupp[[#This Row],[PRODR_SUPP_CD]] &amp; " - " &amp; Table_tbl_ProdcrSupp[[#This Row],[PRODR_SUPP_NM]])</f>
        <v>EC14 - ECB/Verdyol</v>
      </c>
      <c r="Q337" s="7" t="s">
        <v>15418</v>
      </c>
      <c r="R337" s="7" t="s">
        <v>15419</v>
      </c>
      <c r="T337" s="2" t="s">
        <v>12528</v>
      </c>
      <c r="U337" s="2" t="s">
        <v>12529</v>
      </c>
      <c r="V337" s="2" t="s">
        <v>12530</v>
      </c>
      <c r="W337" s="2" t="s">
        <v>198</v>
      </c>
      <c r="X337" s="2" t="s">
        <v>1517</v>
      </c>
    </row>
    <row r="338" spans="16:24" x14ac:dyDescent="0.25">
      <c r="P338" s="143" t="str">
        <f>IF(Table_tbl_ProdcrSupp[[#This Row],[PRODR_SUPP_CD]] = "", "", Table_tbl_ProdcrSupp[[#This Row],[PRODR_SUPP_CD]] &amp; " - " &amp; Table_tbl_ProdcrSupp[[#This Row],[PRODR_SUPP_NM]])</f>
        <v>P0781 - Eco-Composites, LLC</v>
      </c>
      <c r="Q338" s="7" t="s">
        <v>15420</v>
      </c>
      <c r="R338" s="7" t="s">
        <v>15421</v>
      </c>
      <c r="T338" s="2" t="s">
        <v>12525</v>
      </c>
      <c r="U338" s="2" t="s">
        <v>12526</v>
      </c>
      <c r="V338" s="2" t="s">
        <v>12527</v>
      </c>
      <c r="W338" s="2" t="s">
        <v>12524</v>
      </c>
      <c r="X338" s="2" t="s">
        <v>3663</v>
      </c>
    </row>
    <row r="339" spans="16:24" x14ac:dyDescent="0.25">
      <c r="P339" s="143" t="str">
        <f>IF(Table_tbl_ProdcrSupp[[#This Row],[PRODR_SUPP_CD]] = "", "", Table_tbl_ProdcrSupp[[#This Row],[PRODR_SUPP_CD]] &amp; " - " &amp; Table_tbl_ProdcrSupp[[#This Row],[PRODR_SUPP_NM]])</f>
        <v>EC02 - ECS/Verdyol</v>
      </c>
      <c r="Q339" s="7" t="s">
        <v>15422</v>
      </c>
      <c r="R339" s="7" t="s">
        <v>15423</v>
      </c>
      <c r="T339" s="2" t="s">
        <v>12521</v>
      </c>
      <c r="U339" s="2" t="s">
        <v>12522</v>
      </c>
      <c r="V339" s="2" t="s">
        <v>12523</v>
      </c>
      <c r="W339" s="2" t="s">
        <v>322</v>
      </c>
      <c r="X339" s="2" t="s">
        <v>12520</v>
      </c>
    </row>
    <row r="340" spans="16:24" x14ac:dyDescent="0.25">
      <c r="P340" s="143" t="str">
        <f>IF(Table_tbl_ProdcrSupp[[#This Row],[PRODR_SUPP_CD]] = "", "", Table_tbl_ProdcrSupp[[#This Row],[PRODR_SUPP_CD]] &amp; " - " &amp; Table_tbl_ProdcrSupp[[#This Row],[PRODR_SUPP_NM]])</f>
        <v>P0740 - Edge Tech</v>
      </c>
      <c r="Q340" s="7" t="s">
        <v>15424</v>
      </c>
      <c r="R340" s="7" t="s">
        <v>15425</v>
      </c>
      <c r="T340" s="2" t="s">
        <v>12517</v>
      </c>
      <c r="U340" s="2" t="s">
        <v>12518</v>
      </c>
      <c r="V340" s="2" t="s">
        <v>12519</v>
      </c>
      <c r="W340" s="2" t="s">
        <v>591</v>
      </c>
      <c r="X340" s="2" t="s">
        <v>12516</v>
      </c>
    </row>
    <row r="341" spans="16:24" x14ac:dyDescent="0.25">
      <c r="P341" s="143" t="str">
        <f>IF(Table_tbl_ProdcrSupp[[#This Row],[PRODR_SUPP_CD]] = "", "", Table_tbl_ProdcrSupp[[#This Row],[PRODR_SUPP_CD]] &amp; " - " &amp; Table_tbl_ProdcrSupp[[#This Row],[PRODR_SUPP_NM]])</f>
        <v>P0277 - Edoco</v>
      </c>
      <c r="Q341" s="7" t="s">
        <v>15426</v>
      </c>
      <c r="R341" s="7" t="s">
        <v>15427</v>
      </c>
      <c r="T341" s="2" t="s">
        <v>12513</v>
      </c>
      <c r="U341" s="2" t="s">
        <v>12514</v>
      </c>
      <c r="V341" s="2" t="s">
        <v>12515</v>
      </c>
      <c r="W341" s="2" t="s">
        <v>207</v>
      </c>
      <c r="X341" s="2" t="s">
        <v>12512</v>
      </c>
    </row>
    <row r="342" spans="16:24" x14ac:dyDescent="0.25">
      <c r="P342" s="143" t="str">
        <f>IF(Table_tbl_ProdcrSupp[[#This Row],[PRODR_SUPP_CD]] = "", "", Table_tbl_ProdcrSupp[[#This Row],[PRODR_SUPP_CD]] &amp; " - " &amp; Table_tbl_ProdcrSupp[[#This Row],[PRODR_SUPP_NM]])</f>
        <v>1956 - EGGER STEEL</v>
      </c>
      <c r="Q342" s="7" t="s">
        <v>15428</v>
      </c>
      <c r="R342" s="7" t="s">
        <v>15429</v>
      </c>
      <c r="T342" s="2" t="s">
        <v>12509</v>
      </c>
      <c r="U342" s="2" t="s">
        <v>12510</v>
      </c>
      <c r="V342" s="2" t="s">
        <v>12511</v>
      </c>
      <c r="W342" s="2" t="s">
        <v>2632</v>
      </c>
      <c r="X342" s="2" t="s">
        <v>12508</v>
      </c>
    </row>
    <row r="343" spans="16:24" x14ac:dyDescent="0.25">
      <c r="P343" s="143" t="str">
        <f>IF(Table_tbl_ProdcrSupp[[#This Row],[PRODR_SUPP_CD]] = "", "", Table_tbl_ProdcrSupp[[#This Row],[PRODR_SUPP_CD]] &amp; " - " &amp; Table_tbl_ProdcrSupp[[#This Row],[PRODR_SUPP_NM]])</f>
        <v>P0870 - ElanCity</v>
      </c>
      <c r="Q343" s="7" t="s">
        <v>15430</v>
      </c>
      <c r="R343" s="7" t="s">
        <v>15431</v>
      </c>
      <c r="T343" s="2" t="s">
        <v>12505</v>
      </c>
      <c r="U343" s="2" t="s">
        <v>12506</v>
      </c>
      <c r="V343" s="2" t="s">
        <v>12507</v>
      </c>
      <c r="W343" s="2" t="s">
        <v>111</v>
      </c>
      <c r="X343" s="2" t="s">
        <v>12504</v>
      </c>
    </row>
    <row r="344" spans="16:24" x14ac:dyDescent="0.25">
      <c r="P344" s="143" t="str">
        <f>IF(Table_tbl_ProdcrSupp[[#This Row],[PRODR_SUPP_CD]] = "", "", Table_tbl_ProdcrSupp[[#This Row],[PRODR_SUPP_CD]] &amp; " - " &amp; Table_tbl_ProdcrSupp[[#This Row],[PRODR_SUPP_NM]])</f>
        <v>P0885 - Electri-Flex Co.</v>
      </c>
      <c r="Q344" s="7" t="s">
        <v>15432</v>
      </c>
      <c r="R344" s="7" t="s">
        <v>15433</v>
      </c>
      <c r="T344" s="2" t="s">
        <v>12501</v>
      </c>
      <c r="U344" s="2" t="s">
        <v>12502</v>
      </c>
      <c r="V344" s="2" t="s">
        <v>12503</v>
      </c>
      <c r="W344" s="2" t="s">
        <v>1045</v>
      </c>
      <c r="X344" s="2" t="s">
        <v>12500</v>
      </c>
    </row>
    <row r="345" spans="16:24" x14ac:dyDescent="0.25">
      <c r="P345" s="143" t="str">
        <f>IF(Table_tbl_ProdcrSupp[[#This Row],[PRODR_SUPP_CD]] = "", "", Table_tbl_ProdcrSupp[[#This Row],[PRODR_SUPP_CD]] &amp; " - " &amp; Table_tbl_ProdcrSupp[[#This Row],[PRODR_SUPP_NM]])</f>
        <v>P0815 - Electrotechnics Corporation (ELTEC)</v>
      </c>
      <c r="Q345" s="7" t="s">
        <v>15434</v>
      </c>
      <c r="R345" s="7" t="s">
        <v>15435</v>
      </c>
      <c r="T345" s="2" t="s">
        <v>17403</v>
      </c>
      <c r="U345" s="2" t="s">
        <v>12498</v>
      </c>
      <c r="V345" s="2" t="s">
        <v>12499</v>
      </c>
      <c r="W345" s="2" t="s">
        <v>12497</v>
      </c>
      <c r="X345" s="2" t="s">
        <v>12496</v>
      </c>
    </row>
    <row r="346" spans="16:24" x14ac:dyDescent="0.25">
      <c r="P346" s="143" t="str">
        <f>IF(Table_tbl_ProdcrSupp[[#This Row],[PRODR_SUPP_CD]] = "", "", Table_tbl_ProdcrSupp[[#This Row],[PRODR_SUPP_CD]] &amp; " - " &amp; Table_tbl_ProdcrSupp[[#This Row],[PRODR_SUPP_NM]])</f>
        <v>P0070 - Elgin Molded Plastics, Inc.</v>
      </c>
      <c r="Q346" s="7" t="s">
        <v>15436</v>
      </c>
      <c r="R346" s="7" t="s">
        <v>15437</v>
      </c>
      <c r="T346" s="2" t="s">
        <v>12493</v>
      </c>
      <c r="U346" s="2" t="s">
        <v>12494</v>
      </c>
      <c r="V346" s="2" t="s">
        <v>12495</v>
      </c>
      <c r="W346" s="2" t="s">
        <v>173</v>
      </c>
      <c r="X346" s="2" t="s">
        <v>12488</v>
      </c>
    </row>
    <row r="347" spans="16:24" x14ac:dyDescent="0.25">
      <c r="P347" s="143" t="str">
        <f>IF(Table_tbl_ProdcrSupp[[#This Row],[PRODR_SUPP_CD]] = "", "", Table_tbl_ProdcrSupp[[#This Row],[PRODR_SUPP_CD]] &amp; " - " &amp; Table_tbl_ProdcrSupp[[#This Row],[PRODR_SUPP_NM]])</f>
        <v>0810 - ELK HORN CONSTRUCTION CO.</v>
      </c>
      <c r="Q347" s="7" t="s">
        <v>15438</v>
      </c>
      <c r="R347" s="7" t="s">
        <v>15439</v>
      </c>
      <c r="T347" s="2" t="s">
        <v>16929</v>
      </c>
      <c r="U347" s="2" t="s">
        <v>12492</v>
      </c>
      <c r="V347" s="2" t="s">
        <v>16928</v>
      </c>
      <c r="W347" s="2" t="s">
        <v>16930</v>
      </c>
      <c r="X347" s="2" t="s">
        <v>12488</v>
      </c>
    </row>
    <row r="348" spans="16:24" x14ac:dyDescent="0.25">
      <c r="P348" s="143" t="str">
        <f>IF(Table_tbl_ProdcrSupp[[#This Row],[PRODR_SUPP_CD]] = "", "", Table_tbl_ProdcrSupp[[#This Row],[PRODR_SUPP_CD]] &amp; " - " &amp; Table_tbl_ProdcrSupp[[#This Row],[PRODR_SUPP_NM]])</f>
        <v>P0648 - Elkem Materials/Brett Admixtures</v>
      </c>
      <c r="Q348" s="7" t="s">
        <v>15440</v>
      </c>
      <c r="R348" s="7" t="s">
        <v>15441</v>
      </c>
      <c r="T348" s="2" t="s">
        <v>12489</v>
      </c>
      <c r="U348" s="2" t="s">
        <v>12490</v>
      </c>
      <c r="V348" s="2" t="s">
        <v>12491</v>
      </c>
      <c r="W348" s="2" t="s">
        <v>735</v>
      </c>
      <c r="X348" s="2" t="s">
        <v>12488</v>
      </c>
    </row>
    <row r="349" spans="16:24" x14ac:dyDescent="0.25">
      <c r="P349" s="143" t="str">
        <f>IF(Table_tbl_ProdcrSupp[[#This Row],[PRODR_SUPP_CD]] = "", "", Table_tbl_ProdcrSupp[[#This Row],[PRODR_SUPP_CD]] &amp; " - " &amp; Table_tbl_ProdcrSupp[[#This Row],[PRODR_SUPP_NM]])</f>
        <v>2943 - Elkhorn Sand &amp; Gravel</v>
      </c>
      <c r="Q349" s="7" t="s">
        <v>15442</v>
      </c>
      <c r="R349" s="7" t="s">
        <v>14000</v>
      </c>
      <c r="T349" s="2" t="s">
        <v>12485</v>
      </c>
      <c r="U349" s="2" t="s">
        <v>12486</v>
      </c>
      <c r="V349" s="2" t="s">
        <v>12487</v>
      </c>
      <c r="W349" s="2" t="s">
        <v>3021</v>
      </c>
      <c r="X349" s="2" t="s">
        <v>12484</v>
      </c>
    </row>
    <row r="350" spans="16:24" x14ac:dyDescent="0.25">
      <c r="P350" s="143" t="str">
        <f>IF(Table_tbl_ProdcrSupp[[#This Row],[PRODR_SUPP_CD]] = "", "", Table_tbl_ProdcrSupp[[#This Row],[PRODR_SUPP_CD]] &amp; " - " &amp; Table_tbl_ProdcrSupp[[#This Row],[PRODR_SUPP_NM]])</f>
        <v>P1059 - Elkhorn Valley Sand &amp; Gravel</v>
      </c>
      <c r="Q350" s="7" t="s">
        <v>17183</v>
      </c>
      <c r="R350" s="7" t="s">
        <v>15443</v>
      </c>
      <c r="T350" s="2" t="s">
        <v>12481</v>
      </c>
      <c r="U350" s="2" t="s">
        <v>12482</v>
      </c>
      <c r="V350" s="2" t="s">
        <v>12483</v>
      </c>
      <c r="W350" s="2" t="s">
        <v>12480</v>
      </c>
      <c r="X350" s="2" t="s">
        <v>12479</v>
      </c>
    </row>
    <row r="351" spans="16:24" x14ac:dyDescent="0.25">
      <c r="P351" s="143" t="str">
        <f>IF(Table_tbl_ProdcrSupp[[#This Row],[PRODR_SUPP_CD]] = "", "", Table_tbl_ProdcrSupp[[#This Row],[PRODR_SUPP_CD]] &amp; " - " &amp; Table_tbl_ProdcrSupp[[#This Row],[PRODR_SUPP_NM]])</f>
        <v>0648 - Emme Sand &amp; Gravel</v>
      </c>
      <c r="Q351" s="7" t="s">
        <v>15444</v>
      </c>
      <c r="R351" s="7" t="s">
        <v>14097</v>
      </c>
      <c r="T351" s="2" t="s">
        <v>14593</v>
      </c>
      <c r="U351" s="2" t="s">
        <v>14592</v>
      </c>
      <c r="V351" s="2" t="s">
        <v>14591</v>
      </c>
      <c r="W351" s="2" t="s">
        <v>129</v>
      </c>
      <c r="X351" s="2" t="s">
        <v>14594</v>
      </c>
    </row>
    <row r="352" spans="16:24" x14ac:dyDescent="0.25">
      <c r="P352" s="143" t="str">
        <f>IF(Table_tbl_ProdcrSupp[[#This Row],[PRODR_SUPP_CD]] = "", "", Table_tbl_ProdcrSupp[[#This Row],[PRODR_SUPP_CD]] &amp; " - " &amp; Table_tbl_ProdcrSupp[[#This Row],[PRODR_SUPP_NM]])</f>
        <v>P0071 - Empco-Lite</v>
      </c>
      <c r="Q352" s="7" t="s">
        <v>15445</v>
      </c>
      <c r="R352" s="7" t="s">
        <v>15446</v>
      </c>
      <c r="T352" s="2" t="s">
        <v>12476</v>
      </c>
      <c r="U352" s="2" t="s">
        <v>12477</v>
      </c>
      <c r="V352" s="2" t="s">
        <v>12478</v>
      </c>
      <c r="W352" s="2" t="s">
        <v>1116</v>
      </c>
      <c r="X352" s="2" t="s">
        <v>12475</v>
      </c>
    </row>
    <row r="353" spans="16:24" x14ac:dyDescent="0.25">
      <c r="P353" s="143" t="str">
        <f>IF(Table_tbl_ProdcrSupp[[#This Row],[PRODR_SUPP_CD]] = "", "", Table_tbl_ProdcrSupp[[#This Row],[PRODR_SUPP_CD]] &amp; " - " &amp; Table_tbl_ProdcrSupp[[#This Row],[PRODR_SUPP_NM]])</f>
        <v>P0337 - Emseal Joint Systems, LTD</v>
      </c>
      <c r="Q353" s="7" t="s">
        <v>15447</v>
      </c>
      <c r="R353" s="7" t="s">
        <v>15448</v>
      </c>
      <c r="T353" s="2" t="s">
        <v>12472</v>
      </c>
      <c r="U353" s="2" t="s">
        <v>12473</v>
      </c>
      <c r="V353" s="2" t="s">
        <v>12474</v>
      </c>
      <c r="W353" s="2" t="s">
        <v>591</v>
      </c>
      <c r="X353" s="2" t="s">
        <v>12471</v>
      </c>
    </row>
    <row r="354" spans="16:24" x14ac:dyDescent="0.25">
      <c r="P354" s="143" t="str">
        <f>IF(Table_tbl_ProdcrSupp[[#This Row],[PRODR_SUPP_CD]] = "", "", Table_tbl_ProdcrSupp[[#This Row],[PRODR_SUPP_CD]] &amp; " - " &amp; Table_tbl_ProdcrSupp[[#This Row],[PRODR_SUPP_NM]])</f>
        <v>P0023 - Emulso Corporation</v>
      </c>
      <c r="Q354" s="7" t="s">
        <v>15449</v>
      </c>
      <c r="R354" s="7" t="s">
        <v>15450</v>
      </c>
      <c r="T354" s="2" t="s">
        <v>12468</v>
      </c>
      <c r="U354" s="2" t="s">
        <v>12469</v>
      </c>
      <c r="V354" s="2" t="s">
        <v>12470</v>
      </c>
      <c r="W354" s="2" t="s">
        <v>10993</v>
      </c>
      <c r="X354" s="2" t="s">
        <v>12467</v>
      </c>
    </row>
    <row r="355" spans="16:24" x14ac:dyDescent="0.25">
      <c r="P355" s="143" t="str">
        <f>IF(Table_tbl_ProdcrSupp[[#This Row],[PRODR_SUPP_CD]] = "", "", Table_tbl_ProdcrSupp[[#This Row],[PRODR_SUPP_CD]] &amp; " - " &amp; Table_tbl_ProdcrSupp[[#This Row],[PRODR_SUPP_NM]])</f>
        <v>P0595 - Encore Wire</v>
      </c>
      <c r="Q355" s="7" t="s">
        <v>15451</v>
      </c>
      <c r="R355" s="7" t="s">
        <v>15452</v>
      </c>
      <c r="T355" s="2" t="s">
        <v>12464</v>
      </c>
      <c r="U355" s="2" t="s">
        <v>12465</v>
      </c>
      <c r="V355" s="2" t="s">
        <v>12466</v>
      </c>
      <c r="W355" s="2" t="s">
        <v>277</v>
      </c>
      <c r="X355" s="2" t="s">
        <v>12463</v>
      </c>
    </row>
    <row r="356" spans="16:24" x14ac:dyDescent="0.25">
      <c r="P356" s="143" t="str">
        <f>IF(Table_tbl_ProdcrSupp[[#This Row],[PRODR_SUPP_CD]] = "", "", Table_tbl_ProdcrSupp[[#This Row],[PRODR_SUPP_CD]] &amp; " - " &amp; Table_tbl_ProdcrSupp[[#This Row],[PRODR_SUPP_NM]])</f>
        <v>P0948 - EnduraChem</v>
      </c>
      <c r="Q356" s="7" t="s">
        <v>15453</v>
      </c>
      <c r="R356" s="7" t="s">
        <v>15454</v>
      </c>
      <c r="T356" s="2" t="s">
        <v>12460</v>
      </c>
      <c r="U356" s="2" t="s">
        <v>12461</v>
      </c>
      <c r="V356" s="2" t="s">
        <v>12462</v>
      </c>
      <c r="W356" s="2" t="s">
        <v>1530</v>
      </c>
      <c r="X356" s="2" t="s">
        <v>12459</v>
      </c>
    </row>
    <row r="357" spans="16:24" x14ac:dyDescent="0.25">
      <c r="P357" s="143" t="str">
        <f>IF(Table_tbl_ProdcrSupp[[#This Row],[PRODR_SUPP_CD]] = "", "", Table_tbl_ProdcrSupp[[#This Row],[PRODR_SUPP_CD]] &amp; " - " &amp; Table_tbl_ProdcrSupp[[#This Row],[PRODR_SUPP_NM]])</f>
        <v>P0077 - Energy Absorption Systems, Inc.</v>
      </c>
      <c r="Q357" s="7" t="s">
        <v>15455</v>
      </c>
      <c r="R357" s="7" t="s">
        <v>15456</v>
      </c>
      <c r="T357" s="2" t="s">
        <v>12456</v>
      </c>
      <c r="U357" s="2" t="s">
        <v>12457</v>
      </c>
      <c r="V357" s="2" t="s">
        <v>12458</v>
      </c>
      <c r="W357" s="2" t="s">
        <v>133</v>
      </c>
      <c r="X357" s="2" t="s">
        <v>12455</v>
      </c>
    </row>
    <row r="358" spans="16:24" x14ac:dyDescent="0.25">
      <c r="P358" s="143" t="str">
        <f>IF(Table_tbl_ProdcrSupp[[#This Row],[PRODR_SUPP_CD]] = "", "", Table_tbl_ProdcrSupp[[#This Row],[PRODR_SUPP_CD]] &amp; " - " &amp; Table_tbl_ProdcrSupp[[#This Row],[PRODR_SUPP_NM]])</f>
        <v>P0413 - Engineered Plastics</v>
      </c>
      <c r="Q358" s="7" t="s">
        <v>15457</v>
      </c>
      <c r="R358" s="7" t="s">
        <v>15458</v>
      </c>
      <c r="T358" s="2" t="s">
        <v>12452</v>
      </c>
      <c r="U358" s="2" t="s">
        <v>12453</v>
      </c>
      <c r="V358" s="2" t="s">
        <v>12454</v>
      </c>
      <c r="W358" s="2" t="s">
        <v>2193</v>
      </c>
      <c r="X358" s="2" t="s">
        <v>12451</v>
      </c>
    </row>
    <row r="359" spans="16:24" x14ac:dyDescent="0.25">
      <c r="P359" s="143" t="str">
        <f>IF(Table_tbl_ProdcrSupp[[#This Row],[PRODR_SUPP_CD]] = "", "", Table_tbl_ProdcrSupp[[#This Row],[PRODR_SUPP_CD]] &amp; " - " &amp; Table_tbl_ProdcrSupp[[#This Row],[PRODR_SUPP_NM]])</f>
        <v>P0136 - Ennis Paints</v>
      </c>
      <c r="Q359" s="7" t="s">
        <v>15459</v>
      </c>
      <c r="R359" s="7" t="s">
        <v>15460</v>
      </c>
      <c r="T359" s="2" t="s">
        <v>12448</v>
      </c>
      <c r="U359" s="2" t="s">
        <v>12449</v>
      </c>
      <c r="V359" s="2" t="s">
        <v>12450</v>
      </c>
      <c r="W359" s="2" t="s">
        <v>4240</v>
      </c>
      <c r="X359" s="2" t="s">
        <v>12447</v>
      </c>
    </row>
    <row r="360" spans="16:24" x14ac:dyDescent="0.25">
      <c r="P360" s="143" t="str">
        <f>IF(Table_tbl_ProdcrSupp[[#This Row],[PRODR_SUPP_CD]] = "", "", Table_tbl_ProdcrSupp[[#This Row],[PRODR_SUPP_CD]] &amp; " - " &amp; Table_tbl_ProdcrSupp[[#This Row],[PRODR_SUPP_NM]])</f>
        <v>P0928 - Ennis-Flint, Inc.</v>
      </c>
      <c r="Q360" s="7" t="s">
        <v>15461</v>
      </c>
      <c r="R360" s="7" t="s">
        <v>15462</v>
      </c>
      <c r="T360" s="2" t="s">
        <v>12444</v>
      </c>
      <c r="U360" s="2" t="s">
        <v>12445</v>
      </c>
      <c r="V360" s="2" t="s">
        <v>12446</v>
      </c>
      <c r="W360" s="2" t="s">
        <v>591</v>
      </c>
      <c r="X360" s="2" t="s">
        <v>12440</v>
      </c>
    </row>
    <row r="361" spans="16:24" x14ac:dyDescent="0.25">
      <c r="P361" s="143" t="str">
        <f>IF(Table_tbl_ProdcrSupp[[#This Row],[PRODR_SUPP_CD]] = "", "", Table_tbl_ProdcrSupp[[#This Row],[PRODR_SUPP_CD]] &amp; " - " &amp; Table_tbl_ProdcrSupp[[#This Row],[PRODR_SUPP_NM]])</f>
        <v>P0500 - Ensley Electrical Services, Inc.</v>
      </c>
      <c r="Q361" s="7" t="s">
        <v>15463</v>
      </c>
      <c r="R361" s="7" t="s">
        <v>15464</v>
      </c>
      <c r="T361" s="2" t="s">
        <v>12441</v>
      </c>
      <c r="U361" s="2" t="s">
        <v>12442</v>
      </c>
      <c r="V361" s="2" t="s">
        <v>12443</v>
      </c>
      <c r="W361" s="2" t="s">
        <v>295</v>
      </c>
      <c r="X361" s="2" t="s">
        <v>12440</v>
      </c>
    </row>
    <row r="362" spans="16:24" x14ac:dyDescent="0.25">
      <c r="P362" s="143" t="str">
        <f>IF(Table_tbl_ProdcrSupp[[#This Row],[PRODR_SUPP_CD]] = "", "", Table_tbl_ProdcrSupp[[#This Row],[PRODR_SUPP_CD]] &amp; " - " &amp; Table_tbl_ProdcrSupp[[#This Row],[PRODR_SUPP_NM]])</f>
        <v>0573 - ENTERPRISE PRECAST CONCRETE, INC</v>
      </c>
      <c r="Q362" s="7" t="s">
        <v>17325</v>
      </c>
      <c r="R362" s="7" t="s">
        <v>17326</v>
      </c>
      <c r="T362" s="2" t="s">
        <v>12438</v>
      </c>
      <c r="U362" s="2" t="s">
        <v>12439</v>
      </c>
      <c r="V362" s="2" t="s">
        <v>16931</v>
      </c>
      <c r="W362" s="2" t="s">
        <v>438</v>
      </c>
      <c r="X362" s="2" t="s">
        <v>12437</v>
      </c>
    </row>
    <row r="363" spans="16:24" x14ac:dyDescent="0.25">
      <c r="P363" s="143" t="str">
        <f>IF(Table_tbl_ProdcrSupp[[#This Row],[PRODR_SUPP_CD]] = "", "", Table_tbl_ProdcrSupp[[#This Row],[PRODR_SUPP_CD]] &amp; " - " &amp; Table_tbl_ProdcrSupp[[#This Row],[PRODR_SUPP_NM]])</f>
        <v>P0810 - Enviro-USA</v>
      </c>
      <c r="Q363" s="7" t="s">
        <v>15465</v>
      </c>
      <c r="R363" s="7" t="s">
        <v>15466</v>
      </c>
      <c r="T363" s="2" t="s">
        <v>12434</v>
      </c>
      <c r="U363" s="2" t="s">
        <v>12435</v>
      </c>
      <c r="V363" s="2" t="s">
        <v>12436</v>
      </c>
      <c r="W363" s="2" t="s">
        <v>12433</v>
      </c>
      <c r="X363" s="2" t="s">
        <v>12432</v>
      </c>
    </row>
    <row r="364" spans="16:24" x14ac:dyDescent="0.25">
      <c r="P364" s="143" t="str">
        <f>IF(Table_tbl_ProdcrSupp[[#This Row],[PRODR_SUPP_CD]] = "", "", Table_tbl_ProdcrSupp[[#This Row],[PRODR_SUPP_CD]] &amp; " - " &amp; Table_tbl_ProdcrSupp[[#This Row],[PRODR_SUPP_NM]])</f>
        <v>P0812 - Environmental Product &amp; Applications, Inc.</v>
      </c>
      <c r="Q364" s="7" t="s">
        <v>15467</v>
      </c>
      <c r="R364" s="7" t="s">
        <v>15468</v>
      </c>
      <c r="T364" s="2" t="s">
        <v>12429</v>
      </c>
      <c r="U364" s="2" t="s">
        <v>12430</v>
      </c>
      <c r="V364" s="2" t="s">
        <v>12431</v>
      </c>
      <c r="W364" s="2" t="s">
        <v>1825</v>
      </c>
      <c r="X364" s="2" t="s">
        <v>12428</v>
      </c>
    </row>
    <row r="365" spans="16:24" x14ac:dyDescent="0.25">
      <c r="P365" s="143" t="str">
        <f>IF(Table_tbl_ProdcrSupp[[#This Row],[PRODR_SUPP_CD]] = "", "", Table_tbl_ProdcrSupp[[#This Row],[PRODR_SUPP_CD]] &amp; " - " &amp; Table_tbl_ProdcrSupp[[#This Row],[PRODR_SUPP_NM]])</f>
        <v>EC39 - Enviroscape ECM Ltd</v>
      </c>
      <c r="Q365" s="7" t="s">
        <v>15469</v>
      </c>
      <c r="R365" s="7" t="s">
        <v>15470</v>
      </c>
      <c r="T365" s="2" t="s">
        <v>12425</v>
      </c>
      <c r="U365" s="2" t="s">
        <v>12426</v>
      </c>
      <c r="V365" s="2" t="s">
        <v>12427</v>
      </c>
      <c r="W365" s="2" t="s">
        <v>2172</v>
      </c>
      <c r="X365" s="2" t="s">
        <v>12424</v>
      </c>
    </row>
    <row r="366" spans="16:24" x14ac:dyDescent="0.25">
      <c r="P366" s="143" t="str">
        <f>IF(Table_tbl_ProdcrSupp[[#This Row],[PRODR_SUPP_CD]] = "", "", Table_tbl_ProdcrSupp[[#This Row],[PRODR_SUPP_CD]] &amp; " - " &amp; Table_tbl_ProdcrSupp[[#This Row],[PRODR_SUPP_NM]])</f>
        <v>P0329 - Envirotech Services</v>
      </c>
      <c r="Q366" s="7" t="s">
        <v>15471</v>
      </c>
      <c r="R366" s="7" t="s">
        <v>15472</v>
      </c>
      <c r="T366" s="2" t="s">
        <v>12421</v>
      </c>
      <c r="U366" s="2" t="s">
        <v>12422</v>
      </c>
      <c r="V366" s="2" t="s">
        <v>12423</v>
      </c>
      <c r="W366" s="2" t="s">
        <v>258</v>
      </c>
      <c r="X366" s="2" t="s">
        <v>12420</v>
      </c>
    </row>
    <row r="367" spans="16:24" x14ac:dyDescent="0.25">
      <c r="P367" s="143" t="str">
        <f>IF(Table_tbl_ProdcrSupp[[#This Row],[PRODR_SUPP_CD]] = "", "", Table_tbl_ProdcrSupp[[#This Row],[PRODR_SUPP_CD]] &amp; " - " &amp; Table_tbl_ProdcrSupp[[#This Row],[PRODR_SUPP_NM]])</f>
        <v>P0494 - EOI Group (Excellence Opto, Inc.)</v>
      </c>
      <c r="Q367" s="7" t="s">
        <v>15473</v>
      </c>
      <c r="R367" s="7" t="s">
        <v>15474</v>
      </c>
      <c r="T367" s="2" t="s">
        <v>14597</v>
      </c>
      <c r="U367" s="2" t="s">
        <v>14596</v>
      </c>
      <c r="V367" s="2" t="s">
        <v>14595</v>
      </c>
      <c r="W367" s="2" t="s">
        <v>669</v>
      </c>
      <c r="X367" s="2" t="s">
        <v>11103</v>
      </c>
    </row>
    <row r="368" spans="16:24" x14ac:dyDescent="0.25">
      <c r="P368" s="143" t="str">
        <f>IF(Table_tbl_ProdcrSupp[[#This Row],[PRODR_SUPP_CD]] = "", "", Table_tbl_ProdcrSupp[[#This Row],[PRODR_SUPP_CD]] &amp; " - " &amp; Table_tbl_ProdcrSupp[[#This Row],[PRODR_SUPP_NM]])</f>
        <v>P0446 - Epoplex</v>
      </c>
      <c r="Q368" s="7" t="s">
        <v>15475</v>
      </c>
      <c r="R368" s="7" t="s">
        <v>15476</v>
      </c>
      <c r="T368" s="2" t="s">
        <v>12417</v>
      </c>
      <c r="U368" s="2" t="s">
        <v>12418</v>
      </c>
      <c r="V368" s="2" t="s">
        <v>12419</v>
      </c>
      <c r="W368" s="2" t="s">
        <v>12416</v>
      </c>
      <c r="X368" s="2" t="s">
        <v>11103</v>
      </c>
    </row>
    <row r="369" spans="16:24" x14ac:dyDescent="0.25">
      <c r="P369" s="143" t="str">
        <f>IF(Table_tbl_ProdcrSupp[[#This Row],[PRODR_SUPP_CD]] = "", "", Table_tbl_ProdcrSupp[[#This Row],[PRODR_SUPP_CD]] &amp; " - " &amp; Table_tbl_ProdcrSupp[[#This Row],[PRODR_SUPP_NM]])</f>
        <v>1095 - Ergon</v>
      </c>
      <c r="Q369" s="7" t="s">
        <v>15477</v>
      </c>
      <c r="R369" s="7" t="s">
        <v>15478</v>
      </c>
      <c r="T369" s="2" t="s">
        <v>12413</v>
      </c>
      <c r="U369" s="2" t="s">
        <v>12414</v>
      </c>
      <c r="V369" s="2" t="s">
        <v>12415</v>
      </c>
      <c r="W369" s="2" t="s">
        <v>1933</v>
      </c>
      <c r="X369" s="2" t="s">
        <v>12412</v>
      </c>
    </row>
    <row r="370" spans="16:24" x14ac:dyDescent="0.25">
      <c r="P370" s="143" t="str">
        <f>IF(Table_tbl_ProdcrSupp[[#This Row],[PRODR_SUPP_CD]] = "", "", Table_tbl_ProdcrSupp[[#This Row],[PRODR_SUPP_CD]] &amp; " - " &amp; Table_tbl_ProdcrSupp[[#This Row],[PRODR_SUPP_NM]])</f>
        <v>P0998 - Erico Manufacturing</v>
      </c>
      <c r="Q370" s="7" t="s">
        <v>15479</v>
      </c>
      <c r="R370" s="7" t="s">
        <v>15480</v>
      </c>
      <c r="T370" s="2" t="s">
        <v>12409</v>
      </c>
      <c r="U370" s="2" t="s">
        <v>12410</v>
      </c>
      <c r="V370" s="2" t="s">
        <v>12411</v>
      </c>
      <c r="W370" s="2" t="s">
        <v>591</v>
      </c>
      <c r="X370" s="2" t="s">
        <v>12408</v>
      </c>
    </row>
    <row r="371" spans="16:24" x14ac:dyDescent="0.25">
      <c r="P371" s="143" t="str">
        <f>IF(Table_tbl_ProdcrSupp[[#This Row],[PRODR_SUPP_CD]] = "", "", Table_tbl_ProdcrSupp[[#This Row],[PRODR_SUPP_CD]] &amp; " - " &amp; Table_tbl_ProdcrSupp[[#This Row],[PRODR_SUPP_NM]])</f>
        <v>P0443 - Eritech Ground Rods, Division of Erico</v>
      </c>
      <c r="Q371" s="7" t="s">
        <v>15481</v>
      </c>
      <c r="R371" s="7" t="s">
        <v>15482</v>
      </c>
      <c r="T371" s="2" t="s">
        <v>12405</v>
      </c>
      <c r="U371" s="2" t="s">
        <v>12406</v>
      </c>
      <c r="V371" s="2" t="s">
        <v>12407</v>
      </c>
      <c r="W371" s="2" t="s">
        <v>609</v>
      </c>
      <c r="X371" s="2" t="s">
        <v>12404</v>
      </c>
    </row>
    <row r="372" spans="16:24" x14ac:dyDescent="0.25">
      <c r="P372" s="143" t="str">
        <f>IF(Table_tbl_ProdcrSupp[[#This Row],[PRODR_SUPP_CD]] = "", "", Table_tbl_ProdcrSupp[[#This Row],[PRODR_SUPP_CD]] &amp; " - " &amp; Table_tbl_ProdcrSupp[[#This Row],[PRODR_SUPP_NM]])</f>
        <v>EC40 - Ero-Guard, Inc.</v>
      </c>
      <c r="Q372" s="7" t="s">
        <v>15483</v>
      </c>
      <c r="R372" s="7" t="s">
        <v>15484</v>
      </c>
      <c r="T372" s="2" t="s">
        <v>12401</v>
      </c>
      <c r="U372" s="2" t="s">
        <v>12402</v>
      </c>
      <c r="V372" s="2" t="s">
        <v>12403</v>
      </c>
      <c r="W372" s="2" t="s">
        <v>12400</v>
      </c>
      <c r="X372" s="2" t="s">
        <v>12399</v>
      </c>
    </row>
    <row r="373" spans="16:24" x14ac:dyDescent="0.25">
      <c r="P373" s="143" t="str">
        <f>IF(Table_tbl_ProdcrSupp[[#This Row],[PRODR_SUPP_CD]] = "", "", Table_tbl_ProdcrSupp[[#This Row],[PRODR_SUPP_CD]] &amp; " - " &amp; Table_tbl_ProdcrSupp[[#This Row],[PRODR_SUPP_NM]])</f>
        <v>EC06 - Erosion Control Systems, Inc.</v>
      </c>
      <c r="Q373" s="7" t="s">
        <v>15485</v>
      </c>
      <c r="R373" s="7" t="s">
        <v>15486</v>
      </c>
      <c r="T373" s="2" t="s">
        <v>12396</v>
      </c>
      <c r="U373" s="2" t="s">
        <v>12397</v>
      </c>
      <c r="V373" s="2" t="s">
        <v>12398</v>
      </c>
      <c r="W373" s="2" t="s">
        <v>12395</v>
      </c>
      <c r="X373" s="2" t="s">
        <v>12387</v>
      </c>
    </row>
    <row r="374" spans="16:24" x14ac:dyDescent="0.25">
      <c r="P374" s="143" t="str">
        <f>IF(Table_tbl_ProdcrSupp[[#This Row],[PRODR_SUPP_CD]] = "", "", Table_tbl_ProdcrSupp[[#This Row],[PRODR_SUPP_CD]] &amp; " - " &amp; Table_tbl_ProdcrSupp[[#This Row],[PRODR_SUPP_NM]])</f>
        <v>P0931 - Erosion Control, USA</v>
      </c>
      <c r="Q374" s="7" t="s">
        <v>15487</v>
      </c>
      <c r="R374" s="7" t="s">
        <v>15488</v>
      </c>
      <c r="T374" s="2" t="s">
        <v>12392</v>
      </c>
      <c r="U374" s="2" t="s">
        <v>12393</v>
      </c>
      <c r="V374" s="2" t="s">
        <v>12394</v>
      </c>
      <c r="W374" s="2" t="s">
        <v>277</v>
      </c>
      <c r="X374" s="2" t="s">
        <v>12387</v>
      </c>
    </row>
    <row r="375" spans="16:24" x14ac:dyDescent="0.25">
      <c r="P375" s="143" t="str">
        <f>IF(Table_tbl_ProdcrSupp[[#This Row],[PRODR_SUPP_CD]] = "", "", Table_tbl_ProdcrSupp[[#This Row],[PRODR_SUPP_CD]] &amp; " - " &amp; Table_tbl_ProdcrSupp[[#This Row],[PRODR_SUPP_NM]])</f>
        <v>P1046 - Erosion Supply Company</v>
      </c>
      <c r="Q375" s="7" t="s">
        <v>17184</v>
      </c>
      <c r="R375" s="7" t="s">
        <v>17185</v>
      </c>
      <c r="T375" s="2" t="s">
        <v>12389</v>
      </c>
      <c r="U375" s="2" t="s">
        <v>12390</v>
      </c>
      <c r="V375" s="2" t="s">
        <v>12391</v>
      </c>
      <c r="W375" s="2" t="s">
        <v>12388</v>
      </c>
      <c r="X375" s="2" t="s">
        <v>12387</v>
      </c>
    </row>
    <row r="376" spans="16:24" x14ac:dyDescent="0.25">
      <c r="P376" s="143" t="str">
        <f>IF(Table_tbl_ProdcrSupp[[#This Row],[PRODR_SUPP_CD]] = "", "", Table_tbl_ProdcrSupp[[#This Row],[PRODR_SUPP_CD]] &amp; " - " &amp; Table_tbl_ProdcrSupp[[#This Row],[PRODR_SUPP_NM]])</f>
        <v>EC38 - Erosion Tech, LLC</v>
      </c>
      <c r="Q376" s="7" t="s">
        <v>15489</v>
      </c>
      <c r="R376" s="7" t="s">
        <v>15490</v>
      </c>
      <c r="T376" s="2" t="s">
        <v>12384</v>
      </c>
      <c r="U376" s="2" t="s">
        <v>12385</v>
      </c>
      <c r="V376" s="2" t="s">
        <v>12386</v>
      </c>
      <c r="W376" s="2" t="s">
        <v>12383</v>
      </c>
      <c r="X376" s="2" t="s">
        <v>12382</v>
      </c>
    </row>
    <row r="377" spans="16:24" x14ac:dyDescent="0.25">
      <c r="P377" s="143" t="str">
        <f>IF(Table_tbl_ProdcrSupp[[#This Row],[PRODR_SUPP_CD]] = "", "", Table_tbl_ProdcrSupp[[#This Row],[PRODR_SUPP_CD]] &amp; " - " &amp; Table_tbl_ProdcrSupp[[#This Row],[PRODR_SUPP_NM]])</f>
        <v>P0293 - Ertec Environmental Systems</v>
      </c>
      <c r="Q377" s="7" t="s">
        <v>15491</v>
      </c>
      <c r="R377" s="7" t="s">
        <v>15492</v>
      </c>
      <c r="T377" s="2" t="s">
        <v>12380</v>
      </c>
      <c r="U377" s="2" t="s">
        <v>12381</v>
      </c>
      <c r="V377" s="2" t="s">
        <v>16932</v>
      </c>
      <c r="W377" s="2" t="s">
        <v>4726</v>
      </c>
      <c r="X377" s="2" t="s">
        <v>12379</v>
      </c>
    </row>
    <row r="378" spans="16:24" x14ac:dyDescent="0.25">
      <c r="P378" s="143" t="str">
        <f>IF(Table_tbl_ProdcrSupp[[#This Row],[PRODR_SUPP_CD]] = "", "", Table_tbl_ProdcrSupp[[#This Row],[PRODR_SUPP_CD]] &amp; " - " &amp; Table_tbl_ProdcrSupp[[#This Row],[PRODR_SUPP_NM]])</f>
        <v>P0424 - Essex</v>
      </c>
      <c r="Q378" s="7" t="s">
        <v>15493</v>
      </c>
      <c r="R378" s="7" t="s">
        <v>15494</v>
      </c>
      <c r="T378" s="2" t="s">
        <v>17406</v>
      </c>
      <c r="U378" s="2" t="s">
        <v>17405</v>
      </c>
      <c r="V378" s="2" t="s">
        <v>17404</v>
      </c>
      <c r="W378" s="2" t="s">
        <v>629</v>
      </c>
      <c r="X378" s="2" t="s">
        <v>17407</v>
      </c>
    </row>
    <row r="379" spans="16:24" x14ac:dyDescent="0.25">
      <c r="P379" s="143" t="str">
        <f>IF(Table_tbl_ProdcrSupp[[#This Row],[PRODR_SUPP_CD]] = "", "", Table_tbl_ProdcrSupp[[#This Row],[PRODR_SUPP_CD]] &amp; " - " &amp; Table_tbl_ProdcrSupp[[#This Row],[PRODR_SUPP_NM]])</f>
        <v>P0092 - Euclid Chemical Company</v>
      </c>
      <c r="Q379" s="7" t="s">
        <v>15495</v>
      </c>
      <c r="R379" s="7" t="s">
        <v>15496</v>
      </c>
      <c r="T379" s="2" t="s">
        <v>12376</v>
      </c>
      <c r="U379" s="2" t="s">
        <v>12377</v>
      </c>
      <c r="V379" s="2" t="s">
        <v>12378</v>
      </c>
      <c r="W379" s="2" t="s">
        <v>12375</v>
      </c>
      <c r="X379" s="2" t="s">
        <v>12374</v>
      </c>
    </row>
    <row r="380" spans="16:24" x14ac:dyDescent="0.25">
      <c r="P380" s="143" t="str">
        <f>IF(Table_tbl_ProdcrSupp[[#This Row],[PRODR_SUPP_CD]] = "", "", Table_tbl_ProdcrSupp[[#This Row],[PRODR_SUPP_CD]] &amp; " - " &amp; Table_tbl_ProdcrSupp[[#This Row],[PRODR_SUPP_NM]])</f>
        <v>P0672 - Evonik Industries</v>
      </c>
      <c r="Q380" s="7" t="s">
        <v>15497</v>
      </c>
      <c r="R380" s="7" t="s">
        <v>15498</v>
      </c>
      <c r="T380" s="2" t="s">
        <v>12371</v>
      </c>
      <c r="U380" s="2" t="s">
        <v>12372</v>
      </c>
      <c r="V380" s="2" t="s">
        <v>12373</v>
      </c>
      <c r="W380" s="2" t="s">
        <v>3730</v>
      </c>
      <c r="X380" s="2" t="s">
        <v>12370</v>
      </c>
    </row>
    <row r="381" spans="16:24" x14ac:dyDescent="0.25">
      <c r="P381" s="143" t="str">
        <f>IF(Table_tbl_ProdcrSupp[[#This Row],[PRODR_SUPP_CD]] = "", "", Table_tbl_ProdcrSupp[[#This Row],[PRODR_SUPP_CD]] &amp; " - " &amp; Table_tbl_ProdcrSupp[[#This Row],[PRODR_SUPP_NM]])</f>
        <v>P0463 - Evraz, Division of Rocky Mountain</v>
      </c>
      <c r="Q381" s="7" t="s">
        <v>15499</v>
      </c>
      <c r="R381" s="7" t="s">
        <v>15500</v>
      </c>
      <c r="T381" s="2" t="s">
        <v>12367</v>
      </c>
      <c r="U381" s="2" t="s">
        <v>12368</v>
      </c>
      <c r="V381" s="2" t="s">
        <v>12369</v>
      </c>
      <c r="W381" s="2" t="s">
        <v>2155</v>
      </c>
      <c r="X381" s="2" t="s">
        <v>12366</v>
      </c>
    </row>
    <row r="382" spans="16:24" x14ac:dyDescent="0.25">
      <c r="P382" s="143" t="str">
        <f>IF(Table_tbl_ProdcrSupp[[#This Row],[PRODR_SUPP_CD]] = "", "", Table_tbl_ProdcrSupp[[#This Row],[PRODR_SUPP_CD]] &amp; " - " &amp; Table_tbl_ProdcrSupp[[#This Row],[PRODR_SUPP_NM]])</f>
        <v>P0009 - Exacto Chemical Company</v>
      </c>
      <c r="Q382" s="7" t="s">
        <v>15501</v>
      </c>
      <c r="R382" s="7" t="s">
        <v>15502</v>
      </c>
      <c r="T382" s="2" t="s">
        <v>12363</v>
      </c>
      <c r="U382" s="2" t="s">
        <v>12364</v>
      </c>
      <c r="V382" s="2" t="s">
        <v>12365</v>
      </c>
      <c r="W382" s="2" t="s">
        <v>374</v>
      </c>
      <c r="X382" s="2" t="s">
        <v>12362</v>
      </c>
    </row>
    <row r="383" spans="16:24" x14ac:dyDescent="0.25">
      <c r="P383" s="143" t="str">
        <f>IF(Table_tbl_ProdcrSupp[[#This Row],[PRODR_SUPP_CD]] = "", "", Table_tbl_ProdcrSupp[[#This Row],[PRODR_SUPP_CD]] &amp; " - " &amp; Table_tbl_ProdcrSupp[[#This Row],[PRODR_SUPP_NM]])</f>
        <v>P0002 - Exxon Chemical Company</v>
      </c>
      <c r="Q383" s="7" t="s">
        <v>15503</v>
      </c>
      <c r="R383" s="7" t="s">
        <v>15504</v>
      </c>
      <c r="T383" s="2" t="s">
        <v>12359</v>
      </c>
      <c r="U383" s="2" t="s">
        <v>12360</v>
      </c>
      <c r="V383" s="2" t="s">
        <v>12361</v>
      </c>
      <c r="W383" s="2" t="s">
        <v>726</v>
      </c>
      <c r="X383" s="2" t="s">
        <v>12297</v>
      </c>
    </row>
    <row r="384" spans="16:24" x14ac:dyDescent="0.25">
      <c r="P384" s="143" t="str">
        <f>IF(Table_tbl_ProdcrSupp[[#This Row],[PRODR_SUPP_CD]] = "", "", Table_tbl_ProdcrSupp[[#This Row],[PRODR_SUPP_CD]] &amp; " - " &amp; Table_tbl_ProdcrSupp[[#This Row],[PRODR_SUPP_NM]])</f>
        <v>P0415 - EZ Set Tile, Inc.</v>
      </c>
      <c r="Q384" s="7" t="s">
        <v>15505</v>
      </c>
      <c r="R384" s="7" t="s">
        <v>15506</v>
      </c>
      <c r="T384" s="2" t="s">
        <v>12356</v>
      </c>
      <c r="U384" s="2" t="s">
        <v>12357</v>
      </c>
      <c r="V384" s="2" t="s">
        <v>12358</v>
      </c>
      <c r="W384" s="2" t="s">
        <v>1723</v>
      </c>
      <c r="X384" s="2" t="s">
        <v>12297</v>
      </c>
    </row>
    <row r="385" spans="16:24" x14ac:dyDescent="0.25">
      <c r="P385" s="143" t="str">
        <f>IF(Table_tbl_ProdcrSupp[[#This Row],[PRODR_SUPP_CD]] = "", "", Table_tbl_ProdcrSupp[[#This Row],[PRODR_SUPP_CD]] &amp; " - " &amp; Table_tbl_ProdcrSupp[[#This Row],[PRODR_SUPP_NM]])</f>
        <v>P0022 - F &amp; S Supply</v>
      </c>
      <c r="Q385" s="7" t="s">
        <v>15507</v>
      </c>
      <c r="R385" s="7" t="s">
        <v>15508</v>
      </c>
      <c r="T385" s="2" t="s">
        <v>12353</v>
      </c>
      <c r="U385" s="2" t="s">
        <v>12354</v>
      </c>
      <c r="V385" s="2" t="s">
        <v>12355</v>
      </c>
      <c r="W385" s="2" t="s">
        <v>12352</v>
      </c>
      <c r="X385" s="2" t="s">
        <v>12297</v>
      </c>
    </row>
    <row r="386" spans="16:24" x14ac:dyDescent="0.25">
      <c r="P386" s="143" t="str">
        <f>IF(Table_tbl_ProdcrSupp[[#This Row],[PRODR_SUPP_CD]] = "", "", Table_tbl_ProdcrSupp[[#This Row],[PRODR_SUPP_CD]] &amp; " - " &amp; Table_tbl_ProdcrSupp[[#This Row],[PRODR_SUPP_NM]])</f>
        <v>P0275 - Fab Tex</v>
      </c>
      <c r="Q386" s="7" t="s">
        <v>15509</v>
      </c>
      <c r="R386" s="7" t="s">
        <v>15510</v>
      </c>
      <c r="T386" s="2" t="s">
        <v>12349</v>
      </c>
      <c r="U386" s="2" t="s">
        <v>12350</v>
      </c>
      <c r="V386" s="2" t="s">
        <v>12351</v>
      </c>
      <c r="W386" s="2" t="s">
        <v>478</v>
      </c>
      <c r="X386" s="2" t="s">
        <v>12297</v>
      </c>
    </row>
    <row r="387" spans="16:24" x14ac:dyDescent="0.25">
      <c r="P387" s="143" t="str">
        <f>IF(Table_tbl_ProdcrSupp[[#This Row],[PRODR_SUPP_CD]] = "", "", Table_tbl_ProdcrSupp[[#This Row],[PRODR_SUPP_CD]] &amp; " - " &amp; Table_tbl_ProdcrSupp[[#This Row],[PRODR_SUPP_NM]])</f>
        <v>P0662 - FABSCO Corp.</v>
      </c>
      <c r="Q387" s="7" t="s">
        <v>15511</v>
      </c>
      <c r="R387" s="7" t="s">
        <v>15512</v>
      </c>
      <c r="T387" s="2" t="s">
        <v>12346</v>
      </c>
      <c r="U387" s="2" t="s">
        <v>12347</v>
      </c>
      <c r="V387" s="2" t="s">
        <v>12348</v>
      </c>
      <c r="W387" s="2" t="s">
        <v>12345</v>
      </c>
      <c r="X387" s="2" t="s">
        <v>12297</v>
      </c>
    </row>
    <row r="388" spans="16:24" x14ac:dyDescent="0.25">
      <c r="P388" s="143" t="str">
        <f>IF(Table_tbl_ProdcrSupp[[#This Row],[PRODR_SUPP_CD]] = "", "", Table_tbl_ProdcrSupp[[#This Row],[PRODR_SUPP_CD]] &amp; " - " &amp; Table_tbl_ProdcrSupp[[#This Row],[PRODR_SUPP_NM]])</f>
        <v>P0261 - Fabtex Solutions</v>
      </c>
      <c r="Q388" s="7" t="s">
        <v>15513</v>
      </c>
      <c r="R388" s="7" t="s">
        <v>15514</v>
      </c>
      <c r="T388" s="2" t="s">
        <v>16935</v>
      </c>
      <c r="U388" s="2" t="s">
        <v>16934</v>
      </c>
      <c r="V388" s="2" t="s">
        <v>16933</v>
      </c>
      <c r="W388" s="2" t="s">
        <v>14737</v>
      </c>
      <c r="X388" s="2" t="s">
        <v>12297</v>
      </c>
    </row>
    <row r="389" spans="16:24" x14ac:dyDescent="0.25">
      <c r="P389" s="143" t="str">
        <f>IF(Table_tbl_ProdcrSupp[[#This Row],[PRODR_SUPP_CD]] = "", "", Table_tbl_ProdcrSupp[[#This Row],[PRODR_SUPP_CD]] &amp; " - " &amp; Table_tbl_ProdcrSupp[[#This Row],[PRODR_SUPP_NM]])</f>
        <v>P0534 - Falcon Fine Wire</v>
      </c>
      <c r="Q389" s="7" t="s">
        <v>15515</v>
      </c>
      <c r="R389" s="7" t="s">
        <v>15516</v>
      </c>
      <c r="T389" s="2" t="s">
        <v>12342</v>
      </c>
      <c r="U389" s="2" t="s">
        <v>12343</v>
      </c>
      <c r="V389" s="2" t="s">
        <v>12344</v>
      </c>
      <c r="W389" s="2" t="s">
        <v>8712</v>
      </c>
      <c r="X389" s="2" t="s">
        <v>12297</v>
      </c>
    </row>
    <row r="390" spans="16:24" x14ac:dyDescent="0.25">
      <c r="P390" s="143" t="str">
        <f>IF(Table_tbl_ProdcrSupp[[#This Row],[PRODR_SUPP_CD]] = "", "", Table_tbl_ProdcrSupp[[#This Row],[PRODR_SUPP_CD]] &amp; " - " &amp; Table_tbl_ProdcrSupp[[#This Row],[PRODR_SUPP_NM]])</f>
        <v>P0719 - Farro Corporation</v>
      </c>
      <c r="Q390" s="7" t="s">
        <v>15517</v>
      </c>
      <c r="R390" s="7" t="s">
        <v>15518</v>
      </c>
      <c r="T390" s="2" t="s">
        <v>12339</v>
      </c>
      <c r="U390" s="2" t="s">
        <v>12340</v>
      </c>
      <c r="V390" s="2" t="s">
        <v>12341</v>
      </c>
      <c r="W390" s="2" t="s">
        <v>2632</v>
      </c>
      <c r="X390" s="2" t="s">
        <v>12297</v>
      </c>
    </row>
    <row r="391" spans="16:24" x14ac:dyDescent="0.25">
      <c r="P391" s="143" t="str">
        <f>IF(Table_tbl_ProdcrSupp[[#This Row],[PRODR_SUPP_CD]] = "", "", Table_tbl_ProdcrSupp[[#This Row],[PRODR_SUPP_CD]] &amp; " - " &amp; Table_tbl_ProdcrSupp[[#This Row],[PRODR_SUPP_NM]])</f>
        <v>P0946 - Fibrecrete Preservation Technologies, Inc.</v>
      </c>
      <c r="Q391" s="7" t="s">
        <v>15519</v>
      </c>
      <c r="R391" s="7" t="s">
        <v>15520</v>
      </c>
      <c r="T391" s="2" t="s">
        <v>12336</v>
      </c>
      <c r="U391" s="2" t="s">
        <v>12337</v>
      </c>
      <c r="V391" s="2" t="s">
        <v>12338</v>
      </c>
      <c r="W391" s="2" t="s">
        <v>6929</v>
      </c>
      <c r="X391" s="2" t="s">
        <v>12297</v>
      </c>
    </row>
    <row r="392" spans="16:24" x14ac:dyDescent="0.25">
      <c r="P392" s="143" t="str">
        <f>IF(Table_tbl_ProdcrSupp[[#This Row],[PRODR_SUPP_CD]] = "", "", Table_tbl_ProdcrSupp[[#This Row],[PRODR_SUPP_CD]] &amp; " - " &amp; Table_tbl_ProdcrSupp[[#This Row],[PRODR_SUPP_NM]])</f>
        <v>EC37 - Filtrexx</v>
      </c>
      <c r="Q392" s="7" t="s">
        <v>15521</v>
      </c>
      <c r="R392" s="7" t="s">
        <v>15522</v>
      </c>
      <c r="T392" s="2" t="s">
        <v>12333</v>
      </c>
      <c r="U392" s="2" t="s">
        <v>12334</v>
      </c>
      <c r="V392" s="2" t="s">
        <v>12335</v>
      </c>
      <c r="W392" s="2" t="s">
        <v>5256</v>
      </c>
      <c r="X392" s="2" t="s">
        <v>12297</v>
      </c>
    </row>
    <row r="393" spans="16:24" x14ac:dyDescent="0.25">
      <c r="P393" s="143" t="str">
        <f>IF(Table_tbl_ProdcrSupp[[#This Row],[PRODR_SUPP_CD]] = "", "", Table_tbl_ProdcrSupp[[#This Row],[PRODR_SUPP_CD]] &amp; " - " &amp; Table_tbl_ProdcrSupp[[#This Row],[PRODR_SUPP_NM]])</f>
        <v>P0671 - FINN Corporation</v>
      </c>
      <c r="Q393" s="7" t="s">
        <v>15523</v>
      </c>
      <c r="R393" s="7" t="s">
        <v>15524</v>
      </c>
      <c r="T393" s="2" t="s">
        <v>12330</v>
      </c>
      <c r="U393" s="2" t="s">
        <v>12331</v>
      </c>
      <c r="V393" s="2" t="s">
        <v>12332</v>
      </c>
      <c r="W393" s="2" t="s">
        <v>482</v>
      </c>
      <c r="X393" s="2" t="s">
        <v>12297</v>
      </c>
    </row>
    <row r="394" spans="16:24" x14ac:dyDescent="0.25">
      <c r="P394" s="143" t="str">
        <f>IF(Table_tbl_ProdcrSupp[[#This Row],[PRODR_SUPP_CD]] = "", "", Table_tbl_ProdcrSupp[[#This Row],[PRODR_SUPP_CD]] &amp; " - " &amp; Table_tbl_ProdcrSupp[[#This Row],[PRODR_SUPP_NM]])</f>
        <v>2542 - Fisher Sand &amp; Gravel</v>
      </c>
      <c r="Q394" s="7" t="s">
        <v>15525</v>
      </c>
      <c r="R394" s="7" t="s">
        <v>14264</v>
      </c>
      <c r="T394" s="2" t="s">
        <v>12327</v>
      </c>
      <c r="U394" s="2" t="s">
        <v>12328</v>
      </c>
      <c r="V394" s="2" t="s">
        <v>12329</v>
      </c>
      <c r="W394" s="2" t="s">
        <v>103</v>
      </c>
      <c r="X394" s="2" t="s">
        <v>12297</v>
      </c>
    </row>
    <row r="395" spans="16:24" x14ac:dyDescent="0.25">
      <c r="P395" s="143" t="str">
        <f>IF(Table_tbl_ProdcrSupp[[#This Row],[PRODR_SUPP_CD]] = "", "", Table_tbl_ProdcrSupp[[#This Row],[PRODR_SUPP_CD]] &amp; " - " &amp; Table_tbl_ProdcrSupp[[#This Row],[PRODR_SUPP_NM]])</f>
        <v>P0078 - Fitch</v>
      </c>
      <c r="Q395" s="7" t="s">
        <v>15526</v>
      </c>
      <c r="R395" s="7" t="s">
        <v>15527</v>
      </c>
      <c r="T395" s="2" t="s">
        <v>12324</v>
      </c>
      <c r="U395" s="2" t="s">
        <v>12325</v>
      </c>
      <c r="V395" s="2" t="s">
        <v>12326</v>
      </c>
      <c r="W395" s="2" t="s">
        <v>303</v>
      </c>
      <c r="X395" s="2" t="s">
        <v>12297</v>
      </c>
    </row>
    <row r="396" spans="16:24" x14ac:dyDescent="0.25">
      <c r="P396" s="143" t="str">
        <f>IF(Table_tbl_ProdcrSupp[[#This Row],[PRODR_SUPP_CD]] = "", "", Table_tbl_ProdcrSupp[[#This Row],[PRODR_SUPP_CD]] &amp; " - " &amp; Table_tbl_ProdcrSupp[[#This Row],[PRODR_SUPP_NM]])</f>
        <v>P0093 - Five Star Products, Inc.</v>
      </c>
      <c r="Q396" s="7" t="s">
        <v>15528</v>
      </c>
      <c r="R396" s="7" t="s">
        <v>15529</v>
      </c>
      <c r="T396" s="2" t="s">
        <v>12321</v>
      </c>
      <c r="U396" s="2" t="s">
        <v>12322</v>
      </c>
      <c r="V396" s="2" t="s">
        <v>12323</v>
      </c>
      <c r="W396" s="2" t="s">
        <v>5301</v>
      </c>
      <c r="X396" s="2" t="s">
        <v>12297</v>
      </c>
    </row>
    <row r="397" spans="16:24" x14ac:dyDescent="0.25">
      <c r="P397" s="143" t="str">
        <f>IF(Table_tbl_ProdcrSupp[[#This Row],[PRODR_SUPP_CD]] = "", "", Table_tbl_ProdcrSupp[[#This Row],[PRODR_SUPP_CD]] &amp; " - " &amp; Table_tbl_ProdcrSupp[[#This Row],[PRODR_SUPP_NM]])</f>
        <v>6373 - Flatwater Materials</v>
      </c>
      <c r="Q397" s="7" t="s">
        <v>17327</v>
      </c>
      <c r="R397" s="7" t="s">
        <v>17328</v>
      </c>
      <c r="T397" s="2" t="s">
        <v>12318</v>
      </c>
      <c r="U397" s="2" t="s">
        <v>12319</v>
      </c>
      <c r="V397" s="2" t="s">
        <v>12320</v>
      </c>
      <c r="W397" s="2" t="s">
        <v>12317</v>
      </c>
      <c r="X397" s="2" t="s">
        <v>12297</v>
      </c>
    </row>
    <row r="398" spans="16:24" x14ac:dyDescent="0.25">
      <c r="P398" s="143" t="str">
        <f>IF(Table_tbl_ProdcrSupp[[#This Row],[PRODR_SUPP_CD]] = "", "", Table_tbl_ProdcrSupp[[#This Row],[PRODR_SUPP_CD]] &amp; " - " &amp; Table_tbl_ProdcrSupp[[#This Row],[PRODR_SUPP_NM]])</f>
        <v>P0061 - Flex-O-Line</v>
      </c>
      <c r="Q398" s="7" t="s">
        <v>15530</v>
      </c>
      <c r="R398" s="7" t="s">
        <v>17948</v>
      </c>
      <c r="T398" s="2" t="s">
        <v>12314</v>
      </c>
      <c r="U398" s="2" t="s">
        <v>12315</v>
      </c>
      <c r="V398" s="2" t="s">
        <v>12316</v>
      </c>
      <c r="W398" s="2" t="s">
        <v>12313</v>
      </c>
      <c r="X398" s="2" t="s">
        <v>12297</v>
      </c>
    </row>
    <row r="399" spans="16:24" x14ac:dyDescent="0.25">
      <c r="P399" s="143" t="str">
        <f>IF(Table_tbl_ProdcrSupp[[#This Row],[PRODR_SUPP_CD]] = "", "", Table_tbl_ProdcrSupp[[#This Row],[PRODR_SUPP_CD]] &amp; " - " &amp; Table_tbl_ProdcrSupp[[#This Row],[PRODR_SUPP_NM]])</f>
        <v>P0576 - FlexKrete Technologies</v>
      </c>
      <c r="Q399" s="7" t="s">
        <v>15531</v>
      </c>
      <c r="R399" s="7" t="s">
        <v>15532</v>
      </c>
      <c r="T399" s="2" t="s">
        <v>12310</v>
      </c>
      <c r="U399" s="2" t="s">
        <v>12311</v>
      </c>
      <c r="V399" s="2" t="s">
        <v>12312</v>
      </c>
      <c r="W399" s="2" t="s">
        <v>500</v>
      </c>
      <c r="X399" s="2" t="s">
        <v>12297</v>
      </c>
    </row>
    <row r="400" spans="16:24" x14ac:dyDescent="0.25">
      <c r="P400" s="143" t="str">
        <f>IF(Table_tbl_ProdcrSupp[[#This Row],[PRODR_SUPP_CD]] = "", "", Table_tbl_ProdcrSupp[[#This Row],[PRODR_SUPP_CD]] &amp; " - " &amp; Table_tbl_ProdcrSupp[[#This Row],[PRODR_SUPP_NM]])</f>
        <v>P0306 - Flexstake, Inc.</v>
      </c>
      <c r="Q400" s="7" t="s">
        <v>15533</v>
      </c>
      <c r="R400" s="7" t="s">
        <v>15534</v>
      </c>
      <c r="T400" s="2" t="s">
        <v>12307</v>
      </c>
      <c r="U400" s="2" t="s">
        <v>12308</v>
      </c>
      <c r="V400" s="2" t="s">
        <v>12309</v>
      </c>
      <c r="W400" s="2" t="s">
        <v>340</v>
      </c>
      <c r="X400" s="2" t="s">
        <v>12297</v>
      </c>
    </row>
    <row r="401" spans="16:24" x14ac:dyDescent="0.25">
      <c r="P401" s="143" t="str">
        <f>IF(Table_tbl_ProdcrSupp[[#This Row],[PRODR_SUPP_CD]] = "", "", Table_tbl_ProdcrSupp[[#This Row],[PRODR_SUPP_CD]] &amp; " - " &amp; Table_tbl_ProdcrSupp[[#This Row],[PRODR_SUPP_NM]])</f>
        <v>1579 - FLINN PAVING CO. INC.</v>
      </c>
      <c r="Q401" s="7" t="s">
        <v>15535</v>
      </c>
      <c r="R401" s="7" t="s">
        <v>15536</v>
      </c>
      <c r="T401" s="2" t="s">
        <v>12304</v>
      </c>
      <c r="U401" s="2" t="s">
        <v>12305</v>
      </c>
      <c r="V401" s="2" t="s">
        <v>12306</v>
      </c>
      <c r="W401" s="2" t="s">
        <v>374</v>
      </c>
      <c r="X401" s="2" t="s">
        <v>12297</v>
      </c>
    </row>
    <row r="402" spans="16:24" x14ac:dyDescent="0.25">
      <c r="P402" s="143" t="str">
        <f>IF(Table_tbl_ProdcrSupp[[#This Row],[PRODR_SUPP_CD]] = "", "", Table_tbl_ProdcrSupp[[#This Row],[PRODR_SUPP_CD]] &amp; " - " &amp; Table_tbl_ProdcrSupp[[#This Row],[PRODR_SUPP_NM]])</f>
        <v>0400 - Flint Hills Resources</v>
      </c>
      <c r="Q402" s="7" t="s">
        <v>15537</v>
      </c>
      <c r="R402" s="7" t="s">
        <v>15538</v>
      </c>
      <c r="T402" s="2" t="s">
        <v>12301</v>
      </c>
      <c r="U402" s="2" t="s">
        <v>12302</v>
      </c>
      <c r="V402" s="2" t="s">
        <v>12303</v>
      </c>
      <c r="W402" s="2" t="s">
        <v>367</v>
      </c>
      <c r="X402" s="2" t="s">
        <v>12297</v>
      </c>
    </row>
    <row r="403" spans="16:24" x14ac:dyDescent="0.25">
      <c r="P403" s="143" t="str">
        <f>IF(Table_tbl_ProdcrSupp[[#This Row],[PRODR_SUPP_CD]] = "", "", Table_tbl_ProdcrSupp[[#This Row],[PRODR_SUPP_CD]] &amp; " - " &amp; Table_tbl_ProdcrSupp[[#This Row],[PRODR_SUPP_NM]])</f>
        <v>3200 - Flint Rock Products</v>
      </c>
      <c r="Q403" s="7" t="s">
        <v>15539</v>
      </c>
      <c r="R403" s="7" t="s">
        <v>15540</v>
      </c>
      <c r="T403" s="2" t="s">
        <v>12298</v>
      </c>
      <c r="U403" s="2" t="s">
        <v>12299</v>
      </c>
      <c r="V403" s="2" t="s">
        <v>12300</v>
      </c>
      <c r="W403" s="2" t="s">
        <v>240</v>
      </c>
      <c r="X403" s="2" t="s">
        <v>12297</v>
      </c>
    </row>
    <row r="404" spans="16:24" x14ac:dyDescent="0.25">
      <c r="P404" s="143" t="str">
        <f>IF(Table_tbl_ProdcrSupp[[#This Row],[PRODR_SUPP_CD]] = "", "", Table_tbl_ProdcrSupp[[#This Row],[PRODR_SUPP_CD]] &amp; " - " &amp; Table_tbl_ProdcrSupp[[#This Row],[PRODR_SUPP_NM]])</f>
        <v>P0475 - Flint Trading Inc.</v>
      </c>
      <c r="Q404" s="7" t="s">
        <v>15541</v>
      </c>
      <c r="R404" s="7" t="s">
        <v>15542</v>
      </c>
      <c r="T404" s="2" t="s">
        <v>12294</v>
      </c>
      <c r="U404" s="2" t="s">
        <v>12295</v>
      </c>
      <c r="V404" s="2" t="s">
        <v>12296</v>
      </c>
      <c r="W404" s="2" t="s">
        <v>1026</v>
      </c>
      <c r="X404" s="2" t="s">
        <v>12293</v>
      </c>
    </row>
    <row r="405" spans="16:24" x14ac:dyDescent="0.25">
      <c r="P405" s="143" t="str">
        <f>IF(Table_tbl_ProdcrSupp[[#This Row],[PRODR_SUPP_CD]] = "", "", Table_tbl_ProdcrSupp[[#This Row],[PRODR_SUPP_CD]] &amp; " - " &amp; Table_tbl_ProdcrSupp[[#This Row],[PRODR_SUPP_NM]])</f>
        <v>P0793 - Florida Chemical Supply</v>
      </c>
      <c r="Q405" s="7" t="s">
        <v>15543</v>
      </c>
      <c r="R405" s="7" t="s">
        <v>15544</v>
      </c>
      <c r="T405" s="2" t="s">
        <v>12290</v>
      </c>
      <c r="U405" s="2" t="s">
        <v>12291</v>
      </c>
      <c r="V405" s="2" t="s">
        <v>12292</v>
      </c>
      <c r="W405" s="2" t="s">
        <v>235</v>
      </c>
      <c r="X405" s="2" t="s">
        <v>12286</v>
      </c>
    </row>
    <row r="406" spans="16:24" x14ac:dyDescent="0.25">
      <c r="P406" s="143" t="str">
        <f>IF(Table_tbl_ProdcrSupp[[#This Row],[PRODR_SUPP_CD]] = "", "", Table_tbl_ProdcrSupp[[#This Row],[PRODR_SUPP_CD]] &amp; " - " &amp; Table_tbl_ProdcrSupp[[#This Row],[PRODR_SUPP_NM]])</f>
        <v>P0274 - FOL Tape, LLC</v>
      </c>
      <c r="Q406" s="7" t="s">
        <v>15545</v>
      </c>
      <c r="R406" s="7" t="s">
        <v>15546</v>
      </c>
      <c r="T406" s="2" t="s">
        <v>12287</v>
      </c>
      <c r="U406" s="2" t="s">
        <v>12288</v>
      </c>
      <c r="V406" s="2" t="s">
        <v>12289</v>
      </c>
      <c r="W406" s="2" t="s">
        <v>129</v>
      </c>
      <c r="X406" s="2" t="s">
        <v>12286</v>
      </c>
    </row>
    <row r="407" spans="16:24" x14ac:dyDescent="0.25">
      <c r="P407" s="143" t="str">
        <f>IF(Table_tbl_ProdcrSupp[[#This Row],[PRODR_SUPP_CD]] = "", "", Table_tbl_ProdcrSupp[[#This Row],[PRODR_SUPP_CD]] &amp; " - " &amp; Table_tbl_ProdcrSupp[[#This Row],[PRODR_SUPP_NM]])</f>
        <v>P0922 - Foresite</v>
      </c>
      <c r="Q407" s="7" t="s">
        <v>15547</v>
      </c>
      <c r="R407" s="7" t="s">
        <v>15548</v>
      </c>
      <c r="T407" s="2" t="s">
        <v>12283</v>
      </c>
      <c r="U407" s="2" t="s">
        <v>12284</v>
      </c>
      <c r="V407" s="2" t="s">
        <v>12285</v>
      </c>
      <c r="W407" s="2" t="s">
        <v>993</v>
      </c>
      <c r="X407" s="2" t="s">
        <v>4240</v>
      </c>
    </row>
    <row r="408" spans="16:24" x14ac:dyDescent="0.25">
      <c r="P408" s="143" t="str">
        <f>IF(Table_tbl_ProdcrSupp[[#This Row],[PRODR_SUPP_CD]] = "", "", Table_tbl_ProdcrSupp[[#This Row],[PRODR_SUPP_CD]] &amp; " - " &amp; Table_tbl_ProdcrSupp[[#This Row],[PRODR_SUPP_NM]])</f>
        <v>P0910 - Forest Products Distributors</v>
      </c>
      <c r="Q408" s="7" t="s">
        <v>15549</v>
      </c>
      <c r="R408" s="7" t="s">
        <v>15550</v>
      </c>
      <c r="T408" s="2" t="s">
        <v>12280</v>
      </c>
      <c r="U408" s="2" t="s">
        <v>12281</v>
      </c>
      <c r="V408" s="2" t="s">
        <v>12282</v>
      </c>
      <c r="W408" s="2" t="s">
        <v>438</v>
      </c>
      <c r="X408" s="2" t="s">
        <v>12279</v>
      </c>
    </row>
    <row r="409" spans="16:24" x14ac:dyDescent="0.25">
      <c r="P409" s="143" t="str">
        <f>IF(Table_tbl_ProdcrSupp[[#This Row],[PRODR_SUPP_CD]] = "", "", Table_tbl_ProdcrSupp[[#This Row],[PRODR_SUPP_CD]] &amp; " - " &amp; Table_tbl_ProdcrSupp[[#This Row],[PRODR_SUPP_NM]])</f>
        <v>P0776 - Forsheda Pipe Seal Corporation</v>
      </c>
      <c r="Q409" s="7" t="s">
        <v>15551</v>
      </c>
      <c r="R409" s="7" t="s">
        <v>15552</v>
      </c>
      <c r="T409" s="2" t="s">
        <v>12276</v>
      </c>
      <c r="U409" s="2" t="s">
        <v>12277</v>
      </c>
      <c r="V409" s="2" t="s">
        <v>12278</v>
      </c>
      <c r="W409" s="2" t="s">
        <v>1371</v>
      </c>
      <c r="X409" s="2" t="s">
        <v>12275</v>
      </c>
    </row>
    <row r="410" spans="16:24" x14ac:dyDescent="0.25">
      <c r="P410" s="143" t="str">
        <f>IF(Table_tbl_ProdcrSupp[[#This Row],[PRODR_SUPP_CD]] = "", "", Table_tbl_ProdcrSupp[[#This Row],[PRODR_SUPP_CD]] &amp; " - " &amp; Table_tbl_ProdcrSupp[[#This Row],[PRODR_SUPP_NM]])</f>
        <v>2369 - FORT CALHOUN STONE CO.</v>
      </c>
      <c r="Q410" s="7" t="s">
        <v>17329</v>
      </c>
      <c r="R410" s="7" t="s">
        <v>17330</v>
      </c>
      <c r="T410" s="2" t="s">
        <v>12272</v>
      </c>
      <c r="U410" s="2" t="s">
        <v>12273</v>
      </c>
      <c r="V410" s="2" t="s">
        <v>12274</v>
      </c>
      <c r="W410" s="2" t="s">
        <v>1608</v>
      </c>
      <c r="X410" s="2" t="s">
        <v>12268</v>
      </c>
    </row>
    <row r="411" spans="16:24" x14ac:dyDescent="0.25">
      <c r="P411" s="143" t="str">
        <f>IF(Table_tbl_ProdcrSupp[[#This Row],[PRODR_SUPP_CD]] = "", "", Table_tbl_ProdcrSupp[[#This Row],[PRODR_SUPP_CD]] &amp; " - " &amp; Table_tbl_ProdcrSupp[[#This Row],[PRODR_SUPP_NM]])</f>
        <v>C117 - FORTERRA</v>
      </c>
      <c r="Q411" s="7" t="s">
        <v>15553</v>
      </c>
      <c r="R411" s="7" t="s">
        <v>15554</v>
      </c>
      <c r="T411" s="2" t="s">
        <v>12269</v>
      </c>
      <c r="U411" s="2" t="s">
        <v>12270</v>
      </c>
      <c r="V411" s="2" t="s">
        <v>12271</v>
      </c>
      <c r="W411" s="2" t="s">
        <v>2632</v>
      </c>
      <c r="X411" s="2" t="s">
        <v>12268</v>
      </c>
    </row>
    <row r="412" spans="16:24" x14ac:dyDescent="0.25">
      <c r="P412" s="143" t="str">
        <f>IF(Table_tbl_ProdcrSupp[[#This Row],[PRODR_SUPP_CD]] = "", "", Table_tbl_ProdcrSupp[[#This Row],[PRODR_SUPP_CD]] &amp; " - " &amp; Table_tbl_ProdcrSupp[[#This Row],[PRODR_SUPP_NM]])</f>
        <v>P0786 - Foster Geotechnical</v>
      </c>
      <c r="Q412" s="7" t="s">
        <v>15555</v>
      </c>
      <c r="R412" s="7" t="s">
        <v>15556</v>
      </c>
      <c r="T412" s="2" t="s">
        <v>12265</v>
      </c>
      <c r="U412" s="2" t="s">
        <v>12266</v>
      </c>
      <c r="V412" s="2" t="s">
        <v>12267</v>
      </c>
      <c r="W412" s="2" t="s">
        <v>1057</v>
      </c>
      <c r="X412" s="2" t="s">
        <v>12264</v>
      </c>
    </row>
    <row r="413" spans="16:24" x14ac:dyDescent="0.25">
      <c r="P413" s="143" t="str">
        <f>IF(Table_tbl_ProdcrSupp[[#This Row],[PRODR_SUPP_CD]] = "", "", Table_tbl_ProdcrSupp[[#This Row],[PRODR_SUPP_CD]] &amp; " - " &amp; Table_tbl_ProdcrSupp[[#This Row],[PRODR_SUPP_NM]])</f>
        <v>P0839 - Fox Industries</v>
      </c>
      <c r="Q413" s="7" t="s">
        <v>15557</v>
      </c>
      <c r="R413" s="7" t="s">
        <v>15558</v>
      </c>
      <c r="T413" s="2" t="s">
        <v>12261</v>
      </c>
      <c r="U413" s="2" t="s">
        <v>12262</v>
      </c>
      <c r="V413" s="2" t="s">
        <v>12263</v>
      </c>
      <c r="W413" s="2" t="s">
        <v>634</v>
      </c>
      <c r="X413" s="2" t="s">
        <v>12256</v>
      </c>
    </row>
    <row r="414" spans="16:24" x14ac:dyDescent="0.25">
      <c r="P414" s="143" t="str">
        <f>IF(Table_tbl_ProdcrSupp[[#This Row],[PRODR_SUPP_CD]] = "", "", Table_tbl_ProdcrSupp[[#This Row],[PRODR_SUPP_CD]] &amp; " - " &amp; Table_tbl_ProdcrSupp[[#This Row],[PRODR_SUPP_NM]])</f>
        <v>P0898 - Frank Black Pipe &amp; Supply</v>
      </c>
      <c r="Q414" s="7" t="s">
        <v>15559</v>
      </c>
      <c r="R414" s="7" t="s">
        <v>15560</v>
      </c>
      <c r="T414" s="2" t="s">
        <v>12258</v>
      </c>
      <c r="U414" s="2" t="s">
        <v>12259</v>
      </c>
      <c r="V414" s="2" t="s">
        <v>12260</v>
      </c>
      <c r="W414" s="2" t="s">
        <v>12257</v>
      </c>
      <c r="X414" s="2" t="s">
        <v>12256</v>
      </c>
    </row>
    <row r="415" spans="16:24" x14ac:dyDescent="0.25">
      <c r="P415" s="143" t="str">
        <f>IF(Table_tbl_ProdcrSupp[[#This Row],[PRODR_SUPP_CD]] = "", "", Table_tbl_ProdcrSupp[[#This Row],[PRODR_SUPP_CD]] &amp; " - " &amp; Table_tbl_ProdcrSupp[[#This Row],[PRODR_SUPP_NM]])</f>
        <v>P0911 - Franklin Industries</v>
      </c>
      <c r="Q415" s="7" t="s">
        <v>15561</v>
      </c>
      <c r="R415" s="7" t="s">
        <v>15562</v>
      </c>
      <c r="T415" s="2" t="s">
        <v>16938</v>
      </c>
      <c r="U415" s="2" t="s">
        <v>16937</v>
      </c>
      <c r="V415" s="2" t="s">
        <v>16936</v>
      </c>
      <c r="W415" s="2" t="s">
        <v>655</v>
      </c>
      <c r="X415" s="2" t="s">
        <v>16939</v>
      </c>
    </row>
    <row r="416" spans="16:24" x14ac:dyDescent="0.25">
      <c r="P416" s="143" t="str">
        <f>IF(Table_tbl_ProdcrSupp[[#This Row],[PRODR_SUPP_CD]] = "", "", Table_tbl_ProdcrSupp[[#This Row],[PRODR_SUPP_CD]] &amp; " - " &amp; Table_tbl_ProdcrSupp[[#This Row],[PRODR_SUPP_NM]])</f>
        <v>P0794 - Franklynn Industries</v>
      </c>
      <c r="Q416" s="7" t="s">
        <v>15563</v>
      </c>
      <c r="R416" s="7" t="s">
        <v>15564</v>
      </c>
      <c r="T416" s="2" t="s">
        <v>12253</v>
      </c>
      <c r="U416" s="2" t="s">
        <v>12254</v>
      </c>
      <c r="V416" s="2" t="s">
        <v>12255</v>
      </c>
      <c r="W416" s="2" t="s">
        <v>4811</v>
      </c>
      <c r="X416" s="2" t="s">
        <v>2738</v>
      </c>
    </row>
    <row r="417" spans="16:24" x14ac:dyDescent="0.25">
      <c r="P417" s="143" t="str">
        <f>IF(Table_tbl_ProdcrSupp[[#This Row],[PRODR_SUPP_CD]] = "", "", Table_tbl_ProdcrSupp[[#This Row],[PRODR_SUPP_CD]] &amp; " - " &amp; Table_tbl_ProdcrSupp[[#This Row],[PRODR_SUPP_NM]])</f>
        <v>P0795 - Franmar Chemical, Inc.</v>
      </c>
      <c r="Q417" s="7" t="s">
        <v>15565</v>
      </c>
      <c r="R417" s="7" t="s">
        <v>15566</v>
      </c>
      <c r="T417" s="2" t="s">
        <v>12251</v>
      </c>
      <c r="U417" s="2" t="s">
        <v>12252</v>
      </c>
      <c r="V417" s="2" t="s">
        <v>16940</v>
      </c>
      <c r="W417" s="2" t="s">
        <v>5301</v>
      </c>
      <c r="X417" s="2" t="s">
        <v>12250</v>
      </c>
    </row>
    <row r="418" spans="16:24" x14ac:dyDescent="0.25">
      <c r="P418" s="143" t="str">
        <f>IF(Table_tbl_ProdcrSupp[[#This Row],[PRODR_SUPP_CD]] = "", "", Table_tbl_ProdcrSupp[[#This Row],[PRODR_SUPP_CD]] &amp; " - " &amp; Table_tbl_ProdcrSupp[[#This Row],[PRODR_SUPP_NM]])</f>
        <v>P1028 - Fratco inc</v>
      </c>
      <c r="Q418" s="7" t="s">
        <v>15567</v>
      </c>
      <c r="R418" s="7" t="s">
        <v>15568</v>
      </c>
      <c r="T418" s="2" t="s">
        <v>12247</v>
      </c>
      <c r="U418" s="2" t="s">
        <v>12248</v>
      </c>
      <c r="V418" s="2" t="s">
        <v>12249</v>
      </c>
      <c r="W418" s="2" t="s">
        <v>129</v>
      </c>
      <c r="X418" s="2" t="s">
        <v>12246</v>
      </c>
    </row>
    <row r="419" spans="16:24" x14ac:dyDescent="0.25">
      <c r="P419" s="143" t="str">
        <f>IF(Table_tbl_ProdcrSupp[[#This Row],[PRODR_SUPP_CD]] = "", "", Table_tbl_ProdcrSupp[[#This Row],[PRODR_SUPP_CD]] &amp; " - " &amp; Table_tbl_ProdcrSupp[[#This Row],[PRODR_SUPP_NM]])</f>
        <v>P1060 - Frederick Quarry</v>
      </c>
      <c r="Q419" s="7" t="s">
        <v>17186</v>
      </c>
      <c r="R419" s="7" t="s">
        <v>14284</v>
      </c>
      <c r="T419" s="2" t="s">
        <v>12243</v>
      </c>
      <c r="U419" s="2" t="s">
        <v>12244</v>
      </c>
      <c r="V419" s="2" t="s">
        <v>12245</v>
      </c>
      <c r="W419" s="2" t="s">
        <v>482</v>
      </c>
      <c r="X419" s="2" t="s">
        <v>12242</v>
      </c>
    </row>
    <row r="420" spans="16:24" x14ac:dyDescent="0.25">
      <c r="P420" s="143" t="str">
        <f>IF(Table_tbl_ProdcrSupp[[#This Row],[PRODR_SUPP_CD]] = "", "", Table_tbl_ProdcrSupp[[#This Row],[PRODR_SUPP_CD]] &amp; " - " &amp; Table_tbl_ProdcrSupp[[#This Row],[PRODR_SUPP_NM]])</f>
        <v>P0335 - Friendly Environment</v>
      </c>
      <c r="Q420" s="7" t="s">
        <v>15569</v>
      </c>
      <c r="R420" s="7" t="s">
        <v>15570</v>
      </c>
      <c r="T420" s="2" t="s">
        <v>12239</v>
      </c>
      <c r="U420" s="2" t="s">
        <v>12240</v>
      </c>
      <c r="V420" s="2" t="s">
        <v>12241</v>
      </c>
      <c r="W420" s="2" t="s">
        <v>1605</v>
      </c>
      <c r="X420" s="2" t="s">
        <v>12232</v>
      </c>
    </row>
    <row r="421" spans="16:24" x14ac:dyDescent="0.25">
      <c r="P421" s="143" t="str">
        <f>IF(Table_tbl_ProdcrSupp[[#This Row],[PRODR_SUPP_CD]] = "", "", Table_tbl_ProdcrSupp[[#This Row],[PRODR_SUPP_CD]] &amp; " - " &amp; Table_tbl_ProdcrSupp[[#This Row],[PRODR_SUPP_NM]])</f>
        <v>P0122 - Fritz Pak Corporation</v>
      </c>
      <c r="Q421" s="7" t="s">
        <v>15571</v>
      </c>
      <c r="R421" s="7" t="s">
        <v>15572</v>
      </c>
      <c r="T421" s="2" t="s">
        <v>12236</v>
      </c>
      <c r="U421" s="2" t="s">
        <v>12237</v>
      </c>
      <c r="V421" s="2" t="s">
        <v>12238</v>
      </c>
      <c r="W421" s="2" t="s">
        <v>277</v>
      </c>
      <c r="X421" s="2" t="s">
        <v>12232</v>
      </c>
    </row>
    <row r="422" spans="16:24" x14ac:dyDescent="0.25">
      <c r="P422" s="143" t="str">
        <f>IF(Table_tbl_ProdcrSupp[[#This Row],[PRODR_SUPP_CD]] = "", "", Table_tbl_ProdcrSupp[[#This Row],[PRODR_SUPP_CD]] &amp; " - " &amp; Table_tbl_ProdcrSupp[[#This Row],[PRODR_SUPP_NM]])</f>
        <v>P0369 - Frontier Bag Co., Inc.</v>
      </c>
      <c r="Q422" s="7" t="s">
        <v>15573</v>
      </c>
      <c r="R422" s="7" t="s">
        <v>15574</v>
      </c>
      <c r="T422" s="2" t="s">
        <v>12233</v>
      </c>
      <c r="U422" s="2" t="s">
        <v>12234</v>
      </c>
      <c r="V422" s="2" t="s">
        <v>12235</v>
      </c>
      <c r="W422" s="2" t="s">
        <v>8304</v>
      </c>
      <c r="X422" s="2" t="s">
        <v>12232</v>
      </c>
    </row>
    <row r="423" spans="16:24" x14ac:dyDescent="0.25">
      <c r="P423" s="143" t="str">
        <f>IF(Table_tbl_ProdcrSupp[[#This Row],[PRODR_SUPP_CD]] = "", "", Table_tbl_ProdcrSupp[[#This Row],[PRODR_SUPP_CD]] &amp; " - " &amp; Table_tbl_ProdcrSupp[[#This Row],[PRODR_SUPP_NM]])</f>
        <v>3491 - FRONTIER OIL CO.</v>
      </c>
      <c r="Q423" s="7" t="s">
        <v>17331</v>
      </c>
      <c r="R423" s="7" t="s">
        <v>17332</v>
      </c>
      <c r="T423" s="2" t="s">
        <v>12229</v>
      </c>
      <c r="U423" s="2" t="s">
        <v>12230</v>
      </c>
      <c r="V423" s="2" t="s">
        <v>12231</v>
      </c>
      <c r="W423" s="2" t="s">
        <v>557</v>
      </c>
      <c r="X423" s="2" t="s">
        <v>12228</v>
      </c>
    </row>
    <row r="424" spans="16:24" x14ac:dyDescent="0.25">
      <c r="P424" s="143" t="str">
        <f>IF(Table_tbl_ProdcrSupp[[#This Row],[PRODR_SUPP_CD]] = "", "", Table_tbl_ProdcrSupp[[#This Row],[PRODR_SUPP_CD]] &amp; " - " &amp; Table_tbl_ProdcrSupp[[#This Row],[PRODR_SUPP_NM]])</f>
        <v>P0796 - Fuchs Lubricants Company</v>
      </c>
      <c r="Q424" s="7" t="s">
        <v>15575</v>
      </c>
      <c r="R424" s="7" t="s">
        <v>15576</v>
      </c>
      <c r="T424" s="2" t="s">
        <v>12225</v>
      </c>
      <c r="U424" s="2" t="s">
        <v>12226</v>
      </c>
      <c r="V424" s="2" t="s">
        <v>12227</v>
      </c>
      <c r="W424" s="2" t="s">
        <v>253</v>
      </c>
      <c r="X424" s="2" t="s">
        <v>12224</v>
      </c>
    </row>
    <row r="425" spans="16:24" x14ac:dyDescent="0.25">
      <c r="P425" s="143" t="str">
        <f>IF(Table_tbl_ProdcrSupp[[#This Row],[PRODR_SUPP_CD]] = "", "", Table_tbl_ProdcrSupp[[#This Row],[PRODR_SUPP_CD]] &amp; " - " &amp; Table_tbl_ProdcrSupp[[#This Row],[PRODR_SUPP_NM]])</f>
        <v>P0387 - Fuller Construction Company, Inc.</v>
      </c>
      <c r="Q425" s="7" t="s">
        <v>15577</v>
      </c>
      <c r="R425" s="7" t="s">
        <v>15578</v>
      </c>
      <c r="T425" s="2" t="s">
        <v>12221</v>
      </c>
      <c r="U425" s="2" t="s">
        <v>12222</v>
      </c>
      <c r="V425" s="2" t="s">
        <v>12223</v>
      </c>
      <c r="W425" s="2" t="s">
        <v>9547</v>
      </c>
      <c r="X425" s="2" t="s">
        <v>12220</v>
      </c>
    </row>
    <row r="426" spans="16:24" x14ac:dyDescent="0.25">
      <c r="P426" s="143" t="str">
        <f>IF(Table_tbl_ProdcrSupp[[#This Row],[PRODR_SUPP_CD]] = "", "", Table_tbl_ProdcrSupp[[#This Row],[PRODR_SUPP_CD]] &amp; " - " &amp; Table_tbl_ProdcrSupp[[#This Row],[PRODR_SUPP_NM]])</f>
        <v>P0797 - G &amp; G Products</v>
      </c>
      <c r="Q426" s="7" t="s">
        <v>15579</v>
      </c>
      <c r="R426" s="7" t="s">
        <v>17333</v>
      </c>
      <c r="T426" s="2" t="s">
        <v>12217</v>
      </c>
      <c r="U426" s="2" t="s">
        <v>12218</v>
      </c>
      <c r="V426" s="2" t="s">
        <v>12219</v>
      </c>
      <c r="W426" s="2" t="s">
        <v>508</v>
      </c>
      <c r="X426" s="2" t="s">
        <v>12216</v>
      </c>
    </row>
    <row r="427" spans="16:24" x14ac:dyDescent="0.25">
      <c r="P427" s="143" t="str">
        <f>IF(Table_tbl_ProdcrSupp[[#This Row],[PRODR_SUPP_CD]] = "", "", Table_tbl_ProdcrSupp[[#This Row],[PRODR_SUPP_CD]] &amp; " - " &amp; Table_tbl_ProdcrSupp[[#This Row],[PRODR_SUPP_NM]])</f>
        <v>P0204 - G &amp; G Services, Inc.</v>
      </c>
      <c r="Q427" s="7" t="s">
        <v>15580</v>
      </c>
      <c r="R427" s="7" t="s">
        <v>15581</v>
      </c>
      <c r="T427" s="2" t="s">
        <v>12213</v>
      </c>
      <c r="U427" s="2" t="s">
        <v>12214</v>
      </c>
      <c r="V427" s="2" t="s">
        <v>12215</v>
      </c>
      <c r="W427" s="2" t="s">
        <v>634</v>
      </c>
      <c r="X427" s="2" t="s">
        <v>12212</v>
      </c>
    </row>
    <row r="428" spans="16:24" x14ac:dyDescent="0.25">
      <c r="P428" s="143" t="str">
        <f>IF(Table_tbl_ProdcrSupp[[#This Row],[PRODR_SUPP_CD]] = "", "", Table_tbl_ProdcrSupp[[#This Row],[PRODR_SUPP_CD]] &amp; " - " &amp; Table_tbl_ProdcrSupp[[#This Row],[PRODR_SUPP_NM]])</f>
        <v>3700 - G-3 Enterprises</v>
      </c>
      <c r="Q428" s="7" t="s">
        <v>15582</v>
      </c>
      <c r="R428" s="7" t="s">
        <v>13864</v>
      </c>
      <c r="T428" s="2" t="s">
        <v>12209</v>
      </c>
      <c r="U428" s="2" t="s">
        <v>12210</v>
      </c>
      <c r="V428" s="2" t="s">
        <v>12211</v>
      </c>
      <c r="W428" s="2" t="s">
        <v>193</v>
      </c>
      <c r="X428" s="2" t="s">
        <v>12208</v>
      </c>
    </row>
    <row r="429" spans="16:24" x14ac:dyDescent="0.25">
      <c r="P429" s="143" t="str">
        <f>IF(Table_tbl_ProdcrSupp[[#This Row],[PRODR_SUPP_CD]] = "", "", Table_tbl_ProdcrSupp[[#This Row],[PRODR_SUPP_CD]] &amp; " - " &amp; Table_tbl_ProdcrSupp[[#This Row],[PRODR_SUPP_NM]])</f>
        <v>P0991 - Galvan</v>
      </c>
      <c r="Q429" s="7" t="s">
        <v>15583</v>
      </c>
      <c r="R429" s="7" t="s">
        <v>15584</v>
      </c>
      <c r="T429" s="2" t="s">
        <v>12206</v>
      </c>
      <c r="U429" s="2" t="s">
        <v>12207</v>
      </c>
      <c r="V429" s="2" t="s">
        <v>16941</v>
      </c>
      <c r="W429" s="2" t="s">
        <v>4749</v>
      </c>
      <c r="X429" s="2" t="s">
        <v>12205</v>
      </c>
    </row>
    <row r="430" spans="16:24" x14ac:dyDescent="0.25">
      <c r="P430" s="143" t="str">
        <f>IF(Table_tbl_ProdcrSupp[[#This Row],[PRODR_SUPP_CD]] = "", "", Table_tbl_ProdcrSupp[[#This Row],[PRODR_SUPP_CD]] &amp; " - " &amp; Table_tbl_ProdcrSupp[[#This Row],[PRODR_SUPP_NM]])</f>
        <v>P1061 - Gana Farms LLC</v>
      </c>
      <c r="Q430" s="7" t="s">
        <v>17187</v>
      </c>
      <c r="R430" s="7" t="s">
        <v>15585</v>
      </c>
      <c r="T430" s="2" t="s">
        <v>12202</v>
      </c>
      <c r="U430" s="2" t="s">
        <v>12203</v>
      </c>
      <c r="V430" s="2" t="s">
        <v>12204</v>
      </c>
      <c r="W430" s="2" t="s">
        <v>12006</v>
      </c>
      <c r="X430" s="2" t="s">
        <v>12201</v>
      </c>
    </row>
    <row r="431" spans="16:24" x14ac:dyDescent="0.25">
      <c r="P431" s="143" t="str">
        <f>IF(Table_tbl_ProdcrSupp[[#This Row],[PRODR_SUPP_CD]] = "", "", Table_tbl_ProdcrSupp[[#This Row],[PRODR_SUPP_CD]] &amp; " - " &amp; Table_tbl_ProdcrSupp[[#This Row],[PRODR_SUPP_NM]])</f>
        <v>1242 - GARCIA-CHICOINE ENTERPRISES INC.</v>
      </c>
      <c r="Q431" s="7" t="s">
        <v>15586</v>
      </c>
      <c r="R431" s="7" t="s">
        <v>15587</v>
      </c>
      <c r="T431" s="2" t="s">
        <v>12198</v>
      </c>
      <c r="U431" s="2" t="s">
        <v>12199</v>
      </c>
      <c r="V431" s="2" t="s">
        <v>12200</v>
      </c>
      <c r="W431" s="2" t="s">
        <v>2617</v>
      </c>
      <c r="X431" s="2" t="s">
        <v>12197</v>
      </c>
    </row>
    <row r="432" spans="16:24" x14ac:dyDescent="0.25">
      <c r="P432" s="143" t="str">
        <f>IF(Table_tbl_ProdcrSupp[[#This Row],[PRODR_SUPP_CD]] = "", "", Table_tbl_ProdcrSupp[[#This Row],[PRODR_SUPP_CD]] &amp; " - " &amp; Table_tbl_ProdcrSupp[[#This Row],[PRODR_SUPP_NM]])</f>
        <v>P0198 - Garlock Rubber Technologies</v>
      </c>
      <c r="Q432" s="7" t="s">
        <v>15588</v>
      </c>
      <c r="R432" s="7" t="s">
        <v>15589</v>
      </c>
      <c r="T432" s="2" t="s">
        <v>12194</v>
      </c>
      <c r="U432" s="2" t="s">
        <v>12195</v>
      </c>
      <c r="V432" s="2" t="s">
        <v>12196</v>
      </c>
      <c r="W432" s="2" t="s">
        <v>1269</v>
      </c>
      <c r="X432" s="2" t="s">
        <v>12193</v>
      </c>
    </row>
    <row r="433" spans="16:24" x14ac:dyDescent="0.25">
      <c r="P433" s="143" t="str">
        <f>IF(Table_tbl_ProdcrSupp[[#This Row],[PRODR_SUPP_CD]] = "", "", Table_tbl_ProdcrSupp[[#This Row],[PRODR_SUPP_CD]] &amp; " - " &amp; Table_tbl_ProdcrSupp[[#This Row],[PRODR_SUPP_NM]])</f>
        <v>3683 - Garrison Sand &amp; Gravel</v>
      </c>
      <c r="Q433" s="7" t="s">
        <v>15590</v>
      </c>
      <c r="R433" s="7" t="s">
        <v>13867</v>
      </c>
      <c r="T433" s="2" t="s">
        <v>12190</v>
      </c>
      <c r="U433" s="2" t="s">
        <v>12191</v>
      </c>
      <c r="V433" s="2" t="s">
        <v>12192</v>
      </c>
      <c r="W433" s="2" t="s">
        <v>4799</v>
      </c>
      <c r="X433" s="2" t="s">
        <v>12186</v>
      </c>
    </row>
    <row r="434" spans="16:24" x14ac:dyDescent="0.25">
      <c r="P434" s="143" t="str">
        <f>IF(Table_tbl_ProdcrSupp[[#This Row],[PRODR_SUPP_CD]] = "", "", Table_tbl_ProdcrSupp[[#This Row],[PRODR_SUPP_CD]] &amp; " - " &amp; Table_tbl_ProdcrSupp[[#This Row],[PRODR_SUPP_NM]])</f>
        <v>P1062 - Gary Backus Gravel</v>
      </c>
      <c r="Q434" s="7" t="s">
        <v>17188</v>
      </c>
      <c r="R434" s="7" t="s">
        <v>15591</v>
      </c>
      <c r="T434" s="2" t="s">
        <v>12187</v>
      </c>
      <c r="U434" s="2" t="s">
        <v>12188</v>
      </c>
      <c r="V434" s="2" t="s">
        <v>12189</v>
      </c>
      <c r="W434" s="2" t="s">
        <v>9911</v>
      </c>
      <c r="X434" s="2" t="s">
        <v>12186</v>
      </c>
    </row>
    <row r="435" spans="16:24" x14ac:dyDescent="0.25">
      <c r="P435" s="143" t="str">
        <f>IF(Table_tbl_ProdcrSupp[[#This Row],[PRODR_SUPP_CD]] = "", "", Table_tbl_ProdcrSupp[[#This Row],[PRODR_SUPP_CD]] &amp; " - " &amp; Table_tbl_ProdcrSupp[[#This Row],[PRODR_SUPP_NM]])</f>
        <v>1656 - GARY SMITH CONSTRUCTION CO. INC.</v>
      </c>
      <c r="Q435" s="7" t="s">
        <v>15592</v>
      </c>
      <c r="R435" s="7" t="s">
        <v>15593</v>
      </c>
      <c r="T435" s="2" t="s">
        <v>12183</v>
      </c>
      <c r="U435" s="2" t="s">
        <v>12184</v>
      </c>
      <c r="V435" s="2" t="s">
        <v>12185</v>
      </c>
      <c r="W435" s="2" t="s">
        <v>557</v>
      </c>
      <c r="X435" s="2" t="s">
        <v>12182</v>
      </c>
    </row>
    <row r="436" spans="16:24" x14ac:dyDescent="0.25">
      <c r="P436" s="143" t="str">
        <f>IF(Table_tbl_ProdcrSupp[[#This Row],[PRODR_SUPP_CD]] = "", "", Table_tbl_ProdcrSupp[[#This Row],[PRODR_SUPP_CD]] &amp; " - " &amp; Table_tbl_ProdcrSupp[[#This Row],[PRODR_SUPP_NM]])</f>
        <v>P1063 - Gayman Sand &amp; Gravel</v>
      </c>
      <c r="Q436" s="7" t="s">
        <v>17189</v>
      </c>
      <c r="R436" s="7" t="s">
        <v>13982</v>
      </c>
      <c r="T436" s="2" t="s">
        <v>12179</v>
      </c>
      <c r="U436" s="2" t="s">
        <v>12180</v>
      </c>
      <c r="V436" s="2" t="s">
        <v>12181</v>
      </c>
      <c r="W436" s="2" t="s">
        <v>606</v>
      </c>
      <c r="X436" s="2" t="s">
        <v>12178</v>
      </c>
    </row>
    <row r="437" spans="16:24" x14ac:dyDescent="0.25">
      <c r="P437" s="143" t="str">
        <f>IF(Table_tbl_ProdcrSupp[[#This Row],[PRODR_SUPP_CD]] = "", "", Table_tbl_ProdcrSupp[[#This Row],[PRODR_SUPP_CD]] &amp; " - " &amp; Table_tbl_ProdcrSupp[[#This Row],[PRODR_SUPP_NM]])</f>
        <v>3985 - GCC of America, Inc.</v>
      </c>
      <c r="Q437" s="7" t="s">
        <v>17334</v>
      </c>
      <c r="R437" s="7" t="s">
        <v>17335</v>
      </c>
      <c r="T437" s="2" t="s">
        <v>12175</v>
      </c>
      <c r="U437" s="2" t="s">
        <v>12176</v>
      </c>
      <c r="V437" s="2" t="s">
        <v>12177</v>
      </c>
      <c r="W437" s="2" t="s">
        <v>735</v>
      </c>
      <c r="X437" s="2" t="s">
        <v>12171</v>
      </c>
    </row>
    <row r="438" spans="16:24" x14ac:dyDescent="0.25">
      <c r="P438" s="143" t="str">
        <f>IF(Table_tbl_ProdcrSupp[[#This Row],[PRODR_SUPP_CD]] = "", "", Table_tbl_ProdcrSupp[[#This Row],[PRODR_SUPP_CD]] &amp; " - " &amp; Table_tbl_ProdcrSupp[[#This Row],[PRODR_SUPP_NM]])</f>
        <v>P0851 - GCP Applied Technologies</v>
      </c>
      <c r="Q438" s="7" t="s">
        <v>15594</v>
      </c>
      <c r="R438" s="7" t="s">
        <v>15595</v>
      </c>
      <c r="T438" s="2" t="s">
        <v>12172</v>
      </c>
      <c r="U438" s="2" t="s">
        <v>12173</v>
      </c>
      <c r="V438" s="2" t="s">
        <v>12174</v>
      </c>
      <c r="W438" s="2" t="s">
        <v>1640</v>
      </c>
      <c r="X438" s="2" t="s">
        <v>12171</v>
      </c>
    </row>
    <row r="439" spans="16:24" x14ac:dyDescent="0.25">
      <c r="P439" s="143" t="str">
        <f>IF(Table_tbl_ProdcrSupp[[#This Row],[PRODR_SUPP_CD]] = "", "", Table_tbl_ProdcrSupp[[#This Row],[PRODR_SUPP_CD]] &amp; " - " &amp; Table_tbl_ProdcrSupp[[#This Row],[PRODR_SUPP_NM]])</f>
        <v>P0501 - GE</v>
      </c>
      <c r="Q439" s="7" t="s">
        <v>15596</v>
      </c>
      <c r="R439" s="7" t="s">
        <v>15597</v>
      </c>
      <c r="T439" s="2" t="s">
        <v>12168</v>
      </c>
      <c r="U439" s="2" t="s">
        <v>12169</v>
      </c>
      <c r="V439" s="2" t="s">
        <v>12170</v>
      </c>
      <c r="W439" s="2" t="s">
        <v>1180</v>
      </c>
      <c r="X439" s="2" t="s">
        <v>12167</v>
      </c>
    </row>
    <row r="440" spans="16:24" x14ac:dyDescent="0.25">
      <c r="P440" s="143" t="str">
        <f>IF(Table_tbl_ProdcrSupp[[#This Row],[PRODR_SUPP_CD]] = "", "", Table_tbl_ProdcrSupp[[#This Row],[PRODR_SUPP_CD]] &amp; " - " &amp; Table_tbl_ProdcrSupp[[#This Row],[PRODR_SUPP_NM]])</f>
        <v>2235 - GEHRING CONSTRUCTION &amp; READY MIX CO., INC.</v>
      </c>
      <c r="Q440" s="7" t="s">
        <v>17190</v>
      </c>
      <c r="R440" s="7" t="s">
        <v>17191</v>
      </c>
      <c r="T440" s="2" t="s">
        <v>12164</v>
      </c>
      <c r="U440" s="2" t="s">
        <v>12165</v>
      </c>
      <c r="V440" s="2" t="s">
        <v>12166</v>
      </c>
      <c r="W440" s="2" t="s">
        <v>12163</v>
      </c>
      <c r="X440" s="2" t="s">
        <v>12162</v>
      </c>
    </row>
    <row r="441" spans="16:24" x14ac:dyDescent="0.25">
      <c r="P441" s="143" t="str">
        <f>IF(Table_tbl_ProdcrSupp[[#This Row],[PRODR_SUPP_CD]] = "", "", Table_tbl_ProdcrSupp[[#This Row],[PRODR_SUPP_CD]] &amp; " - " &amp; Table_tbl_ProdcrSupp[[#This Row],[PRODR_SUPP_NM]])</f>
        <v>P0493 - Gelcore</v>
      </c>
      <c r="Q441" s="7" t="s">
        <v>15598</v>
      </c>
      <c r="R441" s="7" t="s">
        <v>15599</v>
      </c>
      <c r="T441" s="2" t="s">
        <v>12159</v>
      </c>
      <c r="U441" s="2" t="s">
        <v>12160</v>
      </c>
      <c r="V441" s="2" t="s">
        <v>12161</v>
      </c>
      <c r="W441" s="2" t="s">
        <v>12158</v>
      </c>
      <c r="X441" s="2" t="s">
        <v>12157</v>
      </c>
    </row>
    <row r="442" spans="16:24" x14ac:dyDescent="0.25">
      <c r="P442" s="143" t="str">
        <f>IF(Table_tbl_ProdcrSupp[[#This Row],[PRODR_SUPP_CD]] = "", "", Table_tbl_ProdcrSupp[[#This Row],[PRODR_SUPP_CD]] &amp; " - " &amp; Table_tbl_ProdcrSupp[[#This Row],[PRODR_SUPP_NM]])</f>
        <v>P0937 - General Cable</v>
      </c>
      <c r="Q442" s="7" t="s">
        <v>15600</v>
      </c>
      <c r="R442" s="7" t="s">
        <v>15601</v>
      </c>
      <c r="T442" s="2" t="s">
        <v>12154</v>
      </c>
      <c r="U442" s="2" t="s">
        <v>12155</v>
      </c>
      <c r="V442" s="2" t="s">
        <v>12156</v>
      </c>
      <c r="W442" s="2" t="s">
        <v>445</v>
      </c>
      <c r="X442" s="2" t="s">
        <v>12153</v>
      </c>
    </row>
    <row r="443" spans="16:24" x14ac:dyDescent="0.25">
      <c r="P443" s="143" t="str">
        <f>IF(Table_tbl_ProdcrSupp[[#This Row],[PRODR_SUPP_CD]] = "", "", Table_tbl_ProdcrSupp[[#This Row],[PRODR_SUPP_CD]] &amp; " - " &amp; Table_tbl_ProdcrSupp[[#This Row],[PRODR_SUPP_NM]])</f>
        <v>P0743 - General Electric Lighting</v>
      </c>
      <c r="Q443" s="7" t="s">
        <v>15602</v>
      </c>
      <c r="R443" s="7" t="s">
        <v>15603</v>
      </c>
      <c r="T443" s="2" t="s">
        <v>12150</v>
      </c>
      <c r="U443" s="2" t="s">
        <v>12151</v>
      </c>
      <c r="V443" s="2" t="s">
        <v>12152</v>
      </c>
      <c r="W443" s="2" t="s">
        <v>500</v>
      </c>
      <c r="X443" s="2" t="s">
        <v>12149</v>
      </c>
    </row>
    <row r="444" spans="16:24" x14ac:dyDescent="0.25">
      <c r="P444" s="143" t="str">
        <f>IF(Table_tbl_ProdcrSupp[[#This Row],[PRODR_SUPP_CD]] = "", "", Table_tbl_ProdcrSupp[[#This Row],[PRODR_SUPP_CD]] &amp; " - " &amp; Table_tbl_ProdcrSupp[[#This Row],[PRODR_SUPP_NM]])</f>
        <v>P0123 - General Resources Technology</v>
      </c>
      <c r="Q444" s="7" t="s">
        <v>15604</v>
      </c>
      <c r="R444" s="7" t="s">
        <v>15605</v>
      </c>
      <c r="T444" s="2" t="s">
        <v>12146</v>
      </c>
      <c r="U444" s="2" t="s">
        <v>12147</v>
      </c>
      <c r="V444" s="2" t="s">
        <v>12148</v>
      </c>
      <c r="W444" s="2" t="s">
        <v>258</v>
      </c>
      <c r="X444" s="2" t="s">
        <v>12145</v>
      </c>
    </row>
    <row r="445" spans="16:24" x14ac:dyDescent="0.25">
      <c r="P445" s="143" t="str">
        <f>IF(Table_tbl_ProdcrSupp[[#This Row],[PRODR_SUPP_CD]] = "", "", Table_tbl_ProdcrSupp[[#This Row],[PRODR_SUPP_CD]] &amp; " - " &amp; Table_tbl_ProdcrSupp[[#This Row],[PRODR_SUPP_NM]])</f>
        <v>P0600 - General Traffic Controls, Inc.</v>
      </c>
      <c r="Q445" s="7" t="s">
        <v>15606</v>
      </c>
      <c r="R445" s="7" t="s">
        <v>15607</v>
      </c>
      <c r="T445" s="2" t="s">
        <v>12143</v>
      </c>
      <c r="U445" s="2" t="s">
        <v>12144</v>
      </c>
      <c r="V445" s="2" t="s">
        <v>16942</v>
      </c>
      <c r="W445" s="2" t="s">
        <v>445</v>
      </c>
      <c r="X445" s="2" t="s">
        <v>12138</v>
      </c>
    </row>
    <row r="446" spans="16:24" x14ac:dyDescent="0.25">
      <c r="P446" s="143" t="str">
        <f>IF(Table_tbl_ProdcrSupp[[#This Row],[PRODR_SUPP_CD]] = "", "", Table_tbl_ProdcrSupp[[#This Row],[PRODR_SUPP_CD]] &amp; " - " &amp; Table_tbl_ProdcrSupp[[#This Row],[PRODR_SUPP_NM]])</f>
        <v>P0717 - Geocel Corporation</v>
      </c>
      <c r="Q446" s="7" t="s">
        <v>15608</v>
      </c>
      <c r="R446" s="7" t="s">
        <v>15609</v>
      </c>
      <c r="T446" s="2" t="s">
        <v>12140</v>
      </c>
      <c r="U446" s="2" t="s">
        <v>12141</v>
      </c>
      <c r="V446" s="2" t="s">
        <v>12142</v>
      </c>
      <c r="W446" s="2" t="s">
        <v>12139</v>
      </c>
      <c r="X446" s="2" t="s">
        <v>12138</v>
      </c>
    </row>
    <row r="447" spans="16:24" x14ac:dyDescent="0.25">
      <c r="P447" s="143" t="str">
        <f>IF(Table_tbl_ProdcrSupp[[#This Row],[PRODR_SUPP_CD]] = "", "", Table_tbl_ProdcrSupp[[#This Row],[PRODR_SUPP_CD]] &amp; " - " &amp; Table_tbl_ProdcrSupp[[#This Row],[PRODR_SUPP_NM]])</f>
        <v>P0350 - Geohay</v>
      </c>
      <c r="Q447" s="7" t="s">
        <v>15610</v>
      </c>
      <c r="R447" s="7" t="s">
        <v>15611</v>
      </c>
      <c r="T447" s="2" t="s">
        <v>12135</v>
      </c>
      <c r="U447" s="2" t="s">
        <v>12136</v>
      </c>
      <c r="V447" s="2" t="s">
        <v>12137</v>
      </c>
      <c r="W447" s="2" t="s">
        <v>5997</v>
      </c>
      <c r="X447" s="2" t="s">
        <v>12134</v>
      </c>
    </row>
    <row r="448" spans="16:24" x14ac:dyDescent="0.25">
      <c r="P448" s="143" t="str">
        <f>IF(Table_tbl_ProdcrSupp[[#This Row],[PRODR_SUPP_CD]] = "", "", Table_tbl_ProdcrSupp[[#This Row],[PRODR_SUPP_CD]] &amp; " - " &amp; Table_tbl_ProdcrSupp[[#This Row],[PRODR_SUPP_NM]])</f>
        <v>P0834 - Geosolutions, Inc.</v>
      </c>
      <c r="Q448" s="7" t="s">
        <v>15612</v>
      </c>
      <c r="R448" s="7" t="s">
        <v>15613</v>
      </c>
      <c r="T448" s="2" t="s">
        <v>12131</v>
      </c>
      <c r="U448" s="2" t="s">
        <v>12132</v>
      </c>
      <c r="V448" s="2" t="s">
        <v>12133</v>
      </c>
      <c r="W448" s="2" t="s">
        <v>147</v>
      </c>
      <c r="X448" s="2" t="s">
        <v>12127</v>
      </c>
    </row>
    <row r="449" spans="16:24" x14ac:dyDescent="0.25">
      <c r="P449" s="143" t="str">
        <f>IF(Table_tbl_ProdcrSupp[[#This Row],[PRODR_SUPP_CD]] = "", "", Table_tbl_ProdcrSupp[[#This Row],[PRODR_SUPP_CD]] &amp; " - " &amp; Table_tbl_ProdcrSupp[[#This Row],[PRODR_SUPP_NM]])</f>
        <v>P2003 - GeoTree Solutions</v>
      </c>
      <c r="Q449" s="7" t="s">
        <v>17336</v>
      </c>
      <c r="R449" s="7" t="s">
        <v>17337</v>
      </c>
      <c r="T449" s="2" t="s">
        <v>12128</v>
      </c>
      <c r="U449" s="2" t="s">
        <v>12129</v>
      </c>
      <c r="V449" s="2" t="s">
        <v>12130</v>
      </c>
      <c r="W449" s="2" t="s">
        <v>1385</v>
      </c>
      <c r="X449" s="2" t="s">
        <v>12127</v>
      </c>
    </row>
    <row r="450" spans="16:24" x14ac:dyDescent="0.25">
      <c r="P450" s="143" t="str">
        <f>IF(Table_tbl_ProdcrSupp[[#This Row],[PRODR_SUPP_CD]] = "", "", Table_tbl_ProdcrSupp[[#This Row],[PRODR_SUPP_CD]] &amp; " - " &amp; Table_tbl_ProdcrSupp[[#This Row],[PRODR_SUPP_NM]])</f>
        <v>P0376 - Gerdau Ameristeel</v>
      </c>
      <c r="Q450" s="7" t="s">
        <v>15614</v>
      </c>
      <c r="R450" s="7" t="s">
        <v>15615</v>
      </c>
      <c r="T450" s="2" t="s">
        <v>12124</v>
      </c>
      <c r="U450" s="2" t="s">
        <v>12125</v>
      </c>
      <c r="V450" s="2" t="s">
        <v>12126</v>
      </c>
      <c r="W450" s="2" t="s">
        <v>111</v>
      </c>
      <c r="X450" s="2" t="s">
        <v>12123</v>
      </c>
    </row>
    <row r="451" spans="16:24" x14ac:dyDescent="0.25">
      <c r="P451" s="143" t="str">
        <f>IF(Table_tbl_ProdcrSupp[[#This Row],[PRODR_SUPP_CD]] = "", "", Table_tbl_ProdcrSupp[[#This Row],[PRODR_SUPP_CD]] &amp; " - " &amp; Table_tbl_ProdcrSupp[[#This Row],[PRODR_SUPP_NM]])</f>
        <v>1224 - GERHOLD CONCRETE CO. INC.</v>
      </c>
      <c r="Q451" s="7" t="s">
        <v>15616</v>
      </c>
      <c r="R451" s="7" t="s">
        <v>15617</v>
      </c>
      <c r="T451" s="2" t="s">
        <v>12120</v>
      </c>
      <c r="U451" s="2" t="s">
        <v>12121</v>
      </c>
      <c r="V451" s="2" t="s">
        <v>12122</v>
      </c>
      <c r="W451" s="2" t="s">
        <v>12119</v>
      </c>
      <c r="X451" s="2" t="s">
        <v>12118</v>
      </c>
    </row>
    <row r="452" spans="16:24" x14ac:dyDescent="0.25">
      <c r="P452" s="143" t="str">
        <f>IF(Table_tbl_ProdcrSupp[[#This Row],[PRODR_SUPP_CD]] = "", "", Table_tbl_ProdcrSupp[[#This Row],[PRODR_SUPP_CD]] &amp; " - " &amp; Table_tbl_ProdcrSupp[[#This Row],[PRODR_SUPP_NM]])</f>
        <v>C059 - GERSTNER ELECTRIC INC.</v>
      </c>
      <c r="Q452" s="7" t="s">
        <v>15618</v>
      </c>
      <c r="R452" s="7" t="s">
        <v>15619</v>
      </c>
      <c r="T452" s="2" t="s">
        <v>17243</v>
      </c>
      <c r="U452" s="2" t="s">
        <v>17242</v>
      </c>
      <c r="V452" s="2" t="s">
        <v>17241</v>
      </c>
      <c r="W452" s="2" t="s">
        <v>1961</v>
      </c>
      <c r="X452" s="2" t="s">
        <v>17244</v>
      </c>
    </row>
    <row r="453" spans="16:24" x14ac:dyDescent="0.25">
      <c r="P453" s="143" t="str">
        <f>IF(Table_tbl_ProdcrSupp[[#This Row],[PRODR_SUPP_CD]] = "", "", Table_tbl_ProdcrSupp[[#This Row],[PRODR_SUPP_CD]] &amp; " - " &amp; Table_tbl_ProdcrSupp[[#This Row],[PRODR_SUPP_NM]])</f>
        <v>C086 - GIBRALTAR</v>
      </c>
      <c r="Q453" s="7" t="s">
        <v>17338</v>
      </c>
      <c r="R453" s="7" t="s">
        <v>17339</v>
      </c>
      <c r="T453" s="2" t="s">
        <v>12115</v>
      </c>
      <c r="U453" s="2" t="s">
        <v>12116</v>
      </c>
      <c r="V453" s="2" t="s">
        <v>12117</v>
      </c>
      <c r="W453" s="2" t="s">
        <v>367</v>
      </c>
      <c r="X453" s="2" t="s">
        <v>12114</v>
      </c>
    </row>
    <row r="454" spans="16:24" x14ac:dyDescent="0.25">
      <c r="P454" s="143" t="str">
        <f>IF(Table_tbl_ProdcrSupp[[#This Row],[PRODR_SUPP_CD]] = "", "", Table_tbl_ProdcrSupp[[#This Row],[PRODR_SUPP_CD]] &amp; " - " &amp; Table_tbl_ProdcrSupp[[#This Row],[PRODR_SUPP_NM]])</f>
        <v>P0770 - Gibson-Homans</v>
      </c>
      <c r="Q454" s="7" t="s">
        <v>15620</v>
      </c>
      <c r="R454" s="7" t="s">
        <v>15621</v>
      </c>
      <c r="T454" s="2" t="s">
        <v>12111</v>
      </c>
      <c r="U454" s="2" t="s">
        <v>12112</v>
      </c>
      <c r="V454" s="2" t="s">
        <v>12113</v>
      </c>
      <c r="W454" s="2" t="s">
        <v>12110</v>
      </c>
      <c r="X454" s="2" t="s">
        <v>12109</v>
      </c>
    </row>
    <row r="455" spans="16:24" x14ac:dyDescent="0.25">
      <c r="P455" s="143" t="str">
        <f>IF(Table_tbl_ProdcrSupp[[#This Row],[PRODR_SUPP_CD]] = "", "", Table_tbl_ProdcrSupp[[#This Row],[PRODR_SUPP_CD]] &amp; " - " &amp; Table_tbl_ProdcrSupp[[#This Row],[PRODR_SUPP_NM]])</f>
        <v>P0191 - Gill Construction, Inc.</v>
      </c>
      <c r="Q455" s="7" t="s">
        <v>15622</v>
      </c>
      <c r="R455" s="7" t="s">
        <v>15623</v>
      </c>
      <c r="T455" s="2" t="s">
        <v>12106</v>
      </c>
      <c r="U455" s="2" t="s">
        <v>12107</v>
      </c>
      <c r="V455" s="2" t="s">
        <v>12108</v>
      </c>
      <c r="W455" s="2" t="s">
        <v>147</v>
      </c>
      <c r="X455" s="2" t="s">
        <v>12102</v>
      </c>
    </row>
    <row r="456" spans="16:24" x14ac:dyDescent="0.25">
      <c r="P456" s="143" t="str">
        <f>IF(Table_tbl_ProdcrSupp[[#This Row],[PRODR_SUPP_CD]] = "", "", Table_tbl_ProdcrSupp[[#This Row],[PRODR_SUPP_CD]] &amp; " - " &amp; Table_tbl_ProdcrSupp[[#This Row],[PRODR_SUPP_NM]])</f>
        <v>P1041 - GMCO</v>
      </c>
      <c r="Q456" s="7" t="s">
        <v>15624</v>
      </c>
      <c r="R456" s="7" t="s">
        <v>15625</v>
      </c>
      <c r="T456" s="2" t="s">
        <v>12103</v>
      </c>
      <c r="U456" s="2" t="s">
        <v>12104</v>
      </c>
      <c r="V456" s="2" t="s">
        <v>12105</v>
      </c>
      <c r="W456" s="2" t="s">
        <v>248</v>
      </c>
      <c r="X456" s="2" t="s">
        <v>12102</v>
      </c>
    </row>
    <row r="457" spans="16:24" x14ac:dyDescent="0.25">
      <c r="P457" s="143" t="str">
        <f>IF(Table_tbl_ProdcrSupp[[#This Row],[PRODR_SUPP_CD]] = "", "", Table_tbl_ProdcrSupp[[#This Row],[PRODR_SUPP_CD]] &amp; " - " &amp; Table_tbl_ProdcrSupp[[#This Row],[PRODR_SUPP_NM]])</f>
        <v>3279 - GRAHAM CONSTRUCTION INC.</v>
      </c>
      <c r="Q457" s="7" t="s">
        <v>15626</v>
      </c>
      <c r="R457" s="7" t="s">
        <v>15627</v>
      </c>
      <c r="T457" s="2" t="s">
        <v>12099</v>
      </c>
      <c r="U457" s="2" t="s">
        <v>12100</v>
      </c>
      <c r="V457" s="2" t="s">
        <v>12101</v>
      </c>
      <c r="W457" s="2" t="s">
        <v>129</v>
      </c>
      <c r="X457" s="2" t="s">
        <v>12095</v>
      </c>
    </row>
    <row r="458" spans="16:24" x14ac:dyDescent="0.25">
      <c r="P458" s="143" t="str">
        <f>IF(Table_tbl_ProdcrSupp[[#This Row],[PRODR_SUPP_CD]] = "", "", Table_tbl_ProdcrSupp[[#This Row],[PRODR_SUPP_CD]] &amp; " - " &amp; Table_tbl_ProdcrSupp[[#This Row],[PRODR_SUPP_NM]])</f>
        <v>P0732 - Grahn Manufacturer Co. Inc.</v>
      </c>
      <c r="Q458" s="7" t="s">
        <v>15628</v>
      </c>
      <c r="R458" s="7" t="s">
        <v>15629</v>
      </c>
      <c r="T458" s="2" t="s">
        <v>12096</v>
      </c>
      <c r="U458" s="2" t="s">
        <v>12097</v>
      </c>
      <c r="V458" s="2" t="s">
        <v>12098</v>
      </c>
      <c r="W458" s="2" t="s">
        <v>1808</v>
      </c>
      <c r="X458" s="2" t="s">
        <v>12095</v>
      </c>
    </row>
    <row r="459" spans="16:24" x14ac:dyDescent="0.25">
      <c r="P459" s="143" t="str">
        <f>IF(Table_tbl_ProdcrSupp[[#This Row],[PRODR_SUPP_CD]] = "", "", Table_tbl_ProdcrSupp[[#This Row],[PRODR_SUPP_CD]] &amp; " - " &amp; Table_tbl_ProdcrSupp[[#This Row],[PRODR_SUPP_NM]])</f>
        <v>P0351 - Grainger Distributing</v>
      </c>
      <c r="Q459" s="7" t="s">
        <v>15630</v>
      </c>
      <c r="R459" s="7" t="s">
        <v>15631</v>
      </c>
      <c r="T459" s="2" t="s">
        <v>12092</v>
      </c>
      <c r="U459" s="2" t="s">
        <v>12093</v>
      </c>
      <c r="V459" s="2" t="s">
        <v>12094</v>
      </c>
      <c r="W459" s="2" t="s">
        <v>129</v>
      </c>
      <c r="X459" s="2" t="s">
        <v>12091</v>
      </c>
    </row>
    <row r="460" spans="16:24" x14ac:dyDescent="0.25">
      <c r="P460" s="143" t="str">
        <f>IF(Table_tbl_ProdcrSupp[[#This Row],[PRODR_SUPP_CD]] = "", "", Table_tbl_ProdcrSupp[[#This Row],[PRODR_SUPP_CD]] &amp; " - " &amp; Table_tbl_ProdcrSupp[[#This Row],[PRODR_SUPP_NM]])</f>
        <v>2617 - GRANITE CANYON QUARRY</v>
      </c>
      <c r="Q460" s="7" t="s">
        <v>17340</v>
      </c>
      <c r="R460" s="7" t="s">
        <v>17341</v>
      </c>
      <c r="T460" s="2" t="s">
        <v>12088</v>
      </c>
      <c r="U460" s="2" t="s">
        <v>12089</v>
      </c>
      <c r="V460" s="2" t="s">
        <v>12090</v>
      </c>
      <c r="W460" s="2" t="s">
        <v>692</v>
      </c>
      <c r="X460" s="2" t="s">
        <v>12087</v>
      </c>
    </row>
    <row r="461" spans="16:24" x14ac:dyDescent="0.25">
      <c r="P461" s="143" t="str">
        <f>IF(Table_tbl_ProdcrSupp[[#This Row],[PRODR_SUPP_CD]] = "", "", Table_tbl_ProdcrSupp[[#This Row],[PRODR_SUPP_CD]] &amp; " - " &amp; Table_tbl_ProdcrSupp[[#This Row],[PRODR_SUPP_NM]])</f>
        <v>P1010 - GrassWorx LLC</v>
      </c>
      <c r="Q461" s="7" t="s">
        <v>15632</v>
      </c>
      <c r="R461" s="7" t="s">
        <v>15633</v>
      </c>
      <c r="T461" s="2" t="s">
        <v>12084</v>
      </c>
      <c r="U461" s="2" t="s">
        <v>12085</v>
      </c>
      <c r="V461" s="2" t="s">
        <v>12086</v>
      </c>
      <c r="W461" s="2" t="s">
        <v>835</v>
      </c>
      <c r="X461" s="2" t="s">
        <v>12079</v>
      </c>
    </row>
    <row r="462" spans="16:24" x14ac:dyDescent="0.25">
      <c r="P462" s="143" t="str">
        <f>IF(Table_tbl_ProdcrSupp[[#This Row],[PRODR_SUPP_CD]] = "", "", Table_tbl_ProdcrSupp[[#This Row],[PRODR_SUPP_CD]] &amp; " - " &amp; Table_tbl_ProdcrSupp[[#This Row],[PRODR_SUPP_NM]])</f>
        <v>P0207 - Graves Construction Company</v>
      </c>
      <c r="Q462" s="7" t="s">
        <v>15634</v>
      </c>
      <c r="R462" s="7" t="s">
        <v>15635</v>
      </c>
      <c r="T462" s="2" t="s">
        <v>12081</v>
      </c>
      <c r="U462" s="2" t="s">
        <v>12082</v>
      </c>
      <c r="V462" s="2" t="s">
        <v>12083</v>
      </c>
      <c r="W462" s="2" t="s">
        <v>12080</v>
      </c>
      <c r="X462" s="2" t="s">
        <v>12079</v>
      </c>
    </row>
    <row r="463" spans="16:24" x14ac:dyDescent="0.25">
      <c r="P463" s="143" t="str">
        <f>IF(Table_tbl_ProdcrSupp[[#This Row],[PRODR_SUPP_CD]] = "", "", Table_tbl_ProdcrSupp[[#This Row],[PRODR_SUPP_CD]] &amp; " - " &amp; Table_tbl_ProdcrSupp[[#This Row],[PRODR_SUPP_NM]])</f>
        <v>P0856 - Gravix</v>
      </c>
      <c r="Q463" s="7" t="s">
        <v>15636</v>
      </c>
      <c r="R463" s="7" t="s">
        <v>15637</v>
      </c>
      <c r="T463" s="2" t="s">
        <v>12077</v>
      </c>
      <c r="U463" s="2" t="s">
        <v>12078</v>
      </c>
      <c r="V463" s="2" t="s">
        <v>16943</v>
      </c>
      <c r="W463" s="2" t="s">
        <v>777</v>
      </c>
      <c r="X463" s="2" t="s">
        <v>12076</v>
      </c>
    </row>
    <row r="464" spans="16:24" x14ac:dyDescent="0.25">
      <c r="P464" s="143" t="str">
        <f>IF(Table_tbl_ProdcrSupp[[#This Row],[PRODR_SUPP_CD]] = "", "", Table_tbl_ProdcrSupp[[#This Row],[PRODR_SUPP_CD]] &amp; " - " &amp; Table_tbl_ProdcrSupp[[#This Row],[PRODR_SUPP_NM]])</f>
        <v>P0665 - Great Lakes Minerals-Wurtland, KY</v>
      </c>
      <c r="Q464" s="7" t="s">
        <v>15638</v>
      </c>
      <c r="R464" s="7" t="s">
        <v>15639</v>
      </c>
      <c r="T464" s="2" t="s">
        <v>12073</v>
      </c>
      <c r="U464" s="2" t="s">
        <v>12074</v>
      </c>
      <c r="V464" s="2" t="s">
        <v>12075</v>
      </c>
      <c r="W464" s="2" t="s">
        <v>129</v>
      </c>
      <c r="X464" s="2" t="s">
        <v>12072</v>
      </c>
    </row>
    <row r="465" spans="16:24" x14ac:dyDescent="0.25">
      <c r="P465" s="143" t="str">
        <f>IF(Table_tbl_ProdcrSupp[[#This Row],[PRODR_SUPP_CD]] = "", "", Table_tbl_ProdcrSupp[[#This Row],[PRODR_SUPP_CD]] &amp; " - " &amp; Table_tbl_ProdcrSupp[[#This Row],[PRODR_SUPP_NM]])</f>
        <v>EC12 - Greenfix America</v>
      </c>
      <c r="Q465" s="7" t="s">
        <v>15640</v>
      </c>
      <c r="R465" s="7" t="s">
        <v>15641</v>
      </c>
      <c r="T465" s="2" t="s">
        <v>14600</v>
      </c>
      <c r="U465" s="2" t="s">
        <v>14599</v>
      </c>
      <c r="V465" s="2" t="s">
        <v>14598</v>
      </c>
      <c r="W465" s="2" t="s">
        <v>2094</v>
      </c>
      <c r="X465" s="2" t="s">
        <v>14601</v>
      </c>
    </row>
    <row r="466" spans="16:24" x14ac:dyDescent="0.25">
      <c r="P466" s="143" t="str">
        <f>IF(Table_tbl_ProdcrSupp[[#This Row],[PRODR_SUPP_CD]] = "", "", Table_tbl_ProdcrSupp[[#This Row],[PRODR_SUPP_CD]] &amp; " - " &amp; Table_tbl_ProdcrSupp[[#This Row],[PRODR_SUPP_NM]])</f>
        <v>P0298 - Greenstreak Plastics</v>
      </c>
      <c r="Q466" s="7" t="s">
        <v>15642</v>
      </c>
      <c r="R466" s="7" t="s">
        <v>15643</v>
      </c>
      <c r="T466" s="2" t="s">
        <v>12069</v>
      </c>
      <c r="U466" s="2" t="s">
        <v>12070</v>
      </c>
      <c r="V466" s="2" t="s">
        <v>12071</v>
      </c>
      <c r="W466" s="2" t="s">
        <v>282</v>
      </c>
      <c r="X466" s="2" t="s">
        <v>12068</v>
      </c>
    </row>
    <row r="467" spans="16:24" x14ac:dyDescent="0.25">
      <c r="P467" s="143" t="str">
        <f>IF(Table_tbl_ProdcrSupp[[#This Row],[PRODR_SUPP_CD]] = "", "", Table_tbl_ProdcrSupp[[#This Row],[PRODR_SUPP_CD]] &amp; " - " &amp; Table_tbl_ProdcrSupp[[#This Row],[PRODR_SUPP_NM]])</f>
        <v>P0245 - Gross Seed Company</v>
      </c>
      <c r="Q467" s="7" t="s">
        <v>15644</v>
      </c>
      <c r="R467" s="7" t="s">
        <v>15645</v>
      </c>
      <c r="T467" s="2" t="s">
        <v>12065</v>
      </c>
      <c r="U467" s="2" t="s">
        <v>12066</v>
      </c>
      <c r="V467" s="2" t="s">
        <v>12067</v>
      </c>
      <c r="W467" s="2" t="s">
        <v>353</v>
      </c>
      <c r="X467" s="2" t="s">
        <v>12064</v>
      </c>
    </row>
    <row r="468" spans="16:24" x14ac:dyDescent="0.25">
      <c r="P468" s="143" t="str">
        <f>IF(Table_tbl_ProdcrSupp[[#This Row],[PRODR_SUPP_CD]] = "", "", Table_tbl_ProdcrSupp[[#This Row],[PRODR_SUPP_CD]] &amp; " - " &amp; Table_tbl_ProdcrSupp[[#This Row],[PRODR_SUPP_NM]])</f>
        <v>P0331 - Growmark</v>
      </c>
      <c r="Q468" s="7" t="s">
        <v>15646</v>
      </c>
      <c r="R468" s="7" t="s">
        <v>15647</v>
      </c>
      <c r="T468" s="2" t="s">
        <v>12061</v>
      </c>
      <c r="U468" s="2" t="s">
        <v>12062</v>
      </c>
      <c r="V468" s="2" t="s">
        <v>12063</v>
      </c>
      <c r="W468" s="2" t="s">
        <v>1913</v>
      </c>
      <c r="X468" s="2" t="s">
        <v>12060</v>
      </c>
    </row>
    <row r="469" spans="16:24" x14ac:dyDescent="0.25">
      <c r="P469" s="143" t="str">
        <f>IF(Table_tbl_ProdcrSupp[[#This Row],[PRODR_SUPP_CD]] = "", "", Table_tbl_ProdcrSupp[[#This Row],[PRODR_SUPP_CD]] &amp; " - " &amp; Table_tbl_ProdcrSupp[[#This Row],[PRODR_SUPP_NM]])</f>
        <v>P0771 - Grundy Industries, Inc.</v>
      </c>
      <c r="Q469" s="7" t="s">
        <v>15648</v>
      </c>
      <c r="R469" s="7" t="s">
        <v>15649</v>
      </c>
      <c r="T469" s="2" t="s">
        <v>16884</v>
      </c>
      <c r="U469" s="2" t="s">
        <v>16883</v>
      </c>
      <c r="V469" s="2" t="s">
        <v>16882</v>
      </c>
      <c r="W469" s="2" t="s">
        <v>277</v>
      </c>
      <c r="X469" s="2" t="s">
        <v>16885</v>
      </c>
    </row>
    <row r="470" spans="16:24" x14ac:dyDescent="0.25">
      <c r="P470" s="143" t="str">
        <f>IF(Table_tbl_ProdcrSupp[[#This Row],[PRODR_SUPP_CD]] = "", "", Table_tbl_ProdcrSupp[[#This Row],[PRODR_SUPP_CD]] &amp; " - " &amp; Table_tbl_ProdcrSupp[[#This Row],[PRODR_SUPP_NM]])</f>
        <v>P0253 - GSE Lining Technology</v>
      </c>
      <c r="Q470" s="7" t="s">
        <v>15650</v>
      </c>
      <c r="R470" s="7" t="s">
        <v>15651</v>
      </c>
      <c r="T470" s="2" t="s">
        <v>12057</v>
      </c>
      <c r="U470" s="2" t="s">
        <v>12058</v>
      </c>
      <c r="V470" s="2" t="s">
        <v>12059</v>
      </c>
      <c r="W470" s="2" t="s">
        <v>935</v>
      </c>
      <c r="X470" s="2" t="s">
        <v>12056</v>
      </c>
    </row>
    <row r="471" spans="16:24" x14ac:dyDescent="0.25">
      <c r="P471" s="143" t="str">
        <f>IF(Table_tbl_ProdcrSupp[[#This Row],[PRODR_SUPP_CD]] = "", "", Table_tbl_ProdcrSupp[[#This Row],[PRODR_SUPP_CD]] &amp; " - " &amp; Table_tbl_ProdcrSupp[[#This Row],[PRODR_SUPP_NM]])</f>
        <v>P0951 - Guardrail Systems</v>
      </c>
      <c r="Q471" s="7" t="s">
        <v>15652</v>
      </c>
      <c r="R471" s="7" t="s">
        <v>15653</v>
      </c>
      <c r="T471" s="2" t="s">
        <v>12053</v>
      </c>
      <c r="U471" s="2" t="s">
        <v>12054</v>
      </c>
      <c r="V471" s="2" t="s">
        <v>12055</v>
      </c>
      <c r="W471" s="2" t="s">
        <v>5801</v>
      </c>
      <c r="X471" s="2" t="s">
        <v>12052</v>
      </c>
    </row>
    <row r="472" spans="16:24" x14ac:dyDescent="0.25">
      <c r="P472" s="143" t="str">
        <f>IF(Table_tbl_ProdcrSupp[[#This Row],[PRODR_SUPP_CD]] = "", "", Table_tbl_ProdcrSupp[[#This Row],[PRODR_SUPP_CD]] &amp; " - " &amp; Table_tbl_ProdcrSupp[[#This Row],[PRODR_SUPP_NM]])</f>
        <v>2271 - GUERNSEY STONE CO.</v>
      </c>
      <c r="Q472" s="7" t="s">
        <v>17342</v>
      </c>
      <c r="R472" s="7" t="s">
        <v>17343</v>
      </c>
      <c r="T472" s="2" t="s">
        <v>12049</v>
      </c>
      <c r="U472" s="2" t="s">
        <v>12050</v>
      </c>
      <c r="V472" s="2" t="s">
        <v>12051</v>
      </c>
      <c r="W472" s="2" t="s">
        <v>12048</v>
      </c>
      <c r="X472" s="2" t="s">
        <v>12047</v>
      </c>
    </row>
    <row r="473" spans="16:24" x14ac:dyDescent="0.25">
      <c r="P473" s="143" t="str">
        <f>IF(Table_tbl_ProdcrSupp[[#This Row],[PRODR_SUPP_CD]] = "", "", Table_tbl_ProdcrSupp[[#This Row],[PRODR_SUPP_CD]] &amp; " - " &amp; Table_tbl_ProdcrSupp[[#This Row],[PRODR_SUPP_NM]])</f>
        <v>P0775 - Gulf States Asphalt Co., Inc.</v>
      </c>
      <c r="Q473" s="7" t="s">
        <v>15654</v>
      </c>
      <c r="R473" s="7" t="s">
        <v>15655</v>
      </c>
      <c r="T473" s="2" t="s">
        <v>12044</v>
      </c>
      <c r="U473" s="2" t="s">
        <v>12045</v>
      </c>
      <c r="V473" s="2" t="s">
        <v>12046</v>
      </c>
      <c r="W473" s="2" t="s">
        <v>3251</v>
      </c>
      <c r="X473" s="2" t="s">
        <v>12043</v>
      </c>
    </row>
    <row r="474" spans="16:24" x14ac:dyDescent="0.25">
      <c r="P474" s="143" t="str">
        <f>IF(Table_tbl_ProdcrSupp[[#This Row],[PRODR_SUPP_CD]] = "", "", Table_tbl_ProdcrSupp[[#This Row],[PRODR_SUPP_CD]] &amp; " - " &amp; Table_tbl_ProdcrSupp[[#This Row],[PRODR_SUPP_NM]])</f>
        <v>A00033 - H &amp; M Sand &amp; Gravel</v>
      </c>
      <c r="Q474" s="7" t="s">
        <v>13868</v>
      </c>
      <c r="R474" s="7" t="s">
        <v>13869</v>
      </c>
      <c r="T474" s="2" t="s">
        <v>12040</v>
      </c>
      <c r="U474" s="2" t="s">
        <v>12041</v>
      </c>
      <c r="V474" s="2" t="s">
        <v>12042</v>
      </c>
      <c r="W474" s="2" t="s">
        <v>813</v>
      </c>
      <c r="X474" s="2" t="s">
        <v>12036</v>
      </c>
    </row>
    <row r="475" spans="16:24" x14ac:dyDescent="0.25">
      <c r="P475" s="143" t="str">
        <f>IF(Table_tbl_ProdcrSupp[[#This Row],[PRODR_SUPP_CD]] = "", "", Table_tbl_ProdcrSupp[[#This Row],[PRODR_SUPP_CD]] &amp; " - " &amp; Table_tbl_ProdcrSupp[[#This Row],[PRODR_SUPP_NM]])</f>
        <v>P1003 - H.B. Fuller Construction Products</v>
      </c>
      <c r="Q475" s="7" t="s">
        <v>15656</v>
      </c>
      <c r="R475" s="7" t="s">
        <v>15657</v>
      </c>
      <c r="T475" s="2" t="s">
        <v>12037</v>
      </c>
      <c r="U475" s="2" t="s">
        <v>12038</v>
      </c>
      <c r="V475" s="2" t="s">
        <v>12039</v>
      </c>
      <c r="W475" s="2" t="s">
        <v>129</v>
      </c>
      <c r="X475" s="2" t="s">
        <v>12036</v>
      </c>
    </row>
    <row r="476" spans="16:24" x14ac:dyDescent="0.25">
      <c r="P476" s="143" t="str">
        <f>IF(Table_tbl_ProdcrSupp[[#This Row],[PRODR_SUPP_CD]] = "", "", Table_tbl_ProdcrSupp[[#This Row],[PRODR_SUPP_CD]] &amp; " - " &amp; Table_tbl_ProdcrSupp[[#This Row],[PRODR_SUPP_NM]])</f>
        <v>P1085 - Hadeen S &amp; G</v>
      </c>
      <c r="Q476" s="7" t="s">
        <v>17192</v>
      </c>
      <c r="R476" s="7" t="s">
        <v>14203</v>
      </c>
      <c r="T476" s="2" t="s">
        <v>12033</v>
      </c>
      <c r="U476" s="2" t="s">
        <v>12034</v>
      </c>
      <c r="V476" s="2" t="s">
        <v>12035</v>
      </c>
      <c r="W476" s="2" t="s">
        <v>173</v>
      </c>
      <c r="X476" s="2" t="s">
        <v>12032</v>
      </c>
    </row>
    <row r="477" spans="16:24" x14ac:dyDescent="0.25">
      <c r="P477" s="143" t="str">
        <f>IF(Table_tbl_ProdcrSupp[[#This Row],[PRODR_SUPP_CD]] = "", "", Table_tbl_ProdcrSupp[[#This Row],[PRODR_SUPP_CD]] &amp; " - " &amp; Table_tbl_ProdcrSupp[[#This Row],[PRODR_SUPP_NM]])</f>
        <v>P0473 - Hall Brothers</v>
      </c>
      <c r="Q477" s="7" t="s">
        <v>15658</v>
      </c>
      <c r="R477" s="7" t="s">
        <v>15659</v>
      </c>
      <c r="T477" s="2" t="s">
        <v>12029</v>
      </c>
      <c r="U477" s="2" t="s">
        <v>12030</v>
      </c>
      <c r="V477" s="2" t="s">
        <v>12031</v>
      </c>
      <c r="W477" s="2" t="s">
        <v>482</v>
      </c>
      <c r="X477" s="2" t="s">
        <v>12028</v>
      </c>
    </row>
    <row r="478" spans="16:24" x14ac:dyDescent="0.25">
      <c r="P478" s="143" t="str">
        <f>IF(Table_tbl_ProdcrSupp[[#This Row],[PRODR_SUPP_CD]] = "", "", Table_tbl_ProdcrSupp[[#This Row],[PRODR_SUPP_CD]] &amp; " - " &amp; Table_tbl_ProdcrSupp[[#This Row],[PRODR_SUPP_NM]])</f>
        <v>P0126 - Hallen Products/3M</v>
      </c>
      <c r="Q478" s="7" t="s">
        <v>15660</v>
      </c>
      <c r="R478" s="7" t="s">
        <v>15661</v>
      </c>
      <c r="T478" s="2" t="s">
        <v>12025</v>
      </c>
      <c r="U478" s="2" t="s">
        <v>12026</v>
      </c>
      <c r="V478" s="2" t="s">
        <v>12027</v>
      </c>
      <c r="W478" s="2" t="s">
        <v>5256</v>
      </c>
      <c r="X478" s="2" t="s">
        <v>12024</v>
      </c>
    </row>
    <row r="479" spans="16:24" x14ac:dyDescent="0.25">
      <c r="P479" s="143" t="str">
        <f>IF(Table_tbl_ProdcrSupp[[#This Row],[PRODR_SUPP_CD]] = "", "", Table_tbl_ProdcrSupp[[#This Row],[PRODR_SUPP_CD]] &amp; " - " &amp; Table_tbl_ProdcrSupp[[#This Row],[PRODR_SUPP_NM]])</f>
        <v>P1001 - Halophane Lighting</v>
      </c>
      <c r="Q479" s="7" t="s">
        <v>15662</v>
      </c>
      <c r="R479" s="7" t="s">
        <v>15663</v>
      </c>
      <c r="T479" s="2" t="s">
        <v>12021</v>
      </c>
      <c r="U479" s="2" t="s">
        <v>12022</v>
      </c>
      <c r="V479" s="2" t="s">
        <v>12023</v>
      </c>
      <c r="W479" s="2" t="s">
        <v>5983</v>
      </c>
      <c r="X479" s="2" t="s">
        <v>12020</v>
      </c>
    </row>
    <row r="480" spans="16:24" x14ac:dyDescent="0.25">
      <c r="P480" s="143" t="str">
        <f>IF(Table_tbl_ProdcrSupp[[#This Row],[PRODR_SUPP_CD]] = "", "", Table_tbl_ProdcrSupp[[#This Row],[PRODR_SUPP_CD]] &amp; " - " &amp; Table_tbl_ProdcrSupp[[#This Row],[PRODR_SUPP_NM]])</f>
        <v>P0777 - Hamilton Kent</v>
      </c>
      <c r="Q480" s="7" t="s">
        <v>15664</v>
      </c>
      <c r="R480" s="7" t="s">
        <v>15665</v>
      </c>
      <c r="T480" s="2" t="s">
        <v>12017</v>
      </c>
      <c r="U480" s="2" t="s">
        <v>12018</v>
      </c>
      <c r="V480" s="2" t="s">
        <v>12019</v>
      </c>
      <c r="W480" s="2" t="s">
        <v>2632</v>
      </c>
      <c r="X480" s="2" t="s">
        <v>12005</v>
      </c>
    </row>
    <row r="481" spans="16:24" x14ac:dyDescent="0.25">
      <c r="P481" s="143" t="str">
        <f>IF(Table_tbl_ProdcrSupp[[#This Row],[PRODR_SUPP_CD]] = "", "", Table_tbl_ProdcrSupp[[#This Row],[PRODR_SUPP_CD]] &amp; " - " &amp; Table_tbl_ProdcrSupp[[#This Row],[PRODR_SUPP_NM]])</f>
        <v>C559 - HANCOCK CONCRETE PRODUCTS LLC</v>
      </c>
      <c r="Q481" s="7" t="s">
        <v>15666</v>
      </c>
      <c r="R481" s="7" t="s">
        <v>17344</v>
      </c>
      <c r="T481" s="2" t="s">
        <v>12014</v>
      </c>
      <c r="U481" s="2" t="s">
        <v>12015</v>
      </c>
      <c r="V481" s="2" t="s">
        <v>12016</v>
      </c>
      <c r="W481" s="2" t="s">
        <v>322</v>
      </c>
      <c r="X481" s="2" t="s">
        <v>12005</v>
      </c>
    </row>
    <row r="482" spans="16:24" x14ac:dyDescent="0.25">
      <c r="P482" s="143" t="str">
        <f>IF(Table_tbl_ProdcrSupp[[#This Row],[PRODR_SUPP_CD]] = "", "", Table_tbl_ProdcrSupp[[#This Row],[PRODR_SUPP_CD]] &amp; " - " &amp; Table_tbl_ProdcrSupp[[#This Row],[PRODR_SUPP_NM]])</f>
        <v>P0682 - Hancor</v>
      </c>
      <c r="Q482" s="7" t="s">
        <v>15667</v>
      </c>
      <c r="R482" s="7" t="s">
        <v>15668</v>
      </c>
      <c r="T482" s="2" t="s">
        <v>12011</v>
      </c>
      <c r="U482" s="2" t="s">
        <v>12012</v>
      </c>
      <c r="V482" s="2" t="s">
        <v>12013</v>
      </c>
      <c r="W482" s="2" t="s">
        <v>12010</v>
      </c>
      <c r="X482" s="2" t="s">
        <v>12005</v>
      </c>
    </row>
    <row r="483" spans="16:24" x14ac:dyDescent="0.25">
      <c r="P483" s="143" t="str">
        <f>IF(Table_tbl_ProdcrSupp[[#This Row],[PRODR_SUPP_CD]] = "", "", Table_tbl_ProdcrSupp[[#This Row],[PRODR_SUPP_CD]] &amp; " - " &amp; Table_tbl_ProdcrSupp[[#This Row],[PRODR_SUPP_NM]])</f>
        <v>EC46 - Hanes Geo Components</v>
      </c>
      <c r="Q483" s="7" t="s">
        <v>15669</v>
      </c>
      <c r="R483" s="7" t="s">
        <v>15670</v>
      </c>
      <c r="T483" s="2" t="s">
        <v>12007</v>
      </c>
      <c r="U483" s="2" t="s">
        <v>12008</v>
      </c>
      <c r="V483" s="2" t="s">
        <v>12009</v>
      </c>
      <c r="W483" s="2" t="s">
        <v>12006</v>
      </c>
      <c r="X483" s="2" t="s">
        <v>12005</v>
      </c>
    </row>
    <row r="484" spans="16:24" x14ac:dyDescent="0.25">
      <c r="P484" s="143" t="str">
        <f>IF(Table_tbl_ProdcrSupp[[#This Row],[PRODR_SUPP_CD]] = "", "", Table_tbl_ProdcrSupp[[#This Row],[PRODR_SUPP_CD]] &amp; " - " &amp; Table_tbl_ProdcrSupp[[#This Row],[PRODR_SUPP_NM]])</f>
        <v>P0859 - Harger</v>
      </c>
      <c r="Q484" s="7" t="s">
        <v>15671</v>
      </c>
      <c r="R484" s="7" t="s">
        <v>15672</v>
      </c>
      <c r="T484" s="2" t="s">
        <v>12002</v>
      </c>
      <c r="U484" s="2" t="s">
        <v>12003</v>
      </c>
      <c r="V484" s="2" t="s">
        <v>12004</v>
      </c>
      <c r="W484" s="2" t="s">
        <v>706</v>
      </c>
      <c r="X484" s="2" t="s">
        <v>12001</v>
      </c>
    </row>
    <row r="485" spans="16:24" x14ac:dyDescent="0.25">
      <c r="P485" s="143" t="str">
        <f>IF(Table_tbl_ProdcrSupp[[#This Row],[PRODR_SUPP_CD]] = "", "", Table_tbl_ProdcrSupp[[#This Row],[PRODR_SUPP_CD]] &amp; " - " &amp; Table_tbl_ProdcrSupp[[#This Row],[PRODR_SUPP_NM]])</f>
        <v>P1086 - Harriman Quarry - Laramie  WY</v>
      </c>
      <c r="Q485" s="7" t="s">
        <v>17193</v>
      </c>
      <c r="R485" s="7" t="s">
        <v>15673</v>
      </c>
      <c r="T485" s="2" t="s">
        <v>11998</v>
      </c>
      <c r="U485" s="2" t="s">
        <v>11999</v>
      </c>
      <c r="V485" s="2" t="s">
        <v>12000</v>
      </c>
      <c r="W485" s="2" t="s">
        <v>606</v>
      </c>
      <c r="X485" s="2" t="s">
        <v>11997</v>
      </c>
    </row>
    <row r="486" spans="16:24" x14ac:dyDescent="0.25">
      <c r="P486" s="143" t="str">
        <f>IF(Table_tbl_ProdcrSupp[[#This Row],[PRODR_SUPP_CD]] = "", "", Table_tbl_ProdcrSupp[[#This Row],[PRODR_SUPP_CD]] &amp; " - " &amp; Table_tbl_ProdcrSupp[[#This Row],[PRODR_SUPP_NM]])</f>
        <v>2702 - Hartington Sand &amp; Gravel</v>
      </c>
      <c r="Q486" s="7" t="s">
        <v>17345</v>
      </c>
      <c r="R486" s="7" t="s">
        <v>13871</v>
      </c>
      <c r="T486" s="2" t="s">
        <v>11994</v>
      </c>
      <c r="U486" s="2" t="s">
        <v>11995</v>
      </c>
      <c r="V486" s="2" t="s">
        <v>11996</v>
      </c>
      <c r="W486" s="2" t="s">
        <v>606</v>
      </c>
      <c r="X486" s="2" t="s">
        <v>11993</v>
      </c>
    </row>
    <row r="487" spans="16:24" x14ac:dyDescent="0.25">
      <c r="P487" s="143" t="str">
        <f>IF(Table_tbl_ProdcrSupp[[#This Row],[PRODR_SUPP_CD]] = "", "", Table_tbl_ProdcrSupp[[#This Row],[PRODR_SUPP_CD]] &amp; " - " &amp; Table_tbl_ProdcrSupp[[#This Row],[PRODR_SUPP_NM]])</f>
        <v>P1013 - Haviland Drainage Products</v>
      </c>
      <c r="Q487" s="7" t="s">
        <v>15674</v>
      </c>
      <c r="R487" s="7" t="s">
        <v>15675</v>
      </c>
      <c r="T487" s="2" t="s">
        <v>11990</v>
      </c>
      <c r="U487" s="2" t="s">
        <v>11991</v>
      </c>
      <c r="V487" s="2" t="s">
        <v>11992</v>
      </c>
      <c r="W487" s="2" t="s">
        <v>84</v>
      </c>
      <c r="X487" s="2" t="s">
        <v>11989</v>
      </c>
    </row>
    <row r="488" spans="16:24" x14ac:dyDescent="0.25">
      <c r="P488" s="143" t="str">
        <f>IF(Table_tbl_ProdcrSupp[[#This Row],[PRODR_SUPP_CD]] = "", "", Table_tbl_ProdcrSupp[[#This Row],[PRODR_SUPP_CD]] &amp; " - " &amp; Table_tbl_ProdcrSupp[[#This Row],[PRODR_SUPP_NM]])</f>
        <v>P1029 - Haviland Drainage Products Co.</v>
      </c>
      <c r="Q488" s="7" t="s">
        <v>15676</v>
      </c>
      <c r="R488" s="7" t="s">
        <v>15677</v>
      </c>
      <c r="T488" s="2" t="s">
        <v>11986</v>
      </c>
      <c r="U488" s="2" t="s">
        <v>11987</v>
      </c>
      <c r="V488" s="2" t="s">
        <v>11988</v>
      </c>
      <c r="W488" s="2" t="s">
        <v>11985</v>
      </c>
      <c r="X488" s="2" t="s">
        <v>11984</v>
      </c>
    </row>
    <row r="489" spans="16:24" x14ac:dyDescent="0.25">
      <c r="P489" s="143" t="str">
        <f>IF(Table_tbl_ProdcrSupp[[#This Row],[PRODR_SUPP_CD]] = "", "", Table_tbl_ProdcrSupp[[#This Row],[PRODR_SUPP_CD]] &amp; " - " &amp; Table_tbl_ProdcrSupp[[#This Row],[PRODR_SUPP_NM]])</f>
        <v>P0516 - Hawkeye Fabrication, Inc.</v>
      </c>
      <c r="Q489" s="7" t="s">
        <v>15678</v>
      </c>
      <c r="R489" s="7" t="s">
        <v>15679</v>
      </c>
      <c r="T489" s="2" t="s">
        <v>11981</v>
      </c>
      <c r="U489" s="2" t="s">
        <v>11982</v>
      </c>
      <c r="V489" s="2" t="s">
        <v>11983</v>
      </c>
      <c r="W489" s="2" t="s">
        <v>11980</v>
      </c>
      <c r="X489" s="2" t="s">
        <v>11979</v>
      </c>
    </row>
    <row r="490" spans="16:24" x14ac:dyDescent="0.25">
      <c r="P490" s="143" t="str">
        <f>IF(Table_tbl_ProdcrSupp[[#This Row],[PRODR_SUPP_CD]] = "", "", Table_tbl_ProdcrSupp[[#This Row],[PRODR_SUPP_CD]] &amp; " - " &amp; Table_tbl_ProdcrSupp[[#This Row],[PRODR_SUPP_NM]])</f>
        <v>0049 - HAWKINS CONSTRUCTION COMPANY</v>
      </c>
      <c r="Q490" s="7" t="s">
        <v>14505</v>
      </c>
      <c r="R490" s="7" t="s">
        <v>14506</v>
      </c>
      <c r="T490" s="2" t="s">
        <v>11976</v>
      </c>
      <c r="U490" s="2" t="s">
        <v>11977</v>
      </c>
      <c r="V490" s="2" t="s">
        <v>11978</v>
      </c>
      <c r="W490" s="2" t="s">
        <v>11975</v>
      </c>
      <c r="X490" s="2" t="s">
        <v>11974</v>
      </c>
    </row>
    <row r="491" spans="16:24" x14ac:dyDescent="0.25">
      <c r="P491" s="143" t="str">
        <f>IF(Table_tbl_ProdcrSupp[[#This Row],[PRODR_SUPP_CD]] = "", "", Table_tbl_ProdcrSupp[[#This Row],[PRODR_SUPP_CD]] &amp; " - " &amp; Table_tbl_ProdcrSupp[[#This Row],[PRODR_SUPP_NM]])</f>
        <v>0307 - HAYWARD BAKER INC.</v>
      </c>
      <c r="Q491" s="7" t="s">
        <v>15680</v>
      </c>
      <c r="R491" s="7" t="s">
        <v>15681</v>
      </c>
      <c r="T491" s="2" t="s">
        <v>11971</v>
      </c>
      <c r="U491" s="2" t="s">
        <v>11972</v>
      </c>
      <c r="V491" s="2" t="s">
        <v>11973</v>
      </c>
      <c r="W491" s="2" t="s">
        <v>107</v>
      </c>
      <c r="X491" s="2" t="s">
        <v>11967</v>
      </c>
    </row>
    <row r="492" spans="16:24" x14ac:dyDescent="0.25">
      <c r="P492" s="143" t="str">
        <f>IF(Table_tbl_ProdcrSupp[[#This Row],[PRODR_SUPP_CD]] = "", "", Table_tbl_ProdcrSupp[[#This Row],[PRODR_SUPP_CD]] &amp; " - " &amp; Table_tbl_ProdcrSupp[[#This Row],[PRODR_SUPP_NM]])</f>
        <v>3991 - Headwaters Resources</v>
      </c>
      <c r="Q492" s="7" t="s">
        <v>15682</v>
      </c>
      <c r="R492" s="7" t="s">
        <v>15683</v>
      </c>
      <c r="T492" s="2" t="s">
        <v>11968</v>
      </c>
      <c r="U492" s="2" t="s">
        <v>11969</v>
      </c>
      <c r="V492" s="2" t="s">
        <v>11970</v>
      </c>
      <c r="W492" s="2" t="s">
        <v>539</v>
      </c>
      <c r="X492" s="2" t="s">
        <v>11967</v>
      </c>
    </row>
    <row r="493" spans="16:24" x14ac:dyDescent="0.25">
      <c r="P493" s="143" t="str">
        <f>IF(Table_tbl_ProdcrSupp[[#This Row],[PRODR_SUPP_CD]] = "", "", Table_tbl_ProdcrSupp[[#This Row],[PRODR_SUPP_CD]] &amp; " - " &amp; Table_tbl_ProdcrSupp[[#This Row],[PRODR_SUPP_NM]])</f>
        <v>3118 - Heartland Cement Co.</v>
      </c>
      <c r="Q493" s="7" t="s">
        <v>15684</v>
      </c>
      <c r="R493" s="7" t="s">
        <v>15685</v>
      </c>
      <c r="T493" s="2" t="s">
        <v>11964</v>
      </c>
      <c r="U493" s="2" t="s">
        <v>11965</v>
      </c>
      <c r="V493" s="2" t="s">
        <v>11966</v>
      </c>
      <c r="W493" s="2" t="s">
        <v>7145</v>
      </c>
      <c r="X493" s="2" t="s">
        <v>11963</v>
      </c>
    </row>
    <row r="494" spans="16:24" x14ac:dyDescent="0.25">
      <c r="P494" s="143" t="str">
        <f>IF(Table_tbl_ProdcrSupp[[#This Row],[PRODR_SUPP_CD]] = "", "", Table_tbl_ProdcrSupp[[#This Row],[PRODR_SUPP_CD]] &amp; " - " &amp; Table_tbl_ProdcrSupp[[#This Row],[PRODR_SUPP_NM]])</f>
        <v>P1088 - Heening Sand &amp; Gravel</v>
      </c>
      <c r="Q494" s="7" t="s">
        <v>17194</v>
      </c>
      <c r="R494" s="7" t="s">
        <v>13873</v>
      </c>
      <c r="T494" s="2" t="s">
        <v>11960</v>
      </c>
      <c r="U494" s="2" t="s">
        <v>11961</v>
      </c>
      <c r="V494" s="2" t="s">
        <v>11962</v>
      </c>
      <c r="W494" s="2" t="s">
        <v>677</v>
      </c>
      <c r="X494" s="2" t="s">
        <v>1723</v>
      </c>
    </row>
    <row r="495" spans="16:24" x14ac:dyDescent="0.25">
      <c r="P495" s="143" t="str">
        <f>IF(Table_tbl_ProdcrSupp[[#This Row],[PRODR_SUPP_CD]] = "", "", Table_tbl_ProdcrSupp[[#This Row],[PRODR_SUPP_CD]] &amp; " - " &amp; Table_tbl_ProdcrSupp[[#This Row],[PRODR_SUPP_NM]])</f>
        <v>P0241 - Heggem Construction, Inc.</v>
      </c>
      <c r="Q495" s="7" t="s">
        <v>15686</v>
      </c>
      <c r="R495" s="7" t="s">
        <v>15687</v>
      </c>
      <c r="T495" s="2" t="s">
        <v>11957</v>
      </c>
      <c r="U495" s="2" t="s">
        <v>11958</v>
      </c>
      <c r="V495" s="2" t="s">
        <v>11959</v>
      </c>
      <c r="W495" s="2" t="s">
        <v>11956</v>
      </c>
      <c r="X495" s="2" t="s">
        <v>11955</v>
      </c>
    </row>
    <row r="496" spans="16:24" x14ac:dyDescent="0.25">
      <c r="P496" s="143" t="str">
        <f>IF(Table_tbl_ProdcrSupp[[#This Row],[PRODR_SUPP_CD]] = "", "", Table_tbl_ProdcrSupp[[#This Row],[PRODR_SUPP_CD]] &amp; " - " &amp; Table_tbl_ProdcrSupp[[#This Row],[PRODR_SUPP_NM]])</f>
        <v>P0184 - Henningsen Construction, Inc.</v>
      </c>
      <c r="Q496" s="7" t="s">
        <v>15688</v>
      </c>
      <c r="R496" s="7" t="s">
        <v>15689</v>
      </c>
      <c r="T496" s="2" t="s">
        <v>16945</v>
      </c>
      <c r="U496" s="2" t="s">
        <v>11935</v>
      </c>
      <c r="V496" s="2" t="s">
        <v>16944</v>
      </c>
      <c r="W496" s="2" t="s">
        <v>16946</v>
      </c>
      <c r="X496" s="2" t="s">
        <v>16947</v>
      </c>
    </row>
    <row r="497" spans="16:24" x14ac:dyDescent="0.25">
      <c r="P497" s="143" t="str">
        <f>IF(Table_tbl_ProdcrSupp[[#This Row],[PRODR_SUPP_CD]] = "", "", Table_tbl_ProdcrSupp[[#This Row],[PRODR_SUPP_CD]] &amp; " - " &amp; Table_tbl_ProdcrSupp[[#This Row],[PRODR_SUPP_NM]])</f>
        <v>P0683 - Herberts-O’Brian</v>
      </c>
      <c r="Q497" s="7" t="s">
        <v>15690</v>
      </c>
      <c r="R497" s="7" t="s">
        <v>15691</v>
      </c>
      <c r="T497" s="2" t="s">
        <v>11952</v>
      </c>
      <c r="U497" s="2" t="s">
        <v>11953</v>
      </c>
      <c r="V497" s="2" t="s">
        <v>11954</v>
      </c>
      <c r="W497" s="2" t="s">
        <v>1825</v>
      </c>
      <c r="X497" s="2" t="s">
        <v>11933</v>
      </c>
    </row>
    <row r="498" spans="16:24" x14ac:dyDescent="0.25">
      <c r="P498" s="143" t="str">
        <f>IF(Table_tbl_ProdcrSupp[[#This Row],[PRODR_SUPP_CD]] = "", "", Table_tbl_ProdcrSupp[[#This Row],[PRODR_SUPP_CD]] &amp; " - " &amp; Table_tbl_ProdcrSupp[[#This Row],[PRODR_SUPP_NM]])</f>
        <v>1742 - HERBST CONSTRUCTION INC.</v>
      </c>
      <c r="Q498" s="7" t="s">
        <v>15692</v>
      </c>
      <c r="R498" s="7" t="s">
        <v>15693</v>
      </c>
      <c r="T498" s="2" t="s">
        <v>11949</v>
      </c>
      <c r="U498" s="2" t="s">
        <v>11950</v>
      </c>
      <c r="V498" s="2" t="s">
        <v>11951</v>
      </c>
      <c r="W498" s="2" t="s">
        <v>3321</v>
      </c>
      <c r="X498" s="2" t="s">
        <v>11933</v>
      </c>
    </row>
    <row r="499" spans="16:24" x14ac:dyDescent="0.25">
      <c r="P499" s="143" t="str">
        <f>IF(Table_tbl_ProdcrSupp[[#This Row],[PRODR_SUPP_CD]] = "", "", Table_tbl_ProdcrSupp[[#This Row],[PRODR_SUPP_CD]] &amp; " - " &amp; Table_tbl_ProdcrSupp[[#This Row],[PRODR_SUPP_NM]])</f>
        <v>P0238 - Heritage Plastics Central</v>
      </c>
      <c r="Q499" s="7" t="s">
        <v>15694</v>
      </c>
      <c r="R499" s="7" t="s">
        <v>15695</v>
      </c>
      <c r="T499" s="2" t="s">
        <v>11946</v>
      </c>
      <c r="U499" s="2" t="s">
        <v>11947</v>
      </c>
      <c r="V499" s="2" t="s">
        <v>11948</v>
      </c>
      <c r="W499" s="2" t="s">
        <v>103</v>
      </c>
      <c r="X499" s="2" t="s">
        <v>11933</v>
      </c>
    </row>
    <row r="500" spans="16:24" x14ac:dyDescent="0.25">
      <c r="P500" s="143" t="str">
        <f>IF(Table_tbl_ProdcrSupp[[#This Row],[PRODR_SUPP_CD]] = "", "", Table_tbl_ProdcrSupp[[#This Row],[PRODR_SUPP_CD]] &amp; " - " &amp; Table_tbl_ProdcrSupp[[#This Row],[PRODR_SUPP_NM]])</f>
        <v>P0145 - Hi-Way Barricades</v>
      </c>
      <c r="Q500" s="7" t="s">
        <v>15696</v>
      </c>
      <c r="R500" s="7" t="s">
        <v>15697</v>
      </c>
      <c r="T500" s="2" t="s">
        <v>11943</v>
      </c>
      <c r="U500" s="2" t="s">
        <v>11944</v>
      </c>
      <c r="V500" s="2" t="s">
        <v>11945</v>
      </c>
      <c r="W500" s="2" t="s">
        <v>193</v>
      </c>
      <c r="X500" s="2" t="s">
        <v>11933</v>
      </c>
    </row>
    <row r="501" spans="16:24" x14ac:dyDescent="0.25">
      <c r="P501" s="143" t="str">
        <f>IF(Table_tbl_ProdcrSupp[[#This Row],[PRODR_SUPP_CD]] = "", "", Table_tbl_ProdcrSupp[[#This Row],[PRODR_SUPP_CD]] &amp; " - " &amp; Table_tbl_ProdcrSupp[[#This Row],[PRODR_SUPP_NM]])</f>
        <v>P0625 - Highline Products</v>
      </c>
      <c r="Q501" s="7" t="s">
        <v>15698</v>
      </c>
      <c r="R501" s="7" t="s">
        <v>15699</v>
      </c>
      <c r="T501" s="2" t="s">
        <v>11940</v>
      </c>
      <c r="U501" s="2" t="s">
        <v>11941</v>
      </c>
      <c r="V501" s="2" t="s">
        <v>11942</v>
      </c>
      <c r="W501" s="2" t="s">
        <v>230</v>
      </c>
      <c r="X501" s="2" t="s">
        <v>11933</v>
      </c>
    </row>
    <row r="502" spans="16:24" x14ac:dyDescent="0.25">
      <c r="P502" s="143" t="str">
        <f>IF(Table_tbl_ProdcrSupp[[#This Row],[PRODR_SUPP_CD]] = "", "", Table_tbl_ProdcrSupp[[#This Row],[PRODR_SUPP_CD]] &amp; " - " &amp; Table_tbl_ProdcrSupp[[#This Row],[PRODR_SUPP_NM]])</f>
        <v>2445 - HIGHWAY IMPROVEMENT INC.</v>
      </c>
      <c r="Q502" s="7" t="s">
        <v>15700</v>
      </c>
      <c r="R502" s="7" t="s">
        <v>15701</v>
      </c>
      <c r="T502" s="2" t="s">
        <v>11937</v>
      </c>
      <c r="U502" s="2" t="s">
        <v>11938</v>
      </c>
      <c r="V502" s="2" t="s">
        <v>11939</v>
      </c>
      <c r="W502" s="2" t="s">
        <v>11936</v>
      </c>
      <c r="X502" s="2" t="s">
        <v>11933</v>
      </c>
    </row>
    <row r="503" spans="16:24" x14ac:dyDescent="0.25">
      <c r="P503" s="143" t="str">
        <f>IF(Table_tbl_ProdcrSupp[[#This Row],[PRODR_SUPP_CD]] = "", "", Table_tbl_ProdcrSupp[[#This Row],[PRODR_SUPP_CD]] &amp; " - " &amp; Table_tbl_ProdcrSupp[[#This Row],[PRODR_SUPP_NM]])</f>
        <v>P0216 - Highway Safety Products</v>
      </c>
      <c r="Q503" s="7" t="s">
        <v>15702</v>
      </c>
      <c r="R503" s="7" t="s">
        <v>15703</v>
      </c>
      <c r="T503" s="2" t="s">
        <v>16949</v>
      </c>
      <c r="U503" s="2" t="s">
        <v>11934</v>
      </c>
      <c r="V503" s="2" t="s">
        <v>16948</v>
      </c>
      <c r="W503" s="2" t="s">
        <v>16946</v>
      </c>
      <c r="X503" s="2" t="s">
        <v>11933</v>
      </c>
    </row>
    <row r="504" spans="16:24" x14ac:dyDescent="0.25">
      <c r="P504" s="143" t="str">
        <f>IF(Table_tbl_ProdcrSupp[[#This Row],[PRODR_SUPP_CD]] = "", "", Table_tbl_ProdcrSupp[[#This Row],[PRODR_SUPP_CD]] &amp; " - " &amp; Table_tbl_ProdcrSupp[[#This Row],[PRODR_SUPP_NM]])</f>
        <v>P0453 - Highway Signing, Inc.</v>
      </c>
      <c r="Q504" s="7" t="s">
        <v>15704</v>
      </c>
      <c r="R504" s="7" t="s">
        <v>15705</v>
      </c>
      <c r="T504" s="2" t="s">
        <v>11930</v>
      </c>
      <c r="U504" s="2" t="s">
        <v>11931</v>
      </c>
      <c r="V504" s="2" t="s">
        <v>11932</v>
      </c>
      <c r="W504" s="2" t="s">
        <v>1294</v>
      </c>
      <c r="X504" s="2" t="s">
        <v>11929</v>
      </c>
    </row>
    <row r="505" spans="16:24" x14ac:dyDescent="0.25">
      <c r="P505" s="143" t="str">
        <f>IF(Table_tbl_ProdcrSupp[[#This Row],[PRODR_SUPP_CD]] = "", "", Table_tbl_ProdcrSupp[[#This Row],[PRODR_SUPP_CD]] &amp; " - " &amp; Table_tbl_ProdcrSupp[[#This Row],[PRODR_SUPP_NM]])</f>
        <v>0578 - Higman Sand &amp; Gravel</v>
      </c>
      <c r="Q505" s="7" t="s">
        <v>15706</v>
      </c>
      <c r="R505" s="7" t="s">
        <v>13874</v>
      </c>
      <c r="T505" s="2" t="s">
        <v>11926</v>
      </c>
      <c r="U505" s="2" t="s">
        <v>11927</v>
      </c>
      <c r="V505" s="2" t="s">
        <v>11928</v>
      </c>
      <c r="W505" s="2" t="s">
        <v>5498</v>
      </c>
      <c r="X505" s="2" t="s">
        <v>11921</v>
      </c>
    </row>
    <row r="506" spans="16:24" x14ac:dyDescent="0.25">
      <c r="P506" s="143" t="str">
        <f>IF(Table_tbl_ProdcrSupp[[#This Row],[PRODR_SUPP_CD]] = "", "", Table_tbl_ProdcrSupp[[#This Row],[PRODR_SUPP_CD]] &amp; " - " &amp; Table_tbl_ProdcrSupp[[#This Row],[PRODR_SUPP_NM]])</f>
        <v>P0787 - Hilfiker Retaining Walls</v>
      </c>
      <c r="Q506" s="7" t="s">
        <v>15707</v>
      </c>
      <c r="R506" s="7" t="s">
        <v>15708</v>
      </c>
      <c r="T506" s="2" t="s">
        <v>11923</v>
      </c>
      <c r="U506" s="2" t="s">
        <v>11924</v>
      </c>
      <c r="V506" s="2" t="s">
        <v>11925</v>
      </c>
      <c r="W506" s="2" t="s">
        <v>11922</v>
      </c>
      <c r="X506" s="2" t="s">
        <v>11921</v>
      </c>
    </row>
    <row r="507" spans="16:24" x14ac:dyDescent="0.25">
      <c r="P507" s="143" t="str">
        <f>IF(Table_tbl_ProdcrSupp[[#This Row],[PRODR_SUPP_CD]] = "", "", Table_tbl_ProdcrSupp[[#This Row],[PRODR_SUPP_CD]] &amp; " - " &amp; Table_tbl_ProdcrSupp[[#This Row],[PRODR_SUPP_NM]])</f>
        <v>P0798 - Hill &amp; Griffith Company</v>
      </c>
      <c r="Q507" s="7" t="s">
        <v>15709</v>
      </c>
      <c r="R507" s="7" t="s">
        <v>15710</v>
      </c>
      <c r="T507" s="2" t="s">
        <v>11918</v>
      </c>
      <c r="U507" s="2" t="s">
        <v>11919</v>
      </c>
      <c r="V507" s="2" t="s">
        <v>11920</v>
      </c>
      <c r="W507" s="2" t="s">
        <v>744</v>
      </c>
      <c r="X507" s="2" t="s">
        <v>11917</v>
      </c>
    </row>
    <row r="508" spans="16:24" x14ac:dyDescent="0.25">
      <c r="P508" s="143" t="str">
        <f>IF(Table_tbl_ProdcrSupp[[#This Row],[PRODR_SUPP_CD]] = "", "", Table_tbl_ProdcrSupp[[#This Row],[PRODR_SUPP_CD]] &amp; " - " &amp; Table_tbl_ProdcrSupp[[#This Row],[PRODR_SUPP_NM]])</f>
        <v>P0992 - Hill &amp; Smith / Work Area Protection</v>
      </c>
      <c r="Q508" s="7" t="s">
        <v>15711</v>
      </c>
      <c r="R508" s="7" t="s">
        <v>15712</v>
      </c>
      <c r="T508" s="2" t="s">
        <v>11914</v>
      </c>
      <c r="U508" s="2" t="s">
        <v>11915</v>
      </c>
      <c r="V508" s="2" t="s">
        <v>11916</v>
      </c>
      <c r="W508" s="2" t="s">
        <v>11913</v>
      </c>
      <c r="X508" s="2" t="s">
        <v>11909</v>
      </c>
    </row>
    <row r="509" spans="16:24" x14ac:dyDescent="0.25">
      <c r="P509" s="143" t="str">
        <f>IF(Table_tbl_ProdcrSupp[[#This Row],[PRODR_SUPP_CD]] = "", "", Table_tbl_ProdcrSupp[[#This Row],[PRODR_SUPP_CD]] &amp; " - " &amp; Table_tbl_ProdcrSupp[[#This Row],[PRODR_SUPP_NM]])</f>
        <v>0915 - Hills Materials Co</v>
      </c>
      <c r="Q509" s="7" t="s">
        <v>15713</v>
      </c>
      <c r="R509" s="7" t="s">
        <v>14268</v>
      </c>
      <c r="T509" s="2" t="s">
        <v>11910</v>
      </c>
      <c r="U509" s="2" t="s">
        <v>11911</v>
      </c>
      <c r="V509" s="2" t="s">
        <v>11912</v>
      </c>
      <c r="W509" s="2" t="s">
        <v>248</v>
      </c>
      <c r="X509" s="2" t="s">
        <v>11909</v>
      </c>
    </row>
    <row r="510" spans="16:24" x14ac:dyDescent="0.25">
      <c r="P510" s="143" t="str">
        <f>IF(Table_tbl_ProdcrSupp[[#This Row],[PRODR_SUPP_CD]] = "", "", Table_tbl_ProdcrSupp[[#This Row],[PRODR_SUPP_CD]] &amp; " - " &amp; Table_tbl_ProdcrSupp[[#This Row],[PRODR_SUPP_NM]])</f>
        <v>P0299 - Hilti, Inc.</v>
      </c>
      <c r="Q510" s="7" t="s">
        <v>15714</v>
      </c>
      <c r="R510" s="7" t="s">
        <v>15715</v>
      </c>
      <c r="T510" s="2" t="s">
        <v>11906</v>
      </c>
      <c r="U510" s="2" t="s">
        <v>11907</v>
      </c>
      <c r="V510" s="2" t="s">
        <v>11908</v>
      </c>
      <c r="W510" s="2" t="s">
        <v>478</v>
      </c>
      <c r="X510" s="2" t="s">
        <v>11898</v>
      </c>
    </row>
    <row r="511" spans="16:24" x14ac:dyDescent="0.25">
      <c r="P511" s="143" t="str">
        <f>IF(Table_tbl_ProdcrSupp[[#This Row],[PRODR_SUPP_CD]] = "", "", Table_tbl_ProdcrSupp[[#This Row],[PRODR_SUPP_CD]] &amp; " - " &amp; Table_tbl_ProdcrSupp[[#This Row],[PRODR_SUPP_NM]])</f>
        <v>P1089 - Hindrickson Sand &amp; Gravel</v>
      </c>
      <c r="Q511" s="7" t="s">
        <v>17195</v>
      </c>
      <c r="R511" s="7" t="s">
        <v>13984</v>
      </c>
      <c r="T511" s="2" t="s">
        <v>11903</v>
      </c>
      <c r="U511" s="2" t="s">
        <v>11904</v>
      </c>
      <c r="V511" s="2" t="s">
        <v>11905</v>
      </c>
      <c r="W511" s="2" t="s">
        <v>11902</v>
      </c>
      <c r="X511" s="2" t="s">
        <v>11898</v>
      </c>
    </row>
    <row r="512" spans="16:24" x14ac:dyDescent="0.25">
      <c r="P512" s="143" t="str">
        <f>IF(Table_tbl_ProdcrSupp[[#This Row],[PRODR_SUPP_CD]] = "", "", Table_tbl_ProdcrSupp[[#This Row],[PRODR_SUPP_CD]] &amp; " - " &amp; Table_tbl_ProdcrSupp[[#This Row],[PRODR_SUPP_NM]])</f>
        <v>P1090 - Hitchcock  Co.</v>
      </c>
      <c r="Q512" s="7" t="s">
        <v>17196</v>
      </c>
      <c r="R512" s="7" t="s">
        <v>15716</v>
      </c>
      <c r="T512" s="2" t="s">
        <v>11899</v>
      </c>
      <c r="U512" s="2" t="s">
        <v>11900</v>
      </c>
      <c r="V512" s="2" t="s">
        <v>11901</v>
      </c>
      <c r="W512" s="2" t="s">
        <v>11318</v>
      </c>
      <c r="X512" s="2" t="s">
        <v>11898</v>
      </c>
    </row>
    <row r="513" spans="16:24" x14ac:dyDescent="0.25">
      <c r="P513" s="143" t="str">
        <f>IF(Table_tbl_ProdcrSupp[[#This Row],[PRODR_SUPP_CD]] = "", "", Table_tbl_ProdcrSupp[[#This Row],[PRODR_SUPP_CD]] &amp; " - " &amp; Table_tbl_ProdcrSupp[[#This Row],[PRODR_SUPP_NM]])</f>
        <v>P0068 - Hoechst Celanese Corporation</v>
      </c>
      <c r="Q513" s="7" t="s">
        <v>15717</v>
      </c>
      <c r="R513" s="7" t="s">
        <v>15718</v>
      </c>
      <c r="T513" s="2" t="s">
        <v>11895</v>
      </c>
      <c r="U513" s="2" t="s">
        <v>11896</v>
      </c>
      <c r="V513" s="2" t="s">
        <v>11897</v>
      </c>
      <c r="W513" s="2" t="s">
        <v>1640</v>
      </c>
      <c r="X513" s="2" t="s">
        <v>11894</v>
      </c>
    </row>
    <row r="514" spans="16:24" x14ac:dyDescent="0.25">
      <c r="P514" s="143" t="str">
        <f>IF(Table_tbl_ProdcrSupp[[#This Row],[PRODR_SUPP_CD]] = "", "", Table_tbl_ProdcrSupp[[#This Row],[PRODR_SUPP_CD]] &amp; " - " &amp; Table_tbl_ProdcrSupp[[#This Row],[PRODR_SUPP_NM]])</f>
        <v>P0028 - Hogentogler &amp; Company</v>
      </c>
      <c r="Q514" s="7" t="s">
        <v>15719</v>
      </c>
      <c r="R514" s="7" t="s">
        <v>15720</v>
      </c>
      <c r="T514" s="2" t="s">
        <v>11891</v>
      </c>
      <c r="U514" s="2" t="s">
        <v>11892</v>
      </c>
      <c r="V514" s="2" t="s">
        <v>11893</v>
      </c>
      <c r="W514" s="2" t="s">
        <v>1238</v>
      </c>
      <c r="X514" s="2" t="s">
        <v>11890</v>
      </c>
    </row>
    <row r="515" spans="16:24" x14ac:dyDescent="0.25">
      <c r="P515" s="143" t="str">
        <f>IF(Table_tbl_ProdcrSupp[[#This Row],[PRODR_SUPP_CD]] = "", "", Table_tbl_ProdcrSupp[[#This Row],[PRODR_SUPP_CD]] &amp; " - " &amp; Table_tbl_ProdcrSupp[[#This Row],[PRODR_SUPP_NM]])</f>
        <v>3999 - Holcim (US), Inc.</v>
      </c>
      <c r="Q515" s="7" t="s">
        <v>17346</v>
      </c>
      <c r="R515" s="7" t="s">
        <v>15721</v>
      </c>
      <c r="T515" s="2" t="s">
        <v>11887</v>
      </c>
      <c r="U515" s="2" t="s">
        <v>11888</v>
      </c>
      <c r="V515" s="2" t="s">
        <v>11889</v>
      </c>
      <c r="W515" s="2" t="s">
        <v>1225</v>
      </c>
      <c r="X515" s="2" t="s">
        <v>11886</v>
      </c>
    </row>
    <row r="516" spans="16:24" x14ac:dyDescent="0.25">
      <c r="P516" s="143" t="str">
        <f>IF(Table_tbl_ProdcrSupp[[#This Row],[PRODR_SUPP_CD]] = "", "", Table_tbl_ProdcrSupp[[#This Row],[PRODR_SUPP_CD]] &amp; " - " &amp; Table_tbl_ProdcrSupp[[#This Row],[PRODR_SUPP_NM]])</f>
        <v>A593 - Holliday Sand &amp; Gravel</v>
      </c>
      <c r="Q516" s="7" t="s">
        <v>15722</v>
      </c>
      <c r="R516" s="7" t="s">
        <v>13876</v>
      </c>
      <c r="T516" s="2" t="s">
        <v>11883</v>
      </c>
      <c r="U516" s="2" t="s">
        <v>11884</v>
      </c>
      <c r="V516" s="2" t="s">
        <v>11885</v>
      </c>
      <c r="W516" s="2" t="s">
        <v>11882</v>
      </c>
      <c r="X516" s="2" t="s">
        <v>11881</v>
      </c>
    </row>
    <row r="517" spans="16:24" x14ac:dyDescent="0.25">
      <c r="P517" s="143" t="str">
        <f>IF(Table_tbl_ProdcrSupp[[#This Row],[PRODR_SUPP_CD]] = "", "", Table_tbl_ProdcrSupp[[#This Row],[PRODR_SUPP_CD]] &amp; " - " &amp; Table_tbl_ProdcrSupp[[#This Row],[PRODR_SUPP_NM]])</f>
        <v>P0554 - Holly Frontier</v>
      </c>
      <c r="Q517" s="7" t="s">
        <v>15723</v>
      </c>
      <c r="R517" s="7" t="s">
        <v>15724</v>
      </c>
      <c r="T517" s="2" t="s">
        <v>11878</v>
      </c>
      <c r="U517" s="2" t="s">
        <v>11879</v>
      </c>
      <c r="V517" s="2" t="s">
        <v>11880</v>
      </c>
      <c r="W517" s="2" t="s">
        <v>535</v>
      </c>
      <c r="X517" s="2" t="s">
        <v>11877</v>
      </c>
    </row>
    <row r="518" spans="16:24" x14ac:dyDescent="0.25">
      <c r="P518" s="143" t="str">
        <f>IF(Table_tbl_ProdcrSupp[[#This Row],[PRODR_SUPP_CD]] = "", "", Table_tbl_ProdcrSupp[[#This Row],[PRODR_SUPP_CD]] &amp; " - " &amp; Table_tbl_ProdcrSupp[[#This Row],[PRODR_SUPP_NM]])</f>
        <v>3508 - Holnam</v>
      </c>
      <c r="Q518" s="7" t="s">
        <v>15725</v>
      </c>
      <c r="R518" s="7" t="s">
        <v>15726</v>
      </c>
      <c r="T518" s="2" t="s">
        <v>11874</v>
      </c>
      <c r="U518" s="2" t="s">
        <v>11875</v>
      </c>
      <c r="V518" s="2" t="s">
        <v>11876</v>
      </c>
      <c r="W518" s="2" t="s">
        <v>11873</v>
      </c>
      <c r="X518" s="2" t="s">
        <v>11865</v>
      </c>
    </row>
    <row r="519" spans="16:24" x14ac:dyDescent="0.25">
      <c r="P519" s="143" t="str">
        <f>IF(Table_tbl_ProdcrSupp[[#This Row],[PRODR_SUPP_CD]] = "", "", Table_tbl_ProdcrSupp[[#This Row],[PRODR_SUPP_CD]] &amp; " - " &amp; Table_tbl_ProdcrSupp[[#This Row],[PRODR_SUPP_NM]])</f>
        <v>P0742 - Holophane</v>
      </c>
      <c r="Q519" s="7" t="s">
        <v>15728</v>
      </c>
      <c r="R519" s="7" t="s">
        <v>15727</v>
      </c>
      <c r="T519" s="2" t="s">
        <v>11870</v>
      </c>
      <c r="U519" s="2" t="s">
        <v>11871</v>
      </c>
      <c r="V519" s="2" t="s">
        <v>11872</v>
      </c>
      <c r="W519" s="2" t="s">
        <v>193</v>
      </c>
      <c r="X519" s="2" t="s">
        <v>11865</v>
      </c>
    </row>
    <row r="520" spans="16:24" x14ac:dyDescent="0.25">
      <c r="P520" s="143" t="str">
        <f>IF(Table_tbl_ProdcrSupp[[#This Row],[PRODR_SUPP_CD]] = "", "", Table_tbl_ProdcrSupp[[#This Row],[PRODR_SUPP_CD]] &amp; " - " &amp; Table_tbl_ProdcrSupp[[#This Row],[PRODR_SUPP_NM]])</f>
        <v>P0701 - Hooker Brothers (Traffic Control Devices)</v>
      </c>
      <c r="Q520" s="7" t="s">
        <v>15729</v>
      </c>
      <c r="R520" s="7" t="s">
        <v>15730</v>
      </c>
      <c r="T520" s="2" t="s">
        <v>11867</v>
      </c>
      <c r="U520" s="2" t="s">
        <v>11868</v>
      </c>
      <c r="V520" s="2" t="s">
        <v>11869</v>
      </c>
      <c r="W520" s="2" t="s">
        <v>11866</v>
      </c>
      <c r="X520" s="2" t="s">
        <v>11865</v>
      </c>
    </row>
    <row r="521" spans="16:24" x14ac:dyDescent="0.25">
      <c r="P521" s="143" t="str">
        <f>IF(Table_tbl_ProdcrSupp[[#This Row],[PRODR_SUPP_CD]] = "", "", Table_tbl_ProdcrSupp[[#This Row],[PRODR_SUPP_CD]] &amp; " - " &amp; Table_tbl_ProdcrSupp[[#This Row],[PRODR_SUPP_NM]])</f>
        <v>A487 - Hooker Sand &amp; Gravel</v>
      </c>
      <c r="Q521" s="7" t="s">
        <v>15731</v>
      </c>
      <c r="R521" s="7" t="s">
        <v>14158</v>
      </c>
      <c r="T521" s="2" t="s">
        <v>11862</v>
      </c>
      <c r="U521" s="2" t="s">
        <v>11863</v>
      </c>
      <c r="V521" s="2" t="s">
        <v>11864</v>
      </c>
      <c r="W521" s="2" t="s">
        <v>11861</v>
      </c>
      <c r="X521" s="2" t="s">
        <v>10357</v>
      </c>
    </row>
    <row r="522" spans="16:24" x14ac:dyDescent="0.25">
      <c r="P522" s="143" t="str">
        <f>IF(Table_tbl_ProdcrSupp[[#This Row],[PRODR_SUPP_CD]] = "", "", Table_tbl_ProdcrSupp[[#This Row],[PRODR_SUPP_CD]] &amp; " - " &amp; Table_tbl_ProdcrSupp[[#This Row],[PRODR_SUPP_NM]])</f>
        <v>P0503 - Houston Wire &amp; Cable</v>
      </c>
      <c r="Q522" s="7" t="s">
        <v>15732</v>
      </c>
      <c r="R522" s="7" t="s">
        <v>15733</v>
      </c>
      <c r="T522" s="2" t="s">
        <v>11858</v>
      </c>
      <c r="U522" s="2" t="s">
        <v>11859</v>
      </c>
      <c r="V522" s="2" t="s">
        <v>11860</v>
      </c>
      <c r="W522" s="2" t="s">
        <v>11857</v>
      </c>
      <c r="X522" s="2" t="s">
        <v>10357</v>
      </c>
    </row>
    <row r="523" spans="16:24" x14ac:dyDescent="0.25">
      <c r="P523" s="143" t="str">
        <f>IF(Table_tbl_ProdcrSupp[[#This Row],[PRODR_SUPP_CD]] = "", "", Table_tbl_ProdcrSupp[[#This Row],[PRODR_SUPP_CD]] &amp; " - " &amp; Table_tbl_ProdcrSupp[[#This Row],[PRODR_SUPP_NM]])</f>
        <v>P0883 - Howard Lighting Products</v>
      </c>
      <c r="Q523" s="7" t="s">
        <v>15734</v>
      </c>
      <c r="R523" s="7" t="s">
        <v>15735</v>
      </c>
      <c r="T523" s="2" t="s">
        <v>11854</v>
      </c>
      <c r="U523" s="2" t="s">
        <v>11855</v>
      </c>
      <c r="V523" s="2" t="s">
        <v>11856</v>
      </c>
      <c r="W523" s="2" t="s">
        <v>1189</v>
      </c>
      <c r="X523" s="2" t="s">
        <v>11166</v>
      </c>
    </row>
    <row r="524" spans="16:24" x14ac:dyDescent="0.25">
      <c r="P524" s="143" t="str">
        <f>IF(Table_tbl_ProdcrSupp[[#This Row],[PRODR_SUPP_CD]] = "", "", Table_tbl_ProdcrSupp[[#This Row],[PRODR_SUPP_CD]] &amp; " - " &amp; Table_tbl_ProdcrSupp[[#This Row],[PRODR_SUPP_NM]])</f>
        <v>P0506 - Howrey Construction</v>
      </c>
      <c r="Q524" s="7" t="s">
        <v>15736</v>
      </c>
      <c r="R524" s="7" t="s">
        <v>15737</v>
      </c>
      <c r="T524" s="2" t="s">
        <v>11851</v>
      </c>
      <c r="U524" s="2" t="s">
        <v>11852</v>
      </c>
      <c r="V524" s="2" t="s">
        <v>11853</v>
      </c>
      <c r="W524" s="2" t="s">
        <v>1862</v>
      </c>
      <c r="X524" s="2" t="s">
        <v>11166</v>
      </c>
    </row>
    <row r="525" spans="16:24" x14ac:dyDescent="0.25">
      <c r="P525" s="143" t="str">
        <f>IF(Table_tbl_ProdcrSupp[[#This Row],[PRODR_SUPP_CD]] = "", "", Table_tbl_ProdcrSupp[[#This Row],[PRODR_SUPP_CD]] &amp; " - " &amp; Table_tbl_ProdcrSupp[[#This Row],[PRODR_SUPP_NM]])</f>
        <v>P0655 - HTM Construction</v>
      </c>
      <c r="Q525" s="7" t="s">
        <v>15738</v>
      </c>
      <c r="R525" s="7" t="s">
        <v>15739</v>
      </c>
      <c r="T525" s="2" t="s">
        <v>17985</v>
      </c>
      <c r="U525" s="2" t="s">
        <v>17984</v>
      </c>
      <c r="V525" s="2" t="s">
        <v>17983</v>
      </c>
      <c r="W525" s="2" t="s">
        <v>543</v>
      </c>
      <c r="X525" s="2" t="s">
        <v>11166</v>
      </c>
    </row>
    <row r="526" spans="16:24" x14ac:dyDescent="0.25">
      <c r="P526" s="143" t="str">
        <f>IF(Table_tbl_ProdcrSupp[[#This Row],[PRODR_SUPP_CD]] = "", "", Table_tbl_ProdcrSupp[[#This Row],[PRODR_SUPP_CD]] &amp; " - " &amp; Table_tbl_ProdcrSupp[[#This Row],[PRODR_SUPP_NM]])</f>
        <v>P0635 - Hubbell Power Systems</v>
      </c>
      <c r="Q526" s="7" t="s">
        <v>15740</v>
      </c>
      <c r="R526" s="7" t="s">
        <v>15741</v>
      </c>
      <c r="T526" s="2" t="s">
        <v>11848</v>
      </c>
      <c r="U526" s="2" t="s">
        <v>11849</v>
      </c>
      <c r="V526" s="2" t="s">
        <v>11850</v>
      </c>
      <c r="W526" s="2" t="s">
        <v>303</v>
      </c>
      <c r="X526" s="2" t="s">
        <v>11166</v>
      </c>
    </row>
    <row r="527" spans="16:24" x14ac:dyDescent="0.25">
      <c r="P527" s="143" t="str">
        <f>IF(Table_tbl_ProdcrSupp[[#This Row],[PRODR_SUPP_CD]] = "", "", Table_tbl_ProdcrSupp[[#This Row],[PRODR_SUPP_CD]] &amp; " - " &amp; Table_tbl_ProdcrSupp[[#This Row],[PRODR_SUPP_NM]])</f>
        <v>P0437 - Hud</v>
      </c>
      <c r="Q527" s="7" t="s">
        <v>15742</v>
      </c>
      <c r="R527" s="7" t="s">
        <v>15743</v>
      </c>
      <c r="T527" s="2" t="s">
        <v>11845</v>
      </c>
      <c r="U527" s="2" t="s">
        <v>11846</v>
      </c>
      <c r="V527" s="2" t="s">
        <v>11847</v>
      </c>
      <c r="W527" s="2" t="s">
        <v>111</v>
      </c>
      <c r="X527" s="2" t="s">
        <v>11844</v>
      </c>
    </row>
    <row r="528" spans="16:24" x14ac:dyDescent="0.25">
      <c r="P528" s="143" t="str">
        <f>IF(Table_tbl_ProdcrSupp[[#This Row],[PRODR_SUPP_CD]] = "", "", Table_tbl_ProdcrSupp[[#This Row],[PRODR_SUPP_CD]] &amp; " - " &amp; Table_tbl_ProdcrSupp[[#This Row],[PRODR_SUPP_NM]])</f>
        <v>P0684 - Huesker</v>
      </c>
      <c r="Q528" s="7" t="s">
        <v>15744</v>
      </c>
      <c r="R528" s="7" t="s">
        <v>15745</v>
      </c>
      <c r="T528" s="2" t="s">
        <v>11841</v>
      </c>
      <c r="U528" s="2" t="s">
        <v>11842</v>
      </c>
      <c r="V528" s="2" t="s">
        <v>11843</v>
      </c>
      <c r="W528" s="2" t="s">
        <v>193</v>
      </c>
      <c r="X528" s="2" t="s">
        <v>11840</v>
      </c>
    </row>
    <row r="529" spans="16:24" x14ac:dyDescent="0.25">
      <c r="P529" s="143" t="str">
        <f>IF(Table_tbl_ProdcrSupp[[#This Row],[PRODR_SUPP_CD]] = "", "", Table_tbl_ProdcrSupp[[#This Row],[PRODR_SUPP_CD]] &amp; " - " &amp; Table_tbl_ProdcrSupp[[#This Row],[PRODR_SUPP_NM]])</f>
        <v>P0084 - Hunton Fiber</v>
      </c>
      <c r="Q529" s="7" t="s">
        <v>15746</v>
      </c>
      <c r="R529" s="7" t="s">
        <v>17347</v>
      </c>
      <c r="T529" s="2" t="s">
        <v>11837</v>
      </c>
      <c r="U529" s="2" t="s">
        <v>11838</v>
      </c>
      <c r="V529" s="2" t="s">
        <v>11839</v>
      </c>
      <c r="W529" s="2" t="s">
        <v>11836</v>
      </c>
      <c r="X529" s="2" t="s">
        <v>11835</v>
      </c>
    </row>
    <row r="530" spans="16:24" x14ac:dyDescent="0.25">
      <c r="P530" s="143" t="str">
        <f>IF(Table_tbl_ProdcrSupp[[#This Row],[PRODR_SUPP_CD]] = "", "", Table_tbl_ProdcrSupp[[#This Row],[PRODR_SUPP_CD]] &amp; " - " &amp; Table_tbl_ProdcrSupp[[#This Row],[PRODR_SUPP_NM]])</f>
        <v>2278 - HURTT FABRICATING CORP.</v>
      </c>
      <c r="Q530" s="7" t="s">
        <v>15747</v>
      </c>
      <c r="R530" s="7" t="s">
        <v>15748</v>
      </c>
      <c r="T530" s="2" t="s">
        <v>11832</v>
      </c>
      <c r="U530" s="2" t="s">
        <v>11833</v>
      </c>
      <c r="V530" s="2" t="s">
        <v>11834</v>
      </c>
      <c r="W530" s="2" t="s">
        <v>1170</v>
      </c>
      <c r="X530" s="2" t="s">
        <v>2879</v>
      </c>
    </row>
    <row r="531" spans="16:24" x14ac:dyDescent="0.25">
      <c r="P531" s="143" t="str">
        <f>IF(Table_tbl_ProdcrSupp[[#This Row],[PRODR_SUPP_CD]] = "", "", Table_tbl_ProdcrSupp[[#This Row],[PRODR_SUPP_CD]] &amp; " - " &amp; Table_tbl_ProdcrSupp[[#This Row],[PRODR_SUPP_NM]])</f>
        <v>P0479 - Husker Steel</v>
      </c>
      <c r="Q531" s="7" t="s">
        <v>15749</v>
      </c>
      <c r="R531" s="7" t="s">
        <v>15750</v>
      </c>
      <c r="T531" s="2" t="s">
        <v>11829</v>
      </c>
      <c r="U531" s="2" t="s">
        <v>11830</v>
      </c>
      <c r="V531" s="2" t="s">
        <v>11831</v>
      </c>
      <c r="W531" s="2" t="s">
        <v>6375</v>
      </c>
      <c r="X531" s="2" t="s">
        <v>11828</v>
      </c>
    </row>
    <row r="532" spans="16:24" x14ac:dyDescent="0.25">
      <c r="P532" s="143" t="str">
        <f>IF(Table_tbl_ProdcrSupp[[#This Row],[PRODR_SUPP_CD]] = "", "", Table_tbl_ProdcrSupp[[#This Row],[PRODR_SUPP_CD]] &amp; " - " &amp; Table_tbl_ProdcrSupp[[#This Row],[PRODR_SUPP_NM]])</f>
        <v>P0989 - Husker Vinyl, Inc.</v>
      </c>
      <c r="Q532" s="7" t="s">
        <v>15751</v>
      </c>
      <c r="R532" s="7" t="s">
        <v>15752</v>
      </c>
      <c r="T532" s="2" t="s">
        <v>11825</v>
      </c>
      <c r="U532" s="2" t="s">
        <v>11826</v>
      </c>
      <c r="V532" s="2" t="s">
        <v>11827</v>
      </c>
      <c r="W532" s="2" t="s">
        <v>258</v>
      </c>
      <c r="X532" s="2" t="s">
        <v>11824</v>
      </c>
    </row>
    <row r="533" spans="16:24" x14ac:dyDescent="0.25">
      <c r="P533" s="143" t="str">
        <f>IF(Table_tbl_ProdcrSupp[[#This Row],[PRODR_SUPP_CD]] = "", "", Table_tbl_ProdcrSupp[[#This Row],[PRODR_SUPP_CD]] &amp; " - " &amp; Table_tbl_ProdcrSupp[[#This Row],[PRODR_SUPP_NM]])</f>
        <v>P0918 - Hutchinson, Inc</v>
      </c>
      <c r="Q533" s="7" t="s">
        <v>15753</v>
      </c>
      <c r="R533" s="7" t="s">
        <v>15754</v>
      </c>
      <c r="T533" s="2" t="s">
        <v>11821</v>
      </c>
      <c r="U533" s="2" t="s">
        <v>11822</v>
      </c>
      <c r="V533" s="2" t="s">
        <v>11823</v>
      </c>
      <c r="W533" s="2" t="s">
        <v>9526</v>
      </c>
      <c r="X533" s="2" t="s">
        <v>11820</v>
      </c>
    </row>
    <row r="534" spans="16:24" x14ac:dyDescent="0.25">
      <c r="P534" s="143" t="str">
        <f>IF(Table_tbl_ProdcrSupp[[#This Row],[PRODR_SUPP_CD]] = "", "", Table_tbl_ProdcrSupp[[#This Row],[PRODR_SUPP_CD]] &amp; " - " &amp; Table_tbl_ProdcrSupp[[#This Row],[PRODR_SUPP_NM]])</f>
        <v>P0520 - HWS Consulting</v>
      </c>
      <c r="Q534" s="7" t="s">
        <v>15755</v>
      </c>
      <c r="R534" s="7" t="s">
        <v>15756</v>
      </c>
      <c r="T534" s="2" t="s">
        <v>11817</v>
      </c>
      <c r="U534" s="2" t="s">
        <v>11818</v>
      </c>
      <c r="V534" s="2" t="s">
        <v>11819</v>
      </c>
      <c r="W534" s="2" t="s">
        <v>11816</v>
      </c>
      <c r="X534" s="2" t="s">
        <v>11812</v>
      </c>
    </row>
    <row r="535" spans="16:24" x14ac:dyDescent="0.25">
      <c r="P535" s="143" t="str">
        <f>IF(Table_tbl_ProdcrSupp[[#This Row],[PRODR_SUPP_CD]] = "", "", Table_tbl_ProdcrSupp[[#This Row],[PRODR_SUPP_CD]] &amp; " - " &amp; Table_tbl_ProdcrSupp[[#This Row],[PRODR_SUPP_NM]])</f>
        <v>P0720 - Hydrostraw, LLC</v>
      </c>
      <c r="Q535" s="7" t="s">
        <v>15757</v>
      </c>
      <c r="R535" s="7" t="s">
        <v>15758</v>
      </c>
      <c r="T535" s="2" t="s">
        <v>11813</v>
      </c>
      <c r="U535" s="2" t="s">
        <v>11814</v>
      </c>
      <c r="V535" s="2" t="s">
        <v>11815</v>
      </c>
      <c r="W535" s="2" t="s">
        <v>609</v>
      </c>
      <c r="X535" s="2" t="s">
        <v>11812</v>
      </c>
    </row>
    <row r="536" spans="16:24" x14ac:dyDescent="0.25">
      <c r="P536" s="143" t="str">
        <f>IF(Table_tbl_ProdcrSupp[[#This Row],[PRODR_SUPP_CD]] = "", "", Table_tbl_ProdcrSupp[[#This Row],[PRODR_SUPP_CD]] &amp; " - " &amp; Table_tbl_ProdcrSupp[[#This Row],[PRODR_SUPP_NM]])</f>
        <v>P0255 - ICSI</v>
      </c>
      <c r="Q536" s="7" t="s">
        <v>15759</v>
      </c>
      <c r="R536" s="7" t="s">
        <v>15760</v>
      </c>
      <c r="T536" s="2" t="s">
        <v>11809</v>
      </c>
      <c r="U536" s="2" t="s">
        <v>11810</v>
      </c>
      <c r="V536" s="2" t="s">
        <v>11811</v>
      </c>
      <c r="W536" s="2" t="s">
        <v>147</v>
      </c>
      <c r="X536" s="2" t="s">
        <v>11808</v>
      </c>
    </row>
    <row r="537" spans="16:24" x14ac:dyDescent="0.25">
      <c r="P537" s="143" t="str">
        <f>IF(Table_tbl_ProdcrSupp[[#This Row],[PRODR_SUPP_CD]] = "", "", Table_tbl_ProdcrSupp[[#This Row],[PRODR_SUPP_CD]] &amp; " - " &amp; Table_tbl_ProdcrSupp[[#This Row],[PRODR_SUPP_NM]])</f>
        <v>P0868 - IECS</v>
      </c>
      <c r="Q537" s="7" t="s">
        <v>15761</v>
      </c>
      <c r="R537" s="7" t="s">
        <v>15762</v>
      </c>
      <c r="T537" s="2" t="s">
        <v>17408</v>
      </c>
      <c r="U537" s="2" t="s">
        <v>11806</v>
      </c>
      <c r="V537" s="2" t="s">
        <v>11807</v>
      </c>
      <c r="W537" s="2" t="s">
        <v>4038</v>
      </c>
      <c r="X537" s="2" t="s">
        <v>11805</v>
      </c>
    </row>
    <row r="538" spans="16:24" x14ac:dyDescent="0.25">
      <c r="P538" s="143" t="str">
        <f>IF(Table_tbl_ProdcrSupp[[#This Row],[PRODR_SUPP_CD]] = "", "", Table_tbl_ProdcrSupp[[#This Row],[PRODR_SUPP_CD]] &amp; " - " &amp; Table_tbl_ProdcrSupp[[#This Row],[PRODR_SUPP_NM]])</f>
        <v>P0567 - IES Commercial, Inc. DBA Kayton Electric</v>
      </c>
      <c r="Q538" s="7" t="s">
        <v>15763</v>
      </c>
      <c r="R538" s="7" t="s">
        <v>15764</v>
      </c>
      <c r="T538" s="2" t="s">
        <v>14604</v>
      </c>
      <c r="U538" s="2" t="s">
        <v>14603</v>
      </c>
      <c r="V538" s="2" t="s">
        <v>14602</v>
      </c>
      <c r="W538" s="2" t="s">
        <v>14605</v>
      </c>
      <c r="X538" s="2" t="s">
        <v>14606</v>
      </c>
    </row>
    <row r="539" spans="16:24" x14ac:dyDescent="0.25">
      <c r="P539" s="143" t="str">
        <f>IF(Table_tbl_ProdcrSupp[[#This Row],[PRODR_SUPP_CD]] = "", "", Table_tbl_ProdcrSupp[[#This Row],[PRODR_SUPP_CD]] &amp; " - " &amp; Table_tbl_ProdcrSupp[[#This Row],[PRODR_SUPP_NM]])</f>
        <v>P0932 - IFS Coatings, Inc.</v>
      </c>
      <c r="Q539" s="7" t="s">
        <v>15765</v>
      </c>
      <c r="R539" s="7" t="s">
        <v>15766</v>
      </c>
      <c r="T539" s="2" t="s">
        <v>11802</v>
      </c>
      <c r="U539" s="2" t="s">
        <v>11803</v>
      </c>
      <c r="V539" s="2" t="s">
        <v>11804</v>
      </c>
      <c r="W539" s="2" t="s">
        <v>478</v>
      </c>
      <c r="X539" s="2" t="s">
        <v>11801</v>
      </c>
    </row>
    <row r="540" spans="16:24" x14ac:dyDescent="0.25">
      <c r="P540" s="143" t="str">
        <f>IF(Table_tbl_ProdcrSupp[[#This Row],[PRODR_SUPP_CD]] = "", "", Table_tbl_ProdcrSupp[[#This Row],[PRODR_SUPP_CD]] &amp; " - " &amp; Table_tbl_ProdcrSupp[[#This Row],[PRODR_SUPP_NM]])</f>
        <v>P0286 - Impact Recovery Systems</v>
      </c>
      <c r="Q540" s="7" t="s">
        <v>15767</v>
      </c>
      <c r="R540" s="7" t="s">
        <v>15768</v>
      </c>
      <c r="T540" s="2" t="s">
        <v>11798</v>
      </c>
      <c r="U540" s="2" t="s">
        <v>11799</v>
      </c>
      <c r="V540" s="2" t="s">
        <v>11800</v>
      </c>
      <c r="W540" s="2" t="s">
        <v>11797</v>
      </c>
      <c r="X540" s="2" t="s">
        <v>11796</v>
      </c>
    </row>
    <row r="541" spans="16:24" x14ac:dyDescent="0.25">
      <c r="P541" s="143" t="str">
        <f>IF(Table_tbl_ProdcrSupp[[#This Row],[PRODR_SUPP_CD]] = "", "", Table_tbl_ProdcrSupp[[#This Row],[PRODR_SUPP_CD]] &amp; " - " &amp; Table_tbl_ProdcrSupp[[#This Row],[PRODR_SUPP_NM]])</f>
        <v>P0733 - Imperbel America Corporation</v>
      </c>
      <c r="Q541" s="7" t="s">
        <v>15769</v>
      </c>
      <c r="R541" s="7" t="s">
        <v>15770</v>
      </c>
      <c r="T541" s="2" t="s">
        <v>11793</v>
      </c>
      <c r="U541" s="2" t="s">
        <v>11794</v>
      </c>
      <c r="V541" s="2" t="s">
        <v>11795</v>
      </c>
      <c r="W541" s="2" t="s">
        <v>1530</v>
      </c>
      <c r="X541" s="2" t="s">
        <v>11792</v>
      </c>
    </row>
    <row r="542" spans="16:24" x14ac:dyDescent="0.25">
      <c r="P542" s="143" t="str">
        <f>IF(Table_tbl_ProdcrSupp[[#This Row],[PRODR_SUPP_CD]] = "", "", Table_tbl_ProdcrSupp[[#This Row],[PRODR_SUPP_CD]] &amp; " - " &amp; Table_tbl_ProdcrSupp[[#This Row],[PRODR_SUPP_NM]])</f>
        <v>P0707 - Indian Valley Industries, Inc.</v>
      </c>
      <c r="Q542" s="7" t="s">
        <v>15771</v>
      </c>
      <c r="R542" s="7" t="s">
        <v>15772</v>
      </c>
      <c r="T542" s="2" t="s">
        <v>11789</v>
      </c>
      <c r="U542" s="2" t="s">
        <v>11790</v>
      </c>
      <c r="V542" s="2" t="s">
        <v>11791</v>
      </c>
      <c r="W542" s="2" t="s">
        <v>133</v>
      </c>
      <c r="X542" s="2" t="s">
        <v>11788</v>
      </c>
    </row>
    <row r="543" spans="16:24" x14ac:dyDescent="0.25">
      <c r="P543" s="143" t="str">
        <f>IF(Table_tbl_ProdcrSupp[[#This Row],[PRODR_SUPP_CD]] = "", "", Table_tbl_ProdcrSupp[[#This Row],[PRODR_SUPP_CD]] &amp; " - " &amp; Table_tbl_ProdcrSupp[[#This Row],[PRODR_SUPP_NM]])</f>
        <v>P0606 - Industrial Fabrics, Inc.</v>
      </c>
      <c r="Q543" s="7" t="s">
        <v>15773</v>
      </c>
      <c r="R543" s="7" t="s">
        <v>15774</v>
      </c>
      <c r="T543" s="2" t="s">
        <v>11785</v>
      </c>
      <c r="U543" s="2" t="s">
        <v>11786</v>
      </c>
      <c r="V543" s="2" t="s">
        <v>11787</v>
      </c>
      <c r="W543" s="2" t="s">
        <v>803</v>
      </c>
      <c r="X543" s="2" t="s">
        <v>11784</v>
      </c>
    </row>
    <row r="544" spans="16:24" x14ac:dyDescent="0.25">
      <c r="P544" s="143" t="str">
        <f>IF(Table_tbl_ProdcrSupp[[#This Row],[PRODR_SUPP_CD]] = "", "", Table_tbl_ProdcrSupp[[#This Row],[PRODR_SUPP_CD]] &amp; " - " &amp; Table_tbl_ProdcrSupp[[#This Row],[PRODR_SUPP_NM]])</f>
        <v>P0013 - Industrial Services International</v>
      </c>
      <c r="Q544" s="7" t="s">
        <v>15775</v>
      </c>
      <c r="R544" s="7" t="s">
        <v>15776</v>
      </c>
      <c r="T544" s="2" t="s">
        <v>11781</v>
      </c>
      <c r="U544" s="2" t="s">
        <v>11782</v>
      </c>
      <c r="V544" s="2" t="s">
        <v>11783</v>
      </c>
      <c r="W544" s="2" t="s">
        <v>11780</v>
      </c>
      <c r="X544" s="2" t="s">
        <v>11779</v>
      </c>
    </row>
    <row r="545" spans="16:24" x14ac:dyDescent="0.25">
      <c r="P545" s="143" t="str">
        <f>IF(Table_tbl_ProdcrSupp[[#This Row],[PRODR_SUPP_CD]] = "", "", Table_tbl_ProdcrSupp[[#This Row],[PRODR_SUPP_CD]] &amp; " - " &amp; Table_tbl_ProdcrSupp[[#This Row],[PRODR_SUPP_NM]])</f>
        <v>P0082 - Industrial Thermo Polymers</v>
      </c>
      <c r="Q545" s="7" t="s">
        <v>15777</v>
      </c>
      <c r="R545" s="7" t="s">
        <v>15778</v>
      </c>
      <c r="T545" s="2" t="s">
        <v>16952</v>
      </c>
      <c r="U545" s="2" t="s">
        <v>16951</v>
      </c>
      <c r="V545" s="2" t="s">
        <v>16950</v>
      </c>
      <c r="W545" s="2" t="s">
        <v>794</v>
      </c>
      <c r="X545" s="2" t="s">
        <v>11779</v>
      </c>
    </row>
    <row r="546" spans="16:24" x14ac:dyDescent="0.25">
      <c r="P546" s="143" t="str">
        <f>IF(Table_tbl_ProdcrSupp[[#This Row],[PRODR_SUPP_CD]] = "", "", Table_tbl_ProdcrSupp[[#This Row],[PRODR_SUPP_CD]] &amp; " - " &amp; Table_tbl_ProdcrSupp[[#This Row],[PRODR_SUPP_NM]])</f>
        <v>P1030 - Infiltrator Corrugated Pipe</v>
      </c>
      <c r="Q546" s="7" t="s">
        <v>15779</v>
      </c>
      <c r="R546" s="7" t="s">
        <v>15780</v>
      </c>
      <c r="T546" s="2" t="s">
        <v>11776</v>
      </c>
      <c r="U546" s="2" t="s">
        <v>11777</v>
      </c>
      <c r="V546" s="2" t="s">
        <v>11778</v>
      </c>
      <c r="W546" s="2" t="s">
        <v>363</v>
      </c>
      <c r="X546" s="2" t="s">
        <v>11775</v>
      </c>
    </row>
    <row r="547" spans="16:24" x14ac:dyDescent="0.25">
      <c r="P547" s="143" t="str">
        <f>IF(Table_tbl_ProdcrSupp[[#This Row],[PRODR_SUPP_CD]] = "", "", Table_tbl_ProdcrSupp[[#This Row],[PRODR_SUPP_CD]] &amp; " - " &amp; Table_tbl_ProdcrSupp[[#This Row],[PRODR_SUPP_NM]])</f>
        <v>P0953 - Ingevity</v>
      </c>
      <c r="Q547" s="7" t="s">
        <v>15781</v>
      </c>
      <c r="R547" s="7" t="s">
        <v>15782</v>
      </c>
      <c r="T547" s="2" t="s">
        <v>11772</v>
      </c>
      <c r="U547" s="2" t="s">
        <v>11773</v>
      </c>
      <c r="V547" s="2" t="s">
        <v>11774</v>
      </c>
      <c r="W547" s="2" t="s">
        <v>1485</v>
      </c>
      <c r="X547" s="2" t="s">
        <v>11771</v>
      </c>
    </row>
    <row r="548" spans="16:24" x14ac:dyDescent="0.25">
      <c r="P548" s="143" t="str">
        <f>IF(Table_tbl_ProdcrSupp[[#This Row],[PRODR_SUPP_CD]] = "", "", Table_tbl_ProdcrSupp[[#This Row],[PRODR_SUPP_CD]] &amp; " - " &amp; Table_tbl_ProdcrSupp[[#This Row],[PRODR_SUPP_NM]])</f>
        <v>P0386 - Inlet and Pipe Protection, Inc.</v>
      </c>
      <c r="Q548" s="7" t="s">
        <v>15783</v>
      </c>
      <c r="R548" s="7" t="s">
        <v>15784</v>
      </c>
      <c r="T548" s="2" t="s">
        <v>11768</v>
      </c>
      <c r="U548" s="2" t="s">
        <v>11769</v>
      </c>
      <c r="V548" s="2" t="s">
        <v>11770</v>
      </c>
      <c r="W548" s="2" t="s">
        <v>1830</v>
      </c>
      <c r="X548" s="2" t="s">
        <v>11767</v>
      </c>
    </row>
    <row r="549" spans="16:24" x14ac:dyDescent="0.25">
      <c r="P549" s="143" t="str">
        <f>IF(Table_tbl_ProdcrSupp[[#This Row],[PRODR_SUPP_CD]] = "", "", Table_tbl_ProdcrSupp[[#This Row],[PRODR_SUPP_CD]] &amp; " - " &amp; Table_tbl_ProdcrSupp[[#This Row],[PRODR_SUPP_NM]])</f>
        <v>P1045 - Innovative Applied Solutions, LLC</v>
      </c>
      <c r="Q549" s="7" t="s">
        <v>17197</v>
      </c>
      <c r="R549" s="7" t="s">
        <v>17198</v>
      </c>
      <c r="T549" s="2" t="s">
        <v>11764</v>
      </c>
      <c r="U549" s="2" t="s">
        <v>11765</v>
      </c>
      <c r="V549" s="2" t="s">
        <v>11766</v>
      </c>
      <c r="W549" s="2" t="s">
        <v>11763</v>
      </c>
      <c r="X549" s="2" t="s">
        <v>11762</v>
      </c>
    </row>
    <row r="550" spans="16:24" x14ac:dyDescent="0.25">
      <c r="P550" s="143" t="str">
        <f>IF(Table_tbl_ProdcrSupp[[#This Row],[PRODR_SUPP_CD]] = "", "", Table_tbl_ProdcrSupp[[#This Row],[PRODR_SUPP_CD]] &amp; " - " &amp; Table_tbl_ProdcrSupp[[#This Row],[PRODR_SUPP_NM]])</f>
        <v>P0764 - Insituform Technologies</v>
      </c>
      <c r="Q550" s="7" t="s">
        <v>15785</v>
      </c>
      <c r="R550" s="7" t="s">
        <v>15786</v>
      </c>
      <c r="T550" s="2" t="s">
        <v>11759</v>
      </c>
      <c r="U550" s="2" t="s">
        <v>11760</v>
      </c>
      <c r="V550" s="2" t="s">
        <v>11761</v>
      </c>
      <c r="W550" s="2" t="s">
        <v>11758</v>
      </c>
      <c r="X550" s="2" t="s">
        <v>11757</v>
      </c>
    </row>
    <row r="551" spans="16:24" x14ac:dyDescent="0.25">
      <c r="P551" s="143" t="str">
        <f>IF(Table_tbl_ProdcrSupp[[#This Row],[PRODR_SUPP_CD]] = "", "", Table_tbl_ProdcrSupp[[#This Row],[PRODR_SUPP_CD]] &amp; " - " &amp; Table_tbl_ProdcrSupp[[#This Row],[PRODR_SUPP_NM]])</f>
        <v>S00008 - Insteel Industries, Inc.</v>
      </c>
      <c r="Q551" s="7" t="s">
        <v>17949</v>
      </c>
      <c r="R551" s="7" t="s">
        <v>17950</v>
      </c>
      <c r="T551" s="2" t="s">
        <v>11754</v>
      </c>
      <c r="U551" s="2" t="s">
        <v>11755</v>
      </c>
      <c r="V551" s="2" t="s">
        <v>11756</v>
      </c>
      <c r="W551" s="2" t="s">
        <v>4211</v>
      </c>
      <c r="X551" s="2" t="s">
        <v>11753</v>
      </c>
    </row>
    <row r="552" spans="16:24" x14ac:dyDescent="0.25">
      <c r="P552" s="143" t="str">
        <f>IF(Table_tbl_ProdcrSupp[[#This Row],[PRODR_SUPP_CD]] = "", "", Table_tbl_ProdcrSupp[[#This Row],[PRODR_SUPP_CD]] &amp; " - " &amp; Table_tbl_ProdcrSupp[[#This Row],[PRODR_SUPP_NM]])</f>
        <v>P0816 - Intelligent Traffic Equipment Marketing, Ltd.</v>
      </c>
      <c r="Q552" s="7" t="s">
        <v>15787</v>
      </c>
      <c r="R552" s="7" t="s">
        <v>15788</v>
      </c>
      <c r="T552" s="2" t="s">
        <v>11750</v>
      </c>
      <c r="U552" s="2" t="s">
        <v>11751</v>
      </c>
      <c r="V552" s="2" t="s">
        <v>11752</v>
      </c>
      <c r="W552" s="2" t="s">
        <v>193</v>
      </c>
      <c r="X552" s="2" t="s">
        <v>11749</v>
      </c>
    </row>
    <row r="553" spans="16:24" x14ac:dyDescent="0.25">
      <c r="P553" s="143" t="str">
        <f>IF(Table_tbl_ProdcrSupp[[#This Row],[PRODR_SUPP_CD]] = "", "", Table_tbl_ProdcrSupp[[#This Row],[PRODR_SUPP_CD]] &amp; " - " &amp; Table_tbl_ProdcrSupp[[#This Row],[PRODR_SUPP_NM]])</f>
        <v>EC47 - Inter Coir Ltd.</v>
      </c>
      <c r="Q553" s="7" t="s">
        <v>15789</v>
      </c>
      <c r="R553" s="7" t="s">
        <v>15790</v>
      </c>
      <c r="T553" s="2" t="s">
        <v>11746</v>
      </c>
      <c r="U553" s="2" t="s">
        <v>11747</v>
      </c>
      <c r="V553" s="2" t="s">
        <v>11748</v>
      </c>
      <c r="W553" s="2" t="s">
        <v>11745</v>
      </c>
      <c r="X553" s="2" t="s">
        <v>11741</v>
      </c>
    </row>
    <row r="554" spans="16:24" x14ac:dyDescent="0.25">
      <c r="P554" s="143" t="str">
        <f>IF(Table_tbl_ProdcrSupp[[#This Row],[PRODR_SUPP_CD]] = "", "", Table_tbl_ProdcrSupp[[#This Row],[PRODR_SUPP_CD]] &amp; " - " &amp; Table_tbl_ProdcrSupp[[#This Row],[PRODR_SUPP_NM]])</f>
        <v>P0045 - Interchem Environmental</v>
      </c>
      <c r="Q554" s="7" t="s">
        <v>15791</v>
      </c>
      <c r="R554" s="7" t="s">
        <v>15792</v>
      </c>
      <c r="T554" s="2" t="s">
        <v>11742</v>
      </c>
      <c r="U554" s="2" t="s">
        <v>11743</v>
      </c>
      <c r="V554" s="2" t="s">
        <v>11744</v>
      </c>
      <c r="W554" s="2" t="s">
        <v>89</v>
      </c>
      <c r="X554" s="2" t="s">
        <v>11741</v>
      </c>
    </row>
    <row r="555" spans="16:24" x14ac:dyDescent="0.25">
      <c r="P555" s="143" t="str">
        <f>IF(Table_tbl_ProdcrSupp[[#This Row],[PRODR_SUPP_CD]] = "", "", Table_tbl_ProdcrSupp[[#This Row],[PRODR_SUPP_CD]] &amp; " - " &amp; Table_tbl_ProdcrSupp[[#This Row],[PRODR_SUPP_NM]])</f>
        <v>P0757 - International</v>
      </c>
      <c r="Q555" s="7" t="s">
        <v>15793</v>
      </c>
      <c r="R555" s="7" t="s">
        <v>15794</v>
      </c>
      <c r="T555" s="2" t="s">
        <v>11738</v>
      </c>
      <c r="U555" s="2" t="s">
        <v>11739</v>
      </c>
      <c r="V555" s="2" t="s">
        <v>11740</v>
      </c>
      <c r="W555" s="2" t="s">
        <v>282</v>
      </c>
      <c r="X555" s="2" t="s">
        <v>11737</v>
      </c>
    </row>
    <row r="556" spans="16:24" x14ac:dyDescent="0.25">
      <c r="P556" s="143" t="str">
        <f>IF(Table_tbl_ProdcrSupp[[#This Row],[PRODR_SUPP_CD]] = "", "", Table_tbl_ProdcrSupp[[#This Row],[PRODR_SUPP_CD]] &amp; " - " &amp; Table_tbl_ProdcrSupp[[#This Row],[PRODR_SUPP_NM]])</f>
        <v>P0725 - International Paint Company</v>
      </c>
      <c r="Q556" s="7" t="s">
        <v>15795</v>
      </c>
      <c r="R556" s="7" t="s">
        <v>15796</v>
      </c>
      <c r="T556" s="2" t="s">
        <v>11734</v>
      </c>
      <c r="U556" s="2" t="s">
        <v>11735</v>
      </c>
      <c r="V556" s="2" t="s">
        <v>11736</v>
      </c>
      <c r="W556" s="2" t="s">
        <v>9718</v>
      </c>
      <c r="X556" s="2" t="s">
        <v>11730</v>
      </c>
    </row>
    <row r="557" spans="16:24" x14ac:dyDescent="0.25">
      <c r="P557" s="143" t="str">
        <f>IF(Table_tbl_ProdcrSupp[[#This Row],[PRODR_SUPP_CD]] = "", "", Table_tbl_ProdcrSupp[[#This Row],[PRODR_SUPP_CD]] &amp; " - " &amp; Table_tbl_ProdcrSupp[[#This Row],[PRODR_SUPP_NM]])</f>
        <v>3519 - INTERSTATE HIGHWAY CONSTRUCTION INC.</v>
      </c>
      <c r="Q557" s="7" t="s">
        <v>15797</v>
      </c>
      <c r="R557" s="7" t="s">
        <v>15798</v>
      </c>
      <c r="T557" s="2" t="s">
        <v>11731</v>
      </c>
      <c r="U557" s="2" t="s">
        <v>11732</v>
      </c>
      <c r="V557" s="2" t="s">
        <v>11733</v>
      </c>
      <c r="W557" s="2" t="s">
        <v>577</v>
      </c>
      <c r="X557" s="2" t="s">
        <v>11730</v>
      </c>
    </row>
    <row r="558" spans="16:24" x14ac:dyDescent="0.25">
      <c r="P558" s="143" t="str">
        <f>IF(Table_tbl_ProdcrSupp[[#This Row],[PRODR_SUPP_CD]] = "", "", Table_tbl_ProdcrSupp[[#This Row],[PRODR_SUPP_CD]] &amp; " - " &amp; Table_tbl_ProdcrSupp[[#This Row],[PRODR_SUPP_NM]])</f>
        <v>P0365 - Interstate Improvement</v>
      </c>
      <c r="Q558" s="7" t="s">
        <v>15799</v>
      </c>
      <c r="R558" s="7" t="s">
        <v>15800</v>
      </c>
      <c r="T558" s="2" t="s">
        <v>11727</v>
      </c>
      <c r="U558" s="2" t="s">
        <v>11728</v>
      </c>
      <c r="V558" s="2" t="s">
        <v>11729</v>
      </c>
      <c r="W558" s="2" t="s">
        <v>765</v>
      </c>
      <c r="X558" s="2" t="s">
        <v>11723</v>
      </c>
    </row>
    <row r="559" spans="16:24" x14ac:dyDescent="0.25">
      <c r="P559" s="143" t="str">
        <f>IF(Table_tbl_ProdcrSupp[[#This Row],[PRODR_SUPP_CD]] = "", "", Table_tbl_ProdcrSupp[[#This Row],[PRODR_SUPP_CD]] &amp; " - " &amp; Table_tbl_ProdcrSupp[[#This Row],[PRODR_SUPP_NM]])</f>
        <v>1148 - IOWA CIVIL CONTRACTING INC.</v>
      </c>
      <c r="Q559" s="7" t="s">
        <v>15801</v>
      </c>
      <c r="R559" s="7" t="s">
        <v>15802</v>
      </c>
      <c r="T559" s="2" t="s">
        <v>11724</v>
      </c>
      <c r="U559" s="2" t="s">
        <v>11725</v>
      </c>
      <c r="V559" s="2" t="s">
        <v>11726</v>
      </c>
      <c r="W559" s="2" t="s">
        <v>726</v>
      </c>
      <c r="X559" s="2" t="s">
        <v>11723</v>
      </c>
    </row>
    <row r="560" spans="16:24" x14ac:dyDescent="0.25">
      <c r="P560" s="143" t="str">
        <f>IF(Table_tbl_ProdcrSupp[[#This Row],[PRODR_SUPP_CD]] = "", "", Table_tbl_ProdcrSupp[[#This Row],[PRODR_SUPP_CD]] &amp; " - " &amp; Table_tbl_ProdcrSupp[[#This Row],[PRODR_SUPP_NM]])</f>
        <v>P0254 - Iowa EPS Products</v>
      </c>
      <c r="Q560" s="7" t="s">
        <v>15803</v>
      </c>
      <c r="R560" s="7" t="s">
        <v>15804</v>
      </c>
      <c r="T560" s="2" t="s">
        <v>11720</v>
      </c>
      <c r="U560" s="2" t="s">
        <v>11721</v>
      </c>
      <c r="V560" s="2" t="s">
        <v>11722</v>
      </c>
      <c r="W560" s="2" t="s">
        <v>539</v>
      </c>
      <c r="X560" s="2" t="s">
        <v>11719</v>
      </c>
    </row>
    <row r="561" spans="16:24" x14ac:dyDescent="0.25">
      <c r="P561" s="143" t="str">
        <f>IF(Table_tbl_ProdcrSupp[[#This Row],[PRODR_SUPP_CD]] = "", "", Table_tbl_ProdcrSupp[[#This Row],[PRODR_SUPP_CD]] &amp; " - " &amp; Table_tbl_ProdcrSupp[[#This Row],[PRODR_SUPP_NM]])</f>
        <v>P0344 - Iowa Plains Signing, Inc.</v>
      </c>
      <c r="Q561" s="7" t="s">
        <v>15805</v>
      </c>
      <c r="R561" s="7" t="s">
        <v>15806</v>
      </c>
      <c r="T561" s="2" t="s">
        <v>17245</v>
      </c>
      <c r="U561" s="2" t="s">
        <v>14333</v>
      </c>
      <c r="V561" s="2" t="s">
        <v>11718</v>
      </c>
      <c r="W561" s="2" t="s">
        <v>3860</v>
      </c>
      <c r="X561" s="2" t="s">
        <v>11717</v>
      </c>
    </row>
    <row r="562" spans="16:24" x14ac:dyDescent="0.25">
      <c r="P562" s="143" t="str">
        <f>IF(Table_tbl_ProdcrSupp[[#This Row],[PRODR_SUPP_CD]] = "", "", Table_tbl_ProdcrSupp[[#This Row],[PRODR_SUPP_CD]] &amp; " - " &amp; Table_tbl_ProdcrSupp[[#This Row],[PRODR_SUPP_NM]])</f>
        <v>P0819 - Iowa Steel and Wire</v>
      </c>
      <c r="Q562" s="7" t="s">
        <v>15807</v>
      </c>
      <c r="R562" s="7" t="s">
        <v>15808</v>
      </c>
      <c r="T562" s="2" t="s">
        <v>11714</v>
      </c>
      <c r="U562" s="2" t="s">
        <v>11715</v>
      </c>
      <c r="V562" s="2" t="s">
        <v>11716</v>
      </c>
      <c r="W562" s="2" t="s">
        <v>3936</v>
      </c>
      <c r="X562" s="2" t="s">
        <v>11713</v>
      </c>
    </row>
    <row r="563" spans="16:24" x14ac:dyDescent="0.25">
      <c r="P563" s="143" t="str">
        <f>IF(Table_tbl_ProdcrSupp[[#This Row],[PRODR_SUPP_CD]] = "", "", Table_tbl_ProdcrSupp[[#This Row],[PRODR_SUPP_CD]] &amp; " - " &amp; Table_tbl_ProdcrSupp[[#This Row],[PRODR_SUPP_NM]])</f>
        <v>P0767 - Isco Industries, Inc.</v>
      </c>
      <c r="Q563" s="7" t="s">
        <v>15809</v>
      </c>
      <c r="R563" s="7" t="s">
        <v>15810</v>
      </c>
      <c r="T563" s="2" t="s">
        <v>11710</v>
      </c>
      <c r="U563" s="2" t="s">
        <v>11711</v>
      </c>
      <c r="V563" s="2" t="s">
        <v>11712</v>
      </c>
      <c r="W563" s="2" t="s">
        <v>7424</v>
      </c>
      <c r="X563" s="2" t="s">
        <v>11709</v>
      </c>
    </row>
    <row r="564" spans="16:24" x14ac:dyDescent="0.25">
      <c r="P564" s="143" t="str">
        <f>IF(Table_tbl_ProdcrSupp[[#This Row],[PRODR_SUPP_CD]] = "", "", Table_tbl_ProdcrSupp[[#This Row],[PRODR_SUPP_CD]] &amp; " - " &amp; Table_tbl_ProdcrSupp[[#This Row],[PRODR_SUPP_NM]])</f>
        <v>P0884 - ITW Commercial Construction N.A.</v>
      </c>
      <c r="Q564" s="7" t="s">
        <v>15811</v>
      </c>
      <c r="R564" s="7" t="s">
        <v>15812</v>
      </c>
      <c r="T564" s="2" t="s">
        <v>11706</v>
      </c>
      <c r="U564" s="2" t="s">
        <v>11707</v>
      </c>
      <c r="V564" s="2" t="s">
        <v>11708</v>
      </c>
      <c r="W564" s="2" t="s">
        <v>322</v>
      </c>
      <c r="X564" s="2" t="s">
        <v>11705</v>
      </c>
    </row>
    <row r="565" spans="16:24" x14ac:dyDescent="0.25">
      <c r="P565" s="143" t="str">
        <f>IF(Table_tbl_ProdcrSupp[[#This Row],[PRODR_SUPP_CD]] = "", "", Table_tbl_ProdcrSupp[[#This Row],[PRODR_SUPP_CD]] &amp; " - " &amp; Table_tbl_ProdcrSupp[[#This Row],[PRODR_SUPP_NM]])</f>
        <v>P0300 - ITW Ramset/RedHead</v>
      </c>
      <c r="Q565" s="7" t="s">
        <v>15813</v>
      </c>
      <c r="R565" s="7" t="s">
        <v>15814</v>
      </c>
      <c r="T565" s="2" t="s">
        <v>17248</v>
      </c>
      <c r="U565" s="2" t="s">
        <v>17247</v>
      </c>
      <c r="V565" s="2" t="s">
        <v>17246</v>
      </c>
      <c r="W565" s="2" t="s">
        <v>17249</v>
      </c>
      <c r="X565" s="2" t="s">
        <v>17250</v>
      </c>
    </row>
    <row r="566" spans="16:24" x14ac:dyDescent="0.25">
      <c r="P566" s="143" t="str">
        <f>IF(Table_tbl_ProdcrSupp[[#This Row],[PRODR_SUPP_CD]] = "", "", Table_tbl_ProdcrSupp[[#This Row],[PRODR_SUPP_CD]] &amp; " - " &amp; Table_tbl_ProdcrSupp[[#This Row],[PRODR_SUPP_NM]])</f>
        <v>P0656 - J-Drain/MAR-FLEX</v>
      </c>
      <c r="Q566" s="7" t="s">
        <v>15815</v>
      </c>
      <c r="R566" s="7" t="s">
        <v>15816</v>
      </c>
      <c r="T566" s="2" t="s">
        <v>11702</v>
      </c>
      <c r="U566" s="2" t="s">
        <v>11703</v>
      </c>
      <c r="V566" s="2" t="s">
        <v>11704</v>
      </c>
      <c r="W566" s="2" t="s">
        <v>11701</v>
      </c>
      <c r="X566" s="2" t="s">
        <v>5983</v>
      </c>
    </row>
    <row r="567" spans="16:24" x14ac:dyDescent="0.25">
      <c r="P567" s="143" t="str">
        <f>IF(Table_tbl_ProdcrSupp[[#This Row],[PRODR_SUPP_CD]] = "", "", Table_tbl_ProdcrSupp[[#This Row],[PRODR_SUPP_CD]] &amp; " - " &amp; Table_tbl_ProdcrSupp[[#This Row],[PRODR_SUPP_NM]])</f>
        <v>EC31 - J. A. Cissel Mfg., Co.</v>
      </c>
      <c r="Q567" s="7" t="s">
        <v>15817</v>
      </c>
      <c r="R567" s="7" t="s">
        <v>15818</v>
      </c>
      <c r="T567" s="2" t="s">
        <v>11698</v>
      </c>
      <c r="U567" s="2" t="s">
        <v>11699</v>
      </c>
      <c r="V567" s="2" t="s">
        <v>11700</v>
      </c>
      <c r="W567" s="2" t="s">
        <v>591</v>
      </c>
      <c r="X567" s="2" t="s">
        <v>5983</v>
      </c>
    </row>
    <row r="568" spans="16:24" x14ac:dyDescent="0.25">
      <c r="P568" s="143" t="str">
        <f>IF(Table_tbl_ProdcrSupp[[#This Row],[PRODR_SUPP_CD]] = "", "", Table_tbl_ProdcrSupp[[#This Row],[PRODR_SUPP_CD]] &amp; " - " &amp; Table_tbl_ProdcrSupp[[#This Row],[PRODR_SUPP_NM]])</f>
        <v>P0697 - J.D. Russell Company</v>
      </c>
      <c r="Q568" s="7" t="s">
        <v>15819</v>
      </c>
      <c r="R568" s="7" t="s">
        <v>15820</v>
      </c>
      <c r="T568" s="2" t="s">
        <v>11695</v>
      </c>
      <c r="U568" s="2" t="s">
        <v>11696</v>
      </c>
      <c r="V568" s="2" t="s">
        <v>11697</v>
      </c>
      <c r="W568" s="2" t="s">
        <v>993</v>
      </c>
      <c r="X568" s="2" t="s">
        <v>5983</v>
      </c>
    </row>
    <row r="569" spans="16:24" x14ac:dyDescent="0.25">
      <c r="P569" s="143" t="str">
        <f>IF(Table_tbl_ProdcrSupp[[#This Row],[PRODR_SUPP_CD]] = "", "", Table_tbl_ProdcrSupp[[#This Row],[PRODR_SUPP_CD]] &amp; " - " &amp; Table_tbl_ProdcrSupp[[#This Row],[PRODR_SUPP_NM]])</f>
        <v>P1043 - J.W. Faircloth &amp; Son, Inc.</v>
      </c>
      <c r="Q569" s="7" t="s">
        <v>17199</v>
      </c>
      <c r="R569" s="7" t="s">
        <v>17200</v>
      </c>
      <c r="T569" s="2" t="s">
        <v>11692</v>
      </c>
      <c r="U569" s="2" t="s">
        <v>11693</v>
      </c>
      <c r="V569" s="2" t="s">
        <v>11694</v>
      </c>
      <c r="W569" s="2" t="s">
        <v>11691</v>
      </c>
      <c r="X569" s="2" t="s">
        <v>5983</v>
      </c>
    </row>
    <row r="570" spans="16:24" x14ac:dyDescent="0.25">
      <c r="P570" s="143" t="str">
        <f>IF(Table_tbl_ProdcrSupp[[#This Row],[PRODR_SUPP_CD]] = "", "", Table_tbl_ProdcrSupp[[#This Row],[PRODR_SUPP_CD]] &amp; " - " &amp; Table_tbl_ProdcrSupp[[#This Row],[PRODR_SUPP_NM]])</f>
        <v>P1091 - Jacobsen Gravel</v>
      </c>
      <c r="Q570" s="7" t="s">
        <v>17201</v>
      </c>
      <c r="R570" s="7" t="s">
        <v>14099</v>
      </c>
      <c r="T570" s="2" t="s">
        <v>11688</v>
      </c>
      <c r="U570" s="2" t="s">
        <v>11689</v>
      </c>
      <c r="V570" s="2" t="s">
        <v>11690</v>
      </c>
      <c r="W570" s="2" t="s">
        <v>103</v>
      </c>
      <c r="X570" s="2" t="s">
        <v>5983</v>
      </c>
    </row>
    <row r="571" spans="16:24" x14ac:dyDescent="0.25">
      <c r="P571" s="143" t="str">
        <f>IF(Table_tbl_ProdcrSupp[[#This Row],[PRODR_SUPP_CD]] = "", "", Table_tbl_ProdcrSupp[[#This Row],[PRODR_SUPP_CD]] &amp; " - " &amp; Table_tbl_ProdcrSupp[[#This Row],[PRODR_SUPP_NM]])</f>
        <v>P1009 - Jade Sterling</v>
      </c>
      <c r="Q571" s="7" t="s">
        <v>15821</v>
      </c>
      <c r="R571" s="7" t="s">
        <v>15822</v>
      </c>
      <c r="T571" s="2" t="s">
        <v>11685</v>
      </c>
      <c r="U571" s="2" t="s">
        <v>11686</v>
      </c>
      <c r="V571" s="2" t="s">
        <v>11687</v>
      </c>
      <c r="W571" s="2" t="s">
        <v>248</v>
      </c>
      <c r="X571" s="2" t="s">
        <v>5983</v>
      </c>
    </row>
    <row r="572" spans="16:24" x14ac:dyDescent="0.25">
      <c r="P572" s="143" t="str">
        <f>IF(Table_tbl_ProdcrSupp[[#This Row],[PRODR_SUPP_CD]] = "", "", Table_tbl_ProdcrSupp[[#This Row],[PRODR_SUPP_CD]] &amp; " - " &amp; Table_tbl_ProdcrSupp[[#This Row],[PRODR_SUPP_NM]])</f>
        <v>P0220 - James Cape &amp; Sons Company</v>
      </c>
      <c r="Q572" s="7" t="s">
        <v>15823</v>
      </c>
      <c r="R572" s="7" t="s">
        <v>15824</v>
      </c>
      <c r="T572" s="2" t="s">
        <v>11682</v>
      </c>
      <c r="U572" s="2" t="s">
        <v>11683</v>
      </c>
      <c r="V572" s="2" t="s">
        <v>11684</v>
      </c>
      <c r="W572" s="2" t="s">
        <v>5555</v>
      </c>
      <c r="X572" s="2" t="s">
        <v>5983</v>
      </c>
    </row>
    <row r="573" spans="16:24" x14ac:dyDescent="0.25">
      <c r="P573" s="143" t="str">
        <f>IF(Table_tbl_ProdcrSupp[[#This Row],[PRODR_SUPP_CD]] = "", "", Table_tbl_ProdcrSupp[[#This Row],[PRODR_SUPP_CD]] &amp; " - " &amp; Table_tbl_ProdcrSupp[[#This Row],[PRODR_SUPP_NM]])</f>
        <v>P0436 - James Monroe Wire &amp; Cable</v>
      </c>
      <c r="Q573" s="7" t="s">
        <v>15825</v>
      </c>
      <c r="R573" s="7" t="s">
        <v>15826</v>
      </c>
      <c r="T573" s="2" t="s">
        <v>11679</v>
      </c>
      <c r="U573" s="2" t="s">
        <v>11680</v>
      </c>
      <c r="V573" s="2" t="s">
        <v>11681</v>
      </c>
      <c r="W573" s="2" t="s">
        <v>374</v>
      </c>
      <c r="X573" s="2" t="s">
        <v>5983</v>
      </c>
    </row>
    <row r="574" spans="16:24" x14ac:dyDescent="0.25">
      <c r="P574" s="143" t="str">
        <f>IF(Table_tbl_ProdcrSupp[[#This Row],[PRODR_SUPP_CD]] = "", "", Table_tbl_ProdcrSupp[[#This Row],[PRODR_SUPP_CD]] &amp; " - " &amp; Table_tbl_ProdcrSupp[[#This Row],[PRODR_SUPP_NM]])</f>
        <v>EC33 - JDR Enterprises, Inc.</v>
      </c>
      <c r="Q574" s="7" t="s">
        <v>15827</v>
      </c>
      <c r="R574" s="7" t="s">
        <v>15828</v>
      </c>
      <c r="T574" s="2" t="s">
        <v>11676</v>
      </c>
      <c r="U574" s="2" t="s">
        <v>11677</v>
      </c>
      <c r="V574" s="2" t="s">
        <v>11678</v>
      </c>
      <c r="W574" s="2" t="s">
        <v>595</v>
      </c>
      <c r="X574" s="2" t="s">
        <v>5983</v>
      </c>
    </row>
    <row r="575" spans="16:24" x14ac:dyDescent="0.25">
      <c r="P575" s="143" t="str">
        <f>IF(Table_tbl_ProdcrSupp[[#This Row],[PRODR_SUPP_CD]] = "", "", Table_tbl_ProdcrSupp[[#This Row],[PRODR_SUPP_CD]] &amp; " - " &amp; Table_tbl_ProdcrSupp[[#This Row],[PRODR_SUPP_NM]])</f>
        <v>1973 - Jebro</v>
      </c>
      <c r="Q575" s="7" t="s">
        <v>17202</v>
      </c>
      <c r="R575" s="7" t="s">
        <v>15829</v>
      </c>
      <c r="T575" s="2" t="s">
        <v>11673</v>
      </c>
      <c r="U575" s="2" t="s">
        <v>11674</v>
      </c>
      <c r="V575" s="2" t="s">
        <v>11675</v>
      </c>
      <c r="W575" s="2" t="s">
        <v>11672</v>
      </c>
      <c r="X575" s="2" t="s">
        <v>11671</v>
      </c>
    </row>
    <row r="576" spans="16:24" x14ac:dyDescent="0.25">
      <c r="P576" s="143" t="str">
        <f>IF(Table_tbl_ProdcrSupp[[#This Row],[PRODR_SUPP_CD]] = "", "", Table_tbl_ProdcrSupp[[#This Row],[PRODR_SUPP_CD]] &amp; " - " &amp; Table_tbl_ProdcrSupp[[#This Row],[PRODR_SUPP_NM]])</f>
        <v>2296 - Jeffres Sand and Gravel</v>
      </c>
      <c r="Q576" s="7" t="s">
        <v>15830</v>
      </c>
      <c r="R576" s="7" t="s">
        <v>15831</v>
      </c>
      <c r="T576" s="2" t="s">
        <v>11668</v>
      </c>
      <c r="U576" s="2" t="s">
        <v>11669</v>
      </c>
      <c r="V576" s="2" t="s">
        <v>11670</v>
      </c>
      <c r="W576" s="2" t="s">
        <v>557</v>
      </c>
      <c r="X576" s="2" t="s">
        <v>11667</v>
      </c>
    </row>
    <row r="577" spans="16:24" x14ac:dyDescent="0.25">
      <c r="P577" s="143" t="str">
        <f>IF(Table_tbl_ProdcrSupp[[#This Row],[PRODR_SUPP_CD]] = "", "", Table_tbl_ProdcrSupp[[#This Row],[PRODR_SUPP_CD]] &amp; " - " &amp; Table_tbl_ProdcrSupp[[#This Row],[PRODR_SUPP_NM]])</f>
        <v>P0288 - Jensen Construction Company</v>
      </c>
      <c r="Q577" s="7" t="s">
        <v>15832</v>
      </c>
      <c r="R577" s="7" t="s">
        <v>15833</v>
      </c>
      <c r="T577" s="2" t="s">
        <v>11664</v>
      </c>
      <c r="U577" s="2" t="s">
        <v>11665</v>
      </c>
      <c r="V577" s="2" t="s">
        <v>11666</v>
      </c>
      <c r="W577" s="2" t="s">
        <v>11663</v>
      </c>
      <c r="X577" s="2" t="s">
        <v>11662</v>
      </c>
    </row>
    <row r="578" spans="16:24" x14ac:dyDescent="0.25">
      <c r="P578" s="143" t="str">
        <f>IF(Table_tbl_ProdcrSupp[[#This Row],[PRODR_SUPP_CD]] = "", "", Table_tbl_ProdcrSupp[[#This Row],[PRODR_SUPP_CD]] &amp; " - " &amp; Table_tbl_ProdcrSupp[[#This Row],[PRODR_SUPP_NM]])</f>
        <v>C004 - JJK CONSTRUCTION LLC</v>
      </c>
      <c r="Q578" s="7" t="s">
        <v>15834</v>
      </c>
      <c r="R578" s="7" t="s">
        <v>15835</v>
      </c>
      <c r="T578" s="2" t="s">
        <v>11659</v>
      </c>
      <c r="U578" s="2" t="s">
        <v>11660</v>
      </c>
      <c r="V578" s="2" t="s">
        <v>11661</v>
      </c>
      <c r="W578" s="2" t="s">
        <v>3730</v>
      </c>
      <c r="X578" s="2" t="s">
        <v>11658</v>
      </c>
    </row>
    <row r="579" spans="16:24" x14ac:dyDescent="0.25">
      <c r="P579" s="143" t="str">
        <f>IF(Table_tbl_ProdcrSupp[[#This Row],[PRODR_SUPP_CD]] = "", "", Table_tbl_ProdcrSupp[[#This Row],[PRODR_SUPP_CD]] &amp; " - " &amp; Table_tbl_ProdcrSupp[[#This Row],[PRODR_SUPP_NM]])</f>
        <v>P1031 - JM EAGLE</v>
      </c>
      <c r="Q579" s="7" t="s">
        <v>15836</v>
      </c>
      <c r="R579" s="7" t="s">
        <v>15837</v>
      </c>
      <c r="T579" s="2" t="s">
        <v>11655</v>
      </c>
      <c r="U579" s="2" t="s">
        <v>11656</v>
      </c>
      <c r="V579" s="2" t="s">
        <v>11657</v>
      </c>
      <c r="W579" s="2" t="s">
        <v>1225</v>
      </c>
      <c r="X579" s="2" t="s">
        <v>11654</v>
      </c>
    </row>
    <row r="580" spans="16:24" x14ac:dyDescent="0.25">
      <c r="P580" s="143" t="str">
        <f>IF(Table_tbl_ProdcrSupp[[#This Row],[PRODR_SUPP_CD]] = "", "", Table_tbl_ProdcrSupp[[#This Row],[PRODR_SUPP_CD]] &amp; " - " &amp; Table_tbl_ProdcrSupp[[#This Row],[PRODR_SUPP_NM]])</f>
        <v>3919 - JMN CONSTRUCTION LLC</v>
      </c>
      <c r="Q580" s="7" t="s">
        <v>15838</v>
      </c>
      <c r="R580" s="7" t="s">
        <v>15839</v>
      </c>
      <c r="T580" s="2" t="s">
        <v>11651</v>
      </c>
      <c r="U580" s="2" t="s">
        <v>11652</v>
      </c>
      <c r="V580" s="2" t="s">
        <v>11653</v>
      </c>
      <c r="W580" s="2" t="s">
        <v>248</v>
      </c>
      <c r="X580" s="2" t="s">
        <v>11650</v>
      </c>
    </row>
    <row r="581" spans="16:24" x14ac:dyDescent="0.25">
      <c r="P581" s="143" t="str">
        <f>IF(Table_tbl_ProdcrSupp[[#This Row],[PRODR_SUPP_CD]] = "", "", Table_tbl_ProdcrSupp[[#This Row],[PRODR_SUPP_CD]] &amp; " - " &amp; Table_tbl_ProdcrSupp[[#This Row],[PRODR_SUPP_NM]])</f>
        <v>2036 - John Prouty Contruction, Inc</v>
      </c>
      <c r="Q581" s="7" t="s">
        <v>15840</v>
      </c>
      <c r="R581" s="7" t="s">
        <v>15841</v>
      </c>
      <c r="T581" s="2" t="s">
        <v>11647</v>
      </c>
      <c r="U581" s="2" t="s">
        <v>11648</v>
      </c>
      <c r="V581" s="2" t="s">
        <v>11649</v>
      </c>
      <c r="W581" s="2" t="s">
        <v>123</v>
      </c>
      <c r="X581" s="2" t="s">
        <v>11646</v>
      </c>
    </row>
    <row r="582" spans="16:24" x14ac:dyDescent="0.25">
      <c r="P582" s="143" t="str">
        <f>IF(Table_tbl_ProdcrSupp[[#This Row],[PRODR_SUPP_CD]] = "", "", Table_tbl_ProdcrSupp[[#This Row],[PRODR_SUPP_CD]] &amp; " - " &amp; Table_tbl_ProdcrSupp[[#This Row],[PRODR_SUPP_NM]])</f>
        <v>0398 - Johnson Sand &amp; Gravel</v>
      </c>
      <c r="Q582" s="7" t="s">
        <v>15842</v>
      </c>
      <c r="R582" s="7" t="s">
        <v>14135</v>
      </c>
      <c r="T582" s="2" t="s">
        <v>11643</v>
      </c>
      <c r="U582" s="2" t="s">
        <v>11644</v>
      </c>
      <c r="V582" s="2" t="s">
        <v>11645</v>
      </c>
      <c r="W582" s="2" t="s">
        <v>794</v>
      </c>
      <c r="X582" s="2" t="s">
        <v>2515</v>
      </c>
    </row>
    <row r="583" spans="16:24" x14ac:dyDescent="0.25">
      <c r="P583" s="143" t="str">
        <f>IF(Table_tbl_ProdcrSupp[[#This Row],[PRODR_SUPP_CD]] = "", "", Table_tbl_ProdcrSupp[[#This Row],[PRODR_SUPP_CD]] &amp; " - " &amp; Table_tbl_ProdcrSupp[[#This Row],[PRODR_SUPP_NM]])</f>
        <v>JCSPS - Joint and Crack Sealer Info on Test Template(s)</v>
      </c>
      <c r="Q583" s="7" t="s">
        <v>15843</v>
      </c>
      <c r="R583" s="7" t="s">
        <v>15844</v>
      </c>
      <c r="T583" s="2" t="s">
        <v>17411</v>
      </c>
      <c r="U583" s="2" t="s">
        <v>17410</v>
      </c>
      <c r="V583" s="2" t="s">
        <v>17409</v>
      </c>
      <c r="W583" s="2" t="s">
        <v>596</v>
      </c>
      <c r="X583" s="2" t="s">
        <v>17412</v>
      </c>
    </row>
    <row r="584" spans="16:24" x14ac:dyDescent="0.25">
      <c r="P584" s="143" t="str">
        <f>IF(Table_tbl_ProdcrSupp[[#This Row],[PRODR_SUPP_CD]] = "", "", Table_tbl_ProdcrSupp[[#This Row],[PRODR_SUPP_CD]] &amp; " - " &amp; Table_tbl_ProdcrSupp[[#This Row],[PRODR_SUPP_NM]])</f>
        <v>P0010 - JRM Chemical, Inc.</v>
      </c>
      <c r="Q584" s="7" t="s">
        <v>15845</v>
      </c>
      <c r="R584" s="7" t="s">
        <v>15846</v>
      </c>
      <c r="T584" s="2" t="s">
        <v>11640</v>
      </c>
      <c r="U584" s="2" t="s">
        <v>11641</v>
      </c>
      <c r="V584" s="2" t="s">
        <v>11642</v>
      </c>
      <c r="W584" s="2" t="s">
        <v>11639</v>
      </c>
      <c r="X584" s="2" t="s">
        <v>11638</v>
      </c>
    </row>
    <row r="585" spans="16:24" x14ac:dyDescent="0.25">
      <c r="P585" s="143" t="str">
        <f>IF(Table_tbl_ProdcrSupp[[#This Row],[PRODR_SUPP_CD]] = "", "", Table_tbl_ProdcrSupp[[#This Row],[PRODR_SUPP_CD]] &amp; " - " &amp; Table_tbl_ProdcrSupp[[#This Row],[PRODR_SUPP_NM]])</f>
        <v>P0817 - JSF Technologies</v>
      </c>
      <c r="Q585" s="7" t="s">
        <v>15847</v>
      </c>
      <c r="R585" s="7" t="s">
        <v>15848</v>
      </c>
      <c r="T585" s="2" t="s">
        <v>11635</v>
      </c>
      <c r="U585" s="2" t="s">
        <v>11636</v>
      </c>
      <c r="V585" s="2" t="s">
        <v>11637</v>
      </c>
      <c r="W585" s="2" t="s">
        <v>11634</v>
      </c>
      <c r="X585" s="2" t="s">
        <v>11633</v>
      </c>
    </row>
    <row r="586" spans="16:24" x14ac:dyDescent="0.25">
      <c r="P586" s="143" t="str">
        <f>IF(Table_tbl_ProdcrSupp[[#This Row],[PRODR_SUPP_CD]] = "", "", Table_tbl_ProdcrSupp[[#This Row],[PRODR_SUPP_CD]] &amp; " - " &amp; Table_tbl_ProdcrSupp[[#This Row],[PRODR_SUPP_NM]])</f>
        <v>0137 - JUDDS BROS. CONSTRUCTION CO.</v>
      </c>
      <c r="Q586" s="7" t="s">
        <v>15849</v>
      </c>
      <c r="R586" s="7" t="s">
        <v>15850</v>
      </c>
      <c r="T586" s="2" t="s">
        <v>11630</v>
      </c>
      <c r="U586" s="2" t="s">
        <v>11631</v>
      </c>
      <c r="V586" s="2" t="s">
        <v>11632</v>
      </c>
      <c r="W586" s="2" t="s">
        <v>11629</v>
      </c>
      <c r="X586" s="2" t="s">
        <v>11628</v>
      </c>
    </row>
    <row r="587" spans="16:24" x14ac:dyDescent="0.25">
      <c r="P587" s="143" t="str">
        <f>IF(Table_tbl_ProdcrSupp[[#This Row],[PRODR_SUPP_CD]] = "", "", Table_tbl_ProdcrSupp[[#This Row],[PRODR_SUPP_CD]] &amp; " - " &amp; Table_tbl_ProdcrSupp[[#This Row],[PRODR_SUPP_NM]])</f>
        <v>P0481 - K &amp; L Landscape &amp; Construction, Inc.</v>
      </c>
      <c r="Q587" s="7" t="s">
        <v>15851</v>
      </c>
      <c r="R587" s="7" t="s">
        <v>15852</v>
      </c>
      <c r="T587" s="2" t="s">
        <v>11625</v>
      </c>
      <c r="U587" s="2" t="s">
        <v>11626</v>
      </c>
      <c r="V587" s="2" t="s">
        <v>11627</v>
      </c>
      <c r="W587" s="2" t="s">
        <v>3584</v>
      </c>
      <c r="X587" s="2" t="s">
        <v>11624</v>
      </c>
    </row>
    <row r="588" spans="16:24" x14ac:dyDescent="0.25">
      <c r="P588" s="143" t="str">
        <f>IF(Table_tbl_ProdcrSupp[[#This Row],[PRODR_SUPP_CD]] = "", "", Table_tbl_ProdcrSupp[[#This Row],[PRODR_SUPP_CD]] &amp; " - " &amp; Table_tbl_ProdcrSupp[[#This Row],[PRODR_SUPP_NM]])</f>
        <v>P0461 - K-Tech Specialty Coatings-Ashley, IN</v>
      </c>
      <c r="Q588" s="7" t="s">
        <v>15853</v>
      </c>
      <c r="R588" s="7" t="s">
        <v>15854</v>
      </c>
      <c r="T588" s="2" t="s">
        <v>11621</v>
      </c>
      <c r="U588" s="2" t="s">
        <v>11622</v>
      </c>
      <c r="V588" s="2" t="s">
        <v>11623</v>
      </c>
      <c r="W588" s="2" t="s">
        <v>111</v>
      </c>
      <c r="X588" s="2" t="s">
        <v>11620</v>
      </c>
    </row>
    <row r="589" spans="16:24" x14ac:dyDescent="0.25">
      <c r="P589" s="143" t="str">
        <f>IF(Table_tbl_ProdcrSupp[[#This Row],[PRODR_SUPP_CD]] = "", "", Table_tbl_ProdcrSupp[[#This Row],[PRODR_SUPP_CD]] &amp; " - " &amp; Table_tbl_ProdcrSupp[[#This Row],[PRODR_SUPP_NM]])</f>
        <v>4781 - K. L. WOOD &amp; CO., LLC</v>
      </c>
      <c r="Q589" s="7" t="s">
        <v>17348</v>
      </c>
      <c r="R589" s="7" t="s">
        <v>17349</v>
      </c>
      <c r="T589" s="2" t="s">
        <v>11617</v>
      </c>
      <c r="U589" s="2" t="s">
        <v>11618</v>
      </c>
      <c r="V589" s="2" t="s">
        <v>11619</v>
      </c>
      <c r="W589" s="2" t="s">
        <v>543</v>
      </c>
      <c r="X589" s="2" t="s">
        <v>11616</v>
      </c>
    </row>
    <row r="590" spans="16:24" x14ac:dyDescent="0.25">
      <c r="P590" s="143" t="str">
        <f>IF(Table_tbl_ProdcrSupp[[#This Row],[PRODR_SUPP_CD]] = "", "", Table_tbl_ProdcrSupp[[#This Row],[PRODR_SUPP_CD]] &amp; " - " &amp; Table_tbl_ProdcrSupp[[#This Row],[PRODR_SUPP_NM]])</f>
        <v>P0374 - K. Porter Construction</v>
      </c>
      <c r="Q590" s="7" t="s">
        <v>15855</v>
      </c>
      <c r="R590" s="7" t="s">
        <v>15856</v>
      </c>
      <c r="T590" s="2" t="s">
        <v>11613</v>
      </c>
      <c r="U590" s="2" t="s">
        <v>11614</v>
      </c>
      <c r="V590" s="2" t="s">
        <v>11615</v>
      </c>
      <c r="W590" s="2" t="s">
        <v>4532</v>
      </c>
      <c r="X590" s="2" t="s">
        <v>11609</v>
      </c>
    </row>
    <row r="591" spans="16:24" x14ac:dyDescent="0.25">
      <c r="P591" s="143" t="str">
        <f>IF(Table_tbl_ProdcrSupp[[#This Row],[PRODR_SUPP_CD]] = "", "", Table_tbl_ProdcrSupp[[#This Row],[PRODR_SUPP_CD]] &amp; " - " &amp; Table_tbl_ProdcrSupp[[#This Row],[PRODR_SUPP_NM]])</f>
        <v>P0779 - K.T. Snyder Company</v>
      </c>
      <c r="Q591" s="7" t="s">
        <v>15857</v>
      </c>
      <c r="R591" s="7" t="s">
        <v>15858</v>
      </c>
      <c r="T591" s="2" t="s">
        <v>11610</v>
      </c>
      <c r="U591" s="2" t="s">
        <v>11611</v>
      </c>
      <c r="V591" s="2" t="s">
        <v>11612</v>
      </c>
      <c r="W591" s="2" t="s">
        <v>193</v>
      </c>
      <c r="X591" s="2" t="s">
        <v>11609</v>
      </c>
    </row>
    <row r="592" spans="16:24" x14ac:dyDescent="0.25">
      <c r="P592" s="143" t="str">
        <f>IF(Table_tbl_ProdcrSupp[[#This Row],[PRODR_SUPP_CD]] = "", "", Table_tbl_ProdcrSupp[[#This Row],[PRODR_SUPP_CD]] &amp; " - " &amp; Table_tbl_ProdcrSupp[[#This Row],[PRODR_SUPP_NM]])</f>
        <v>3816 - K2 REAL ESTATE DEVELOPMENT LLC</v>
      </c>
      <c r="Q592" s="7" t="s">
        <v>15859</v>
      </c>
      <c r="R592" s="7" t="s">
        <v>15860</v>
      </c>
      <c r="T592" s="2" t="s">
        <v>11606</v>
      </c>
      <c r="U592" s="2" t="s">
        <v>11607</v>
      </c>
      <c r="V592" s="2" t="s">
        <v>11608</v>
      </c>
      <c r="W592" s="2" t="s">
        <v>557</v>
      </c>
      <c r="X592" s="2" t="s">
        <v>11605</v>
      </c>
    </row>
    <row r="593" spans="16:24" x14ac:dyDescent="0.25">
      <c r="P593" s="143" t="str">
        <f>IF(Table_tbl_ProdcrSupp[[#This Row],[PRODR_SUPP_CD]] = "", "", Table_tbl_ProdcrSupp[[#This Row],[PRODR_SUPP_CD]] &amp; " - " &amp; Table_tbl_ProdcrSupp[[#This Row],[PRODR_SUPP_NM]])</f>
        <v>P0933 - Kansas Erosion Control</v>
      </c>
      <c r="Q593" s="7" t="s">
        <v>15861</v>
      </c>
      <c r="R593" s="7" t="s">
        <v>15862</v>
      </c>
      <c r="T593" s="2" t="s">
        <v>11602</v>
      </c>
      <c r="U593" s="2" t="s">
        <v>11603</v>
      </c>
      <c r="V593" s="2" t="s">
        <v>11604</v>
      </c>
      <c r="W593" s="2" t="s">
        <v>1648</v>
      </c>
      <c r="X593" s="2" t="s">
        <v>11601</v>
      </c>
    </row>
    <row r="594" spans="16:24" x14ac:dyDescent="0.25">
      <c r="P594" s="143" t="str">
        <f>IF(Table_tbl_ProdcrSupp[[#This Row],[PRODR_SUPP_CD]] = "", "", Table_tbl_ProdcrSupp[[#This Row],[PRODR_SUPP_CD]] &amp; " - " &amp; Table_tbl_ProdcrSupp[[#This Row],[PRODR_SUPP_NM]])</f>
        <v>P0945 - Kansas Erosion Products</v>
      </c>
      <c r="Q594" s="7" t="s">
        <v>15863</v>
      </c>
      <c r="R594" s="7" t="s">
        <v>15864</v>
      </c>
      <c r="T594" s="2" t="s">
        <v>11598</v>
      </c>
      <c r="U594" s="2" t="s">
        <v>11599</v>
      </c>
      <c r="V594" s="2" t="s">
        <v>11600</v>
      </c>
      <c r="W594" s="2" t="s">
        <v>11597</v>
      </c>
      <c r="X594" s="2" t="s">
        <v>11596</v>
      </c>
    </row>
    <row r="595" spans="16:24" x14ac:dyDescent="0.25">
      <c r="P595" s="143" t="str">
        <f>IF(Table_tbl_ProdcrSupp[[#This Row],[PRODR_SUPP_CD]] = "", "", Table_tbl_ProdcrSupp[[#This Row],[PRODR_SUPP_CD]] &amp; " - " &amp; Table_tbl_ProdcrSupp[[#This Row],[PRODR_SUPP_NM]])</f>
        <v>P0799 - KanSoy, LLC</v>
      </c>
      <c r="Q595" s="7" t="s">
        <v>15865</v>
      </c>
      <c r="R595" s="7" t="s">
        <v>15866</v>
      </c>
      <c r="T595" s="2" t="s">
        <v>11593</v>
      </c>
      <c r="U595" s="2" t="s">
        <v>11594</v>
      </c>
      <c r="V595" s="2" t="s">
        <v>11595</v>
      </c>
      <c r="W595" s="2" t="s">
        <v>596</v>
      </c>
      <c r="X595" s="2" t="s">
        <v>11592</v>
      </c>
    </row>
    <row r="596" spans="16:24" x14ac:dyDescent="0.25">
      <c r="P596" s="143" t="str">
        <f>IF(Table_tbl_ProdcrSupp[[#This Row],[PRODR_SUPP_CD]] = "", "", Table_tbl_ProdcrSupp[[#This Row],[PRODR_SUPP_CD]] &amp; " - " &amp; Table_tbl_ProdcrSupp[[#This Row],[PRODR_SUPP_NM]])</f>
        <v>P1039 - Kaufman Products Inc.</v>
      </c>
      <c r="Q596" s="7" t="s">
        <v>15867</v>
      </c>
      <c r="R596" s="7" t="s">
        <v>15868</v>
      </c>
      <c r="T596" s="2" t="s">
        <v>11589</v>
      </c>
      <c r="U596" s="2" t="s">
        <v>11590</v>
      </c>
      <c r="V596" s="2" t="s">
        <v>11591</v>
      </c>
      <c r="W596" s="2" t="s">
        <v>11588</v>
      </c>
      <c r="X596" s="2" t="s">
        <v>11587</v>
      </c>
    </row>
    <row r="597" spans="16:24" x14ac:dyDescent="0.25">
      <c r="P597" s="143" t="str">
        <f>IF(Table_tbl_ProdcrSupp[[#This Row],[PRODR_SUPP_CD]] = "", "", Table_tbl_ProdcrSupp[[#This Row],[PRODR_SUPP_CD]] &amp; " - " &amp; Table_tbl_ProdcrSupp[[#This Row],[PRODR_SUPP_NM]])</f>
        <v>P0215 - Kayton Electric</v>
      </c>
      <c r="Q597" s="7" t="s">
        <v>15869</v>
      </c>
      <c r="R597" s="7" t="s">
        <v>15870</v>
      </c>
      <c r="T597" s="2" t="s">
        <v>11584</v>
      </c>
      <c r="U597" s="2" t="s">
        <v>11585</v>
      </c>
      <c r="V597" s="2" t="s">
        <v>11586</v>
      </c>
      <c r="W597" s="2" t="s">
        <v>557</v>
      </c>
      <c r="X597" s="2" t="s">
        <v>678</v>
      </c>
    </row>
    <row r="598" spans="16:24" x14ac:dyDescent="0.25">
      <c r="P598" s="143" t="str">
        <f>IF(Table_tbl_ProdcrSupp[[#This Row],[PRODR_SUPP_CD]] = "", "", Table_tbl_ProdcrSupp[[#This Row],[PRODR_SUPP_CD]] &amp; " - " &amp; Table_tbl_ProdcrSupp[[#This Row],[PRODR_SUPP_NM]])</f>
        <v>4684 - KEA CONSTRUCTORS LLC</v>
      </c>
      <c r="Q598" s="7" t="s">
        <v>15871</v>
      </c>
      <c r="R598" s="7" t="s">
        <v>15872</v>
      </c>
      <c r="T598" s="2" t="s">
        <v>11581</v>
      </c>
      <c r="U598" s="2" t="s">
        <v>11582</v>
      </c>
      <c r="V598" s="2" t="s">
        <v>11583</v>
      </c>
      <c r="W598" s="2" t="s">
        <v>1061</v>
      </c>
      <c r="X598" s="2" t="s">
        <v>678</v>
      </c>
    </row>
    <row r="599" spans="16:24" x14ac:dyDescent="0.25">
      <c r="P599" s="143" t="str">
        <f>IF(Table_tbl_ProdcrSupp[[#This Row],[PRODR_SUPP_CD]] = "", "", Table_tbl_ProdcrSupp[[#This Row],[PRODR_SUPP_CD]] &amp; " - " &amp; Table_tbl_ProdcrSupp[[#This Row],[PRODR_SUPP_NM]])</f>
        <v>RM1015 - Kearney Concrete Co.</v>
      </c>
      <c r="Q599" s="7" t="s">
        <v>14507</v>
      </c>
      <c r="R599" s="7" t="s">
        <v>14508</v>
      </c>
      <c r="T599" s="2" t="s">
        <v>11578</v>
      </c>
      <c r="U599" s="2" t="s">
        <v>11579</v>
      </c>
      <c r="V599" s="2" t="s">
        <v>11580</v>
      </c>
      <c r="W599" s="2" t="s">
        <v>1913</v>
      </c>
      <c r="X599" s="2" t="s">
        <v>678</v>
      </c>
    </row>
    <row r="600" spans="16:24" x14ac:dyDescent="0.25">
      <c r="P600" s="143" t="str">
        <f>IF(Table_tbl_ProdcrSupp[[#This Row],[PRODR_SUPP_CD]] = "", "", Table_tbl_ProdcrSupp[[#This Row],[PRODR_SUPP_CD]] &amp; " - " &amp; Table_tbl_ProdcrSupp[[#This Row],[PRODR_SUPP_NM]])</f>
        <v>P0444 - Kearney Ground Rods, Div. of Cooper Power System</v>
      </c>
      <c r="Q600" s="7" t="s">
        <v>15873</v>
      </c>
      <c r="R600" s="7" t="s">
        <v>15874</v>
      </c>
      <c r="T600" s="2" t="s">
        <v>11575</v>
      </c>
      <c r="U600" s="2" t="s">
        <v>11576</v>
      </c>
      <c r="V600" s="2" t="s">
        <v>11577</v>
      </c>
      <c r="W600" s="2" t="s">
        <v>253</v>
      </c>
      <c r="X600" s="2" t="s">
        <v>678</v>
      </c>
    </row>
    <row r="601" spans="16:24" x14ac:dyDescent="0.25">
      <c r="P601" s="143" t="str">
        <f>IF(Table_tbl_ProdcrSupp[[#This Row],[PRODR_SUPP_CD]] = "", "", Table_tbl_ProdcrSupp[[#This Row],[PRODR_SUPP_CD]] &amp; " - " &amp; Table_tbl_ProdcrSupp[[#This Row],[PRODR_SUPP_NM]])</f>
        <v>1916 - Kembel Sand &amp; Gravel</v>
      </c>
      <c r="Q601" s="7" t="s">
        <v>15875</v>
      </c>
      <c r="R601" s="7" t="s">
        <v>13879</v>
      </c>
      <c r="T601" s="2" t="s">
        <v>16955</v>
      </c>
      <c r="U601" s="2" t="s">
        <v>16954</v>
      </c>
      <c r="V601" s="2" t="s">
        <v>16953</v>
      </c>
      <c r="W601" s="2" t="s">
        <v>248</v>
      </c>
      <c r="X601" s="2" t="s">
        <v>11571</v>
      </c>
    </row>
    <row r="602" spans="16:24" x14ac:dyDescent="0.25">
      <c r="P602" s="143" t="str">
        <f>IF(Table_tbl_ProdcrSupp[[#This Row],[PRODR_SUPP_CD]] = "", "", Table_tbl_ProdcrSupp[[#This Row],[PRODR_SUPP_CD]] &amp; " - " &amp; Table_tbl_ProdcrSupp[[#This Row],[PRODR_SUPP_NM]])</f>
        <v>0258 - Kerford Limestone Co.</v>
      </c>
      <c r="Q602" s="7" t="s">
        <v>15876</v>
      </c>
      <c r="R602" s="7" t="s">
        <v>14270</v>
      </c>
      <c r="T602" s="2" t="s">
        <v>11572</v>
      </c>
      <c r="U602" s="2" t="s">
        <v>11573</v>
      </c>
      <c r="V602" s="2" t="s">
        <v>11574</v>
      </c>
      <c r="W602" s="2" t="s">
        <v>193</v>
      </c>
      <c r="X602" s="2" t="s">
        <v>11571</v>
      </c>
    </row>
    <row r="603" spans="16:24" x14ac:dyDescent="0.25">
      <c r="P603" s="143" t="str">
        <f>IF(Table_tbl_ProdcrSupp[[#This Row],[PRODR_SUPP_CD]] = "", "", Table_tbl_ProdcrSupp[[#This Row],[PRODR_SUPP_CD]] &amp; " - " &amp; Table_tbl_ProdcrSupp[[#This Row],[PRODR_SUPP_NM]])</f>
        <v>P0925 - Keystone Consolidated Industries Inc.</v>
      </c>
      <c r="Q603" s="7" t="s">
        <v>15877</v>
      </c>
      <c r="R603" s="7" t="s">
        <v>15878</v>
      </c>
      <c r="T603" s="2" t="s">
        <v>11569</v>
      </c>
      <c r="U603" s="2" t="s">
        <v>11570</v>
      </c>
      <c r="V603" s="2" t="s">
        <v>17413</v>
      </c>
      <c r="W603" s="2" t="s">
        <v>1116</v>
      </c>
      <c r="X603" s="2" t="s">
        <v>11568</v>
      </c>
    </row>
    <row r="604" spans="16:24" x14ac:dyDescent="0.25">
      <c r="P604" s="143" t="str">
        <f>IF(Table_tbl_ProdcrSupp[[#This Row],[PRODR_SUPP_CD]] = "", "", Table_tbl_ProdcrSupp[[#This Row],[PRODR_SUPP_CD]] &amp; " - " &amp; Table_tbl_ProdcrSupp[[#This Row],[PRODR_SUPP_NM]])</f>
        <v>P0543 - KeyStone Retaining Wall System</v>
      </c>
      <c r="Q604" s="7" t="s">
        <v>15879</v>
      </c>
      <c r="R604" s="7" t="s">
        <v>15880</v>
      </c>
      <c r="T604" s="2" t="s">
        <v>11565</v>
      </c>
      <c r="U604" s="2" t="s">
        <v>11566</v>
      </c>
      <c r="V604" s="2" t="s">
        <v>11567</v>
      </c>
      <c r="W604" s="2" t="s">
        <v>307</v>
      </c>
      <c r="X604" s="2" t="s">
        <v>11564</v>
      </c>
    </row>
    <row r="605" spans="16:24" x14ac:dyDescent="0.25">
      <c r="P605" s="143" t="str">
        <f>IF(Table_tbl_ProdcrSupp[[#This Row],[PRODR_SUPP_CD]] = "", "", Table_tbl_ProdcrSupp[[#This Row],[PRODR_SUPP_CD]] &amp; " - " &amp; Table_tbl_ProdcrSupp[[#This Row],[PRODR_SUPP_NM]])</f>
        <v>P0539 - Keystone-Calumet, Inc.</v>
      </c>
      <c r="Q605" s="7" t="s">
        <v>15881</v>
      </c>
      <c r="R605" s="7" t="s">
        <v>15882</v>
      </c>
      <c r="T605" s="2" t="s">
        <v>11561</v>
      </c>
      <c r="U605" s="2" t="s">
        <v>11562</v>
      </c>
      <c r="V605" s="2" t="s">
        <v>11563</v>
      </c>
      <c r="W605" s="2" t="s">
        <v>348</v>
      </c>
      <c r="X605" s="2" t="s">
        <v>11548</v>
      </c>
    </row>
    <row r="606" spans="16:24" x14ac:dyDescent="0.25">
      <c r="P606" s="143" t="str">
        <f>IF(Table_tbl_ProdcrSupp[[#This Row],[PRODR_SUPP_CD]] = "", "", Table_tbl_ProdcrSupp[[#This Row],[PRODR_SUPP_CD]] &amp; " - " &amp; Table_tbl_ProdcrSupp[[#This Row],[PRODR_SUPP_NM]])</f>
        <v>3298 - KIEWIT INFRASTRUCTURE CO.</v>
      </c>
      <c r="Q606" s="7" t="s">
        <v>17350</v>
      </c>
      <c r="R606" s="7" t="s">
        <v>17351</v>
      </c>
      <c r="T606" s="2" t="s">
        <v>11558</v>
      </c>
      <c r="U606" s="2" t="s">
        <v>11559</v>
      </c>
      <c r="V606" s="2" t="s">
        <v>11560</v>
      </c>
      <c r="W606" s="2" t="s">
        <v>6236</v>
      </c>
      <c r="X606" s="2" t="s">
        <v>11548</v>
      </c>
    </row>
    <row r="607" spans="16:24" x14ac:dyDescent="0.25">
      <c r="P607" s="143" t="str">
        <f>IF(Table_tbl_ProdcrSupp[[#This Row],[PRODR_SUPP_CD]] = "", "", Table_tbl_ProdcrSupp[[#This Row],[PRODR_SUPP_CD]] &amp; " - " &amp; Table_tbl_ProdcrSupp[[#This Row],[PRODR_SUPP_NM]])</f>
        <v>EC34 - King Fibre Corporation</v>
      </c>
      <c r="Q607" s="7" t="s">
        <v>15883</v>
      </c>
      <c r="R607" s="7" t="s">
        <v>15884</v>
      </c>
      <c r="T607" s="2" t="s">
        <v>11555</v>
      </c>
      <c r="U607" s="2" t="s">
        <v>11556</v>
      </c>
      <c r="V607" s="2" t="s">
        <v>11557</v>
      </c>
      <c r="W607" s="2" t="s">
        <v>835</v>
      </c>
      <c r="X607" s="2" t="s">
        <v>11548</v>
      </c>
    </row>
    <row r="608" spans="16:24" x14ac:dyDescent="0.25">
      <c r="P608" s="143" t="str">
        <f>IF(Table_tbl_ProdcrSupp[[#This Row],[PRODR_SUPP_CD]] = "", "", Table_tbl_ProdcrSupp[[#This Row],[PRODR_SUPP_CD]] &amp; " - " &amp; Table_tbl_ProdcrSupp[[#This Row],[PRODR_SUPP_NM]])</f>
        <v>P0614 - King Packaged Materials Company</v>
      </c>
      <c r="Q608" s="7" t="s">
        <v>15885</v>
      </c>
      <c r="R608" s="7" t="s">
        <v>15886</v>
      </c>
      <c r="T608" s="2" t="s">
        <v>11552</v>
      </c>
      <c r="U608" s="2" t="s">
        <v>11553</v>
      </c>
      <c r="V608" s="2" t="s">
        <v>11554</v>
      </c>
      <c r="W608" s="2" t="s">
        <v>193</v>
      </c>
      <c r="X608" s="2" t="s">
        <v>11548</v>
      </c>
    </row>
    <row r="609" spans="16:24" x14ac:dyDescent="0.25">
      <c r="P609" s="143" t="str">
        <f>IF(Table_tbl_ProdcrSupp[[#This Row],[PRODR_SUPP_CD]] = "", "", Table_tbl_ProdcrSupp[[#This Row],[PRODR_SUPP_CD]] &amp; " - " &amp; Table_tbl_ProdcrSupp[[#This Row],[PRODR_SUPP_NM]])</f>
        <v>P0982 - King Shotcrete Solutions</v>
      </c>
      <c r="Q609" s="7" t="s">
        <v>15887</v>
      </c>
      <c r="R609" s="7" t="s">
        <v>15888</v>
      </c>
      <c r="T609" s="2" t="s">
        <v>11549</v>
      </c>
      <c r="U609" s="2" t="s">
        <v>11550</v>
      </c>
      <c r="V609" s="2" t="s">
        <v>11551</v>
      </c>
      <c r="W609" s="2" t="s">
        <v>173</v>
      </c>
      <c r="X609" s="2" t="s">
        <v>11548</v>
      </c>
    </row>
    <row r="610" spans="16:24" x14ac:dyDescent="0.25">
      <c r="P610" s="143" t="str">
        <f>IF(Table_tbl_ProdcrSupp[[#This Row],[PRODR_SUPP_CD]] = "", "", Table_tbl_ProdcrSupp[[#This Row],[PRODR_SUPP_CD]] &amp; " - " &amp; Table_tbl_ProdcrSupp[[#This Row],[PRODR_SUPP_NM]])</f>
        <v>2324 - KIRK BARNES CONSTRUCTION INC.</v>
      </c>
      <c r="Q610" s="7" t="s">
        <v>15889</v>
      </c>
      <c r="R610" s="7" t="s">
        <v>15890</v>
      </c>
      <c r="T610" s="2" t="s">
        <v>11545</v>
      </c>
      <c r="U610" s="2" t="s">
        <v>11546</v>
      </c>
      <c r="V610" s="2" t="s">
        <v>11547</v>
      </c>
      <c r="W610" s="2" t="s">
        <v>450</v>
      </c>
      <c r="X610" s="2" t="s">
        <v>11544</v>
      </c>
    </row>
    <row r="611" spans="16:24" x14ac:dyDescent="0.25">
      <c r="P611" s="143" t="str">
        <f>IF(Table_tbl_ProdcrSupp[[#This Row],[PRODR_SUPP_CD]] = "", "", Table_tbl_ProdcrSupp[[#This Row],[PRODR_SUPP_CD]] &amp; " - " &amp; Table_tbl_ProdcrSupp[[#This Row],[PRODR_SUPP_NM]])</f>
        <v>A00277 - KMG</v>
      </c>
      <c r="Q611" s="7" t="s">
        <v>14146</v>
      </c>
      <c r="R611" s="7" t="s">
        <v>17352</v>
      </c>
      <c r="T611" s="2" t="s">
        <v>11541</v>
      </c>
      <c r="U611" s="2" t="s">
        <v>11542</v>
      </c>
      <c r="V611" s="2" t="s">
        <v>11543</v>
      </c>
      <c r="W611" s="2" t="s">
        <v>2617</v>
      </c>
      <c r="X611" s="2" t="s">
        <v>4536</v>
      </c>
    </row>
    <row r="612" spans="16:24" x14ac:dyDescent="0.25">
      <c r="P612" s="143" t="str">
        <f>IF(Table_tbl_ProdcrSupp[[#This Row],[PRODR_SUPP_CD]] = "", "", Table_tbl_ProdcrSupp[[#This Row],[PRODR_SUPP_CD]] &amp; " - " &amp; Table_tbl_ProdcrSupp[[#This Row],[PRODR_SUPP_NM]])</f>
        <v>3245 - KNIFE RIVER CORPORATION DBA KNIFE RIVER MIDWEST</v>
      </c>
      <c r="Q612" s="7" t="s">
        <v>15891</v>
      </c>
      <c r="R612" s="7" t="s">
        <v>15892</v>
      </c>
      <c r="T612" s="2" t="s">
        <v>11538</v>
      </c>
      <c r="U612" s="2" t="s">
        <v>11539</v>
      </c>
      <c r="V612" s="2" t="s">
        <v>11540</v>
      </c>
      <c r="W612" s="2" t="s">
        <v>11537</v>
      </c>
      <c r="X612" s="2" t="s">
        <v>11533</v>
      </c>
    </row>
    <row r="613" spans="16:24" x14ac:dyDescent="0.25">
      <c r="P613" s="143" t="str">
        <f>IF(Table_tbl_ProdcrSupp[[#This Row],[PRODR_SUPP_CD]] = "", "", Table_tbl_ProdcrSupp[[#This Row],[PRODR_SUPP_CD]] &amp; " - " &amp; Table_tbl_ProdcrSupp[[#This Row],[PRODR_SUPP_NM]])</f>
        <v>2282 - Knight Asphalt, Inc.</v>
      </c>
      <c r="Q613" s="7" t="s">
        <v>17353</v>
      </c>
      <c r="R613" s="7" t="s">
        <v>15893</v>
      </c>
      <c r="T613" s="2" t="s">
        <v>11534</v>
      </c>
      <c r="U613" s="2" t="s">
        <v>11535</v>
      </c>
      <c r="V613" s="2" t="s">
        <v>11536</v>
      </c>
      <c r="W613" s="2" t="s">
        <v>2548</v>
      </c>
      <c r="X613" s="2" t="s">
        <v>11533</v>
      </c>
    </row>
    <row r="614" spans="16:24" x14ac:dyDescent="0.25">
      <c r="P614" s="143" t="str">
        <f>IF(Table_tbl_ProdcrSupp[[#This Row],[PRODR_SUPP_CD]] = "", "", Table_tbl_ProdcrSupp[[#This Row],[PRODR_SUPP_CD]] &amp; " - " &amp; Table_tbl_ProdcrSupp[[#This Row],[PRODR_SUPP_NM]])</f>
        <v>P0235 - Knight-Celotex</v>
      </c>
      <c r="Q614" s="7" t="s">
        <v>15894</v>
      </c>
      <c r="R614" s="7" t="s">
        <v>15895</v>
      </c>
      <c r="T614" s="2" t="s">
        <v>11530</v>
      </c>
      <c r="U614" s="2" t="s">
        <v>11531</v>
      </c>
      <c r="V614" s="2" t="s">
        <v>11532</v>
      </c>
      <c r="W614" s="2" t="s">
        <v>692</v>
      </c>
      <c r="X614" s="2" t="s">
        <v>11529</v>
      </c>
    </row>
    <row r="615" spans="16:24" x14ac:dyDescent="0.25">
      <c r="P615" s="143" t="str">
        <f>IF(Table_tbl_ProdcrSupp[[#This Row],[PRODR_SUPP_CD]] = "", "", Table_tbl_ProdcrSupp[[#This Row],[PRODR_SUPP_CD]] &amp; " - " &amp; Table_tbl_ProdcrSupp[[#This Row],[PRODR_SUPP_NM]])</f>
        <v>P0327 - Knish Corporation</v>
      </c>
      <c r="Q615" s="7" t="s">
        <v>15896</v>
      </c>
      <c r="R615" s="7" t="s">
        <v>15897</v>
      </c>
      <c r="T615" s="2" t="s">
        <v>11526</v>
      </c>
      <c r="U615" s="2" t="s">
        <v>11527</v>
      </c>
      <c r="V615" s="2" t="s">
        <v>11528</v>
      </c>
      <c r="W615" s="2" t="s">
        <v>3078</v>
      </c>
      <c r="X615" s="2" t="s">
        <v>11525</v>
      </c>
    </row>
    <row r="616" spans="16:24" x14ac:dyDescent="0.25">
      <c r="P616" s="143" t="str">
        <f>IF(Table_tbl_ProdcrSupp[[#This Row],[PRODR_SUPP_CD]] = "", "", Table_tbl_ProdcrSupp[[#This Row],[PRODR_SUPP_CD]] &amp; " - " &amp; Table_tbl_ProdcrSupp[[#This Row],[PRODR_SUPP_NM]])</f>
        <v>P0124 - Koch Materials Company</v>
      </c>
      <c r="Q616" s="7" t="s">
        <v>15898</v>
      </c>
      <c r="R616" s="7" t="s">
        <v>15899</v>
      </c>
      <c r="T616" s="2" t="s">
        <v>11522</v>
      </c>
      <c r="U616" s="2" t="s">
        <v>11523</v>
      </c>
      <c r="V616" s="2" t="s">
        <v>11524</v>
      </c>
      <c r="W616" s="2" t="s">
        <v>1281</v>
      </c>
      <c r="X616" s="2" t="s">
        <v>11521</v>
      </c>
    </row>
    <row r="617" spans="16:24" x14ac:dyDescent="0.25">
      <c r="P617" s="143" t="str">
        <f>IF(Table_tbl_ProdcrSupp[[#This Row],[PRODR_SUPP_CD]] = "", "", Table_tbl_ProdcrSupp[[#This Row],[PRODR_SUPP_CD]] &amp; " - " &amp; Table_tbl_ProdcrSupp[[#This Row],[PRODR_SUPP_NM]])</f>
        <v>3556 - KOSS CONSTRUCTION COMPANY</v>
      </c>
      <c r="Q617" s="7" t="s">
        <v>15900</v>
      </c>
      <c r="R617" s="7" t="s">
        <v>15901</v>
      </c>
      <c r="T617" s="2" t="s">
        <v>11518</v>
      </c>
      <c r="U617" s="2" t="s">
        <v>11519</v>
      </c>
      <c r="V617" s="2" t="s">
        <v>11520</v>
      </c>
      <c r="W617" s="2" t="s">
        <v>6985</v>
      </c>
      <c r="X617" s="2" t="s">
        <v>910</v>
      </c>
    </row>
    <row r="618" spans="16:24" x14ac:dyDescent="0.25">
      <c r="P618" s="143" t="str">
        <f>IF(Table_tbl_ProdcrSupp[[#This Row],[PRODR_SUPP_CD]] = "", "", Table_tbl_ProdcrSupp[[#This Row],[PRODR_SUPP_CD]] &amp; " - " &amp; Table_tbl_ProdcrSupp[[#This Row],[PRODR_SUPP_NM]])</f>
        <v>C182 - Kroeger Sand &amp; Gravel</v>
      </c>
      <c r="Q618" s="7" t="s">
        <v>15902</v>
      </c>
      <c r="R618" s="7" t="s">
        <v>13880</v>
      </c>
      <c r="T618" s="2" t="s">
        <v>11515</v>
      </c>
      <c r="U618" s="2" t="s">
        <v>11516</v>
      </c>
      <c r="V618" s="2" t="s">
        <v>11517</v>
      </c>
      <c r="W618" s="2" t="s">
        <v>438</v>
      </c>
      <c r="X618" s="2" t="s">
        <v>11511</v>
      </c>
    </row>
    <row r="619" spans="16:24" x14ac:dyDescent="0.25">
      <c r="P619" s="143" t="str">
        <f>IF(Table_tbl_ProdcrSupp[[#This Row],[PRODR_SUPP_CD]] = "", "", Table_tbl_ProdcrSupp[[#This Row],[PRODR_SUPP_CD]] &amp; " - " &amp; Table_tbl_ProdcrSupp[[#This Row],[PRODR_SUPP_NM]])</f>
        <v>P0804 - KT Chemicals, Inc.</v>
      </c>
      <c r="Q619" s="7" t="s">
        <v>15903</v>
      </c>
      <c r="R619" s="7" t="s">
        <v>15904</v>
      </c>
      <c r="T619" s="2" t="s">
        <v>11512</v>
      </c>
      <c r="U619" s="2" t="s">
        <v>11513</v>
      </c>
      <c r="V619" s="2" t="s">
        <v>11514</v>
      </c>
      <c r="W619" s="2" t="s">
        <v>2098</v>
      </c>
      <c r="X619" s="2" t="s">
        <v>11511</v>
      </c>
    </row>
    <row r="620" spans="16:24" x14ac:dyDescent="0.25">
      <c r="P620" s="143" t="str">
        <f>IF(Table_tbl_ProdcrSupp[[#This Row],[PRODR_SUPP_CD]] = "", "", Table_tbl_ProdcrSupp[[#This Row],[PRODR_SUPP_CD]] &amp; " - " &amp; Table_tbl_ProdcrSupp[[#This Row],[PRODR_SUPP_NM]])</f>
        <v>P0745 - Kustom Signal, Inc.</v>
      </c>
      <c r="Q620" s="7" t="s">
        <v>15905</v>
      </c>
      <c r="R620" s="7" t="s">
        <v>15906</v>
      </c>
      <c r="T620" s="2" t="s">
        <v>11508</v>
      </c>
      <c r="U620" s="2" t="s">
        <v>11509</v>
      </c>
      <c r="V620" s="2" t="s">
        <v>11510</v>
      </c>
      <c r="W620" s="2" t="s">
        <v>129</v>
      </c>
      <c r="X620" s="2" t="s">
        <v>11507</v>
      </c>
    </row>
    <row r="621" spans="16:24" x14ac:dyDescent="0.25">
      <c r="P621" s="143" t="str">
        <f>IF(Table_tbl_ProdcrSupp[[#This Row],[PRODR_SUPP_CD]] = "", "", Table_tbl_ProdcrSupp[[#This Row],[PRODR_SUPP_CD]] &amp; " - " &amp; Table_tbl_ProdcrSupp[[#This Row],[PRODR_SUPP_NM]])</f>
        <v>P0643 - Kwik Bond Polymers LLC</v>
      </c>
      <c r="Q621" s="7" t="s">
        <v>15907</v>
      </c>
      <c r="R621" s="7" t="s">
        <v>15908</v>
      </c>
      <c r="T621" s="2" t="s">
        <v>11504</v>
      </c>
      <c r="U621" s="2" t="s">
        <v>11505</v>
      </c>
      <c r="V621" s="2" t="s">
        <v>11506</v>
      </c>
      <c r="W621" s="2" t="s">
        <v>634</v>
      </c>
      <c r="X621" s="2" t="s">
        <v>11503</v>
      </c>
    </row>
    <row r="622" spans="16:24" x14ac:dyDescent="0.25">
      <c r="P622" s="143" t="str">
        <f>IF(Table_tbl_ProdcrSupp[[#This Row],[PRODR_SUPP_CD]] = "", "", Table_tbl_ProdcrSupp[[#This Row],[PRODR_SUPP_CD]] &amp; " - " &amp; Table_tbl_ProdcrSupp[[#This Row],[PRODR_SUPP_NM]])</f>
        <v>3977 - L &amp; L Gravel</v>
      </c>
      <c r="Q622" s="7" t="s">
        <v>15909</v>
      </c>
      <c r="R622" s="7" t="s">
        <v>14102</v>
      </c>
      <c r="T622" s="2" t="s">
        <v>16958</v>
      </c>
      <c r="U622" s="2" t="s">
        <v>16957</v>
      </c>
      <c r="V622" s="2" t="s">
        <v>16956</v>
      </c>
      <c r="W622" s="2" t="s">
        <v>1238</v>
      </c>
      <c r="X622" s="2" t="s">
        <v>11503</v>
      </c>
    </row>
    <row r="623" spans="16:24" x14ac:dyDescent="0.25">
      <c r="P623" s="143" t="str">
        <f>IF(Table_tbl_ProdcrSupp[[#This Row],[PRODR_SUPP_CD]] = "", "", Table_tbl_ProdcrSupp[[#This Row],[PRODR_SUPP_CD]] &amp; " - " &amp; Table_tbl_ProdcrSupp[[#This Row],[PRODR_SUPP_NM]])</f>
        <v>P0800 - L &amp; L Quality Products</v>
      </c>
      <c r="Q623" s="7" t="s">
        <v>15910</v>
      </c>
      <c r="R623" s="7" t="s">
        <v>15911</v>
      </c>
      <c r="T623" s="2" t="s">
        <v>11500</v>
      </c>
      <c r="U623" s="2" t="s">
        <v>11501</v>
      </c>
      <c r="V623" s="2" t="s">
        <v>11502</v>
      </c>
      <c r="W623" s="2" t="s">
        <v>905</v>
      </c>
      <c r="X623" s="2" t="s">
        <v>11499</v>
      </c>
    </row>
    <row r="624" spans="16:24" x14ac:dyDescent="0.25">
      <c r="P624" s="143" t="str">
        <f>IF(Table_tbl_ProdcrSupp[[#This Row],[PRODR_SUPP_CD]] = "", "", Table_tbl_ProdcrSupp[[#This Row],[PRODR_SUPP_CD]] &amp; " - " &amp; Table_tbl_ProdcrSupp[[#This Row],[PRODR_SUPP_NM]])</f>
        <v>P0088 - L &amp; M Construction Chemicals</v>
      </c>
      <c r="Q624" s="7" t="s">
        <v>15912</v>
      </c>
      <c r="R624" s="7" t="s">
        <v>15913</v>
      </c>
      <c r="T624" s="2" t="s">
        <v>11496</v>
      </c>
      <c r="U624" s="2" t="s">
        <v>11497</v>
      </c>
      <c r="V624" s="2" t="s">
        <v>11498</v>
      </c>
      <c r="W624" s="2" t="s">
        <v>669</v>
      </c>
      <c r="X624" s="2" t="s">
        <v>11495</v>
      </c>
    </row>
    <row r="625" spans="16:24" x14ac:dyDescent="0.25">
      <c r="P625" s="143" t="str">
        <f>IF(Table_tbl_ProdcrSupp[[#This Row],[PRODR_SUPP_CD]] = "", "", Table_tbl_ProdcrSupp[[#This Row],[PRODR_SUPP_CD]] &amp; " - " &amp; Table_tbl_ProdcrSupp[[#This Row],[PRODR_SUPP_NM]])</f>
        <v>P0632 - L &amp; M Supply Company, Inc.</v>
      </c>
      <c r="Q625" s="7" t="s">
        <v>15914</v>
      </c>
      <c r="R625" s="7" t="s">
        <v>15915</v>
      </c>
      <c r="T625" s="2" t="s">
        <v>11492</v>
      </c>
      <c r="U625" s="2" t="s">
        <v>11493</v>
      </c>
      <c r="V625" s="2" t="s">
        <v>11494</v>
      </c>
      <c r="W625" s="2" t="s">
        <v>1517</v>
      </c>
      <c r="X625" s="2" t="s">
        <v>11487</v>
      </c>
    </row>
    <row r="626" spans="16:24" x14ac:dyDescent="0.25">
      <c r="P626" s="143" t="str">
        <f>IF(Table_tbl_ProdcrSupp[[#This Row],[PRODR_SUPP_CD]] = "", "", Table_tbl_ProdcrSupp[[#This Row],[PRODR_SUPP_CD]] &amp; " - " &amp; Table_tbl_ProdcrSupp[[#This Row],[PRODR_SUPP_NM]])</f>
        <v>1715 - L. G. Everest</v>
      </c>
      <c r="Q626" s="7" t="s">
        <v>15916</v>
      </c>
      <c r="R626" s="7" t="s">
        <v>14220</v>
      </c>
      <c r="T626" s="2" t="s">
        <v>11489</v>
      </c>
      <c r="U626" s="2" t="s">
        <v>11490</v>
      </c>
      <c r="V626" s="2" t="s">
        <v>11491</v>
      </c>
      <c r="W626" s="2" t="s">
        <v>11488</v>
      </c>
      <c r="X626" s="2" t="s">
        <v>11487</v>
      </c>
    </row>
    <row r="627" spans="16:24" x14ac:dyDescent="0.25">
      <c r="P627" s="143" t="str">
        <f>IF(Table_tbl_ProdcrSupp[[#This Row],[PRODR_SUPP_CD]] = "", "", Table_tbl_ProdcrSupp[[#This Row],[PRODR_SUPP_CD]] &amp; " - " &amp; Table_tbl_ProdcrSupp[[#This Row],[PRODR_SUPP_NM]])</f>
        <v>0462 - L. J. WEBB CONTRACTOR, INC.</v>
      </c>
      <c r="Q627" s="7" t="s">
        <v>15917</v>
      </c>
      <c r="R627" s="7" t="s">
        <v>17354</v>
      </c>
      <c r="T627" s="2" t="s">
        <v>11484</v>
      </c>
      <c r="U627" s="2" t="s">
        <v>11485</v>
      </c>
      <c r="V627" s="2" t="s">
        <v>11486</v>
      </c>
      <c r="W627" s="2" t="s">
        <v>891</v>
      </c>
      <c r="X627" s="2" t="s">
        <v>11477</v>
      </c>
    </row>
    <row r="628" spans="16:24" x14ac:dyDescent="0.25">
      <c r="P628" s="143" t="str">
        <f>IF(Table_tbl_ProdcrSupp[[#This Row],[PRODR_SUPP_CD]] = "", "", Table_tbl_ProdcrSupp[[#This Row],[PRODR_SUPP_CD]] &amp; " - " &amp; Table_tbl_ProdcrSupp[[#This Row],[PRODR_SUPP_NM]])</f>
        <v>P0988 - Lady Pole &amp; Piling, Inc.</v>
      </c>
      <c r="Q628" s="7" t="s">
        <v>15918</v>
      </c>
      <c r="R628" s="7" t="s">
        <v>15919</v>
      </c>
      <c r="T628" s="2" t="s">
        <v>11481</v>
      </c>
      <c r="U628" s="2" t="s">
        <v>11482</v>
      </c>
      <c r="V628" s="2" t="s">
        <v>11483</v>
      </c>
      <c r="W628" s="2" t="s">
        <v>5997</v>
      </c>
      <c r="X628" s="2" t="s">
        <v>11477</v>
      </c>
    </row>
    <row r="629" spans="16:24" x14ac:dyDescent="0.25">
      <c r="P629" s="143" t="str">
        <f>IF(Table_tbl_ProdcrSupp[[#This Row],[PRODR_SUPP_CD]] = "", "", Table_tbl_ProdcrSupp[[#This Row],[PRODR_SUPP_CD]] &amp; " - " &amp; Table_tbl_ProdcrSupp[[#This Row],[PRODR_SUPP_NM]])</f>
        <v>P0229 - LaFarge</v>
      </c>
      <c r="Q629" s="7" t="s">
        <v>15920</v>
      </c>
      <c r="R629" s="7" t="s">
        <v>14126</v>
      </c>
      <c r="T629" s="2" t="s">
        <v>11478</v>
      </c>
      <c r="U629" s="2" t="s">
        <v>11479</v>
      </c>
      <c r="V629" s="2" t="s">
        <v>11480</v>
      </c>
      <c r="W629" s="2" t="s">
        <v>2172</v>
      </c>
      <c r="X629" s="2" t="s">
        <v>11477</v>
      </c>
    </row>
    <row r="630" spans="16:24" x14ac:dyDescent="0.25">
      <c r="P630" s="143" t="str">
        <f>IF(Table_tbl_ProdcrSupp[[#This Row],[PRODR_SUPP_CD]] = "", "", Table_tbl_ProdcrSupp[[#This Row],[PRODR_SUPP_CD]] &amp; " - " &amp; Table_tbl_ProdcrSupp[[#This Row],[PRODR_SUPP_NM]])</f>
        <v>P0476 - Lake Cable</v>
      </c>
      <c r="Q630" s="7" t="s">
        <v>15921</v>
      </c>
      <c r="R630" s="7" t="s">
        <v>15922</v>
      </c>
      <c r="T630" s="2" t="s">
        <v>11474</v>
      </c>
      <c r="U630" s="2" t="s">
        <v>11475</v>
      </c>
      <c r="V630" s="2" t="s">
        <v>11476</v>
      </c>
      <c r="W630" s="2" t="s">
        <v>3593</v>
      </c>
      <c r="X630" s="2" t="s">
        <v>3258</v>
      </c>
    </row>
    <row r="631" spans="16:24" x14ac:dyDescent="0.25">
      <c r="P631" s="143" t="str">
        <f>IF(Table_tbl_ProdcrSupp[[#This Row],[PRODR_SUPP_CD]] = "", "", Table_tbl_ProdcrSupp[[#This Row],[PRODR_SUPP_CD]] &amp; " - " &amp; Table_tbl_ProdcrSupp[[#This Row],[PRODR_SUPP_NM]])</f>
        <v>P0195 - Lakeside Plastics, Inc.</v>
      </c>
      <c r="Q631" s="7" t="s">
        <v>15923</v>
      </c>
      <c r="R631" s="7" t="s">
        <v>15924</v>
      </c>
      <c r="T631" s="2" t="s">
        <v>11471</v>
      </c>
      <c r="U631" s="2" t="s">
        <v>11472</v>
      </c>
      <c r="V631" s="2" t="s">
        <v>11473</v>
      </c>
      <c r="W631" s="2" t="s">
        <v>367</v>
      </c>
      <c r="X631" s="2" t="s">
        <v>3258</v>
      </c>
    </row>
    <row r="632" spans="16:24" x14ac:dyDescent="0.25">
      <c r="P632" s="143" t="str">
        <f>IF(Table_tbl_ProdcrSupp[[#This Row],[PRODR_SUPP_CD]] = "", "", Table_tbl_ProdcrSupp[[#This Row],[PRODR_SUPP_CD]] &amp; " - " &amp; Table_tbl_ProdcrSupp[[#This Row],[PRODR_SUPP_NM]])</f>
        <v>3259 - Lakeside Sand &amp; Gravel</v>
      </c>
      <c r="Q632" s="7" t="s">
        <v>15925</v>
      </c>
      <c r="R632" s="7" t="s">
        <v>14148</v>
      </c>
      <c r="T632" s="2" t="s">
        <v>11468</v>
      </c>
      <c r="U632" s="2" t="s">
        <v>11469</v>
      </c>
      <c r="V632" s="2" t="s">
        <v>11470</v>
      </c>
      <c r="W632" s="2" t="s">
        <v>847</v>
      </c>
      <c r="X632" s="2" t="s">
        <v>11467</v>
      </c>
    </row>
    <row r="633" spans="16:24" x14ac:dyDescent="0.25">
      <c r="P633" s="143" t="str">
        <f>IF(Table_tbl_ProdcrSupp[[#This Row],[PRODR_SUPP_CD]] = "", "", Table_tbl_ProdcrSupp[[#This Row],[PRODR_SUPP_CD]] &amp; " - " &amp; Table_tbl_ProdcrSupp[[#This Row],[PRODR_SUPP_NM]])</f>
        <v>P0271 - Land Construction, Inc.</v>
      </c>
      <c r="Q633" s="7" t="s">
        <v>15926</v>
      </c>
      <c r="R633" s="7" t="s">
        <v>15927</v>
      </c>
      <c r="T633" s="2" t="s">
        <v>11464</v>
      </c>
      <c r="U633" s="2" t="s">
        <v>11465</v>
      </c>
      <c r="V633" s="2" t="s">
        <v>11466</v>
      </c>
      <c r="W633" s="2" t="s">
        <v>11463</v>
      </c>
      <c r="X633" s="2" t="s">
        <v>11462</v>
      </c>
    </row>
    <row r="634" spans="16:24" x14ac:dyDescent="0.25">
      <c r="P634" s="143" t="str">
        <f>IF(Table_tbl_ProdcrSupp[[#This Row],[PRODR_SUPP_CD]] = "", "", Table_tbl_ProdcrSupp[[#This Row],[PRODR_SUPP_CD]] &amp; " - " &amp; Table_tbl_ProdcrSupp[[#This Row],[PRODR_SUPP_NM]])</f>
        <v>P0244 - Landmaster</v>
      </c>
      <c r="Q634" s="7" t="s">
        <v>15928</v>
      </c>
      <c r="R634" s="7" t="s">
        <v>15929</v>
      </c>
      <c r="T634" s="2" t="s">
        <v>11459</v>
      </c>
      <c r="U634" s="2" t="s">
        <v>11460</v>
      </c>
      <c r="V634" s="2" t="s">
        <v>11461</v>
      </c>
      <c r="W634" s="2" t="s">
        <v>11458</v>
      </c>
      <c r="X634" s="2" t="s">
        <v>11457</v>
      </c>
    </row>
    <row r="635" spans="16:24" x14ac:dyDescent="0.25">
      <c r="P635" s="143" t="str">
        <f>IF(Table_tbl_ProdcrSupp[[#This Row],[PRODR_SUPP_CD]] = "", "", Table_tbl_ProdcrSupp[[#This Row],[PRODR_SUPP_CD]] &amp; " - " &amp; Table_tbl_ProdcrSupp[[#This Row],[PRODR_SUPP_NM]])</f>
        <v>P1032 - Lane Enterprises, Inc.</v>
      </c>
      <c r="Q635" s="7" t="s">
        <v>15930</v>
      </c>
      <c r="R635" s="7" t="s">
        <v>15931</v>
      </c>
      <c r="T635" s="2" t="s">
        <v>11454</v>
      </c>
      <c r="U635" s="2" t="s">
        <v>11455</v>
      </c>
      <c r="V635" s="2" t="s">
        <v>11456</v>
      </c>
      <c r="W635" s="2" t="s">
        <v>655</v>
      </c>
      <c r="X635" s="2" t="s">
        <v>11453</v>
      </c>
    </row>
    <row r="636" spans="16:24" x14ac:dyDescent="0.25">
      <c r="P636" s="143" t="str">
        <f>IF(Table_tbl_ProdcrSupp[[#This Row],[PRODR_SUPP_CD]] = "", "", Table_tbl_ProdcrSupp[[#This Row],[PRODR_SUPP_CD]] &amp; " - " &amp; Table_tbl_ProdcrSupp[[#This Row],[PRODR_SUPP_NM]])</f>
        <v>P0072 - Lear Siegler, Inc.</v>
      </c>
      <c r="Q636" s="7" t="s">
        <v>15932</v>
      </c>
      <c r="R636" s="7" t="s">
        <v>15933</v>
      </c>
      <c r="T636" s="2" t="s">
        <v>11450</v>
      </c>
      <c r="U636" s="2" t="s">
        <v>11451</v>
      </c>
      <c r="V636" s="2" t="s">
        <v>11452</v>
      </c>
      <c r="W636" s="2" t="s">
        <v>1294</v>
      </c>
      <c r="X636" s="2" t="s">
        <v>11443</v>
      </c>
    </row>
    <row r="637" spans="16:24" x14ac:dyDescent="0.25">
      <c r="P637" s="143" t="str">
        <f>IF(Table_tbl_ProdcrSupp[[#This Row],[PRODR_SUPP_CD]] = "", "", Table_tbl_ProdcrSupp[[#This Row],[PRODR_SUPP_CD]] &amp; " - " &amp; Table_tbl_ProdcrSupp[[#This Row],[PRODR_SUPP_NM]])</f>
        <v>P1082 - Lehigh Cement Company</v>
      </c>
      <c r="Q637" s="7" t="s">
        <v>17203</v>
      </c>
      <c r="R637" s="7" t="s">
        <v>15934</v>
      </c>
      <c r="T637" s="2" t="s">
        <v>11447</v>
      </c>
      <c r="U637" s="2" t="s">
        <v>11448</v>
      </c>
      <c r="V637" s="2" t="s">
        <v>11449</v>
      </c>
      <c r="W637" s="2" t="s">
        <v>692</v>
      </c>
      <c r="X637" s="2" t="s">
        <v>11443</v>
      </c>
    </row>
    <row r="638" spans="16:24" x14ac:dyDescent="0.25">
      <c r="P638" s="143" t="str">
        <f>IF(Table_tbl_ProdcrSupp[[#This Row],[PRODR_SUPP_CD]] = "", "", Table_tbl_ProdcrSupp[[#This Row],[PRODR_SUPP_CD]] &amp; " - " &amp; Table_tbl_ProdcrSupp[[#This Row],[PRODR_SUPP_NM]])</f>
        <v>P0495 - Leotek Electronics USA LLC</v>
      </c>
      <c r="Q638" s="7" t="s">
        <v>15935</v>
      </c>
      <c r="R638" s="7" t="s">
        <v>15936</v>
      </c>
      <c r="T638" s="2" t="s">
        <v>11444</v>
      </c>
      <c r="U638" s="2" t="s">
        <v>11445</v>
      </c>
      <c r="V638" s="2" t="s">
        <v>11446</v>
      </c>
      <c r="W638" s="2" t="s">
        <v>173</v>
      </c>
      <c r="X638" s="2" t="s">
        <v>11443</v>
      </c>
    </row>
    <row r="639" spans="16:24" x14ac:dyDescent="0.25">
      <c r="P639" s="143" t="str">
        <f>IF(Table_tbl_ProdcrSupp[[#This Row],[PRODR_SUPP_CD]] = "", "", Table_tbl_ProdcrSupp[[#This Row],[PRODR_SUPP_CD]] &amp; " - " &amp; Table_tbl_ProdcrSupp[[#This Row],[PRODR_SUPP_NM]])</f>
        <v>P0818 - Light Guard Systems, Inc.</v>
      </c>
      <c r="Q639" s="7" t="s">
        <v>15937</v>
      </c>
      <c r="R639" s="7" t="s">
        <v>15938</v>
      </c>
      <c r="T639" s="2" t="s">
        <v>11440</v>
      </c>
      <c r="U639" s="2" t="s">
        <v>11441</v>
      </c>
      <c r="V639" s="2" t="s">
        <v>11442</v>
      </c>
      <c r="W639" s="2" t="s">
        <v>1367</v>
      </c>
      <c r="X639" s="2" t="s">
        <v>11439</v>
      </c>
    </row>
    <row r="640" spans="16:24" x14ac:dyDescent="0.25">
      <c r="P640" s="143" t="str">
        <f>IF(Table_tbl_ProdcrSupp[[#This Row],[PRODR_SUPP_CD]] = "", "", Table_tbl_ProdcrSupp[[#This Row],[PRODR_SUPP_CD]] &amp; " - " &amp; Table_tbl_ProdcrSupp[[#This Row],[PRODR_SUPP_NM]])</f>
        <v>P1083 - Lilly Sand &amp; Gravel</v>
      </c>
      <c r="Q640" s="7" t="s">
        <v>17204</v>
      </c>
      <c r="R640" s="7" t="s">
        <v>13885</v>
      </c>
      <c r="T640" s="2" t="s">
        <v>11436</v>
      </c>
      <c r="U640" s="2" t="s">
        <v>11437</v>
      </c>
      <c r="V640" s="2" t="s">
        <v>11438</v>
      </c>
      <c r="W640" s="2" t="s">
        <v>1238</v>
      </c>
      <c r="X640" s="2" t="s">
        <v>11435</v>
      </c>
    </row>
    <row r="641" spans="16:24" x14ac:dyDescent="0.25">
      <c r="P641" s="143" t="str">
        <f>IF(Table_tbl_ProdcrSupp[[#This Row],[PRODR_SUPP_CD]] = "", "", Table_tbl_ProdcrSupp[[#This Row],[PRODR_SUPP_CD]] &amp; " - " &amp; Table_tbl_ProdcrSupp[[#This Row],[PRODR_SUPP_NM]])</f>
        <v>P0949 - Lindsay Corporation</v>
      </c>
      <c r="Q641" s="7" t="s">
        <v>15939</v>
      </c>
      <c r="R641" s="7" t="s">
        <v>15940</v>
      </c>
      <c r="T641" s="2" t="s">
        <v>11432</v>
      </c>
      <c r="U641" s="2" t="s">
        <v>11433</v>
      </c>
      <c r="V641" s="2" t="s">
        <v>11434</v>
      </c>
      <c r="W641" s="2" t="s">
        <v>634</v>
      </c>
      <c r="X641" s="2" t="s">
        <v>11431</v>
      </c>
    </row>
    <row r="642" spans="16:24" x14ac:dyDescent="0.25">
      <c r="P642" s="143" t="str">
        <f>IF(Table_tbl_ProdcrSupp[[#This Row],[PRODR_SUPP_CD]] = "", "", Table_tbl_ProdcrSupp[[#This Row],[PRODR_SUPP_CD]] &amp; " - " &amp; Table_tbl_ProdcrSupp[[#This Row],[PRODR_SUPP_NM]])</f>
        <v>P0660 - Lindsay Transportation Solutions, LLC</v>
      </c>
      <c r="Q642" s="7" t="s">
        <v>15941</v>
      </c>
      <c r="R642" s="7" t="s">
        <v>15942</v>
      </c>
      <c r="T642" s="2" t="s">
        <v>11428</v>
      </c>
      <c r="U642" s="2" t="s">
        <v>11429</v>
      </c>
      <c r="V642" s="2" t="s">
        <v>11430</v>
      </c>
      <c r="W642" s="2" t="s">
        <v>577</v>
      </c>
      <c r="X642" s="2" t="s">
        <v>11427</v>
      </c>
    </row>
    <row r="643" spans="16:24" x14ac:dyDescent="0.25">
      <c r="P643" s="143" t="str">
        <f>IF(Table_tbl_ProdcrSupp[[#This Row],[PRODR_SUPP_CD]] = "", "", Table_tbl_ProdcrSupp[[#This Row],[PRODR_SUPP_CD]] &amp; " - " &amp; Table_tbl_ProdcrSupp[[#This Row],[PRODR_SUPP_NM]])</f>
        <v>P0057 - Linear Dynamics</v>
      </c>
      <c r="Q643" s="7" t="s">
        <v>15943</v>
      </c>
      <c r="R643" s="7" t="s">
        <v>15944</v>
      </c>
      <c r="T643" s="2" t="s">
        <v>11424</v>
      </c>
      <c r="U643" s="2" t="s">
        <v>11425</v>
      </c>
      <c r="V643" s="2" t="s">
        <v>11426</v>
      </c>
      <c r="W643" s="2" t="s">
        <v>111</v>
      </c>
      <c r="X643" s="2" t="s">
        <v>11423</v>
      </c>
    </row>
    <row r="644" spans="16:24" x14ac:dyDescent="0.25">
      <c r="P644" s="143" t="str">
        <f>IF(Table_tbl_ProdcrSupp[[#This Row],[PRODR_SUPP_CD]] = "", "", Table_tbl_ProdcrSupp[[#This Row],[PRODR_SUPP_CD]] &amp; " - " &amp; Table_tbl_ProdcrSupp[[#This Row],[PRODR_SUPP_NM]])</f>
        <v>EC20 - LINQ Industrial Fabrics, Inc.</v>
      </c>
      <c r="Q644" s="7" t="s">
        <v>15945</v>
      </c>
      <c r="R644" s="7" t="s">
        <v>15946</v>
      </c>
      <c r="T644" s="2" t="s">
        <v>11420</v>
      </c>
      <c r="U644" s="2" t="s">
        <v>11421</v>
      </c>
      <c r="V644" s="2" t="s">
        <v>11422</v>
      </c>
      <c r="W644" s="2" t="s">
        <v>2632</v>
      </c>
      <c r="X644" s="2" t="s">
        <v>11415</v>
      </c>
    </row>
    <row r="645" spans="16:24" x14ac:dyDescent="0.25">
      <c r="P645" s="143" t="str">
        <f>IF(Table_tbl_ProdcrSupp[[#This Row],[PRODR_SUPP_CD]] = "", "", Table_tbl_ProdcrSupp[[#This Row],[PRODR_SUPP_CD]] &amp; " - " &amp; Table_tbl_ProdcrSupp[[#This Row],[PRODR_SUPP_NM]])</f>
        <v>P0538 - Linwood Mining &amp; Minerals Corp.</v>
      </c>
      <c r="Q645" s="7" t="s">
        <v>15947</v>
      </c>
      <c r="R645" s="7" t="s">
        <v>15948</v>
      </c>
      <c r="T645" s="2" t="s">
        <v>11417</v>
      </c>
      <c r="U645" s="2" t="s">
        <v>11418</v>
      </c>
      <c r="V645" s="2" t="s">
        <v>11419</v>
      </c>
      <c r="W645" s="2" t="s">
        <v>11416</v>
      </c>
      <c r="X645" s="2" t="s">
        <v>11415</v>
      </c>
    </row>
    <row r="646" spans="16:24" x14ac:dyDescent="0.25">
      <c r="P646" s="143" t="str">
        <f>IF(Table_tbl_ProdcrSupp[[#This Row],[PRODR_SUPP_CD]] = "", "", Table_tbl_ProdcrSupp[[#This Row],[PRODR_SUPP_CD]] &amp; " - " &amp; Table_tbl_ProdcrSupp[[#This Row],[PRODR_SUPP_NM]])</f>
        <v>P1024 - Liquatite</v>
      </c>
      <c r="Q646" s="7" t="s">
        <v>15949</v>
      </c>
      <c r="R646" s="7" t="s">
        <v>15950</v>
      </c>
      <c r="T646" s="2" t="s">
        <v>11412</v>
      </c>
      <c r="U646" s="2" t="s">
        <v>11413</v>
      </c>
      <c r="V646" s="2" t="s">
        <v>11414</v>
      </c>
      <c r="W646" s="2" t="s">
        <v>1485</v>
      </c>
      <c r="X646" s="2" t="s">
        <v>11411</v>
      </c>
    </row>
    <row r="647" spans="16:24" x14ac:dyDescent="0.25">
      <c r="P647" s="143" t="str">
        <f>IF(Table_tbl_ProdcrSupp[[#This Row],[PRODR_SUPP_CD]] = "", "", Table_tbl_ProdcrSupp[[#This Row],[PRODR_SUPP_CD]] &amp; " - " &amp; Table_tbl_ProdcrSupp[[#This Row],[PRODR_SUPP_NM]])</f>
        <v>P0900 - LJT Texas</v>
      </c>
      <c r="Q647" s="7" t="s">
        <v>15951</v>
      </c>
      <c r="R647" s="7" t="s">
        <v>15952</v>
      </c>
      <c r="T647" s="2" t="s">
        <v>11409</v>
      </c>
      <c r="U647" s="2" t="s">
        <v>11410</v>
      </c>
      <c r="V647" s="2" t="s">
        <v>16959</v>
      </c>
      <c r="W647" s="2" t="s">
        <v>5358</v>
      </c>
      <c r="X647" s="2" t="s">
        <v>1045</v>
      </c>
    </row>
    <row r="648" spans="16:24" x14ac:dyDescent="0.25">
      <c r="P648" s="143" t="str">
        <f>IF(Table_tbl_ProdcrSupp[[#This Row],[PRODR_SUPP_CD]] = "", "", Table_tbl_ProdcrSupp[[#This Row],[PRODR_SUPP_CD]] &amp; " - " &amp; Table_tbl_ProdcrSupp[[#This Row],[PRODR_SUPP_NM]])</f>
        <v>P0979 - Logan Contractors Supply, Inc.</v>
      </c>
      <c r="Q648" s="7" t="s">
        <v>15953</v>
      </c>
      <c r="R648" s="7" t="s">
        <v>15954</v>
      </c>
      <c r="T648" s="2" t="s">
        <v>11406</v>
      </c>
      <c r="U648" s="2" t="s">
        <v>11407</v>
      </c>
      <c r="V648" s="2" t="s">
        <v>11408</v>
      </c>
      <c r="W648" s="2" t="s">
        <v>891</v>
      </c>
      <c r="X648" s="2" t="s">
        <v>11405</v>
      </c>
    </row>
    <row r="649" spans="16:24" x14ac:dyDescent="0.25">
      <c r="P649" s="143" t="str">
        <f>IF(Table_tbl_ProdcrSupp[[#This Row],[PRODR_SUPP_CD]] = "", "", Table_tbl_ProdcrSupp[[#This Row],[PRODR_SUPP_CD]] &amp; " - " &amp; Table_tbl_ProdcrSupp[[#This Row],[PRODR_SUPP_NM]])</f>
        <v>P0844 - Logan County Asphalt Company</v>
      </c>
      <c r="Q649" s="7" t="s">
        <v>15955</v>
      </c>
      <c r="R649" s="7" t="s">
        <v>15956</v>
      </c>
      <c r="T649" s="2" t="s">
        <v>11402</v>
      </c>
      <c r="U649" s="2" t="s">
        <v>11403</v>
      </c>
      <c r="V649" s="2" t="s">
        <v>11404</v>
      </c>
      <c r="W649" s="2" t="s">
        <v>744</v>
      </c>
      <c r="X649" s="2" t="s">
        <v>11401</v>
      </c>
    </row>
    <row r="650" spans="16:24" x14ac:dyDescent="0.25">
      <c r="P650" s="143" t="str">
        <f>IF(Table_tbl_ProdcrSupp[[#This Row],[PRODR_SUPP_CD]] = "", "", Table_tbl_ProdcrSupp[[#This Row],[PRODR_SUPP_CD]] &amp; " - " &amp; Table_tbl_ProdcrSupp[[#This Row],[PRODR_SUPP_NM]])</f>
        <v>P1084 - Lone Star Cement</v>
      </c>
      <c r="Q650" s="7" t="s">
        <v>17205</v>
      </c>
      <c r="R650" s="7" t="s">
        <v>15957</v>
      </c>
      <c r="T650" s="2" t="s">
        <v>11398</v>
      </c>
      <c r="U650" s="2" t="s">
        <v>11399</v>
      </c>
      <c r="V650" s="2" t="s">
        <v>11400</v>
      </c>
      <c r="W650" s="2" t="s">
        <v>2073</v>
      </c>
      <c r="X650" s="2" t="s">
        <v>11397</v>
      </c>
    </row>
    <row r="651" spans="16:24" x14ac:dyDescent="0.25">
      <c r="P651" s="143" t="str">
        <f>IF(Table_tbl_ProdcrSupp[[#This Row],[PRODR_SUPP_CD]] = "", "", Table_tbl_ProdcrSupp[[#This Row],[PRODR_SUPP_CD]] &amp; " - " &amp; Table_tbl_ProdcrSupp[[#This Row],[PRODR_SUPP_NM]])</f>
        <v>RM1016 - Lorensen Lumber &amp; Grain, LLC</v>
      </c>
      <c r="Q651" s="7" t="s">
        <v>14509</v>
      </c>
      <c r="R651" s="7" t="s">
        <v>14510</v>
      </c>
      <c r="T651" s="2" t="s">
        <v>11394</v>
      </c>
      <c r="U651" s="2" t="s">
        <v>11395</v>
      </c>
      <c r="V651" s="2" t="s">
        <v>11396</v>
      </c>
      <c r="W651" s="2" t="s">
        <v>3452</v>
      </c>
      <c r="X651" s="2" t="s">
        <v>11387</v>
      </c>
    </row>
    <row r="652" spans="16:24" x14ac:dyDescent="0.25">
      <c r="P652" s="143" t="str">
        <f>IF(Table_tbl_ProdcrSupp[[#This Row],[PRODR_SUPP_CD]] = "", "", Table_tbl_ProdcrSupp[[#This Row],[PRODR_SUPP_CD]] &amp; " - " &amp; Table_tbl_ProdcrSupp[[#This Row],[PRODR_SUPP_NM]])</f>
        <v>RM1017 - Loup Valley Redi-Mix, LLC</v>
      </c>
      <c r="Q652" s="7" t="s">
        <v>14511</v>
      </c>
      <c r="R652" s="7" t="s">
        <v>14512</v>
      </c>
      <c r="T652" s="2" t="s">
        <v>11392</v>
      </c>
      <c r="U652" s="2" t="s">
        <v>11393</v>
      </c>
      <c r="V652" s="2" t="s">
        <v>17251</v>
      </c>
      <c r="W652" s="2" t="s">
        <v>591</v>
      </c>
      <c r="X652" s="2" t="s">
        <v>11387</v>
      </c>
    </row>
    <row r="653" spans="16:24" x14ac:dyDescent="0.25">
      <c r="P653" s="143" t="str">
        <f>IF(Table_tbl_ProdcrSupp[[#This Row],[PRODR_SUPP_CD]] = "", "", Table_tbl_ProdcrSupp[[#This Row],[PRODR_SUPP_CD]] &amp; " - " &amp; Table_tbl_ProdcrSupp[[#This Row],[PRODR_SUPP_NM]])</f>
        <v>P0670 - LSC Environmental Products, LLC</v>
      </c>
      <c r="Q653" s="7" t="s">
        <v>15958</v>
      </c>
      <c r="R653" s="7" t="s">
        <v>15959</v>
      </c>
      <c r="T653" s="2" t="s">
        <v>11392</v>
      </c>
      <c r="U653" s="2" t="s">
        <v>16960</v>
      </c>
      <c r="V653" s="2" t="s">
        <v>17251</v>
      </c>
      <c r="W653" s="2" t="s">
        <v>591</v>
      </c>
      <c r="X653" s="2" t="s">
        <v>11387</v>
      </c>
    </row>
    <row r="654" spans="16:24" x14ac:dyDescent="0.25">
      <c r="P654" s="143" t="str">
        <f>IF(Table_tbl_ProdcrSupp[[#This Row],[PRODR_SUPP_CD]] = "", "", Table_tbl_ProdcrSupp[[#This Row],[PRODR_SUPP_CD]] &amp; " - " &amp; Table_tbl_ProdcrSupp[[#This Row],[PRODR_SUPP_NM]])</f>
        <v>P0114 - LTV</v>
      </c>
      <c r="Q654" s="7" t="s">
        <v>15960</v>
      </c>
      <c r="R654" s="7" t="s">
        <v>15961</v>
      </c>
      <c r="T654" s="2" t="s">
        <v>11389</v>
      </c>
      <c r="U654" s="2" t="s">
        <v>11390</v>
      </c>
      <c r="V654" s="2" t="s">
        <v>11391</v>
      </c>
      <c r="W654" s="2" t="s">
        <v>11388</v>
      </c>
      <c r="X654" s="2" t="s">
        <v>11387</v>
      </c>
    </row>
    <row r="655" spans="16:24" x14ac:dyDescent="0.25">
      <c r="P655" s="143" t="str">
        <f>IF(Table_tbl_ProdcrSupp[[#This Row],[PRODR_SUPP_CD]] = "", "", Table_tbl_ProdcrSupp[[#This Row],[PRODR_SUPP_CD]] &amp; " - " &amp; Table_tbl_ProdcrSupp[[#This Row],[PRODR_SUPP_NM]])</f>
        <v>P0021 - Lubrication Engineers, Inc.</v>
      </c>
      <c r="Q655" s="7" t="s">
        <v>15962</v>
      </c>
      <c r="R655" s="7" t="s">
        <v>15963</v>
      </c>
      <c r="T655" s="2" t="s">
        <v>11384</v>
      </c>
      <c r="U655" s="2" t="s">
        <v>11385</v>
      </c>
      <c r="V655" s="2" t="s">
        <v>11386</v>
      </c>
      <c r="W655" s="2" t="s">
        <v>8304</v>
      </c>
      <c r="X655" s="2" t="s">
        <v>11380</v>
      </c>
    </row>
    <row r="656" spans="16:24" x14ac:dyDescent="0.25">
      <c r="P656" s="143" t="str">
        <f>IF(Table_tbl_ProdcrSupp[[#This Row],[PRODR_SUPP_CD]] = "", "", Table_tbl_ProdcrSupp[[#This Row],[PRODR_SUPP_CD]] &amp; " - " &amp; Table_tbl_ProdcrSupp[[#This Row],[PRODR_SUPP_NM]])</f>
        <v>P1073 - Luther Maddox</v>
      </c>
      <c r="Q656" s="7" t="s">
        <v>17206</v>
      </c>
      <c r="R656" s="7" t="s">
        <v>13887</v>
      </c>
      <c r="T656" s="2" t="s">
        <v>11381</v>
      </c>
      <c r="U656" s="2" t="s">
        <v>11382</v>
      </c>
      <c r="V656" s="2" t="s">
        <v>11383</v>
      </c>
      <c r="W656" s="2" t="s">
        <v>6858</v>
      </c>
      <c r="X656" s="2" t="s">
        <v>11380</v>
      </c>
    </row>
    <row r="657" spans="16:24" x14ac:dyDescent="0.25">
      <c r="P657" s="143" t="str">
        <f>IF(Table_tbl_ProdcrSupp[[#This Row],[PRODR_SUPP_CD]] = "", "", Table_tbl_ProdcrSupp[[#This Row],[PRODR_SUPP_CD]] &amp; " - " &amp; Table_tbl_ProdcrSupp[[#This Row],[PRODR_SUPP_NM]])</f>
        <v>P1074 - Lux Sand &amp; Gravel</v>
      </c>
      <c r="Q657" s="7" t="s">
        <v>17207</v>
      </c>
      <c r="R657" s="7" t="s">
        <v>13889</v>
      </c>
      <c r="T657" s="2" t="s">
        <v>11377</v>
      </c>
      <c r="U657" s="2" t="s">
        <v>11378</v>
      </c>
      <c r="V657" s="2" t="s">
        <v>11379</v>
      </c>
      <c r="W657" s="2" t="s">
        <v>11376</v>
      </c>
      <c r="X657" s="2" t="s">
        <v>11375</v>
      </c>
    </row>
    <row r="658" spans="16:24" x14ac:dyDescent="0.25">
      <c r="P658" s="143" t="str">
        <f>IF(Table_tbl_ProdcrSupp[[#This Row],[PRODR_SUPP_CD]] = "", "", Table_tbl_ProdcrSupp[[#This Row],[PRODR_SUPP_CD]] &amp; " - " &amp; Table_tbl_ProdcrSupp[[#This Row],[PRODR_SUPP_NM]])</f>
        <v>1416 - LUXA CONSTRUCTION COMPANY INCORPORATED</v>
      </c>
      <c r="Q658" s="7" t="s">
        <v>15964</v>
      </c>
      <c r="R658" s="7" t="s">
        <v>15965</v>
      </c>
      <c r="T658" s="2" t="s">
        <v>11372</v>
      </c>
      <c r="U658" s="2" t="s">
        <v>11373</v>
      </c>
      <c r="V658" s="2" t="s">
        <v>11374</v>
      </c>
      <c r="W658" s="2" t="s">
        <v>107</v>
      </c>
      <c r="X658" s="2" t="s">
        <v>11368</v>
      </c>
    </row>
    <row r="659" spans="16:24" x14ac:dyDescent="0.25">
      <c r="P659" s="143" t="str">
        <f>IF(Table_tbl_ProdcrSupp[[#This Row],[PRODR_SUPP_CD]] = "", "", Table_tbl_ProdcrSupp[[#This Row],[PRODR_SUPP_CD]] &amp; " - " &amp; Table_tbl_ProdcrSupp[[#This Row],[PRODR_SUPP_NM]])</f>
        <v>1593 - LYMAN-RICHEY CORPORATION</v>
      </c>
      <c r="Q659" s="7" t="s">
        <v>15966</v>
      </c>
      <c r="R659" s="7" t="s">
        <v>17355</v>
      </c>
      <c r="T659" s="2" t="s">
        <v>11369</v>
      </c>
      <c r="U659" s="2" t="s">
        <v>11370</v>
      </c>
      <c r="V659" s="2" t="s">
        <v>11371</v>
      </c>
      <c r="W659" s="2" t="s">
        <v>129</v>
      </c>
      <c r="X659" s="2" t="s">
        <v>11368</v>
      </c>
    </row>
    <row r="660" spans="16:24" x14ac:dyDescent="0.25">
      <c r="P660" s="143" t="str">
        <f>IF(Table_tbl_ProdcrSupp[[#This Row],[PRODR_SUPP_CD]] = "", "", Table_tbl_ProdcrSupp[[#This Row],[PRODR_SUPP_CD]] &amp; " - " &amp; Table_tbl_ProdcrSupp[[#This Row],[PRODR_SUPP_NM]])</f>
        <v>P0841 - LYMTAL International, Inc.</v>
      </c>
      <c r="Q660" s="7" t="s">
        <v>15967</v>
      </c>
      <c r="R660" s="7" t="s">
        <v>15968</v>
      </c>
      <c r="T660" s="2" t="s">
        <v>11365</v>
      </c>
      <c r="U660" s="2" t="s">
        <v>11366</v>
      </c>
      <c r="V660" s="2" t="s">
        <v>11367</v>
      </c>
      <c r="W660" s="2" t="s">
        <v>3263</v>
      </c>
      <c r="X660" s="2" t="s">
        <v>11364</v>
      </c>
    </row>
    <row r="661" spans="16:24" x14ac:dyDescent="0.25">
      <c r="P661" s="143" t="str">
        <f>IF(Table_tbl_ProdcrSupp[[#This Row],[PRODR_SUPP_CD]] = "", "", Table_tbl_ProdcrSupp[[#This Row],[PRODR_SUPP_CD]] &amp; " - " &amp; Table_tbl_ProdcrSupp[[#This Row],[PRODR_SUPP_NM]])</f>
        <v>1613 - M. E. COLLINS CONTRACTING COMPANY INC.</v>
      </c>
      <c r="Q661" s="7" t="s">
        <v>15969</v>
      </c>
      <c r="R661" s="7" t="s">
        <v>15970</v>
      </c>
      <c r="T661" s="2" t="s">
        <v>11361</v>
      </c>
      <c r="U661" s="2" t="s">
        <v>11362</v>
      </c>
      <c r="V661" s="2" t="s">
        <v>11363</v>
      </c>
      <c r="W661" s="2" t="s">
        <v>89</v>
      </c>
      <c r="X661" s="2" t="s">
        <v>11360</v>
      </c>
    </row>
    <row r="662" spans="16:24" x14ac:dyDescent="0.25">
      <c r="P662" s="143" t="str">
        <f>IF(Table_tbl_ProdcrSupp[[#This Row],[PRODR_SUPP_CD]] = "", "", Table_tbl_ProdcrSupp[[#This Row],[PRODR_SUPP_CD]] &amp; " - " &amp; Table_tbl_ProdcrSupp[[#This Row],[PRODR_SUPP_NM]])</f>
        <v>P0508 - M.B.C. Contruction Co., Inc.</v>
      </c>
      <c r="Q662" s="7" t="s">
        <v>15971</v>
      </c>
      <c r="R662" s="7" t="s">
        <v>15972</v>
      </c>
      <c r="T662" s="2" t="s">
        <v>11357</v>
      </c>
      <c r="U662" s="2" t="s">
        <v>11358</v>
      </c>
      <c r="V662" s="2" t="s">
        <v>11359</v>
      </c>
      <c r="W662" s="2" t="s">
        <v>1371</v>
      </c>
      <c r="X662" s="2" t="s">
        <v>11353</v>
      </c>
    </row>
    <row r="663" spans="16:24" x14ac:dyDescent="0.25">
      <c r="P663" s="143" t="str">
        <f>IF(Table_tbl_ProdcrSupp[[#This Row],[PRODR_SUPP_CD]] = "", "", Table_tbl_ProdcrSupp[[#This Row],[PRODR_SUPP_CD]] &amp; " - " &amp; Table_tbl_ProdcrSupp[[#This Row],[PRODR_SUPP_NM]])</f>
        <v>P0014 - Maccaferri Gabions, Inc.</v>
      </c>
      <c r="Q663" s="7" t="s">
        <v>15973</v>
      </c>
      <c r="R663" s="7" t="s">
        <v>15974</v>
      </c>
      <c r="T663" s="2" t="s">
        <v>11354</v>
      </c>
      <c r="U663" s="2" t="s">
        <v>11355</v>
      </c>
      <c r="V663" s="2" t="s">
        <v>11356</v>
      </c>
      <c r="W663" s="2" t="s">
        <v>744</v>
      </c>
      <c r="X663" s="2" t="s">
        <v>11353</v>
      </c>
    </row>
    <row r="664" spans="16:24" x14ac:dyDescent="0.25">
      <c r="P664" s="143" t="str">
        <f>IF(Table_tbl_ProdcrSupp[[#This Row],[PRODR_SUPP_CD]] = "", "", Table_tbl_ProdcrSupp[[#This Row],[PRODR_SUPP_CD]] &amp; " - " &amp; Table_tbl_ProdcrSupp[[#This Row],[PRODR_SUPP_NM]])</f>
        <v>P1011 - Maccaferri, Inc.</v>
      </c>
      <c r="Q664" s="7" t="s">
        <v>15975</v>
      </c>
      <c r="R664" s="7" t="s">
        <v>15976</v>
      </c>
      <c r="T664" s="2" t="s">
        <v>11350</v>
      </c>
      <c r="U664" s="2" t="s">
        <v>11351</v>
      </c>
      <c r="V664" s="2" t="s">
        <v>11352</v>
      </c>
      <c r="W664" s="2" t="s">
        <v>11349</v>
      </c>
      <c r="X664" s="2" t="s">
        <v>11348</v>
      </c>
    </row>
    <row r="665" spans="16:24" x14ac:dyDescent="0.25">
      <c r="P665" s="143" t="str">
        <f>IF(Table_tbl_ProdcrSupp[[#This Row],[PRODR_SUPP_CD]] = "", "", Table_tbl_ProdcrSupp[[#This Row],[PRODR_SUPP_CD]] &amp; " - " &amp; Table_tbl_ProdcrSupp[[#This Row],[PRODR_SUPP_NM]])</f>
        <v>S00005 - MacLean Power Systems</v>
      </c>
      <c r="Q665" s="7" t="s">
        <v>17951</v>
      </c>
      <c r="R665" s="7" t="s">
        <v>17952</v>
      </c>
      <c r="T665" s="2" t="s">
        <v>11345</v>
      </c>
      <c r="U665" s="2" t="s">
        <v>11346</v>
      </c>
      <c r="V665" s="2" t="s">
        <v>11347</v>
      </c>
      <c r="W665" s="2" t="s">
        <v>11344</v>
      </c>
      <c r="X665" s="2" t="s">
        <v>11343</v>
      </c>
    </row>
    <row r="666" spans="16:24" x14ac:dyDescent="0.25">
      <c r="P666" s="143" t="str">
        <f>IF(Table_tbl_ProdcrSupp[[#This Row],[PRODR_SUPP_CD]] = "", "", Table_tbl_ProdcrSupp[[#This Row],[PRODR_SUPP_CD]] &amp; " - " &amp; Table_tbl_ProdcrSupp[[#This Row],[PRODR_SUPP_NM]])</f>
        <v>P0132 - Magnolia</v>
      </c>
      <c r="Q666" s="7" t="s">
        <v>15977</v>
      </c>
      <c r="R666" s="7" t="s">
        <v>15978</v>
      </c>
      <c r="T666" s="2" t="s">
        <v>11340</v>
      </c>
      <c r="U666" s="2" t="s">
        <v>11341</v>
      </c>
      <c r="V666" s="2" t="s">
        <v>11342</v>
      </c>
      <c r="W666" s="2" t="s">
        <v>315</v>
      </c>
      <c r="X666" s="2" t="s">
        <v>11339</v>
      </c>
    </row>
    <row r="667" spans="16:24" x14ac:dyDescent="0.25">
      <c r="P667" s="143" t="str">
        <f>IF(Table_tbl_ProdcrSupp[[#This Row],[PRODR_SUPP_CD]] = "", "", Table_tbl_ProdcrSupp[[#This Row],[PRODR_SUPP_CD]] &amp; " - " &amp; Table_tbl_ProdcrSupp[[#This Row],[PRODR_SUPP_NM]])</f>
        <v>P0418 - Maher Products, Inc.</v>
      </c>
      <c r="Q667" s="7" t="s">
        <v>15979</v>
      </c>
      <c r="R667" s="7" t="s">
        <v>15980</v>
      </c>
      <c r="T667" s="2" t="s">
        <v>11336</v>
      </c>
      <c r="U667" s="2" t="s">
        <v>11337</v>
      </c>
      <c r="V667" s="2" t="s">
        <v>11338</v>
      </c>
      <c r="W667" s="2" t="s">
        <v>855</v>
      </c>
      <c r="X667" s="2" t="s">
        <v>11335</v>
      </c>
    </row>
    <row r="668" spans="16:24" x14ac:dyDescent="0.25">
      <c r="P668" s="143" t="str">
        <f>IF(Table_tbl_ProdcrSupp[[#This Row],[PRODR_SUPP_CD]] = "", "", Table_tbl_ProdcrSupp[[#This Row],[PRODR_SUPP_CD]] &amp; " - " &amp; Table_tbl_ProdcrSupp[[#This Row],[PRODR_SUPP_NM]])</f>
        <v>3497 - Mallard Sand &amp; Gravel</v>
      </c>
      <c r="Q668" s="7" t="s">
        <v>15981</v>
      </c>
      <c r="R668" s="7" t="s">
        <v>13905</v>
      </c>
      <c r="T668" s="2" t="s">
        <v>11332</v>
      </c>
      <c r="U668" s="2" t="s">
        <v>11333</v>
      </c>
      <c r="V668" s="2" t="s">
        <v>11334</v>
      </c>
      <c r="W668" s="2" t="s">
        <v>11331</v>
      </c>
      <c r="X668" s="2" t="s">
        <v>11330</v>
      </c>
    </row>
    <row r="669" spans="16:24" x14ac:dyDescent="0.25">
      <c r="P669" s="143" t="str">
        <f>IF(Table_tbl_ProdcrSupp[[#This Row],[PRODR_SUPP_CD]] = "", "", Table_tbl_ProdcrSupp[[#This Row],[PRODR_SUPP_CD]] &amp; " - " &amp; Table_tbl_ProdcrSupp[[#This Row],[PRODR_SUPP_NM]])</f>
        <v>P0715 - Mameco</v>
      </c>
      <c r="Q669" s="7" t="s">
        <v>15982</v>
      </c>
      <c r="R669" s="7" t="s">
        <v>15983</v>
      </c>
      <c r="T669" s="2" t="s">
        <v>11327</v>
      </c>
      <c r="U669" s="2" t="s">
        <v>11328</v>
      </c>
      <c r="V669" s="2" t="s">
        <v>11329</v>
      </c>
      <c r="W669" s="2" t="s">
        <v>11326</v>
      </c>
      <c r="X669" s="2" t="s">
        <v>11322</v>
      </c>
    </row>
    <row r="670" spans="16:24" x14ac:dyDescent="0.25">
      <c r="P670" s="143" t="str">
        <f>IF(Table_tbl_ProdcrSupp[[#This Row],[PRODR_SUPP_CD]] = "", "", Table_tbl_ProdcrSupp[[#This Row],[PRODR_SUPP_CD]] &amp; " - " &amp; Table_tbl_ProdcrSupp[[#This Row],[PRODR_SUPP_NM]])</f>
        <v>P0560 - Mannatts, Inc.</v>
      </c>
      <c r="Q670" s="7" t="s">
        <v>15984</v>
      </c>
      <c r="R670" s="7" t="s">
        <v>15985</v>
      </c>
      <c r="T670" s="2" t="s">
        <v>11323</v>
      </c>
      <c r="U670" s="2" t="s">
        <v>11324</v>
      </c>
      <c r="V670" s="2" t="s">
        <v>11325</v>
      </c>
      <c r="W670" s="2" t="s">
        <v>147</v>
      </c>
      <c r="X670" s="2" t="s">
        <v>11322</v>
      </c>
    </row>
    <row r="671" spans="16:24" x14ac:dyDescent="0.25">
      <c r="P671" s="143" t="str">
        <f>IF(Table_tbl_ProdcrSupp[[#This Row],[PRODR_SUPP_CD]] = "", "", Table_tbl_ProdcrSupp[[#This Row],[PRODR_SUPP_CD]] &amp; " - " &amp; Table_tbl_ProdcrSupp[[#This Row],[PRODR_SUPP_NM]])</f>
        <v>P0509 - Mapei Corporation</v>
      </c>
      <c r="Q671" s="7" t="s">
        <v>15986</v>
      </c>
      <c r="R671" s="7" t="s">
        <v>15987</v>
      </c>
      <c r="T671" s="2" t="s">
        <v>11319</v>
      </c>
      <c r="U671" s="2" t="s">
        <v>11320</v>
      </c>
      <c r="V671" s="2" t="s">
        <v>11321</v>
      </c>
      <c r="W671" s="2" t="s">
        <v>11318</v>
      </c>
      <c r="X671" s="2" t="s">
        <v>11317</v>
      </c>
    </row>
    <row r="672" spans="16:24" x14ac:dyDescent="0.25">
      <c r="P672" s="143" t="str">
        <f>IF(Table_tbl_ProdcrSupp[[#This Row],[PRODR_SUPP_CD]] = "", "", Table_tbl_ProdcrSupp[[#This Row],[PRODR_SUPP_CD]] &amp; " - " &amp; Table_tbl_ProdcrSupp[[#This Row],[PRODR_SUPP_NM]])</f>
        <v>P0938 - Mariuchi Leavitt Pipe &amp; Tube</v>
      </c>
      <c r="Q672" s="7" t="s">
        <v>15988</v>
      </c>
      <c r="R672" s="7" t="s">
        <v>15989</v>
      </c>
      <c r="T672" s="2" t="s">
        <v>11314</v>
      </c>
      <c r="U672" s="2" t="s">
        <v>11315</v>
      </c>
      <c r="V672" s="2" t="s">
        <v>11316</v>
      </c>
      <c r="W672" s="2" t="s">
        <v>744</v>
      </c>
      <c r="X672" s="2" t="s">
        <v>4154</v>
      </c>
    </row>
    <row r="673" spans="16:24" x14ac:dyDescent="0.25">
      <c r="P673" s="143" t="str">
        <f>IF(Table_tbl_ProdcrSupp[[#This Row],[PRODR_SUPP_CD]] = "", "", Table_tbl_ProdcrSupp[[#This Row],[PRODR_SUPP_CD]] &amp; " - " &amp; Table_tbl_ProdcrSupp[[#This Row],[PRODR_SUPP_NM]])</f>
        <v>4744 - MARK ALBENESIUS INC.</v>
      </c>
      <c r="Q673" s="7" t="s">
        <v>15990</v>
      </c>
      <c r="R673" s="7" t="s">
        <v>15991</v>
      </c>
      <c r="T673" s="2" t="s">
        <v>11311</v>
      </c>
      <c r="U673" s="2" t="s">
        <v>11312</v>
      </c>
      <c r="V673" s="2" t="s">
        <v>11313</v>
      </c>
      <c r="W673" s="2" t="s">
        <v>348</v>
      </c>
      <c r="X673" s="2" t="s">
        <v>11310</v>
      </c>
    </row>
    <row r="674" spans="16:24" x14ac:dyDescent="0.25">
      <c r="P674" s="143" t="str">
        <f>IF(Table_tbl_ProdcrSupp[[#This Row],[PRODR_SUPP_CD]] = "", "", Table_tbl_ProdcrSupp[[#This Row],[PRODR_SUPP_CD]] &amp; " - " &amp; Table_tbl_ProdcrSupp[[#This Row],[PRODR_SUPP_NM]])</f>
        <v>P0650 - Martin Enterprises</v>
      </c>
      <c r="Q674" s="7" t="s">
        <v>15992</v>
      </c>
      <c r="R674" s="7" t="s">
        <v>15993</v>
      </c>
      <c r="T674" s="2" t="s">
        <v>11307</v>
      </c>
      <c r="U674" s="2" t="s">
        <v>11308</v>
      </c>
      <c r="V674" s="2" t="s">
        <v>11309</v>
      </c>
      <c r="W674" s="2" t="s">
        <v>11306</v>
      </c>
      <c r="X674" s="2" t="s">
        <v>11305</v>
      </c>
    </row>
    <row r="675" spans="16:24" x14ac:dyDescent="0.25">
      <c r="P675" s="143" t="str">
        <f>IF(Table_tbl_ProdcrSupp[[#This Row],[PRODR_SUPP_CD]] = "", "", Table_tbl_ProdcrSupp[[#This Row],[PRODR_SUPP_CD]] &amp; " - " &amp; Table_tbl_ProdcrSupp[[#This Row],[PRODR_SUPP_NM]])</f>
        <v>1160 - MARTIN MARIETTA CORPORATION</v>
      </c>
      <c r="Q675" s="7" t="s">
        <v>15994</v>
      </c>
      <c r="R675" s="7" t="s">
        <v>14208</v>
      </c>
      <c r="T675" s="2" t="s">
        <v>11302</v>
      </c>
      <c r="U675" s="2" t="s">
        <v>11303</v>
      </c>
      <c r="V675" s="2" t="s">
        <v>11304</v>
      </c>
      <c r="W675" s="2" t="s">
        <v>777</v>
      </c>
      <c r="X675" s="2" t="s">
        <v>11301</v>
      </c>
    </row>
    <row r="676" spans="16:24" x14ac:dyDescent="0.25">
      <c r="P676" s="143" t="str">
        <f>IF(Table_tbl_ProdcrSupp[[#This Row],[PRODR_SUPP_CD]] = "", "", Table_tbl_ProdcrSupp[[#This Row],[PRODR_SUPP_CD]] &amp; " - " &amp; Table_tbl_ProdcrSupp[[#This Row],[PRODR_SUPP_NM]])</f>
        <v>1038 - MARTIN RESOURCE MANAGEMENT CORPORATION DBA MONARCH</v>
      </c>
      <c r="Q676" s="7" t="s">
        <v>16061</v>
      </c>
      <c r="R676" s="7" t="s">
        <v>17356</v>
      </c>
      <c r="T676" s="2" t="s">
        <v>11298</v>
      </c>
      <c r="U676" s="2" t="s">
        <v>11299</v>
      </c>
      <c r="V676" s="2" t="s">
        <v>11300</v>
      </c>
      <c r="W676" s="2" t="s">
        <v>103</v>
      </c>
      <c r="X676" s="2" t="s">
        <v>11297</v>
      </c>
    </row>
    <row r="677" spans="16:24" x14ac:dyDescent="0.25">
      <c r="P677" s="143" t="str">
        <f>IF(Table_tbl_ProdcrSupp[[#This Row],[PRODR_SUPP_CD]] = "", "", Table_tbl_ProdcrSupp[[#This Row],[PRODR_SUPP_CD]] &amp; " - " &amp; Table_tbl_ProdcrSupp[[#This Row],[PRODR_SUPP_NM]])</f>
        <v>P0412 - Mason's Supply Company</v>
      </c>
      <c r="Q677" s="7" t="s">
        <v>15995</v>
      </c>
      <c r="R677" s="7" t="s">
        <v>15996</v>
      </c>
      <c r="T677" s="2" t="s">
        <v>14413</v>
      </c>
      <c r="U677" s="2" t="s">
        <v>14412</v>
      </c>
      <c r="V677" s="2" t="s">
        <v>14607</v>
      </c>
      <c r="W677" s="2" t="s">
        <v>555</v>
      </c>
      <c r="X677" s="2" t="s">
        <v>11293</v>
      </c>
    </row>
    <row r="678" spans="16:24" x14ac:dyDescent="0.25">
      <c r="P678" s="143" t="str">
        <f>IF(Table_tbl_ProdcrSupp[[#This Row],[PRODR_SUPP_CD]] = "", "", Table_tbl_ProdcrSupp[[#This Row],[PRODR_SUPP_CD]] &amp; " - " &amp; Table_tbl_ProdcrSupp[[#This Row],[PRODR_SUPP_NM]])</f>
        <v>S00006 - Master Halco</v>
      </c>
      <c r="Q678" s="7" t="s">
        <v>17953</v>
      </c>
      <c r="R678" s="7" t="s">
        <v>17954</v>
      </c>
      <c r="T678" s="2" t="s">
        <v>11294</v>
      </c>
      <c r="U678" s="2" t="s">
        <v>11295</v>
      </c>
      <c r="V678" s="2" t="s">
        <v>11296</v>
      </c>
      <c r="W678" s="2" t="s">
        <v>794</v>
      </c>
      <c r="X678" s="2" t="s">
        <v>11293</v>
      </c>
    </row>
    <row r="679" spans="16:24" x14ac:dyDescent="0.25">
      <c r="P679" s="143" t="str">
        <f>IF(Table_tbl_ProdcrSupp[[#This Row],[PRODR_SUPP_CD]] = "", "", Table_tbl_ProdcrSupp[[#This Row],[PRODR_SUPP_CD]] &amp; " - " &amp; Table_tbl_ProdcrSupp[[#This Row],[PRODR_SUPP_NM]])</f>
        <v>P0677 - MasterEmaco</v>
      </c>
      <c r="Q679" s="7" t="s">
        <v>15997</v>
      </c>
      <c r="R679" s="7" t="s">
        <v>15998</v>
      </c>
      <c r="T679" s="2" t="s">
        <v>11290</v>
      </c>
      <c r="U679" s="2" t="s">
        <v>11291</v>
      </c>
      <c r="V679" s="2" t="s">
        <v>11292</v>
      </c>
      <c r="W679" s="2" t="s">
        <v>616</v>
      </c>
      <c r="X679" s="2" t="s">
        <v>11286</v>
      </c>
    </row>
    <row r="680" spans="16:24" x14ac:dyDescent="0.25">
      <c r="P680" s="143" t="str">
        <f>IF(Table_tbl_ProdcrSupp[[#This Row],[PRODR_SUPP_CD]] = "", "", Table_tbl_ProdcrSupp[[#This Row],[PRODR_SUPP_CD]] &amp; " - " &amp; Table_tbl_ProdcrSupp[[#This Row],[PRODR_SUPP_NM]])</f>
        <v>P0765 - Masterliner, Inc.</v>
      </c>
      <c r="Q680" s="7" t="s">
        <v>15999</v>
      </c>
      <c r="R680" s="7" t="s">
        <v>16000</v>
      </c>
      <c r="T680" s="2" t="s">
        <v>11287</v>
      </c>
      <c r="U680" s="2" t="s">
        <v>11288</v>
      </c>
      <c r="V680" s="2" t="s">
        <v>11289</v>
      </c>
      <c r="W680" s="2" t="s">
        <v>1165</v>
      </c>
      <c r="X680" s="2" t="s">
        <v>11286</v>
      </c>
    </row>
    <row r="681" spans="16:24" x14ac:dyDescent="0.25">
      <c r="P681" s="143" t="str">
        <f>IF(Table_tbl_ProdcrSupp[[#This Row],[PRODR_SUPP_CD]] = "", "", Table_tbl_ProdcrSupp[[#This Row],[PRODR_SUPP_CD]] &amp; " - " &amp; Table_tbl_ProdcrSupp[[#This Row],[PRODR_SUPP_NM]])</f>
        <v>P0668 - Mat, Inc.</v>
      </c>
      <c r="Q681" s="7" t="s">
        <v>16001</v>
      </c>
      <c r="R681" s="7" t="s">
        <v>16002</v>
      </c>
      <c r="T681" s="2" t="s">
        <v>11283</v>
      </c>
      <c r="U681" s="2" t="s">
        <v>11284</v>
      </c>
      <c r="V681" s="2" t="s">
        <v>11285</v>
      </c>
      <c r="W681" s="2" t="s">
        <v>876</v>
      </c>
      <c r="X681" s="2" t="s">
        <v>11282</v>
      </c>
    </row>
    <row r="682" spans="16:24" x14ac:dyDescent="0.25">
      <c r="P682" s="143" t="str">
        <f>IF(Table_tbl_ProdcrSupp[[#This Row],[PRODR_SUPP_CD]] = "", "", Table_tbl_ProdcrSupp[[#This Row],[PRODR_SUPP_CD]] &amp; " - " &amp; Table_tbl_ProdcrSupp[[#This Row],[PRODR_SUPP_NM]])</f>
        <v>P1075 - Matteo Sand &amp; Gravel</v>
      </c>
      <c r="Q682" s="7" t="s">
        <v>17208</v>
      </c>
      <c r="R682" s="7" t="s">
        <v>14022</v>
      </c>
      <c r="T682" s="2" t="s">
        <v>11279</v>
      </c>
      <c r="U682" s="2" t="s">
        <v>11280</v>
      </c>
      <c r="V682" s="2" t="s">
        <v>11281</v>
      </c>
      <c r="W682" s="2" t="s">
        <v>1913</v>
      </c>
      <c r="X682" s="2" t="s">
        <v>11278</v>
      </c>
    </row>
    <row r="683" spans="16:24" x14ac:dyDescent="0.25">
      <c r="P683" s="143" t="str">
        <f>IF(Table_tbl_ProdcrSupp[[#This Row],[PRODR_SUPP_CD]] = "", "", Table_tbl_ProdcrSupp[[#This Row],[PRODR_SUPP_CD]] &amp; " - " &amp; Table_tbl_ProdcrSupp[[#This Row],[PRODR_SUPP_NM]])</f>
        <v>P0212 - Maxwell Products Inc.</v>
      </c>
      <c r="Q683" s="7" t="s">
        <v>16003</v>
      </c>
      <c r="R683" s="7" t="s">
        <v>16004</v>
      </c>
      <c r="T683" s="2" t="s">
        <v>11275</v>
      </c>
      <c r="U683" s="2" t="s">
        <v>11276</v>
      </c>
      <c r="V683" s="2" t="s">
        <v>11277</v>
      </c>
      <c r="W683" s="2" t="s">
        <v>11274</v>
      </c>
      <c r="X683" s="2" t="s">
        <v>11273</v>
      </c>
    </row>
    <row r="684" spans="16:24" x14ac:dyDescent="0.25">
      <c r="P684" s="143" t="str">
        <f>IF(Table_tbl_ProdcrSupp[[#This Row],[PRODR_SUPP_CD]] = "", "", Table_tbl_ProdcrSupp[[#This Row],[PRODR_SUPP_CD]] &amp; " - " &amp; Table_tbl_ProdcrSupp[[#This Row],[PRODR_SUPP_NM]])</f>
        <v>EC29 - Maynard Plastics</v>
      </c>
      <c r="Q684" s="7" t="s">
        <v>16005</v>
      </c>
      <c r="R684" s="7" t="s">
        <v>16006</v>
      </c>
      <c r="T684" s="2" t="s">
        <v>11270</v>
      </c>
      <c r="U684" s="2" t="s">
        <v>11271</v>
      </c>
      <c r="V684" s="2" t="s">
        <v>11272</v>
      </c>
      <c r="W684" s="2" t="s">
        <v>11269</v>
      </c>
      <c r="X684" s="2" t="s">
        <v>11268</v>
      </c>
    </row>
    <row r="685" spans="16:24" x14ac:dyDescent="0.25">
      <c r="P685" s="143" t="str">
        <f>IF(Table_tbl_ProdcrSupp[[#This Row],[PRODR_SUPP_CD]] = "", "", Table_tbl_ProdcrSupp[[#This Row],[PRODR_SUPP_CD]] &amp; " - " &amp; Table_tbl_ProdcrSupp[[#This Row],[PRODR_SUPP_NM]])</f>
        <v>P0291 - McAsphalt</v>
      </c>
      <c r="Q685" s="7" t="s">
        <v>16007</v>
      </c>
      <c r="R685" s="7" t="s">
        <v>16008</v>
      </c>
      <c r="T685" s="2" t="s">
        <v>11265</v>
      </c>
      <c r="U685" s="2" t="s">
        <v>11266</v>
      </c>
      <c r="V685" s="2" t="s">
        <v>11267</v>
      </c>
      <c r="W685" s="2" t="s">
        <v>6292</v>
      </c>
      <c r="X685" s="2" t="s">
        <v>11264</v>
      </c>
    </row>
    <row r="686" spans="16:24" x14ac:dyDescent="0.25">
      <c r="P686" s="143" t="str">
        <f>IF(Table_tbl_ProdcrSupp[[#This Row],[PRODR_SUPP_CD]] = "", "", Table_tbl_ProdcrSupp[[#This Row],[PRODR_SUPP_CD]] &amp; " - " &amp; Table_tbl_ProdcrSupp[[#This Row],[PRODR_SUPP_NM]])</f>
        <v>P1105 - McAtee</v>
      </c>
      <c r="Q686" s="7" t="s">
        <v>17955</v>
      </c>
      <c r="R686" s="7" t="s">
        <v>17956</v>
      </c>
      <c r="T686" s="2" t="s">
        <v>11261</v>
      </c>
      <c r="U686" s="2" t="s">
        <v>11262</v>
      </c>
      <c r="V686" s="2" t="s">
        <v>11263</v>
      </c>
      <c r="W686" s="2" t="s">
        <v>482</v>
      </c>
      <c r="X686" s="2" t="s">
        <v>11260</v>
      </c>
    </row>
    <row r="687" spans="16:24" x14ac:dyDescent="0.25">
      <c r="P687" s="143" t="str">
        <f>IF(Table_tbl_ProdcrSupp[[#This Row],[PRODR_SUPP_CD]] = "", "", Table_tbl_ProdcrSupp[[#This Row],[PRODR_SUPP_CD]] &amp; " - " &amp; Table_tbl_ProdcrSupp[[#This Row],[PRODR_SUPP_NM]])</f>
        <v>P0205 - McC LLC</v>
      </c>
      <c r="Q687" s="7" t="s">
        <v>16009</v>
      </c>
      <c r="R687" s="7" t="s">
        <v>16010</v>
      </c>
      <c r="T687" s="2" t="s">
        <v>11257</v>
      </c>
      <c r="U687" s="2" t="s">
        <v>11258</v>
      </c>
      <c r="V687" s="2" t="s">
        <v>11259</v>
      </c>
      <c r="W687" s="2" t="s">
        <v>277</v>
      </c>
      <c r="X687" s="2" t="s">
        <v>11256</v>
      </c>
    </row>
    <row r="688" spans="16:24" x14ac:dyDescent="0.25">
      <c r="P688" s="143" t="str">
        <f>IF(Table_tbl_ProdcrSupp[[#This Row],[PRODR_SUPP_CD]] = "", "", Table_tbl_ProdcrSupp[[#This Row],[PRODR_SUPP_CD]] &amp; " - " &amp; Table_tbl_ProdcrSupp[[#This Row],[PRODR_SUPP_NM]])</f>
        <v>P0505 - McCain Traffic Supply</v>
      </c>
      <c r="Q688" s="7" t="s">
        <v>16011</v>
      </c>
      <c r="R688" s="7" t="s">
        <v>16012</v>
      </c>
      <c r="T688" s="2" t="s">
        <v>11253</v>
      </c>
      <c r="U688" s="2" t="s">
        <v>11254</v>
      </c>
      <c r="V688" s="2" t="s">
        <v>11255</v>
      </c>
      <c r="W688" s="2" t="s">
        <v>749</v>
      </c>
      <c r="X688" s="2" t="s">
        <v>11252</v>
      </c>
    </row>
    <row r="689" spans="16:24" x14ac:dyDescent="0.25">
      <c r="P689" s="143" t="str">
        <f>IF(Table_tbl_ProdcrSupp[[#This Row],[PRODR_SUPP_CD]] = "", "", Table_tbl_ProdcrSupp[[#This Row],[PRODR_SUPP_CD]] &amp; " - " &amp; Table_tbl_ProdcrSupp[[#This Row],[PRODR_SUPP_NM]])</f>
        <v>C218 - MCGILL EQUIPMENT CO.</v>
      </c>
      <c r="Q689" s="7" t="s">
        <v>16013</v>
      </c>
      <c r="R689" s="7" t="s">
        <v>16014</v>
      </c>
      <c r="T689" s="2" t="s">
        <v>11249</v>
      </c>
      <c r="U689" s="2" t="s">
        <v>11250</v>
      </c>
      <c r="V689" s="2" t="s">
        <v>11251</v>
      </c>
      <c r="W689" s="2" t="s">
        <v>543</v>
      </c>
      <c r="X689" s="2" t="s">
        <v>11248</v>
      </c>
    </row>
    <row r="690" spans="16:24" x14ac:dyDescent="0.25">
      <c r="P690" s="143" t="str">
        <f>IF(Table_tbl_ProdcrSupp[[#This Row],[PRODR_SUPP_CD]] = "", "", Table_tbl_ProdcrSupp[[#This Row],[PRODR_SUPP_CD]] &amp; " - " &amp; Table_tbl_ProdcrSupp[[#This Row],[PRODR_SUPP_NM]])</f>
        <v>P0667 - McGill Restoration</v>
      </c>
      <c r="Q690" s="7" t="s">
        <v>16015</v>
      </c>
      <c r="R690" s="7" t="s">
        <v>16016</v>
      </c>
      <c r="T690" s="2" t="s">
        <v>11245</v>
      </c>
      <c r="U690" s="2" t="s">
        <v>11246</v>
      </c>
      <c r="V690" s="2" t="s">
        <v>11247</v>
      </c>
      <c r="W690" s="2" t="s">
        <v>5105</v>
      </c>
      <c r="X690" s="2" t="s">
        <v>11244</v>
      </c>
    </row>
    <row r="691" spans="16:24" x14ac:dyDescent="0.25">
      <c r="P691" s="143" t="str">
        <f>IF(Table_tbl_ProdcrSupp[[#This Row],[PRODR_SUPP_CD]] = "", "", Table_tbl_ProdcrSupp[[#This Row],[PRODR_SUPP_CD]] &amp; " - " &amp; Table_tbl_ProdcrSupp[[#This Row],[PRODR_SUPP_NM]])</f>
        <v>S00003 - McWane Ductile</v>
      </c>
      <c r="Q691" s="7" t="s">
        <v>17357</v>
      </c>
      <c r="R691" s="7" t="s">
        <v>17358</v>
      </c>
      <c r="T691" s="2" t="s">
        <v>11241</v>
      </c>
      <c r="U691" s="2" t="s">
        <v>11242</v>
      </c>
      <c r="V691" s="2" t="s">
        <v>11243</v>
      </c>
      <c r="W691" s="2" t="s">
        <v>89</v>
      </c>
      <c r="X691" s="2" t="s">
        <v>11240</v>
      </c>
    </row>
    <row r="692" spans="16:24" x14ac:dyDescent="0.25">
      <c r="P692" s="143" t="str">
        <f>IF(Table_tbl_ProdcrSupp[[#This Row],[PRODR_SUPP_CD]] = "", "", Table_tbl_ProdcrSupp[[#This Row],[PRODR_SUPP_CD]] &amp; " - " &amp; Table_tbl_ProdcrSupp[[#This Row],[PRODR_SUPP_NM]])</f>
        <v>P0616 - Meadwestvaco (MWV)</v>
      </c>
      <c r="Q692" s="7" t="s">
        <v>16017</v>
      </c>
      <c r="R692" s="7" t="s">
        <v>16018</v>
      </c>
      <c r="T692" s="2" t="s">
        <v>11237</v>
      </c>
      <c r="U692" s="2" t="s">
        <v>11238</v>
      </c>
      <c r="V692" s="2" t="s">
        <v>11239</v>
      </c>
      <c r="W692" s="2" t="s">
        <v>634</v>
      </c>
      <c r="X692" s="2" t="s">
        <v>11236</v>
      </c>
    </row>
    <row r="693" spans="16:24" x14ac:dyDescent="0.25">
      <c r="P693" s="143" t="str">
        <f>IF(Table_tbl_ProdcrSupp[[#This Row],[PRODR_SUPP_CD]] = "", "", Table_tbl_ProdcrSupp[[#This Row],[PRODR_SUPP_CD]] &amp; " - " &amp; Table_tbl_ProdcrSupp[[#This Row],[PRODR_SUPP_NM]])</f>
        <v>P0907 - Merchants Metal</v>
      </c>
      <c r="Q693" s="7" t="s">
        <v>16019</v>
      </c>
      <c r="R693" s="7" t="s">
        <v>16020</v>
      </c>
      <c r="T693" s="2" t="s">
        <v>11234</v>
      </c>
      <c r="U693" s="2" t="s">
        <v>11235</v>
      </c>
      <c r="V693" s="2" t="s">
        <v>16961</v>
      </c>
      <c r="W693" s="2" t="s">
        <v>331</v>
      </c>
      <c r="X693" s="2" t="s">
        <v>11233</v>
      </c>
    </row>
    <row r="694" spans="16:24" x14ac:dyDescent="0.25">
      <c r="P694" s="143" t="str">
        <f>IF(Table_tbl_ProdcrSupp[[#This Row],[PRODR_SUPP_CD]] = "", "", Table_tbl_ProdcrSupp[[#This Row],[PRODR_SUPP_CD]] &amp; " - " &amp; Table_tbl_ProdcrSupp[[#This Row],[PRODR_SUPP_NM]])</f>
        <v>S00001 - Meridian Aggregates</v>
      </c>
      <c r="Q694" s="7" t="s">
        <v>17359</v>
      </c>
      <c r="R694" s="7" t="s">
        <v>14274</v>
      </c>
      <c r="T694" s="2" t="s">
        <v>11230</v>
      </c>
      <c r="U694" s="2" t="s">
        <v>11231</v>
      </c>
      <c r="V694" s="2" t="s">
        <v>11232</v>
      </c>
      <c r="W694" s="2" t="s">
        <v>107</v>
      </c>
      <c r="X694" s="2" t="s">
        <v>11229</v>
      </c>
    </row>
    <row r="695" spans="16:24" x14ac:dyDescent="0.25">
      <c r="P695" s="143" t="str">
        <f>IF(Table_tbl_ProdcrSupp[[#This Row],[PRODR_SUPP_CD]] = "", "", Table_tbl_ProdcrSupp[[#This Row],[PRODR_SUPP_CD]] &amp; " - " &amp; Table_tbl_ProdcrSupp[[#This Row],[PRODR_SUPP_NM]])</f>
        <v>P0529 - MetaDome</v>
      </c>
      <c r="Q695" s="7" t="s">
        <v>16021</v>
      </c>
      <c r="R695" s="7" t="s">
        <v>16022</v>
      </c>
      <c r="T695" s="2" t="s">
        <v>11226</v>
      </c>
      <c r="U695" s="2" t="s">
        <v>11227</v>
      </c>
      <c r="V695" s="2" t="s">
        <v>11228</v>
      </c>
      <c r="W695" s="2" t="s">
        <v>258</v>
      </c>
      <c r="X695" s="2" t="s">
        <v>11225</v>
      </c>
    </row>
    <row r="696" spans="16:24" x14ac:dyDescent="0.25">
      <c r="P696" s="143" t="str">
        <f>IF(Table_tbl_ProdcrSupp[[#This Row],[PRODR_SUPP_CD]] = "", "", Table_tbl_ProdcrSupp[[#This Row],[PRODR_SUPP_CD]] &amp; " - " &amp; Table_tbl_ProdcrSupp[[#This Row],[PRODR_SUPP_NM]])</f>
        <v>1984 - Metal Culverts  Inc.</v>
      </c>
      <c r="Q696" s="7" t="s">
        <v>16023</v>
      </c>
      <c r="R696" s="7" t="s">
        <v>16024</v>
      </c>
      <c r="T696" s="2" t="s">
        <v>11222</v>
      </c>
      <c r="U696" s="2" t="s">
        <v>11223</v>
      </c>
      <c r="V696" s="2" t="s">
        <v>11224</v>
      </c>
      <c r="W696" s="2" t="s">
        <v>11221</v>
      </c>
      <c r="X696" s="2" t="s">
        <v>11220</v>
      </c>
    </row>
    <row r="697" spans="16:24" x14ac:dyDescent="0.25">
      <c r="P697" s="143" t="str">
        <f>IF(Table_tbl_ProdcrSupp[[#This Row],[PRODR_SUPP_CD]] = "", "", Table_tbl_ProdcrSupp[[#This Row],[PRODR_SUPP_CD]] &amp; " - " &amp; Table_tbl_ProdcrSupp[[#This Row],[PRODR_SUPP_NM]])</f>
        <v>P0744 - Metrolux Panelmaster</v>
      </c>
      <c r="Q697" s="7" t="s">
        <v>16025</v>
      </c>
      <c r="R697" s="7" t="s">
        <v>16026</v>
      </c>
      <c r="T697" s="2" t="s">
        <v>11217</v>
      </c>
      <c r="U697" s="2" t="s">
        <v>11218</v>
      </c>
      <c r="V697" s="2" t="s">
        <v>11219</v>
      </c>
      <c r="W697" s="2" t="s">
        <v>4227</v>
      </c>
      <c r="X697" s="2" t="s">
        <v>11216</v>
      </c>
    </row>
    <row r="698" spans="16:24" x14ac:dyDescent="0.25">
      <c r="P698" s="143" t="str">
        <f>IF(Table_tbl_ProdcrSupp[[#This Row],[PRODR_SUPP_CD]] = "", "", Table_tbl_ProdcrSupp[[#This Row],[PRODR_SUPP_CD]] &amp; " - " &amp; Table_tbl_ProdcrSupp[[#This Row],[PRODR_SUPP_NM]])</f>
        <v>P0042 - Meyer Laboratory, Inc.</v>
      </c>
      <c r="Q698" s="7" t="s">
        <v>16027</v>
      </c>
      <c r="R698" s="7" t="s">
        <v>16028</v>
      </c>
      <c r="T698" s="2" t="s">
        <v>11213</v>
      </c>
      <c r="U698" s="2" t="s">
        <v>11214</v>
      </c>
      <c r="V698" s="2" t="s">
        <v>11215</v>
      </c>
      <c r="W698" s="2" t="s">
        <v>2775</v>
      </c>
      <c r="X698" s="2" t="s">
        <v>11206</v>
      </c>
    </row>
    <row r="699" spans="16:24" x14ac:dyDescent="0.25">
      <c r="P699" s="143" t="str">
        <f>IF(Table_tbl_ProdcrSupp[[#This Row],[PRODR_SUPP_CD]] = "", "", Table_tbl_ProdcrSupp[[#This Row],[PRODR_SUPP_CD]] &amp; " - " &amp; Table_tbl_ProdcrSupp[[#This Row],[PRODR_SUPP_NM]])</f>
        <v>P0471 - MFT Construction</v>
      </c>
      <c r="Q699" s="7" t="s">
        <v>16029</v>
      </c>
      <c r="R699" s="7" t="s">
        <v>16030</v>
      </c>
      <c r="T699" s="2" t="s">
        <v>11210</v>
      </c>
      <c r="U699" s="2" t="s">
        <v>11211</v>
      </c>
      <c r="V699" s="2" t="s">
        <v>11212</v>
      </c>
      <c r="W699" s="2" t="s">
        <v>482</v>
      </c>
      <c r="X699" s="2" t="s">
        <v>11206</v>
      </c>
    </row>
    <row r="700" spans="16:24" x14ac:dyDescent="0.25">
      <c r="P700" s="143" t="str">
        <f>IF(Table_tbl_ProdcrSupp[[#This Row],[PRODR_SUPP_CD]] = "", "", Table_tbl_ProdcrSupp[[#This Row],[PRODR_SUPP_CD]] &amp; " - " &amp; Table_tbl_ProdcrSupp[[#This Row],[PRODR_SUPP_NM]])</f>
        <v>P0031 - Micro Blend</v>
      </c>
      <c r="Q700" s="7" t="s">
        <v>16031</v>
      </c>
      <c r="R700" s="7" t="s">
        <v>16032</v>
      </c>
      <c r="T700" s="2" t="s">
        <v>11207</v>
      </c>
      <c r="U700" s="2" t="s">
        <v>11208</v>
      </c>
      <c r="V700" s="2" t="s">
        <v>11209</v>
      </c>
      <c r="W700" s="2" t="s">
        <v>655</v>
      </c>
      <c r="X700" s="2" t="s">
        <v>11206</v>
      </c>
    </row>
    <row r="701" spans="16:24" x14ac:dyDescent="0.25">
      <c r="P701" s="143" t="str">
        <f>IF(Table_tbl_ProdcrSupp[[#This Row],[PRODR_SUPP_CD]] = "", "", Table_tbl_ProdcrSupp[[#This Row],[PRODR_SUPP_CD]] &amp; " - " &amp; Table_tbl_ProdcrSupp[[#This Row],[PRODR_SUPP_NM]])</f>
        <v>P0912 - Mid American Signal, Inc.</v>
      </c>
      <c r="Q701" s="7" t="s">
        <v>16033</v>
      </c>
      <c r="R701" s="7" t="s">
        <v>16034</v>
      </c>
      <c r="T701" s="2" t="s">
        <v>11203</v>
      </c>
      <c r="U701" s="2" t="s">
        <v>11204</v>
      </c>
      <c r="V701" s="2" t="s">
        <v>11205</v>
      </c>
      <c r="W701" s="2" t="s">
        <v>11202</v>
      </c>
      <c r="X701" s="2" t="s">
        <v>11201</v>
      </c>
    </row>
    <row r="702" spans="16:24" x14ac:dyDescent="0.25">
      <c r="P702" s="143" t="str">
        <f>IF(Table_tbl_ProdcrSupp[[#This Row],[PRODR_SUPP_CD]] = "", "", Table_tbl_ProdcrSupp[[#This Row],[PRODR_SUPP_CD]] &amp; " - " &amp; Table_tbl_ProdcrSupp[[#This Row],[PRODR_SUPP_NM]])</f>
        <v>3739 - Mid-Nebraska Aggregate</v>
      </c>
      <c r="Q702" s="7" t="s">
        <v>16035</v>
      </c>
      <c r="R702" s="7" t="s">
        <v>14009</v>
      </c>
      <c r="T702" s="2" t="s">
        <v>11198</v>
      </c>
      <c r="U702" s="2" t="s">
        <v>11199</v>
      </c>
      <c r="V702" s="2" t="s">
        <v>11200</v>
      </c>
      <c r="W702" s="2" t="s">
        <v>129</v>
      </c>
      <c r="X702" s="2" t="s">
        <v>11197</v>
      </c>
    </row>
    <row r="703" spans="16:24" x14ac:dyDescent="0.25">
      <c r="P703" s="143" t="str">
        <f>IF(Table_tbl_ProdcrSupp[[#This Row],[PRODR_SUPP_CD]] = "", "", Table_tbl_ProdcrSupp[[#This Row],[PRODR_SUPP_CD]] &amp; " - " &amp; Table_tbl_ProdcrSupp[[#This Row],[PRODR_SUPP_NM]])</f>
        <v>P0323 - Mid-Plains Power, Inc.</v>
      </c>
      <c r="Q703" s="7" t="s">
        <v>16036</v>
      </c>
      <c r="R703" s="7" t="s">
        <v>16037</v>
      </c>
      <c r="T703" s="2" t="s">
        <v>11194</v>
      </c>
      <c r="U703" s="2" t="s">
        <v>11195</v>
      </c>
      <c r="V703" s="2" t="s">
        <v>11196</v>
      </c>
      <c r="W703" s="2" t="s">
        <v>492</v>
      </c>
      <c r="X703" s="2" t="s">
        <v>11193</v>
      </c>
    </row>
    <row r="704" spans="16:24" x14ac:dyDescent="0.25">
      <c r="P704" s="143" t="str">
        <f>IF(Table_tbl_ProdcrSupp[[#This Row],[PRODR_SUPP_CD]] = "", "", Table_tbl_ProdcrSupp[[#This Row],[PRODR_SUPP_CD]] &amp; " - " &amp; Table_tbl_ProdcrSupp[[#This Row],[PRODR_SUPP_NM]])</f>
        <v>P0035 - MidContinental Chemical Co., Inc.</v>
      </c>
      <c r="Q704" s="7" t="s">
        <v>16038</v>
      </c>
      <c r="R704" s="7" t="s">
        <v>16039</v>
      </c>
      <c r="T704" s="2" t="s">
        <v>11190</v>
      </c>
      <c r="U704" s="2" t="s">
        <v>11191</v>
      </c>
      <c r="V704" s="2" t="s">
        <v>11192</v>
      </c>
      <c r="W704" s="2" t="s">
        <v>777</v>
      </c>
      <c r="X704" s="2" t="s">
        <v>11189</v>
      </c>
    </row>
    <row r="705" spans="16:24" x14ac:dyDescent="0.25">
      <c r="P705" s="143" t="str">
        <f>IF(Table_tbl_ProdcrSupp[[#This Row],[PRODR_SUPP_CD]] = "", "", Table_tbl_ProdcrSupp[[#This Row],[PRODR_SUPP_CD]] &amp; " - " &amp; Table_tbl_ProdcrSupp[[#This Row],[PRODR_SUPP_NM]])</f>
        <v>P0209 - Midlands Contracting, Inc</v>
      </c>
      <c r="Q705" s="7" t="s">
        <v>16040</v>
      </c>
      <c r="R705" s="7" t="s">
        <v>16041</v>
      </c>
      <c r="T705" s="2" t="s">
        <v>11186</v>
      </c>
      <c r="U705" s="2" t="s">
        <v>11187</v>
      </c>
      <c r="V705" s="2" t="s">
        <v>11188</v>
      </c>
      <c r="W705" s="2" t="s">
        <v>103</v>
      </c>
      <c r="X705" s="2" t="s">
        <v>11185</v>
      </c>
    </row>
    <row r="706" spans="16:24" x14ac:dyDescent="0.25">
      <c r="P706" s="143" t="str">
        <f>IF(Table_tbl_ProdcrSupp[[#This Row],[PRODR_SUPP_CD]] = "", "", Table_tbl_ProdcrSupp[[#This Row],[PRODR_SUPP_CD]] &amp; " - " &amp; Table_tbl_ProdcrSupp[[#This Row],[PRODR_SUPP_NM]])</f>
        <v>P0572 - Midwest Coatings Company, Inc.</v>
      </c>
      <c r="Q706" s="7" t="s">
        <v>16042</v>
      </c>
      <c r="R706" s="7" t="s">
        <v>16043</v>
      </c>
      <c r="T706" s="2" t="s">
        <v>11182</v>
      </c>
      <c r="U706" s="2" t="s">
        <v>11183</v>
      </c>
      <c r="V706" s="2" t="s">
        <v>11184</v>
      </c>
      <c r="W706" s="2" t="s">
        <v>2953</v>
      </c>
      <c r="X706" s="2" t="s">
        <v>11181</v>
      </c>
    </row>
    <row r="707" spans="16:24" x14ac:dyDescent="0.25">
      <c r="P707" s="143" t="str">
        <f>IF(Table_tbl_ProdcrSupp[[#This Row],[PRODR_SUPP_CD]] = "", "", Table_tbl_ProdcrSupp[[#This Row],[PRODR_SUPP_CD]] &amp; " - " &amp; Table_tbl_ProdcrSupp[[#This Row],[PRODR_SUPP_NM]])</f>
        <v>P0242 - Midwest Fence Company-Guardrail System, Inc</v>
      </c>
      <c r="Q707" s="7" t="s">
        <v>16044</v>
      </c>
      <c r="R707" s="7" t="s">
        <v>16045</v>
      </c>
      <c r="T707" s="2" t="s">
        <v>11178</v>
      </c>
      <c r="U707" s="2" t="s">
        <v>11179</v>
      </c>
      <c r="V707" s="2" t="s">
        <v>11180</v>
      </c>
      <c r="W707" s="2" t="s">
        <v>539</v>
      </c>
      <c r="X707" s="2" t="s">
        <v>11177</v>
      </c>
    </row>
    <row r="708" spans="16:24" x14ac:dyDescent="0.25">
      <c r="P708" s="143" t="str">
        <f>IF(Table_tbl_ProdcrSupp[[#This Row],[PRODR_SUPP_CD]] = "", "", Table_tbl_ProdcrSupp[[#This Row],[PRODR_SUPP_CD]] &amp; " - " &amp; Table_tbl_ProdcrSupp[[#This Row],[PRODR_SUPP_NM]])</f>
        <v>P0952 - Midwest Machinery &amp; Supply Co.</v>
      </c>
      <c r="Q708" s="7" t="s">
        <v>16046</v>
      </c>
      <c r="R708" s="7" t="s">
        <v>16047</v>
      </c>
      <c r="T708" s="2" t="s">
        <v>11174</v>
      </c>
      <c r="U708" s="2" t="s">
        <v>11175</v>
      </c>
      <c r="V708" s="2" t="s">
        <v>11176</v>
      </c>
      <c r="W708" s="2" t="s">
        <v>230</v>
      </c>
      <c r="X708" s="2" t="s">
        <v>11173</v>
      </c>
    </row>
    <row r="709" spans="16:24" x14ac:dyDescent="0.25">
      <c r="P709" s="143" t="str">
        <f>IF(Table_tbl_ProdcrSupp[[#This Row],[PRODR_SUPP_CD]] = "", "", Table_tbl_ProdcrSupp[[#This Row],[PRODR_SUPP_CD]] &amp; " - " &amp; Table_tbl_ProdcrSupp[[#This Row],[PRODR_SUPP_NM]])</f>
        <v>A654 - MIDWEST SERVICE &amp; SALES</v>
      </c>
      <c r="Q709" s="7" t="s">
        <v>17360</v>
      </c>
      <c r="R709" s="7" t="s">
        <v>17361</v>
      </c>
      <c r="T709" s="2" t="s">
        <v>11171</v>
      </c>
      <c r="U709" s="2" t="s">
        <v>11172</v>
      </c>
      <c r="V709" s="2" t="s">
        <v>16962</v>
      </c>
      <c r="W709" s="2" t="s">
        <v>11170</v>
      </c>
      <c r="X709" s="2" t="s">
        <v>11165</v>
      </c>
    </row>
    <row r="710" spans="16:24" x14ac:dyDescent="0.25">
      <c r="P710" s="143" t="str">
        <f>IF(Table_tbl_ProdcrSupp[[#This Row],[PRODR_SUPP_CD]] = "", "", Table_tbl_ProdcrSupp[[#This Row],[PRODR_SUPP_CD]] &amp; " - " &amp; Table_tbl_ProdcrSupp[[#This Row],[PRODR_SUPP_NM]])</f>
        <v>AU99 - Midwest Underground, Inc.</v>
      </c>
      <c r="Q710" s="7" t="s">
        <v>17362</v>
      </c>
      <c r="R710" s="7" t="s">
        <v>16048</v>
      </c>
      <c r="T710" s="2" t="s">
        <v>11167</v>
      </c>
      <c r="U710" s="2" t="s">
        <v>11168</v>
      </c>
      <c r="V710" s="2" t="s">
        <v>11169</v>
      </c>
      <c r="W710" s="2" t="s">
        <v>11166</v>
      </c>
      <c r="X710" s="2" t="s">
        <v>11165</v>
      </c>
    </row>
    <row r="711" spans="16:24" x14ac:dyDescent="0.25">
      <c r="P711" s="143" t="str">
        <f>IF(Table_tbl_ProdcrSupp[[#This Row],[PRODR_SUPP_CD]] = "", "", Table_tbl_ProdcrSupp[[#This Row],[PRODR_SUPP_CD]] &amp; " - " &amp; Table_tbl_ProdcrSupp[[#This Row],[PRODR_SUPP_NM]])</f>
        <v>P1076 - Milestone Sand &amp; Gravel</v>
      </c>
      <c r="Q711" s="7" t="s">
        <v>17209</v>
      </c>
      <c r="R711" s="7" t="s">
        <v>13910</v>
      </c>
      <c r="T711" s="2" t="s">
        <v>11162</v>
      </c>
      <c r="U711" s="2" t="s">
        <v>11163</v>
      </c>
      <c r="V711" s="2" t="s">
        <v>11164</v>
      </c>
      <c r="W711" s="2" t="s">
        <v>3684</v>
      </c>
      <c r="X711" s="2" t="s">
        <v>11161</v>
      </c>
    </row>
    <row r="712" spans="16:24" x14ac:dyDescent="0.25">
      <c r="P712" s="143" t="str">
        <f>IF(Table_tbl_ProdcrSupp[[#This Row],[PRODR_SUPP_CD]] = "", "", Table_tbl_ProdcrSupp[[#This Row],[PRODR_SUPP_CD]] &amp; " - " &amp; Table_tbl_ProdcrSupp[[#This Row],[PRODR_SUPP_NM]])</f>
        <v>P0763 - Miliken Infrastructure Solutions, Inc.</v>
      </c>
      <c r="Q712" s="7" t="s">
        <v>16049</v>
      </c>
      <c r="R712" s="7" t="s">
        <v>16050</v>
      </c>
      <c r="T712" s="2" t="s">
        <v>11158</v>
      </c>
      <c r="U712" s="2" t="s">
        <v>11159</v>
      </c>
      <c r="V712" s="2" t="s">
        <v>11160</v>
      </c>
      <c r="W712" s="2" t="s">
        <v>133</v>
      </c>
      <c r="X712" s="2" t="s">
        <v>11137</v>
      </c>
    </row>
    <row r="713" spans="16:24" x14ac:dyDescent="0.25">
      <c r="P713" s="143" t="str">
        <f>IF(Table_tbl_ProdcrSupp[[#This Row],[PRODR_SUPP_CD]] = "", "", Table_tbl_ProdcrSupp[[#This Row],[PRODR_SUPP_CD]] &amp; " - " &amp; Table_tbl_ProdcrSupp[[#This Row],[PRODR_SUPP_NM]])</f>
        <v>P0484 - Millerbernd Manufacturing Company</v>
      </c>
      <c r="Q713" s="7" t="s">
        <v>16051</v>
      </c>
      <c r="R713" s="7" t="s">
        <v>16052</v>
      </c>
      <c r="T713" s="2" t="s">
        <v>11155</v>
      </c>
      <c r="U713" s="2" t="s">
        <v>11156</v>
      </c>
      <c r="V713" s="2" t="s">
        <v>11157</v>
      </c>
      <c r="W713" s="2" t="s">
        <v>11154</v>
      </c>
      <c r="X713" s="2" t="s">
        <v>11137</v>
      </c>
    </row>
    <row r="714" spans="16:24" x14ac:dyDescent="0.25">
      <c r="P714" s="143" t="str">
        <f>IF(Table_tbl_ProdcrSupp[[#This Row],[PRODR_SUPP_CD]] = "", "", Table_tbl_ProdcrSupp[[#This Row],[PRODR_SUPP_CD]] &amp; " - " &amp; Table_tbl_ProdcrSupp[[#This Row],[PRODR_SUPP_NM]])</f>
        <v>P0458 - Mississippi Lime</v>
      </c>
      <c r="Q714" s="7" t="s">
        <v>16053</v>
      </c>
      <c r="R714" s="7" t="s">
        <v>16054</v>
      </c>
      <c r="T714" s="2" t="s">
        <v>11151</v>
      </c>
      <c r="U714" s="2" t="s">
        <v>11152</v>
      </c>
      <c r="V714" s="2" t="s">
        <v>11153</v>
      </c>
      <c r="W714" s="2" t="s">
        <v>303</v>
      </c>
      <c r="X714" s="2" t="s">
        <v>11137</v>
      </c>
    </row>
    <row r="715" spans="16:24" x14ac:dyDescent="0.25">
      <c r="P715" s="143" t="str">
        <f>IF(Table_tbl_ProdcrSupp[[#This Row],[PRODR_SUPP_CD]] = "", "", Table_tbl_ProdcrSupp[[#This Row],[PRODR_SUPP_CD]] &amp; " - " &amp; Table_tbl_ProdcrSupp[[#This Row],[PRODR_SUPP_NM]])</f>
        <v>P1077 - Mitteis Sand &amp; Gravel</v>
      </c>
      <c r="Q715" s="7" t="s">
        <v>17210</v>
      </c>
      <c r="R715" s="7" t="s">
        <v>14019</v>
      </c>
      <c r="T715" s="2" t="s">
        <v>11148</v>
      </c>
      <c r="U715" s="2" t="s">
        <v>11149</v>
      </c>
      <c r="V715" s="2" t="s">
        <v>11150</v>
      </c>
      <c r="W715" s="2" t="s">
        <v>11147</v>
      </c>
      <c r="X715" s="2" t="s">
        <v>11137</v>
      </c>
    </row>
    <row r="716" spans="16:24" x14ac:dyDescent="0.25">
      <c r="P716" s="143" t="str">
        <f>IF(Table_tbl_ProdcrSupp[[#This Row],[PRODR_SUPP_CD]] = "", "", Table_tbl_ProdcrSupp[[#This Row],[PRODR_SUPP_CD]] &amp; " - " &amp; Table_tbl_ProdcrSupp[[#This Row],[PRODR_SUPP_NM]])</f>
        <v>P0974 - MKT Fastening, LLC</v>
      </c>
      <c r="Q716" s="7" t="s">
        <v>16055</v>
      </c>
      <c r="R716" s="7" t="s">
        <v>16056</v>
      </c>
      <c r="T716" s="2" t="s">
        <v>11144</v>
      </c>
      <c r="U716" s="2" t="s">
        <v>11145</v>
      </c>
      <c r="V716" s="2" t="s">
        <v>11146</v>
      </c>
      <c r="W716" s="2" t="s">
        <v>193</v>
      </c>
      <c r="X716" s="2" t="s">
        <v>11137</v>
      </c>
    </row>
    <row r="717" spans="16:24" x14ac:dyDescent="0.25">
      <c r="P717" s="143" t="str">
        <f>IF(Table_tbl_ProdcrSupp[[#This Row],[PRODR_SUPP_CD]] = "", "", Table_tbl_ProdcrSupp[[#This Row],[PRODR_SUPP_CD]] &amp; " - " &amp; Table_tbl_ProdcrSupp[[#This Row],[PRODR_SUPP_NM]])</f>
        <v>P0986 - MoboTrex</v>
      </c>
      <c r="Q717" s="7" t="s">
        <v>16057</v>
      </c>
      <c r="R717" s="7" t="s">
        <v>16058</v>
      </c>
      <c r="T717" s="2" t="s">
        <v>11141</v>
      </c>
      <c r="U717" s="2" t="s">
        <v>11142</v>
      </c>
      <c r="V717" s="2" t="s">
        <v>11143</v>
      </c>
      <c r="W717" s="2" t="s">
        <v>1294</v>
      </c>
      <c r="X717" s="2" t="s">
        <v>11137</v>
      </c>
    </row>
    <row r="718" spans="16:24" x14ac:dyDescent="0.25">
      <c r="P718" s="143" t="str">
        <f>IF(Table_tbl_ProdcrSupp[[#This Row],[PRODR_SUPP_CD]] = "", "", Table_tbl_ProdcrSupp[[#This Row],[PRODR_SUPP_CD]] &amp; " - " &amp; Table_tbl_ProdcrSupp[[#This Row],[PRODR_SUPP_NM]])</f>
        <v>P0015 - Modular Gabion Systems</v>
      </c>
      <c r="Q718" s="7" t="s">
        <v>16059</v>
      </c>
      <c r="R718" s="7" t="s">
        <v>16060</v>
      </c>
      <c r="T718" s="2" t="s">
        <v>11138</v>
      </c>
      <c r="U718" s="2" t="s">
        <v>11139</v>
      </c>
      <c r="V718" s="2" t="s">
        <v>11140</v>
      </c>
      <c r="W718" s="2" t="s">
        <v>340</v>
      </c>
      <c r="X718" s="2" t="s">
        <v>11137</v>
      </c>
    </row>
    <row r="719" spans="16:24" x14ac:dyDescent="0.25">
      <c r="P719" s="143" t="str">
        <f>IF(Table_tbl_ProdcrSupp[[#This Row],[PRODR_SUPP_CD]] = "", "", Table_tbl_ProdcrSupp[[#This Row],[PRODR_SUPP_CD]] &amp; " - " &amp; Table_tbl_ProdcrSupp[[#This Row],[PRODR_SUPP_NM]])</f>
        <v>P0782 - Mondo Polymer Technologies, Inc.</v>
      </c>
      <c r="Q719" s="7" t="s">
        <v>16062</v>
      </c>
      <c r="R719" s="7" t="s">
        <v>16063</v>
      </c>
      <c r="T719" s="2" t="s">
        <v>11134</v>
      </c>
      <c r="U719" s="2" t="s">
        <v>11135</v>
      </c>
      <c r="V719" s="2" t="s">
        <v>11136</v>
      </c>
      <c r="W719" s="2" t="s">
        <v>803</v>
      </c>
      <c r="X719" s="2" t="s">
        <v>11133</v>
      </c>
    </row>
    <row r="720" spans="16:24" x14ac:dyDescent="0.25">
      <c r="P720" s="143" t="str">
        <f>IF(Table_tbl_ProdcrSupp[[#This Row],[PRODR_SUPP_CD]] = "", "", Table_tbl_ProdcrSupp[[#This Row],[PRODR_SUPP_CD]] &amp; " - " &amp; Table_tbl_ProdcrSupp[[#This Row],[PRODR_SUPP_NM]])</f>
        <v>P0850 - Monitor Systems</v>
      </c>
      <c r="Q720" s="7" t="s">
        <v>16064</v>
      </c>
      <c r="R720" s="7" t="s">
        <v>16065</v>
      </c>
      <c r="T720" s="2" t="s">
        <v>17986</v>
      </c>
      <c r="U720" s="2" t="s">
        <v>11132</v>
      </c>
      <c r="V720" s="2" t="s">
        <v>17414</v>
      </c>
      <c r="W720" s="2" t="s">
        <v>3251</v>
      </c>
      <c r="X720" s="2" t="s">
        <v>17987</v>
      </c>
    </row>
    <row r="721" spans="16:24" x14ac:dyDescent="0.25">
      <c r="P721" s="143" t="str">
        <f>IF(Table_tbl_ProdcrSupp[[#This Row],[PRODR_SUPP_CD]] = "", "", Table_tbl_ProdcrSupp[[#This Row],[PRODR_SUPP_CD]] &amp; " - " &amp; Table_tbl_ProdcrSupp[[#This Row],[PRODR_SUPP_NM]])</f>
        <v>P0783 - Monroeville Industrial Moldings, Inc.</v>
      </c>
      <c r="Q721" s="7" t="s">
        <v>16066</v>
      </c>
      <c r="R721" s="7" t="s">
        <v>16067</v>
      </c>
      <c r="T721" s="2" t="s">
        <v>11129</v>
      </c>
      <c r="U721" s="2" t="s">
        <v>11130</v>
      </c>
      <c r="V721" s="2" t="s">
        <v>11131</v>
      </c>
      <c r="W721" s="2" t="s">
        <v>744</v>
      </c>
      <c r="X721" s="2" t="s">
        <v>11128</v>
      </c>
    </row>
    <row r="722" spans="16:24" x14ac:dyDescent="0.25">
      <c r="P722" s="143" t="str">
        <f>IF(Table_tbl_ProdcrSupp[[#This Row],[PRODR_SUPP_CD]] = "", "", Table_tbl_ProdcrSupp[[#This Row],[PRODR_SUPP_CD]] &amp; " - " &amp; Table_tbl_ProdcrSupp[[#This Row],[PRODR_SUPP_NM]])</f>
        <v>P0003 - Monsanto, Inc.</v>
      </c>
      <c r="Q722" s="7" t="s">
        <v>16068</v>
      </c>
      <c r="R722" s="7" t="s">
        <v>16069</v>
      </c>
      <c r="T722" s="2" t="s">
        <v>11125</v>
      </c>
      <c r="U722" s="2" t="s">
        <v>11126</v>
      </c>
      <c r="V722" s="2" t="s">
        <v>11127</v>
      </c>
      <c r="W722" s="2" t="s">
        <v>2808</v>
      </c>
      <c r="X722" s="2" t="s">
        <v>11124</v>
      </c>
    </row>
    <row r="723" spans="16:24" x14ac:dyDescent="0.25">
      <c r="P723" s="143" t="str">
        <f>IF(Table_tbl_ProdcrSupp[[#This Row],[PRODR_SUPP_CD]] = "", "", Table_tbl_ProdcrSupp[[#This Row],[PRODR_SUPP_CD]] &amp; " - " &amp; Table_tbl_ProdcrSupp[[#This Row],[PRODR_SUPP_NM]])</f>
        <v>P0202 - Moore Blue Diamond</v>
      </c>
      <c r="Q723" s="7" t="s">
        <v>16070</v>
      </c>
      <c r="R723" s="7" t="s">
        <v>16071</v>
      </c>
      <c r="T723" s="2" t="s">
        <v>11121</v>
      </c>
      <c r="U723" s="2" t="s">
        <v>11122</v>
      </c>
      <c r="V723" s="2" t="s">
        <v>11123</v>
      </c>
      <c r="W723" s="2" t="s">
        <v>11120</v>
      </c>
      <c r="X723" s="2" t="s">
        <v>11119</v>
      </c>
    </row>
    <row r="724" spans="16:24" x14ac:dyDescent="0.25">
      <c r="P724" s="143" t="str">
        <f>IF(Table_tbl_ProdcrSupp[[#This Row],[PRODR_SUPP_CD]] = "", "", Table_tbl_ProdcrSupp[[#This Row],[PRODR_SUPP_CD]] &amp; " - " &amp; Table_tbl_ProdcrSupp[[#This Row],[PRODR_SUPP_NM]])</f>
        <v>P0186 - Moosman Enterprises, LLC</v>
      </c>
      <c r="Q724" s="7" t="s">
        <v>16072</v>
      </c>
      <c r="R724" s="7" t="s">
        <v>16073</v>
      </c>
      <c r="T724" s="2" t="s">
        <v>11116</v>
      </c>
      <c r="U724" s="2" t="s">
        <v>11117</v>
      </c>
      <c r="V724" s="2" t="s">
        <v>11118</v>
      </c>
      <c r="W724" s="2" t="s">
        <v>591</v>
      </c>
      <c r="X724" s="2" t="s">
        <v>2953</v>
      </c>
    </row>
    <row r="725" spans="16:24" x14ac:dyDescent="0.25">
      <c r="P725" s="143" t="str">
        <f>IF(Table_tbl_ProdcrSupp[[#This Row],[PRODR_SUPP_CD]] = "", "", Table_tbl_ProdcrSupp[[#This Row],[PRODR_SUPP_CD]] &amp; " - " &amp; Table_tbl_ProdcrSupp[[#This Row],[PRODR_SUPP_NM]])</f>
        <v>P0722 - Morton Powder Coatings</v>
      </c>
      <c r="Q725" s="7" t="s">
        <v>16074</v>
      </c>
      <c r="R725" s="7" t="s">
        <v>16075</v>
      </c>
      <c r="T725" s="2" t="s">
        <v>11113</v>
      </c>
      <c r="U725" s="2" t="s">
        <v>11114</v>
      </c>
      <c r="V725" s="2" t="s">
        <v>11115</v>
      </c>
      <c r="W725" s="2" t="s">
        <v>1141</v>
      </c>
      <c r="X725" s="2" t="s">
        <v>11112</v>
      </c>
    </row>
    <row r="726" spans="16:24" x14ac:dyDescent="0.25">
      <c r="P726" s="143" t="str">
        <f>IF(Table_tbl_ProdcrSupp[[#This Row],[PRODR_SUPP_CD]] = "", "", Table_tbl_ProdcrSupp[[#This Row],[PRODR_SUPP_CD]] &amp; " - " &amp; Table_tbl_ProdcrSupp[[#This Row],[PRODR_SUPP_NM]])</f>
        <v>P0653 - Motz Enterprises, Inc.</v>
      </c>
      <c r="Q726" s="7" t="s">
        <v>16076</v>
      </c>
      <c r="R726" s="7" t="s">
        <v>16077</v>
      </c>
      <c r="T726" s="2" t="s">
        <v>11109</v>
      </c>
      <c r="U726" s="2" t="s">
        <v>11110</v>
      </c>
      <c r="V726" s="2" t="s">
        <v>11111</v>
      </c>
      <c r="W726" s="2" t="s">
        <v>11108</v>
      </c>
      <c r="X726" s="2" t="s">
        <v>11107</v>
      </c>
    </row>
    <row r="727" spans="16:24" x14ac:dyDescent="0.25">
      <c r="P727" s="143" t="str">
        <f>IF(Table_tbl_ProdcrSupp[[#This Row],[PRODR_SUPP_CD]] = "", "", Table_tbl_ProdcrSupp[[#This Row],[PRODR_SUPP_CD]] &amp; " - " &amp; Table_tbl_ProdcrSupp[[#This Row],[PRODR_SUPP_NM]])</f>
        <v>3956 - Mountain Cement</v>
      </c>
      <c r="Q727" s="7" t="s">
        <v>16078</v>
      </c>
      <c r="R727" s="7" t="s">
        <v>16079</v>
      </c>
      <c r="T727" s="2" t="s">
        <v>11104</v>
      </c>
      <c r="U727" s="2" t="s">
        <v>11105</v>
      </c>
      <c r="V727" s="2" t="s">
        <v>11106</v>
      </c>
      <c r="W727" s="2" t="s">
        <v>11103</v>
      </c>
      <c r="X727" s="2" t="s">
        <v>11102</v>
      </c>
    </row>
    <row r="728" spans="16:24" x14ac:dyDescent="0.25">
      <c r="P728" s="143" t="str">
        <f>IF(Table_tbl_ProdcrSupp[[#This Row],[PRODR_SUPP_CD]] = "", "", Table_tbl_ProdcrSupp[[#This Row],[PRODR_SUPP_CD]] &amp; " - " &amp; Table_tbl_ProdcrSupp[[#This Row],[PRODR_SUPP_NM]])</f>
        <v>P0362 - Mountain States Materials</v>
      </c>
      <c r="Q728" s="7" t="s">
        <v>16080</v>
      </c>
      <c r="R728" s="7" t="s">
        <v>16081</v>
      </c>
      <c r="T728" s="2" t="s">
        <v>11099</v>
      </c>
      <c r="U728" s="2" t="s">
        <v>11100</v>
      </c>
      <c r="V728" s="2" t="s">
        <v>11101</v>
      </c>
      <c r="W728" s="2" t="s">
        <v>107</v>
      </c>
      <c r="X728" s="2" t="s">
        <v>11098</v>
      </c>
    </row>
    <row r="729" spans="16:24" x14ac:dyDescent="0.25">
      <c r="P729" s="143" t="str">
        <f>IF(Table_tbl_ProdcrSupp[[#This Row],[PRODR_SUPP_CD]] = "", "", Table_tbl_ProdcrSupp[[#This Row],[PRODR_SUPP_CD]] &amp; " - " &amp; Table_tbl_ProdcrSupp[[#This Row],[PRODR_SUPP_NM]])</f>
        <v>P0749 - MPH Industries</v>
      </c>
      <c r="Q729" s="7" t="s">
        <v>16082</v>
      </c>
      <c r="R729" s="7" t="s">
        <v>16083</v>
      </c>
      <c r="T729" s="2" t="s">
        <v>11095</v>
      </c>
      <c r="U729" s="2" t="s">
        <v>11096</v>
      </c>
      <c r="V729" s="2" t="s">
        <v>11097</v>
      </c>
      <c r="W729" s="2" t="s">
        <v>9929</v>
      </c>
      <c r="X729" s="2" t="s">
        <v>11094</v>
      </c>
    </row>
    <row r="730" spans="16:24" x14ac:dyDescent="0.25">
      <c r="P730" s="143" t="str">
        <f>IF(Table_tbl_ProdcrSupp[[#This Row],[PRODR_SUPP_CD]] = "", "", Table_tbl_ProdcrSupp[[#This Row],[PRODR_SUPP_CD]] &amp; " - " &amp; Table_tbl_ProdcrSupp[[#This Row],[PRODR_SUPP_NM]])</f>
        <v>4917 - MTZ CONSTRUCTION LLC</v>
      </c>
      <c r="Q730" s="7" t="s">
        <v>16084</v>
      </c>
      <c r="R730" s="7" t="s">
        <v>16085</v>
      </c>
      <c r="T730" s="2" t="s">
        <v>14335</v>
      </c>
      <c r="U730" s="2" t="s">
        <v>14334</v>
      </c>
      <c r="V730" s="2" t="s">
        <v>14608</v>
      </c>
      <c r="W730" s="2" t="s">
        <v>322</v>
      </c>
      <c r="X730" s="2" t="s">
        <v>14336</v>
      </c>
    </row>
    <row r="731" spans="16:24" x14ac:dyDescent="0.25">
      <c r="P731" s="143" t="str">
        <f>IF(Table_tbl_ProdcrSupp[[#This Row],[PRODR_SUPP_CD]] = "", "", Table_tbl_ProdcrSupp[[#This Row],[PRODR_SUPP_CD]] &amp; " - " &amp; Table_tbl_ProdcrSupp[[#This Row],[PRODR_SUPP_NM]])</f>
        <v>P0225 - Multiple Concrete Enterprises</v>
      </c>
      <c r="Q731" s="7" t="s">
        <v>16086</v>
      </c>
      <c r="R731" s="7" t="s">
        <v>16087</v>
      </c>
      <c r="T731" s="2" t="s">
        <v>11091</v>
      </c>
      <c r="U731" s="2" t="s">
        <v>11092</v>
      </c>
      <c r="V731" s="2" t="s">
        <v>11093</v>
      </c>
      <c r="W731" s="2" t="s">
        <v>129</v>
      </c>
      <c r="X731" s="2" t="s">
        <v>11090</v>
      </c>
    </row>
    <row r="732" spans="16:24" x14ac:dyDescent="0.25">
      <c r="P732" s="143" t="str">
        <f>IF(Table_tbl_ProdcrSupp[[#This Row],[PRODR_SUPP_CD]] = "", "", Table_tbl_ProdcrSupp[[#This Row],[PRODR_SUPP_CD]] &amp; " - " &amp; Table_tbl_ProdcrSupp[[#This Row],[PRODR_SUPP_NM]])</f>
        <v>P0358 - Murphy Oil</v>
      </c>
      <c r="Q732" s="7" t="s">
        <v>16088</v>
      </c>
      <c r="R732" s="7" t="s">
        <v>16089</v>
      </c>
      <c r="T732" s="2" t="s">
        <v>11087</v>
      </c>
      <c r="U732" s="2" t="s">
        <v>11088</v>
      </c>
      <c r="V732" s="2" t="s">
        <v>11089</v>
      </c>
      <c r="W732" s="2" t="s">
        <v>11086</v>
      </c>
      <c r="X732" s="2" t="s">
        <v>11085</v>
      </c>
    </row>
    <row r="733" spans="16:24" x14ac:dyDescent="0.25">
      <c r="P733" s="143" t="str">
        <f>IF(Table_tbl_ProdcrSupp[[#This Row],[PRODR_SUPP_CD]] = "", "", Table_tbl_ProdcrSupp[[#This Row],[PRODR_SUPP_CD]] &amp; " - " &amp; Table_tbl_ProdcrSupp[[#This Row],[PRODR_SUPP_NM]])</f>
        <v>P0341 - NAPA</v>
      </c>
      <c r="Q733" s="7" t="s">
        <v>16090</v>
      </c>
      <c r="R733" s="7" t="s">
        <v>16091</v>
      </c>
      <c r="T733" s="2" t="s">
        <v>11082</v>
      </c>
      <c r="U733" s="2" t="s">
        <v>11083</v>
      </c>
      <c r="V733" s="2" t="s">
        <v>11084</v>
      </c>
      <c r="W733" s="2" t="s">
        <v>5105</v>
      </c>
      <c r="X733" s="2" t="s">
        <v>11081</v>
      </c>
    </row>
    <row r="734" spans="16:24" x14ac:dyDescent="0.25">
      <c r="P734" s="143" t="str">
        <f>IF(Table_tbl_ProdcrSupp[[#This Row],[PRODR_SUPP_CD]] = "", "", Table_tbl_ProdcrSupp[[#This Row],[PRODR_SUPP_CD]] &amp; " - " &amp; Table_tbl_ProdcrSupp[[#This Row],[PRODR_SUPP_NM]])</f>
        <v>P0468 - Navarro Enterprise Construction, Inc.</v>
      </c>
      <c r="Q734" s="7" t="s">
        <v>16092</v>
      </c>
      <c r="R734" s="7" t="s">
        <v>16093</v>
      </c>
      <c r="T734" s="2" t="s">
        <v>11078</v>
      </c>
      <c r="U734" s="2" t="s">
        <v>11079</v>
      </c>
      <c r="V734" s="2" t="s">
        <v>11080</v>
      </c>
      <c r="W734" s="2" t="s">
        <v>591</v>
      </c>
      <c r="X734" s="2" t="s">
        <v>11077</v>
      </c>
    </row>
    <row r="735" spans="16:24" x14ac:dyDescent="0.25">
      <c r="P735" s="143" t="str">
        <f>IF(Table_tbl_ProdcrSupp[[#This Row],[PRODR_SUPP_CD]] = "", "", Table_tbl_ProdcrSupp[[#This Row],[PRODR_SUPP_CD]] &amp; " - " &amp; Table_tbl_ProdcrSupp[[#This Row],[PRODR_SUPP_NM]])</f>
        <v>P0036 - NCC, Inc.</v>
      </c>
      <c r="Q735" s="7" t="s">
        <v>16094</v>
      </c>
      <c r="R735" s="7" t="s">
        <v>16095</v>
      </c>
      <c r="T735" s="2" t="s">
        <v>11074</v>
      </c>
      <c r="U735" s="2" t="s">
        <v>11075</v>
      </c>
      <c r="V735" s="2" t="s">
        <v>11076</v>
      </c>
      <c r="W735" s="2" t="s">
        <v>2780</v>
      </c>
      <c r="X735" s="2" t="s">
        <v>11073</v>
      </c>
    </row>
    <row r="736" spans="16:24" x14ac:dyDescent="0.25">
      <c r="P736" s="143" t="str">
        <f>IF(Table_tbl_ProdcrSupp[[#This Row],[PRODR_SUPP_CD]] = "", "", Table_tbl_ProdcrSupp[[#This Row],[PRODR_SUPP_CD]] &amp; " - " &amp; Table_tbl_ProdcrSupp[[#This Row],[PRODR_SUPP_NM]])</f>
        <v>2389 - Nebraska Ash Co</v>
      </c>
      <c r="Q736" s="7" t="s">
        <v>16096</v>
      </c>
      <c r="R736" s="7" t="s">
        <v>16097</v>
      </c>
      <c r="T736" s="2" t="s">
        <v>11070</v>
      </c>
      <c r="U736" s="2" t="s">
        <v>11071</v>
      </c>
      <c r="V736" s="2" t="s">
        <v>11072</v>
      </c>
      <c r="W736" s="2" t="s">
        <v>123</v>
      </c>
      <c r="X736" s="2" t="s">
        <v>11066</v>
      </c>
    </row>
    <row r="737" spans="16:24" x14ac:dyDescent="0.25">
      <c r="P737" s="143" t="str">
        <f>IF(Table_tbl_ProdcrSupp[[#This Row],[PRODR_SUPP_CD]] = "", "", Table_tbl_ProdcrSupp[[#This Row],[PRODR_SUPP_CD]] &amp; " - " &amp; Table_tbl_ProdcrSupp[[#This Row],[PRODR_SUPP_NM]])</f>
        <v>RM1018 - Nebraska Ready Mix</v>
      </c>
      <c r="Q737" s="7" t="s">
        <v>14513</v>
      </c>
      <c r="R737" s="7" t="s">
        <v>14514</v>
      </c>
      <c r="T737" s="2" t="s">
        <v>11067</v>
      </c>
      <c r="U737" s="2" t="s">
        <v>11068</v>
      </c>
      <c r="V737" s="2" t="s">
        <v>11069</v>
      </c>
      <c r="W737" s="2" t="s">
        <v>482</v>
      </c>
      <c r="X737" s="2" t="s">
        <v>11066</v>
      </c>
    </row>
    <row r="738" spans="16:24" x14ac:dyDescent="0.25">
      <c r="P738" s="143" t="str">
        <f>IF(Table_tbl_ProdcrSupp[[#This Row],[PRODR_SUPP_CD]] = "", "", Table_tbl_ProdcrSupp[[#This Row],[PRODR_SUPP_CD]] &amp; " - " &amp; Table_tbl_ProdcrSupp[[#This Row],[PRODR_SUPP_NM]])</f>
        <v>EC16 - Nedia Enterprises, Inc.</v>
      </c>
      <c r="Q738" s="7" t="s">
        <v>16098</v>
      </c>
      <c r="R738" s="7" t="s">
        <v>16099</v>
      </c>
      <c r="T738" s="2" t="s">
        <v>11063</v>
      </c>
      <c r="U738" s="2" t="s">
        <v>11064</v>
      </c>
      <c r="V738" s="2" t="s">
        <v>11065</v>
      </c>
      <c r="W738" s="2" t="s">
        <v>11062</v>
      </c>
      <c r="X738" s="2" t="s">
        <v>11061</v>
      </c>
    </row>
    <row r="739" spans="16:24" x14ac:dyDescent="0.25">
      <c r="P739" s="143" t="str">
        <f>IF(Table_tbl_ProdcrSupp[[#This Row],[PRODR_SUPP_CD]] = "", "", Table_tbl_ProdcrSupp[[#This Row],[PRODR_SUPP_CD]] &amp; " - " &amp; Table_tbl_ProdcrSupp[[#This Row],[PRODR_SUPP_NM]])</f>
        <v>C226 - Neenah Foundry Company</v>
      </c>
      <c r="Q739" s="7" t="s">
        <v>16100</v>
      </c>
      <c r="R739" s="7" t="s">
        <v>16101</v>
      </c>
      <c r="T739" s="2" t="s">
        <v>11058</v>
      </c>
      <c r="U739" s="2" t="s">
        <v>11059</v>
      </c>
      <c r="V739" s="2" t="s">
        <v>11060</v>
      </c>
      <c r="W739" s="2" t="s">
        <v>2245</v>
      </c>
      <c r="X739" s="2" t="s">
        <v>11057</v>
      </c>
    </row>
    <row r="740" spans="16:24" x14ac:dyDescent="0.25">
      <c r="P740" s="143" t="str">
        <f>IF(Table_tbl_ProdcrSupp[[#This Row],[PRODR_SUPP_CD]] = "", "", Table_tbl_ProdcrSupp[[#This Row],[PRODR_SUPP_CD]] &amp; " - " &amp; Table_tbl_ProdcrSupp[[#This Row],[PRODR_SUPP_NM]])</f>
        <v>2310 - NEGUS-SONS INC.</v>
      </c>
      <c r="Q740" s="7" t="s">
        <v>16102</v>
      </c>
      <c r="R740" s="7" t="s">
        <v>16103</v>
      </c>
      <c r="T740" s="2" t="s">
        <v>11054</v>
      </c>
      <c r="U740" s="2" t="s">
        <v>11055</v>
      </c>
      <c r="V740" s="2" t="s">
        <v>11056</v>
      </c>
      <c r="W740" s="2" t="s">
        <v>11053</v>
      </c>
      <c r="X740" s="2" t="s">
        <v>11052</v>
      </c>
    </row>
    <row r="741" spans="16:24" x14ac:dyDescent="0.25">
      <c r="P741" s="143" t="str">
        <f>IF(Table_tbl_ProdcrSupp[[#This Row],[PRODR_SUPP_CD]] = "", "", Table_tbl_ProdcrSupp[[#This Row],[PRODR_SUPP_CD]] &amp; " - " &amp; Table_tbl_ProdcrSupp[[#This Row],[PRODR_SUPP_NM]])</f>
        <v>P0448 - Nehring Electrical Works</v>
      </c>
      <c r="Q741" s="7" t="s">
        <v>16104</v>
      </c>
      <c r="R741" s="7" t="s">
        <v>16105</v>
      </c>
      <c r="T741" s="2" t="s">
        <v>11049</v>
      </c>
      <c r="U741" s="2" t="s">
        <v>11050</v>
      </c>
      <c r="V741" s="2" t="s">
        <v>11051</v>
      </c>
      <c r="W741" s="2" t="s">
        <v>3263</v>
      </c>
      <c r="X741" s="2" t="s">
        <v>11048</v>
      </c>
    </row>
    <row r="742" spans="16:24" x14ac:dyDescent="0.25">
      <c r="P742" s="143" t="str">
        <f>IF(Table_tbl_ProdcrSupp[[#This Row],[PRODR_SUPP_CD]] = "", "", Table_tbl_ProdcrSupp[[#This Row],[PRODR_SUPP_CD]] &amp; " - " &amp; Table_tbl_ProdcrSupp[[#This Row],[PRODR_SUPP_NM]])</f>
        <v>P1078 - Nemaha Sand &amp; Gravel</v>
      </c>
      <c r="Q742" s="7" t="s">
        <v>17211</v>
      </c>
      <c r="R742" s="7" t="s">
        <v>14116</v>
      </c>
      <c r="T742" s="2" t="s">
        <v>11045</v>
      </c>
      <c r="U742" s="2" t="s">
        <v>11046</v>
      </c>
      <c r="V742" s="2" t="s">
        <v>11047</v>
      </c>
      <c r="W742" s="2" t="s">
        <v>1341</v>
      </c>
      <c r="X742" s="2" t="s">
        <v>11037</v>
      </c>
    </row>
    <row r="743" spans="16:24" x14ac:dyDescent="0.25">
      <c r="P743" s="143" t="str">
        <f>IF(Table_tbl_ProdcrSupp[[#This Row],[PRODR_SUPP_CD]] = "", "", Table_tbl_ProdcrSupp[[#This Row],[PRODR_SUPP_CD]] &amp; " - " &amp; Table_tbl_ProdcrSupp[[#This Row],[PRODR_SUPP_NM]])</f>
        <v>P0504 - Nennah Foundry</v>
      </c>
      <c r="Q743" s="7" t="s">
        <v>16106</v>
      </c>
      <c r="R743" s="7" t="s">
        <v>16107</v>
      </c>
      <c r="T743" s="2" t="s">
        <v>11042</v>
      </c>
      <c r="U743" s="2" t="s">
        <v>11043</v>
      </c>
      <c r="V743" s="2" t="s">
        <v>11044</v>
      </c>
      <c r="W743" s="2" t="s">
        <v>11041</v>
      </c>
      <c r="X743" s="2" t="s">
        <v>11037</v>
      </c>
    </row>
    <row r="744" spans="16:24" x14ac:dyDescent="0.25">
      <c r="P744" s="143" t="str">
        <f>IF(Table_tbl_ProdcrSupp[[#This Row],[PRODR_SUPP_CD]] = "", "", Table_tbl_ProdcrSupp[[#This Row],[PRODR_SUPP_CD]] &amp; " - " &amp; Table_tbl_ProdcrSupp[[#This Row],[PRODR_SUPP_NM]])</f>
        <v>3178 - NEUVIRTH CONSTRUCTION INC.</v>
      </c>
      <c r="Q744" s="7" t="s">
        <v>16108</v>
      </c>
      <c r="R744" s="7" t="s">
        <v>16109</v>
      </c>
      <c r="T744" s="2" t="s">
        <v>11038</v>
      </c>
      <c r="U744" s="2" t="s">
        <v>11039</v>
      </c>
      <c r="V744" s="2" t="s">
        <v>11040</v>
      </c>
      <c r="W744" s="2" t="s">
        <v>111</v>
      </c>
      <c r="X744" s="2" t="s">
        <v>11037</v>
      </c>
    </row>
    <row r="745" spans="16:24" x14ac:dyDescent="0.25">
      <c r="P745" s="143" t="str">
        <f>IF(Table_tbl_ProdcrSupp[[#This Row],[PRODR_SUPP_CD]] = "", "", Table_tbl_ProdcrSupp[[#This Row],[PRODR_SUPP_CD]] &amp; " - " &amp; Table_tbl_ProdcrSupp[[#This Row],[PRODR_SUPP_NM]])</f>
        <v>PC037 - Nevada Cement Company</v>
      </c>
      <c r="Q745" s="7" t="s">
        <v>16110</v>
      </c>
      <c r="R745" s="7" t="s">
        <v>16111</v>
      </c>
      <c r="T745" s="2" t="s">
        <v>11034</v>
      </c>
      <c r="U745" s="2" t="s">
        <v>11035</v>
      </c>
      <c r="V745" s="2" t="s">
        <v>11036</v>
      </c>
      <c r="W745" s="2" t="s">
        <v>282</v>
      </c>
      <c r="X745" s="2" t="s">
        <v>11030</v>
      </c>
    </row>
    <row r="746" spans="16:24" x14ac:dyDescent="0.25">
      <c r="P746" s="143" t="str">
        <f>IF(Table_tbl_ProdcrSupp[[#This Row],[PRODR_SUPP_CD]] = "", "", Table_tbl_ProdcrSupp[[#This Row],[PRODR_SUPP_CD]] &amp; " - " &amp; Table_tbl_ProdcrSupp[[#This Row],[PRODR_SUPP_NM]])</f>
        <v>EC15 - New England Geotextiles</v>
      </c>
      <c r="Q746" s="7" t="s">
        <v>16112</v>
      </c>
      <c r="R746" s="7" t="s">
        <v>16113</v>
      </c>
      <c r="T746" s="2" t="s">
        <v>11031</v>
      </c>
      <c r="U746" s="2" t="s">
        <v>11032</v>
      </c>
      <c r="V746" s="2" t="s">
        <v>11033</v>
      </c>
      <c r="W746" s="2" t="s">
        <v>3621</v>
      </c>
      <c r="X746" s="2" t="s">
        <v>11030</v>
      </c>
    </row>
    <row r="747" spans="16:24" x14ac:dyDescent="0.25">
      <c r="P747" s="143" t="str">
        <f>IF(Table_tbl_ProdcrSupp[[#This Row],[PRODR_SUPP_CD]] = "", "", Table_tbl_ProdcrSupp[[#This Row],[PRODR_SUPP_CD]] &amp; " - " &amp; Table_tbl_ProdcrSupp[[#This Row],[PRODR_SUPP_NM]])</f>
        <v>P0887 - New Paris Indiana</v>
      </c>
      <c r="Q747" s="7" t="s">
        <v>16114</v>
      </c>
      <c r="R747" s="7" t="s">
        <v>16115</v>
      </c>
      <c r="T747" s="2" t="s">
        <v>11027</v>
      </c>
      <c r="U747" s="2" t="s">
        <v>11028</v>
      </c>
      <c r="V747" s="2" t="s">
        <v>11029</v>
      </c>
      <c r="W747" s="2" t="s">
        <v>11026</v>
      </c>
      <c r="X747" s="2" t="s">
        <v>1346</v>
      </c>
    </row>
    <row r="748" spans="16:24" x14ac:dyDescent="0.25">
      <c r="P748" s="143" t="str">
        <f>IF(Table_tbl_ProdcrSupp[[#This Row],[PRODR_SUPP_CD]] = "", "", Table_tbl_ProdcrSupp[[#This Row],[PRODR_SUPP_CD]] &amp; " - " &amp; Table_tbl_ProdcrSupp[[#This Row],[PRODR_SUPP_NM]])</f>
        <v>P0626 - Newbasis</v>
      </c>
      <c r="Q748" s="7" t="s">
        <v>16116</v>
      </c>
      <c r="R748" s="7" t="s">
        <v>16117</v>
      </c>
      <c r="T748" s="2" t="s">
        <v>11023</v>
      </c>
      <c r="U748" s="2" t="s">
        <v>11024</v>
      </c>
      <c r="V748" s="2" t="s">
        <v>11025</v>
      </c>
      <c r="W748" s="2" t="s">
        <v>11022</v>
      </c>
      <c r="X748" s="2" t="s">
        <v>11021</v>
      </c>
    </row>
    <row r="749" spans="16:24" x14ac:dyDescent="0.25">
      <c r="P749" s="143" t="str">
        <f>IF(Table_tbl_ProdcrSupp[[#This Row],[PRODR_SUPP_CD]] = "", "", Table_tbl_ProdcrSupp[[#This Row],[PRODR_SUPP_CD]] &amp; " - " &amp; Table_tbl_ProdcrSupp[[#This Row],[PRODR_SUPP_NM]])</f>
        <v>P0429 - Nexan-C</v>
      </c>
      <c r="Q749" s="7" t="s">
        <v>16118</v>
      </c>
      <c r="R749" s="7" t="s">
        <v>16119</v>
      </c>
      <c r="T749" s="2" t="s">
        <v>11018</v>
      </c>
      <c r="U749" s="2" t="s">
        <v>11019</v>
      </c>
      <c r="V749" s="2" t="s">
        <v>11020</v>
      </c>
      <c r="W749" s="2" t="s">
        <v>147</v>
      </c>
      <c r="X749" s="2" t="s">
        <v>11017</v>
      </c>
    </row>
    <row r="750" spans="16:24" x14ac:dyDescent="0.25">
      <c r="P750" s="143" t="str">
        <f>IF(Table_tbl_ProdcrSupp[[#This Row],[PRODR_SUPP_CD]] = "", "", Table_tbl_ProdcrSupp[[#This Row],[PRODR_SUPP_CD]] &amp; " - " &amp; Table_tbl_ProdcrSupp[[#This Row],[PRODR_SUPP_NM]])</f>
        <v>0580 - NEXT PHASE ENVIRONMENTAL, INC. IN NE AS RYAN W. YO</v>
      </c>
      <c r="Q750" s="7" t="s">
        <v>17363</v>
      </c>
      <c r="R750" s="7" t="s">
        <v>17364</v>
      </c>
      <c r="T750" s="2" t="s">
        <v>11014</v>
      </c>
      <c r="U750" s="2" t="s">
        <v>11015</v>
      </c>
      <c r="V750" s="2" t="s">
        <v>11016</v>
      </c>
      <c r="W750" s="2" t="s">
        <v>1163</v>
      </c>
      <c r="X750" s="2" t="s">
        <v>11013</v>
      </c>
    </row>
    <row r="751" spans="16:24" x14ac:dyDescent="0.25">
      <c r="P751" s="143" t="str">
        <f>IF(Table_tbl_ProdcrSupp[[#This Row],[PRODR_SUPP_CD]] = "", "", Table_tbl_ProdcrSupp[[#This Row],[PRODR_SUPP_CD]] &amp; " - " &amp; Table_tbl_ProdcrSupp[[#This Row],[PRODR_SUPP_NM]])</f>
        <v>P1079 - Nichols Sand &amp; Gravel</v>
      </c>
      <c r="Q751" s="7" t="s">
        <v>17212</v>
      </c>
      <c r="R751" s="7" t="s">
        <v>13912</v>
      </c>
      <c r="T751" s="2" t="s">
        <v>11010</v>
      </c>
      <c r="U751" s="2" t="s">
        <v>11011</v>
      </c>
      <c r="V751" s="2" t="s">
        <v>11012</v>
      </c>
      <c r="W751" s="2" t="s">
        <v>374</v>
      </c>
      <c r="X751" s="2" t="s">
        <v>11009</v>
      </c>
    </row>
    <row r="752" spans="16:24" x14ac:dyDescent="0.25">
      <c r="P752" s="143" t="str">
        <f>IF(Table_tbl_ProdcrSupp[[#This Row],[PRODR_SUPP_CD]] = "", "", Table_tbl_ProdcrSupp[[#This Row],[PRODR_SUPP_CD]] &amp; " - " &amp; Table_tbl_ProdcrSupp[[#This Row],[PRODR_SUPP_NM]])</f>
        <v>EC32 - Nicolon Corp.</v>
      </c>
      <c r="Q752" s="7" t="s">
        <v>16120</v>
      </c>
      <c r="R752" s="7" t="s">
        <v>16121</v>
      </c>
      <c r="T752" s="2" t="s">
        <v>11006</v>
      </c>
      <c r="U752" s="2" t="s">
        <v>11007</v>
      </c>
      <c r="V752" s="2" t="s">
        <v>11008</v>
      </c>
      <c r="W752" s="2" t="s">
        <v>147</v>
      </c>
      <c r="X752" s="2" t="s">
        <v>11005</v>
      </c>
    </row>
    <row r="753" spans="16:24" x14ac:dyDescent="0.25">
      <c r="P753" s="143" t="str">
        <f>IF(Table_tbl_ProdcrSupp[[#This Row],[PRODR_SUPP_CD]] = "", "", Table_tbl_ProdcrSupp[[#This Row],[PRODR_SUPP_CD]] &amp; " - " &amp; Table_tbl_ProdcrSupp[[#This Row],[PRODR_SUPP_NM]])</f>
        <v>P0227 - Nilex Corp.</v>
      </c>
      <c r="Q753" s="7" t="s">
        <v>16122</v>
      </c>
      <c r="R753" s="7" t="s">
        <v>16123</v>
      </c>
      <c r="T753" s="2" t="s">
        <v>11002</v>
      </c>
      <c r="U753" s="2" t="s">
        <v>11003</v>
      </c>
      <c r="V753" s="2" t="s">
        <v>11004</v>
      </c>
      <c r="W753" s="2" t="s">
        <v>2632</v>
      </c>
      <c r="X753" s="2" t="s">
        <v>11001</v>
      </c>
    </row>
    <row r="754" spans="16:24" x14ac:dyDescent="0.25">
      <c r="P754" s="143" t="str">
        <f>IF(Table_tbl_ProdcrSupp[[#This Row],[PRODR_SUPP_CD]] = "", "", Table_tbl_ProdcrSupp[[#This Row],[PRODR_SUPP_CD]] &amp; " - " &amp; Table_tbl_ProdcrSupp[[#This Row],[PRODR_SUPP_NM]])</f>
        <v>P0450 - Nitro Construction, Inc.</v>
      </c>
      <c r="Q754" s="7" t="s">
        <v>16124</v>
      </c>
      <c r="R754" s="7" t="s">
        <v>16125</v>
      </c>
      <c r="T754" s="2" t="s">
        <v>10998</v>
      </c>
      <c r="U754" s="2" t="s">
        <v>10999</v>
      </c>
      <c r="V754" s="2" t="s">
        <v>11000</v>
      </c>
      <c r="W754" s="2" t="s">
        <v>133</v>
      </c>
      <c r="X754" s="2" t="s">
        <v>10997</v>
      </c>
    </row>
    <row r="755" spans="16:24" x14ac:dyDescent="0.25">
      <c r="P755" s="143" t="str">
        <f>IF(Table_tbl_ProdcrSupp[[#This Row],[PRODR_SUPP_CD]] = "", "", Table_tbl_ProdcrSupp[[#This Row],[PRODR_SUPP_CD]] &amp; " - " &amp; Table_tbl_ProdcrSupp[[#This Row],[PRODR_SUPP_NM]])</f>
        <v>NOSOURCE - No Source</v>
      </c>
      <c r="Q755" s="7" t="s">
        <v>16126</v>
      </c>
      <c r="R755" s="7" t="s">
        <v>16127</v>
      </c>
      <c r="T755" s="2" t="s">
        <v>10994</v>
      </c>
      <c r="U755" s="2" t="s">
        <v>10995</v>
      </c>
      <c r="V755" s="2" t="s">
        <v>10996</v>
      </c>
      <c r="W755" s="2" t="s">
        <v>10993</v>
      </c>
      <c r="X755" s="2" t="s">
        <v>10992</v>
      </c>
    </row>
    <row r="756" spans="16:24" x14ac:dyDescent="0.25">
      <c r="P756" s="143" t="str">
        <f>IF(Table_tbl_ProdcrSupp[[#This Row],[PRODR_SUPP_CD]] = "", "", Table_tbl_ProdcrSupp[[#This Row],[PRODR_SUPP_CD]] &amp; " - " &amp; Table_tbl_ProdcrSupp[[#This Row],[PRODR_SUPP_NM]])</f>
        <v>P0083 - Nomaco, Inc.</v>
      </c>
      <c r="Q756" s="7" t="s">
        <v>16128</v>
      </c>
      <c r="R756" s="7" t="s">
        <v>16129</v>
      </c>
      <c r="T756" s="2" t="s">
        <v>10989</v>
      </c>
      <c r="U756" s="2" t="s">
        <v>10990</v>
      </c>
      <c r="V756" s="2" t="s">
        <v>10991</v>
      </c>
      <c r="W756" s="2" t="s">
        <v>1825</v>
      </c>
      <c r="X756" s="2" t="s">
        <v>10988</v>
      </c>
    </row>
    <row r="757" spans="16:24" x14ac:dyDescent="0.25">
      <c r="P757" s="143" t="str">
        <f>IF(Table_tbl_ProdcrSupp[[#This Row],[PRODR_SUPP_CD]] = "", "", Table_tbl_ProdcrSupp[[#This Row],[PRODR_SUPP_CD]] &amp; " - " &amp; Table_tbl_ProdcrSupp[[#This Row],[PRODR_SUPP_NM]])</f>
        <v>C0123 - Norris Quarries LLC</v>
      </c>
      <c r="Q757" s="7" t="s">
        <v>14291</v>
      </c>
      <c r="R757" s="7" t="s">
        <v>14292</v>
      </c>
      <c r="T757" s="2" t="s">
        <v>10985</v>
      </c>
      <c r="U757" s="2" t="s">
        <v>10986</v>
      </c>
      <c r="V757" s="2" t="s">
        <v>10987</v>
      </c>
      <c r="W757" s="2" t="s">
        <v>10984</v>
      </c>
      <c r="X757" s="2" t="s">
        <v>10983</v>
      </c>
    </row>
    <row r="758" spans="16:24" x14ac:dyDescent="0.25">
      <c r="P758" s="143" t="str">
        <f>IF(Table_tbl_ProdcrSupp[[#This Row],[PRODR_SUPP_CD]] = "", "", Table_tbl_ProdcrSupp[[#This Row],[PRODR_SUPP_CD]] &amp; " - " &amp; Table_tbl_ProdcrSupp[[#This Row],[PRODR_SUPP_NM]])</f>
        <v>P0340 - North American</v>
      </c>
      <c r="Q758" s="7" t="s">
        <v>16130</v>
      </c>
      <c r="R758" s="7" t="s">
        <v>16131</v>
      </c>
      <c r="T758" s="2" t="s">
        <v>10980</v>
      </c>
      <c r="U758" s="2" t="s">
        <v>10981</v>
      </c>
      <c r="V758" s="2" t="s">
        <v>10982</v>
      </c>
      <c r="W758" s="2" t="s">
        <v>7528</v>
      </c>
      <c r="X758" s="2" t="s">
        <v>10979</v>
      </c>
    </row>
    <row r="759" spans="16:24" x14ac:dyDescent="0.25">
      <c r="P759" s="143" t="str">
        <f>IF(Table_tbl_ProdcrSupp[[#This Row],[PRODR_SUPP_CD]] = "", "", Table_tbl_ProdcrSupp[[#This Row],[PRODR_SUPP_CD]] &amp; " - " &amp; Table_tbl_ProdcrSupp[[#This Row],[PRODR_SUPP_NM]])</f>
        <v>EC01 - North American Green</v>
      </c>
      <c r="Q759" s="7" t="s">
        <v>16132</v>
      </c>
      <c r="R759" s="7" t="s">
        <v>16133</v>
      </c>
      <c r="T759" s="2" t="s">
        <v>10976</v>
      </c>
      <c r="U759" s="2" t="s">
        <v>10977</v>
      </c>
      <c r="V759" s="2" t="s">
        <v>10978</v>
      </c>
      <c r="W759" s="2" t="s">
        <v>10975</v>
      </c>
      <c r="X759" s="2" t="s">
        <v>10971</v>
      </c>
    </row>
    <row r="760" spans="16:24" x14ac:dyDescent="0.25">
      <c r="P760" s="143" t="str">
        <f>IF(Table_tbl_ProdcrSupp[[#This Row],[PRODR_SUPP_CD]] = "", "", Table_tbl_ProdcrSupp[[#This Row],[PRODR_SUPP_CD]] &amp; " - " &amp; Table_tbl_ProdcrSupp[[#This Row],[PRODR_SUPP_NM]])</f>
        <v>P0926 - Northern Pipe Products</v>
      </c>
      <c r="Q760" s="7" t="s">
        <v>16134</v>
      </c>
      <c r="R760" s="7" t="s">
        <v>16135</v>
      </c>
      <c r="T760" s="2" t="s">
        <v>10972</v>
      </c>
      <c r="U760" s="2" t="s">
        <v>10973</v>
      </c>
      <c r="V760" s="2" t="s">
        <v>10974</v>
      </c>
      <c r="W760" s="2" t="s">
        <v>6452</v>
      </c>
      <c r="X760" s="2" t="s">
        <v>10971</v>
      </c>
    </row>
    <row r="761" spans="16:24" x14ac:dyDescent="0.25">
      <c r="P761" s="143" t="str">
        <f>IF(Table_tbl_ProdcrSupp[[#This Row],[PRODR_SUPP_CD]] = "", "", Table_tbl_ProdcrSupp[[#This Row],[PRODR_SUPP_CD]] &amp; " - " &amp; Table_tbl_ProdcrSupp[[#This Row],[PRODR_SUPP_NM]])</f>
        <v>P0385 - Northstar</v>
      </c>
      <c r="Q761" s="7" t="s">
        <v>16136</v>
      </c>
      <c r="R761" s="7" t="s">
        <v>16137</v>
      </c>
      <c r="T761" s="2" t="s">
        <v>10968</v>
      </c>
      <c r="U761" s="2" t="s">
        <v>10969</v>
      </c>
      <c r="V761" s="2" t="s">
        <v>10970</v>
      </c>
      <c r="W761" s="2" t="s">
        <v>726</v>
      </c>
      <c r="X761" s="2" t="s">
        <v>10967</v>
      </c>
    </row>
    <row r="762" spans="16:24" x14ac:dyDescent="0.25">
      <c r="P762" s="143" t="str">
        <f>IF(Table_tbl_ProdcrSupp[[#This Row],[PRODR_SUPP_CD]] = "", "", Table_tbl_ProdcrSupp[[#This Row],[PRODR_SUPP_CD]] &amp; " - " &amp; Table_tbl_ProdcrSupp[[#This Row],[PRODR_SUPP_NM]])</f>
        <v>P0367 - Nox-Crete Manufacturing, Inc.</v>
      </c>
      <c r="Q762" s="7" t="s">
        <v>16138</v>
      </c>
      <c r="R762" s="7" t="s">
        <v>16139</v>
      </c>
      <c r="T762" s="2" t="s">
        <v>10964</v>
      </c>
      <c r="U762" s="2" t="s">
        <v>10965</v>
      </c>
      <c r="V762" s="2" t="s">
        <v>10966</v>
      </c>
      <c r="W762" s="2" t="s">
        <v>374</v>
      </c>
      <c r="X762" s="2" t="s">
        <v>10963</v>
      </c>
    </row>
    <row r="763" spans="16:24" x14ac:dyDescent="0.25">
      <c r="P763" s="143" t="str">
        <f>IF(Table_tbl_ProdcrSupp[[#This Row],[PRODR_SUPP_CD]] = "", "", Table_tbl_ProdcrSupp[[#This Row],[PRODR_SUPP_CD]] &amp; " - " &amp; Table_tbl_ProdcrSupp[[#This Row],[PRODR_SUPP_NM]])</f>
        <v>P0377 - Nucor</v>
      </c>
      <c r="Q763" s="7" t="s">
        <v>16140</v>
      </c>
      <c r="R763" s="7" t="s">
        <v>16141</v>
      </c>
      <c r="T763" s="2" t="s">
        <v>10960</v>
      </c>
      <c r="U763" s="2" t="s">
        <v>10961</v>
      </c>
      <c r="V763" s="2" t="s">
        <v>10962</v>
      </c>
      <c r="W763" s="2" t="s">
        <v>4760</v>
      </c>
      <c r="X763" s="2" t="s">
        <v>10959</v>
      </c>
    </row>
    <row r="764" spans="16:24" x14ac:dyDescent="0.25">
      <c r="P764" s="143" t="str">
        <f>IF(Table_tbl_ProdcrSupp[[#This Row],[PRODR_SUPP_CD]] = "", "", Table_tbl_ProdcrSupp[[#This Row],[PRODR_SUPP_CD]] &amp; " - " &amp; Table_tbl_ProdcrSupp[[#This Row],[PRODR_SUPP_NM]])</f>
        <v>4595 - Ogallala Sand &amp; Gravel</v>
      </c>
      <c r="Q764" s="7" t="s">
        <v>16142</v>
      </c>
      <c r="R764" s="7" t="s">
        <v>13916</v>
      </c>
      <c r="T764" s="2" t="s">
        <v>14415</v>
      </c>
      <c r="U764" s="2" t="s">
        <v>14414</v>
      </c>
      <c r="V764" s="2" t="s">
        <v>14609</v>
      </c>
      <c r="W764" s="2" t="s">
        <v>1605</v>
      </c>
      <c r="X764" s="2" t="s">
        <v>14416</v>
      </c>
    </row>
    <row r="765" spans="16:24" x14ac:dyDescent="0.25">
      <c r="P765" s="143" t="str">
        <f>IF(Table_tbl_ProdcrSupp[[#This Row],[PRODR_SUPP_CD]] = "", "", Table_tbl_ProdcrSupp[[#This Row],[PRODR_SUPP_CD]] &amp; " - " &amp; Table_tbl_ProdcrSupp[[#This Row],[PRODR_SUPP_NM]])</f>
        <v>P0895 - Oklahoma Steel and Wire</v>
      </c>
      <c r="Q765" s="7" t="s">
        <v>16143</v>
      </c>
      <c r="R765" s="7" t="s">
        <v>16144</v>
      </c>
      <c r="T765" s="2" t="s">
        <v>10956</v>
      </c>
      <c r="U765" s="2" t="s">
        <v>10957</v>
      </c>
      <c r="V765" s="2" t="s">
        <v>10958</v>
      </c>
      <c r="W765" s="2" t="s">
        <v>10955</v>
      </c>
      <c r="X765" s="2" t="s">
        <v>10954</v>
      </c>
    </row>
    <row r="766" spans="16:24" x14ac:dyDescent="0.25">
      <c r="P766" s="143" t="str">
        <f>IF(Table_tbl_ProdcrSupp[[#This Row],[PRODR_SUPP_CD]] = "", "", Table_tbl_ProdcrSupp[[#This Row],[PRODR_SUPP_CD]] &amp; " - " &amp; Table_tbl_ProdcrSupp[[#This Row],[PRODR_SUPP_NM]])</f>
        <v>P0636 - Oldcastle Enclosure Solutions (OES)</v>
      </c>
      <c r="Q766" s="7" t="s">
        <v>16145</v>
      </c>
      <c r="R766" s="7" t="s">
        <v>16146</v>
      </c>
      <c r="T766" s="2" t="s">
        <v>10951</v>
      </c>
      <c r="U766" s="2" t="s">
        <v>10952</v>
      </c>
      <c r="V766" s="2" t="s">
        <v>10953</v>
      </c>
      <c r="W766" s="2" t="s">
        <v>107</v>
      </c>
      <c r="X766" s="2" t="s">
        <v>10946</v>
      </c>
    </row>
    <row r="767" spans="16:24" x14ac:dyDescent="0.25">
      <c r="P767" s="143" t="str">
        <f>IF(Table_tbl_ProdcrSupp[[#This Row],[PRODR_SUPP_CD]] = "", "", Table_tbl_ProdcrSupp[[#This Row],[PRODR_SUPP_CD]] &amp; " - " &amp; Table_tbl_ProdcrSupp[[#This Row],[PRODR_SUPP_NM]])</f>
        <v>4574 - OLDCASTLE MATERIALS MIDWEST CO.</v>
      </c>
      <c r="Q767" s="7" t="s">
        <v>17213</v>
      </c>
      <c r="R767" s="7" t="s">
        <v>17214</v>
      </c>
      <c r="T767" s="2" t="s">
        <v>10948</v>
      </c>
      <c r="U767" s="2" t="s">
        <v>10949</v>
      </c>
      <c r="V767" s="2" t="s">
        <v>10950</v>
      </c>
      <c r="W767" s="2" t="s">
        <v>10947</v>
      </c>
      <c r="X767" s="2" t="s">
        <v>10946</v>
      </c>
    </row>
    <row r="768" spans="16:24" x14ac:dyDescent="0.25">
      <c r="P768" s="143" t="str">
        <f>IF(Table_tbl_ProdcrSupp[[#This Row],[PRODR_SUPP_CD]] = "", "", Table_tbl_ProdcrSupp[[#This Row],[PRODR_SUPP_CD]] &amp; " - " &amp; Table_tbl_ProdcrSupp[[#This Row],[PRODR_SUPP_NM]])</f>
        <v>P0832 - Olin Epoxy-Poly-Carb</v>
      </c>
      <c r="Q768" s="7" t="s">
        <v>16147</v>
      </c>
      <c r="R768" s="7" t="s">
        <v>16148</v>
      </c>
      <c r="T768" s="2" t="s">
        <v>10943</v>
      </c>
      <c r="U768" s="2" t="s">
        <v>10944</v>
      </c>
      <c r="V768" s="2" t="s">
        <v>10945</v>
      </c>
      <c r="W768" s="2" t="s">
        <v>230</v>
      </c>
      <c r="X768" s="2" t="s">
        <v>10942</v>
      </c>
    </row>
    <row r="769" spans="16:24" x14ac:dyDescent="0.25">
      <c r="P769" s="143" t="str">
        <f>IF(Table_tbl_ProdcrSupp[[#This Row],[PRODR_SUPP_CD]] = "", "", Table_tbl_ProdcrSupp[[#This Row],[PRODR_SUPP_CD]] &amp; " - " &amp; Table_tbl_ProdcrSupp[[#This Row],[PRODR_SUPP_NM]])</f>
        <v>A729 - OLSON GRAVEL INC.</v>
      </c>
      <c r="Q769" s="7" t="s">
        <v>14105</v>
      </c>
      <c r="R769" s="7" t="s">
        <v>14106</v>
      </c>
      <c r="T769" s="2" t="s">
        <v>10939</v>
      </c>
      <c r="U769" s="2" t="s">
        <v>10940</v>
      </c>
      <c r="V769" s="2" t="s">
        <v>10941</v>
      </c>
      <c r="W769" s="2" t="s">
        <v>277</v>
      </c>
      <c r="X769" s="2" t="s">
        <v>10938</v>
      </c>
    </row>
    <row r="770" spans="16:24" x14ac:dyDescent="0.25">
      <c r="P770" s="143" t="str">
        <f>IF(Table_tbl_ProdcrSupp[[#This Row],[PRODR_SUPP_CD]] = "", "", Table_tbl_ProdcrSupp[[#This Row],[PRODR_SUPP_CD]] &amp; " - " &amp; Table_tbl_ProdcrSupp[[#This Row],[PRODR_SUPP_NM]])</f>
        <v>P0942 - Omega II Fence</v>
      </c>
      <c r="Q770" s="7" t="s">
        <v>16149</v>
      </c>
      <c r="R770" s="7" t="s">
        <v>16150</v>
      </c>
      <c r="T770" s="2" t="s">
        <v>10935</v>
      </c>
      <c r="U770" s="2" t="s">
        <v>10936</v>
      </c>
      <c r="V770" s="2" t="s">
        <v>10937</v>
      </c>
      <c r="W770" s="2" t="s">
        <v>1294</v>
      </c>
      <c r="X770" s="2" t="s">
        <v>10934</v>
      </c>
    </row>
    <row r="771" spans="16:24" x14ac:dyDescent="0.25">
      <c r="P771" s="143" t="str">
        <f>IF(Table_tbl_ProdcrSupp[[#This Row],[PRODR_SUPP_CD]] = "", "", Table_tbl_ProdcrSupp[[#This Row],[PRODR_SUPP_CD]] &amp; " - " &amp; Table_tbl_ProdcrSupp[[#This Row],[PRODR_SUPP_NM]])</f>
        <v>P1104 - Omega Liner Company</v>
      </c>
      <c r="Q771" s="7" t="s">
        <v>17957</v>
      </c>
      <c r="R771" s="7" t="s">
        <v>17958</v>
      </c>
      <c r="T771" s="2" t="s">
        <v>10931</v>
      </c>
      <c r="U771" s="2" t="s">
        <v>10932</v>
      </c>
      <c r="V771" s="2" t="s">
        <v>10933</v>
      </c>
      <c r="W771" s="2" t="s">
        <v>10930</v>
      </c>
      <c r="X771" s="2" t="s">
        <v>10929</v>
      </c>
    </row>
    <row r="772" spans="16:24" x14ac:dyDescent="0.25">
      <c r="P772" s="143" t="str">
        <f>IF(Table_tbl_ProdcrSupp[[#This Row],[PRODR_SUPP_CD]] = "", "", Table_tbl_ProdcrSupp[[#This Row],[PRODR_SUPP_CD]] &amp; " - " &amp; Table_tbl_ProdcrSupp[[#This Row],[PRODR_SUPP_NM]])</f>
        <v>P0547 - Omega SRW System</v>
      </c>
      <c r="Q772" s="7" t="s">
        <v>16151</v>
      </c>
      <c r="R772" s="7" t="s">
        <v>16152</v>
      </c>
      <c r="T772" s="2" t="s">
        <v>10926</v>
      </c>
      <c r="U772" s="2" t="s">
        <v>10927</v>
      </c>
      <c r="V772" s="2" t="s">
        <v>10928</v>
      </c>
      <c r="W772" s="2" t="s">
        <v>847</v>
      </c>
      <c r="X772" s="2" t="s">
        <v>10925</v>
      </c>
    </row>
    <row r="773" spans="16:24" x14ac:dyDescent="0.25">
      <c r="P773" s="143" t="str">
        <f>IF(Table_tbl_ProdcrSupp[[#This Row],[PRODR_SUPP_CD]] = "", "", Table_tbl_ProdcrSupp[[#This Row],[PRODR_SUPP_CD]] &amp; " - " &amp; Table_tbl_ProdcrSupp[[#This Row],[PRODR_SUPP_NM]])</f>
        <v>P0487 - Omnicable</v>
      </c>
      <c r="Q773" s="7" t="s">
        <v>16153</v>
      </c>
      <c r="R773" s="7" t="s">
        <v>16154</v>
      </c>
      <c r="T773" s="2" t="s">
        <v>10922</v>
      </c>
      <c r="U773" s="2" t="s">
        <v>10923</v>
      </c>
      <c r="V773" s="2" t="s">
        <v>10924</v>
      </c>
      <c r="W773" s="2" t="s">
        <v>10921</v>
      </c>
      <c r="X773" s="2" t="s">
        <v>10920</v>
      </c>
    </row>
    <row r="774" spans="16:24" x14ac:dyDescent="0.25">
      <c r="P774" s="143" t="str">
        <f>IF(Table_tbl_ProdcrSupp[[#This Row],[PRODR_SUPP_CD]] = "", "", Table_tbl_ProdcrSupp[[#This Row],[PRODR_SUPP_CD]] &amp; " - " &amp; Table_tbl_ProdcrSupp[[#This Row],[PRODR_SUPP_NM]])</f>
        <v>P0466 - OPPD (Omaha Public Power District)</v>
      </c>
      <c r="Q774" s="7" t="s">
        <v>16155</v>
      </c>
      <c r="R774" s="7" t="s">
        <v>16156</v>
      </c>
      <c r="T774" s="2" t="s">
        <v>10917</v>
      </c>
      <c r="U774" s="2" t="s">
        <v>10918</v>
      </c>
      <c r="V774" s="2" t="s">
        <v>10919</v>
      </c>
      <c r="W774" s="2" t="s">
        <v>10916</v>
      </c>
      <c r="X774" s="2" t="s">
        <v>10915</v>
      </c>
    </row>
    <row r="775" spans="16:24" x14ac:dyDescent="0.25">
      <c r="P775" s="143" t="str">
        <f>IF(Table_tbl_ProdcrSupp[[#This Row],[PRODR_SUPP_CD]] = "", "", Table_tbl_ProdcrSupp[[#This Row],[PRODR_SUPP_CD]] &amp; " - " &amp; Table_tbl_ProdcrSupp[[#This Row],[PRODR_SUPP_NM]])</f>
        <v>P01041 - Optimus Steel</v>
      </c>
      <c r="Q775" s="7" t="s">
        <v>16157</v>
      </c>
      <c r="R775" s="7" t="s">
        <v>16158</v>
      </c>
      <c r="T775" s="2" t="s">
        <v>10912</v>
      </c>
      <c r="U775" s="2" t="s">
        <v>10913</v>
      </c>
      <c r="V775" s="2" t="s">
        <v>10914</v>
      </c>
      <c r="W775" s="2" t="s">
        <v>1141</v>
      </c>
      <c r="X775" s="2" t="s">
        <v>10907</v>
      </c>
    </row>
    <row r="776" spans="16:24" x14ac:dyDescent="0.25">
      <c r="P776" s="143" t="str">
        <f>IF(Table_tbl_ProdcrSupp[[#This Row],[PRODR_SUPP_CD]] = "", "", Table_tbl_ProdcrSupp[[#This Row],[PRODR_SUPP_CD]] &amp; " - " &amp; Table_tbl_ProdcrSupp[[#This Row],[PRODR_SUPP_NM]])</f>
        <v>P0751 - ORAFOL Americas, Inc.</v>
      </c>
      <c r="Q776" s="7" t="s">
        <v>16159</v>
      </c>
      <c r="R776" s="7" t="s">
        <v>16160</v>
      </c>
      <c r="T776" s="2" t="s">
        <v>10909</v>
      </c>
      <c r="U776" s="2" t="s">
        <v>10910</v>
      </c>
      <c r="V776" s="2" t="s">
        <v>10911</v>
      </c>
      <c r="W776" s="2" t="s">
        <v>10908</v>
      </c>
      <c r="X776" s="2" t="s">
        <v>10907</v>
      </c>
    </row>
    <row r="777" spans="16:24" x14ac:dyDescent="0.25">
      <c r="P777" s="143" t="str">
        <f>IF(Table_tbl_ProdcrSupp[[#This Row],[PRODR_SUPP_CD]] = "", "", Table_tbl_ProdcrSupp[[#This Row],[PRODR_SUPP_CD]] &amp; " - " &amp; Table_tbl_ProdcrSupp[[#This Row],[PRODR_SUPP_NM]])</f>
        <v>P0753 - Orbit Electrical Products, Inc.</v>
      </c>
      <c r="Q777" s="7" t="s">
        <v>16161</v>
      </c>
      <c r="R777" s="7" t="s">
        <v>16162</v>
      </c>
      <c r="T777" s="2" t="s">
        <v>10904</v>
      </c>
      <c r="U777" s="2" t="s">
        <v>10905</v>
      </c>
      <c r="V777" s="2" t="s">
        <v>10906</v>
      </c>
      <c r="W777" s="2" t="s">
        <v>1694</v>
      </c>
      <c r="X777" s="2" t="s">
        <v>10903</v>
      </c>
    </row>
    <row r="778" spans="16:24" x14ac:dyDescent="0.25">
      <c r="P778" s="143" t="str">
        <f>IF(Table_tbl_ProdcrSupp[[#This Row],[PRODR_SUPP_CD]] = "", "", Table_tbl_ProdcrSupp[[#This Row],[PRODR_SUPP_CD]] &amp; " - " &amp; Table_tbl_ProdcrSupp[[#This Row],[PRODR_SUPP_NM]])</f>
        <v>P0809 - Organic Earth Industries</v>
      </c>
      <c r="Q778" s="7" t="s">
        <v>17959</v>
      </c>
      <c r="R778" s="7" t="s">
        <v>17960</v>
      </c>
      <c r="T778" s="2" t="s">
        <v>10900</v>
      </c>
      <c r="U778" s="2" t="s">
        <v>10901</v>
      </c>
      <c r="V778" s="2" t="s">
        <v>10902</v>
      </c>
      <c r="W778" s="2" t="s">
        <v>258</v>
      </c>
      <c r="X778" s="2" t="s">
        <v>10895</v>
      </c>
    </row>
    <row r="779" spans="16:24" x14ac:dyDescent="0.25">
      <c r="P779" s="143" t="str">
        <f>IF(Table_tbl_ProdcrSupp[[#This Row],[PRODR_SUPP_CD]] = "", "", Table_tbl_ProdcrSupp[[#This Row],[PRODR_SUPP_CD]] &amp; " - " &amp; Table_tbl_ProdcrSupp[[#This Row],[PRODR_SUPP_NM]])</f>
        <v>RM1019 - Overland Ready Mixed Concrete Subsidiary of NEBCO</v>
      </c>
      <c r="Q779" s="7" t="s">
        <v>14515</v>
      </c>
      <c r="R779" s="7" t="s">
        <v>14516</v>
      </c>
      <c r="T779" s="2" t="s">
        <v>10897</v>
      </c>
      <c r="U779" s="2" t="s">
        <v>10898</v>
      </c>
      <c r="V779" s="2" t="s">
        <v>10899</v>
      </c>
      <c r="W779" s="2" t="s">
        <v>10896</v>
      </c>
      <c r="X779" s="2" t="s">
        <v>10895</v>
      </c>
    </row>
    <row r="780" spans="16:24" x14ac:dyDescent="0.25">
      <c r="P780" s="143" t="str">
        <f>IF(Table_tbl_ProdcrSupp[[#This Row],[PRODR_SUPP_CD]] = "", "", Table_tbl_ProdcrSupp[[#This Row],[PRODR_SUPP_CD]] &amp; " - " &amp; Table_tbl_ProdcrSupp[[#This Row],[PRODR_SUPP_NM]])</f>
        <v>0055 - Overland Sand &amp; Gravel</v>
      </c>
      <c r="Q780" s="7" t="s">
        <v>16163</v>
      </c>
      <c r="R780" s="7" t="s">
        <v>16164</v>
      </c>
      <c r="T780" s="2" t="s">
        <v>10892</v>
      </c>
      <c r="U780" s="2" t="s">
        <v>10893</v>
      </c>
      <c r="V780" s="2" t="s">
        <v>10894</v>
      </c>
      <c r="W780" s="2" t="s">
        <v>277</v>
      </c>
      <c r="X780" s="2" t="s">
        <v>10891</v>
      </c>
    </row>
    <row r="781" spans="16:24" x14ac:dyDescent="0.25">
      <c r="P781" s="143" t="str">
        <f>IF(Table_tbl_ProdcrSupp[[#This Row],[PRODR_SUPP_CD]] = "", "", Table_tbl_ProdcrSupp[[#This Row],[PRODR_SUPP_CD]] &amp; " - " &amp; Table_tbl_ProdcrSupp[[#This Row],[PRODR_SUPP_NM]])</f>
        <v>0200 - OVERTON SAND &amp; GRAVEL CO.</v>
      </c>
      <c r="Q781" s="7" t="s">
        <v>16165</v>
      </c>
      <c r="R781" s="7" t="s">
        <v>13929</v>
      </c>
      <c r="T781" s="2" t="s">
        <v>10888</v>
      </c>
      <c r="U781" s="2" t="s">
        <v>10889</v>
      </c>
      <c r="V781" s="2" t="s">
        <v>10890</v>
      </c>
      <c r="W781" s="2" t="s">
        <v>207</v>
      </c>
      <c r="X781" s="2" t="s">
        <v>10887</v>
      </c>
    </row>
    <row r="782" spans="16:24" x14ac:dyDescent="0.25">
      <c r="P782" s="143" t="str">
        <f>IF(Table_tbl_ProdcrSupp[[#This Row],[PRODR_SUPP_CD]] = "", "", Table_tbl_ProdcrSupp[[#This Row],[PRODR_SUPP_CD]] &amp; " - " &amp; Table_tbl_ProdcrSupp[[#This Row],[PRODR_SUPP_NM]])</f>
        <v>P0067 - Owens-Corning</v>
      </c>
      <c r="Q782" s="7" t="s">
        <v>16166</v>
      </c>
      <c r="R782" s="7" t="s">
        <v>16167</v>
      </c>
      <c r="T782" s="2" t="s">
        <v>10884</v>
      </c>
      <c r="U782" s="2" t="s">
        <v>10885</v>
      </c>
      <c r="V782" s="2" t="s">
        <v>10886</v>
      </c>
      <c r="W782" s="2" t="s">
        <v>10883</v>
      </c>
      <c r="X782" s="2" t="s">
        <v>10879</v>
      </c>
    </row>
    <row r="783" spans="16:24" x14ac:dyDescent="0.25">
      <c r="P783" s="143" t="str">
        <f>IF(Table_tbl_ProdcrSupp[[#This Row],[PRODR_SUPP_CD]] = "", "", Table_tbl_ProdcrSupp[[#This Row],[PRODR_SUPP_CD]] &amp; " - " &amp; Table_tbl_ProdcrSupp[[#This Row],[PRODR_SUPP_NM]])</f>
        <v>P0976 - Ozark Materials, LLC.</v>
      </c>
      <c r="Q783" s="7" t="s">
        <v>16168</v>
      </c>
      <c r="R783" s="7" t="s">
        <v>16169</v>
      </c>
      <c r="T783" s="2" t="s">
        <v>10880</v>
      </c>
      <c r="U783" s="2" t="s">
        <v>10881</v>
      </c>
      <c r="V783" s="2" t="s">
        <v>10882</v>
      </c>
      <c r="W783" s="2" t="s">
        <v>353</v>
      </c>
      <c r="X783" s="2" t="s">
        <v>10879</v>
      </c>
    </row>
    <row r="784" spans="16:24" x14ac:dyDescent="0.25">
      <c r="P784" s="143" t="str">
        <f>IF(Table_tbl_ProdcrSupp[[#This Row],[PRODR_SUPP_CD]] = "", "", Table_tbl_ProdcrSupp[[#This Row],[PRODR_SUPP_CD]] &amp; " - " &amp; Table_tbl_ProdcrSupp[[#This Row],[PRODR_SUPP_NM]])</f>
        <v>P0325 - P &amp; T Products, Inc.</v>
      </c>
      <c r="Q784" s="7" t="s">
        <v>16170</v>
      </c>
      <c r="R784" s="7" t="s">
        <v>16171</v>
      </c>
      <c r="T784" s="2" t="s">
        <v>10876</v>
      </c>
      <c r="U784" s="2" t="s">
        <v>10877</v>
      </c>
      <c r="V784" s="2" t="s">
        <v>10878</v>
      </c>
      <c r="W784" s="2" t="s">
        <v>445</v>
      </c>
      <c r="X784" s="2" t="s">
        <v>10875</v>
      </c>
    </row>
    <row r="785" spans="16:24" x14ac:dyDescent="0.25">
      <c r="P785" s="143" t="str">
        <f>IF(Table_tbl_ProdcrSupp[[#This Row],[PRODR_SUPP_CD]] = "", "", Table_tbl_ProdcrSupp[[#This Row],[PRODR_SUPP_CD]] &amp; " - " &amp; Table_tbl_ProdcrSupp[[#This Row],[PRODR_SUPP_NM]])</f>
        <v>P0062 - P. B. Laminations, Inc.</v>
      </c>
      <c r="Q785" s="7" t="s">
        <v>16172</v>
      </c>
      <c r="R785" s="7" t="s">
        <v>16173</v>
      </c>
      <c r="T785" s="2" t="s">
        <v>10872</v>
      </c>
      <c r="U785" s="2" t="s">
        <v>10873</v>
      </c>
      <c r="V785" s="2" t="s">
        <v>10874</v>
      </c>
      <c r="W785" s="2" t="s">
        <v>557</v>
      </c>
      <c r="X785" s="2" t="s">
        <v>10871</v>
      </c>
    </row>
    <row r="786" spans="16:24" x14ac:dyDescent="0.25">
      <c r="P786" s="143" t="str">
        <f>IF(Table_tbl_ProdcrSupp[[#This Row],[PRODR_SUPP_CD]] = "", "", Table_tbl_ProdcrSupp[[#This Row],[PRODR_SUPP_CD]] &amp; " - " &amp; Table_tbl_ProdcrSupp[[#This Row],[PRODR_SUPP_NM]])</f>
        <v>P0278 - P. W. Eagle</v>
      </c>
      <c r="Q786" s="7" t="s">
        <v>16174</v>
      </c>
      <c r="R786" s="7" t="s">
        <v>16175</v>
      </c>
      <c r="T786" s="2" t="s">
        <v>10868</v>
      </c>
      <c r="U786" s="2" t="s">
        <v>10869</v>
      </c>
      <c r="V786" s="2" t="s">
        <v>10870</v>
      </c>
      <c r="W786" s="2" t="s">
        <v>735</v>
      </c>
      <c r="X786" s="2" t="s">
        <v>10867</v>
      </c>
    </row>
    <row r="787" spans="16:24" x14ac:dyDescent="0.25">
      <c r="P787" s="143" t="str">
        <f>IF(Table_tbl_ProdcrSupp[[#This Row],[PRODR_SUPP_CD]] = "", "", Table_tbl_ProdcrSupp[[#This Row],[PRODR_SUPP_CD]] &amp; " - " &amp; Table_tbl_ProdcrSupp[[#This Row],[PRODR_SUPP_NM]])</f>
        <v>P1033 - Pacific Corrugated Plastic Pipe</v>
      </c>
      <c r="Q787" s="7" t="s">
        <v>16176</v>
      </c>
      <c r="R787" s="7" t="s">
        <v>16177</v>
      </c>
      <c r="T787" s="2" t="s">
        <v>10864</v>
      </c>
      <c r="U787" s="2" t="s">
        <v>10865</v>
      </c>
      <c r="V787" s="2" t="s">
        <v>10866</v>
      </c>
      <c r="W787" s="2" t="s">
        <v>193</v>
      </c>
      <c r="X787" s="2" t="s">
        <v>10860</v>
      </c>
    </row>
    <row r="788" spans="16:24" x14ac:dyDescent="0.25">
      <c r="P788" s="143" t="str">
        <f>IF(Table_tbl_ProdcrSupp[[#This Row],[PRODR_SUPP_CD]] = "", "", Table_tbl_ProdcrSupp[[#This Row],[PRODR_SUPP_CD]] &amp; " - " &amp; Table_tbl_ProdcrSupp[[#This Row],[PRODR_SUPP_NM]])</f>
        <v>P0019 - Panel Products, Inc.</v>
      </c>
      <c r="Q788" s="7" t="s">
        <v>16178</v>
      </c>
      <c r="R788" s="7" t="s">
        <v>16179</v>
      </c>
      <c r="T788" s="2" t="s">
        <v>10861</v>
      </c>
      <c r="U788" s="2" t="s">
        <v>10862</v>
      </c>
      <c r="V788" s="2" t="s">
        <v>10863</v>
      </c>
      <c r="W788" s="2" t="s">
        <v>253</v>
      </c>
      <c r="X788" s="2" t="s">
        <v>10860</v>
      </c>
    </row>
    <row r="789" spans="16:24" x14ac:dyDescent="0.25">
      <c r="P789" s="143" t="str">
        <f>IF(Table_tbl_ProdcrSupp[[#This Row],[PRODR_SUPP_CD]] = "", "", Table_tbl_ProdcrSupp[[#This Row],[PRODR_SUPP_CD]] &amp; " - " &amp; Table_tbl_ProdcrSupp[[#This Row],[PRODR_SUPP_NM]])</f>
        <v>1990 - PANHANDLE CONCRETE PRODUCTS INC.</v>
      </c>
      <c r="Q789" s="7" t="s">
        <v>16180</v>
      </c>
      <c r="R789" s="7" t="s">
        <v>16181</v>
      </c>
      <c r="T789" s="2" t="s">
        <v>10857</v>
      </c>
      <c r="U789" s="2" t="s">
        <v>10858</v>
      </c>
      <c r="V789" s="2" t="s">
        <v>10859</v>
      </c>
      <c r="W789" s="2" t="s">
        <v>726</v>
      </c>
      <c r="X789" s="2" t="s">
        <v>10856</v>
      </c>
    </row>
    <row r="790" spans="16:24" x14ac:dyDescent="0.25">
      <c r="P790" s="143" t="str">
        <f>IF(Table_tbl_ProdcrSupp[[#This Row],[PRODR_SUPP_CD]] = "", "", Table_tbl_ProdcrSupp[[#This Row],[PRODR_SUPP_CD]] &amp; " - " &amp; Table_tbl_ProdcrSupp[[#This Row],[PRODR_SUPP_NM]])</f>
        <v>P0738 - Parker Systems, Inc.</v>
      </c>
      <c r="Q790" s="7" t="s">
        <v>16182</v>
      </c>
      <c r="R790" s="7" t="s">
        <v>16183</v>
      </c>
      <c r="T790" s="2" t="s">
        <v>10853</v>
      </c>
      <c r="U790" s="2" t="s">
        <v>10854</v>
      </c>
      <c r="V790" s="2" t="s">
        <v>10855</v>
      </c>
      <c r="W790" s="2" t="s">
        <v>277</v>
      </c>
      <c r="X790" s="2" t="s">
        <v>10852</v>
      </c>
    </row>
    <row r="791" spans="16:24" x14ac:dyDescent="0.25">
      <c r="P791" s="143" t="str">
        <f>IF(Table_tbl_ProdcrSupp[[#This Row],[PRODR_SUPP_CD]] = "", "", Table_tbl_ProdcrSupp[[#This Row],[PRODR_SUPP_CD]] &amp; " - " &amp; Table_tbl_ProdcrSupp[[#This Row],[PRODR_SUPP_NM]])</f>
        <v>EC41 - Patriot Environmental Products</v>
      </c>
      <c r="Q791" s="7" t="s">
        <v>16184</v>
      </c>
      <c r="R791" s="7" t="s">
        <v>16185</v>
      </c>
      <c r="T791" s="2" t="s">
        <v>10849</v>
      </c>
      <c r="U791" s="2" t="s">
        <v>10850</v>
      </c>
      <c r="V791" s="2" t="s">
        <v>10851</v>
      </c>
      <c r="W791" s="2" t="s">
        <v>2592</v>
      </c>
      <c r="X791" s="2" t="s">
        <v>10848</v>
      </c>
    </row>
    <row r="792" spans="16:24" x14ac:dyDescent="0.25">
      <c r="P792" s="143" t="str">
        <f>IF(Table_tbl_ProdcrSupp[[#This Row],[PRODR_SUPP_CD]] = "", "", Table_tbl_ProdcrSupp[[#This Row],[PRODR_SUPP_CD]] &amp; " - " &amp; Table_tbl_ProdcrSupp[[#This Row],[PRODR_SUPP_NM]])</f>
        <v>P1080 - Pattison Sand Co.</v>
      </c>
      <c r="Q792" s="7" t="s">
        <v>17215</v>
      </c>
      <c r="R792" s="7" t="s">
        <v>16186</v>
      </c>
      <c r="T792" s="2" t="s">
        <v>10845</v>
      </c>
      <c r="U792" s="2" t="s">
        <v>10846</v>
      </c>
      <c r="V792" s="2" t="s">
        <v>10847</v>
      </c>
      <c r="W792" s="2" t="s">
        <v>6452</v>
      </c>
      <c r="X792" s="2" t="s">
        <v>10844</v>
      </c>
    </row>
    <row r="793" spans="16:24" x14ac:dyDescent="0.25">
      <c r="P793" s="143" t="str">
        <f>IF(Table_tbl_ProdcrSupp[[#This Row],[PRODR_SUPP_CD]] = "", "", Table_tbl_ProdcrSupp[[#This Row],[PRODR_SUPP_CD]] &amp; " - " &amp; Table_tbl_ProdcrSupp[[#This Row],[PRODR_SUPP_NM]])</f>
        <v>1826 - PAUL REED CONSTRUCTION &amp; SUPPLY INC.</v>
      </c>
      <c r="Q793" s="7" t="s">
        <v>16187</v>
      </c>
      <c r="R793" s="7" t="s">
        <v>16188</v>
      </c>
      <c r="T793" s="2" t="s">
        <v>10841</v>
      </c>
      <c r="U793" s="2" t="s">
        <v>10842</v>
      </c>
      <c r="V793" s="2" t="s">
        <v>10843</v>
      </c>
      <c r="W793" s="2" t="s">
        <v>282</v>
      </c>
      <c r="X793" s="2" t="s">
        <v>10840</v>
      </c>
    </row>
    <row r="794" spans="16:24" x14ac:dyDescent="0.25">
      <c r="P794" s="143" t="str">
        <f>IF(Table_tbl_ProdcrSupp[[#This Row],[PRODR_SUPP_CD]] = "", "", Table_tbl_ProdcrSupp[[#This Row],[PRODR_SUPP_CD]] &amp; " - " &amp; Table_tbl_ProdcrSupp[[#This Row],[PRODR_SUPP_NM]])</f>
        <v>2252 - PAULSEN, INC.</v>
      </c>
      <c r="Q794" s="7" t="s">
        <v>14517</v>
      </c>
      <c r="R794" s="7" t="s">
        <v>13832</v>
      </c>
      <c r="T794" s="2" t="s">
        <v>10837</v>
      </c>
      <c r="U794" s="2" t="s">
        <v>10838</v>
      </c>
      <c r="V794" s="2" t="s">
        <v>10839</v>
      </c>
      <c r="W794" s="2" t="s">
        <v>985</v>
      </c>
      <c r="X794" s="2" t="s">
        <v>10836</v>
      </c>
    </row>
    <row r="795" spans="16:24" x14ac:dyDescent="0.25">
      <c r="P795" s="143" t="str">
        <f>IF(Table_tbl_ProdcrSupp[[#This Row],[PRODR_SUPP_CD]] = "", "", Table_tbl_ProdcrSupp[[#This Row],[PRODR_SUPP_CD]] &amp; " - " &amp; Table_tbl_ProdcrSupp[[#This Row],[PRODR_SUPP_NM]])</f>
        <v>3312 - PAVERS COMPANIES</v>
      </c>
      <c r="Q795" s="7" t="s">
        <v>16189</v>
      </c>
      <c r="R795" s="7" t="s">
        <v>16190</v>
      </c>
      <c r="T795" s="2" t="s">
        <v>10833</v>
      </c>
      <c r="U795" s="2" t="s">
        <v>10834</v>
      </c>
      <c r="V795" s="2" t="s">
        <v>10835</v>
      </c>
      <c r="W795" s="2" t="s">
        <v>10832</v>
      </c>
      <c r="X795" s="2" t="s">
        <v>10831</v>
      </c>
    </row>
    <row r="796" spans="16:24" x14ac:dyDescent="0.25">
      <c r="P796" s="143" t="str">
        <f>IF(Table_tbl_ProdcrSupp[[#This Row],[PRODR_SUPP_CD]] = "", "", Table_tbl_ProdcrSupp[[#This Row],[PRODR_SUPP_CD]] &amp; " - " &amp; Table_tbl_ProdcrSupp[[#This Row],[PRODR_SUPP_NM]])</f>
        <v>P0119 - Pavestone, LLC</v>
      </c>
      <c r="Q796" s="7" t="s">
        <v>16191</v>
      </c>
      <c r="R796" s="7" t="s">
        <v>16192</v>
      </c>
      <c r="T796" s="2" t="s">
        <v>10828</v>
      </c>
      <c r="U796" s="2" t="s">
        <v>10829</v>
      </c>
      <c r="V796" s="2" t="s">
        <v>10830</v>
      </c>
      <c r="W796" s="2" t="s">
        <v>6860</v>
      </c>
      <c r="X796" s="2" t="s">
        <v>10827</v>
      </c>
    </row>
    <row r="797" spans="16:24" x14ac:dyDescent="0.25">
      <c r="P797" s="143" t="str">
        <f>IF(Table_tbl_ProdcrSupp[[#This Row],[PRODR_SUPP_CD]] = "", "", Table_tbl_ProdcrSupp[[#This Row],[PRODR_SUPP_CD]] &amp; " - " &amp; Table_tbl_ProdcrSupp[[#This Row],[PRODR_SUPP_NM]])</f>
        <v>P0064 - Pavetech International</v>
      </c>
      <c r="Q797" s="7" t="s">
        <v>16193</v>
      </c>
      <c r="R797" s="7" t="s">
        <v>16194</v>
      </c>
      <c r="T797" s="2" t="s">
        <v>14611</v>
      </c>
      <c r="U797" s="2" t="s">
        <v>14610</v>
      </c>
      <c r="V797" s="2" t="s">
        <v>17252</v>
      </c>
      <c r="W797" s="2" t="s">
        <v>14612</v>
      </c>
      <c r="X797" s="2" t="s">
        <v>14613</v>
      </c>
    </row>
    <row r="798" spans="16:24" x14ac:dyDescent="0.25">
      <c r="P798" s="143" t="str">
        <f>IF(Table_tbl_ProdcrSupp[[#This Row],[PRODR_SUPP_CD]] = "", "", Table_tbl_ProdcrSupp[[#This Row],[PRODR_SUPP_CD]] &amp; " - " &amp; Table_tbl_ProdcrSupp[[#This Row],[PRODR_SUPP_NM]])</f>
        <v>0057 - PAXTON AND VIERLING STEEL CO.</v>
      </c>
      <c r="Q798" s="7" t="s">
        <v>16195</v>
      </c>
      <c r="R798" s="7" t="s">
        <v>16196</v>
      </c>
      <c r="T798" s="2" t="s">
        <v>10824</v>
      </c>
      <c r="U798" s="2" t="s">
        <v>10825</v>
      </c>
      <c r="V798" s="2" t="s">
        <v>10826</v>
      </c>
      <c r="W798" s="2" t="s">
        <v>353</v>
      </c>
      <c r="X798" s="2" t="s">
        <v>10823</v>
      </c>
    </row>
    <row r="799" spans="16:24" x14ac:dyDescent="0.25">
      <c r="P799" s="143" t="str">
        <f>IF(Table_tbl_ProdcrSupp[[#This Row],[PRODR_SUPP_CD]] = "", "", Table_tbl_ProdcrSupp[[#This Row],[PRODR_SUPP_CD]] &amp; " - " &amp; Table_tbl_ProdcrSupp[[#This Row],[PRODR_SUPP_NM]])</f>
        <v>P0659 - PB Laminations, Inc.</v>
      </c>
      <c r="Q799" s="7" t="s">
        <v>16584</v>
      </c>
      <c r="R799" s="7" t="s">
        <v>17961</v>
      </c>
      <c r="T799" s="2" t="s">
        <v>10820</v>
      </c>
      <c r="U799" s="2" t="s">
        <v>10821</v>
      </c>
      <c r="V799" s="2" t="s">
        <v>10822</v>
      </c>
      <c r="W799" s="2" t="s">
        <v>4760</v>
      </c>
      <c r="X799" s="2" t="s">
        <v>10819</v>
      </c>
    </row>
    <row r="800" spans="16:24" x14ac:dyDescent="0.25">
      <c r="P800" s="143" t="str">
        <f>IF(Table_tbl_ProdcrSupp[[#This Row],[PRODR_SUPP_CD]] = "", "", Table_tbl_ProdcrSupp[[#This Row],[PRODR_SUPP_CD]] &amp; " - " &amp; Table_tbl_ProdcrSupp[[#This Row],[PRODR_SUPP_NM]])</f>
        <v>1057 - PCI Roads</v>
      </c>
      <c r="Q800" s="7" t="s">
        <v>17365</v>
      </c>
      <c r="R800" s="7" t="s">
        <v>16197</v>
      </c>
      <c r="T800" s="2" t="s">
        <v>10816</v>
      </c>
      <c r="U800" s="2" t="s">
        <v>10817</v>
      </c>
      <c r="V800" s="2" t="s">
        <v>10818</v>
      </c>
      <c r="W800" s="2" t="s">
        <v>322</v>
      </c>
      <c r="X800" s="2" t="s">
        <v>10815</v>
      </c>
    </row>
    <row r="801" spans="16:24" x14ac:dyDescent="0.25">
      <c r="P801" s="143" t="str">
        <f>IF(Table_tbl_ProdcrSupp[[#This Row],[PRODR_SUPP_CD]] = "", "", Table_tbl_ProdcrSupp[[#This Row],[PRODR_SUPP_CD]] &amp; " - " &amp; Table_tbl_ProdcrSupp[[#This Row],[PRODR_SUPP_NM]])</f>
        <v>P0311 - Peak</v>
      </c>
      <c r="Q801" s="7" t="s">
        <v>16198</v>
      </c>
      <c r="R801" s="7" t="s">
        <v>16199</v>
      </c>
      <c r="T801" s="2" t="s">
        <v>10812</v>
      </c>
      <c r="U801" s="2" t="s">
        <v>10813</v>
      </c>
      <c r="V801" s="2" t="s">
        <v>10814</v>
      </c>
      <c r="W801" s="2" t="s">
        <v>248</v>
      </c>
      <c r="X801" s="2" t="s">
        <v>10811</v>
      </c>
    </row>
    <row r="802" spans="16:24" x14ac:dyDescent="0.25">
      <c r="P802" s="143" t="str">
        <f>IF(Table_tbl_ProdcrSupp[[#This Row],[PRODR_SUPP_CD]] = "", "", Table_tbl_ProdcrSupp[[#This Row],[PRODR_SUPP_CD]] &amp; " - " &amp; Table_tbl_ProdcrSupp[[#This Row],[PRODR_SUPP_NM]])</f>
        <v>P0530 - Pecora Corp.</v>
      </c>
      <c r="Q802" s="7" t="s">
        <v>16200</v>
      </c>
      <c r="R802" s="7" t="s">
        <v>16201</v>
      </c>
      <c r="T802" s="2" t="s">
        <v>16965</v>
      </c>
      <c r="U802" s="2" t="s">
        <v>16964</v>
      </c>
      <c r="V802" s="2" t="s">
        <v>16963</v>
      </c>
      <c r="W802" s="2" t="s">
        <v>591</v>
      </c>
      <c r="X802" s="2" t="s">
        <v>16966</v>
      </c>
    </row>
    <row r="803" spans="16:24" x14ac:dyDescent="0.25">
      <c r="P803" s="143" t="str">
        <f>IF(Table_tbl_ProdcrSupp[[#This Row],[PRODR_SUPP_CD]] = "", "", Table_tbl_ProdcrSupp[[#This Row],[PRODR_SUPP_CD]] &amp; " - " &amp; Table_tbl_ProdcrSupp[[#This Row],[PRODR_SUPP_NM]])</f>
        <v>P0624 - PenCell Plastics, Inc</v>
      </c>
      <c r="Q803" s="7" t="s">
        <v>16202</v>
      </c>
      <c r="R803" s="7" t="s">
        <v>16203</v>
      </c>
      <c r="T803" s="2" t="s">
        <v>10808</v>
      </c>
      <c r="U803" s="2" t="s">
        <v>10809</v>
      </c>
      <c r="V803" s="2" t="s">
        <v>10810</v>
      </c>
      <c r="W803" s="2" t="s">
        <v>193</v>
      </c>
      <c r="X803" s="2" t="s">
        <v>10804</v>
      </c>
    </row>
    <row r="804" spans="16:24" x14ac:dyDescent="0.25">
      <c r="P804" s="143" t="str">
        <f>IF(Table_tbl_ProdcrSupp[[#This Row],[PRODR_SUPP_CD]] = "", "", Table_tbl_ProdcrSupp[[#This Row],[PRODR_SUPP_CD]] &amp; " - " &amp; Table_tbl_ProdcrSupp[[#This Row],[PRODR_SUPP_NM]])</f>
        <v>P0188 - Perrett Construction</v>
      </c>
      <c r="Q804" s="7" t="s">
        <v>16204</v>
      </c>
      <c r="R804" s="7" t="s">
        <v>16205</v>
      </c>
      <c r="T804" s="2" t="s">
        <v>10805</v>
      </c>
      <c r="U804" s="2" t="s">
        <v>10806</v>
      </c>
      <c r="V804" s="2" t="s">
        <v>10807</v>
      </c>
      <c r="W804" s="2" t="s">
        <v>258</v>
      </c>
      <c r="X804" s="2" t="s">
        <v>10804</v>
      </c>
    </row>
    <row r="805" spans="16:24" x14ac:dyDescent="0.25">
      <c r="P805" s="143" t="str">
        <f>IF(Table_tbl_ProdcrSupp[[#This Row],[PRODR_SUPP_CD]] = "", "", Table_tbl_ProdcrSupp[[#This Row],[PRODR_SUPP_CD]] &amp; " - " &amp; Table_tbl_ProdcrSupp[[#This Row],[PRODR_SUPP_NM]])</f>
        <v>P0456 - Pete Lien</v>
      </c>
      <c r="Q805" s="7" t="s">
        <v>16206</v>
      </c>
      <c r="R805" s="7" t="s">
        <v>16207</v>
      </c>
      <c r="T805" s="2" t="s">
        <v>10801</v>
      </c>
      <c r="U805" s="2" t="s">
        <v>10802</v>
      </c>
      <c r="V805" s="2" t="s">
        <v>10803</v>
      </c>
      <c r="W805" s="2" t="s">
        <v>813</v>
      </c>
      <c r="X805" s="2" t="s">
        <v>10800</v>
      </c>
    </row>
    <row r="806" spans="16:24" x14ac:dyDescent="0.25">
      <c r="P806" s="143" t="str">
        <f>IF(Table_tbl_ProdcrSupp[[#This Row],[PRODR_SUPP_CD]] = "", "", Table_tbl_ProdcrSupp[[#This Row],[PRODR_SUPP_CD]] &amp; " - " &amp; Table_tbl_ProdcrSupp[[#This Row],[PRODR_SUPP_NM]])</f>
        <v>P0552 - Peterson Contractors, Inc.</v>
      </c>
      <c r="Q806" s="7" t="s">
        <v>16208</v>
      </c>
      <c r="R806" s="7" t="s">
        <v>16209</v>
      </c>
      <c r="T806" s="2" t="s">
        <v>10797</v>
      </c>
      <c r="U806" s="2" t="s">
        <v>10798</v>
      </c>
      <c r="V806" s="2" t="s">
        <v>10799</v>
      </c>
      <c r="W806" s="2" t="s">
        <v>1294</v>
      </c>
      <c r="X806" s="2" t="s">
        <v>1825</v>
      </c>
    </row>
    <row r="807" spans="16:24" x14ac:dyDescent="0.25">
      <c r="P807" s="143" t="str">
        <f>IF(Table_tbl_ProdcrSupp[[#This Row],[PRODR_SUPP_CD]] = "", "", Table_tbl_ProdcrSupp[[#This Row],[PRODR_SUPP_CD]] &amp; " - " &amp; Table_tbl_ProdcrSupp[[#This Row],[PRODR_SUPP_NM]])</f>
        <v>P0120 - PetraTech</v>
      </c>
      <c r="Q807" s="7" t="s">
        <v>16210</v>
      </c>
      <c r="R807" s="7" t="s">
        <v>16211</v>
      </c>
      <c r="T807" s="2" t="s">
        <v>10794</v>
      </c>
      <c r="U807" s="2" t="s">
        <v>10795</v>
      </c>
      <c r="V807" s="2" t="s">
        <v>10796</v>
      </c>
      <c r="W807" s="2" t="s">
        <v>10793</v>
      </c>
      <c r="X807" s="2" t="s">
        <v>10792</v>
      </c>
    </row>
    <row r="808" spans="16:24" x14ac:dyDescent="0.25">
      <c r="P808" s="143" t="str">
        <f>IF(Table_tbl_ProdcrSupp[[#This Row],[PRODR_SUPP_CD]] = "", "", Table_tbl_ProdcrSupp[[#This Row],[PRODR_SUPP_CD]] &amp; " - " &amp; Table_tbl_ProdcrSupp[[#This Row],[PRODR_SUPP_NM]])</f>
        <v>P0603 - Pexco LLC-Davidson Traffic Control Products</v>
      </c>
      <c r="Q808" s="7" t="s">
        <v>16212</v>
      </c>
      <c r="R808" s="7" t="s">
        <v>16213</v>
      </c>
      <c r="T808" s="2" t="s">
        <v>10789</v>
      </c>
      <c r="U808" s="2" t="s">
        <v>10790</v>
      </c>
      <c r="V808" s="2" t="s">
        <v>10791</v>
      </c>
      <c r="W808" s="2" t="s">
        <v>609</v>
      </c>
      <c r="X808" s="2" t="s">
        <v>10788</v>
      </c>
    </row>
    <row r="809" spans="16:24" x14ac:dyDescent="0.25">
      <c r="P809" s="143" t="str">
        <f>IF(Table_tbl_ProdcrSupp[[#This Row],[PRODR_SUPP_CD]] = "", "", Table_tbl_ProdcrSupp[[#This Row],[PRODR_SUPP_CD]] &amp; " - " &amp; Table_tbl_ProdcrSupp[[#This Row],[PRODR_SUPP_NM]])</f>
        <v>P0049 - Pexco/Filtrona Extrusion/Bunzl/Davidson TC</v>
      </c>
      <c r="Q809" s="7" t="s">
        <v>16214</v>
      </c>
      <c r="R809" s="7" t="s">
        <v>16215</v>
      </c>
      <c r="T809" s="2" t="s">
        <v>10785</v>
      </c>
      <c r="U809" s="2" t="s">
        <v>10786</v>
      </c>
      <c r="V809" s="2" t="s">
        <v>10787</v>
      </c>
      <c r="W809" s="2" t="s">
        <v>1494</v>
      </c>
      <c r="X809" s="2" t="s">
        <v>10784</v>
      </c>
    </row>
    <row r="810" spans="16:24" x14ac:dyDescent="0.25">
      <c r="P810" s="143" t="str">
        <f>IF(Table_tbl_ProdcrSupp[[#This Row],[PRODR_SUPP_CD]] = "", "", Table_tbl_ProdcrSupp[[#This Row],[PRODR_SUPP_CD]] &amp; " - " &amp; Table_tbl_ProdcrSupp[[#This Row],[PRODR_SUPP_NM]])</f>
        <v>P0853 - Philips Lighting</v>
      </c>
      <c r="Q810" s="7" t="s">
        <v>16216</v>
      </c>
      <c r="R810" s="7" t="s">
        <v>16217</v>
      </c>
      <c r="T810" s="2" t="s">
        <v>10781</v>
      </c>
      <c r="U810" s="2" t="s">
        <v>10782</v>
      </c>
      <c r="V810" s="2" t="s">
        <v>10783</v>
      </c>
      <c r="W810" s="2" t="s">
        <v>10780</v>
      </c>
      <c r="X810" s="2" t="s">
        <v>10779</v>
      </c>
    </row>
    <row r="811" spans="16:24" x14ac:dyDescent="0.25">
      <c r="P811" s="143" t="str">
        <f>IF(Table_tbl_ProdcrSupp[[#This Row],[PRODR_SUPP_CD]] = "", "", Table_tbl_ProdcrSupp[[#This Row],[PRODR_SUPP_CD]] &amp; " - " &amp; Table_tbl_ProdcrSupp[[#This Row],[PRODR_SUPP_NM]])</f>
        <v>P0342 - Phillips 66</v>
      </c>
      <c r="Q811" s="7" t="s">
        <v>16218</v>
      </c>
      <c r="R811" s="7" t="s">
        <v>16219</v>
      </c>
      <c r="T811" s="2" t="s">
        <v>10776</v>
      </c>
      <c r="U811" s="2" t="s">
        <v>10777</v>
      </c>
      <c r="V811" s="2" t="s">
        <v>10778</v>
      </c>
      <c r="W811" s="2" t="s">
        <v>591</v>
      </c>
      <c r="X811" s="2" t="s">
        <v>10775</v>
      </c>
    </row>
    <row r="812" spans="16:24" x14ac:dyDescent="0.25">
      <c r="P812" s="143" t="str">
        <f>IF(Table_tbl_ProdcrSupp[[#This Row],[PRODR_SUPP_CD]] = "", "", Table_tbl_ProdcrSupp[[#This Row],[PRODR_SUPP_CD]] &amp; " - " &amp; Table_tbl_ProdcrSupp[[#This Row],[PRODR_SUPP_NM]])</f>
        <v>P0066 - Phillips Fibers Corporation</v>
      </c>
      <c r="Q812" s="7" t="s">
        <v>16220</v>
      </c>
      <c r="R812" s="7" t="s">
        <v>16221</v>
      </c>
      <c r="T812" s="2" t="s">
        <v>10772</v>
      </c>
      <c r="U812" s="2" t="s">
        <v>10773</v>
      </c>
      <c r="V812" s="2" t="s">
        <v>10774</v>
      </c>
      <c r="W812" s="2" t="s">
        <v>10771</v>
      </c>
      <c r="X812" s="2" t="s">
        <v>10770</v>
      </c>
    </row>
    <row r="813" spans="16:24" x14ac:dyDescent="0.25">
      <c r="P813" s="143" t="str">
        <f>IF(Table_tbl_ProdcrSupp[[#This Row],[PRODR_SUPP_CD]] = "", "", Table_tbl_ProdcrSupp[[#This Row],[PRODR_SUPP_CD]] &amp; " - " &amp; Table_tbl_ProdcrSupp[[#This Row],[PRODR_SUPP_NM]])</f>
        <v>P0679 - Phoscrete Corporation</v>
      </c>
      <c r="Q813" s="7" t="s">
        <v>16222</v>
      </c>
      <c r="R813" s="7" t="s">
        <v>16223</v>
      </c>
      <c r="T813" s="2" t="s">
        <v>10767</v>
      </c>
      <c r="U813" s="2" t="s">
        <v>10768</v>
      </c>
      <c r="V813" s="2" t="s">
        <v>10769</v>
      </c>
      <c r="W813" s="2" t="s">
        <v>744</v>
      </c>
      <c r="X813" s="2" t="s">
        <v>10766</v>
      </c>
    </row>
    <row r="814" spans="16:24" x14ac:dyDescent="0.25">
      <c r="P814" s="143" t="str">
        <f>IF(Table_tbl_ProdcrSupp[[#This Row],[PRODR_SUPP_CD]] = "", "", Table_tbl_ProdcrSupp[[#This Row],[PRODR_SUPP_CD]] &amp; " - " &amp; Table_tbl_ProdcrSupp[[#This Row],[PRODR_SUPP_NM]])</f>
        <v>P1005 - Pi Variables, Inc.</v>
      </c>
      <c r="Q814" s="7" t="s">
        <v>16224</v>
      </c>
      <c r="R814" s="7" t="s">
        <v>16225</v>
      </c>
      <c r="T814" s="2" t="s">
        <v>10763</v>
      </c>
      <c r="U814" s="2" t="s">
        <v>10764</v>
      </c>
      <c r="V814" s="2" t="s">
        <v>10765</v>
      </c>
      <c r="W814" s="2" t="s">
        <v>981</v>
      </c>
      <c r="X814" s="2" t="s">
        <v>10762</v>
      </c>
    </row>
    <row r="815" spans="16:24" x14ac:dyDescent="0.25">
      <c r="P815" s="143" t="str">
        <f>IF(Table_tbl_ProdcrSupp[[#This Row],[PRODR_SUPP_CD]] = "", "", Table_tbl_ProdcrSupp[[#This Row],[PRODR_SUPP_CD]] &amp; " - " &amp; Table_tbl_ProdcrSupp[[#This Row],[PRODR_SUPP_NM]])</f>
        <v>0273 - PINE BLUFF GRAVEL &amp; EXCAVATING INC.</v>
      </c>
      <c r="Q815" s="7" t="s">
        <v>16226</v>
      </c>
      <c r="R815" s="7" t="s">
        <v>16227</v>
      </c>
      <c r="T815" s="2" t="s">
        <v>10759</v>
      </c>
      <c r="U815" s="2" t="s">
        <v>10760</v>
      </c>
      <c r="V815" s="2" t="s">
        <v>10761</v>
      </c>
      <c r="W815" s="2" t="s">
        <v>10758</v>
      </c>
      <c r="X815" s="2" t="s">
        <v>10757</v>
      </c>
    </row>
    <row r="816" spans="16:24" x14ac:dyDescent="0.25">
      <c r="P816" s="143" t="str">
        <f>IF(Table_tbl_ProdcrSupp[[#This Row],[PRODR_SUPP_CD]] = "", "", Table_tbl_ProdcrSupp[[#This Row],[PRODR_SUPP_CD]] &amp; " - " &amp; Table_tbl_ProdcrSupp[[#This Row],[PRODR_SUPP_NM]])</f>
        <v>P0820 - Pioneer Detectable, LLC</v>
      </c>
      <c r="Q816" s="7" t="s">
        <v>16228</v>
      </c>
      <c r="R816" s="7" t="s">
        <v>16229</v>
      </c>
      <c r="T816" s="2" t="s">
        <v>10754</v>
      </c>
      <c r="U816" s="2" t="s">
        <v>10755</v>
      </c>
      <c r="V816" s="2" t="s">
        <v>10756</v>
      </c>
      <c r="W816" s="2" t="s">
        <v>508</v>
      </c>
      <c r="X816" s="2" t="s">
        <v>10753</v>
      </c>
    </row>
    <row r="817" spans="16:24" x14ac:dyDescent="0.25">
      <c r="P817" s="143" t="str">
        <f>IF(Table_tbl_ProdcrSupp[[#This Row],[PRODR_SUPP_CD]] = "", "", Table_tbl_ProdcrSupp[[#This Row],[PRODR_SUPP_CD]] &amp; " - " &amp; Table_tbl_ProdcrSupp[[#This Row],[PRODR_SUPP_NM]])</f>
        <v>P1064 - PJ Sand &amp; Gravel</v>
      </c>
      <c r="Q817" s="7" t="s">
        <v>17216</v>
      </c>
      <c r="R817" s="7" t="s">
        <v>14180</v>
      </c>
      <c r="T817" s="2" t="s">
        <v>10750</v>
      </c>
      <c r="U817" s="2" t="s">
        <v>10751</v>
      </c>
      <c r="V817" s="2" t="s">
        <v>10752</v>
      </c>
      <c r="W817" s="2" t="s">
        <v>557</v>
      </c>
      <c r="X817" s="2" t="s">
        <v>10749</v>
      </c>
    </row>
    <row r="818" spans="16:24" x14ac:dyDescent="0.25">
      <c r="P818" s="143" t="str">
        <f>IF(Table_tbl_ProdcrSupp[[#This Row],[PRODR_SUPP_CD]] = "", "", Table_tbl_ProdcrSupp[[#This Row],[PRODR_SUPP_CD]] &amp; " - " &amp; Table_tbl_ProdcrSupp[[#This Row],[PRODR_SUPP_NM]])</f>
        <v>FA005 - Plains Pozzolanic-Gerald Gentleman</v>
      </c>
      <c r="Q818" s="7" t="s">
        <v>16230</v>
      </c>
      <c r="R818" s="7" t="s">
        <v>16231</v>
      </c>
      <c r="T818" s="2" t="s">
        <v>10746</v>
      </c>
      <c r="U818" s="2" t="s">
        <v>10747</v>
      </c>
      <c r="V818" s="2" t="s">
        <v>10748</v>
      </c>
      <c r="W818" s="2" t="s">
        <v>10745</v>
      </c>
      <c r="X818" s="2" t="s">
        <v>10744</v>
      </c>
    </row>
    <row r="819" spans="16:24" x14ac:dyDescent="0.25">
      <c r="P819" s="143" t="str">
        <f>IF(Table_tbl_ProdcrSupp[[#This Row],[PRODR_SUPP_CD]] = "", "", Table_tbl_ProdcrSupp[[#This Row],[PRODR_SUPP_CD]] &amp; " - " &amp; Table_tbl_ProdcrSupp[[#This Row],[PRODR_SUPP_NM]])</f>
        <v>P0284 - Plastic Safety Systems, Inc.</v>
      </c>
      <c r="Q819" s="7" t="s">
        <v>16232</v>
      </c>
      <c r="R819" s="7" t="s">
        <v>16233</v>
      </c>
      <c r="T819" s="2" t="s">
        <v>10741</v>
      </c>
      <c r="U819" s="2" t="s">
        <v>10742</v>
      </c>
      <c r="V819" s="2" t="s">
        <v>10743</v>
      </c>
      <c r="W819" s="2" t="s">
        <v>2766</v>
      </c>
      <c r="X819" s="2" t="s">
        <v>10740</v>
      </c>
    </row>
    <row r="820" spans="16:24" x14ac:dyDescent="0.25">
      <c r="P820" s="143" t="str">
        <f>IF(Table_tbl_ProdcrSupp[[#This Row],[PRODR_SUPP_CD]] = "", "", Table_tbl_ProdcrSupp[[#This Row],[PRODR_SUPP_CD]] &amp; " - " &amp; Table_tbl_ProdcrSupp[[#This Row],[PRODR_SUPP_NM]])</f>
        <v>P0975 - Plasticade</v>
      </c>
      <c r="Q820" s="7" t="s">
        <v>16234</v>
      </c>
      <c r="R820" s="7" t="s">
        <v>16235</v>
      </c>
      <c r="T820" s="2" t="s">
        <v>10737</v>
      </c>
      <c r="U820" s="2" t="s">
        <v>10738</v>
      </c>
      <c r="V820" s="2" t="s">
        <v>10739</v>
      </c>
      <c r="W820" s="2" t="s">
        <v>765</v>
      </c>
      <c r="X820" s="2" t="s">
        <v>10736</v>
      </c>
    </row>
    <row r="821" spans="16:24" x14ac:dyDescent="0.25">
      <c r="P821" s="143" t="str">
        <f>IF(Table_tbl_ProdcrSupp[[#This Row],[PRODR_SUPP_CD]] = "", "", Table_tbl_ProdcrSupp[[#This Row],[PRODR_SUPP_CD]] &amp; " - " &amp; Table_tbl_ProdcrSupp[[#This Row],[PRODR_SUPP_NM]])</f>
        <v>P0990 - Platte Anchor Bolt, Inc.</v>
      </c>
      <c r="Q821" s="7" t="s">
        <v>16236</v>
      </c>
      <c r="R821" s="7" t="s">
        <v>16237</v>
      </c>
      <c r="T821" s="2" t="s">
        <v>10733</v>
      </c>
      <c r="U821" s="2" t="s">
        <v>10734</v>
      </c>
      <c r="V821" s="2" t="s">
        <v>10735</v>
      </c>
      <c r="W821" s="2" t="s">
        <v>4943</v>
      </c>
      <c r="X821" s="2" t="s">
        <v>10732</v>
      </c>
    </row>
    <row r="822" spans="16:24" x14ac:dyDescent="0.25">
      <c r="P822" s="143" t="str">
        <f>IF(Table_tbl_ProdcrSupp[[#This Row],[PRODR_SUPP_CD]] = "", "", Table_tbl_ProdcrSupp[[#This Row],[PRODR_SUPP_CD]] &amp; " - " &amp; Table_tbl_ProdcrSupp[[#This Row],[PRODR_SUPP_NM]])</f>
        <v>P0140 - Platte Valley Barricade</v>
      </c>
      <c r="Q822" s="7" t="s">
        <v>16238</v>
      </c>
      <c r="R822" s="7" t="s">
        <v>16239</v>
      </c>
      <c r="T822" s="2" t="s">
        <v>10729</v>
      </c>
      <c r="U822" s="2" t="s">
        <v>10730</v>
      </c>
      <c r="V822" s="2" t="s">
        <v>10731</v>
      </c>
      <c r="W822" s="2" t="s">
        <v>374</v>
      </c>
      <c r="X822" s="2" t="s">
        <v>10728</v>
      </c>
    </row>
    <row r="823" spans="16:24" x14ac:dyDescent="0.25">
      <c r="P823" s="143" t="str">
        <f>IF(Table_tbl_ProdcrSupp[[#This Row],[PRODR_SUPP_CD]] = "", "", Table_tbl_ProdcrSupp[[#This Row],[PRODR_SUPP_CD]] &amp; " - " &amp; Table_tbl_ProdcrSupp[[#This Row],[PRODR_SUPP_NM]])</f>
        <v>P0346 - Polar</v>
      </c>
      <c r="Q823" s="7" t="s">
        <v>16240</v>
      </c>
      <c r="R823" s="7" t="s">
        <v>16241</v>
      </c>
      <c r="T823" s="2" t="s">
        <v>10725</v>
      </c>
      <c r="U823" s="2" t="s">
        <v>10726</v>
      </c>
      <c r="V823" s="2" t="s">
        <v>10727</v>
      </c>
      <c r="W823" s="2" t="s">
        <v>8379</v>
      </c>
      <c r="X823" s="2" t="s">
        <v>10724</v>
      </c>
    </row>
    <row r="824" spans="16:24" x14ac:dyDescent="0.25">
      <c r="P824" s="143" t="str">
        <f>IF(Table_tbl_ProdcrSupp[[#This Row],[PRODR_SUPP_CD]] = "", "", Table_tbl_ProdcrSupp[[#This Row],[PRODR_SUPP_CD]] &amp; " - " &amp; Table_tbl_ProdcrSupp[[#This Row],[PRODR_SUPP_NM]])</f>
        <v>F208 - Pollock Redi Mix</v>
      </c>
      <c r="Q824" s="7" t="s">
        <v>14042</v>
      </c>
      <c r="R824" s="7" t="s">
        <v>14518</v>
      </c>
      <c r="T824" s="2" t="s">
        <v>10721</v>
      </c>
      <c r="U824" s="2" t="s">
        <v>10722</v>
      </c>
      <c r="V824" s="2" t="s">
        <v>10723</v>
      </c>
      <c r="W824" s="2" t="s">
        <v>557</v>
      </c>
      <c r="X824" s="2" t="s">
        <v>10720</v>
      </c>
    </row>
    <row r="825" spans="16:24" x14ac:dyDescent="0.25">
      <c r="P825" s="143" t="str">
        <f>IF(Table_tbl_ProdcrSupp[[#This Row],[PRODR_SUPP_CD]] = "", "", Table_tbl_ProdcrSupp[[#This Row],[PRODR_SUPP_CD]] &amp; " - " &amp; Table_tbl_ProdcrSupp[[#This Row],[PRODR_SUPP_NM]])</f>
        <v>P0762 - Poly Profiles Technology, Inc.</v>
      </c>
      <c r="Q825" s="7" t="s">
        <v>16242</v>
      </c>
      <c r="R825" s="7" t="s">
        <v>16243</v>
      </c>
      <c r="T825" s="2" t="s">
        <v>10717</v>
      </c>
      <c r="U825" s="2" t="s">
        <v>10718</v>
      </c>
      <c r="V825" s="2" t="s">
        <v>10719</v>
      </c>
      <c r="W825" s="2" t="s">
        <v>277</v>
      </c>
      <c r="X825" s="2" t="s">
        <v>10716</v>
      </c>
    </row>
    <row r="826" spans="16:24" x14ac:dyDescent="0.25">
      <c r="P826" s="143" t="str">
        <f>IF(Table_tbl_ProdcrSupp[[#This Row],[PRODR_SUPP_CD]] = "", "", Table_tbl_ProdcrSupp[[#This Row],[PRODR_SUPP_CD]] &amp; " - " &amp; Table_tbl_ProdcrSupp[[#This Row],[PRODR_SUPP_NM]])</f>
        <v>P1025 - Poly Tuff Systems International</v>
      </c>
      <c r="Q826" s="7" t="s">
        <v>16244</v>
      </c>
      <c r="R826" s="7" t="s">
        <v>16245</v>
      </c>
      <c r="T826" s="2" t="s">
        <v>10713</v>
      </c>
      <c r="U826" s="2" t="s">
        <v>10714</v>
      </c>
      <c r="V826" s="2" t="s">
        <v>10715</v>
      </c>
      <c r="W826" s="2" t="s">
        <v>2539</v>
      </c>
      <c r="X826" s="2" t="s">
        <v>10712</v>
      </c>
    </row>
    <row r="827" spans="16:24" x14ac:dyDescent="0.25">
      <c r="P827" s="143" t="str">
        <f>IF(Table_tbl_ProdcrSupp[[#This Row],[PRODR_SUPP_CD]] = "", "", Table_tbl_ProdcrSupp[[#This Row],[PRODR_SUPP_CD]] &amp; " - " &amp; Table_tbl_ProdcrSupp[[#This Row],[PRODR_SUPP_NM]])</f>
        <v>P0599 - Poly-Carb, Inc.</v>
      </c>
      <c r="Q827" s="7" t="s">
        <v>16246</v>
      </c>
      <c r="R827" s="7" t="s">
        <v>16247</v>
      </c>
      <c r="T827" s="2" t="s">
        <v>10709</v>
      </c>
      <c r="U827" s="2" t="s">
        <v>10710</v>
      </c>
      <c r="V827" s="2" t="s">
        <v>10711</v>
      </c>
      <c r="W827" s="2" t="s">
        <v>299</v>
      </c>
      <c r="X827" s="2" t="s">
        <v>10708</v>
      </c>
    </row>
    <row r="828" spans="16:24" x14ac:dyDescent="0.25">
      <c r="P828" s="143" t="str">
        <f>IF(Table_tbl_ProdcrSupp[[#This Row],[PRODR_SUPP_CD]] = "", "", Table_tbl_ProdcrSupp[[#This Row],[PRODR_SUPP_CD]] &amp; " - " &amp; Table_tbl_ProdcrSupp[[#This Row],[PRODR_SUPP_NM]])</f>
        <v>P0766 - Poly-Triplex Technologies</v>
      </c>
      <c r="Q828" s="7" t="s">
        <v>16248</v>
      </c>
      <c r="R828" s="7" t="s">
        <v>16249</v>
      </c>
      <c r="T828" s="2" t="s">
        <v>10705</v>
      </c>
      <c r="U828" s="2" t="s">
        <v>10706</v>
      </c>
      <c r="V828" s="2" t="s">
        <v>10707</v>
      </c>
      <c r="W828" s="2" t="s">
        <v>1141</v>
      </c>
      <c r="X828" s="2" t="s">
        <v>10691</v>
      </c>
    </row>
    <row r="829" spans="16:24" x14ac:dyDescent="0.25">
      <c r="P829" s="143" t="str">
        <f>IF(Table_tbl_ProdcrSupp[[#This Row],[PRODR_SUPP_CD]] = "", "", Table_tbl_ProdcrSupp[[#This Row],[PRODR_SUPP_CD]] &amp; " - " &amp; Table_tbl_ProdcrSupp[[#This Row],[PRODR_SUPP_NM]])</f>
        <v>P0250 - Polyguard Products</v>
      </c>
      <c r="Q829" s="7" t="s">
        <v>16250</v>
      </c>
      <c r="R829" s="7" t="s">
        <v>16251</v>
      </c>
      <c r="T829" s="2" t="s">
        <v>10702</v>
      </c>
      <c r="U829" s="2" t="s">
        <v>10703</v>
      </c>
      <c r="V829" s="2" t="s">
        <v>10704</v>
      </c>
      <c r="W829" s="2" t="s">
        <v>543</v>
      </c>
      <c r="X829" s="2" t="s">
        <v>10691</v>
      </c>
    </row>
    <row r="830" spans="16:24" x14ac:dyDescent="0.25">
      <c r="P830" s="143" t="str">
        <f>IF(Table_tbl_ProdcrSupp[[#This Row],[PRODR_SUPP_CD]] = "", "", Table_tbl_ProdcrSupp[[#This Row],[PRODR_SUPP_CD]] &amp; " - " &amp; Table_tbl_ProdcrSupp[[#This Row],[PRODR_SUPP_NM]])</f>
        <v>P0739 - Polymer Group, Inc.</v>
      </c>
      <c r="Q830" s="7" t="s">
        <v>16252</v>
      </c>
      <c r="R830" s="7" t="s">
        <v>16253</v>
      </c>
      <c r="T830" s="2" t="s">
        <v>10699</v>
      </c>
      <c r="U830" s="2" t="s">
        <v>10700</v>
      </c>
      <c r="V830" s="2" t="s">
        <v>10701</v>
      </c>
      <c r="W830" s="2" t="s">
        <v>2953</v>
      </c>
      <c r="X830" s="2" t="s">
        <v>10691</v>
      </c>
    </row>
    <row r="831" spans="16:24" x14ac:dyDescent="0.25">
      <c r="P831" s="143" t="str">
        <f>IF(Table_tbl_ProdcrSupp[[#This Row],[PRODR_SUPP_CD]] = "", "", Table_tbl_ProdcrSupp[[#This Row],[PRODR_SUPP_CD]] &amp; " - " &amp; Table_tbl_ProdcrSupp[[#This Row],[PRODR_SUPP_NM]])</f>
        <v>P0080 - Polytite Manufacturing Corp.</v>
      </c>
      <c r="Q831" s="7" t="s">
        <v>16254</v>
      </c>
      <c r="R831" s="7" t="s">
        <v>16255</v>
      </c>
      <c r="T831" s="2" t="s">
        <v>10696</v>
      </c>
      <c r="U831" s="2" t="s">
        <v>10697</v>
      </c>
      <c r="V831" s="2" t="s">
        <v>10698</v>
      </c>
      <c r="W831" s="2" t="s">
        <v>606</v>
      </c>
      <c r="X831" s="2" t="s">
        <v>10691</v>
      </c>
    </row>
    <row r="832" spans="16:24" x14ac:dyDescent="0.25">
      <c r="P832" s="143" t="str">
        <f>IF(Table_tbl_ProdcrSupp[[#This Row],[PRODR_SUPP_CD]] = "", "", Table_tbl_ProdcrSupp[[#This Row],[PRODR_SUPP_CD]] &amp; " - " &amp; Table_tbl_ProdcrSupp[[#This Row],[PRODR_SUPP_NM]])</f>
        <v>P0467 - Port Neal</v>
      </c>
      <c r="Q832" s="7" t="s">
        <v>16256</v>
      </c>
      <c r="R832" s="7" t="s">
        <v>16257</v>
      </c>
      <c r="T832" s="2" t="s">
        <v>10693</v>
      </c>
      <c r="U832" s="2" t="s">
        <v>10694</v>
      </c>
      <c r="V832" s="2" t="s">
        <v>10695</v>
      </c>
      <c r="W832" s="2" t="s">
        <v>10692</v>
      </c>
      <c r="X832" s="2" t="s">
        <v>10691</v>
      </c>
    </row>
    <row r="833" spans="16:24" x14ac:dyDescent="0.25">
      <c r="P833" s="143" t="str">
        <f>IF(Table_tbl_ProdcrSupp[[#This Row],[PRODR_SUPP_CD]] = "", "", Table_tbl_ProdcrSupp[[#This Row],[PRODR_SUPP_CD]] &amp; " - " &amp; Table_tbl_ProdcrSupp[[#This Row],[PRODR_SUPP_NM]])</f>
        <v>P0138 - Potters Industries</v>
      </c>
      <c r="Q833" s="7" t="s">
        <v>16258</v>
      </c>
      <c r="R833" s="7" t="s">
        <v>16259</v>
      </c>
      <c r="T833" s="2" t="s">
        <v>10688</v>
      </c>
      <c r="U833" s="2" t="s">
        <v>10689</v>
      </c>
      <c r="V833" s="2" t="s">
        <v>10690</v>
      </c>
      <c r="W833" s="2" t="s">
        <v>1605</v>
      </c>
      <c r="X833" s="2" t="s">
        <v>10684</v>
      </c>
    </row>
    <row r="834" spans="16:24" x14ac:dyDescent="0.25">
      <c r="P834" s="143" t="str">
        <f>IF(Table_tbl_ProdcrSupp[[#This Row],[PRODR_SUPP_CD]] = "", "", Table_tbl_ProdcrSupp[[#This Row],[PRODR_SUPP_CD]] &amp; " - " &amp; Table_tbl_ProdcrSupp[[#This Row],[PRODR_SUPP_NM]])</f>
        <v>P0302 - Powers Fasteners, Inc.</v>
      </c>
      <c r="Q834" s="7" t="s">
        <v>16260</v>
      </c>
      <c r="R834" s="7" t="s">
        <v>16261</v>
      </c>
      <c r="T834" s="2" t="s">
        <v>10685</v>
      </c>
      <c r="U834" s="2" t="s">
        <v>10686</v>
      </c>
      <c r="V834" s="2" t="s">
        <v>10687</v>
      </c>
      <c r="W834" s="2" t="s">
        <v>2119</v>
      </c>
      <c r="X834" s="2" t="s">
        <v>10684</v>
      </c>
    </row>
    <row r="835" spans="16:24" x14ac:dyDescent="0.25">
      <c r="P835" s="143" t="str">
        <f>IF(Table_tbl_ProdcrSupp[[#This Row],[PRODR_SUPP_CD]] = "", "", Table_tbl_ProdcrSupp[[#This Row],[PRODR_SUPP_CD]] &amp; " - " &amp; Table_tbl_ProdcrSupp[[#This Row],[PRODR_SUPP_NM]])</f>
        <v>P1000 - PowerSecure Lighting</v>
      </c>
      <c r="Q835" s="7" t="s">
        <v>16262</v>
      </c>
      <c r="R835" s="7" t="s">
        <v>16263</v>
      </c>
      <c r="T835" s="2" t="s">
        <v>10681</v>
      </c>
      <c r="U835" s="2" t="s">
        <v>10682</v>
      </c>
      <c r="V835" s="2" t="s">
        <v>10683</v>
      </c>
      <c r="W835" s="2" t="s">
        <v>577</v>
      </c>
      <c r="X835" s="2" t="s">
        <v>10680</v>
      </c>
    </row>
    <row r="836" spans="16:24" x14ac:dyDescent="0.25">
      <c r="P836" s="143" t="str">
        <f>IF(Table_tbl_ProdcrSupp[[#This Row],[PRODR_SUPP_CD]] = "", "", Table_tbl_ProdcrSupp[[#This Row],[PRODR_SUPP_CD]] &amp; " - " &amp; Table_tbl_ProdcrSupp[[#This Row],[PRODR_SUPP_NM]])</f>
        <v>P0758 - PPG High Performance Coatings</v>
      </c>
      <c r="Q836" s="7" t="s">
        <v>16264</v>
      </c>
      <c r="R836" s="7" t="s">
        <v>16265</v>
      </c>
      <c r="T836" s="2" t="s">
        <v>10677</v>
      </c>
      <c r="U836" s="2" t="s">
        <v>10678</v>
      </c>
      <c r="V836" s="2" t="s">
        <v>10679</v>
      </c>
      <c r="W836" s="2" t="s">
        <v>1961</v>
      </c>
      <c r="X836" s="2" t="s">
        <v>10676</v>
      </c>
    </row>
    <row r="837" spans="16:24" x14ac:dyDescent="0.25">
      <c r="P837" s="143" t="str">
        <f>IF(Table_tbl_ProdcrSupp[[#This Row],[PRODR_SUPP_CD]] = "", "", Table_tbl_ProdcrSupp[[#This Row],[PRODR_SUPP_CD]] &amp; " - " &amp; Table_tbl_ProdcrSupp[[#This Row],[PRODR_SUPP_NM]])</f>
        <v>EC11 - PPS Packaging Co.</v>
      </c>
      <c r="Q837" s="7" t="s">
        <v>16266</v>
      </c>
      <c r="R837" s="7" t="s">
        <v>16267</v>
      </c>
      <c r="T837" s="2" t="s">
        <v>10673</v>
      </c>
      <c r="U837" s="2" t="s">
        <v>10674</v>
      </c>
      <c r="V837" s="2" t="s">
        <v>10675</v>
      </c>
      <c r="W837" s="2" t="s">
        <v>10672</v>
      </c>
      <c r="X837" s="2" t="s">
        <v>10668</v>
      </c>
    </row>
    <row r="838" spans="16:24" x14ac:dyDescent="0.25">
      <c r="P838" s="143" t="str">
        <f>IF(Table_tbl_ProdcrSupp[[#This Row],[PRODR_SUPP_CD]] = "", "", Table_tbl_ProdcrSupp[[#This Row],[PRODR_SUPP_CD]] &amp; " - " &amp; Table_tbl_ProdcrSupp[[#This Row],[PRODR_SUPP_NM]])</f>
        <v>P0618 - PQ Corporation</v>
      </c>
      <c r="Q838" s="7" t="s">
        <v>16268</v>
      </c>
      <c r="R838" s="7" t="s">
        <v>16269</v>
      </c>
      <c r="T838" s="2" t="s">
        <v>10669</v>
      </c>
      <c r="U838" s="2" t="s">
        <v>10670</v>
      </c>
      <c r="V838" s="2" t="s">
        <v>10671</v>
      </c>
      <c r="W838" s="2" t="s">
        <v>367</v>
      </c>
      <c r="X838" s="2" t="s">
        <v>10668</v>
      </c>
    </row>
    <row r="839" spans="16:24" x14ac:dyDescent="0.25">
      <c r="P839" s="143" t="str">
        <f>IF(Table_tbl_ProdcrSupp[[#This Row],[PRODR_SUPP_CD]] = "", "", Table_tbl_ProdcrSupp[[#This Row],[PRODR_SUPP_CD]] &amp; " - " &amp; Table_tbl_ProdcrSupp[[#This Row],[PRODR_SUPP_NM]])</f>
        <v>P0718 - PRC</v>
      </c>
      <c r="Q839" s="7" t="s">
        <v>16270</v>
      </c>
      <c r="R839" s="7" t="s">
        <v>16271</v>
      </c>
      <c r="T839" s="2" t="s">
        <v>17253</v>
      </c>
      <c r="U839" s="2" t="s">
        <v>16968</v>
      </c>
      <c r="V839" s="2" t="s">
        <v>16967</v>
      </c>
      <c r="W839" s="2" t="s">
        <v>847</v>
      </c>
      <c r="X839" s="2" t="s">
        <v>16969</v>
      </c>
    </row>
    <row r="840" spans="16:24" x14ac:dyDescent="0.25">
      <c r="P840" s="143" t="str">
        <f>IF(Table_tbl_ProdcrSupp[[#This Row],[PRODR_SUPP_CD]] = "", "", Table_tbl_ProdcrSupp[[#This Row],[PRODR_SUPP_CD]] &amp; " - " &amp; Table_tbl_ProdcrSupp[[#This Row],[PRODR_SUPP_NM]])</f>
        <v>P0131 - Preco</v>
      </c>
      <c r="Q840" s="7" t="s">
        <v>16272</v>
      </c>
      <c r="R840" s="7" t="s">
        <v>16273</v>
      </c>
      <c r="T840" s="2" t="s">
        <v>10665</v>
      </c>
      <c r="U840" s="2" t="s">
        <v>10666</v>
      </c>
      <c r="V840" s="2" t="s">
        <v>10667</v>
      </c>
      <c r="W840" s="2" t="s">
        <v>2172</v>
      </c>
      <c r="X840" s="2" t="s">
        <v>10664</v>
      </c>
    </row>
    <row r="841" spans="16:24" x14ac:dyDescent="0.25">
      <c r="P841" s="143" t="str">
        <f>IF(Table_tbl_ProdcrSupp[[#This Row],[PRODR_SUPP_CD]] = "", "", Table_tbl_ProdcrSupp[[#This Row],[PRODR_SUPP_CD]] &amp; " - " &amp; Table_tbl_ProdcrSupp[[#This Row],[PRODR_SUPP_NM]])</f>
        <v>P1065 - Preferred Sands of Genoa</v>
      </c>
      <c r="Q841" s="7" t="s">
        <v>17217</v>
      </c>
      <c r="R841" s="7" t="s">
        <v>14224</v>
      </c>
      <c r="T841" s="2" t="s">
        <v>10661</v>
      </c>
      <c r="U841" s="2" t="s">
        <v>10662</v>
      </c>
      <c r="V841" s="2" t="s">
        <v>10663</v>
      </c>
      <c r="W841" s="2" t="s">
        <v>331</v>
      </c>
      <c r="X841" s="2" t="s">
        <v>2979</v>
      </c>
    </row>
    <row r="842" spans="16:24" x14ac:dyDescent="0.25">
      <c r="P842" s="143" t="str">
        <f>IF(Table_tbl_ProdcrSupp[[#This Row],[PRODR_SUPP_CD]] = "", "", Table_tbl_ProdcrSupp[[#This Row],[PRODR_SUPP_CD]] &amp; " - " &amp; Table_tbl_ProdcrSupp[[#This Row],[PRODR_SUPP_NM]])</f>
        <v>P0943 - Premier Concrete Products</v>
      </c>
      <c r="Q842" s="7" t="s">
        <v>16274</v>
      </c>
      <c r="R842" s="7" t="s">
        <v>16275</v>
      </c>
      <c r="T842" s="2" t="s">
        <v>10658</v>
      </c>
      <c r="U842" s="2" t="s">
        <v>10659</v>
      </c>
      <c r="V842" s="2" t="s">
        <v>10660</v>
      </c>
      <c r="W842" s="2" t="s">
        <v>482</v>
      </c>
      <c r="X842" s="2" t="s">
        <v>10657</v>
      </c>
    </row>
    <row r="843" spans="16:24" x14ac:dyDescent="0.25">
      <c r="P843" s="143" t="str">
        <f>IF(Table_tbl_ProdcrSupp[[#This Row],[PRODR_SUPP_CD]] = "", "", Table_tbl_ProdcrSupp[[#This Row],[PRODR_SUPP_CD]] &amp; " - " &amp; Table_tbl_ProdcrSupp[[#This Row],[PRODR_SUPP_NM]])</f>
        <v>P0735 - Press Seal Gasket Corporation</v>
      </c>
      <c r="Q843" s="7" t="s">
        <v>16276</v>
      </c>
      <c r="R843" s="7" t="s">
        <v>16277</v>
      </c>
      <c r="T843" s="2" t="s">
        <v>10654</v>
      </c>
      <c r="U843" s="2" t="s">
        <v>10655</v>
      </c>
      <c r="V843" s="2" t="s">
        <v>10656</v>
      </c>
      <c r="W843" s="2" t="s">
        <v>107</v>
      </c>
      <c r="X843" s="2" t="s">
        <v>10653</v>
      </c>
    </row>
    <row r="844" spans="16:24" x14ac:dyDescent="0.25">
      <c r="P844" s="143" t="str">
        <f>IF(Table_tbl_ProdcrSupp[[#This Row],[PRODR_SUPP_CD]] = "", "", Table_tbl_ProdcrSupp[[#This Row],[PRODR_SUPP_CD]] &amp; " - " &amp; Table_tbl_ProdcrSupp[[#This Row],[PRODR_SUPP_NM]])</f>
        <v>P0024 - Presto</v>
      </c>
      <c r="Q844" s="7" t="s">
        <v>16278</v>
      </c>
      <c r="R844" s="7" t="s">
        <v>16279</v>
      </c>
      <c r="T844" s="2" t="s">
        <v>17990</v>
      </c>
      <c r="U844" s="2" t="s">
        <v>17989</v>
      </c>
      <c r="V844" s="2" t="s">
        <v>17988</v>
      </c>
      <c r="W844" s="2" t="s">
        <v>253</v>
      </c>
      <c r="X844" s="2" t="s">
        <v>17991</v>
      </c>
    </row>
    <row r="845" spans="16:24" x14ac:dyDescent="0.25">
      <c r="P845" s="143" t="str">
        <f>IF(Table_tbl_ProdcrSupp[[#This Row],[PRODR_SUPP_CD]] = "", "", Table_tbl_ProdcrSupp[[#This Row],[PRODR_SUPP_CD]] &amp; " - " &amp; Table_tbl_ProdcrSupp[[#This Row],[PRODR_SUPP_NM]])</f>
        <v>C379 - PRETECH CORP</v>
      </c>
      <c r="Q845" s="7" t="s">
        <v>17366</v>
      </c>
      <c r="R845" s="7" t="s">
        <v>17367</v>
      </c>
      <c r="T845" s="2" t="s">
        <v>10650</v>
      </c>
      <c r="U845" s="2" t="s">
        <v>10651</v>
      </c>
      <c r="V845" s="2" t="s">
        <v>10652</v>
      </c>
      <c r="W845" s="2" t="s">
        <v>277</v>
      </c>
      <c r="X845" s="2" t="s">
        <v>10649</v>
      </c>
    </row>
    <row r="846" spans="16:24" x14ac:dyDescent="0.25">
      <c r="P846" s="143" t="str">
        <f>IF(Table_tbl_ProdcrSupp[[#This Row],[PRODR_SUPP_CD]] = "", "", Table_tbl_ProdcrSupp[[#This Row],[PRODR_SUPP_CD]] &amp; " - " &amp; Table_tbl_ProdcrSupp[[#This Row],[PRODR_SUPP_NM]])</f>
        <v>P0370 - Prime Conduit</v>
      </c>
      <c r="Q846" s="7" t="s">
        <v>16280</v>
      </c>
      <c r="R846" s="7" t="s">
        <v>16281</v>
      </c>
      <c r="T846" s="2" t="s">
        <v>10646</v>
      </c>
      <c r="U846" s="2" t="s">
        <v>10647</v>
      </c>
      <c r="V846" s="2" t="s">
        <v>10648</v>
      </c>
      <c r="W846" s="2" t="s">
        <v>10645</v>
      </c>
      <c r="X846" s="2" t="s">
        <v>10644</v>
      </c>
    </row>
    <row r="847" spans="16:24" x14ac:dyDescent="0.25">
      <c r="P847" s="143" t="str">
        <f>IF(Table_tbl_ProdcrSupp[[#This Row],[PRODR_SUPP_CD]] = "", "", Table_tbl_ProdcrSupp[[#This Row],[PRODR_SUPP_CD]] &amp; " - " &amp; Table_tbl_ProdcrSupp[[#This Row],[PRODR_SUPP_NM]])</f>
        <v>P0301 - Prime Resins Inc.</v>
      </c>
      <c r="Q847" s="7" t="s">
        <v>16282</v>
      </c>
      <c r="R847" s="7" t="s">
        <v>16283</v>
      </c>
      <c r="T847" s="2" t="s">
        <v>10641</v>
      </c>
      <c r="U847" s="2" t="s">
        <v>10642</v>
      </c>
      <c r="V847" s="2" t="s">
        <v>10643</v>
      </c>
      <c r="W847" s="2" t="s">
        <v>277</v>
      </c>
      <c r="X847" s="2" t="s">
        <v>10640</v>
      </c>
    </row>
    <row r="848" spans="16:24" x14ac:dyDescent="0.25">
      <c r="P848" s="143" t="str">
        <f>IF(Table_tbl_ProdcrSupp[[#This Row],[PRODR_SUPP_CD]] = "", "", Table_tbl_ProdcrSupp[[#This Row],[PRODR_SUPP_CD]] &amp; " - " &amp; Table_tbl_ProdcrSupp[[#This Row],[PRODR_SUPP_NM]])</f>
        <v>2384 - Prinsco Inc.</v>
      </c>
      <c r="Q848" s="7" t="s">
        <v>16284</v>
      </c>
      <c r="R848" s="7" t="s">
        <v>16285</v>
      </c>
      <c r="T848" s="2" t="s">
        <v>10637</v>
      </c>
      <c r="U848" s="2" t="s">
        <v>10638</v>
      </c>
      <c r="V848" s="2" t="s">
        <v>10639</v>
      </c>
      <c r="W848" s="2" t="s">
        <v>1391</v>
      </c>
      <c r="X848" s="2" t="s">
        <v>10636</v>
      </c>
    </row>
    <row r="849" spans="16:24" x14ac:dyDescent="0.25">
      <c r="P849" s="143" t="str">
        <f>IF(Table_tbl_ProdcrSupp[[#This Row],[PRODR_SUPP_CD]] = "", "", Table_tbl_ProdcrSupp[[#This Row],[PRODR_SUPP_CD]] &amp; " - " &amp; Table_tbl_ProdcrSupp[[#This Row],[PRODR_SUPP_NM]])</f>
        <v>P0566 - Priority Wire &amp; Cable</v>
      </c>
      <c r="Q849" s="7" t="s">
        <v>16286</v>
      </c>
      <c r="R849" s="7" t="s">
        <v>16287</v>
      </c>
      <c r="T849" s="2" t="s">
        <v>10633</v>
      </c>
      <c r="U849" s="2" t="s">
        <v>10634</v>
      </c>
      <c r="V849" s="2" t="s">
        <v>10635</v>
      </c>
      <c r="W849" s="2" t="s">
        <v>3377</v>
      </c>
      <c r="X849" s="2" t="s">
        <v>1341</v>
      </c>
    </row>
    <row r="850" spans="16:24" x14ac:dyDescent="0.25">
      <c r="P850" s="143" t="str">
        <f>IF(Table_tbl_ProdcrSupp[[#This Row],[PRODR_SUPP_CD]] = "", "", Table_tbl_ProdcrSupp[[#This Row],[PRODR_SUPP_CD]] &amp; " - " &amp; Table_tbl_ProdcrSupp[[#This Row],[PRODR_SUPP_NM]])</f>
        <v>PIPEMANF - Producer Supplier on Test Template</v>
      </c>
      <c r="Q850" s="7" t="s">
        <v>16288</v>
      </c>
      <c r="R850" s="7" t="s">
        <v>16289</v>
      </c>
      <c r="T850" s="2" t="s">
        <v>10630</v>
      </c>
      <c r="U850" s="2" t="s">
        <v>10631</v>
      </c>
      <c r="V850" s="2" t="s">
        <v>10632</v>
      </c>
      <c r="W850" s="2" t="s">
        <v>2734</v>
      </c>
      <c r="X850" s="2" t="s">
        <v>10629</v>
      </c>
    </row>
    <row r="851" spans="16:24" x14ac:dyDescent="0.25">
      <c r="P851" s="143" t="str">
        <f>IF(Table_tbl_ProdcrSupp[[#This Row],[PRODR_SUPP_CD]] = "", "", Table_tbl_ProdcrSupp[[#This Row],[PRODR_SUPP_CD]] &amp; " - " &amp; Table_tbl_ProdcrSupp[[#This Row],[PRODR_SUPP_NM]])</f>
        <v>P0279 - Producer Supplier Unknown</v>
      </c>
      <c r="Q851" s="7" t="s">
        <v>16290</v>
      </c>
      <c r="R851" s="7" t="s">
        <v>16291</v>
      </c>
      <c r="T851" s="2" t="s">
        <v>10626</v>
      </c>
      <c r="U851" s="2" t="s">
        <v>10627</v>
      </c>
      <c r="V851" s="2" t="s">
        <v>10628</v>
      </c>
      <c r="W851" s="2" t="s">
        <v>10625</v>
      </c>
      <c r="X851" s="2" t="s">
        <v>10610</v>
      </c>
    </row>
    <row r="852" spans="16:24" x14ac:dyDescent="0.25">
      <c r="P852" s="143" t="str">
        <f>IF(Table_tbl_ProdcrSupp[[#This Row],[PRODR_SUPP_CD]] = "", "", Table_tbl_ProdcrSupp[[#This Row],[PRODR_SUPP_CD]] &amp; " - " &amp; Table_tbl_ProdcrSupp[[#This Row],[PRODR_SUPP_NM]])</f>
        <v>P0470 - Producer/Supplier/Manufacturer</v>
      </c>
      <c r="Q852" s="7" t="s">
        <v>16292</v>
      </c>
      <c r="R852" s="7" t="s">
        <v>16293</v>
      </c>
      <c r="T852" s="2" t="s">
        <v>10622</v>
      </c>
      <c r="U852" s="2" t="s">
        <v>10623</v>
      </c>
      <c r="V852" s="2" t="s">
        <v>10624</v>
      </c>
      <c r="W852" s="2" t="s">
        <v>2617</v>
      </c>
      <c r="X852" s="2" t="s">
        <v>10610</v>
      </c>
    </row>
    <row r="853" spans="16:24" x14ac:dyDescent="0.25">
      <c r="P853" s="143" t="str">
        <f>IF(Table_tbl_ProdcrSupp[[#This Row],[PRODR_SUPP_CD]] = "", "", Table_tbl_ProdcrSupp[[#This Row],[PRODR_SUPP_CD]] &amp; " - " &amp; Table_tbl_ProdcrSupp[[#This Row],[PRODR_SUPP_NM]])</f>
        <v>P0251 - Profile Products, LLC</v>
      </c>
      <c r="Q853" s="7" t="s">
        <v>16294</v>
      </c>
      <c r="R853" s="7" t="s">
        <v>16295</v>
      </c>
      <c r="T853" s="2" t="s">
        <v>10619</v>
      </c>
      <c r="U853" s="2" t="s">
        <v>10620</v>
      </c>
      <c r="V853" s="2" t="s">
        <v>10621</v>
      </c>
      <c r="W853" s="2" t="s">
        <v>248</v>
      </c>
      <c r="X853" s="2" t="s">
        <v>10610</v>
      </c>
    </row>
    <row r="854" spans="16:24" x14ac:dyDescent="0.25">
      <c r="P854" s="143" t="str">
        <f>IF(Table_tbl_ProdcrSupp[[#This Row],[PRODR_SUPP_CD]] = "", "", Table_tbl_ProdcrSupp[[#This Row],[PRODR_SUPP_CD]] &amp; " - " &amp; Table_tbl_ProdcrSupp[[#This Row],[PRODR_SUPP_NM]])</f>
        <v>P0260 - Propex, Inc.</v>
      </c>
      <c r="Q854" s="7" t="s">
        <v>16296</v>
      </c>
      <c r="R854" s="7" t="s">
        <v>16297</v>
      </c>
      <c r="T854" s="2" t="s">
        <v>10616</v>
      </c>
      <c r="U854" s="2" t="s">
        <v>10617</v>
      </c>
      <c r="V854" s="2" t="s">
        <v>10618</v>
      </c>
      <c r="W854" s="2" t="s">
        <v>193</v>
      </c>
      <c r="X854" s="2" t="s">
        <v>10610</v>
      </c>
    </row>
    <row r="855" spans="16:24" x14ac:dyDescent="0.25">
      <c r="P855" s="143" t="str">
        <f>IF(Table_tbl_ProdcrSupp[[#This Row],[PRODR_SUPP_CD]] = "", "", Table_tbl_ProdcrSupp[[#This Row],[PRODR_SUPP_CD]] &amp; " - " &amp; Table_tbl_ProdcrSupp[[#This Row],[PRODR_SUPP_NM]])</f>
        <v>P0455 - Protecto Wrap Company</v>
      </c>
      <c r="Q855" s="7" t="s">
        <v>16298</v>
      </c>
      <c r="R855" s="7" t="s">
        <v>16299</v>
      </c>
      <c r="T855" s="2" t="s">
        <v>10614</v>
      </c>
      <c r="U855" s="2" t="s">
        <v>10615</v>
      </c>
      <c r="V855" s="2" t="s">
        <v>16970</v>
      </c>
      <c r="W855" s="2" t="s">
        <v>1294</v>
      </c>
      <c r="X855" s="2" t="s">
        <v>10610</v>
      </c>
    </row>
    <row r="856" spans="16:24" x14ac:dyDescent="0.25">
      <c r="P856" s="143" t="str">
        <f>IF(Table_tbl_ProdcrSupp[[#This Row],[PRODR_SUPP_CD]] = "", "", Table_tbl_ProdcrSupp[[#This Row],[PRODR_SUPP_CD]] &amp; " - " &amp; Table_tbl_ProdcrSupp[[#This Row],[PRODR_SUPP_NM]])</f>
        <v>P0730 - Pruett-Schaffer Chemical</v>
      </c>
      <c r="Q856" s="7" t="s">
        <v>16300</v>
      </c>
      <c r="R856" s="7" t="s">
        <v>16301</v>
      </c>
      <c r="T856" s="2" t="s">
        <v>10611</v>
      </c>
      <c r="U856" s="2" t="s">
        <v>10612</v>
      </c>
      <c r="V856" s="2" t="s">
        <v>10613</v>
      </c>
      <c r="W856" s="2" t="s">
        <v>595</v>
      </c>
      <c r="X856" s="2" t="s">
        <v>10610</v>
      </c>
    </row>
    <row r="857" spans="16:24" x14ac:dyDescent="0.25">
      <c r="P857" s="143" t="str">
        <f>IF(Table_tbl_ProdcrSupp[[#This Row],[PRODR_SUPP_CD]] = "", "", Table_tbl_ProdcrSupp[[#This Row],[PRODR_SUPP_CD]] &amp; " - " &amp; Table_tbl_ProdcrSupp[[#This Row],[PRODR_SUPP_NM]])</f>
        <v>P0353 - Pruss Excavating Company</v>
      </c>
      <c r="Q857" s="7" t="s">
        <v>16302</v>
      </c>
      <c r="R857" s="7" t="s">
        <v>16303</v>
      </c>
      <c r="T857" s="2" t="s">
        <v>10607</v>
      </c>
      <c r="U857" s="2" t="s">
        <v>10608</v>
      </c>
      <c r="V857" s="2" t="s">
        <v>10609</v>
      </c>
      <c r="W857" s="2" t="s">
        <v>4038</v>
      </c>
      <c r="X857" s="2" t="s">
        <v>10606</v>
      </c>
    </row>
    <row r="858" spans="16:24" x14ac:dyDescent="0.25">
      <c r="P858" s="143" t="str">
        <f>IF(Table_tbl_ProdcrSupp[[#This Row],[PRODR_SUPP_CD]] = "", "", Table_tbl_ProdcrSupp[[#This Row],[PRODR_SUPP_CD]] &amp; " - " &amp; Table_tbl_ProdcrSupp[[#This Row],[PRODR_SUPP_NM]])</f>
        <v>P0736 - Pure Asphalt Company</v>
      </c>
      <c r="Q858" s="7" t="s">
        <v>16304</v>
      </c>
      <c r="R858" s="7" t="s">
        <v>16305</v>
      </c>
      <c r="T858" s="2" t="s">
        <v>10603</v>
      </c>
      <c r="U858" s="2" t="s">
        <v>10604</v>
      </c>
      <c r="V858" s="2" t="s">
        <v>10605</v>
      </c>
      <c r="W858" s="2" t="s">
        <v>103</v>
      </c>
      <c r="X858" s="2" t="s">
        <v>10602</v>
      </c>
    </row>
    <row r="859" spans="16:24" x14ac:dyDescent="0.25">
      <c r="P859" s="143" t="str">
        <f>IF(Table_tbl_ProdcrSupp[[#This Row],[PRODR_SUPP_CD]] = "", "", Table_tbl_ProdcrSupp[[#This Row],[PRODR_SUPP_CD]] &amp; " - " &amp; Table_tbl_ProdcrSupp[[#This Row],[PRODR_SUPP_NM]])</f>
        <v>P0837 - PYTCO</v>
      </c>
      <c r="Q859" s="7" t="s">
        <v>16306</v>
      </c>
      <c r="R859" s="7" t="s">
        <v>16307</v>
      </c>
      <c r="T859" s="2" t="s">
        <v>10599</v>
      </c>
      <c r="U859" s="2" t="s">
        <v>10600</v>
      </c>
      <c r="V859" s="2" t="s">
        <v>10601</v>
      </c>
      <c r="W859" s="2" t="s">
        <v>10598</v>
      </c>
      <c r="X859" s="2" t="s">
        <v>10597</v>
      </c>
    </row>
    <row r="860" spans="16:24" x14ac:dyDescent="0.25">
      <c r="P860" s="143" t="str">
        <f>IF(Table_tbl_ProdcrSupp[[#This Row],[PRODR_SUPP_CD]] = "", "", Table_tbl_ProdcrSupp[[#This Row],[PRODR_SUPP_CD]] &amp; " - " &amp; Table_tbl_ProdcrSupp[[#This Row],[PRODR_SUPP_NM]])</f>
        <v>P1034 - Quality Culvert, Inc</v>
      </c>
      <c r="Q860" s="7" t="s">
        <v>16308</v>
      </c>
      <c r="R860" s="7" t="s">
        <v>16309</v>
      </c>
      <c r="T860" s="2" t="s">
        <v>10594</v>
      </c>
      <c r="U860" s="2" t="s">
        <v>10595</v>
      </c>
      <c r="V860" s="2" t="s">
        <v>10596</v>
      </c>
      <c r="W860" s="2" t="s">
        <v>2953</v>
      </c>
      <c r="X860" s="2" t="s">
        <v>10593</v>
      </c>
    </row>
    <row r="861" spans="16:24" x14ac:dyDescent="0.25">
      <c r="P861" s="143" t="str">
        <f>IF(Table_tbl_ProdcrSupp[[#This Row],[PRODR_SUPP_CD]] = "", "", Table_tbl_ProdcrSupp[[#This Row],[PRODR_SUPP_CD]] &amp; " - " &amp; Table_tbl_ProdcrSupp[[#This Row],[PRODR_SUPP_NM]])</f>
        <v>RM1021 - Quality Red-D-Mix</v>
      </c>
      <c r="Q861" s="7" t="s">
        <v>14519</v>
      </c>
      <c r="R861" s="7" t="s">
        <v>14520</v>
      </c>
      <c r="T861" s="2" t="s">
        <v>10590</v>
      </c>
      <c r="U861" s="2" t="s">
        <v>10591</v>
      </c>
      <c r="V861" s="2" t="s">
        <v>10592</v>
      </c>
      <c r="W861" s="2" t="s">
        <v>307</v>
      </c>
      <c r="X861" s="2" t="s">
        <v>10589</v>
      </c>
    </row>
    <row r="862" spans="16:24" x14ac:dyDescent="0.25">
      <c r="P862" s="143" t="str">
        <f>IF(Table_tbl_ProdcrSupp[[#This Row],[PRODR_SUPP_CD]] = "", "", Table_tbl_ProdcrSupp[[#This Row],[PRODR_SUPP_CD]] &amp; " - " &amp; Table_tbl_ProdcrSupp[[#This Row],[PRODR_SUPP_NM]])</f>
        <v>P0649 - Quality Striping, Inc.</v>
      </c>
      <c r="Q862" s="7" t="s">
        <v>16310</v>
      </c>
      <c r="R862" s="7" t="s">
        <v>16311</v>
      </c>
      <c r="T862" s="2" t="s">
        <v>10586</v>
      </c>
      <c r="U862" s="2" t="s">
        <v>10587</v>
      </c>
      <c r="V862" s="2" t="s">
        <v>10588</v>
      </c>
      <c r="W862" s="2" t="s">
        <v>367</v>
      </c>
      <c r="X862" s="2" t="s">
        <v>10585</v>
      </c>
    </row>
    <row r="863" spans="16:24" x14ac:dyDescent="0.25">
      <c r="P863" s="143" t="str">
        <f>IF(Table_tbl_ProdcrSupp[[#This Row],[PRODR_SUPP_CD]] = "", "", Table_tbl_ProdcrSupp[[#This Row],[PRODR_SUPP_CD]] &amp; " - " &amp; Table_tbl_ProdcrSupp[[#This Row],[PRODR_SUPP_NM]])</f>
        <v>P0621 - Quazite Corp</v>
      </c>
      <c r="Q863" s="7" t="s">
        <v>16312</v>
      </c>
      <c r="R863" s="7" t="s">
        <v>16313</v>
      </c>
      <c r="T863" s="2" t="s">
        <v>10583</v>
      </c>
      <c r="U863" s="2" t="s">
        <v>10584</v>
      </c>
      <c r="V863" s="2" t="s">
        <v>14614</v>
      </c>
      <c r="W863" s="2" t="s">
        <v>303</v>
      </c>
      <c r="X863" s="2" t="s">
        <v>10582</v>
      </c>
    </row>
    <row r="864" spans="16:24" x14ac:dyDescent="0.25">
      <c r="P864" s="143" t="str">
        <f>IF(Table_tbl_ProdcrSupp[[#This Row],[PRODR_SUPP_CD]] = "", "", Table_tbl_ProdcrSupp[[#This Row],[PRODR_SUPP_CD]] &amp; " - " &amp; Table_tbl_ProdcrSupp[[#This Row],[PRODR_SUPP_NM]])</f>
        <v>P0698 - Quikrete</v>
      </c>
      <c r="Q864" s="7" t="s">
        <v>16314</v>
      </c>
      <c r="R864" s="7" t="s">
        <v>16315</v>
      </c>
      <c r="T864" s="2" t="s">
        <v>10579</v>
      </c>
      <c r="U864" s="2" t="s">
        <v>10580</v>
      </c>
      <c r="V864" s="2" t="s">
        <v>10581</v>
      </c>
      <c r="W864" s="2" t="s">
        <v>4240</v>
      </c>
      <c r="X864" s="2" t="s">
        <v>10578</v>
      </c>
    </row>
    <row r="865" spans="16:24" x14ac:dyDescent="0.25">
      <c r="P865" s="143" t="str">
        <f>IF(Table_tbl_ProdcrSupp[[#This Row],[PRODR_SUPP_CD]] = "", "", Table_tbl_ProdcrSupp[[#This Row],[PRODR_SUPP_CD]] &amp; " - " &amp; Table_tbl_ProdcrSupp[[#This Row],[PRODR_SUPP_NM]])</f>
        <v>3638 - QUINN CONSTRUCTION, INC.</v>
      </c>
      <c r="Q865" s="7" t="s">
        <v>17368</v>
      </c>
      <c r="R865" s="7" t="s">
        <v>17369</v>
      </c>
      <c r="T865" s="2" t="s">
        <v>10575</v>
      </c>
      <c r="U865" s="2" t="s">
        <v>10576</v>
      </c>
      <c r="V865" s="2" t="s">
        <v>10577</v>
      </c>
      <c r="W865" s="2" t="s">
        <v>1449</v>
      </c>
      <c r="X865" s="2" t="s">
        <v>10574</v>
      </c>
    </row>
    <row r="866" spans="16:24" x14ac:dyDescent="0.25">
      <c r="P866" s="143" t="str">
        <f>IF(Table_tbl_ProdcrSupp[[#This Row],[PRODR_SUPP_CD]] = "", "", Table_tbl_ProdcrSupp[[#This Row],[PRODR_SUPP_CD]] &amp; " - " &amp; Table_tbl_ProdcrSupp[[#This Row],[PRODR_SUPP_NM]])</f>
        <v>P1081 - Quinn Sand &amp; Gravel</v>
      </c>
      <c r="Q866" s="7" t="s">
        <v>17218</v>
      </c>
      <c r="R866" s="7" t="s">
        <v>13948</v>
      </c>
      <c r="T866" s="2" t="s">
        <v>10571</v>
      </c>
      <c r="U866" s="2" t="s">
        <v>10572</v>
      </c>
      <c r="V866" s="2" t="s">
        <v>10573</v>
      </c>
      <c r="W866" s="2" t="s">
        <v>817</v>
      </c>
      <c r="X866" s="2" t="s">
        <v>10570</v>
      </c>
    </row>
    <row r="867" spans="16:24" x14ac:dyDescent="0.25">
      <c r="P867" s="143" t="str">
        <f>IF(Table_tbl_ProdcrSupp[[#This Row],[PRODR_SUPP_CD]] = "", "", Table_tbl_ProdcrSupp[[#This Row],[PRODR_SUPP_CD]] &amp; " - " &amp; Table_tbl_ProdcrSupp[[#This Row],[PRODR_SUPP_NM]])</f>
        <v>P0571 - Quixote Traffic Corporation</v>
      </c>
      <c r="Q867" s="7" t="s">
        <v>16316</v>
      </c>
      <c r="R867" s="7" t="s">
        <v>16317</v>
      </c>
      <c r="T867" s="2" t="s">
        <v>10567</v>
      </c>
      <c r="U867" s="2" t="s">
        <v>10568</v>
      </c>
      <c r="V867" s="2" t="s">
        <v>10569</v>
      </c>
      <c r="W867" s="2" t="s">
        <v>1407</v>
      </c>
      <c r="X867" s="2" t="s">
        <v>10566</v>
      </c>
    </row>
    <row r="868" spans="16:24" x14ac:dyDescent="0.25">
      <c r="P868" s="143" t="str">
        <f>IF(Table_tbl_ProdcrSupp[[#This Row],[PRODR_SUPP_CD]] = "", "", Table_tbl_ProdcrSupp[[#This Row],[PRODR_SUPP_CD]] &amp; " - " &amp; Table_tbl_ProdcrSupp[[#This Row],[PRODR_SUPP_NM]])</f>
        <v>P0285 - Qwick Kurb, Inc.</v>
      </c>
      <c r="Q868" s="7" t="s">
        <v>16318</v>
      </c>
      <c r="R868" s="7" t="s">
        <v>16319</v>
      </c>
      <c r="T868" s="2" t="s">
        <v>16973</v>
      </c>
      <c r="U868" s="2" t="s">
        <v>16972</v>
      </c>
      <c r="V868" s="2" t="s">
        <v>16971</v>
      </c>
      <c r="W868" s="2" t="s">
        <v>3579</v>
      </c>
      <c r="X868" s="2" t="s">
        <v>16974</v>
      </c>
    </row>
    <row r="869" spans="16:24" x14ac:dyDescent="0.25">
      <c r="P869" s="143" t="str">
        <f>IF(Table_tbl_ProdcrSupp[[#This Row],[PRODR_SUPP_CD]] = "", "", Table_tbl_ProdcrSupp[[#This Row],[PRODR_SUPP_CD]] &amp; " - " &amp; Table_tbl_ProdcrSupp[[#This Row],[PRODR_SUPP_NM]])</f>
        <v>P0065 - R. C. Johnson &amp; Company</v>
      </c>
      <c r="Q869" s="7" t="s">
        <v>16320</v>
      </c>
      <c r="R869" s="7" t="s">
        <v>16321</v>
      </c>
      <c r="T869" s="2" t="s">
        <v>10563</v>
      </c>
      <c r="U869" s="2" t="s">
        <v>10564</v>
      </c>
      <c r="V869" s="2" t="s">
        <v>10565</v>
      </c>
      <c r="W869" s="2" t="s">
        <v>744</v>
      </c>
      <c r="X869" s="2" t="s">
        <v>10562</v>
      </c>
    </row>
    <row r="870" spans="16:24" x14ac:dyDescent="0.25">
      <c r="P870" s="143" t="str">
        <f>IF(Table_tbl_ProdcrSupp[[#This Row],[PRODR_SUPP_CD]] = "", "", Table_tbl_ProdcrSupp[[#This Row],[PRODR_SUPP_CD]] &amp; " - " &amp; Table_tbl_ProdcrSupp[[#This Row],[PRODR_SUPP_NM]])</f>
        <v>P0750 - Radarsign</v>
      </c>
      <c r="Q870" s="7" t="s">
        <v>16322</v>
      </c>
      <c r="R870" s="7" t="s">
        <v>16323</v>
      </c>
      <c r="T870" s="2" t="s">
        <v>10559</v>
      </c>
      <c r="U870" s="2" t="s">
        <v>10554</v>
      </c>
      <c r="V870" s="2" t="s">
        <v>10561</v>
      </c>
      <c r="W870" s="2" t="s">
        <v>6385</v>
      </c>
      <c r="X870" s="2" t="s">
        <v>10555</v>
      </c>
    </row>
    <row r="871" spans="16:24" x14ac:dyDescent="0.25">
      <c r="P871" s="143" t="str">
        <f>IF(Table_tbl_ProdcrSupp[[#This Row],[PRODR_SUPP_CD]] = "", "", Table_tbl_ProdcrSupp[[#This Row],[PRODR_SUPP_CD]] &amp; " - " &amp; Table_tbl_ProdcrSupp[[#This Row],[PRODR_SUPP_NM]])</f>
        <v>P0754 - Rain Bird Corporation</v>
      </c>
      <c r="Q871" s="7" t="s">
        <v>16324</v>
      </c>
      <c r="R871" s="7" t="s">
        <v>16325</v>
      </c>
      <c r="T871" s="2" t="s">
        <v>10559</v>
      </c>
      <c r="U871" s="2" t="s">
        <v>10560</v>
      </c>
      <c r="V871" s="2" t="s">
        <v>10561</v>
      </c>
      <c r="W871" s="2" t="s">
        <v>6385</v>
      </c>
      <c r="X871" s="2" t="s">
        <v>10555</v>
      </c>
    </row>
    <row r="872" spans="16:24" x14ac:dyDescent="0.25">
      <c r="P872" s="143" t="str">
        <f>IF(Table_tbl_ProdcrSupp[[#This Row],[PRODR_SUPP_CD]] = "", "", Table_tbl_ProdcrSupp[[#This Row],[PRODR_SUPP_CD]] &amp; " - " &amp; Table_tbl_ProdcrSupp[[#This Row],[PRODR_SUPP_NM]])</f>
        <v>P0852 - Ram Construction Servies of Michigan, Inc.</v>
      </c>
      <c r="Q872" s="7" t="s">
        <v>16326</v>
      </c>
      <c r="R872" s="7" t="s">
        <v>16327</v>
      </c>
      <c r="T872" s="2" t="s">
        <v>10556</v>
      </c>
      <c r="U872" s="2" t="s">
        <v>10557</v>
      </c>
      <c r="V872" s="2" t="s">
        <v>10558</v>
      </c>
      <c r="W872" s="2" t="s">
        <v>557</v>
      </c>
      <c r="X872" s="2" t="s">
        <v>10555</v>
      </c>
    </row>
    <row r="873" spans="16:24" x14ac:dyDescent="0.25">
      <c r="P873" s="143" t="str">
        <f>IF(Table_tbl_ProdcrSupp[[#This Row],[PRODR_SUPP_CD]] = "", "", Table_tbl_ProdcrSupp[[#This Row],[PRODR_SUPP_CD]] &amp; " - " &amp; Table_tbl_ProdcrSupp[[#This Row],[PRODR_SUPP_NM]])</f>
        <v>P0785 - Ramco International of Delaware, LLC</v>
      </c>
      <c r="Q873" s="7" t="s">
        <v>16328</v>
      </c>
      <c r="R873" s="7" t="s">
        <v>16329</v>
      </c>
      <c r="T873" s="2" t="s">
        <v>10551</v>
      </c>
      <c r="U873" s="2" t="s">
        <v>10552</v>
      </c>
      <c r="V873" s="2" t="s">
        <v>10553</v>
      </c>
      <c r="W873" s="2" t="s">
        <v>374</v>
      </c>
      <c r="X873" s="2" t="s">
        <v>10550</v>
      </c>
    </row>
    <row r="874" spans="16:24" x14ac:dyDescent="0.25">
      <c r="P874" s="143" t="str">
        <f>IF(Table_tbl_ProdcrSupp[[#This Row],[PRODR_SUPP_CD]] = "", "", Table_tbl_ProdcrSupp[[#This Row],[PRODR_SUPP_CD]] &amp; " - " &amp; Table_tbl_ProdcrSupp[[#This Row],[PRODR_SUPP_NM]])</f>
        <v>P0813 - Rantec</v>
      </c>
      <c r="Q874" s="7" t="s">
        <v>16330</v>
      </c>
      <c r="R874" s="7" t="s">
        <v>16331</v>
      </c>
      <c r="T874" s="2" t="s">
        <v>17994</v>
      </c>
      <c r="U874" s="2" t="s">
        <v>17993</v>
      </c>
      <c r="V874" s="2" t="s">
        <v>17992</v>
      </c>
      <c r="W874" s="2" t="s">
        <v>17995</v>
      </c>
      <c r="X874" s="2" t="s">
        <v>10546</v>
      </c>
    </row>
    <row r="875" spans="16:24" x14ac:dyDescent="0.25">
      <c r="P875" s="143" t="str">
        <f>IF(Table_tbl_ProdcrSupp[[#This Row],[PRODR_SUPP_CD]] = "", "", Table_tbl_ProdcrSupp[[#This Row],[PRODR_SUPP_CD]] &amp; " - " &amp; Table_tbl_ProdcrSupp[[#This Row],[PRODR_SUPP_NM]])</f>
        <v>RM1023 - Ready Mixed Concrete Company</v>
      </c>
      <c r="Q875" s="7" t="s">
        <v>14521</v>
      </c>
      <c r="R875" s="7" t="s">
        <v>14522</v>
      </c>
      <c r="T875" s="2" t="s">
        <v>10547</v>
      </c>
      <c r="U875" s="2" t="s">
        <v>10548</v>
      </c>
      <c r="V875" s="2" t="s">
        <v>10549</v>
      </c>
      <c r="W875" s="2" t="s">
        <v>89</v>
      </c>
      <c r="X875" s="2" t="s">
        <v>10546</v>
      </c>
    </row>
    <row r="876" spans="16:24" x14ac:dyDescent="0.25">
      <c r="P876" s="143" t="str">
        <f>IF(Table_tbl_ProdcrSupp[[#This Row],[PRODR_SUPP_CD]] = "", "", Table_tbl_ProdcrSupp[[#This Row],[PRODR_SUPP_CD]] &amp; " - " &amp; Table_tbl_ProdcrSupp[[#This Row],[PRODR_SUPP_NM]])</f>
        <v>RM1024 - Ready Mixed Concrete Company Div of Lyman-Richey</v>
      </c>
      <c r="Q876" s="7" t="s">
        <v>14523</v>
      </c>
      <c r="R876" s="7" t="s">
        <v>14524</v>
      </c>
      <c r="T876" s="2" t="s">
        <v>10543</v>
      </c>
      <c r="U876" s="2" t="s">
        <v>10544</v>
      </c>
      <c r="V876" s="2" t="s">
        <v>10545</v>
      </c>
      <c r="W876" s="2" t="s">
        <v>478</v>
      </c>
      <c r="X876" s="2" t="s">
        <v>10542</v>
      </c>
    </row>
    <row r="877" spans="16:24" x14ac:dyDescent="0.25">
      <c r="P877" s="143" t="str">
        <f>IF(Table_tbl_ProdcrSupp[[#This Row],[PRODR_SUPP_CD]] = "", "", Table_tbl_ProdcrSupp[[#This Row],[PRODR_SUPP_CD]] &amp; " - " &amp; Table_tbl_ProdcrSupp[[#This Row],[PRODR_SUPP_NM]])</f>
        <v>RM1025 - Ready Mixed Concrete Kearney Subsidiary of NEBCO</v>
      </c>
      <c r="Q877" s="7" t="s">
        <v>14525</v>
      </c>
      <c r="R877" s="7" t="s">
        <v>14526</v>
      </c>
      <c r="T877" s="2" t="s">
        <v>10539</v>
      </c>
      <c r="U877" s="2" t="s">
        <v>10540</v>
      </c>
      <c r="V877" s="2" t="s">
        <v>10541</v>
      </c>
      <c r="W877" s="2" t="s">
        <v>129</v>
      </c>
      <c r="X877" s="2" t="s">
        <v>10538</v>
      </c>
    </row>
    <row r="878" spans="16:24" x14ac:dyDescent="0.25">
      <c r="P878" s="143" t="str">
        <f>IF(Table_tbl_ProdcrSupp[[#This Row],[PRODR_SUPP_CD]] = "", "", Table_tbl_ProdcrSupp[[#This Row],[PRODR_SUPP_CD]] &amp; " - " &amp; Table_tbl_ProdcrSupp[[#This Row],[PRODR_SUPP_NM]])</f>
        <v>RM1022 - Ready Mixed Concrete Lincoln Subsidiary of NEBCO</v>
      </c>
      <c r="Q878" s="7" t="s">
        <v>14527</v>
      </c>
      <c r="R878" s="7" t="s">
        <v>14528</v>
      </c>
      <c r="T878" s="2" t="s">
        <v>10535</v>
      </c>
      <c r="U878" s="2" t="s">
        <v>10536</v>
      </c>
      <c r="V878" s="2" t="s">
        <v>10537</v>
      </c>
      <c r="W878" s="2" t="s">
        <v>726</v>
      </c>
      <c r="X878" s="2" t="s">
        <v>10534</v>
      </c>
    </row>
    <row r="879" spans="16:24" x14ac:dyDescent="0.25">
      <c r="P879" s="143" t="str">
        <f>IF(Table_tbl_ProdcrSupp[[#This Row],[PRODR_SUPP_CD]] = "", "", Table_tbl_ProdcrSupp[[#This Row],[PRODR_SUPP_CD]] &amp; " - " &amp; Table_tbl_ProdcrSupp[[#This Row],[PRODR_SUPP_NM]])</f>
        <v>P0550 - ReCon Wall Systems, Inc.</v>
      </c>
      <c r="Q879" s="7" t="s">
        <v>16332</v>
      </c>
      <c r="R879" s="7" t="s">
        <v>16333</v>
      </c>
      <c r="T879" s="2" t="s">
        <v>17417</v>
      </c>
      <c r="U879" s="2" t="s">
        <v>17416</v>
      </c>
      <c r="V879" s="2" t="s">
        <v>17415</v>
      </c>
      <c r="W879" s="2" t="s">
        <v>111</v>
      </c>
      <c r="X879" s="2" t="s">
        <v>10534</v>
      </c>
    </row>
    <row r="880" spans="16:24" x14ac:dyDescent="0.25">
      <c r="P880" s="143" t="str">
        <f>IF(Table_tbl_ProdcrSupp[[#This Row],[PRODR_SUPP_CD]] = "", "", Table_tbl_ProdcrSupp[[#This Row],[PRODR_SUPP_CD]] &amp; " - " &amp; Table_tbl_ProdcrSupp[[#This Row],[PRODR_SUPP_NM]])</f>
        <v>P0903 - Red Brand</v>
      </c>
      <c r="Q880" s="7" t="s">
        <v>16334</v>
      </c>
      <c r="R880" s="7" t="s">
        <v>16335</v>
      </c>
      <c r="T880" s="2" t="s">
        <v>10531</v>
      </c>
      <c r="U880" s="2" t="s">
        <v>10532</v>
      </c>
      <c r="V880" s="2" t="s">
        <v>10533</v>
      </c>
      <c r="W880" s="2" t="s">
        <v>353</v>
      </c>
      <c r="X880" s="2" t="s">
        <v>10530</v>
      </c>
    </row>
    <row r="881" spans="16:24" x14ac:dyDescent="0.25">
      <c r="P881" s="143" t="str">
        <f>IF(Table_tbl_ProdcrSupp[[#This Row],[PRODR_SUPP_CD]] = "", "", Table_tbl_ProdcrSupp[[#This Row],[PRODR_SUPP_CD]] &amp; " - " &amp; Table_tbl_ProdcrSupp[[#This Row],[PRODR_SUPP_NM]])</f>
        <v>P0657 - Red Industrial Products</v>
      </c>
      <c r="Q881" s="7" t="s">
        <v>16336</v>
      </c>
      <c r="R881" s="7" t="s">
        <v>16337</v>
      </c>
      <c r="T881" s="2" t="s">
        <v>10527</v>
      </c>
      <c r="U881" s="2" t="s">
        <v>10528</v>
      </c>
      <c r="V881" s="2" t="s">
        <v>10529</v>
      </c>
      <c r="W881" s="2" t="s">
        <v>1141</v>
      </c>
      <c r="X881" s="2" t="s">
        <v>10526</v>
      </c>
    </row>
    <row r="882" spans="16:24" x14ac:dyDescent="0.25">
      <c r="P882" s="143" t="str">
        <f>IF(Table_tbl_ProdcrSupp[[#This Row],[PRODR_SUPP_CD]] = "", "", Table_tbl_ProdcrSupp[[#This Row],[PRODR_SUPP_CD]] &amp; " - " &amp; Table_tbl_ProdcrSupp[[#This Row],[PRODR_SUPP_NM]])</f>
        <v>P1103 - Redi-Rock International</v>
      </c>
      <c r="Q882" s="7" t="s">
        <v>17962</v>
      </c>
      <c r="R882" s="7" t="s">
        <v>17963</v>
      </c>
      <c r="T882" s="2" t="s">
        <v>10524</v>
      </c>
      <c r="U882" s="2" t="s">
        <v>10525</v>
      </c>
      <c r="V882" s="2" t="s">
        <v>17254</v>
      </c>
      <c r="W882" s="2" t="s">
        <v>2780</v>
      </c>
      <c r="X882" s="2" t="s">
        <v>10523</v>
      </c>
    </row>
    <row r="883" spans="16:24" x14ac:dyDescent="0.25">
      <c r="P883" s="143" t="str">
        <f>IF(Table_tbl_ProdcrSupp[[#This Row],[PRODR_SUPP_CD]] = "", "", Table_tbl_ProdcrSupp[[#This Row],[PRODR_SUPP_CD]] &amp; " - " &amp; Table_tbl_ProdcrSupp[[#This Row],[PRODR_SUPP_NM]])</f>
        <v>0060 - REECE CONSTRUCTION CO. INC.</v>
      </c>
      <c r="Q883" s="7" t="s">
        <v>16338</v>
      </c>
      <c r="R883" s="7" t="s">
        <v>16339</v>
      </c>
      <c r="T883" s="2" t="s">
        <v>10520</v>
      </c>
      <c r="U883" s="2" t="s">
        <v>10521</v>
      </c>
      <c r="V883" s="2" t="s">
        <v>10522</v>
      </c>
      <c r="W883" s="2" t="s">
        <v>577</v>
      </c>
      <c r="X883" s="2" t="s">
        <v>10519</v>
      </c>
    </row>
    <row r="884" spans="16:24" x14ac:dyDescent="0.25">
      <c r="P884" s="143" t="str">
        <f>IF(Table_tbl_ProdcrSupp[[#This Row],[PRODR_SUPP_CD]] = "", "", Table_tbl_ProdcrSupp[[#This Row],[PRODR_SUPP_CD]] &amp; " - " &amp; Table_tbl_ProdcrSupp[[#This Row],[PRODR_SUPP_NM]])</f>
        <v>P0222 - Reiman Corporation</v>
      </c>
      <c r="Q884" s="7" t="s">
        <v>16340</v>
      </c>
      <c r="R884" s="7" t="s">
        <v>16341</v>
      </c>
      <c r="T884" s="2" t="s">
        <v>10516</v>
      </c>
      <c r="U884" s="2" t="s">
        <v>10517</v>
      </c>
      <c r="V884" s="2" t="s">
        <v>10518</v>
      </c>
      <c r="W884" s="2" t="s">
        <v>492</v>
      </c>
      <c r="X884" s="2" t="s">
        <v>10515</v>
      </c>
    </row>
    <row r="885" spans="16:24" x14ac:dyDescent="0.25">
      <c r="P885" s="143" t="str">
        <f>IF(Table_tbl_ProdcrSupp[[#This Row],[PRODR_SUPP_CD]] = "", "", Table_tbl_ProdcrSupp[[#This Row],[PRODR_SUPP_CD]] &amp; " - " &amp; Table_tbl_ProdcrSupp[[#This Row],[PRODR_SUPP_NM]])</f>
        <v>P0452 - Reimers Kaufman</v>
      </c>
      <c r="Q885" s="7" t="s">
        <v>16342</v>
      </c>
      <c r="R885" s="7" t="s">
        <v>16343</v>
      </c>
      <c r="T885" s="2" t="s">
        <v>10512</v>
      </c>
      <c r="U885" s="2" t="s">
        <v>10513</v>
      </c>
      <c r="V885" s="2" t="s">
        <v>10514</v>
      </c>
      <c r="W885" s="2" t="s">
        <v>492</v>
      </c>
      <c r="X885" s="2" t="s">
        <v>10511</v>
      </c>
    </row>
    <row r="886" spans="16:24" x14ac:dyDescent="0.25">
      <c r="P886" s="143" t="str">
        <f>IF(Table_tbl_ProdcrSupp[[#This Row],[PRODR_SUPP_CD]] = "", "", Table_tbl_ProdcrSupp[[#This Row],[PRODR_SUPP_CD]] &amp; " - " &amp; Table_tbl_ProdcrSupp[[#This Row],[PRODR_SUPP_NM]])</f>
        <v>P0542 - Reinforced Earth Company (Pyramid)</v>
      </c>
      <c r="Q886" s="7" t="s">
        <v>16344</v>
      </c>
      <c r="R886" s="7" t="s">
        <v>16345</v>
      </c>
      <c r="T886" s="2" t="s">
        <v>10508</v>
      </c>
      <c r="U886" s="2" t="s">
        <v>10509</v>
      </c>
      <c r="V886" s="2" t="s">
        <v>10510</v>
      </c>
      <c r="W886" s="2" t="s">
        <v>10507</v>
      </c>
      <c r="X886" s="2" t="s">
        <v>10506</v>
      </c>
    </row>
    <row r="887" spans="16:24" x14ac:dyDescent="0.25">
      <c r="P887" s="143" t="str">
        <f>IF(Table_tbl_ProdcrSupp[[#This Row],[PRODR_SUPP_CD]] = "", "", Table_tbl_ProdcrSupp[[#This Row],[PRODR_SUPP_CD]] &amp; " - " &amp; Table_tbl_ProdcrSupp[[#This Row],[PRODR_SUPP_NM]])</f>
        <v>P0005 - Remke Enterprises, Inc.</v>
      </c>
      <c r="Q887" s="7" t="s">
        <v>16346</v>
      </c>
      <c r="R887" s="7" t="s">
        <v>16347</v>
      </c>
      <c r="T887" s="2" t="s">
        <v>10503</v>
      </c>
      <c r="U887" s="2" t="s">
        <v>10504</v>
      </c>
      <c r="V887" s="2" t="s">
        <v>10505</v>
      </c>
      <c r="W887" s="2" t="s">
        <v>655</v>
      </c>
      <c r="X887" s="2" t="s">
        <v>10502</v>
      </c>
    </row>
    <row r="888" spans="16:24" x14ac:dyDescent="0.25">
      <c r="P888" s="143" t="str">
        <f>IF(Table_tbl_ProdcrSupp[[#This Row],[PRODR_SUPP_CD]] = "", "", Table_tbl_ProdcrSupp[[#This Row],[PRODR_SUPP_CD]] &amp; " - " &amp; Table_tbl_ProdcrSupp[[#This Row],[PRODR_SUPP_NM]])</f>
        <v>P0107 - Renco</v>
      </c>
      <c r="Q888" s="7" t="s">
        <v>16348</v>
      </c>
      <c r="R888" s="7" t="s">
        <v>16349</v>
      </c>
      <c r="T888" s="2" t="s">
        <v>10499</v>
      </c>
      <c r="U888" s="2" t="s">
        <v>10500</v>
      </c>
      <c r="V888" s="2" t="s">
        <v>10501</v>
      </c>
      <c r="W888" s="2" t="s">
        <v>10498</v>
      </c>
      <c r="X888" s="2" t="s">
        <v>10497</v>
      </c>
    </row>
    <row r="889" spans="16:24" x14ac:dyDescent="0.25">
      <c r="P889" s="143" t="str">
        <f>IF(Table_tbl_ProdcrSupp[[#This Row],[PRODR_SUPP_CD]] = "", "", Table_tbl_ProdcrSupp[[#This Row],[PRODR_SUPP_CD]] &amp; " - " &amp; Table_tbl_ProdcrSupp[[#This Row],[PRODR_SUPP_NM]])</f>
        <v>P0143 - Republic Wire</v>
      </c>
      <c r="Q889" s="7" t="s">
        <v>16350</v>
      </c>
      <c r="R889" s="7" t="s">
        <v>16351</v>
      </c>
      <c r="T889" s="2" t="s">
        <v>10494</v>
      </c>
      <c r="U889" s="2" t="s">
        <v>10495</v>
      </c>
      <c r="V889" s="2" t="s">
        <v>10496</v>
      </c>
      <c r="W889" s="2" t="s">
        <v>374</v>
      </c>
      <c r="X889" s="2" t="s">
        <v>10493</v>
      </c>
    </row>
    <row r="890" spans="16:24" x14ac:dyDescent="0.25">
      <c r="P890" s="143" t="str">
        <f>IF(Table_tbl_ProdcrSupp[[#This Row],[PRODR_SUPP_CD]] = "", "", Table_tbl_ProdcrSupp[[#This Row],[PRODR_SUPP_CD]] &amp; " - " &amp; Table_tbl_ProdcrSupp[[#This Row],[PRODR_SUPP_NM]])</f>
        <v>P0044 - Rhomar Industries</v>
      </c>
      <c r="Q890" s="7" t="s">
        <v>16352</v>
      </c>
      <c r="R890" s="7" t="s">
        <v>16353</v>
      </c>
      <c r="T890" s="2" t="s">
        <v>10490</v>
      </c>
      <c r="U890" s="2" t="s">
        <v>10491</v>
      </c>
      <c r="V890" s="2" t="s">
        <v>10492</v>
      </c>
      <c r="W890" s="2" t="s">
        <v>5635</v>
      </c>
      <c r="X890" s="2" t="s">
        <v>10489</v>
      </c>
    </row>
    <row r="891" spans="16:24" x14ac:dyDescent="0.25">
      <c r="P891" s="143" t="str">
        <f>IF(Table_tbl_ProdcrSupp[[#This Row],[PRODR_SUPP_CD]] = "", "", Table_tbl_ProdcrSupp[[#This Row],[PRODR_SUPP_CD]] &amp; " - " &amp; Table_tbl_ProdcrSupp[[#This Row],[PRODR_SUPP_NM]])</f>
        <v>P0214 - Rich Manufacturing</v>
      </c>
      <c r="Q891" s="7" t="s">
        <v>16354</v>
      </c>
      <c r="R891" s="7" t="s">
        <v>16355</v>
      </c>
      <c r="T891" s="2" t="s">
        <v>10486</v>
      </c>
      <c r="U891" s="2" t="s">
        <v>10487</v>
      </c>
      <c r="V891" s="2" t="s">
        <v>10488</v>
      </c>
      <c r="W891" s="2" t="s">
        <v>107</v>
      </c>
      <c r="X891" s="2" t="s">
        <v>10485</v>
      </c>
    </row>
    <row r="892" spans="16:24" x14ac:dyDescent="0.25">
      <c r="P892" s="143" t="str">
        <f>IF(Table_tbl_ProdcrSupp[[#This Row],[PRODR_SUPP_CD]] = "", "", Table_tbl_ProdcrSupp[[#This Row],[PRODR_SUPP_CD]] &amp; " - " &amp; Table_tbl_ProdcrSupp[[#This Row],[PRODR_SUPP_NM]])</f>
        <v>P0258 - Right Pointe</v>
      </c>
      <c r="Q892" s="7" t="s">
        <v>16356</v>
      </c>
      <c r="R892" s="7" t="s">
        <v>16357</v>
      </c>
      <c r="T892" s="2" t="s">
        <v>10482</v>
      </c>
      <c r="U892" s="2" t="s">
        <v>10483</v>
      </c>
      <c r="V892" s="2" t="s">
        <v>10484</v>
      </c>
      <c r="W892" s="2" t="s">
        <v>10481</v>
      </c>
      <c r="X892" s="2" t="s">
        <v>10480</v>
      </c>
    </row>
    <row r="893" spans="16:24" x14ac:dyDescent="0.25">
      <c r="P893" s="143" t="str">
        <f>IF(Table_tbl_ProdcrSupp[[#This Row],[PRODR_SUPP_CD]] = "", "", Table_tbl_ProdcrSupp[[#This Row],[PRODR_SUPP_CD]] &amp; " - " &amp; Table_tbl_ProdcrSupp[[#This Row],[PRODR_SUPP_NM]])</f>
        <v>3618 - RINKER MATERIALS CORPORATION</v>
      </c>
      <c r="Q893" s="7" t="s">
        <v>17370</v>
      </c>
      <c r="R893" s="7" t="s">
        <v>17371</v>
      </c>
      <c r="T893" s="2" t="s">
        <v>10477</v>
      </c>
      <c r="U893" s="2" t="s">
        <v>10478</v>
      </c>
      <c r="V893" s="2" t="s">
        <v>10479</v>
      </c>
      <c r="W893" s="2" t="s">
        <v>891</v>
      </c>
      <c r="X893" s="2" t="s">
        <v>10468</v>
      </c>
    </row>
    <row r="894" spans="16:24" x14ac:dyDescent="0.25">
      <c r="P894" s="143" t="str">
        <f>IF(Table_tbl_ProdcrSupp[[#This Row],[PRODR_SUPP_CD]] = "", "", Table_tbl_ProdcrSupp[[#This Row],[PRODR_SUPP_CD]] &amp; " - " &amp; Table_tbl_ProdcrSupp[[#This Row],[PRODR_SUPP_NM]])</f>
        <v>P0142 - River City Barricade Company</v>
      </c>
      <c r="Q894" s="7" t="s">
        <v>16358</v>
      </c>
      <c r="R894" s="7" t="s">
        <v>16359</v>
      </c>
      <c r="T894" s="2" t="s">
        <v>10474</v>
      </c>
      <c r="U894" s="2" t="s">
        <v>10475</v>
      </c>
      <c r="V894" s="2" t="s">
        <v>10476</v>
      </c>
      <c r="W894" s="2" t="s">
        <v>10473</v>
      </c>
      <c r="X894" s="2" t="s">
        <v>10468</v>
      </c>
    </row>
    <row r="895" spans="16:24" x14ac:dyDescent="0.25">
      <c r="P895" s="143" t="str">
        <f>IF(Table_tbl_ProdcrSupp[[#This Row],[PRODR_SUPP_CD]] = "", "", Table_tbl_ProdcrSupp[[#This Row],[PRODR_SUPP_CD]] &amp; " - " &amp; Table_tbl_ProdcrSupp[[#This Row],[PRODR_SUPP_NM]])</f>
        <v>P1066 - River Solutions LLC</v>
      </c>
      <c r="Q895" s="7" t="s">
        <v>17219</v>
      </c>
      <c r="R895" s="7" t="s">
        <v>14245</v>
      </c>
      <c r="T895" s="2" t="s">
        <v>10470</v>
      </c>
      <c r="U895" s="2" t="s">
        <v>10471</v>
      </c>
      <c r="V895" s="2" t="s">
        <v>10472</v>
      </c>
      <c r="W895" s="2" t="s">
        <v>10469</v>
      </c>
      <c r="X895" s="2" t="s">
        <v>10468</v>
      </c>
    </row>
    <row r="896" spans="16:24" x14ac:dyDescent="0.25">
      <c r="P896" s="143" t="str">
        <f>IF(Table_tbl_ProdcrSupp[[#This Row],[PRODR_SUPP_CD]] = "", "", Table_tbl_ProdcrSupp[[#This Row],[PRODR_SUPP_CD]] &amp; " - " &amp; Table_tbl_ProdcrSupp[[#This Row],[PRODR_SUPP_NM]])</f>
        <v>P0366 - RJ Watson, Inc.</v>
      </c>
      <c r="Q896" s="7" t="s">
        <v>16360</v>
      </c>
      <c r="R896" s="7" t="s">
        <v>16361</v>
      </c>
      <c r="T896" s="2" t="s">
        <v>10465</v>
      </c>
      <c r="U896" s="2" t="s">
        <v>10466</v>
      </c>
      <c r="V896" s="2" t="s">
        <v>10467</v>
      </c>
      <c r="W896" s="2" t="s">
        <v>10464</v>
      </c>
      <c r="X896" s="2" t="s">
        <v>10463</v>
      </c>
    </row>
    <row r="897" spans="16:24" x14ac:dyDescent="0.25">
      <c r="P897" s="143" t="str">
        <f>IF(Table_tbl_ProdcrSupp[[#This Row],[PRODR_SUPP_CD]] = "", "", Table_tbl_ProdcrSupp[[#This Row],[PRODR_SUPP_CD]] &amp; " - " &amp; Table_tbl_ProdcrSupp[[#This Row],[PRODR_SUPP_NM]])</f>
        <v>P0950 - Road Systems, Inc.</v>
      </c>
      <c r="Q897" s="7" t="s">
        <v>16362</v>
      </c>
      <c r="R897" s="7" t="s">
        <v>16363</v>
      </c>
      <c r="T897" s="2" t="s">
        <v>10460</v>
      </c>
      <c r="U897" s="2" t="s">
        <v>10461</v>
      </c>
      <c r="V897" s="2" t="s">
        <v>10462</v>
      </c>
      <c r="W897" s="2" t="s">
        <v>10459</v>
      </c>
      <c r="X897" s="2" t="s">
        <v>10458</v>
      </c>
    </row>
    <row r="898" spans="16:24" x14ac:dyDescent="0.25">
      <c r="P898" s="143" t="str">
        <f>IF(Table_tbl_ProdcrSupp[[#This Row],[PRODR_SUPP_CD]] = "", "", Table_tbl_ProdcrSupp[[#This Row],[PRODR_SUPP_CD]] &amp; " - " &amp; Table_tbl_ProdcrSupp[[#This Row],[PRODR_SUPP_NM]])</f>
        <v>P0375 - Roadseal</v>
      </c>
      <c r="Q898" s="7" t="s">
        <v>16364</v>
      </c>
      <c r="R898" s="7" t="s">
        <v>16365</v>
      </c>
      <c r="T898" s="2" t="s">
        <v>10455</v>
      </c>
      <c r="U898" s="2" t="s">
        <v>10456</v>
      </c>
      <c r="V898" s="2" t="s">
        <v>10457</v>
      </c>
      <c r="W898" s="2" t="s">
        <v>103</v>
      </c>
      <c r="X898" s="2" t="s">
        <v>10454</v>
      </c>
    </row>
    <row r="899" spans="16:24" x14ac:dyDescent="0.25">
      <c r="P899" s="143" t="str">
        <f>IF(Table_tbl_ProdcrSupp[[#This Row],[PRODR_SUPP_CD]] = "", "", Table_tbl_ProdcrSupp[[#This Row],[PRODR_SUPP_CD]] &amp; " - " &amp; Table_tbl_ProdcrSupp[[#This Row],[PRODR_SUPP_NM]])</f>
        <v>P0038 - Rochester Midland</v>
      </c>
      <c r="Q899" s="7" t="s">
        <v>16366</v>
      </c>
      <c r="R899" s="7" t="s">
        <v>16367</v>
      </c>
      <c r="T899" s="2" t="s">
        <v>10451</v>
      </c>
      <c r="U899" s="2" t="s">
        <v>10452</v>
      </c>
      <c r="V899" s="2" t="s">
        <v>10453</v>
      </c>
      <c r="W899" s="2" t="s">
        <v>277</v>
      </c>
      <c r="X899" s="2" t="s">
        <v>10450</v>
      </c>
    </row>
    <row r="900" spans="16:24" x14ac:dyDescent="0.25">
      <c r="P900" s="143" t="str">
        <f>IF(Table_tbl_ProdcrSupp[[#This Row],[PRODR_SUPP_CD]] = "", "", Table_tbl_ProdcrSupp[[#This Row],[PRODR_SUPP_CD]] &amp; " - " &amp; Table_tbl_ProdcrSupp[[#This Row],[PRODR_SUPP_NM]])</f>
        <v>S00002 - Rock Products</v>
      </c>
      <c r="Q900" s="7" t="s">
        <v>17372</v>
      </c>
      <c r="R900" s="7" t="s">
        <v>14280</v>
      </c>
      <c r="T900" s="2" t="s">
        <v>10447</v>
      </c>
      <c r="U900" s="2" t="s">
        <v>10448</v>
      </c>
      <c r="V900" s="2" t="s">
        <v>10449</v>
      </c>
      <c r="W900" s="2" t="s">
        <v>655</v>
      </c>
      <c r="X900" s="2" t="s">
        <v>10446</v>
      </c>
    </row>
    <row r="901" spans="16:24" x14ac:dyDescent="0.25">
      <c r="P901" s="143" t="str">
        <f>IF(Table_tbl_ProdcrSupp[[#This Row],[PRODR_SUPP_CD]] = "", "", Table_tbl_ProdcrSupp[[#This Row],[PRODR_SUPP_CD]] &amp; " - " &amp; Table_tbl_ProdcrSupp[[#This Row],[PRODR_SUPP_NM]])</f>
        <v>P0546 - Rockwood Retaining Walls, Inc.</v>
      </c>
      <c r="Q901" s="7" t="s">
        <v>16368</v>
      </c>
      <c r="R901" s="7" t="s">
        <v>16369</v>
      </c>
      <c r="T901" s="2" t="s">
        <v>10443</v>
      </c>
      <c r="U901" s="2" t="s">
        <v>10444</v>
      </c>
      <c r="V901" s="2" t="s">
        <v>10445</v>
      </c>
      <c r="W901" s="2" t="s">
        <v>10442</v>
      </c>
      <c r="X901" s="2" t="s">
        <v>10441</v>
      </c>
    </row>
    <row r="902" spans="16:24" x14ac:dyDescent="0.25">
      <c r="P902" s="143" t="str">
        <f>IF(Table_tbl_ProdcrSupp[[#This Row],[PRODR_SUPP_CD]] = "", "", Table_tbl_ProdcrSupp[[#This Row],[PRODR_SUPP_CD]] &amp; " - " &amp; Table_tbl_ProdcrSupp[[#This Row],[PRODR_SUPP_NM]])</f>
        <v>P0381 - Rocky Mountain</v>
      </c>
      <c r="Q902" s="7" t="s">
        <v>16370</v>
      </c>
      <c r="R902" s="7" t="s">
        <v>16371</v>
      </c>
      <c r="T902" s="2" t="s">
        <v>10438</v>
      </c>
      <c r="U902" s="2" t="s">
        <v>10439</v>
      </c>
      <c r="V902" s="2" t="s">
        <v>10440</v>
      </c>
      <c r="W902" s="2" t="s">
        <v>340</v>
      </c>
      <c r="X902" s="2" t="s">
        <v>10437</v>
      </c>
    </row>
    <row r="903" spans="16:24" x14ac:dyDescent="0.25">
      <c r="P903" s="143" t="str">
        <f>IF(Table_tbl_ProdcrSupp[[#This Row],[PRODR_SUPP_CD]] = "", "", Table_tbl_ProdcrSupp[[#This Row],[PRODR_SUPP_CD]] &amp; " - " &amp; Table_tbl_ProdcrSupp[[#This Row],[PRODR_SUPP_NM]])</f>
        <v>P0954 - Rocky Mountain Bio Products</v>
      </c>
      <c r="Q903" s="7" t="s">
        <v>16372</v>
      </c>
      <c r="R903" s="7" t="s">
        <v>16373</v>
      </c>
      <c r="T903" s="2" t="s">
        <v>10434</v>
      </c>
      <c r="U903" s="2" t="s">
        <v>10435</v>
      </c>
      <c r="V903" s="2" t="s">
        <v>10436</v>
      </c>
      <c r="W903" s="2" t="s">
        <v>10433</v>
      </c>
      <c r="X903" s="2" t="s">
        <v>10432</v>
      </c>
    </row>
    <row r="904" spans="16:24" x14ac:dyDescent="0.25">
      <c r="P904" s="143" t="str">
        <f>IF(Table_tbl_ProdcrSupp[[#This Row],[PRODR_SUPP_CD]] = "", "", Table_tbl_ProdcrSupp[[#This Row],[PRODR_SUPP_CD]] &amp; " - " &amp; Table_tbl_ProdcrSupp[[#This Row],[PRODR_SUPP_NM]])</f>
        <v>EC17 - Rolanka International, Inc.</v>
      </c>
      <c r="Q904" s="7" t="s">
        <v>16374</v>
      </c>
      <c r="R904" s="7" t="s">
        <v>16375</v>
      </c>
      <c r="T904" s="2" t="s">
        <v>10429</v>
      </c>
      <c r="U904" s="2" t="s">
        <v>10430</v>
      </c>
      <c r="V904" s="2" t="s">
        <v>10431</v>
      </c>
      <c r="W904" s="2" t="s">
        <v>1933</v>
      </c>
      <c r="X904" s="2" t="s">
        <v>10428</v>
      </c>
    </row>
    <row r="905" spans="16:24" x14ac:dyDescent="0.25">
      <c r="P905" s="143" t="str">
        <f>IF(Table_tbl_ProdcrSupp[[#This Row],[PRODR_SUPP_CD]] = "", "", Table_tbl_ProdcrSupp[[#This Row],[PRODR_SUPP_CD]] &amp; " - " &amp; Table_tbl_ProdcrSupp[[#This Row],[PRODR_SUPP_NM]])</f>
        <v>P0631 - Roll Form Group</v>
      </c>
      <c r="Q905" s="7" t="s">
        <v>16376</v>
      </c>
      <c r="R905" s="7" t="s">
        <v>16377</v>
      </c>
      <c r="T905" s="2" t="s">
        <v>14418</v>
      </c>
      <c r="U905" s="2" t="s">
        <v>14417</v>
      </c>
      <c r="V905" s="2" t="s">
        <v>14615</v>
      </c>
      <c r="W905" s="2" t="s">
        <v>577</v>
      </c>
      <c r="X905" s="2" t="s">
        <v>14419</v>
      </c>
    </row>
    <row r="906" spans="16:24" x14ac:dyDescent="0.25">
      <c r="P906" s="143" t="str">
        <f>IF(Table_tbl_ProdcrSupp[[#This Row],[PRODR_SUPP_CD]] = "", "", Table_tbl_ProdcrSupp[[#This Row],[PRODR_SUPP_CD]] &amp; " - " &amp; Table_tbl_ProdcrSupp[[#This Row],[PRODR_SUPP_NM]])</f>
        <v>P0449 - Roloff Construction Co., Inc.</v>
      </c>
      <c r="Q906" s="7" t="s">
        <v>16378</v>
      </c>
      <c r="R906" s="7" t="s">
        <v>16379</v>
      </c>
      <c r="T906" s="2" t="s">
        <v>10425</v>
      </c>
      <c r="U906" s="2" t="s">
        <v>10426</v>
      </c>
      <c r="V906" s="2" t="s">
        <v>10427</v>
      </c>
      <c r="W906" s="2" t="s">
        <v>10424</v>
      </c>
      <c r="X906" s="2" t="s">
        <v>10394</v>
      </c>
    </row>
    <row r="907" spans="16:24" x14ac:dyDescent="0.25">
      <c r="P907" s="143" t="str">
        <f>IF(Table_tbl_ProdcrSupp[[#This Row],[PRODR_SUPP_CD]] = "", "", Table_tbl_ProdcrSupp[[#This Row],[PRODR_SUPP_CD]] &amp; " - " &amp; Table_tbl_ProdcrSupp[[#This Row],[PRODR_SUPP_NM]])</f>
        <v>P0428 - Rome Cable Corporation</v>
      </c>
      <c r="Q907" s="7" t="s">
        <v>16380</v>
      </c>
      <c r="R907" s="7" t="s">
        <v>16381</v>
      </c>
      <c r="T907" s="2" t="s">
        <v>10421</v>
      </c>
      <c r="U907" s="2" t="s">
        <v>10422</v>
      </c>
      <c r="V907" s="2" t="s">
        <v>10423</v>
      </c>
      <c r="W907" s="2" t="s">
        <v>2979</v>
      </c>
      <c r="X907" s="2" t="s">
        <v>10394</v>
      </c>
    </row>
    <row r="908" spans="16:24" x14ac:dyDescent="0.25">
      <c r="P908" s="143" t="str">
        <f>IF(Table_tbl_ProdcrSupp[[#This Row],[PRODR_SUPP_CD]] = "", "", Table_tbl_ProdcrSupp[[#This Row],[PRODR_SUPP_CD]] &amp; " - " &amp; Table_tbl_ProdcrSupp[[#This Row],[PRODR_SUPP_NM]])</f>
        <v>P1016 - ROSCH Earth Technologies</v>
      </c>
      <c r="Q908" s="7" t="s">
        <v>16382</v>
      </c>
      <c r="R908" s="7" t="s">
        <v>16383</v>
      </c>
      <c r="T908" s="2" t="s">
        <v>10418</v>
      </c>
      <c r="U908" s="2" t="s">
        <v>10419</v>
      </c>
      <c r="V908" s="2" t="s">
        <v>10420</v>
      </c>
      <c r="W908" s="2" t="s">
        <v>10417</v>
      </c>
      <c r="X908" s="2" t="s">
        <v>10394</v>
      </c>
    </row>
    <row r="909" spans="16:24" x14ac:dyDescent="0.25">
      <c r="P909" s="143" t="str">
        <f>IF(Table_tbl_ProdcrSupp[[#This Row],[PRODR_SUPP_CD]] = "", "", Table_tbl_ProdcrSupp[[#This Row],[PRODR_SUPP_CD]] &amp; " - " &amp; Table_tbl_ProdcrSupp[[#This Row],[PRODR_SUPP_NM]])</f>
        <v>P0074 - Royal Industries</v>
      </c>
      <c r="Q909" s="7" t="s">
        <v>16384</v>
      </c>
      <c r="R909" s="7" t="s">
        <v>16385</v>
      </c>
      <c r="T909" s="2" t="s">
        <v>10414</v>
      </c>
      <c r="U909" s="2" t="s">
        <v>10415</v>
      </c>
      <c r="V909" s="2" t="s">
        <v>10416</v>
      </c>
      <c r="W909" s="2" t="s">
        <v>2295</v>
      </c>
      <c r="X909" s="2" t="s">
        <v>10394</v>
      </c>
    </row>
    <row r="910" spans="16:24" x14ac:dyDescent="0.25">
      <c r="P910" s="143" t="str">
        <f>IF(Table_tbl_ProdcrSupp[[#This Row],[PRODR_SUPP_CD]] = "", "", Table_tbl_ProdcrSupp[[#This Row],[PRODR_SUPP_CD]] &amp; " - " &amp; Table_tbl_ProdcrSupp[[#This Row],[PRODR_SUPP_NM]])</f>
        <v>P0063 - Royston</v>
      </c>
      <c r="Q910" s="7" t="s">
        <v>16386</v>
      </c>
      <c r="R910" s="7" t="s">
        <v>16387</v>
      </c>
      <c r="T910" s="2" t="s">
        <v>10411</v>
      </c>
      <c r="U910" s="2" t="s">
        <v>10412</v>
      </c>
      <c r="V910" s="2" t="s">
        <v>10413</v>
      </c>
      <c r="W910" s="2" t="s">
        <v>634</v>
      </c>
      <c r="X910" s="2" t="s">
        <v>10394</v>
      </c>
    </row>
    <row r="911" spans="16:24" x14ac:dyDescent="0.25">
      <c r="P911" s="143" t="str">
        <f>IF(Table_tbl_ProdcrSupp[[#This Row],[PRODR_SUPP_CD]] = "", "", Table_tbl_ProdcrSupp[[#This Row],[PRODR_SUPP_CD]] &amp; " - " &amp; Table_tbl_ProdcrSupp[[#This Row],[PRODR_SUPP_NM]])</f>
        <v>P0747 - RU2 Systems</v>
      </c>
      <c r="Q911" s="7" t="s">
        <v>16388</v>
      </c>
      <c r="R911" s="7" t="s">
        <v>16389</v>
      </c>
      <c r="T911" s="2" t="s">
        <v>10408</v>
      </c>
      <c r="U911" s="2" t="s">
        <v>10409</v>
      </c>
      <c r="V911" s="2" t="s">
        <v>10410</v>
      </c>
      <c r="W911" s="2" t="s">
        <v>609</v>
      </c>
      <c r="X911" s="2" t="s">
        <v>10394</v>
      </c>
    </row>
    <row r="912" spans="16:24" x14ac:dyDescent="0.25">
      <c r="P912" s="143" t="str">
        <f>IF(Table_tbl_ProdcrSupp[[#This Row],[PRODR_SUPP_CD]] = "", "", Table_tbl_ProdcrSupp[[#This Row],[PRODR_SUPP_CD]] &amp; " - " &amp; Table_tbl_ProdcrSupp[[#This Row],[PRODR_SUPP_NM]])</f>
        <v>P1023 - Rubberosion Inc.</v>
      </c>
      <c r="Q912" s="7" t="s">
        <v>16390</v>
      </c>
      <c r="R912" s="7" t="s">
        <v>16391</v>
      </c>
      <c r="T912" s="2" t="s">
        <v>10405</v>
      </c>
      <c r="U912" s="2" t="s">
        <v>10406</v>
      </c>
      <c r="V912" s="2" t="s">
        <v>10407</v>
      </c>
      <c r="W912" s="2" t="s">
        <v>10404</v>
      </c>
      <c r="X912" s="2" t="s">
        <v>10394</v>
      </c>
    </row>
    <row r="913" spans="16:24" x14ac:dyDescent="0.25">
      <c r="P913" s="143" t="str">
        <f>IF(Table_tbl_ProdcrSupp[[#This Row],[PRODR_SUPP_CD]] = "", "", Table_tbl_ProdcrSupp[[#This Row],[PRODR_SUPP_CD]] &amp; " - " &amp; Table_tbl_ProdcrSupp[[#This Row],[PRODR_SUPP_NM]])</f>
        <v>P0203 - Rupert Construction Company</v>
      </c>
      <c r="Q913" s="7" t="s">
        <v>16392</v>
      </c>
      <c r="R913" s="7" t="s">
        <v>16393</v>
      </c>
      <c r="T913" s="2" t="s">
        <v>10401</v>
      </c>
      <c r="U913" s="2" t="s">
        <v>10402</v>
      </c>
      <c r="V913" s="2" t="s">
        <v>10403</v>
      </c>
      <c r="W913" s="2" t="s">
        <v>557</v>
      </c>
      <c r="X913" s="2" t="s">
        <v>10394</v>
      </c>
    </row>
    <row r="914" spans="16:24" x14ac:dyDescent="0.25">
      <c r="P914" s="143" t="str">
        <f>IF(Table_tbl_ProdcrSupp[[#This Row],[PRODR_SUPP_CD]] = "", "", Table_tbl_ProdcrSupp[[#This Row],[PRODR_SUPP_CD]] &amp; " - " &amp; Table_tbl_ProdcrSupp[[#This Row],[PRODR_SUPP_NM]])</f>
        <v>P0627 - Rutjens Construction, Inc</v>
      </c>
      <c r="Q914" s="7" t="s">
        <v>16394</v>
      </c>
      <c r="R914" s="7" t="s">
        <v>16395</v>
      </c>
      <c r="T914" s="2" t="s">
        <v>10398</v>
      </c>
      <c r="U914" s="2" t="s">
        <v>10399</v>
      </c>
      <c r="V914" s="2" t="s">
        <v>10400</v>
      </c>
      <c r="W914" s="2" t="s">
        <v>129</v>
      </c>
      <c r="X914" s="2" t="s">
        <v>10394</v>
      </c>
    </row>
    <row r="915" spans="16:24" x14ac:dyDescent="0.25">
      <c r="P915" s="143" t="str">
        <f>IF(Table_tbl_ProdcrSupp[[#This Row],[PRODR_SUPP_CD]] = "", "", Table_tbl_ProdcrSupp[[#This Row],[PRODR_SUPP_CD]] &amp; " - " &amp; Table_tbl_ProdcrSupp[[#This Row],[PRODR_SUPP_NM]])</f>
        <v>P1044 - Rymar Waterworks Innovations</v>
      </c>
      <c r="Q915" s="7" t="s">
        <v>17220</v>
      </c>
      <c r="R915" s="7" t="s">
        <v>17221</v>
      </c>
      <c r="T915" s="2" t="s">
        <v>10395</v>
      </c>
      <c r="U915" s="2" t="s">
        <v>10396</v>
      </c>
      <c r="V915" s="2" t="s">
        <v>10397</v>
      </c>
      <c r="W915" s="2" t="s">
        <v>1309</v>
      </c>
      <c r="X915" s="2" t="s">
        <v>10394</v>
      </c>
    </row>
    <row r="916" spans="16:24" x14ac:dyDescent="0.25">
      <c r="P916" s="143" t="str">
        <f>IF(Table_tbl_ProdcrSupp[[#This Row],[PRODR_SUPP_CD]] = "", "", Table_tbl_ProdcrSupp[[#This Row],[PRODR_SUPP_CD]] &amp; " - " &amp; Table_tbl_ProdcrSupp[[#This Row],[PRODR_SUPP_NM]])</f>
        <v>3960 - S &amp; S WILLER INC DBA PILGER SAND &amp; GRAVEL INC.</v>
      </c>
      <c r="Q916" s="7" t="s">
        <v>16396</v>
      </c>
      <c r="R916" s="7" t="s">
        <v>16397</v>
      </c>
      <c r="T916" s="2" t="s">
        <v>10391</v>
      </c>
      <c r="U916" s="2" t="s">
        <v>10392</v>
      </c>
      <c r="V916" s="2" t="s">
        <v>10393</v>
      </c>
      <c r="W916" s="2" t="s">
        <v>10390</v>
      </c>
      <c r="X916" s="2" t="s">
        <v>10389</v>
      </c>
    </row>
    <row r="917" spans="16:24" x14ac:dyDescent="0.25">
      <c r="P917" s="143" t="str">
        <f>IF(Table_tbl_ProdcrSupp[[#This Row],[PRODR_SUPP_CD]] = "", "", Table_tbl_ProdcrSupp[[#This Row],[PRODR_SUPP_CD]] &amp; " - " &amp; Table_tbl_ProdcrSupp[[#This Row],[PRODR_SUPP_NM]])</f>
        <v>4725 - SABRE INDUSTRIES</v>
      </c>
      <c r="Q917" s="7" t="s">
        <v>17373</v>
      </c>
      <c r="R917" s="7" t="s">
        <v>17374</v>
      </c>
      <c r="T917" s="2" t="s">
        <v>10386</v>
      </c>
      <c r="U917" s="2" t="s">
        <v>10387</v>
      </c>
      <c r="V917" s="2" t="s">
        <v>10388</v>
      </c>
      <c r="W917" s="2" t="s">
        <v>10385</v>
      </c>
      <c r="X917" s="2" t="s">
        <v>10384</v>
      </c>
    </row>
    <row r="918" spans="16:24" x14ac:dyDescent="0.25">
      <c r="P918" s="143" t="str">
        <f>IF(Table_tbl_ProdcrSupp[[#This Row],[PRODR_SUPP_CD]] = "", "", Table_tbl_ProdcrSupp[[#This Row],[PRODR_SUPP_CD]] &amp; " - " &amp; Table_tbl_ProdcrSupp[[#This Row],[PRODR_SUPP_NM]])</f>
        <v>2060 - SADLER ELECTRIC INC.</v>
      </c>
      <c r="Q918" s="7" t="s">
        <v>16398</v>
      </c>
      <c r="R918" s="7" t="s">
        <v>16399</v>
      </c>
      <c r="T918" s="2" t="s">
        <v>10381</v>
      </c>
      <c r="U918" s="2" t="s">
        <v>10382</v>
      </c>
      <c r="V918" s="2" t="s">
        <v>10383</v>
      </c>
      <c r="W918" s="2" t="s">
        <v>367</v>
      </c>
      <c r="X918" s="2" t="s">
        <v>10380</v>
      </c>
    </row>
    <row r="919" spans="16:24" x14ac:dyDescent="0.25">
      <c r="P919" s="143" t="str">
        <f>IF(Table_tbl_ProdcrSupp[[#This Row],[PRODR_SUPP_CD]] = "", "", Table_tbl_ProdcrSupp[[#This Row],[PRODR_SUPP_CD]] &amp; " - " &amp; Table_tbl_ProdcrSupp[[#This Row],[PRODR_SUPP_NM]])</f>
        <v>P0176 - Sadler Line Construction, Inc.</v>
      </c>
      <c r="Q919" s="7" t="s">
        <v>16400</v>
      </c>
      <c r="R919" s="7" t="s">
        <v>16401</v>
      </c>
      <c r="T919" s="2" t="s">
        <v>10377</v>
      </c>
      <c r="U919" s="2" t="s">
        <v>10378</v>
      </c>
      <c r="V919" s="2" t="s">
        <v>10379</v>
      </c>
      <c r="W919" s="2" t="s">
        <v>3251</v>
      </c>
      <c r="X919" s="2" t="s">
        <v>10376</v>
      </c>
    </row>
    <row r="920" spans="16:24" x14ac:dyDescent="0.25">
      <c r="P920" s="143" t="str">
        <f>IF(Table_tbl_ProdcrSupp[[#This Row],[PRODR_SUPP_CD]] = "", "", Table_tbl_ProdcrSupp[[#This Row],[PRODR_SUPP_CD]] &amp; " - " &amp; Table_tbl_ProdcrSupp[[#This Row],[PRODR_SUPP_NM]])</f>
        <v>P0046 - Safe-Hit Corp.</v>
      </c>
      <c r="Q920" s="7" t="s">
        <v>16402</v>
      </c>
      <c r="R920" s="7" t="s">
        <v>16403</v>
      </c>
      <c r="T920" s="2" t="s">
        <v>10373</v>
      </c>
      <c r="U920" s="2" t="s">
        <v>10374</v>
      </c>
      <c r="V920" s="2" t="s">
        <v>10375</v>
      </c>
      <c r="W920" s="2" t="s">
        <v>10372</v>
      </c>
      <c r="X920" s="2" t="s">
        <v>10365</v>
      </c>
    </row>
    <row r="921" spans="16:24" x14ac:dyDescent="0.25">
      <c r="P921" s="143" t="str">
        <f>IF(Table_tbl_ProdcrSupp[[#This Row],[PRODR_SUPP_CD]] = "", "", Table_tbl_ProdcrSupp[[#This Row],[PRODR_SUPP_CD]] &amp; " - " &amp; Table_tbl_ProdcrSupp[[#This Row],[PRODR_SUPP_NM]])</f>
        <v>P0052 - Safe-Lite Manufacturing Company</v>
      </c>
      <c r="Q921" s="7" t="s">
        <v>16404</v>
      </c>
      <c r="R921" s="7" t="s">
        <v>16405</v>
      </c>
      <c r="T921" s="2" t="s">
        <v>10369</v>
      </c>
      <c r="U921" s="2" t="s">
        <v>10370</v>
      </c>
      <c r="V921" s="2" t="s">
        <v>10371</v>
      </c>
      <c r="W921" s="2" t="s">
        <v>363</v>
      </c>
      <c r="X921" s="2" t="s">
        <v>10365</v>
      </c>
    </row>
    <row r="922" spans="16:24" x14ac:dyDescent="0.25">
      <c r="P922" s="143" t="str">
        <f>IF(Table_tbl_ProdcrSupp[[#This Row],[PRODR_SUPP_CD]] = "", "", Table_tbl_ProdcrSupp[[#This Row],[PRODR_SUPP_CD]] &amp; " - " &amp; Table_tbl_ProdcrSupp[[#This Row],[PRODR_SUPP_NM]])</f>
        <v>P0326 - Safety Grooving and Grinding</v>
      </c>
      <c r="Q922" s="7" t="s">
        <v>16406</v>
      </c>
      <c r="R922" s="7" t="s">
        <v>16407</v>
      </c>
      <c r="T922" s="2" t="s">
        <v>10366</v>
      </c>
      <c r="U922" s="2" t="s">
        <v>10367</v>
      </c>
      <c r="V922" s="2" t="s">
        <v>10368</v>
      </c>
      <c r="W922" s="2" t="s">
        <v>1494</v>
      </c>
      <c r="X922" s="2" t="s">
        <v>10365</v>
      </c>
    </row>
    <row r="923" spans="16:24" x14ac:dyDescent="0.25">
      <c r="P923" s="143" t="str">
        <f>IF(Table_tbl_ProdcrSupp[[#This Row],[PRODR_SUPP_CD]] = "", "", Table_tbl_ProdcrSupp[[#This Row],[PRODR_SUPP_CD]] &amp; " - " &amp; Table_tbl_ProdcrSupp[[#This Row],[PRODR_SUPP_NM]])</f>
        <v>P0363 - Saint Gobain Technical Fabrics</v>
      </c>
      <c r="Q923" s="7" t="s">
        <v>16408</v>
      </c>
      <c r="R923" s="7" t="s">
        <v>16409</v>
      </c>
      <c r="T923" s="2" t="s">
        <v>10362</v>
      </c>
      <c r="U923" s="2" t="s">
        <v>10363</v>
      </c>
      <c r="V923" s="2" t="s">
        <v>10364</v>
      </c>
      <c r="W923" s="2" t="s">
        <v>273</v>
      </c>
      <c r="X923" s="2" t="s">
        <v>10361</v>
      </c>
    </row>
    <row r="924" spans="16:24" x14ac:dyDescent="0.25">
      <c r="P924" s="143" t="str">
        <f>IF(Table_tbl_ProdcrSupp[[#This Row],[PRODR_SUPP_CD]] = "", "", Table_tbl_ProdcrSupp[[#This Row],[PRODR_SUPP_CD]] &amp; " - " &amp; Table_tbl_ProdcrSupp[[#This Row],[PRODR_SUPP_NM]])</f>
        <v>P1106 - Saint-Gobain ADFORS</v>
      </c>
      <c r="Q924" s="7" t="s">
        <v>17964</v>
      </c>
      <c r="R924" s="7" t="s">
        <v>17965</v>
      </c>
      <c r="T924" s="2" t="s">
        <v>10358</v>
      </c>
      <c r="U924" s="2" t="s">
        <v>10359</v>
      </c>
      <c r="V924" s="2" t="s">
        <v>10360</v>
      </c>
      <c r="W924" s="2" t="s">
        <v>10357</v>
      </c>
      <c r="X924" s="2" t="s">
        <v>10353</v>
      </c>
    </row>
    <row r="925" spans="16:24" x14ac:dyDescent="0.25">
      <c r="P925" s="143" t="str">
        <f>IF(Table_tbl_ProdcrSupp[[#This Row],[PRODR_SUPP_CD]] = "", "", Table_tbl_ProdcrSupp[[#This Row],[PRODR_SUPP_CD]] &amp; " - " &amp; Table_tbl_ProdcrSupp[[#This Row],[PRODR_SUPP_NM]])</f>
        <v>P0617 - Sasol</v>
      </c>
      <c r="Q925" s="7" t="s">
        <v>16410</v>
      </c>
      <c r="R925" s="7" t="s">
        <v>16411</v>
      </c>
      <c r="T925" s="2" t="s">
        <v>10354</v>
      </c>
      <c r="U925" s="2" t="s">
        <v>10355</v>
      </c>
      <c r="V925" s="2" t="s">
        <v>10356</v>
      </c>
      <c r="W925" s="2" t="s">
        <v>7145</v>
      </c>
      <c r="X925" s="2" t="s">
        <v>10353</v>
      </c>
    </row>
    <row r="926" spans="16:24" x14ac:dyDescent="0.25">
      <c r="P926" s="143" t="str">
        <f>IF(Table_tbl_ProdcrSupp[[#This Row],[PRODR_SUPP_CD]] = "", "", Table_tbl_ProdcrSupp[[#This Row],[PRODR_SUPP_CD]] &amp; " - " &amp; Table_tbl_ProdcrSupp[[#This Row],[PRODR_SUPP_NM]])</f>
        <v>P0034 - Schaeffer's Manufacturing</v>
      </c>
      <c r="Q926" s="7" t="s">
        <v>16412</v>
      </c>
      <c r="R926" s="7" t="s">
        <v>16413</v>
      </c>
      <c r="T926" s="2" t="s">
        <v>17256</v>
      </c>
      <c r="U926" s="2" t="s">
        <v>10352</v>
      </c>
      <c r="V926" s="2" t="s">
        <v>17255</v>
      </c>
      <c r="W926" s="2" t="s">
        <v>4825</v>
      </c>
      <c r="X926" s="2" t="s">
        <v>10351</v>
      </c>
    </row>
    <row r="927" spans="16:24" x14ac:dyDescent="0.25">
      <c r="P927" s="143" t="str">
        <f>IF(Table_tbl_ProdcrSupp[[#This Row],[PRODR_SUPP_CD]] = "", "", Table_tbl_ProdcrSupp[[#This Row],[PRODR_SUPP_CD]] &amp; " - " &amp; Table_tbl_ProdcrSupp[[#This Row],[PRODR_SUPP_NM]])</f>
        <v>6090 - SCHAFF &amp; ASSOCIATES, INC., M. C.</v>
      </c>
      <c r="Q927" s="7" t="s">
        <v>16414</v>
      </c>
      <c r="R927" s="7" t="s">
        <v>16415</v>
      </c>
      <c r="T927" s="2" t="s">
        <v>10348</v>
      </c>
      <c r="U927" s="2" t="s">
        <v>10349</v>
      </c>
      <c r="V927" s="2" t="s">
        <v>10350</v>
      </c>
      <c r="W927" s="2" t="s">
        <v>606</v>
      </c>
      <c r="X927" s="2" t="s">
        <v>10347</v>
      </c>
    </row>
    <row r="928" spans="16:24" x14ac:dyDescent="0.25">
      <c r="P928" s="143" t="str">
        <f>IF(Table_tbl_ProdcrSupp[[#This Row],[PRODR_SUPP_CD]] = "", "", Table_tbl_ProdcrSupp[[#This Row],[PRODR_SUPP_CD]] &amp; " - " &amp; Table_tbl_ProdcrSupp[[#This Row],[PRODR_SUPP_NM]])</f>
        <v>1054 - Schildberg Const. Inc.</v>
      </c>
      <c r="Q928" s="7" t="s">
        <v>16416</v>
      </c>
      <c r="R928" s="7" t="s">
        <v>14296</v>
      </c>
      <c r="T928" s="2" t="s">
        <v>10344</v>
      </c>
      <c r="U928" s="2" t="s">
        <v>10345</v>
      </c>
      <c r="V928" s="2" t="s">
        <v>10346</v>
      </c>
      <c r="W928" s="2" t="s">
        <v>230</v>
      </c>
      <c r="X928" s="2" t="s">
        <v>10343</v>
      </c>
    </row>
    <row r="929" spans="16:24" x14ac:dyDescent="0.25">
      <c r="P929" s="143" t="str">
        <f>IF(Table_tbl_ProdcrSupp[[#This Row],[PRODR_SUPP_CD]] = "", "", Table_tbl_ProdcrSupp[[#This Row],[PRODR_SUPP_CD]] &amp; " - " &amp; Table_tbl_ProdcrSupp[[#This Row],[PRODR_SUPP_NM]])</f>
        <v>RM1026 - Schreiers Lumber Co. and Ready Mix</v>
      </c>
      <c r="Q929" s="7" t="s">
        <v>14529</v>
      </c>
      <c r="R929" s="7" t="s">
        <v>14530</v>
      </c>
      <c r="T929" s="2" t="s">
        <v>10340</v>
      </c>
      <c r="U929" s="2" t="s">
        <v>10341</v>
      </c>
      <c r="V929" s="2" t="s">
        <v>10342</v>
      </c>
      <c r="W929" s="2" t="s">
        <v>981</v>
      </c>
      <c r="X929" s="2" t="s">
        <v>10339</v>
      </c>
    </row>
    <row r="930" spans="16:24" x14ac:dyDescent="0.25">
      <c r="P930" s="143" t="str">
        <f>IF(Table_tbl_ProdcrSupp[[#This Row],[PRODR_SUPP_CD]] = "", "", Table_tbl_ProdcrSupp[[#This Row],[PRODR_SUPP_CD]] &amp; " - " &amp; Table_tbl_ProdcrSupp[[#This Row],[PRODR_SUPP_NM]])</f>
        <v>P0502 - Schul International Company, LLC</v>
      </c>
      <c r="Q930" s="7" t="s">
        <v>16417</v>
      </c>
      <c r="R930" s="7" t="s">
        <v>16418</v>
      </c>
      <c r="T930" s="2" t="s">
        <v>10336</v>
      </c>
      <c r="U930" s="2" t="s">
        <v>10337</v>
      </c>
      <c r="V930" s="2" t="s">
        <v>10338</v>
      </c>
      <c r="W930" s="2" t="s">
        <v>744</v>
      </c>
      <c r="X930" s="2" t="s">
        <v>10335</v>
      </c>
    </row>
    <row r="931" spans="16:24" x14ac:dyDescent="0.25">
      <c r="P931" s="143" t="str">
        <f>IF(Table_tbl_ProdcrSupp[[#This Row],[PRODR_SUPP_CD]] = "", "", Table_tbl_ProdcrSupp[[#This Row],[PRODR_SUPP_CD]] &amp; " - " &amp; Table_tbl_ProdcrSupp[[#This Row],[PRODR_SUPP_NM]])</f>
        <v>P0440 - SCI Products, Inc.</v>
      </c>
      <c r="Q931" s="7" t="s">
        <v>16419</v>
      </c>
      <c r="R931" s="7" t="s">
        <v>16420</v>
      </c>
      <c r="T931" s="2" t="s">
        <v>10332</v>
      </c>
      <c r="U931" s="2" t="s">
        <v>10333</v>
      </c>
      <c r="V931" s="2" t="s">
        <v>10334</v>
      </c>
      <c r="W931" s="2" t="s">
        <v>230</v>
      </c>
      <c r="X931" s="2" t="s">
        <v>10331</v>
      </c>
    </row>
    <row r="932" spans="16:24" x14ac:dyDescent="0.25">
      <c r="P932" s="143" t="str">
        <f>IF(Table_tbl_ProdcrSupp[[#This Row],[PRODR_SUPP_CD]] = "", "", Table_tbl_ProdcrSupp[[#This Row],[PRODR_SUPP_CD]] &amp; " - " &amp; Table_tbl_ProdcrSupp[[#This Row],[PRODR_SUPP_NM]])</f>
        <v>3168 - SCODELLER CONSTRUCTION INC.</v>
      </c>
      <c r="Q932" s="7" t="s">
        <v>16421</v>
      </c>
      <c r="R932" s="7" t="s">
        <v>16422</v>
      </c>
      <c r="T932" s="2" t="s">
        <v>10328</v>
      </c>
      <c r="U932" s="2" t="s">
        <v>10329</v>
      </c>
      <c r="V932" s="2" t="s">
        <v>10330</v>
      </c>
      <c r="W932" s="2" t="s">
        <v>173</v>
      </c>
      <c r="X932" s="2" t="s">
        <v>10327</v>
      </c>
    </row>
    <row r="933" spans="16:24" x14ac:dyDescent="0.25">
      <c r="P933" s="143" t="str">
        <f>IF(Table_tbl_ProdcrSupp[[#This Row],[PRODR_SUPP_CD]] = "", "", Table_tbl_ProdcrSupp[[#This Row],[PRODR_SUPP_CD]] &amp; " - " &amp; Table_tbl_ProdcrSupp[[#This Row],[PRODR_SUPP_NM]])</f>
        <v>P0328 - Scotwood Industries</v>
      </c>
      <c r="Q933" s="7" t="s">
        <v>16423</v>
      </c>
      <c r="R933" s="7" t="s">
        <v>16424</v>
      </c>
      <c r="T933" s="2" t="s">
        <v>14618</v>
      </c>
      <c r="U933" s="2" t="s">
        <v>14617</v>
      </c>
      <c r="V933" s="2" t="s">
        <v>14616</v>
      </c>
      <c r="W933" s="2" t="s">
        <v>3663</v>
      </c>
      <c r="X933" s="2" t="s">
        <v>14619</v>
      </c>
    </row>
    <row r="934" spans="16:24" x14ac:dyDescent="0.25">
      <c r="P934" s="143" t="str">
        <f>IF(Table_tbl_ProdcrSupp[[#This Row],[PRODR_SUPP_CD]] = "", "", Table_tbl_ProdcrSupp[[#This Row],[PRODR_SUPP_CD]] &amp; " - " &amp; Table_tbl_ProdcrSupp[[#This Row],[PRODR_SUPP_NM]])</f>
        <v>P0371 - Scougal Rubber</v>
      </c>
      <c r="Q934" s="7" t="s">
        <v>16425</v>
      </c>
      <c r="R934" s="7" t="s">
        <v>16426</v>
      </c>
      <c r="T934" s="2" t="s">
        <v>10324</v>
      </c>
      <c r="U934" s="2" t="s">
        <v>10325</v>
      </c>
      <c r="V934" s="2" t="s">
        <v>10326</v>
      </c>
      <c r="W934" s="2" t="s">
        <v>606</v>
      </c>
      <c r="X934" s="2" t="s">
        <v>10323</v>
      </c>
    </row>
    <row r="935" spans="16:24" x14ac:dyDescent="0.25">
      <c r="P935" s="143" t="str">
        <f>IF(Table_tbl_ProdcrSupp[[#This Row],[PRODR_SUPP_CD]] = "", "", Table_tbl_ProdcrSupp[[#This Row],[PRODR_SUPP_CD]] &amp; " - " &amp; Table_tbl_ProdcrSupp[[#This Row],[PRODR_SUPP_NM]])</f>
        <v>P0383 - SDI</v>
      </c>
      <c r="Q935" s="7" t="s">
        <v>16427</v>
      </c>
      <c r="R935" s="7" t="s">
        <v>16428</v>
      </c>
      <c r="T935" s="2" t="s">
        <v>10320</v>
      </c>
      <c r="U935" s="2" t="s">
        <v>10321</v>
      </c>
      <c r="V935" s="2" t="s">
        <v>10322</v>
      </c>
      <c r="W935" s="2" t="s">
        <v>248</v>
      </c>
      <c r="X935" s="2" t="s">
        <v>10319</v>
      </c>
    </row>
    <row r="936" spans="16:24" x14ac:dyDescent="0.25">
      <c r="P936" s="143" t="str">
        <f>IF(Table_tbl_ProdcrSupp[[#This Row],[PRODR_SUPP_CD]] = "", "", Table_tbl_ProdcrSupp[[#This Row],[PRODR_SUPP_CD]] &amp; " - " &amp; Table_tbl_ProdcrSupp[[#This Row],[PRODR_SUPP_NM]])</f>
        <v>P0734 - Seaboard Asphalt Products</v>
      </c>
      <c r="Q936" s="7" t="s">
        <v>16429</v>
      </c>
      <c r="R936" s="7" t="s">
        <v>16430</v>
      </c>
      <c r="T936" s="2" t="s">
        <v>10316</v>
      </c>
      <c r="U936" s="2" t="s">
        <v>10317</v>
      </c>
      <c r="V936" s="2" t="s">
        <v>10318</v>
      </c>
      <c r="W936" s="2" t="s">
        <v>985</v>
      </c>
      <c r="X936" s="2" t="s">
        <v>10315</v>
      </c>
    </row>
    <row r="937" spans="16:24" x14ac:dyDescent="0.25">
      <c r="P937" s="143" t="str">
        <f>IF(Table_tbl_ProdcrSupp[[#This Row],[PRODR_SUPP_CD]] = "", "", Table_tbl_ProdcrSupp[[#This Row],[PRODR_SUPP_CD]] &amp; " - " &amp; Table_tbl_ProdcrSupp[[#This Row],[PRODR_SUPP_NM]])</f>
        <v>P0263 - Seal Coat Services, Ind. DBA S.C.S. Construction</v>
      </c>
      <c r="Q937" s="7" t="s">
        <v>16431</v>
      </c>
      <c r="R937" s="7" t="s">
        <v>16432</v>
      </c>
      <c r="T937" s="2" t="s">
        <v>10312</v>
      </c>
      <c r="U937" s="2" t="s">
        <v>10313</v>
      </c>
      <c r="V937" s="2" t="s">
        <v>10314</v>
      </c>
      <c r="W937" s="2" t="s">
        <v>10311</v>
      </c>
      <c r="X937" s="2" t="s">
        <v>10310</v>
      </c>
    </row>
    <row r="938" spans="16:24" x14ac:dyDescent="0.25">
      <c r="P938" s="143" t="str">
        <f>IF(Table_tbl_ProdcrSupp[[#This Row],[PRODR_SUPP_CD]] = "", "", Table_tbl_ProdcrSupp[[#This Row],[PRODR_SUPP_CD]] &amp; " - " &amp; Table_tbl_ProdcrSupp[[#This Row],[PRODR_SUPP_NM]])</f>
        <v>P0056 - Seibulite</v>
      </c>
      <c r="Q938" s="7" t="s">
        <v>16433</v>
      </c>
      <c r="R938" s="7" t="s">
        <v>16434</v>
      </c>
      <c r="T938" s="2" t="s">
        <v>10307</v>
      </c>
      <c r="U938" s="2" t="s">
        <v>10308</v>
      </c>
      <c r="V938" s="2" t="s">
        <v>10309</v>
      </c>
      <c r="W938" s="2" t="s">
        <v>7977</v>
      </c>
      <c r="X938" s="2" t="s">
        <v>10306</v>
      </c>
    </row>
    <row r="939" spans="16:24" x14ac:dyDescent="0.25">
      <c r="P939" s="143" t="str">
        <f>IF(Table_tbl_ProdcrSupp[[#This Row],[PRODR_SUPP_CD]] = "", "", Table_tbl_ProdcrSupp[[#This Row],[PRODR_SUPP_CD]] &amp; " - " &amp; Table_tbl_ProdcrSupp[[#This Row],[PRODR_SUPP_NM]])</f>
        <v>P0464 - Seismic Energy Products</v>
      </c>
      <c r="Q939" s="7" t="s">
        <v>16435</v>
      </c>
      <c r="R939" s="7" t="s">
        <v>16436</v>
      </c>
      <c r="T939" s="2" t="s">
        <v>10303</v>
      </c>
      <c r="U939" s="2" t="s">
        <v>10304</v>
      </c>
      <c r="V939" s="2" t="s">
        <v>10305</v>
      </c>
      <c r="W939" s="2" t="s">
        <v>2734</v>
      </c>
      <c r="X939" s="2" t="s">
        <v>10302</v>
      </c>
    </row>
    <row r="940" spans="16:24" x14ac:dyDescent="0.25">
      <c r="P940" s="143" t="str">
        <f>IF(Table_tbl_ProdcrSupp[[#This Row],[PRODR_SUPP_CD]] = "", "", Table_tbl_ProdcrSupp[[#This Row],[PRODR_SUPP_CD]] &amp; " - " &amp; Table_tbl_ProdcrSupp[[#This Row],[PRODR_SUPP_NM]])</f>
        <v>P0315 - SEM Materials</v>
      </c>
      <c r="Q940" s="7" t="s">
        <v>16437</v>
      </c>
      <c r="R940" s="7" t="s">
        <v>17375</v>
      </c>
      <c r="T940" s="2" t="s">
        <v>10299</v>
      </c>
      <c r="U940" s="2" t="s">
        <v>10300</v>
      </c>
      <c r="V940" s="2" t="s">
        <v>10301</v>
      </c>
      <c r="W940" s="2" t="s">
        <v>10298</v>
      </c>
      <c r="X940" s="2" t="s">
        <v>10297</v>
      </c>
    </row>
    <row r="941" spans="16:24" x14ac:dyDescent="0.25">
      <c r="P941" s="143" t="str">
        <f>IF(Table_tbl_ProdcrSupp[[#This Row],[PRODR_SUPP_CD]] = "", "", Table_tbl_ProdcrSupp[[#This Row],[PRODR_SUPP_CD]] &amp; " - " &amp; Table_tbl_ProdcrSupp[[#This Row],[PRODR_SUPP_NM]])</f>
        <v>P0345 - Service Pro</v>
      </c>
      <c r="Q941" s="7" t="s">
        <v>16438</v>
      </c>
      <c r="R941" s="7" t="s">
        <v>16439</v>
      </c>
      <c r="T941" s="2" t="s">
        <v>16977</v>
      </c>
      <c r="U941" s="2" t="s">
        <v>16976</v>
      </c>
      <c r="V941" s="2" t="s">
        <v>16975</v>
      </c>
      <c r="W941" s="2" t="s">
        <v>591</v>
      </c>
      <c r="X941" s="2" t="s">
        <v>10292</v>
      </c>
    </row>
    <row r="942" spans="16:24" x14ac:dyDescent="0.25">
      <c r="P942" s="143" t="str">
        <f>IF(Table_tbl_ProdcrSupp[[#This Row],[PRODR_SUPP_CD]] = "", "", Table_tbl_ProdcrSupp[[#This Row],[PRODR_SUPP_CD]] &amp; " - " &amp; Table_tbl_ProdcrSupp[[#This Row],[PRODR_SUPP_NM]])</f>
        <v>P0425 - Service Wire Company</v>
      </c>
      <c r="Q942" s="7" t="s">
        <v>16440</v>
      </c>
      <c r="R942" s="7" t="s">
        <v>16441</v>
      </c>
      <c r="T942" s="2" t="s">
        <v>10294</v>
      </c>
      <c r="U942" s="2" t="s">
        <v>10295</v>
      </c>
      <c r="V942" s="2" t="s">
        <v>10296</v>
      </c>
      <c r="W942" s="2" t="s">
        <v>10293</v>
      </c>
      <c r="X942" s="2" t="s">
        <v>10292</v>
      </c>
    </row>
    <row r="943" spans="16:24" x14ac:dyDescent="0.25">
      <c r="P943" s="143" t="str">
        <f>IF(Table_tbl_ProdcrSupp[[#This Row],[PRODR_SUPP_CD]] = "", "", Table_tbl_ProdcrSupp[[#This Row],[PRODR_SUPP_CD]] &amp; " - " &amp; Table_tbl_ProdcrSupp[[#This Row],[PRODR_SUPP_NM]])</f>
        <v>2955 - Shaw Technologies, Inc.</v>
      </c>
      <c r="Q943" s="7" t="s">
        <v>17376</v>
      </c>
      <c r="R943" s="7" t="s">
        <v>16442</v>
      </c>
      <c r="T943" s="2" t="s">
        <v>10289</v>
      </c>
      <c r="U943" s="2" t="s">
        <v>10290</v>
      </c>
      <c r="V943" s="2" t="s">
        <v>10291</v>
      </c>
      <c r="W943" s="2" t="s">
        <v>2340</v>
      </c>
      <c r="X943" s="2" t="s">
        <v>10288</v>
      </c>
    </row>
    <row r="944" spans="16:24" x14ac:dyDescent="0.25">
      <c r="P944" s="143" t="str">
        <f>IF(Table_tbl_ProdcrSupp[[#This Row],[PRODR_SUPP_CD]] = "", "", Table_tbl_ProdcrSupp[[#This Row],[PRODR_SUPP_CD]] &amp; " - " &amp; Table_tbl_ProdcrSupp[[#This Row],[PRODR_SUPP_NM]])</f>
        <v>P0237 - Sherwin Williams</v>
      </c>
      <c r="Q944" s="7" t="s">
        <v>16443</v>
      </c>
      <c r="R944" s="7" t="s">
        <v>16444</v>
      </c>
      <c r="T944" s="2" t="s">
        <v>17257</v>
      </c>
      <c r="U944" s="2" t="s">
        <v>14338</v>
      </c>
      <c r="V944" s="2" t="s">
        <v>14337</v>
      </c>
      <c r="W944" s="2" t="s">
        <v>2439</v>
      </c>
      <c r="X944" s="2" t="s">
        <v>14339</v>
      </c>
    </row>
    <row r="945" spans="16:24" x14ac:dyDescent="0.25">
      <c r="P945" s="143" t="str">
        <f>IF(Table_tbl_ProdcrSupp[[#This Row],[PRODR_SUPP_CD]] = "", "", Table_tbl_ProdcrSupp[[#This Row],[PRODR_SUPP_CD]] &amp; " - " &amp; Table_tbl_ProdcrSupp[[#This Row],[PRODR_SUPP_NM]])</f>
        <v>P0524 - Shoreline Steel</v>
      </c>
      <c r="Q945" s="7" t="s">
        <v>16445</v>
      </c>
      <c r="R945" s="7" t="s">
        <v>17966</v>
      </c>
      <c r="T945" s="2" t="s">
        <v>10285</v>
      </c>
      <c r="U945" s="2" t="s">
        <v>10286</v>
      </c>
      <c r="V945" s="2" t="s">
        <v>10287</v>
      </c>
      <c r="W945" s="2" t="s">
        <v>591</v>
      </c>
      <c r="X945" s="2" t="s">
        <v>10284</v>
      </c>
    </row>
    <row r="946" spans="16:24" x14ac:dyDescent="0.25">
      <c r="P946" s="143" t="str">
        <f>IF(Table_tbl_ProdcrSupp[[#This Row],[PRODR_SUPP_CD]] = "", "", Table_tbl_ProdcrSupp[[#This Row],[PRODR_SUPP_CD]] &amp; " - " &amp; Table_tbl_ProdcrSupp[[#This Row],[PRODR_SUPP_NM]])</f>
        <v>P0373 - Shur-Tite Products</v>
      </c>
      <c r="Q946" s="7" t="s">
        <v>16446</v>
      </c>
      <c r="R946" s="7" t="s">
        <v>16447</v>
      </c>
      <c r="T946" s="2" t="s">
        <v>10281</v>
      </c>
      <c r="U946" s="2" t="s">
        <v>10282</v>
      </c>
      <c r="V946" s="2" t="s">
        <v>10283</v>
      </c>
      <c r="W946" s="2" t="s">
        <v>9929</v>
      </c>
      <c r="X946" s="2" t="s">
        <v>10280</v>
      </c>
    </row>
    <row r="947" spans="16:24" x14ac:dyDescent="0.25">
      <c r="P947" s="143" t="str">
        <f>IF(Table_tbl_ProdcrSupp[[#This Row],[PRODR_SUPP_CD]] = "", "", Table_tbl_ProdcrSupp[[#This Row],[PRODR_SUPP_CD]] &amp; " - " &amp; Table_tbl_ProdcrSupp[[#This Row],[PRODR_SUPP_NM]])</f>
        <v>P0268 - SI Geosolutions</v>
      </c>
      <c r="Q947" s="7" t="s">
        <v>16448</v>
      </c>
      <c r="R947" s="7" t="s">
        <v>16449</v>
      </c>
      <c r="T947" s="2" t="s">
        <v>10277</v>
      </c>
      <c r="U947" s="2" t="s">
        <v>10278</v>
      </c>
      <c r="V947" s="2" t="s">
        <v>10279</v>
      </c>
      <c r="W947" s="2" t="s">
        <v>10276</v>
      </c>
      <c r="X947" s="2" t="s">
        <v>10275</v>
      </c>
    </row>
    <row r="948" spans="16:24" x14ac:dyDescent="0.25">
      <c r="P948" s="143" t="str">
        <f>IF(Table_tbl_ProdcrSupp[[#This Row],[PRODR_SUPP_CD]] = "", "", Table_tbl_ProdcrSupp[[#This Row],[PRODR_SUPP_CD]] &amp; " - " &amp; Table_tbl_ProdcrSupp[[#This Row],[PRODR_SUPP_NM]])</f>
        <v>P0727 - Siebert Powder Coatings</v>
      </c>
      <c r="Q948" s="7" t="s">
        <v>16450</v>
      </c>
      <c r="R948" s="7" t="s">
        <v>16451</v>
      </c>
      <c r="T948" s="2" t="s">
        <v>10272</v>
      </c>
      <c r="U948" s="2" t="s">
        <v>10273</v>
      </c>
      <c r="V948" s="2" t="s">
        <v>10274</v>
      </c>
      <c r="W948" s="2" t="s">
        <v>10271</v>
      </c>
      <c r="X948" s="2" t="s">
        <v>10270</v>
      </c>
    </row>
    <row r="949" spans="16:24" x14ac:dyDescent="0.25">
      <c r="P949" s="143" t="str">
        <f>IF(Table_tbl_ProdcrSupp[[#This Row],[PRODR_SUPP_CD]] = "", "", Table_tbl_ProdcrSupp[[#This Row],[PRODR_SUPP_CD]] &amp; " - " &amp; Table_tbl_ProdcrSupp[[#This Row],[PRODR_SUPP_NM]])</f>
        <v>P1067 - Sietz Quarry</v>
      </c>
      <c r="Q949" s="7" t="s">
        <v>17222</v>
      </c>
      <c r="R949" s="7" t="s">
        <v>14299</v>
      </c>
      <c r="T949" s="2" t="s">
        <v>10267</v>
      </c>
      <c r="U949" s="2" t="s">
        <v>10268</v>
      </c>
      <c r="V949" s="2" t="s">
        <v>10269</v>
      </c>
      <c r="W949" s="2" t="s">
        <v>669</v>
      </c>
      <c r="X949" s="2" t="s">
        <v>10266</v>
      </c>
    </row>
    <row r="950" spans="16:24" x14ac:dyDescent="0.25">
      <c r="P950" s="143" t="str">
        <f>IF(Table_tbl_ProdcrSupp[[#This Row],[PRODR_SUPP_CD]] = "", "", Table_tbl_ProdcrSupp[[#This Row],[PRODR_SUPP_CD]] &amp; " - " &amp; Table_tbl_ProdcrSupp[[#This Row],[PRODR_SUPP_NM]])</f>
        <v>P0073 - Signal, Inc.</v>
      </c>
      <c r="Q950" s="7" t="s">
        <v>16452</v>
      </c>
      <c r="R950" s="7" t="s">
        <v>16453</v>
      </c>
      <c r="T950" s="2" t="s">
        <v>17418</v>
      </c>
      <c r="U950" s="2" t="s">
        <v>10265</v>
      </c>
      <c r="V950" s="2" t="s">
        <v>16978</v>
      </c>
      <c r="W950" s="2" t="s">
        <v>1225</v>
      </c>
      <c r="X950" s="2" t="s">
        <v>17419</v>
      </c>
    </row>
    <row r="951" spans="16:24" x14ac:dyDescent="0.25">
      <c r="P951" s="143" t="str">
        <f>IF(Table_tbl_ProdcrSupp[[#This Row],[PRODR_SUPP_CD]] = "", "", Table_tbl_ProdcrSupp[[#This Row],[PRODR_SUPP_CD]] &amp; " - " &amp; Table_tbl_ProdcrSupp[[#This Row],[PRODR_SUPP_NM]])</f>
        <v>C175 - Sika Corporation</v>
      </c>
      <c r="Q951" s="7" t="s">
        <v>17377</v>
      </c>
      <c r="R951" s="7" t="s">
        <v>16454</v>
      </c>
      <c r="T951" s="2" t="s">
        <v>10262</v>
      </c>
      <c r="U951" s="2" t="s">
        <v>10263</v>
      </c>
      <c r="V951" s="2" t="s">
        <v>10264</v>
      </c>
      <c r="W951" s="2" t="s">
        <v>1225</v>
      </c>
      <c r="X951" s="2" t="s">
        <v>10261</v>
      </c>
    </row>
    <row r="952" spans="16:24" x14ac:dyDescent="0.25">
      <c r="P952" s="143" t="str">
        <f>IF(Table_tbl_ProdcrSupp[[#This Row],[PRODR_SUPP_CD]] = "", "", Table_tbl_ProdcrSupp[[#This Row],[PRODR_SUPP_CD]] &amp; " - " &amp; Table_tbl_ProdcrSupp[[#This Row],[PRODR_SUPP_NM]])</f>
        <v>P0927 - Silex Group</v>
      </c>
      <c r="Q952" s="7" t="s">
        <v>16455</v>
      </c>
      <c r="R952" s="7" t="s">
        <v>16456</v>
      </c>
      <c r="T952" s="2" t="s">
        <v>10258</v>
      </c>
      <c r="U952" s="2" t="s">
        <v>10259</v>
      </c>
      <c r="V952" s="2" t="s">
        <v>10260</v>
      </c>
      <c r="W952" s="2" t="s">
        <v>2674</v>
      </c>
      <c r="X952" s="2" t="s">
        <v>10257</v>
      </c>
    </row>
    <row r="953" spans="16:24" x14ac:dyDescent="0.25">
      <c r="P953" s="143" t="str">
        <f>IF(Table_tbl_ProdcrSupp[[#This Row],[PRODR_SUPP_CD]] = "", "", Table_tbl_ProdcrSupp[[#This Row],[PRODR_SUPP_CD]] &amp; " - " &amp; Table_tbl_ProdcrSupp[[#This Row],[PRODR_SUPP_NM]])</f>
        <v>EC43 - Silt Sock</v>
      </c>
      <c r="Q953" s="7" t="s">
        <v>16457</v>
      </c>
      <c r="R953" s="7" t="s">
        <v>16458</v>
      </c>
      <c r="T953" s="2" t="s">
        <v>10254</v>
      </c>
      <c r="U953" s="2" t="s">
        <v>10255</v>
      </c>
      <c r="V953" s="2" t="s">
        <v>10256</v>
      </c>
      <c r="W953" s="2" t="s">
        <v>3584</v>
      </c>
      <c r="X953" s="2" t="s">
        <v>10253</v>
      </c>
    </row>
    <row r="954" spans="16:24" x14ac:dyDescent="0.25">
      <c r="P954" s="143" t="str">
        <f>IF(Table_tbl_ProdcrSupp[[#This Row],[PRODR_SUPP_CD]] = "", "", Table_tbl_ProdcrSupp[[#This Row],[PRODR_SUPP_CD]] &amp; " - " &amp; Table_tbl_ProdcrSupp[[#This Row],[PRODR_SUPP_NM]])</f>
        <v>P0018 - Silt-Saver, Inc.</v>
      </c>
      <c r="Q954" s="7" t="s">
        <v>16459</v>
      </c>
      <c r="R954" s="7" t="s">
        <v>16460</v>
      </c>
      <c r="T954" s="2" t="s">
        <v>10250</v>
      </c>
      <c r="U954" s="2" t="s">
        <v>10251</v>
      </c>
      <c r="V954" s="2" t="s">
        <v>10252</v>
      </c>
      <c r="W954" s="2" t="s">
        <v>10249</v>
      </c>
      <c r="X954" s="2" t="s">
        <v>10248</v>
      </c>
    </row>
    <row r="955" spans="16:24" x14ac:dyDescent="0.25">
      <c r="P955" s="143" t="str">
        <f>IF(Table_tbl_ProdcrSupp[[#This Row],[PRODR_SUPP_CD]] = "", "", Table_tbl_ProdcrSupp[[#This Row],[PRODR_SUPP_CD]] &amp; " - " &amp; Table_tbl_ProdcrSupp[[#This Row],[PRODR_SUPP_NM]])</f>
        <v>P0984 - Siltworm</v>
      </c>
      <c r="Q955" s="7" t="s">
        <v>16461</v>
      </c>
      <c r="R955" s="7" t="s">
        <v>16462</v>
      </c>
      <c r="T955" s="2" t="s">
        <v>10245</v>
      </c>
      <c r="U955" s="2" t="s">
        <v>10246</v>
      </c>
      <c r="V955" s="2" t="s">
        <v>10247</v>
      </c>
      <c r="W955" s="2" t="s">
        <v>891</v>
      </c>
      <c r="X955" s="2" t="s">
        <v>10241</v>
      </c>
    </row>
    <row r="956" spans="16:24" x14ac:dyDescent="0.25">
      <c r="P956" s="143" t="str">
        <f>IF(Table_tbl_ProdcrSupp[[#This Row],[PRODR_SUPP_CD]] = "", "", Table_tbl_ProdcrSupp[[#This Row],[PRODR_SUPP_CD]] &amp; " - " &amp; Table_tbl_ProdcrSupp[[#This Row],[PRODR_SUPP_NM]])</f>
        <v>F232 - Simon Construction</v>
      </c>
      <c r="Q956" s="7" t="s">
        <v>16463</v>
      </c>
      <c r="R956" s="7" t="s">
        <v>14014</v>
      </c>
      <c r="T956" s="2" t="s">
        <v>10242</v>
      </c>
      <c r="U956" s="2" t="s">
        <v>10243</v>
      </c>
      <c r="V956" s="2" t="s">
        <v>10244</v>
      </c>
      <c r="W956" s="2" t="s">
        <v>557</v>
      </c>
      <c r="X956" s="2" t="s">
        <v>10241</v>
      </c>
    </row>
    <row r="957" spans="16:24" x14ac:dyDescent="0.25">
      <c r="P957" s="143" t="str">
        <f>IF(Table_tbl_ProdcrSupp[[#This Row],[PRODR_SUPP_CD]] = "", "", Table_tbl_ProdcrSupp[[#This Row],[PRODR_SUPP_CD]] &amp; " - " &amp; Table_tbl_ProdcrSupp[[#This Row],[PRODR_SUPP_NM]])</f>
        <v>2853 - SIMON CONTRACTORS INC.</v>
      </c>
      <c r="Q957" s="7" t="s">
        <v>14531</v>
      </c>
      <c r="R957" s="7" t="s">
        <v>14016</v>
      </c>
      <c r="T957" s="2" t="s">
        <v>10238</v>
      </c>
      <c r="U957" s="2" t="s">
        <v>10239</v>
      </c>
      <c r="V957" s="2" t="s">
        <v>10240</v>
      </c>
      <c r="W957" s="2" t="s">
        <v>794</v>
      </c>
      <c r="X957" s="2" t="s">
        <v>10228</v>
      </c>
    </row>
    <row r="958" spans="16:24" x14ac:dyDescent="0.25">
      <c r="P958" s="143" t="str">
        <f>IF(Table_tbl_ProdcrSupp[[#This Row],[PRODR_SUPP_CD]] = "", "", Table_tbl_ProdcrSupp[[#This Row],[PRODR_SUPP_CD]] &amp; " - " &amp; Table_tbl_ProdcrSupp[[#This Row],[PRODR_SUPP_NM]])</f>
        <v>C0134 - Simon-Loring Quarry</v>
      </c>
      <c r="Q958" s="7" t="s">
        <v>16464</v>
      </c>
      <c r="R958" s="7" t="s">
        <v>16465</v>
      </c>
      <c r="T958" s="2" t="s">
        <v>10235</v>
      </c>
      <c r="U958" s="2" t="s">
        <v>10236</v>
      </c>
      <c r="V958" s="2" t="s">
        <v>10237</v>
      </c>
      <c r="W958" s="2" t="s">
        <v>1608</v>
      </c>
      <c r="X958" s="2" t="s">
        <v>10228</v>
      </c>
    </row>
    <row r="959" spans="16:24" x14ac:dyDescent="0.25">
      <c r="P959" s="143" t="str">
        <f>IF(Table_tbl_ProdcrSupp[[#This Row],[PRODR_SUPP_CD]] = "", "", Table_tbl_ProdcrSupp[[#This Row],[PRODR_SUPP_CD]] &amp; " - " &amp; Table_tbl_ProdcrSupp[[#This Row],[PRODR_SUPP_NM]])</f>
        <v>P0303 - Simpson Strong Tie</v>
      </c>
      <c r="Q959" s="7" t="s">
        <v>16466</v>
      </c>
      <c r="R959" s="7" t="s">
        <v>16467</v>
      </c>
      <c r="T959" s="2" t="s">
        <v>10232</v>
      </c>
      <c r="U959" s="2" t="s">
        <v>10233</v>
      </c>
      <c r="V959" s="2" t="s">
        <v>10234</v>
      </c>
      <c r="W959" s="2" t="s">
        <v>277</v>
      </c>
      <c r="X959" s="2" t="s">
        <v>10228</v>
      </c>
    </row>
    <row r="960" spans="16:24" x14ac:dyDescent="0.25">
      <c r="P960" s="143" t="str">
        <f>IF(Table_tbl_ProdcrSupp[[#This Row],[PRODR_SUPP_CD]] = "", "", Table_tbl_ProdcrSupp[[#This Row],[PRODR_SUPP_CD]] &amp; " - " &amp; Table_tbl_ProdcrSupp[[#This Row],[PRODR_SUPP_NM]])</f>
        <v>P0706 - Sinclair</v>
      </c>
      <c r="Q960" s="7" t="s">
        <v>16468</v>
      </c>
      <c r="R960" s="7" t="s">
        <v>16469</v>
      </c>
      <c r="T960" s="2" t="s">
        <v>10229</v>
      </c>
      <c r="U960" s="2" t="s">
        <v>10230</v>
      </c>
      <c r="V960" s="2" t="s">
        <v>10231</v>
      </c>
      <c r="W960" s="2" t="s">
        <v>692</v>
      </c>
      <c r="X960" s="2" t="s">
        <v>10228</v>
      </c>
    </row>
    <row r="961" spans="16:24" x14ac:dyDescent="0.25">
      <c r="P961" s="143" t="str">
        <f>IF(Table_tbl_ProdcrSupp[[#This Row],[PRODR_SUPP_CD]] = "", "", Table_tbl_ProdcrSupp[[#This Row],[PRODR_SUPP_CD]] &amp; " - " &amp; Table_tbl_ProdcrSupp[[#This Row],[PRODR_SUPP_NM]])</f>
        <v>P0789 - Sine Wall</v>
      </c>
      <c r="Q961" s="7" t="s">
        <v>16470</v>
      </c>
      <c r="R961" s="7" t="s">
        <v>16471</v>
      </c>
      <c r="T961" s="2" t="s">
        <v>10225</v>
      </c>
      <c r="U961" s="2" t="s">
        <v>10226</v>
      </c>
      <c r="V961" s="2" t="s">
        <v>10227</v>
      </c>
      <c r="W961" s="2" t="s">
        <v>10224</v>
      </c>
      <c r="X961" s="2" t="s">
        <v>10223</v>
      </c>
    </row>
    <row r="962" spans="16:24" x14ac:dyDescent="0.25">
      <c r="P962" s="143" t="str">
        <f>IF(Table_tbl_ProdcrSupp[[#This Row],[PRODR_SUPP_CD]] = "", "", Table_tbl_ProdcrSupp[[#This Row],[PRODR_SUPP_CD]] &amp; " - " &amp; Table_tbl_ProdcrSupp[[#This Row],[PRODR_SUPP_NM]])</f>
        <v>RM1027 - Siouxland Concrete Company Div of Lyman-Richey</v>
      </c>
      <c r="Q962" s="7" t="s">
        <v>14532</v>
      </c>
      <c r="R962" s="7" t="s">
        <v>14533</v>
      </c>
      <c r="T962" s="2" t="s">
        <v>10220</v>
      </c>
      <c r="U962" s="2" t="s">
        <v>10221</v>
      </c>
      <c r="V962" s="2" t="s">
        <v>10222</v>
      </c>
      <c r="W962" s="2" t="s">
        <v>10219</v>
      </c>
      <c r="X962" s="2" t="s">
        <v>10218</v>
      </c>
    </row>
    <row r="963" spans="16:24" x14ac:dyDescent="0.25">
      <c r="P963" s="143" t="str">
        <f>IF(Table_tbl_ProdcrSupp[[#This Row],[PRODR_SUPP_CD]] = "", "", Table_tbl_ProdcrSupp[[#This Row],[PRODR_SUPP_CD]] &amp; " - " &amp; Table_tbl_ProdcrSupp[[#This Row],[PRODR_SUPP_NM]])</f>
        <v>A00210 - Site Material</v>
      </c>
      <c r="Q963" s="7" t="s">
        <v>16472</v>
      </c>
      <c r="R963" s="7" t="s">
        <v>16473</v>
      </c>
      <c r="T963" s="2" t="s">
        <v>10215</v>
      </c>
      <c r="U963" s="2" t="s">
        <v>10216</v>
      </c>
      <c r="V963" s="2" t="s">
        <v>10217</v>
      </c>
      <c r="W963" s="2" t="s">
        <v>367</v>
      </c>
      <c r="X963" s="2" t="s">
        <v>10214</v>
      </c>
    </row>
    <row r="964" spans="16:24" x14ac:dyDescent="0.25">
      <c r="P964" s="143" t="str">
        <f>IF(Table_tbl_ProdcrSupp[[#This Row],[PRODR_SUPP_CD]] = "", "", Table_tbl_ProdcrSupp[[#This Row],[PRODR_SUPP_CD]] &amp; " - " &amp; Table_tbl_ProdcrSupp[[#This Row],[PRODR_SUPP_NM]])</f>
        <v>P0007 - SK Biosciences</v>
      </c>
      <c r="Q964" s="7" t="s">
        <v>16474</v>
      </c>
      <c r="R964" s="7" t="s">
        <v>16475</v>
      </c>
      <c r="T964" s="2" t="s">
        <v>10211</v>
      </c>
      <c r="U964" s="2" t="s">
        <v>10212</v>
      </c>
      <c r="V964" s="2" t="s">
        <v>10213</v>
      </c>
      <c r="W964" s="2" t="s">
        <v>277</v>
      </c>
      <c r="X964" s="2" t="s">
        <v>10210</v>
      </c>
    </row>
    <row r="965" spans="16:24" x14ac:dyDescent="0.25">
      <c r="P965" s="143" t="str">
        <f>IF(Table_tbl_ProdcrSupp[[#This Row],[PRODR_SUPP_CD]] = "", "", Table_tbl_ProdcrSupp[[#This Row],[PRODR_SUPP_CD]] &amp; " - " &amp; Table_tbl_ProdcrSupp[[#This Row],[PRODR_SUPP_NM]])</f>
        <v>P0658 - Skaps Industries</v>
      </c>
      <c r="Q965" s="7" t="s">
        <v>16476</v>
      </c>
      <c r="R965" s="7" t="s">
        <v>16477</v>
      </c>
      <c r="T965" s="2" t="s">
        <v>10207</v>
      </c>
      <c r="U965" s="2" t="s">
        <v>10208</v>
      </c>
      <c r="V965" s="2" t="s">
        <v>10209</v>
      </c>
      <c r="W965" s="2" t="s">
        <v>322</v>
      </c>
      <c r="X965" s="2" t="s">
        <v>10206</v>
      </c>
    </row>
    <row r="966" spans="16:24" x14ac:dyDescent="0.25">
      <c r="P966" s="143" t="str">
        <f>IF(Table_tbl_ProdcrSupp[[#This Row],[PRODR_SUPP_CD]] = "", "", Table_tbl_ProdcrSupp[[#This Row],[PRODR_SUPP_CD]] &amp; " - " &amp; Table_tbl_ProdcrSupp[[#This Row],[PRODR_SUPP_NM]])</f>
        <v>P0661 - Skyline Steel</v>
      </c>
      <c r="Q966" s="7" t="s">
        <v>16478</v>
      </c>
      <c r="R966" s="7" t="s">
        <v>16479</v>
      </c>
      <c r="T966" s="2" t="s">
        <v>10203</v>
      </c>
      <c r="U966" s="2" t="s">
        <v>10204</v>
      </c>
      <c r="V966" s="2" t="s">
        <v>10205</v>
      </c>
      <c r="W966" s="2" t="s">
        <v>4166</v>
      </c>
      <c r="X966" s="2" t="s">
        <v>10198</v>
      </c>
    </row>
    <row r="967" spans="16:24" x14ac:dyDescent="0.25">
      <c r="P967" s="143" t="str">
        <f>IF(Table_tbl_ProdcrSupp[[#This Row],[PRODR_SUPP_CD]] = "", "", Table_tbl_ProdcrSupp[[#This Row],[PRODR_SUPP_CD]] &amp; " - " &amp; Table_tbl_ProdcrSupp[[#This Row],[PRODR_SUPP_NM]])</f>
        <v>PC044 - Skyway Cement Company LLC</v>
      </c>
      <c r="Q967" s="7" t="s">
        <v>16480</v>
      </c>
      <c r="R967" s="7" t="s">
        <v>16481</v>
      </c>
      <c r="T967" s="2" t="s">
        <v>10200</v>
      </c>
      <c r="U967" s="2" t="s">
        <v>10201</v>
      </c>
      <c r="V967" s="2" t="s">
        <v>10202</v>
      </c>
      <c r="W967" s="2" t="s">
        <v>10199</v>
      </c>
      <c r="X967" s="2" t="s">
        <v>10198</v>
      </c>
    </row>
    <row r="968" spans="16:24" x14ac:dyDescent="0.25">
      <c r="P968" s="143" t="str">
        <f>IF(Table_tbl_ProdcrSupp[[#This Row],[PRODR_SUPP_CD]] = "", "", Table_tbl_ProdcrSupp[[#This Row],[PRODR_SUPP_CD]] &amp; " - " &amp; Table_tbl_ProdcrSupp[[#This Row],[PRODR_SUPP_NM]])</f>
        <v>P0332 - Slafter Oil</v>
      </c>
      <c r="Q968" s="7" t="s">
        <v>16482</v>
      </c>
      <c r="R968" s="7" t="s">
        <v>16483</v>
      </c>
      <c r="T968" s="2" t="s">
        <v>10195</v>
      </c>
      <c r="U968" s="2" t="s">
        <v>10196</v>
      </c>
      <c r="V968" s="2" t="s">
        <v>10197</v>
      </c>
      <c r="W968" s="2" t="s">
        <v>193</v>
      </c>
      <c r="X968" s="2" t="s">
        <v>10194</v>
      </c>
    </row>
    <row r="969" spans="16:24" x14ac:dyDescent="0.25">
      <c r="P969" s="143" t="str">
        <f>IF(Table_tbl_ProdcrSupp[[#This Row],[PRODR_SUPP_CD]] = "", "", Table_tbl_ProdcrSupp[[#This Row],[PRODR_SUPP_CD]] &amp; " - " &amp; Table_tbl_ProdcrSupp[[#This Row],[PRODR_SUPP_NM]])</f>
        <v>P0558 - SMI</v>
      </c>
      <c r="Q969" s="7" t="s">
        <v>16484</v>
      </c>
      <c r="R969" s="7" t="s">
        <v>16485</v>
      </c>
      <c r="T969" s="2" t="s">
        <v>10191</v>
      </c>
      <c r="U969" s="2" t="s">
        <v>10192</v>
      </c>
      <c r="V969" s="2" t="s">
        <v>10193</v>
      </c>
      <c r="W969" s="2" t="s">
        <v>591</v>
      </c>
      <c r="X969" s="2" t="s">
        <v>10187</v>
      </c>
    </row>
    <row r="970" spans="16:24" x14ac:dyDescent="0.25">
      <c r="P970" s="143" t="str">
        <f>IF(Table_tbl_ProdcrSupp[[#This Row],[PRODR_SUPP_CD]] = "", "", Table_tbl_ProdcrSupp[[#This Row],[PRODR_SUPP_CD]] &amp; " - " &amp; Table_tbl_ProdcrSupp[[#This Row],[PRODR_SUPP_NM]])</f>
        <v>P1042 - Smith Fertilizer &amp; Grain</v>
      </c>
      <c r="Q970" s="7" t="s">
        <v>16486</v>
      </c>
      <c r="R970" s="7" t="s">
        <v>16487</v>
      </c>
      <c r="T970" s="2" t="s">
        <v>10188</v>
      </c>
      <c r="U970" s="2" t="s">
        <v>10189</v>
      </c>
      <c r="V970" s="2" t="s">
        <v>10190</v>
      </c>
      <c r="W970" s="2" t="s">
        <v>277</v>
      </c>
      <c r="X970" s="2" t="s">
        <v>10187</v>
      </c>
    </row>
    <row r="971" spans="16:24" x14ac:dyDescent="0.25">
      <c r="P971" s="143" t="str">
        <f>IF(Table_tbl_ProdcrSupp[[#This Row],[PRODR_SUPP_CD]] = "", "", Table_tbl_ProdcrSupp[[#This Row],[PRODR_SUPP_CD]] &amp; " - " &amp; Table_tbl_ProdcrSupp[[#This Row],[PRODR_SUPP_NM]])</f>
        <v>P0811 - Soilworks</v>
      </c>
      <c r="Q971" s="7" t="s">
        <v>16488</v>
      </c>
      <c r="R971" s="7" t="s">
        <v>16489</v>
      </c>
      <c r="T971" s="2" t="s">
        <v>10184</v>
      </c>
      <c r="U971" s="2" t="s">
        <v>10185</v>
      </c>
      <c r="V971" s="2" t="s">
        <v>10186</v>
      </c>
      <c r="W971" s="2" t="s">
        <v>10183</v>
      </c>
      <c r="X971" s="2" t="s">
        <v>10182</v>
      </c>
    </row>
    <row r="972" spans="16:24" x14ac:dyDescent="0.25">
      <c r="P972" s="143" t="str">
        <f>IF(Table_tbl_ProdcrSupp[[#This Row],[PRODR_SUPP_CD]] = "", "", Table_tbl_ProdcrSupp[[#This Row],[PRODR_SUPP_CD]] &amp; " - " &amp; Table_tbl_ProdcrSupp[[#This Row],[PRODR_SUPP_NM]])</f>
        <v>P1035 - Soleno, Inc</v>
      </c>
      <c r="Q972" s="7" t="s">
        <v>16490</v>
      </c>
      <c r="R972" s="7" t="s">
        <v>16491</v>
      </c>
      <c r="T972" s="2" t="s">
        <v>10179</v>
      </c>
      <c r="U972" s="2" t="s">
        <v>10180</v>
      </c>
      <c r="V972" s="2" t="s">
        <v>10181</v>
      </c>
      <c r="W972" s="2" t="s">
        <v>4240</v>
      </c>
      <c r="X972" s="2" t="s">
        <v>10178</v>
      </c>
    </row>
    <row r="973" spans="16:24" x14ac:dyDescent="0.25">
      <c r="P973" s="143" t="str">
        <f>IF(Table_tbl_ProdcrSupp[[#This Row],[PRODR_SUPP_CD]] = "", "", Table_tbl_ProdcrSupp[[#This Row],[PRODR_SUPP_CD]] &amp; " - " &amp; Table_tbl_ProdcrSupp[[#This Row],[PRODR_SUPP_NM]])</f>
        <v>P1099 - Solutions2 LLC</v>
      </c>
      <c r="Q973" s="7" t="s">
        <v>17378</v>
      </c>
      <c r="R973" s="7" t="s">
        <v>17379</v>
      </c>
      <c r="T973" s="2" t="s">
        <v>10175</v>
      </c>
      <c r="U973" s="2" t="s">
        <v>10176</v>
      </c>
      <c r="V973" s="2" t="s">
        <v>10177</v>
      </c>
      <c r="W973" s="2" t="s">
        <v>10174</v>
      </c>
      <c r="X973" s="2" t="s">
        <v>10170</v>
      </c>
    </row>
    <row r="974" spans="16:24" x14ac:dyDescent="0.25">
      <c r="P974" s="143" t="str">
        <f>IF(Table_tbl_ProdcrSupp[[#This Row],[PRODR_SUPP_CD]] = "", "", Table_tbl_ProdcrSupp[[#This Row],[PRODR_SUPP_CD]] &amp; " - " &amp; Table_tbl_ProdcrSupp[[#This Row],[PRODR_SUPP_NM]])</f>
        <v>P1100 - Soudal Accumetric</v>
      </c>
      <c r="Q974" s="7" t="s">
        <v>17967</v>
      </c>
      <c r="R974" s="7" t="s">
        <v>17968</v>
      </c>
      <c r="T974" s="2" t="s">
        <v>10171</v>
      </c>
      <c r="U974" s="2" t="s">
        <v>10172</v>
      </c>
      <c r="V974" s="2" t="s">
        <v>10173</v>
      </c>
      <c r="W974" s="2" t="s">
        <v>1304</v>
      </c>
      <c r="X974" s="2" t="s">
        <v>10170</v>
      </c>
    </row>
    <row r="975" spans="16:24" x14ac:dyDescent="0.25">
      <c r="P975" s="143" t="str">
        <f>IF(Table_tbl_ProdcrSupp[[#This Row],[PRODR_SUPP_CD]] = "", "", Table_tbl_ProdcrSupp[[#This Row],[PRODR_SUPP_CD]] &amp; " - " &amp; Table_tbl_ProdcrSupp[[#This Row],[PRODR_SUPP_NM]])</f>
        <v>P1036 - Southeast Culvert, Inc.</v>
      </c>
      <c r="Q975" s="7" t="s">
        <v>16492</v>
      </c>
      <c r="R975" s="7" t="s">
        <v>16493</v>
      </c>
      <c r="T975" s="2" t="s">
        <v>14622</v>
      </c>
      <c r="U975" s="2" t="s">
        <v>14621</v>
      </c>
      <c r="V975" s="2" t="s">
        <v>14620</v>
      </c>
      <c r="W975" s="2" t="s">
        <v>3860</v>
      </c>
      <c r="X975" s="2" t="s">
        <v>14623</v>
      </c>
    </row>
    <row r="976" spans="16:24" x14ac:dyDescent="0.25">
      <c r="P976" s="143" t="str">
        <f>IF(Table_tbl_ProdcrSupp[[#This Row],[PRODR_SUPP_CD]] = "", "", Table_tbl_ProdcrSupp[[#This Row],[PRODR_SUPP_CD]] &amp; " - " &amp; Table_tbl_ProdcrSupp[[#This Row],[PRODR_SUPP_NM]])</f>
        <v>P0451 - Southwire</v>
      </c>
      <c r="Q976" s="7" t="s">
        <v>16494</v>
      </c>
      <c r="R976" s="7" t="s">
        <v>16495</v>
      </c>
      <c r="T976" s="2" t="s">
        <v>10167</v>
      </c>
      <c r="U976" s="2" t="s">
        <v>10168</v>
      </c>
      <c r="V976" s="2" t="s">
        <v>10169</v>
      </c>
      <c r="W976" s="2" t="s">
        <v>10166</v>
      </c>
      <c r="X976" s="2" t="s">
        <v>10162</v>
      </c>
    </row>
    <row r="977" spans="16:24" x14ac:dyDescent="0.25">
      <c r="P977" s="143" t="str">
        <f>IF(Table_tbl_ProdcrSupp[[#This Row],[PRODR_SUPP_CD]] = "", "", Table_tbl_ProdcrSupp[[#This Row],[PRODR_SUPP_CD]] &amp; " - " &amp; Table_tbl_ProdcrSupp[[#This Row],[PRODR_SUPP_NM]])</f>
        <v>P0752 - Spears Manufacturing Company</v>
      </c>
      <c r="Q977" s="7" t="s">
        <v>16496</v>
      </c>
      <c r="R977" s="7" t="s">
        <v>16497</v>
      </c>
      <c r="T977" s="2" t="s">
        <v>10163</v>
      </c>
      <c r="U977" s="2" t="s">
        <v>10164</v>
      </c>
      <c r="V977" s="2" t="s">
        <v>10165</v>
      </c>
      <c r="W977" s="2" t="s">
        <v>3845</v>
      </c>
      <c r="X977" s="2" t="s">
        <v>10162</v>
      </c>
    </row>
    <row r="978" spans="16:24" x14ac:dyDescent="0.25">
      <c r="P978" s="143" t="str">
        <f>IF(Table_tbl_ProdcrSupp[[#This Row],[PRODR_SUPP_CD]] = "", "", Table_tbl_ProdcrSupp[[#This Row],[PRODR_SUPP_CD]] &amp; " - " &amp; Table_tbl_ProdcrSupp[[#This Row],[PRODR_SUPP_NM]])</f>
        <v>P0281 - SpecChem LLC</v>
      </c>
      <c r="Q978" s="7" t="s">
        <v>16498</v>
      </c>
      <c r="R978" s="7" t="s">
        <v>16499</v>
      </c>
      <c r="T978" s="2" t="s">
        <v>10159</v>
      </c>
      <c r="U978" s="2" t="s">
        <v>10160</v>
      </c>
      <c r="V978" s="2" t="s">
        <v>10161</v>
      </c>
      <c r="W978" s="2" t="s">
        <v>3233</v>
      </c>
      <c r="X978" s="2" t="s">
        <v>10158</v>
      </c>
    </row>
    <row r="979" spans="16:24" x14ac:dyDescent="0.25">
      <c r="P979" s="143" t="str">
        <f>IF(Table_tbl_ProdcrSupp[[#This Row],[PRODR_SUPP_CD]] = "", "", Table_tbl_ProdcrSupp[[#This Row],[PRODR_SUPP_CD]] &amp; " - " &amp; Table_tbl_ProdcrSupp[[#This Row],[PRODR_SUPP_NM]])</f>
        <v>P0095 - Specco Company</v>
      </c>
      <c r="Q979" s="7" t="s">
        <v>16500</v>
      </c>
      <c r="R979" s="7" t="s">
        <v>16501</v>
      </c>
      <c r="T979" s="2" t="s">
        <v>14421</v>
      </c>
      <c r="U979" s="2" t="s">
        <v>14420</v>
      </c>
      <c r="V979" s="2" t="s">
        <v>14624</v>
      </c>
      <c r="W979" s="2" t="s">
        <v>735</v>
      </c>
      <c r="X979" s="2" t="s">
        <v>14422</v>
      </c>
    </row>
    <row r="980" spans="16:24" x14ac:dyDescent="0.25">
      <c r="P980" s="143" t="str">
        <f>IF(Table_tbl_ProdcrSupp[[#This Row],[PRODR_SUPP_CD]] = "", "", Table_tbl_ProdcrSupp[[#This Row],[PRODR_SUPP_CD]] &amp; " - " &amp; Table_tbl_ProdcrSupp[[#This Row],[PRODR_SUPP_NM]])</f>
        <v>A221 - SPENCER QUARRIES. INC.</v>
      </c>
      <c r="Q980" s="7" t="s">
        <v>16502</v>
      </c>
      <c r="R980" s="7" t="s">
        <v>16503</v>
      </c>
      <c r="T980" s="2" t="s">
        <v>10155</v>
      </c>
      <c r="U980" s="2" t="s">
        <v>10156</v>
      </c>
      <c r="V980" s="2" t="s">
        <v>10157</v>
      </c>
      <c r="W980" s="2" t="s">
        <v>10154</v>
      </c>
      <c r="X980" s="2" t="s">
        <v>10153</v>
      </c>
    </row>
    <row r="981" spans="16:24" x14ac:dyDescent="0.25">
      <c r="P981" s="143" t="str">
        <f>IF(Table_tbl_ProdcrSupp[[#This Row],[PRODR_SUPP_CD]] = "", "", Table_tbl_ProdcrSupp[[#This Row],[PRODR_SUPP_CD]] &amp; " - " &amp; Table_tbl_ProdcrSupp[[#This Row],[PRODR_SUPP_NM]])</f>
        <v>P0737 - Spilldam, Inc.</v>
      </c>
      <c r="Q981" s="7" t="s">
        <v>16504</v>
      </c>
      <c r="R981" s="7" t="s">
        <v>16505</v>
      </c>
      <c r="T981" s="2" t="s">
        <v>10150</v>
      </c>
      <c r="U981" s="2" t="s">
        <v>10151</v>
      </c>
      <c r="V981" s="2" t="s">
        <v>10152</v>
      </c>
      <c r="W981" s="2" t="s">
        <v>9876</v>
      </c>
      <c r="X981" s="2" t="s">
        <v>10149</v>
      </c>
    </row>
    <row r="982" spans="16:24" x14ac:dyDescent="0.25">
      <c r="P982" s="143" t="str">
        <f>IF(Table_tbl_ProdcrSupp[[#This Row],[PRODR_SUPP_CD]] = "", "", Table_tbl_ProdcrSupp[[#This Row],[PRODR_SUPP_CD]] &amp; " - " &amp; Table_tbl_ProdcrSupp[[#This Row],[PRODR_SUPP_NM]])</f>
        <v>P1037 - Springfield Plastics, Inc.</v>
      </c>
      <c r="Q982" s="7" t="s">
        <v>16506</v>
      </c>
      <c r="R982" s="7" t="s">
        <v>16507</v>
      </c>
      <c r="T982" s="2" t="s">
        <v>10146</v>
      </c>
      <c r="U982" s="2" t="s">
        <v>10147</v>
      </c>
      <c r="V982" s="2" t="s">
        <v>10148</v>
      </c>
      <c r="W982" s="2" t="s">
        <v>557</v>
      </c>
      <c r="X982" s="2" t="s">
        <v>10145</v>
      </c>
    </row>
    <row r="983" spans="16:24" x14ac:dyDescent="0.25">
      <c r="P983" s="143" t="str">
        <f>IF(Table_tbl_ProdcrSupp[[#This Row],[PRODR_SUPP_CD]] = "", "", Table_tbl_ProdcrSupp[[#This Row],[PRODR_SUPP_CD]] &amp; " - " &amp; Table_tbl_ProdcrSupp[[#This Row],[PRODR_SUPP_NM]])</f>
        <v>P0628 - SSi</v>
      </c>
      <c r="Q983" s="7" t="s">
        <v>16508</v>
      </c>
      <c r="R983" s="7" t="s">
        <v>16509</v>
      </c>
      <c r="T983" s="2" t="s">
        <v>10142</v>
      </c>
      <c r="U983" s="2" t="s">
        <v>10143</v>
      </c>
      <c r="V983" s="2" t="s">
        <v>10144</v>
      </c>
      <c r="W983" s="2" t="s">
        <v>129</v>
      </c>
      <c r="X983" s="2" t="s">
        <v>10141</v>
      </c>
    </row>
    <row r="984" spans="16:24" x14ac:dyDescent="0.25">
      <c r="P984" s="143" t="str">
        <f>IF(Table_tbl_ProdcrSupp[[#This Row],[PRODR_SUPP_CD]] = "", "", Table_tbl_ProdcrSupp[[#This Row],[PRODR_SUPP_CD]] &amp; " - " &amp; Table_tbl_ProdcrSupp[[#This Row],[PRODR_SUPP_NM]])</f>
        <v>P0854 - SSL, LLC</v>
      </c>
      <c r="Q984" s="7" t="s">
        <v>16510</v>
      </c>
      <c r="R984" s="7" t="s">
        <v>16511</v>
      </c>
      <c r="T984" s="2" t="s">
        <v>10138</v>
      </c>
      <c r="U984" s="2" t="s">
        <v>10139</v>
      </c>
      <c r="V984" s="2" t="s">
        <v>10140</v>
      </c>
      <c r="W984" s="2" t="s">
        <v>10137</v>
      </c>
      <c r="X984" s="2" t="s">
        <v>10129</v>
      </c>
    </row>
    <row r="985" spans="16:24" x14ac:dyDescent="0.25">
      <c r="P985" s="143" t="str">
        <f>IF(Table_tbl_ProdcrSupp[[#This Row],[PRODR_SUPP_CD]] = "", "", Table_tbl_ProdcrSupp[[#This Row],[PRODR_SUPP_CD]] &amp; " - " &amp; Table_tbl_ProdcrSupp[[#This Row],[PRODR_SUPP_NM]])</f>
        <v>2199 - STA-BILT CONSTRUCTION COMPANY</v>
      </c>
      <c r="Q985" s="7" t="s">
        <v>16512</v>
      </c>
      <c r="R985" s="7" t="s">
        <v>16513</v>
      </c>
      <c r="T985" s="2" t="s">
        <v>10134</v>
      </c>
      <c r="U985" s="2" t="s">
        <v>10135</v>
      </c>
      <c r="V985" s="2" t="s">
        <v>10136</v>
      </c>
      <c r="W985" s="2" t="s">
        <v>10133</v>
      </c>
      <c r="X985" s="2" t="s">
        <v>10129</v>
      </c>
    </row>
    <row r="986" spans="16:24" x14ac:dyDescent="0.25">
      <c r="P986" s="143" t="str">
        <f>IF(Table_tbl_ProdcrSupp[[#This Row],[PRODR_SUPP_CD]] = "", "", Table_tbl_ProdcrSupp[[#This Row],[PRODR_SUPP_CD]] &amp; " - " &amp; Table_tbl_ProdcrSupp[[#This Row],[PRODR_SUPP_NM]])</f>
        <v>P0748 - Stalker Radar</v>
      </c>
      <c r="Q986" s="7" t="s">
        <v>16514</v>
      </c>
      <c r="R986" s="7" t="s">
        <v>16515</v>
      </c>
      <c r="T986" s="2" t="s">
        <v>10130</v>
      </c>
      <c r="U986" s="2" t="s">
        <v>10131</v>
      </c>
      <c r="V986" s="2" t="s">
        <v>10132</v>
      </c>
      <c r="W986" s="2" t="s">
        <v>6375</v>
      </c>
      <c r="X986" s="2" t="s">
        <v>10129</v>
      </c>
    </row>
    <row r="987" spans="16:24" x14ac:dyDescent="0.25">
      <c r="P987" s="143" t="str">
        <f>IF(Table_tbl_ProdcrSupp[[#This Row],[PRODR_SUPP_CD]] = "", "", Table_tbl_ProdcrSupp[[#This Row],[PRODR_SUPP_CD]] &amp; " - " &amp; Table_tbl_ProdcrSupp[[#This Row],[PRODR_SUPP_NM]])</f>
        <v>0132 - Stalp Sand &amp; Gravel</v>
      </c>
      <c r="Q987" s="7" t="s">
        <v>16516</v>
      </c>
      <c r="R987" s="7" t="s">
        <v>13954</v>
      </c>
      <c r="T987" s="2" t="s">
        <v>10126</v>
      </c>
      <c r="U987" s="2" t="s">
        <v>10127</v>
      </c>
      <c r="V987" s="2" t="s">
        <v>10128</v>
      </c>
      <c r="W987" s="2" t="s">
        <v>5753</v>
      </c>
      <c r="X987" s="2" t="s">
        <v>10125</v>
      </c>
    </row>
    <row r="988" spans="16:24" x14ac:dyDescent="0.25">
      <c r="P988" s="143" t="str">
        <f>IF(Table_tbl_ProdcrSupp[[#This Row],[PRODR_SUPP_CD]] = "", "", Table_tbl_ProdcrSupp[[#This Row],[PRODR_SUPP_CD]] &amp; " - " &amp; Table_tbl_ProdcrSupp[[#This Row],[PRODR_SUPP_NM]])</f>
        <v>P2004 - Standard Concrete Company Div of Lyman-Richey Corp</v>
      </c>
      <c r="Q988" s="7" t="s">
        <v>17969</v>
      </c>
      <c r="R988" s="7" t="s">
        <v>17970</v>
      </c>
      <c r="T988" s="2" t="s">
        <v>10122</v>
      </c>
      <c r="U988" s="2" t="s">
        <v>10123</v>
      </c>
      <c r="V988" s="2" t="s">
        <v>10124</v>
      </c>
      <c r="W988" s="2" t="s">
        <v>3730</v>
      </c>
      <c r="X988" s="2" t="s">
        <v>10121</v>
      </c>
    </row>
    <row r="989" spans="16:24" x14ac:dyDescent="0.25">
      <c r="P989" s="143" t="str">
        <f>IF(Table_tbl_ProdcrSupp[[#This Row],[PRODR_SUPP_CD]] = "", "", Table_tbl_ProdcrSupp[[#This Row],[PRODR_SUPP_CD]] &amp; " - " &amp; Table_tbl_ProdcrSupp[[#This Row],[PRODR_SUPP_NM]])</f>
        <v>P0905 - State Steel</v>
      </c>
      <c r="Q989" s="7" t="s">
        <v>16517</v>
      </c>
      <c r="R989" s="7" t="s">
        <v>16518</v>
      </c>
      <c r="T989" s="2" t="s">
        <v>10118</v>
      </c>
      <c r="U989" s="2" t="s">
        <v>10119</v>
      </c>
      <c r="V989" s="2" t="s">
        <v>10120</v>
      </c>
      <c r="W989" s="2" t="s">
        <v>111</v>
      </c>
      <c r="X989" s="2" t="s">
        <v>10117</v>
      </c>
    </row>
    <row r="990" spans="16:24" x14ac:dyDescent="0.25">
      <c r="P990" s="143" t="str">
        <f>IF(Table_tbl_ProdcrSupp[[#This Row],[PRODR_SUPP_CD]] = "", "", Table_tbl_ProdcrSupp[[#This Row],[PRODR_SUPP_CD]] &amp; " - " &amp; Table_tbl_ProdcrSupp[[#This Row],[PRODR_SUPP_NM]])</f>
        <v>SS - State Supplied</v>
      </c>
      <c r="Q990" s="7" t="s">
        <v>16519</v>
      </c>
      <c r="R990" s="7" t="s">
        <v>16520</v>
      </c>
      <c r="T990" s="2" t="s">
        <v>10114</v>
      </c>
      <c r="U990" s="2" t="s">
        <v>10115</v>
      </c>
      <c r="V990" s="2" t="s">
        <v>10116</v>
      </c>
      <c r="W990" s="2" t="s">
        <v>103</v>
      </c>
      <c r="X990" s="2" t="s">
        <v>10113</v>
      </c>
    </row>
    <row r="991" spans="16:24" x14ac:dyDescent="0.25">
      <c r="P991" s="143" t="str">
        <f>IF(Table_tbl_ProdcrSupp[[#This Row],[PRODR_SUPP_CD]] = "", "", Table_tbl_ProdcrSupp[[#This Row],[PRODR_SUPP_CD]] &amp; " - " &amp; Table_tbl_ProdcrSupp[[#This Row],[PRODR_SUPP_NM]])</f>
        <v>C0110 - Stateline Quarries</v>
      </c>
      <c r="Q991" s="7" t="s">
        <v>14276</v>
      </c>
      <c r="R991" s="7" t="s">
        <v>14277</v>
      </c>
      <c r="T991" s="2" t="s">
        <v>10110</v>
      </c>
      <c r="U991" s="2" t="s">
        <v>10111</v>
      </c>
      <c r="V991" s="2" t="s">
        <v>10112</v>
      </c>
      <c r="W991" s="2" t="s">
        <v>10109</v>
      </c>
      <c r="X991" s="2" t="s">
        <v>10108</v>
      </c>
    </row>
    <row r="992" spans="16:24" x14ac:dyDescent="0.25">
      <c r="P992" s="143" t="str">
        <f>IF(Table_tbl_ProdcrSupp[[#This Row],[PRODR_SUPP_CD]] = "", "", Table_tbl_ProdcrSupp[[#This Row],[PRODR_SUPP_CD]] &amp; " - " &amp; Table_tbl_ProdcrSupp[[#This Row],[PRODR_SUPP_NM]])</f>
        <v>P1006 - Stateside Steel &amp; Wire, LLC</v>
      </c>
      <c r="Q992" s="7" t="s">
        <v>16521</v>
      </c>
      <c r="R992" s="7" t="s">
        <v>16522</v>
      </c>
      <c r="T992" s="2" t="s">
        <v>16981</v>
      </c>
      <c r="U992" s="2" t="s">
        <v>16980</v>
      </c>
      <c r="V992" s="2" t="s">
        <v>16979</v>
      </c>
      <c r="W992" s="2" t="s">
        <v>1407</v>
      </c>
      <c r="X992" s="2" t="s">
        <v>16982</v>
      </c>
    </row>
    <row r="993" spans="16:24" x14ac:dyDescent="0.25">
      <c r="P993" s="143" t="str">
        <f>IF(Table_tbl_ProdcrSupp[[#This Row],[PRODR_SUPP_CD]] = "", "", Table_tbl_ProdcrSupp[[#This Row],[PRODR_SUPP_CD]] &amp; " - " &amp; Table_tbl_ProdcrSupp[[#This Row],[PRODR_SUPP_NM]])</f>
        <v>P0553 - Steel Dynamics, Inc.</v>
      </c>
      <c r="Q993" s="7" t="s">
        <v>16523</v>
      </c>
      <c r="R993" s="7" t="s">
        <v>16524</v>
      </c>
      <c r="T993" s="2" t="s">
        <v>10105</v>
      </c>
      <c r="U993" s="2" t="s">
        <v>10106</v>
      </c>
      <c r="V993" s="2" t="s">
        <v>10107</v>
      </c>
      <c r="W993" s="2" t="s">
        <v>697</v>
      </c>
      <c r="X993" s="2" t="s">
        <v>10104</v>
      </c>
    </row>
    <row r="994" spans="16:24" x14ac:dyDescent="0.25">
      <c r="P994" s="143" t="str">
        <f>IF(Table_tbl_ProdcrSupp[[#This Row],[PRODR_SUPP_CD]] = "", "", Table_tbl_ProdcrSupp[[#This Row],[PRODR_SUPP_CD]] &amp; " - " &amp; Table_tbl_ProdcrSupp[[#This Row],[PRODR_SUPP_NM]])</f>
        <v>RSMILL - Steel Mill Information on Test Template(s)</v>
      </c>
      <c r="Q994" s="7" t="s">
        <v>16525</v>
      </c>
      <c r="R994" s="7" t="s">
        <v>16526</v>
      </c>
      <c r="T994" s="2" t="s">
        <v>10102</v>
      </c>
      <c r="U994" s="2" t="s">
        <v>10103</v>
      </c>
      <c r="V994" s="2" t="s">
        <v>17420</v>
      </c>
      <c r="W994" s="2" t="s">
        <v>1057</v>
      </c>
      <c r="X994" s="2" t="s">
        <v>10098</v>
      </c>
    </row>
    <row r="995" spans="16:24" x14ac:dyDescent="0.25">
      <c r="P995" s="143" t="str">
        <f>IF(Table_tbl_ProdcrSupp[[#This Row],[PRODR_SUPP_CD]] = "", "", Table_tbl_ProdcrSupp[[#This Row],[PRODR_SUPP_CD]] &amp; " - " &amp; Table_tbl_ProdcrSupp[[#This Row],[PRODR_SUPP_NM]])</f>
        <v>P0712 - Steelcote Manufacturing</v>
      </c>
      <c r="Q995" s="7" t="s">
        <v>16527</v>
      </c>
      <c r="R995" s="7" t="s">
        <v>16528</v>
      </c>
      <c r="T995" s="2" t="s">
        <v>10099</v>
      </c>
      <c r="U995" s="2" t="s">
        <v>10100</v>
      </c>
      <c r="V995" s="2" t="s">
        <v>10101</v>
      </c>
      <c r="W995" s="2" t="s">
        <v>193</v>
      </c>
      <c r="X995" s="2" t="s">
        <v>10098</v>
      </c>
    </row>
    <row r="996" spans="16:24" x14ac:dyDescent="0.25">
      <c r="P996" s="143" t="str">
        <f>IF(Table_tbl_ProdcrSupp[[#This Row],[PRODR_SUPP_CD]] = "", "", Table_tbl_ProdcrSupp[[#This Row],[PRODR_SUPP_CD]] &amp; " - " &amp; Table_tbl_ProdcrSupp[[#This Row],[PRODR_SUPP_NM]])</f>
        <v>P0591 - STEICO/Global Wholesale Supply's</v>
      </c>
      <c r="Q996" s="7" t="s">
        <v>16529</v>
      </c>
      <c r="R996" s="7" t="s">
        <v>16530</v>
      </c>
      <c r="T996" s="2" t="s">
        <v>10095</v>
      </c>
      <c r="U996" s="2" t="s">
        <v>10096</v>
      </c>
      <c r="V996" s="2" t="s">
        <v>10097</v>
      </c>
      <c r="W996" s="2" t="s">
        <v>10094</v>
      </c>
      <c r="X996" s="2" t="s">
        <v>10090</v>
      </c>
    </row>
    <row r="997" spans="16:24" x14ac:dyDescent="0.25">
      <c r="P997" s="143" t="str">
        <f>IF(Table_tbl_ProdcrSupp[[#This Row],[PRODR_SUPP_CD]] = "", "", Table_tbl_ProdcrSupp[[#This Row],[PRODR_SUPP_CD]] &amp; " - " &amp; Table_tbl_ProdcrSupp[[#This Row],[PRODR_SUPP_NM]])</f>
        <v>P0908 - Stephens Pipe and Steel</v>
      </c>
      <c r="Q997" s="7" t="s">
        <v>16531</v>
      </c>
      <c r="R997" s="7" t="s">
        <v>16532</v>
      </c>
      <c r="T997" s="2" t="s">
        <v>10091</v>
      </c>
      <c r="U997" s="2" t="s">
        <v>10092</v>
      </c>
      <c r="V997" s="2" t="s">
        <v>10093</v>
      </c>
      <c r="W997" s="2" t="s">
        <v>282</v>
      </c>
      <c r="X997" s="2" t="s">
        <v>10090</v>
      </c>
    </row>
    <row r="998" spans="16:24" x14ac:dyDescent="0.25">
      <c r="P998" s="143" t="str">
        <f>IF(Table_tbl_ProdcrSupp[[#This Row],[PRODR_SUPP_CD]] = "", "", Table_tbl_ProdcrSupp[[#This Row],[PRODR_SUPP_CD]] &amp; " - " &amp; Table_tbl_ProdcrSupp[[#This Row],[PRODR_SUPP_NM]])</f>
        <v>P0835 - Steve Harris Construction, Inc.</v>
      </c>
      <c r="Q998" s="7" t="s">
        <v>16533</v>
      </c>
      <c r="R998" s="7" t="s">
        <v>16534</v>
      </c>
      <c r="T998" s="2" t="s">
        <v>14627</v>
      </c>
      <c r="U998" s="2" t="s">
        <v>14626</v>
      </c>
      <c r="V998" s="2" t="s">
        <v>14625</v>
      </c>
      <c r="W998" s="2" t="s">
        <v>258</v>
      </c>
      <c r="X998" s="2" t="s">
        <v>14628</v>
      </c>
    </row>
    <row r="999" spans="16:24" x14ac:dyDescent="0.25">
      <c r="P999" s="143" t="str">
        <f>IF(Table_tbl_ProdcrSupp[[#This Row],[PRODR_SUPP_CD]] = "", "", Table_tbl_ProdcrSupp[[#This Row],[PRODR_SUPP_CD]] &amp; " - " &amp; Table_tbl_ProdcrSupp[[#This Row],[PRODR_SUPP_NM]])</f>
        <v>P0053 - Stimsonite Corporation</v>
      </c>
      <c r="Q999" s="7" t="s">
        <v>16535</v>
      </c>
      <c r="R999" s="7" t="s">
        <v>16536</v>
      </c>
      <c r="T999" s="2" t="s">
        <v>10087</v>
      </c>
      <c r="U999" s="2" t="s">
        <v>10088</v>
      </c>
      <c r="V999" s="2" t="s">
        <v>10089</v>
      </c>
      <c r="W999" s="2" t="s">
        <v>5997</v>
      </c>
      <c r="X999" s="2" t="s">
        <v>10086</v>
      </c>
    </row>
    <row r="1000" spans="16:24" x14ac:dyDescent="0.25">
      <c r="P1000" s="143" t="str">
        <f>IF(Table_tbl_ProdcrSupp[[#This Row],[PRODR_SUPP_CD]] = "", "", Table_tbl_ProdcrSupp[[#This Row],[PRODR_SUPP_CD]] &amp; " - " &amp; Table_tbl_ProdcrSupp[[#This Row],[PRODR_SUPP_NM]])</f>
        <v>P0011 - Stockhausen GmbH and Company</v>
      </c>
      <c r="Q1000" s="7" t="s">
        <v>16537</v>
      </c>
      <c r="R1000" s="7" t="s">
        <v>16538</v>
      </c>
      <c r="T1000" s="2" t="s">
        <v>10084</v>
      </c>
      <c r="U1000" s="2" t="s">
        <v>10085</v>
      </c>
      <c r="V1000" s="2" t="s">
        <v>17390</v>
      </c>
      <c r="W1000" s="2" t="s">
        <v>193</v>
      </c>
      <c r="X1000" s="2" t="s">
        <v>10083</v>
      </c>
    </row>
    <row r="1001" spans="16:24" x14ac:dyDescent="0.25">
      <c r="P1001" s="143" t="str">
        <f>IF(Table_tbl_ProdcrSupp[[#This Row],[PRODR_SUPP_CD]] = "", "", Table_tbl_ProdcrSupp[[#This Row],[PRODR_SUPP_CD]] &amp; " - " &amp; Table_tbl_ProdcrSupp[[#This Row],[PRODR_SUPP_NM]])</f>
        <v>P0549 - Stone Strong Retaining Wall Systems</v>
      </c>
      <c r="Q1001" s="7" t="s">
        <v>16539</v>
      </c>
      <c r="R1001" s="7" t="s">
        <v>16540</v>
      </c>
      <c r="T1001" s="2" t="s">
        <v>10081</v>
      </c>
      <c r="U1001" s="2" t="s">
        <v>10082</v>
      </c>
      <c r="V1001" s="2" t="s">
        <v>16983</v>
      </c>
      <c r="W1001" s="2" t="s">
        <v>103</v>
      </c>
      <c r="X1001" s="2" t="s">
        <v>10080</v>
      </c>
    </row>
    <row r="1002" spans="16:24" x14ac:dyDescent="0.25">
      <c r="P1002" s="143" t="str">
        <f>IF(Table_tbl_ProdcrSupp[[#This Row],[PRODR_SUPP_CD]] = "", "", Table_tbl_ProdcrSupp[[#This Row],[PRODR_SUPP_CD]] &amp; " - " &amp; Table_tbl_ProdcrSupp[[#This Row],[PRODR_SUPP_NM]])</f>
        <v>P0336 - Stormwater Products</v>
      </c>
      <c r="Q1002" s="7" t="s">
        <v>16541</v>
      </c>
      <c r="R1002" s="7" t="s">
        <v>16542</v>
      </c>
      <c r="T1002" s="2" t="s">
        <v>10077</v>
      </c>
      <c r="U1002" s="2" t="s">
        <v>10078</v>
      </c>
      <c r="V1002" s="2" t="s">
        <v>10079</v>
      </c>
      <c r="W1002" s="2" t="s">
        <v>10076</v>
      </c>
      <c r="X1002" s="2" t="s">
        <v>10075</v>
      </c>
    </row>
    <row r="1003" spans="16:24" x14ac:dyDescent="0.25">
      <c r="P1003" s="143" t="str">
        <f>IF(Table_tbl_ProdcrSupp[[#This Row],[PRODR_SUPP_CD]] = "", "", Table_tbl_ProdcrSupp[[#This Row],[PRODR_SUPP_CD]] &amp; " - " &amp; Table_tbl_ProdcrSupp[[#This Row],[PRODR_SUPP_NM]])</f>
        <v>P0561 - Strata Systems, Inc.</v>
      </c>
      <c r="Q1003" s="7" t="s">
        <v>16543</v>
      </c>
      <c r="R1003" s="7" t="s">
        <v>16544</v>
      </c>
      <c r="T1003" s="2" t="s">
        <v>10072</v>
      </c>
      <c r="U1003" s="2" t="s">
        <v>10073</v>
      </c>
      <c r="V1003" s="2" t="s">
        <v>10074</v>
      </c>
      <c r="W1003" s="2" t="s">
        <v>669</v>
      </c>
      <c r="X1003" s="2" t="s">
        <v>10068</v>
      </c>
    </row>
    <row r="1004" spans="16:24" x14ac:dyDescent="0.25">
      <c r="P1004" s="143" t="str">
        <f>IF(Table_tbl_ProdcrSupp[[#This Row],[PRODR_SUPP_CD]] = "", "", Table_tbl_ProdcrSupp[[#This Row],[PRODR_SUPP_CD]] &amp; " - " &amp; Table_tbl_ProdcrSupp[[#This Row],[PRODR_SUPP_NM]])</f>
        <v>P0860 - Straw Solutions</v>
      </c>
      <c r="Q1004" s="7" t="s">
        <v>16545</v>
      </c>
      <c r="R1004" s="7" t="s">
        <v>16546</v>
      </c>
      <c r="T1004" s="2" t="s">
        <v>10069</v>
      </c>
      <c r="U1004" s="2" t="s">
        <v>10070</v>
      </c>
      <c r="V1004" s="2" t="s">
        <v>10071</v>
      </c>
      <c r="W1004" s="2" t="s">
        <v>1464</v>
      </c>
      <c r="X1004" s="2" t="s">
        <v>10068</v>
      </c>
    </row>
    <row r="1005" spans="16:24" x14ac:dyDescent="0.25">
      <c r="P1005" s="143" t="str">
        <f>IF(Table_tbl_ProdcrSupp[[#This Row],[PRODR_SUPP_CD]] = "", "", Table_tbl_ProdcrSupp[[#This Row],[PRODR_SUPP_CD]] &amp; " - " &amp; Table_tbl_ProdcrSupp[[#This Row],[PRODR_SUPP_NM]])</f>
        <v>P0674 - Streamline Markings, Inc</v>
      </c>
      <c r="Q1005" s="7" t="s">
        <v>16547</v>
      </c>
      <c r="R1005" s="7" t="s">
        <v>16548</v>
      </c>
      <c r="T1005" s="2" t="s">
        <v>10065</v>
      </c>
      <c r="U1005" s="2" t="s">
        <v>10066</v>
      </c>
      <c r="V1005" s="2" t="s">
        <v>10067</v>
      </c>
      <c r="W1005" s="2" t="s">
        <v>248</v>
      </c>
      <c r="X1005" s="2" t="s">
        <v>10064</v>
      </c>
    </row>
    <row r="1006" spans="16:24" x14ac:dyDescent="0.25">
      <c r="P1006" s="143" t="str">
        <f>IF(Table_tbl_ProdcrSupp[[#This Row],[PRODR_SUPP_CD]] = "", "", Table_tbl_ProdcrSupp[[#This Row],[PRODR_SUPP_CD]] &amp; " - " &amp; Table_tbl_ProdcrSupp[[#This Row],[PRODR_SUPP_NM]])</f>
        <v>RM1028 - Stuart Concrete, LLC</v>
      </c>
      <c r="Q1006" s="7" t="s">
        <v>14534</v>
      </c>
      <c r="R1006" s="7" t="s">
        <v>14535</v>
      </c>
      <c r="T1006" s="2" t="s">
        <v>10061</v>
      </c>
      <c r="U1006" s="2" t="s">
        <v>10062</v>
      </c>
      <c r="V1006" s="2" t="s">
        <v>10063</v>
      </c>
      <c r="W1006" s="2" t="s">
        <v>1464</v>
      </c>
      <c r="X1006" s="2" t="s">
        <v>10060</v>
      </c>
    </row>
    <row r="1007" spans="16:24" x14ac:dyDescent="0.25">
      <c r="P1007" s="143" t="str">
        <f>IF(Table_tbl_ProdcrSupp[[#This Row],[PRODR_SUPP_CD]] = "", "", Table_tbl_ProdcrSupp[[#This Row],[PRODR_SUPP_CD]] &amp; " - " &amp; Table_tbl_ProdcrSupp[[#This Row],[PRODR_SUPP_NM]])</f>
        <v>3313 - STUPP BRIDGE COMPANY</v>
      </c>
      <c r="Q1007" s="7" t="s">
        <v>16549</v>
      </c>
      <c r="R1007" s="7" t="s">
        <v>16550</v>
      </c>
      <c r="T1007" s="2" t="s">
        <v>10057</v>
      </c>
      <c r="U1007" s="2" t="s">
        <v>10058</v>
      </c>
      <c r="V1007" s="2" t="s">
        <v>10059</v>
      </c>
      <c r="W1007" s="2" t="s">
        <v>1057</v>
      </c>
      <c r="X1007" s="2" t="s">
        <v>10056</v>
      </c>
    </row>
    <row r="1008" spans="16:24" x14ac:dyDescent="0.25">
      <c r="P1008" s="143" t="str">
        <f>IF(Table_tbl_ProdcrSupp[[#This Row],[PRODR_SUPP_CD]] = "", "", Table_tbl_ProdcrSupp[[#This Row],[PRODR_SUPP_CD]] &amp; " - " &amp; Table_tbl_ProdcrSupp[[#This Row],[PRODR_SUPP_NM]])</f>
        <v>P0395 - Suncor Energy</v>
      </c>
      <c r="Q1008" s="7" t="s">
        <v>16551</v>
      </c>
      <c r="R1008" s="7" t="s">
        <v>16552</v>
      </c>
      <c r="T1008" s="2" t="s">
        <v>10053</v>
      </c>
      <c r="U1008" s="2" t="s">
        <v>10054</v>
      </c>
      <c r="V1008" s="2" t="s">
        <v>10055</v>
      </c>
      <c r="W1008" s="2" t="s">
        <v>111</v>
      </c>
      <c r="X1008" s="2" t="s">
        <v>10052</v>
      </c>
    </row>
    <row r="1009" spans="16:24" x14ac:dyDescent="0.25">
      <c r="P1009" s="143" t="str">
        <f>IF(Table_tbl_ProdcrSupp[[#This Row],[PRODR_SUPP_CD]] = "", "", Table_tbl_ProdcrSupp[[#This Row],[PRODR_SUPP_CD]] &amp; " - " &amp; Table_tbl_ProdcrSupp[[#This Row],[PRODR_SUPP_NM]])</f>
        <v>P0808 - Sunmark Environmental</v>
      </c>
      <c r="Q1009" s="7" t="s">
        <v>16553</v>
      </c>
      <c r="R1009" s="7" t="s">
        <v>16554</v>
      </c>
      <c r="T1009" s="2" t="s">
        <v>10049</v>
      </c>
      <c r="U1009" s="2" t="s">
        <v>10050</v>
      </c>
      <c r="V1009" s="2" t="s">
        <v>10051</v>
      </c>
      <c r="W1009" s="2" t="s">
        <v>482</v>
      </c>
      <c r="X1009" s="2" t="s">
        <v>10045</v>
      </c>
    </row>
    <row r="1010" spans="16:24" x14ac:dyDescent="0.25">
      <c r="P1010" s="143" t="str">
        <f>IF(Table_tbl_ProdcrSupp[[#This Row],[PRODR_SUPP_CD]] = "", "", Table_tbl_ProdcrSupp[[#This Row],[PRODR_SUPP_CD]] &amp; " - " &amp; Table_tbl_ProdcrSupp[[#This Row],[PRODR_SUPP_NM]])</f>
        <v>P0597 - Superior Essex</v>
      </c>
      <c r="Q1010" s="7" t="s">
        <v>16555</v>
      </c>
      <c r="R1010" s="7" t="s">
        <v>16556</v>
      </c>
      <c r="T1010" s="2" t="s">
        <v>10046</v>
      </c>
      <c r="U1010" s="2" t="s">
        <v>10047</v>
      </c>
      <c r="V1010" s="2" t="s">
        <v>10048</v>
      </c>
      <c r="W1010" s="2" t="s">
        <v>4811</v>
      </c>
      <c r="X1010" s="2" t="s">
        <v>10045</v>
      </c>
    </row>
    <row r="1011" spans="16:24" x14ac:dyDescent="0.25">
      <c r="P1011" s="143" t="str">
        <f>IF(Table_tbl_ProdcrSupp[[#This Row],[PRODR_SUPP_CD]] = "", "", Table_tbl_ProdcrSupp[[#This Row],[PRODR_SUPP_CD]] &amp; " - " &amp; Table_tbl_ProdcrSupp[[#This Row],[PRODR_SUPP_NM]])</f>
        <v>P0778 - Superior Pipe Products</v>
      </c>
      <c r="Q1011" s="7" t="s">
        <v>16557</v>
      </c>
      <c r="R1011" s="7" t="s">
        <v>16558</v>
      </c>
      <c r="T1011" s="2" t="s">
        <v>10042</v>
      </c>
      <c r="U1011" s="2" t="s">
        <v>10043</v>
      </c>
      <c r="V1011" s="2" t="s">
        <v>10044</v>
      </c>
      <c r="W1011" s="2" t="s">
        <v>4532</v>
      </c>
      <c r="X1011" s="2" t="s">
        <v>10041</v>
      </c>
    </row>
    <row r="1012" spans="16:24" x14ac:dyDescent="0.25">
      <c r="P1012" s="143" t="str">
        <f>IF(Table_tbl_ProdcrSupp[[#This Row],[PRODR_SUPP_CD]] = "", "", Table_tbl_ProdcrSupp[[#This Row],[PRODR_SUPP_CD]] &amp; " - " &amp; Table_tbl_ProdcrSupp[[#This Row],[PRODR_SUPP_NM]])</f>
        <v>P0806 - Sustane Natural Fertilizer, Inc</v>
      </c>
      <c r="Q1012" s="7" t="s">
        <v>16559</v>
      </c>
      <c r="R1012" s="7" t="s">
        <v>16560</v>
      </c>
      <c r="T1012" s="2" t="s">
        <v>10038</v>
      </c>
      <c r="U1012" s="2" t="s">
        <v>10039</v>
      </c>
      <c r="V1012" s="2" t="s">
        <v>10040</v>
      </c>
      <c r="W1012" s="2" t="s">
        <v>10037</v>
      </c>
      <c r="X1012" s="2" t="s">
        <v>10032</v>
      </c>
    </row>
    <row r="1013" spans="16:24" x14ac:dyDescent="0.25">
      <c r="P1013" s="143" t="str">
        <f>IF(Table_tbl_ProdcrSupp[[#This Row],[PRODR_SUPP_CD]] = "", "", Table_tbl_ProdcrSupp[[#This Row],[PRODR_SUPP_CD]] &amp; " - " &amp; Table_tbl_ProdcrSupp[[#This Row],[PRODR_SUPP_NM]])</f>
        <v>2341 - SWAIN CONSTRUCTION INC.</v>
      </c>
      <c r="Q1013" s="7" t="s">
        <v>16561</v>
      </c>
      <c r="R1013" s="7" t="s">
        <v>16562</v>
      </c>
      <c r="T1013" s="2" t="s">
        <v>10034</v>
      </c>
      <c r="U1013" s="2" t="s">
        <v>10035</v>
      </c>
      <c r="V1013" s="2" t="s">
        <v>10036</v>
      </c>
      <c r="W1013" s="2" t="s">
        <v>10033</v>
      </c>
      <c r="X1013" s="2" t="s">
        <v>10032</v>
      </c>
    </row>
    <row r="1014" spans="16:24" x14ac:dyDescent="0.25">
      <c r="P1014" s="143" t="str">
        <f>IF(Table_tbl_ProdcrSupp[[#This Row],[PRODR_SUPP_CD]] = "", "", Table_tbl_ProdcrSupp[[#This Row],[PRODR_SUPP_CD]] &amp; " - " &amp; Table_tbl_ProdcrSupp[[#This Row],[PRODR_SUPP_NM]])</f>
        <v>P0289 - Swarco - Colorado Paint Company II</v>
      </c>
      <c r="Q1014" s="7" t="s">
        <v>16563</v>
      </c>
      <c r="R1014" s="7" t="s">
        <v>16564</v>
      </c>
      <c r="T1014" s="2" t="s">
        <v>10029</v>
      </c>
      <c r="U1014" s="2" t="s">
        <v>10030</v>
      </c>
      <c r="V1014" s="2" t="s">
        <v>10031</v>
      </c>
      <c r="W1014" s="2" t="s">
        <v>10028</v>
      </c>
      <c r="X1014" s="2" t="s">
        <v>10027</v>
      </c>
    </row>
    <row r="1015" spans="16:24" x14ac:dyDescent="0.25">
      <c r="P1015" s="143" t="str">
        <f>IF(Table_tbl_ProdcrSupp[[#This Row],[PRODR_SUPP_CD]] = "", "", Table_tbl_ProdcrSupp[[#This Row],[PRODR_SUPP_CD]] &amp; " - " &amp; Table_tbl_ProdcrSupp[[#This Row],[PRODR_SUPP_NM]])</f>
        <v>P0060 - Swarco Industries</v>
      </c>
      <c r="Q1015" s="7" t="s">
        <v>16565</v>
      </c>
      <c r="R1015" s="7" t="s">
        <v>16566</v>
      </c>
      <c r="T1015" s="2" t="s">
        <v>10024</v>
      </c>
      <c r="U1015" s="2" t="s">
        <v>10025</v>
      </c>
      <c r="V1015" s="2" t="s">
        <v>10026</v>
      </c>
      <c r="W1015" s="2" t="s">
        <v>591</v>
      </c>
      <c r="X1015" s="2" t="s">
        <v>10020</v>
      </c>
    </row>
    <row r="1016" spans="16:24" x14ac:dyDescent="0.25">
      <c r="P1016" s="143" t="str">
        <f>IF(Table_tbl_ProdcrSupp[[#This Row],[PRODR_SUPP_CD]] = "", "", Table_tbl_ProdcrSupp[[#This Row],[PRODR_SUPP_CD]] &amp; " - " &amp; Table_tbl_ProdcrSupp[[#This Row],[PRODR_SUPP_NM]])</f>
        <v>P0096 - Symons Corporation</v>
      </c>
      <c r="Q1016" s="7" t="s">
        <v>16567</v>
      </c>
      <c r="R1016" s="7" t="s">
        <v>16568</v>
      </c>
      <c r="T1016" s="2" t="s">
        <v>10021</v>
      </c>
      <c r="U1016" s="2" t="s">
        <v>10022</v>
      </c>
      <c r="V1016" s="2" t="s">
        <v>10023</v>
      </c>
      <c r="W1016" s="2" t="s">
        <v>1485</v>
      </c>
      <c r="X1016" s="2" t="s">
        <v>10020</v>
      </c>
    </row>
    <row r="1017" spans="16:24" x14ac:dyDescent="0.25">
      <c r="P1017" s="143" t="str">
        <f>IF(Table_tbl_ProdcrSupp[[#This Row],[PRODR_SUPP_CD]] = "", "", Table_tbl_ProdcrSupp[[#This Row],[PRODR_SUPP_CD]] &amp; " - " &amp; Table_tbl_ProdcrSupp[[#This Row],[PRODR_SUPP_NM]])</f>
        <v>P0583 - Syntec Corp., LLC</v>
      </c>
      <c r="Q1017" s="7" t="s">
        <v>16569</v>
      </c>
      <c r="R1017" s="7" t="s">
        <v>16570</v>
      </c>
      <c r="T1017" s="2" t="s">
        <v>10017</v>
      </c>
      <c r="U1017" s="2" t="s">
        <v>10018</v>
      </c>
      <c r="V1017" s="2" t="s">
        <v>10019</v>
      </c>
      <c r="W1017" s="2" t="s">
        <v>478</v>
      </c>
      <c r="X1017" s="2" t="s">
        <v>10016</v>
      </c>
    </row>
    <row r="1018" spans="16:24" x14ac:dyDescent="0.25">
      <c r="P1018" s="143" t="str">
        <f>IF(Table_tbl_ProdcrSupp[[#This Row],[PRODR_SUPP_CD]] = "", "", Table_tbl_ProdcrSupp[[#This Row],[PRODR_SUPP_CD]] &amp; " - " &amp; Table_tbl_ProdcrSupp[[#This Row],[PRODR_SUPP_NM]])</f>
        <v>P0562 - Synteen Technical Fabrics, Inc.</v>
      </c>
      <c r="Q1018" s="7" t="s">
        <v>16571</v>
      </c>
      <c r="R1018" s="7" t="s">
        <v>16572</v>
      </c>
      <c r="T1018" s="2" t="s">
        <v>10013</v>
      </c>
      <c r="U1018" s="2" t="s">
        <v>10014</v>
      </c>
      <c r="V1018" s="2" t="s">
        <v>10015</v>
      </c>
      <c r="W1018" s="2" t="s">
        <v>10012</v>
      </c>
      <c r="X1018" s="2" t="s">
        <v>10007</v>
      </c>
    </row>
    <row r="1019" spans="16:24" x14ac:dyDescent="0.25">
      <c r="P1019" s="143" t="str">
        <f>IF(Table_tbl_ProdcrSupp[[#This Row],[PRODR_SUPP_CD]] = "", "", Table_tbl_ProdcrSupp[[#This Row],[PRODR_SUPP_CD]] &amp; " - " &amp; Table_tbl_ProdcrSupp[[#This Row],[PRODR_SUPP_NM]])</f>
        <v>EC04 - Synthetic Industries</v>
      </c>
      <c r="Q1019" s="7" t="s">
        <v>16573</v>
      </c>
      <c r="R1019" s="7" t="s">
        <v>16574</v>
      </c>
      <c r="T1019" s="2" t="s">
        <v>10009</v>
      </c>
      <c r="U1019" s="2" t="s">
        <v>10010</v>
      </c>
      <c r="V1019" s="2" t="s">
        <v>10011</v>
      </c>
      <c r="W1019" s="2" t="s">
        <v>10008</v>
      </c>
      <c r="X1019" s="2" t="s">
        <v>10007</v>
      </c>
    </row>
    <row r="1020" spans="16:24" x14ac:dyDescent="0.25">
      <c r="P1020" s="143" t="str">
        <f>IF(Table_tbl_ProdcrSupp[[#This Row],[PRODR_SUPP_CD]] = "", "", Table_tbl_ProdcrSupp[[#This Row],[PRODR_SUPP_CD]] &amp; " - " &amp; Table_tbl_ProdcrSupp[[#This Row],[PRODR_SUPP_NM]])</f>
        <v>P0507 - T. J. Osborne Construction Company</v>
      </c>
      <c r="Q1020" s="7" t="s">
        <v>16575</v>
      </c>
      <c r="R1020" s="7" t="s">
        <v>16576</v>
      </c>
      <c r="T1020" s="2" t="s">
        <v>10004</v>
      </c>
      <c r="U1020" s="2" t="s">
        <v>10005</v>
      </c>
      <c r="V1020" s="2" t="s">
        <v>10006</v>
      </c>
      <c r="W1020" s="2" t="s">
        <v>230</v>
      </c>
      <c r="X1020" s="2" t="s">
        <v>10003</v>
      </c>
    </row>
    <row r="1021" spans="16:24" x14ac:dyDescent="0.25">
      <c r="P1021" s="143" t="str">
        <f>IF(Table_tbl_ProdcrSupp[[#This Row],[PRODR_SUPP_CD]] = "", "", Table_tbl_ProdcrSupp[[#This Row],[PRODR_SUPP_CD]] &amp; " - " &amp; Table_tbl_ProdcrSupp[[#This Row],[PRODR_SUPP_NM]])</f>
        <v>3575 - T.R. HARRIS CONSTRUCTION INC.</v>
      </c>
      <c r="Q1021" s="7" t="s">
        <v>16577</v>
      </c>
      <c r="R1021" s="7" t="s">
        <v>16578</v>
      </c>
      <c r="T1021" s="2" t="s">
        <v>10000</v>
      </c>
      <c r="U1021" s="2" t="s">
        <v>10001</v>
      </c>
      <c r="V1021" s="2" t="s">
        <v>10002</v>
      </c>
      <c r="W1021" s="2" t="s">
        <v>606</v>
      </c>
      <c r="X1021" s="2" t="s">
        <v>9999</v>
      </c>
    </row>
    <row r="1022" spans="16:24" x14ac:dyDescent="0.25">
      <c r="P1022" s="143" t="str">
        <f>IF(Table_tbl_ProdcrSupp[[#This Row],[PRODR_SUPP_CD]] = "", "", Table_tbl_ProdcrSupp[[#This Row],[PRODR_SUPP_CD]] &amp; " - " &amp; Table_tbl_ProdcrSupp[[#This Row],[PRODR_SUPP_NM]])</f>
        <v>2364 - TAB HOLDING COMPANY INC. DBA TAB CONSTRUCTION</v>
      </c>
      <c r="Q1022" s="7" t="s">
        <v>16579</v>
      </c>
      <c r="R1022" s="7" t="s">
        <v>16580</v>
      </c>
      <c r="T1022" s="2" t="s">
        <v>9996</v>
      </c>
      <c r="U1022" s="2" t="s">
        <v>9997</v>
      </c>
      <c r="V1022" s="2" t="s">
        <v>9998</v>
      </c>
      <c r="W1022" s="2" t="s">
        <v>765</v>
      </c>
      <c r="X1022" s="2" t="s">
        <v>9992</v>
      </c>
    </row>
    <row r="1023" spans="16:24" x14ac:dyDescent="0.25">
      <c r="P1023" s="143" t="str">
        <f>IF(Table_tbl_ProdcrSupp[[#This Row],[PRODR_SUPP_CD]] = "", "", Table_tbl_ProdcrSupp[[#This Row],[PRODR_SUPP_CD]] &amp; " - " &amp; Table_tbl_ProdcrSupp[[#This Row],[PRODR_SUPP_NM]])</f>
        <v>3825 - TAFT &amp; FEEK CONSTRUCTION</v>
      </c>
      <c r="Q1023" s="7" t="s">
        <v>16581</v>
      </c>
      <c r="R1023" s="7" t="s">
        <v>13956</v>
      </c>
      <c r="T1023" s="2" t="s">
        <v>9993</v>
      </c>
      <c r="U1023" s="2" t="s">
        <v>9994</v>
      </c>
      <c r="V1023" s="2" t="s">
        <v>9995</v>
      </c>
      <c r="W1023" s="2" t="s">
        <v>107</v>
      </c>
      <c r="X1023" s="2" t="s">
        <v>9992</v>
      </c>
    </row>
    <row r="1024" spans="16:24" x14ac:dyDescent="0.25">
      <c r="P1024" s="143" t="str">
        <f>IF(Table_tbl_ProdcrSupp[[#This Row],[PRODR_SUPP_CD]] = "", "", Table_tbl_ProdcrSupp[[#This Row],[PRODR_SUPP_CD]] &amp; " - " &amp; Table_tbl_ProdcrSupp[[#This Row],[PRODR_SUPP_NM]])</f>
        <v>P0097 - Tamms Industries</v>
      </c>
      <c r="Q1024" s="7" t="s">
        <v>16582</v>
      </c>
      <c r="R1024" s="7" t="s">
        <v>16583</v>
      </c>
      <c r="T1024" s="2" t="s">
        <v>9990</v>
      </c>
      <c r="U1024" s="2" t="s">
        <v>9991</v>
      </c>
      <c r="V1024" s="2" t="s">
        <v>17421</v>
      </c>
      <c r="W1024" s="2" t="s">
        <v>2780</v>
      </c>
      <c r="X1024" s="2" t="s">
        <v>9986</v>
      </c>
    </row>
    <row r="1025" spans="16:24" x14ac:dyDescent="0.25">
      <c r="P1025" s="143" t="str">
        <f>IF(Table_tbl_ProdcrSupp[[#This Row],[PRODR_SUPP_CD]] = "", "", Table_tbl_ProdcrSupp[[#This Row],[PRODR_SUPP_CD]] &amp; " - " &amp; Table_tbl_ProdcrSupp[[#This Row],[PRODR_SUPP_NM]])</f>
        <v>P0556 - Tappan</v>
      </c>
      <c r="Q1025" s="7" t="s">
        <v>16585</v>
      </c>
      <c r="R1025" s="7" t="s">
        <v>16586</v>
      </c>
      <c r="T1025" s="2" t="s">
        <v>9987</v>
      </c>
      <c r="U1025" s="2" t="s">
        <v>9988</v>
      </c>
      <c r="V1025" s="2" t="s">
        <v>9989</v>
      </c>
      <c r="W1025" s="2" t="s">
        <v>253</v>
      </c>
      <c r="X1025" s="2" t="s">
        <v>9986</v>
      </c>
    </row>
    <row r="1026" spans="16:24" x14ac:dyDescent="0.25">
      <c r="P1026" s="143" t="str">
        <f>IF(Table_tbl_ProdcrSupp[[#This Row],[PRODR_SUPP_CD]] = "", "", Table_tbl_ProdcrSupp[[#This Row],[PRODR_SUPP_CD]] &amp; " - " &amp; Table_tbl_ProdcrSupp[[#This Row],[PRODR_SUPP_NM]])</f>
        <v>P0043 - Tarmac Products, Inc.</v>
      </c>
      <c r="Q1026" s="7" t="s">
        <v>16587</v>
      </c>
      <c r="R1026" s="7" t="s">
        <v>16588</v>
      </c>
      <c r="T1026" s="2" t="s">
        <v>9983</v>
      </c>
      <c r="U1026" s="2" t="s">
        <v>9984</v>
      </c>
      <c r="V1026" s="2" t="s">
        <v>9985</v>
      </c>
      <c r="W1026" s="2" t="s">
        <v>655</v>
      </c>
      <c r="X1026" s="2" t="s">
        <v>9982</v>
      </c>
    </row>
    <row r="1027" spans="16:24" x14ac:dyDescent="0.25">
      <c r="P1027" s="143" t="str">
        <f>IF(Table_tbl_ProdcrSupp[[#This Row],[PRODR_SUPP_CD]] = "", "", Table_tbl_ProdcrSupp[[#This Row],[PRODR_SUPP_CD]] &amp; " - " &amp; Table_tbl_ProdcrSupp[[#This Row],[PRODR_SUPP_NM]])</f>
        <v>EC10 - TC Mirafi</v>
      </c>
      <c r="Q1027" s="7" t="s">
        <v>16589</v>
      </c>
      <c r="R1027" s="7" t="s">
        <v>16590</v>
      </c>
      <c r="T1027" s="2" t="s">
        <v>9979</v>
      </c>
      <c r="U1027" s="2" t="s">
        <v>9980</v>
      </c>
      <c r="V1027" s="2" t="s">
        <v>9981</v>
      </c>
      <c r="W1027" s="2" t="s">
        <v>9978</v>
      </c>
      <c r="X1027" s="2" t="s">
        <v>9974</v>
      </c>
    </row>
    <row r="1028" spans="16:24" x14ac:dyDescent="0.25">
      <c r="P1028" s="143" t="str">
        <f>IF(Table_tbl_ProdcrSupp[[#This Row],[PRODR_SUPP_CD]] = "", "", Table_tbl_ProdcrSupp[[#This Row],[PRODR_SUPP_CD]] &amp; " - " &amp; Table_tbl_ProdcrSupp[[#This Row],[PRODR_SUPP_NM]])</f>
        <v>P0699 - TCC Materials</v>
      </c>
      <c r="Q1028" s="7" t="s">
        <v>16591</v>
      </c>
      <c r="R1028" s="7" t="s">
        <v>16592</v>
      </c>
      <c r="T1028" s="2" t="s">
        <v>9975</v>
      </c>
      <c r="U1028" s="2" t="s">
        <v>9976</v>
      </c>
      <c r="V1028" s="2" t="s">
        <v>9977</v>
      </c>
      <c r="W1028" s="2" t="s">
        <v>282</v>
      </c>
      <c r="X1028" s="2" t="s">
        <v>9974</v>
      </c>
    </row>
    <row r="1029" spans="16:24" x14ac:dyDescent="0.25">
      <c r="P1029" s="143" t="str">
        <f>IF(Table_tbl_ProdcrSupp[[#This Row],[PRODR_SUPP_CD]] = "", "", Table_tbl_ProdcrSupp[[#This Row],[PRODR_SUPP_CD]] &amp; " - " &amp; Table_tbl_ProdcrSupp[[#This Row],[PRODR_SUPP_NM]])</f>
        <v>2966 - TCW CONSTRUCTION INC.</v>
      </c>
      <c r="Q1029" s="7" t="s">
        <v>16593</v>
      </c>
      <c r="R1029" s="7" t="s">
        <v>16594</v>
      </c>
      <c r="T1029" s="2" t="s">
        <v>9971</v>
      </c>
      <c r="U1029" s="2" t="s">
        <v>9972</v>
      </c>
      <c r="V1029" s="2" t="s">
        <v>9973</v>
      </c>
      <c r="W1029" s="2" t="s">
        <v>363</v>
      </c>
      <c r="X1029" s="2" t="s">
        <v>9967</v>
      </c>
    </row>
    <row r="1030" spans="16:24" x14ac:dyDescent="0.25">
      <c r="P1030" s="143" t="str">
        <f>IF(Table_tbl_ProdcrSupp[[#This Row],[PRODR_SUPP_CD]] = "", "", Table_tbl_ProdcrSupp[[#This Row],[PRODR_SUPP_CD]] &amp; " - " &amp; Table_tbl_ProdcrSupp[[#This Row],[PRODR_SUPP_NM]])</f>
        <v>P0801 - Tec-Tearn Industries, Inc.</v>
      </c>
      <c r="Q1030" s="7" t="s">
        <v>16595</v>
      </c>
      <c r="R1030" s="7" t="s">
        <v>16596</v>
      </c>
      <c r="T1030" s="2" t="s">
        <v>9968</v>
      </c>
      <c r="U1030" s="2" t="s">
        <v>9969</v>
      </c>
      <c r="V1030" s="2" t="s">
        <v>9970</v>
      </c>
      <c r="W1030" s="2" t="s">
        <v>577</v>
      </c>
      <c r="X1030" s="2" t="s">
        <v>9967</v>
      </c>
    </row>
    <row r="1031" spans="16:24" x14ac:dyDescent="0.25">
      <c r="P1031" s="143" t="str">
        <f>IF(Table_tbl_ProdcrSupp[[#This Row],[PRODR_SUPP_CD]] = "", "", Table_tbl_ProdcrSupp[[#This Row],[PRODR_SUPP_CD]] &amp; " - " &amp; Table_tbl_ProdcrSupp[[#This Row],[PRODR_SUPP_NM]])</f>
        <v>P0939 - TELDOR</v>
      </c>
      <c r="Q1031" s="7" t="s">
        <v>16597</v>
      </c>
      <c r="R1031" s="7" t="s">
        <v>16598</v>
      </c>
      <c r="T1031" s="2" t="s">
        <v>9964</v>
      </c>
      <c r="U1031" s="2" t="s">
        <v>9965</v>
      </c>
      <c r="V1031" s="2" t="s">
        <v>9966</v>
      </c>
      <c r="W1031" s="2" t="s">
        <v>595</v>
      </c>
      <c r="X1031" s="2" t="s">
        <v>9963</v>
      </c>
    </row>
    <row r="1032" spans="16:24" x14ac:dyDescent="0.25">
      <c r="P1032" s="143" t="str">
        <f>IF(Table_tbl_ProdcrSupp[[#This Row],[PRODR_SUPP_CD]] = "", "", Table_tbl_ProdcrSupp[[#This Row],[PRODR_SUPP_CD]] &amp; " - " &amp; Table_tbl_ProdcrSupp[[#This Row],[PRODR_SUPP_NM]])</f>
        <v>TEMP - Temp Source for old Ready Mix Plant Facilities</v>
      </c>
      <c r="Q1032" s="7" t="s">
        <v>17380</v>
      </c>
      <c r="R1032" s="7" t="s">
        <v>17381</v>
      </c>
      <c r="T1032" s="2" t="s">
        <v>9960</v>
      </c>
      <c r="U1032" s="2" t="s">
        <v>9961</v>
      </c>
      <c r="V1032" s="2" t="s">
        <v>9962</v>
      </c>
      <c r="W1032" s="2" t="s">
        <v>9959</v>
      </c>
      <c r="X1032" s="2" t="s">
        <v>9958</v>
      </c>
    </row>
    <row r="1033" spans="16:24" x14ac:dyDescent="0.25">
      <c r="P1033" s="143" t="str">
        <f>IF(Table_tbl_ProdcrSupp[[#This Row],[PRODR_SUPP_CD]] = "", "", Table_tbl_ProdcrSupp[[#This Row],[PRODR_SUPP_CD]] &amp; " - " &amp; Table_tbl_ProdcrSupp[[#This Row],[PRODR_SUPP_NM]])</f>
        <v>P0498 - Temple-Inland Corporation</v>
      </c>
      <c r="Q1033" s="7" t="s">
        <v>16599</v>
      </c>
      <c r="R1033" s="7" t="s">
        <v>16600</v>
      </c>
      <c r="T1033" s="2" t="s">
        <v>9955</v>
      </c>
      <c r="U1033" s="2" t="s">
        <v>9956</v>
      </c>
      <c r="V1033" s="2" t="s">
        <v>9957</v>
      </c>
      <c r="W1033" s="2" t="s">
        <v>1862</v>
      </c>
      <c r="X1033" s="2" t="s">
        <v>9954</v>
      </c>
    </row>
    <row r="1034" spans="16:24" x14ac:dyDescent="0.25">
      <c r="P1034" s="143" t="str">
        <f>IF(Table_tbl_ProdcrSupp[[#This Row],[PRODR_SUPP_CD]] = "", "", Table_tbl_ProdcrSupp[[#This Row],[PRODR_SUPP_CD]] &amp; " - " &amp; Table_tbl_ProdcrSupp[[#This Row],[PRODR_SUPP_NM]])</f>
        <v>P0364 - Ten Cate Mirafi</v>
      </c>
      <c r="Q1034" s="7" t="s">
        <v>16601</v>
      </c>
      <c r="R1034" s="7" t="s">
        <v>16602</v>
      </c>
      <c r="T1034" s="2" t="s">
        <v>9951</v>
      </c>
      <c r="U1034" s="2" t="s">
        <v>9952</v>
      </c>
      <c r="V1034" s="2" t="s">
        <v>9953</v>
      </c>
      <c r="W1034" s="2" t="s">
        <v>634</v>
      </c>
      <c r="X1034" s="2" t="s">
        <v>9950</v>
      </c>
    </row>
    <row r="1035" spans="16:24" x14ac:dyDescent="0.25">
      <c r="P1035" s="143" t="str">
        <f>IF(Table_tbl_ProdcrSupp[[#This Row],[PRODR_SUPP_CD]] = "", "", Table_tbl_ProdcrSupp[[#This Row],[PRODR_SUPP_CD]] &amp; " - " &amp; Table_tbl_ProdcrSupp[[#This Row],[PRODR_SUPP_NM]])</f>
        <v>P0213 - Ten Point Construction</v>
      </c>
      <c r="Q1035" s="7" t="s">
        <v>16603</v>
      </c>
      <c r="R1035" s="7" t="s">
        <v>16604</v>
      </c>
      <c r="T1035" s="2" t="s">
        <v>9947</v>
      </c>
      <c r="U1035" s="2" t="s">
        <v>9948</v>
      </c>
      <c r="V1035" s="2" t="s">
        <v>9949</v>
      </c>
      <c r="W1035" s="2" t="s">
        <v>1220</v>
      </c>
      <c r="X1035" s="2" t="s">
        <v>9946</v>
      </c>
    </row>
    <row r="1036" spans="16:24" x14ac:dyDescent="0.25">
      <c r="P1036" s="143" t="str">
        <f>IF(Table_tbl_ProdcrSupp[[#This Row],[PRODR_SUPP_CD]] = "", "", Table_tbl_ProdcrSupp[[#This Row],[PRODR_SUPP_CD]] &amp; " - " &amp; Table_tbl_ProdcrSupp[[#This Row],[PRODR_SUPP_NM]])</f>
        <v>P0563 - Tenax</v>
      </c>
      <c r="Q1036" s="7" t="s">
        <v>16605</v>
      </c>
      <c r="R1036" s="7" t="s">
        <v>16606</v>
      </c>
      <c r="T1036" s="2" t="s">
        <v>9943</v>
      </c>
      <c r="U1036" s="2" t="s">
        <v>9944</v>
      </c>
      <c r="V1036" s="2" t="s">
        <v>9945</v>
      </c>
      <c r="W1036" s="2" t="s">
        <v>9942</v>
      </c>
      <c r="X1036" s="2" t="s">
        <v>9941</v>
      </c>
    </row>
    <row r="1037" spans="16:24" x14ac:dyDescent="0.25">
      <c r="P1037" s="143" t="str">
        <f>IF(Table_tbl_ProdcrSupp[[#This Row],[PRODR_SUPP_CD]] = "", "", Table_tbl_ProdcrSupp[[#This Row],[PRODR_SUPP_CD]] &amp; " - " &amp; Table_tbl_ProdcrSupp[[#This Row],[PRODR_SUPP_NM]])</f>
        <v>P0570 - TenCate Geosynthetics</v>
      </c>
      <c r="Q1037" s="7" t="s">
        <v>16607</v>
      </c>
      <c r="R1037" s="7" t="s">
        <v>16608</v>
      </c>
      <c r="T1037" s="2" t="s">
        <v>9938</v>
      </c>
      <c r="U1037" s="2" t="s">
        <v>9939</v>
      </c>
      <c r="V1037" s="2" t="s">
        <v>9940</v>
      </c>
      <c r="W1037" s="2" t="s">
        <v>9937</v>
      </c>
      <c r="X1037" s="2" t="s">
        <v>9933</v>
      </c>
    </row>
    <row r="1038" spans="16:24" x14ac:dyDescent="0.25">
      <c r="P1038" s="143" t="str">
        <f>IF(Table_tbl_ProdcrSupp[[#This Row],[PRODR_SUPP_CD]] = "", "", Table_tbl_ProdcrSupp[[#This Row],[PRODR_SUPP_CD]] &amp; " - " &amp; Table_tbl_ProdcrSupp[[#This Row],[PRODR_SUPP_NM]])</f>
        <v>EC30 - Tenex</v>
      </c>
      <c r="Q1038" s="7" t="s">
        <v>16609</v>
      </c>
      <c r="R1038" s="7" t="s">
        <v>16610</v>
      </c>
      <c r="T1038" s="2" t="s">
        <v>9934</v>
      </c>
      <c r="U1038" s="2" t="s">
        <v>9935</v>
      </c>
      <c r="V1038" s="2" t="s">
        <v>9936</v>
      </c>
      <c r="W1038" s="2" t="s">
        <v>492</v>
      </c>
      <c r="X1038" s="2" t="s">
        <v>9933</v>
      </c>
    </row>
    <row r="1039" spans="16:24" x14ac:dyDescent="0.25">
      <c r="P1039" s="143" t="str">
        <f>IF(Table_tbl_ProdcrSupp[[#This Row],[PRODR_SUPP_CD]] = "", "", Table_tbl_ProdcrSupp[[#This Row],[PRODR_SUPP_CD]] &amp; " - " &amp; Table_tbl_ProdcrSupp[[#This Row],[PRODR_SUPP_NM]])</f>
        <v>0968 - Tensar Corp. International</v>
      </c>
      <c r="Q1039" s="7" t="s">
        <v>16611</v>
      </c>
      <c r="R1039" s="7" t="s">
        <v>16612</v>
      </c>
      <c r="T1039" s="2" t="s">
        <v>9930</v>
      </c>
      <c r="U1039" s="2" t="s">
        <v>9931</v>
      </c>
      <c r="V1039" s="2" t="s">
        <v>9932</v>
      </c>
      <c r="W1039" s="2" t="s">
        <v>9929</v>
      </c>
      <c r="X1039" s="2" t="s">
        <v>9928</v>
      </c>
    </row>
    <row r="1040" spans="16:24" x14ac:dyDescent="0.25">
      <c r="P1040" s="143" t="str">
        <f>IF(Table_tbl_ProdcrSupp[[#This Row],[PRODR_SUPP_CD]] = "", "", Table_tbl_ProdcrSupp[[#This Row],[PRODR_SUPP_CD]] &amp; " - " &amp; Table_tbl_ProdcrSupp[[#This Row],[PRODR_SUPP_NM]])</f>
        <v>P0548 - Tensar Earth Technologies</v>
      </c>
      <c r="Q1040" s="7" t="s">
        <v>16613</v>
      </c>
      <c r="R1040" s="7" t="s">
        <v>16614</v>
      </c>
      <c r="T1040" s="2" t="s">
        <v>9925</v>
      </c>
      <c r="U1040" s="2" t="s">
        <v>9926</v>
      </c>
      <c r="V1040" s="2" t="s">
        <v>9927</v>
      </c>
      <c r="W1040" s="2" t="s">
        <v>2879</v>
      </c>
      <c r="X1040" s="2" t="s">
        <v>9924</v>
      </c>
    </row>
    <row r="1041" spans="16:24" x14ac:dyDescent="0.25">
      <c r="P1041" s="143" t="str">
        <f>IF(Table_tbl_ProdcrSupp[[#This Row],[PRODR_SUPP_CD]] = "", "", Table_tbl_ProdcrSupp[[#This Row],[PRODR_SUPP_CD]] &amp; " - " &amp; Table_tbl_ProdcrSupp[[#This Row],[PRODR_SUPP_NM]])</f>
        <v>P0016 - Terra Aqua Gabions</v>
      </c>
      <c r="Q1041" s="7" t="s">
        <v>16615</v>
      </c>
      <c r="R1041" s="7" t="s">
        <v>16616</v>
      </c>
      <c r="T1041" s="2" t="s">
        <v>9921</v>
      </c>
      <c r="U1041" s="2" t="s">
        <v>9922</v>
      </c>
      <c r="V1041" s="2" t="s">
        <v>9923</v>
      </c>
      <c r="W1041" s="2" t="s">
        <v>1485</v>
      </c>
      <c r="X1041" s="2" t="s">
        <v>9920</v>
      </c>
    </row>
    <row r="1042" spans="16:24" x14ac:dyDescent="0.25">
      <c r="P1042" s="143" t="str">
        <f>IF(Table_tbl_ProdcrSupp[[#This Row],[PRODR_SUPP_CD]] = "", "", Table_tbl_ProdcrSupp[[#This Row],[PRODR_SUPP_CD]] &amp; " - " &amp; Table_tbl_ProdcrSupp[[#This Row],[PRODR_SUPP_NM]])</f>
        <v>P0348 - Texaco</v>
      </c>
      <c r="Q1042" s="7" t="s">
        <v>16617</v>
      </c>
      <c r="R1042" s="7" t="s">
        <v>16618</v>
      </c>
      <c r="T1042" s="2" t="s">
        <v>9917</v>
      </c>
      <c r="U1042" s="2" t="s">
        <v>9918</v>
      </c>
      <c r="V1042" s="2" t="s">
        <v>9919</v>
      </c>
      <c r="W1042" s="2" t="s">
        <v>9916</v>
      </c>
      <c r="X1042" s="2" t="s">
        <v>9915</v>
      </c>
    </row>
    <row r="1043" spans="16:24" x14ac:dyDescent="0.25">
      <c r="P1043" s="143" t="str">
        <f>IF(Table_tbl_ProdcrSupp[[#This Row],[PRODR_SUPP_CD]] = "", "", Table_tbl_ProdcrSupp[[#This Row],[PRODR_SUPP_CD]] &amp; " - " &amp; Table_tbl_ProdcrSupp[[#This Row],[PRODR_SUPP_NM]])</f>
        <v>P0105 - Texas Industries c.c.c.</v>
      </c>
      <c r="Q1043" s="7" t="s">
        <v>16619</v>
      </c>
      <c r="R1043" s="7" t="s">
        <v>16620</v>
      </c>
      <c r="T1043" s="2" t="s">
        <v>9912</v>
      </c>
      <c r="U1043" s="2" t="s">
        <v>9913</v>
      </c>
      <c r="V1043" s="2" t="s">
        <v>9914</v>
      </c>
      <c r="W1043" s="2" t="s">
        <v>9911</v>
      </c>
      <c r="X1043" s="2" t="s">
        <v>9910</v>
      </c>
    </row>
    <row r="1044" spans="16:24" x14ac:dyDescent="0.25">
      <c r="P1044" s="143" t="str">
        <f>IF(Table_tbl_ProdcrSupp[[#This Row],[PRODR_SUPP_CD]] = "", "", Table_tbl_ProdcrSupp[[#This Row],[PRODR_SUPP_CD]] &amp; " - " &amp; Table_tbl_ProdcrSupp[[#This Row],[PRODR_SUPP_NM]])</f>
        <v>P0102 - The Burke Company</v>
      </c>
      <c r="Q1044" s="7" t="s">
        <v>16621</v>
      </c>
      <c r="R1044" s="7" t="s">
        <v>16622</v>
      </c>
      <c r="T1044" s="2" t="s">
        <v>9907</v>
      </c>
      <c r="U1044" s="2" t="s">
        <v>9908</v>
      </c>
      <c r="V1044" s="2" t="s">
        <v>9909</v>
      </c>
      <c r="W1044" s="2" t="s">
        <v>9906</v>
      </c>
      <c r="X1044" s="2" t="s">
        <v>9905</v>
      </c>
    </row>
    <row r="1045" spans="16:24" x14ac:dyDescent="0.25">
      <c r="P1045" s="143" t="str">
        <f>IF(Table_tbl_ProdcrSupp[[#This Row],[PRODR_SUPP_CD]] = "", "", Table_tbl_ProdcrSupp[[#This Row],[PRODR_SUPP_CD]] &amp; " - " &amp; Table_tbl_ProdcrSupp[[#This Row],[PRODR_SUPP_NM]])</f>
        <v>0013 - THE DIAMOND ENGINEERING COMPANY</v>
      </c>
      <c r="Q1045" s="7" t="s">
        <v>16623</v>
      </c>
      <c r="R1045" s="7" t="s">
        <v>16624</v>
      </c>
      <c r="T1045" s="2" t="s">
        <v>9902</v>
      </c>
      <c r="U1045" s="2" t="s">
        <v>9903</v>
      </c>
      <c r="V1045" s="2" t="s">
        <v>9904</v>
      </c>
      <c r="W1045" s="2" t="s">
        <v>9901</v>
      </c>
      <c r="X1045" s="2" t="s">
        <v>9900</v>
      </c>
    </row>
    <row r="1046" spans="16:24" x14ac:dyDescent="0.25">
      <c r="P1046" s="143" t="str">
        <f>IF(Table_tbl_ProdcrSupp[[#This Row],[PRODR_SUPP_CD]] = "", "", Table_tbl_ProdcrSupp[[#This Row],[PRODR_SUPP_CD]] &amp; " - " &amp; Table_tbl_ProdcrSupp[[#This Row],[PRODR_SUPP_NM]])</f>
        <v>EC27 - The Geo-Group</v>
      </c>
      <c r="Q1046" s="7" t="s">
        <v>16625</v>
      </c>
      <c r="R1046" s="7" t="s">
        <v>16626</v>
      </c>
      <c r="T1046" s="2" t="s">
        <v>9897</v>
      </c>
      <c r="U1046" s="2" t="s">
        <v>9898</v>
      </c>
      <c r="V1046" s="2" t="s">
        <v>9899</v>
      </c>
      <c r="W1046" s="2" t="s">
        <v>606</v>
      </c>
      <c r="X1046" s="2" t="s">
        <v>9896</v>
      </c>
    </row>
    <row r="1047" spans="16:24" x14ac:dyDescent="0.25">
      <c r="P1047" s="143" t="str">
        <f>IF(Table_tbl_ProdcrSupp[[#This Row],[PRODR_SUPP_CD]] = "", "", Table_tbl_ProdcrSupp[[#This Row],[PRODR_SUPP_CD]] &amp; " - " &amp; Table_tbl_ProdcrSupp[[#This Row],[PRODR_SUPP_NM]])</f>
        <v>P0334 - The National Paving &amp; Contracting Company</v>
      </c>
      <c r="Q1047" s="7" t="s">
        <v>16627</v>
      </c>
      <c r="R1047" s="7" t="s">
        <v>16628</v>
      </c>
      <c r="T1047" s="2" t="s">
        <v>9893</v>
      </c>
      <c r="U1047" s="2" t="s">
        <v>9894</v>
      </c>
      <c r="V1047" s="2" t="s">
        <v>9895</v>
      </c>
      <c r="W1047" s="2" t="s">
        <v>84</v>
      </c>
      <c r="X1047" s="2" t="s">
        <v>9876</v>
      </c>
    </row>
    <row r="1048" spans="16:24" x14ac:dyDescent="0.25">
      <c r="P1048" s="143" t="str">
        <f>IF(Table_tbl_ProdcrSupp[[#This Row],[PRODR_SUPP_CD]] = "", "", Table_tbl_ProdcrSupp[[#This Row],[PRODR_SUPP_CD]] &amp; " - " &amp; Table_tbl_ProdcrSupp[[#This Row],[PRODR_SUPP_NM]])</f>
        <v>P0231 - The Scotts Company</v>
      </c>
      <c r="Q1048" s="7" t="s">
        <v>16629</v>
      </c>
      <c r="R1048" s="7" t="s">
        <v>16630</v>
      </c>
      <c r="T1048" s="2" t="s">
        <v>9890</v>
      </c>
      <c r="U1048" s="2" t="s">
        <v>9891</v>
      </c>
      <c r="V1048" s="2" t="s">
        <v>9892</v>
      </c>
      <c r="W1048" s="2" t="s">
        <v>9889</v>
      </c>
      <c r="X1048" s="2" t="s">
        <v>9876</v>
      </c>
    </row>
    <row r="1049" spans="16:24" x14ac:dyDescent="0.25">
      <c r="P1049" s="143" t="str">
        <f>IF(Table_tbl_ProdcrSupp[[#This Row],[PRODR_SUPP_CD]] = "", "", Table_tbl_ProdcrSupp[[#This Row],[PRODR_SUPP_CD]] &amp; " - " &amp; Table_tbl_ProdcrSupp[[#This Row],[PRODR_SUPP_NM]])</f>
        <v>P0026 - The Valvoline Company</v>
      </c>
      <c r="Q1049" s="7" t="s">
        <v>16631</v>
      </c>
      <c r="R1049" s="7" t="s">
        <v>16632</v>
      </c>
      <c r="T1049" s="2" t="s">
        <v>17423</v>
      </c>
      <c r="U1049" s="2" t="s">
        <v>17422</v>
      </c>
      <c r="V1049" s="2" t="s">
        <v>17996</v>
      </c>
      <c r="W1049" s="2" t="s">
        <v>6452</v>
      </c>
      <c r="X1049" s="2" t="s">
        <v>9876</v>
      </c>
    </row>
    <row r="1050" spans="16:24" x14ac:dyDescent="0.25">
      <c r="P1050" s="143" t="str">
        <f>IF(Table_tbl_ProdcrSupp[[#This Row],[PRODR_SUPP_CD]] = "", "", Table_tbl_ProdcrSupp[[#This Row],[PRODR_SUPP_CD]] &amp; " - " &amp; Table_tbl_ProdcrSupp[[#This Row],[PRODR_SUPP_NM]])</f>
        <v>0036 - THOMPSON CONSTRUCTION INC.</v>
      </c>
      <c r="Q1050" s="7" t="s">
        <v>16633</v>
      </c>
      <c r="R1050" s="7" t="s">
        <v>16634</v>
      </c>
      <c r="T1050" s="2" t="s">
        <v>9886</v>
      </c>
      <c r="U1050" s="2" t="s">
        <v>9887</v>
      </c>
      <c r="V1050" s="2" t="s">
        <v>9888</v>
      </c>
      <c r="W1050" s="2" t="s">
        <v>9885</v>
      </c>
      <c r="X1050" s="2" t="s">
        <v>9876</v>
      </c>
    </row>
    <row r="1051" spans="16:24" x14ac:dyDescent="0.25">
      <c r="P1051" s="143" t="str">
        <f>IF(Table_tbl_ProdcrSupp[[#This Row],[PRODR_SUPP_CD]] = "", "", Table_tbl_ProdcrSupp[[#This Row],[PRODR_SUPP_CD]] &amp; " - " &amp; Table_tbl_ProdcrSupp[[#This Row],[PRODR_SUPP_NM]])</f>
        <v>EC42 - Thrace-LINQ, Inc.</v>
      </c>
      <c r="Q1051" s="7" t="s">
        <v>16635</v>
      </c>
      <c r="R1051" s="7" t="s">
        <v>16636</v>
      </c>
      <c r="T1051" s="2" t="s">
        <v>9882</v>
      </c>
      <c r="U1051" s="2" t="s">
        <v>9883</v>
      </c>
      <c r="V1051" s="2" t="s">
        <v>9884</v>
      </c>
      <c r="W1051" s="2" t="s">
        <v>9881</v>
      </c>
      <c r="X1051" s="2" t="s">
        <v>9876</v>
      </c>
    </row>
    <row r="1052" spans="16:24" x14ac:dyDescent="0.25">
      <c r="P1052" s="143" t="str">
        <f>IF(Table_tbl_ProdcrSupp[[#This Row],[PRODR_SUPP_CD]] = "", "", Table_tbl_ProdcrSupp[[#This Row],[PRODR_SUPP_CD]] &amp; " - " &amp; Table_tbl_ProdcrSupp[[#This Row],[PRODR_SUPP_NM]])</f>
        <v>1005 - THRASHER INC.</v>
      </c>
      <c r="Q1052" s="7" t="s">
        <v>16637</v>
      </c>
      <c r="R1052" s="7" t="s">
        <v>16638</v>
      </c>
      <c r="T1052" s="2" t="s">
        <v>9878</v>
      </c>
      <c r="U1052" s="2" t="s">
        <v>9879</v>
      </c>
      <c r="V1052" s="2" t="s">
        <v>9880</v>
      </c>
      <c r="W1052" s="2" t="s">
        <v>9877</v>
      </c>
      <c r="X1052" s="2" t="s">
        <v>9876</v>
      </c>
    </row>
    <row r="1053" spans="16:24" x14ac:dyDescent="0.25">
      <c r="P1053" s="143" t="str">
        <f>IF(Table_tbl_ProdcrSupp[[#This Row],[PRODR_SUPP_CD]] = "", "", Table_tbl_ProdcrSupp[[#This Row],[PRODR_SUPP_CD]] &amp; " - " &amp; Table_tbl_ProdcrSupp[[#This Row],[PRODR_SUPP_NM]])</f>
        <v>P0619 - Threaded Fasteners, Inc.</v>
      </c>
      <c r="Q1053" s="7" t="s">
        <v>16639</v>
      </c>
      <c r="R1053" s="7" t="s">
        <v>16640</v>
      </c>
      <c r="T1053" s="2" t="s">
        <v>9873</v>
      </c>
      <c r="U1053" s="2" t="s">
        <v>9874</v>
      </c>
      <c r="V1053" s="2" t="s">
        <v>9875</v>
      </c>
      <c r="W1053" s="2" t="s">
        <v>258</v>
      </c>
      <c r="X1053" s="2" t="s">
        <v>9872</v>
      </c>
    </row>
    <row r="1054" spans="16:24" x14ac:dyDescent="0.25">
      <c r="P1054" s="143" t="str">
        <f>IF(Table_tbl_ProdcrSupp[[#This Row],[PRODR_SUPP_CD]] = "", "", Table_tbl_ProdcrSupp[[#This Row],[PRODR_SUPP_CD]] &amp; " - " &amp; Table_tbl_ProdcrSupp[[#This Row],[PRODR_SUPP_NM]])</f>
        <v>P0416 - Three D Plastics</v>
      </c>
      <c r="Q1054" s="7" t="s">
        <v>16641</v>
      </c>
      <c r="R1054" s="7" t="s">
        <v>16642</v>
      </c>
      <c r="T1054" s="2" t="s">
        <v>9869</v>
      </c>
      <c r="U1054" s="2" t="s">
        <v>9870</v>
      </c>
      <c r="V1054" s="2" t="s">
        <v>9871</v>
      </c>
      <c r="W1054" s="2" t="s">
        <v>7367</v>
      </c>
      <c r="X1054" s="2" t="s">
        <v>9865</v>
      </c>
    </row>
    <row r="1055" spans="16:24" x14ac:dyDescent="0.25">
      <c r="P1055" s="143" t="str">
        <f>IF(Table_tbl_ProdcrSupp[[#This Row],[PRODR_SUPP_CD]] = "", "", Table_tbl_ProdcrSupp[[#This Row],[PRODR_SUPP_CD]] &amp; " - " &amp; Table_tbl_ProdcrSupp[[#This Row],[PRODR_SUPP_NM]])</f>
        <v>P0324 - Three D Trafficworks</v>
      </c>
      <c r="Q1055" s="7" t="s">
        <v>16643</v>
      </c>
      <c r="R1055" s="7" t="s">
        <v>16644</v>
      </c>
      <c r="T1055" s="2" t="s">
        <v>9866</v>
      </c>
      <c r="U1055" s="2" t="s">
        <v>9867</v>
      </c>
      <c r="V1055" s="2" t="s">
        <v>9868</v>
      </c>
      <c r="W1055" s="2" t="s">
        <v>6452</v>
      </c>
      <c r="X1055" s="2" t="s">
        <v>9865</v>
      </c>
    </row>
    <row r="1056" spans="16:24" x14ac:dyDescent="0.25">
      <c r="P1056" s="143" t="str">
        <f>IF(Table_tbl_ProdcrSupp[[#This Row],[PRODR_SUPP_CD]] = "", "", Table_tbl_ProdcrSupp[[#This Row],[PRODR_SUPP_CD]] &amp; " - " &amp; Table_tbl_ProdcrSupp[[#This Row],[PRODR_SUPP_NM]])</f>
        <v>P1038 - Timewell Drainage Products and Services</v>
      </c>
      <c r="Q1056" s="7" t="s">
        <v>16645</v>
      </c>
      <c r="R1056" s="7" t="s">
        <v>16646</v>
      </c>
      <c r="T1056" s="2" t="s">
        <v>9862</v>
      </c>
      <c r="U1056" s="2" t="s">
        <v>9863</v>
      </c>
      <c r="V1056" s="2" t="s">
        <v>9864</v>
      </c>
      <c r="W1056" s="2" t="s">
        <v>591</v>
      </c>
      <c r="X1056" s="2" t="s">
        <v>9861</v>
      </c>
    </row>
    <row r="1057" spans="16:24" x14ac:dyDescent="0.25">
      <c r="P1057" s="143" t="str">
        <f>IF(Table_tbl_ProdcrSupp[[#This Row],[PRODR_SUPP_CD]] = "", "", Table_tbl_ProdcrSupp[[#This Row],[PRODR_SUPP_CD]] &amp; " - " &amp; Table_tbl_ProdcrSupp[[#This Row],[PRODR_SUPP_NM]])</f>
        <v>P0843 - Titebond</v>
      </c>
      <c r="Q1057" s="7" t="s">
        <v>16647</v>
      </c>
      <c r="R1057" s="7" t="s">
        <v>16648</v>
      </c>
      <c r="T1057" s="2" t="s">
        <v>9858</v>
      </c>
      <c r="U1057" s="2" t="s">
        <v>9859</v>
      </c>
      <c r="V1057" s="2" t="s">
        <v>9860</v>
      </c>
      <c r="W1057" s="2" t="s">
        <v>4486</v>
      </c>
      <c r="X1057" s="2" t="s">
        <v>9857</v>
      </c>
    </row>
    <row r="1058" spans="16:24" x14ac:dyDescent="0.25">
      <c r="P1058" s="143" t="str">
        <f>IF(Table_tbl_ProdcrSupp[[#This Row],[PRODR_SUPP_CD]] = "", "", Table_tbl_ProdcrSupp[[#This Row],[PRODR_SUPP_CD]] &amp; " - " &amp; Table_tbl_ProdcrSupp[[#This Row],[PRODR_SUPP_NM]])</f>
        <v>P0652 - TK Products</v>
      </c>
      <c r="Q1058" s="7" t="s">
        <v>16649</v>
      </c>
      <c r="R1058" s="7" t="s">
        <v>16650</v>
      </c>
      <c r="T1058" s="2" t="s">
        <v>9854</v>
      </c>
      <c r="U1058" s="2" t="s">
        <v>9855</v>
      </c>
      <c r="V1058" s="2" t="s">
        <v>9856</v>
      </c>
      <c r="W1058" s="2" t="s">
        <v>3721</v>
      </c>
      <c r="X1058" s="2" t="s">
        <v>9853</v>
      </c>
    </row>
    <row r="1059" spans="16:24" x14ac:dyDescent="0.25">
      <c r="P1059" s="143" t="str">
        <f>IF(Table_tbl_ProdcrSupp[[#This Row],[PRODR_SUPP_CD]] = "", "", Table_tbl_ProdcrSupp[[#This Row],[PRODR_SUPP_CD]] &amp; " - " &amp; Table_tbl_ProdcrSupp[[#This Row],[PRODR_SUPP_NM]])</f>
        <v>P0759 - Tnemec Company, Inc.</v>
      </c>
      <c r="Q1059" s="7" t="s">
        <v>16651</v>
      </c>
      <c r="R1059" s="7" t="s">
        <v>16652</v>
      </c>
      <c r="T1059" s="2" t="s">
        <v>16986</v>
      </c>
      <c r="U1059" s="2" t="s">
        <v>16985</v>
      </c>
      <c r="V1059" s="2" t="s">
        <v>16984</v>
      </c>
      <c r="W1059" s="2" t="s">
        <v>4919</v>
      </c>
      <c r="X1059" s="2" t="s">
        <v>15584</v>
      </c>
    </row>
    <row r="1060" spans="16:24" x14ac:dyDescent="0.25">
      <c r="P1060" s="143" t="str">
        <f>IF(Table_tbl_ProdcrSupp[[#This Row],[PRODR_SUPP_CD]] = "", "", Table_tbl_ProdcrSupp[[#This Row],[PRODR_SUPP_CD]] &amp; " - " &amp; Table_tbl_ProdcrSupp[[#This Row],[PRODR_SUPP_NM]])</f>
        <v>P0133 - TNS Advanced Technologies</v>
      </c>
      <c r="Q1060" s="7" t="s">
        <v>16653</v>
      </c>
      <c r="R1060" s="7" t="s">
        <v>16654</v>
      </c>
      <c r="T1060" s="2" t="s">
        <v>9850</v>
      </c>
      <c r="U1060" s="2" t="s">
        <v>9851</v>
      </c>
      <c r="V1060" s="2" t="s">
        <v>9852</v>
      </c>
      <c r="W1060" s="2" t="s">
        <v>500</v>
      </c>
      <c r="X1060" s="2" t="s">
        <v>9849</v>
      </c>
    </row>
    <row r="1061" spans="16:24" x14ac:dyDescent="0.25">
      <c r="P1061" s="143" t="str">
        <f>IF(Table_tbl_ProdcrSupp[[#This Row],[PRODR_SUPP_CD]] = "", "", Table_tbl_ProdcrSupp[[#This Row],[PRODR_SUPP_CD]] &amp; " - " &amp; Table_tbl_ProdcrSupp[[#This Row],[PRODR_SUPP_NM]])</f>
        <v>P0146 - Todco Barricades</v>
      </c>
      <c r="Q1061" s="7" t="s">
        <v>16655</v>
      </c>
      <c r="R1061" s="7" t="s">
        <v>16656</v>
      </c>
      <c r="T1061" s="2" t="s">
        <v>9846</v>
      </c>
      <c r="U1061" s="2" t="s">
        <v>9847</v>
      </c>
      <c r="V1061" s="2" t="s">
        <v>9848</v>
      </c>
      <c r="W1061" s="2" t="s">
        <v>3701</v>
      </c>
      <c r="X1061" s="2" t="s">
        <v>9845</v>
      </c>
    </row>
    <row r="1062" spans="16:24" x14ac:dyDescent="0.25">
      <c r="P1062" s="143" t="str">
        <f>IF(Table_tbl_ProdcrSupp[[#This Row],[PRODR_SUPP_CD]] = "", "", Table_tbl_ProdcrSupp[[#This Row],[PRODR_SUPP_CD]] &amp; " - " &amp; Table_tbl_ProdcrSupp[[#This Row],[PRODR_SUPP_NM]])</f>
        <v>P0224 - Top Slab</v>
      </c>
      <c r="Q1062" s="7" t="s">
        <v>16657</v>
      </c>
      <c r="R1062" s="7" t="s">
        <v>16658</v>
      </c>
      <c r="T1062" s="2" t="s">
        <v>9842</v>
      </c>
      <c r="U1062" s="2" t="s">
        <v>9843</v>
      </c>
      <c r="V1062" s="2" t="s">
        <v>9844</v>
      </c>
      <c r="W1062" s="2" t="s">
        <v>129</v>
      </c>
      <c r="X1062" s="2" t="s">
        <v>9841</v>
      </c>
    </row>
    <row r="1063" spans="16:24" x14ac:dyDescent="0.25">
      <c r="P1063" s="143" t="str">
        <f>IF(Table_tbl_ProdcrSupp[[#This Row],[PRODR_SUPP_CD]] = "", "", Table_tbl_ProdcrSupp[[#This Row],[PRODR_SUPP_CD]] &amp; " - " &amp; Table_tbl_ProdcrSupp[[#This Row],[PRODR_SUPP_NM]])</f>
        <v>P1017 - Torgerson Forest Products</v>
      </c>
      <c r="Q1063" s="7" t="s">
        <v>16659</v>
      </c>
      <c r="R1063" s="7" t="s">
        <v>16660</v>
      </c>
      <c r="T1063" s="2" t="s">
        <v>9838</v>
      </c>
      <c r="U1063" s="2" t="s">
        <v>9839</v>
      </c>
      <c r="V1063" s="2" t="s">
        <v>9840</v>
      </c>
      <c r="W1063" s="2" t="s">
        <v>591</v>
      </c>
      <c r="X1063" s="2" t="s">
        <v>9834</v>
      </c>
    </row>
    <row r="1064" spans="16:24" x14ac:dyDescent="0.25">
      <c r="P1064" s="143" t="str">
        <f>IF(Table_tbl_ProdcrSupp[[#This Row],[PRODR_SUPP_CD]] = "", "", Table_tbl_ProdcrSupp[[#This Row],[PRODR_SUPP_CD]] &amp; " - " &amp; Table_tbl_ProdcrSupp[[#This Row],[PRODR_SUPP_NM]])</f>
        <v>P0127 - TrafCon</v>
      </c>
      <c r="Q1064" s="7" t="s">
        <v>16661</v>
      </c>
      <c r="R1064" s="7" t="s">
        <v>16662</v>
      </c>
      <c r="T1064" s="2" t="s">
        <v>9835</v>
      </c>
      <c r="U1064" s="2" t="s">
        <v>9836</v>
      </c>
      <c r="V1064" s="2" t="s">
        <v>9837</v>
      </c>
      <c r="W1064" s="2" t="s">
        <v>127</v>
      </c>
      <c r="X1064" s="2" t="s">
        <v>9834</v>
      </c>
    </row>
    <row r="1065" spans="16:24" x14ac:dyDescent="0.25">
      <c r="P1065" s="143" t="str">
        <f>IF(Table_tbl_ProdcrSupp[[#This Row],[PRODR_SUPP_CD]] = "", "", Table_tbl_ProdcrSupp[[#This Row],[PRODR_SUPP_CD]] &amp; " - " &amp; Table_tbl_ProdcrSupp[[#This Row],[PRODR_SUPP_NM]])</f>
        <v>P0746 - Traffic &amp; Parking Control Co., Inc. (TAPCO)</v>
      </c>
      <c r="Q1065" s="7" t="s">
        <v>16663</v>
      </c>
      <c r="R1065" s="7" t="s">
        <v>16664</v>
      </c>
      <c r="T1065" s="2" t="s">
        <v>9831</v>
      </c>
      <c r="U1065" s="2" t="s">
        <v>9832</v>
      </c>
      <c r="V1065" s="2" t="s">
        <v>9833</v>
      </c>
      <c r="W1065" s="2" t="s">
        <v>669</v>
      </c>
      <c r="X1065" s="2" t="s">
        <v>9822</v>
      </c>
    </row>
    <row r="1066" spans="16:24" x14ac:dyDescent="0.25">
      <c r="P1066" s="143" t="str">
        <f>IF(Table_tbl_ProdcrSupp[[#This Row],[PRODR_SUPP_CD]] = "", "", Table_tbl_ProdcrSupp[[#This Row],[PRODR_SUPP_CD]] &amp; " - " &amp; Table_tbl_ProdcrSupp[[#This Row],[PRODR_SUPP_NM]])</f>
        <v>P0917 - Traffic Logix</v>
      </c>
      <c r="Q1066" s="7" t="s">
        <v>16665</v>
      </c>
      <c r="R1066" s="7" t="s">
        <v>16666</v>
      </c>
      <c r="T1066" s="2" t="s">
        <v>9828</v>
      </c>
      <c r="U1066" s="2" t="s">
        <v>9829</v>
      </c>
      <c r="V1066" s="2" t="s">
        <v>9830</v>
      </c>
      <c r="W1066" s="2" t="s">
        <v>9827</v>
      </c>
      <c r="X1066" s="2" t="s">
        <v>9822</v>
      </c>
    </row>
    <row r="1067" spans="16:24" x14ac:dyDescent="0.25">
      <c r="P1067" s="143" t="str">
        <f>IF(Table_tbl_ProdcrSupp[[#This Row],[PRODR_SUPP_CD]] = "", "", Table_tbl_ProdcrSupp[[#This Row],[PRODR_SUPP_CD]] &amp; " - " &amp; Table_tbl_ProdcrSupp[[#This Row],[PRODR_SUPP_NM]])</f>
        <v>P0620 - Traffic Signal, Inc.</v>
      </c>
      <c r="Q1067" s="7" t="s">
        <v>16667</v>
      </c>
      <c r="R1067" s="7" t="s">
        <v>16668</v>
      </c>
      <c r="T1067" s="2" t="s">
        <v>9824</v>
      </c>
      <c r="U1067" s="2" t="s">
        <v>9825</v>
      </c>
      <c r="V1067" s="2" t="s">
        <v>9826</v>
      </c>
      <c r="W1067" s="2" t="s">
        <v>9823</v>
      </c>
      <c r="X1067" s="2" t="s">
        <v>9822</v>
      </c>
    </row>
    <row r="1068" spans="16:24" x14ac:dyDescent="0.25">
      <c r="P1068" s="143" t="str">
        <f>IF(Table_tbl_ProdcrSupp[[#This Row],[PRODR_SUPP_CD]] = "", "", Table_tbl_ProdcrSupp[[#This Row],[PRODR_SUPP_CD]] &amp; " - " &amp; Table_tbl_ProdcrSupp[[#This Row],[PRODR_SUPP_NM]])</f>
        <v>P0305 - Traffic Solution, Inc.</v>
      </c>
      <c r="Q1068" s="7" t="s">
        <v>16669</v>
      </c>
      <c r="R1068" s="7" t="s">
        <v>16670</v>
      </c>
      <c r="T1068" s="2" t="s">
        <v>9819</v>
      </c>
      <c r="U1068" s="2" t="s">
        <v>9820</v>
      </c>
      <c r="V1068" s="2" t="s">
        <v>9821</v>
      </c>
      <c r="W1068" s="2" t="s">
        <v>9818</v>
      </c>
      <c r="X1068" s="2" t="s">
        <v>9817</v>
      </c>
    </row>
    <row r="1069" spans="16:24" x14ac:dyDescent="0.25">
      <c r="P1069" s="143" t="str">
        <f>IF(Table_tbl_ProdcrSupp[[#This Row],[PRODR_SUPP_CD]] = "", "", Table_tbl_ProdcrSupp[[#This Row],[PRODR_SUPP_CD]] &amp; " - " &amp; Table_tbl_ProdcrSupp[[#This Row],[PRODR_SUPP_NM]])</f>
        <v>P0079 - TrafFix Devices, Inc.</v>
      </c>
      <c r="Q1069" s="7" t="s">
        <v>16671</v>
      </c>
      <c r="R1069" s="7" t="s">
        <v>16672</v>
      </c>
      <c r="T1069" s="2" t="s">
        <v>9814</v>
      </c>
      <c r="U1069" s="2" t="s">
        <v>9815</v>
      </c>
      <c r="V1069" s="2" t="s">
        <v>9816</v>
      </c>
      <c r="W1069" s="2" t="s">
        <v>591</v>
      </c>
      <c r="X1069" s="2" t="s">
        <v>9813</v>
      </c>
    </row>
    <row r="1070" spans="16:24" x14ac:dyDescent="0.25">
      <c r="P1070" s="143" t="str">
        <f>IF(Table_tbl_ProdcrSupp[[#This Row],[PRODR_SUPP_CD]] = "", "", Table_tbl_ProdcrSupp[[#This Row],[PRODR_SUPP_CD]] &amp; " - " &amp; Table_tbl_ProdcrSupp[[#This Row],[PRODR_SUPP_NM]])</f>
        <v>P0497 - Transled</v>
      </c>
      <c r="Q1070" s="7" t="s">
        <v>16673</v>
      </c>
      <c r="R1070" s="7" t="s">
        <v>16674</v>
      </c>
      <c r="T1070" s="2" t="s">
        <v>9810</v>
      </c>
      <c r="U1070" s="2" t="s">
        <v>9811</v>
      </c>
      <c r="V1070" s="2" t="s">
        <v>9812</v>
      </c>
      <c r="W1070" s="2" t="s">
        <v>1057</v>
      </c>
      <c r="X1070" s="2" t="s">
        <v>9806</v>
      </c>
    </row>
    <row r="1071" spans="16:24" x14ac:dyDescent="0.25">
      <c r="P1071" s="143" t="str">
        <f>IF(Table_tbl_ProdcrSupp[[#This Row],[PRODR_SUPP_CD]] = "", "", Table_tbl_ProdcrSupp[[#This Row],[PRODR_SUPP_CD]] &amp; " - " &amp; Table_tbl_ProdcrSupp[[#This Row],[PRODR_SUPP_NM]])</f>
        <v>P0420 - Transpo Industries, Inc.</v>
      </c>
      <c r="Q1071" s="7" t="s">
        <v>16675</v>
      </c>
      <c r="R1071" s="7" t="s">
        <v>16676</v>
      </c>
      <c r="T1071" s="2" t="s">
        <v>9807</v>
      </c>
      <c r="U1071" s="2" t="s">
        <v>9808</v>
      </c>
      <c r="V1071" s="2" t="s">
        <v>9809</v>
      </c>
      <c r="W1071" s="2" t="s">
        <v>3251</v>
      </c>
      <c r="X1071" s="2" t="s">
        <v>9806</v>
      </c>
    </row>
    <row r="1072" spans="16:24" x14ac:dyDescent="0.25">
      <c r="P1072" s="143" t="str">
        <f>IF(Table_tbl_ProdcrSupp[[#This Row],[PRODR_SUPP_CD]] = "", "", Table_tbl_ProdcrSupp[[#This Row],[PRODR_SUPP_CD]] &amp; " - " &amp; Table_tbl_ProdcrSupp[[#This Row],[PRODR_SUPP_NM]])</f>
        <v>P0117 - Trelleborg Engineering Systems</v>
      </c>
      <c r="Q1072" s="7" t="s">
        <v>16677</v>
      </c>
      <c r="R1072" s="7" t="s">
        <v>16678</v>
      </c>
      <c r="T1072" s="2" t="s">
        <v>9803</v>
      </c>
      <c r="U1072" s="2" t="s">
        <v>9804</v>
      </c>
      <c r="V1072" s="2" t="s">
        <v>9805</v>
      </c>
      <c r="W1072" s="2" t="s">
        <v>248</v>
      </c>
      <c r="X1072" s="2" t="s">
        <v>9802</v>
      </c>
    </row>
    <row r="1073" spans="16:24" x14ac:dyDescent="0.25">
      <c r="P1073" s="143" t="str">
        <f>IF(Table_tbl_ProdcrSupp[[#This Row],[PRODR_SUPP_CD]] = "", "", Table_tbl_ProdcrSupp[[#This Row],[PRODR_SUPP_CD]] &amp; " - " &amp; Table_tbl_ProdcrSupp[[#This Row],[PRODR_SUPP_NM]])</f>
        <v>P0435 - Triangle Wire and Cable, Inc.</v>
      </c>
      <c r="Q1073" s="7" t="s">
        <v>16679</v>
      </c>
      <c r="R1073" s="7" t="s">
        <v>16680</v>
      </c>
      <c r="T1073" s="2" t="s">
        <v>9799</v>
      </c>
      <c r="U1073" s="2" t="s">
        <v>9800</v>
      </c>
      <c r="V1073" s="2" t="s">
        <v>9801</v>
      </c>
      <c r="W1073" s="2" t="s">
        <v>353</v>
      </c>
      <c r="X1073" s="2" t="s">
        <v>9798</v>
      </c>
    </row>
    <row r="1074" spans="16:24" x14ac:dyDescent="0.25">
      <c r="P1074" s="143" t="str">
        <f>IF(Table_tbl_ProdcrSupp[[#This Row],[PRODR_SUPP_CD]] = "", "", Table_tbl_ProdcrSupp[[#This Row],[PRODR_SUPP_CD]] &amp; " - " &amp; Table_tbl_ProdcrSupp[[#This Row],[PRODR_SUPP_NM]])</f>
        <v>EC25 - Triangular Silt Dike Company</v>
      </c>
      <c r="Q1074" s="7" t="s">
        <v>16681</v>
      </c>
      <c r="R1074" s="7" t="s">
        <v>16682</v>
      </c>
      <c r="T1074" s="2" t="s">
        <v>9795</v>
      </c>
      <c r="U1074" s="2" t="s">
        <v>9796</v>
      </c>
      <c r="V1074" s="2" t="s">
        <v>9797</v>
      </c>
      <c r="W1074" s="2" t="s">
        <v>9794</v>
      </c>
      <c r="X1074" s="2" t="s">
        <v>9793</v>
      </c>
    </row>
    <row r="1075" spans="16:24" x14ac:dyDescent="0.25">
      <c r="P1075" s="143" t="str">
        <f>IF(Table_tbl_ProdcrSupp[[#This Row],[PRODR_SUPP_CD]] = "", "", Table_tbl_ProdcrSupp[[#This Row],[PRODR_SUPP_CD]] &amp; " - " &amp; Table_tbl_ProdcrSupp[[#This Row],[PRODR_SUPP_NM]])</f>
        <v>P0790 - Tricon Retained Soil Wall Systems</v>
      </c>
      <c r="Q1075" s="7" t="s">
        <v>16683</v>
      </c>
      <c r="R1075" s="7" t="s">
        <v>16684</v>
      </c>
      <c r="T1075" s="2" t="s">
        <v>14631</v>
      </c>
      <c r="U1075" s="2" t="s">
        <v>14630</v>
      </c>
      <c r="V1075" s="2" t="s">
        <v>14629</v>
      </c>
      <c r="W1075" s="2" t="s">
        <v>496</v>
      </c>
      <c r="X1075" s="2" t="s">
        <v>9789</v>
      </c>
    </row>
    <row r="1076" spans="16:24" x14ac:dyDescent="0.25">
      <c r="P1076" s="143" t="str">
        <f>IF(Table_tbl_ProdcrSupp[[#This Row],[PRODR_SUPP_CD]] = "", "", Table_tbl_ProdcrSupp[[#This Row],[PRODR_SUPP_CD]] &amp; " - " &amp; Table_tbl_ProdcrSupp[[#This Row],[PRODR_SUPP_NM]])</f>
        <v>P2001 - Trinity Highway Products, LLC</v>
      </c>
      <c r="Q1076" s="7" t="s">
        <v>17382</v>
      </c>
      <c r="R1076" s="7" t="s">
        <v>17383</v>
      </c>
      <c r="T1076" s="2" t="s">
        <v>9790</v>
      </c>
      <c r="U1076" s="2" t="s">
        <v>9791</v>
      </c>
      <c r="V1076" s="2" t="s">
        <v>9792</v>
      </c>
      <c r="W1076" s="2" t="s">
        <v>230</v>
      </c>
      <c r="X1076" s="2" t="s">
        <v>9789</v>
      </c>
    </row>
    <row r="1077" spans="16:24" x14ac:dyDescent="0.25">
      <c r="P1077" s="143" t="str">
        <f>IF(Table_tbl_ProdcrSupp[[#This Row],[PRODR_SUPP_CD]] = "", "", Table_tbl_ProdcrSupp[[#This Row],[PRODR_SUPP_CD]] &amp; " - " &amp; Table_tbl_ProdcrSupp[[#This Row],[PRODR_SUPP_NM]])</f>
        <v>P0441 - Trinity Industries, Inc.</v>
      </c>
      <c r="Q1077" s="7" t="s">
        <v>16685</v>
      </c>
      <c r="R1077" s="7" t="s">
        <v>16686</v>
      </c>
      <c r="T1077" s="2" t="s">
        <v>9786</v>
      </c>
      <c r="U1077" s="2" t="s">
        <v>9787</v>
      </c>
      <c r="V1077" s="2" t="s">
        <v>9788</v>
      </c>
      <c r="W1077" s="2" t="s">
        <v>103</v>
      </c>
      <c r="X1077" s="2" t="s">
        <v>9785</v>
      </c>
    </row>
    <row r="1078" spans="16:24" x14ac:dyDescent="0.25">
      <c r="P1078" s="143" t="str">
        <f>IF(Table_tbl_ProdcrSupp[[#This Row],[PRODR_SUPP_CD]] = "", "", Table_tbl_ProdcrSupp[[#This Row],[PRODR_SUPP_CD]] &amp; " - " &amp; Table_tbl_ProdcrSupp[[#This Row],[PRODR_SUPP_NM]])</f>
        <v>P0193 - Troxler</v>
      </c>
      <c r="Q1078" s="7" t="s">
        <v>16687</v>
      </c>
      <c r="R1078" s="7" t="s">
        <v>16688</v>
      </c>
      <c r="T1078" s="2" t="s">
        <v>9782</v>
      </c>
      <c r="U1078" s="2" t="s">
        <v>9783</v>
      </c>
      <c r="V1078" s="2" t="s">
        <v>9784</v>
      </c>
      <c r="W1078" s="2" t="s">
        <v>7993</v>
      </c>
      <c r="X1078" s="2" t="s">
        <v>9781</v>
      </c>
    </row>
    <row r="1079" spans="16:24" x14ac:dyDescent="0.25">
      <c r="P1079" s="143" t="str">
        <f>IF(Table_tbl_ProdcrSupp[[#This Row],[PRODR_SUPP_CD]] = "", "", Table_tbl_ProdcrSupp[[#This Row],[PRODR_SUPP_CD]] &amp; " - " &amp; Table_tbl_ProdcrSupp[[#This Row],[PRODR_SUPP_NM]])</f>
        <v>4722 - TRUESDELL CORP OF WI, INC. DBA TRUESDELL CORPORATI</v>
      </c>
      <c r="Q1079" s="7" t="s">
        <v>17384</v>
      </c>
      <c r="R1079" s="7" t="s">
        <v>17385</v>
      </c>
      <c r="T1079" s="2" t="s">
        <v>14633</v>
      </c>
      <c r="U1079" s="2" t="s">
        <v>14632</v>
      </c>
      <c r="V1079" s="2" t="s">
        <v>17258</v>
      </c>
      <c r="W1079" s="2" t="s">
        <v>14634</v>
      </c>
      <c r="X1079" s="2" t="s">
        <v>14635</v>
      </c>
    </row>
    <row r="1080" spans="16:24" x14ac:dyDescent="0.25">
      <c r="P1080" s="143" t="str">
        <f>IF(Table_tbl_ProdcrSupp[[#This Row],[PRODR_SUPP_CD]] = "", "", Table_tbl_ProdcrSupp[[#This Row],[PRODR_SUPP_CD]] &amp; " - " &amp; Table_tbl_ProdcrSupp[[#This Row],[PRODR_SUPP_NM]])</f>
        <v>P0106 - TSP Plastics</v>
      </c>
      <c r="Q1080" s="7" t="s">
        <v>16689</v>
      </c>
      <c r="R1080" s="7" t="s">
        <v>16690</v>
      </c>
      <c r="T1080" s="2" t="s">
        <v>9778</v>
      </c>
      <c r="U1080" s="2" t="s">
        <v>9779</v>
      </c>
      <c r="V1080" s="2" t="s">
        <v>9780</v>
      </c>
      <c r="W1080" s="2" t="s">
        <v>794</v>
      </c>
      <c r="X1080" s="2" t="s">
        <v>9774</v>
      </c>
    </row>
    <row r="1081" spans="16:24" x14ac:dyDescent="0.25">
      <c r="P1081" s="143" t="str">
        <f>IF(Table_tbl_ProdcrSupp[[#This Row],[PRODR_SUPP_CD]] = "", "", Table_tbl_ProdcrSupp[[#This Row],[PRODR_SUPP_CD]] &amp; " - " &amp; Table_tbl_ProdcrSupp[[#This Row],[PRODR_SUPP_NM]])</f>
        <v>P0654 - TufTile, Inc.</v>
      </c>
      <c r="Q1081" s="7" t="s">
        <v>16691</v>
      </c>
      <c r="R1081" s="7" t="s">
        <v>16692</v>
      </c>
      <c r="T1081" s="2" t="s">
        <v>9775</v>
      </c>
      <c r="U1081" s="2" t="s">
        <v>9776</v>
      </c>
      <c r="V1081" s="2" t="s">
        <v>9777</v>
      </c>
      <c r="W1081" s="2" t="s">
        <v>4760</v>
      </c>
      <c r="X1081" s="2" t="s">
        <v>9774</v>
      </c>
    </row>
    <row r="1082" spans="16:24" x14ac:dyDescent="0.25">
      <c r="P1082" s="143" t="str">
        <f>IF(Table_tbl_ProdcrSupp[[#This Row],[PRODR_SUPP_CD]] = "", "", Table_tbl_ProdcrSupp[[#This Row],[PRODR_SUPP_CD]] &amp; " - " &amp; Table_tbl_ProdcrSupp[[#This Row],[PRODR_SUPP_NM]])</f>
        <v>P1068 - Two Rivers Sand &amp; Gravel</v>
      </c>
      <c r="Q1082" s="7" t="s">
        <v>17223</v>
      </c>
      <c r="R1082" s="7" t="s">
        <v>16693</v>
      </c>
      <c r="T1082" s="2" t="s">
        <v>9771</v>
      </c>
      <c r="U1082" s="2" t="s">
        <v>9772</v>
      </c>
      <c r="V1082" s="2" t="s">
        <v>9773</v>
      </c>
      <c r="W1082" s="2" t="s">
        <v>697</v>
      </c>
      <c r="X1082" s="2" t="s">
        <v>9761</v>
      </c>
    </row>
    <row r="1083" spans="16:24" x14ac:dyDescent="0.25">
      <c r="P1083" s="143" t="str">
        <f>IF(Table_tbl_ProdcrSupp[[#This Row],[PRODR_SUPP_CD]] = "", "", Table_tbl_ProdcrSupp[[#This Row],[PRODR_SUPP_CD]] &amp; " - " &amp; Table_tbl_ProdcrSupp[[#This Row],[PRODR_SUPP_NM]])</f>
        <v>P0673 - Tyler Union</v>
      </c>
      <c r="Q1083" s="7" t="s">
        <v>16694</v>
      </c>
      <c r="R1083" s="7" t="s">
        <v>16695</v>
      </c>
      <c r="T1083" s="2" t="s">
        <v>9768</v>
      </c>
      <c r="U1083" s="2" t="s">
        <v>9769</v>
      </c>
      <c r="V1083" s="2" t="s">
        <v>9770</v>
      </c>
      <c r="W1083" s="2" t="s">
        <v>282</v>
      </c>
      <c r="X1083" s="2" t="s">
        <v>9761</v>
      </c>
    </row>
    <row r="1084" spans="16:24" x14ac:dyDescent="0.25">
      <c r="P1084" s="143" t="str">
        <f>IF(Table_tbl_ProdcrSupp[[#This Row],[PRODR_SUPP_CD]] = "", "", Table_tbl_ProdcrSupp[[#This Row],[PRODR_SUPP_CD]] &amp; " - " &amp; Table_tbl_ProdcrSupp[[#This Row],[PRODR_SUPP_NM]])</f>
        <v>P0582 - U S Spec</v>
      </c>
      <c r="Q1084" s="7" t="s">
        <v>16696</v>
      </c>
      <c r="R1084" s="7" t="s">
        <v>16697</v>
      </c>
      <c r="T1084" s="2" t="s">
        <v>9765</v>
      </c>
      <c r="U1084" s="2" t="s">
        <v>9766</v>
      </c>
      <c r="V1084" s="2" t="s">
        <v>9767</v>
      </c>
      <c r="W1084" s="2" t="s">
        <v>173</v>
      </c>
      <c r="X1084" s="2" t="s">
        <v>9761</v>
      </c>
    </row>
    <row r="1085" spans="16:24" x14ac:dyDescent="0.25">
      <c r="P1085" s="143" t="str">
        <f>IF(Table_tbl_ProdcrSupp[[#This Row],[PRODR_SUPP_CD]] = "", "", Table_tbl_ProdcrSupp[[#This Row],[PRODR_SUPP_CD]] &amp; " - " &amp; Table_tbl_ProdcrSupp[[#This Row],[PRODR_SUPP_NM]])</f>
        <v>P0157 - U. S. Asphalt Company</v>
      </c>
      <c r="Q1085" s="7" t="s">
        <v>16698</v>
      </c>
      <c r="R1085" s="7" t="s">
        <v>16699</v>
      </c>
      <c r="T1085" s="2" t="s">
        <v>9762</v>
      </c>
      <c r="U1085" s="2" t="s">
        <v>9763</v>
      </c>
      <c r="V1085" s="2" t="s">
        <v>9764</v>
      </c>
      <c r="W1085" s="2" t="s">
        <v>198</v>
      </c>
      <c r="X1085" s="2" t="s">
        <v>9761</v>
      </c>
    </row>
    <row r="1086" spans="16:24" x14ac:dyDescent="0.25">
      <c r="P1086" s="143" t="str">
        <f>IF(Table_tbl_ProdcrSupp[[#This Row],[PRODR_SUPP_CD]] = "", "", Table_tbl_ProdcrSupp[[#This Row],[PRODR_SUPP_CD]] &amp; " - " &amp; Table_tbl_ProdcrSupp[[#This Row],[PRODR_SUPP_NM]])</f>
        <v>P0474 - U. S. Erosion Control</v>
      </c>
      <c r="Q1086" s="7" t="s">
        <v>16700</v>
      </c>
      <c r="R1086" s="7" t="s">
        <v>16701</v>
      </c>
      <c r="T1086" s="2" t="s">
        <v>17998</v>
      </c>
      <c r="U1086" s="2" t="s">
        <v>17997</v>
      </c>
      <c r="V1086" s="2" t="s">
        <v>54</v>
      </c>
      <c r="W1086" s="2" t="s">
        <v>2106</v>
      </c>
      <c r="X1086" s="2" t="s">
        <v>17999</v>
      </c>
    </row>
    <row r="1087" spans="16:24" x14ac:dyDescent="0.25">
      <c r="P1087" s="143" t="str">
        <f>IF(Table_tbl_ProdcrSupp[[#This Row],[PRODR_SUPP_CD]] = "", "", Table_tbl_ProdcrSupp[[#This Row],[PRODR_SUPP_CD]] &amp; " - " &amp; Table_tbl_ProdcrSupp[[#This Row],[PRODR_SUPP_NM]])</f>
        <v>P1101 - U.S. Fabrics Inc.</v>
      </c>
      <c r="Q1087" s="7" t="s">
        <v>17971</v>
      </c>
      <c r="R1087" s="7" t="s">
        <v>17972</v>
      </c>
      <c r="T1087" s="2" t="s">
        <v>9758</v>
      </c>
      <c r="U1087" s="2" t="s">
        <v>9759</v>
      </c>
      <c r="V1087" s="2" t="s">
        <v>9760</v>
      </c>
      <c r="W1087" s="2" t="s">
        <v>3251</v>
      </c>
      <c r="X1087" s="2" t="s">
        <v>835</v>
      </c>
    </row>
    <row r="1088" spans="16:24" x14ac:dyDescent="0.25">
      <c r="P1088" s="143" t="str">
        <f>IF(Table_tbl_ProdcrSupp[[#This Row],[PRODR_SUPP_CD]] = "", "", Table_tbl_ProdcrSupp[[#This Row],[PRODR_SUPP_CD]] &amp; " - " &amp; Table_tbl_ProdcrSupp[[#This Row],[PRODR_SUPP_NM]])</f>
        <v>0346 - Ulrich Gravel Co.</v>
      </c>
      <c r="Q1088" s="7" t="s">
        <v>16702</v>
      </c>
      <c r="R1088" s="7" t="s">
        <v>13959</v>
      </c>
      <c r="T1088" s="2" t="s">
        <v>9755</v>
      </c>
      <c r="U1088" s="2" t="s">
        <v>9756</v>
      </c>
      <c r="V1088" s="2" t="s">
        <v>9757</v>
      </c>
      <c r="W1088" s="2" t="s">
        <v>2780</v>
      </c>
      <c r="X1088" s="2" t="s">
        <v>835</v>
      </c>
    </row>
    <row r="1089" spans="16:24" x14ac:dyDescent="0.25">
      <c r="P1089" s="143" t="str">
        <f>IF(Table_tbl_ProdcrSupp[[#This Row],[PRODR_SUPP_CD]] = "", "", Table_tbl_ProdcrSupp[[#This Row],[PRODR_SUPP_CD]] &amp; " - " &amp; Table_tbl_ProdcrSupp[[#This Row],[PRODR_SUPP_NM]])</f>
        <v>P0980 - Union Wire Co</v>
      </c>
      <c r="Q1089" s="7" t="s">
        <v>16703</v>
      </c>
      <c r="R1089" s="7" t="s">
        <v>16704</v>
      </c>
      <c r="T1089" s="2" t="s">
        <v>9752</v>
      </c>
      <c r="U1089" s="2" t="s">
        <v>9753</v>
      </c>
      <c r="V1089" s="2" t="s">
        <v>9754</v>
      </c>
      <c r="W1089" s="2" t="s">
        <v>2632</v>
      </c>
      <c r="X1089" s="2" t="s">
        <v>9751</v>
      </c>
    </row>
    <row r="1090" spans="16:24" x14ac:dyDescent="0.25">
      <c r="P1090" s="143" t="str">
        <f>IF(Table_tbl_ProdcrSupp[[#This Row],[PRODR_SUPP_CD]] = "", "", Table_tbl_ProdcrSupp[[#This Row],[PRODR_SUPP_CD]] &amp; " - " &amp; Table_tbl_ProdcrSupp[[#This Row],[PRODR_SUPP_NM]])</f>
        <v>P0333 - Unique Paving Materials Corporation</v>
      </c>
      <c r="Q1090" s="7" t="s">
        <v>16705</v>
      </c>
      <c r="R1090" s="7" t="s">
        <v>16706</v>
      </c>
      <c r="T1090" s="2" t="s">
        <v>9748</v>
      </c>
      <c r="U1090" s="2" t="s">
        <v>9749</v>
      </c>
      <c r="V1090" s="2" t="s">
        <v>9750</v>
      </c>
      <c r="W1090" s="2" t="s">
        <v>478</v>
      </c>
      <c r="X1090" s="2" t="s">
        <v>9747</v>
      </c>
    </row>
    <row r="1091" spans="16:24" x14ac:dyDescent="0.25">
      <c r="P1091" s="143" t="str">
        <f>IF(Table_tbl_ProdcrSupp[[#This Row],[PRODR_SUPP_CD]] = "", "", Table_tbl_ProdcrSupp[[#This Row],[PRODR_SUPP_CD]] &amp; " - " &amp; Table_tbl_ProdcrSupp[[#This Row],[PRODR_SUPP_NM]])</f>
        <v>P0170 - United Contractors, Inc.</v>
      </c>
      <c r="Q1091" s="7" t="s">
        <v>16707</v>
      </c>
      <c r="R1091" s="7" t="s">
        <v>16708</v>
      </c>
      <c r="T1091" s="2" t="s">
        <v>9744</v>
      </c>
      <c r="U1091" s="2" t="s">
        <v>9745</v>
      </c>
      <c r="V1091" s="2" t="s">
        <v>9746</v>
      </c>
      <c r="W1091" s="2" t="s">
        <v>438</v>
      </c>
      <c r="X1091" s="2" t="s">
        <v>9743</v>
      </c>
    </row>
    <row r="1092" spans="16:24" x14ac:dyDescent="0.25">
      <c r="P1092" s="143" t="str">
        <f>IF(Table_tbl_ProdcrSupp[[#This Row],[PRODR_SUPP_CD]] = "", "", Table_tbl_ProdcrSupp[[#This Row],[PRODR_SUPP_CD]] &amp; " - " &amp; Table_tbl_ProdcrSupp[[#This Row],[PRODR_SUPP_NM]])</f>
        <v>P0596 - United Copper Ind.</v>
      </c>
      <c r="Q1092" s="7" t="s">
        <v>16709</v>
      </c>
      <c r="R1092" s="7" t="s">
        <v>16710</v>
      </c>
      <c r="T1092" s="2" t="s">
        <v>9740</v>
      </c>
      <c r="U1092" s="2" t="s">
        <v>9741</v>
      </c>
      <c r="V1092" s="2" t="s">
        <v>9742</v>
      </c>
      <c r="W1092" s="2" t="s">
        <v>367</v>
      </c>
      <c r="X1092" s="2" t="s">
        <v>9739</v>
      </c>
    </row>
    <row r="1093" spans="16:24" x14ac:dyDescent="0.25">
      <c r="P1093" s="143" t="str">
        <f>IF(Table_tbl_ProdcrSupp[[#This Row],[PRODR_SUPP_CD]] = "", "", Table_tbl_ProdcrSupp[[#This Row],[PRODR_SUPP_CD]] &amp; " - " &amp; Table_tbl_ProdcrSupp[[#This Row],[PRODR_SUPP_NM]])</f>
        <v>P0033 - United Laboratories</v>
      </c>
      <c r="Q1093" s="7" t="s">
        <v>16711</v>
      </c>
      <c r="R1093" s="7" t="s">
        <v>16712</v>
      </c>
      <c r="T1093" s="2" t="s">
        <v>9736</v>
      </c>
      <c r="U1093" s="2" t="s">
        <v>9737</v>
      </c>
      <c r="V1093" s="2" t="s">
        <v>9738</v>
      </c>
      <c r="W1093" s="2" t="s">
        <v>1045</v>
      </c>
      <c r="X1093" s="2" t="s">
        <v>9733</v>
      </c>
    </row>
    <row r="1094" spans="16:24" x14ac:dyDescent="0.25">
      <c r="P1094" s="143" t="str">
        <f>IF(Table_tbl_ProdcrSupp[[#This Row],[PRODR_SUPP_CD]] = "", "", Table_tbl_ProdcrSupp[[#This Row],[PRODR_SUPP_CD]] &amp; " - " &amp; Table_tbl_ProdcrSupp[[#This Row],[PRODR_SUPP_NM]])</f>
        <v>P0243 - United Products</v>
      </c>
      <c r="Q1094" s="7" t="s">
        <v>16713</v>
      </c>
      <c r="R1094" s="7" t="s">
        <v>16714</v>
      </c>
      <c r="T1094" s="2" t="s">
        <v>17259</v>
      </c>
      <c r="U1094" s="2" t="s">
        <v>9734</v>
      </c>
      <c r="V1094" s="2" t="s">
        <v>9735</v>
      </c>
      <c r="W1094" s="2" t="s">
        <v>539</v>
      </c>
      <c r="X1094" s="2" t="s">
        <v>9733</v>
      </c>
    </row>
    <row r="1095" spans="16:24" x14ac:dyDescent="0.25">
      <c r="P1095" s="143" t="str">
        <f>IF(Table_tbl_ProdcrSupp[[#This Row],[PRODR_SUPP_CD]] = "", "", Table_tbl_ProdcrSupp[[#This Row],[PRODR_SUPP_CD]] &amp; " - " &amp; Table_tbl_ProdcrSupp[[#This Row],[PRODR_SUPP_NM]])</f>
        <v>P0141 - United Rentals Highway Technologies</v>
      </c>
      <c r="Q1095" s="7" t="s">
        <v>16715</v>
      </c>
      <c r="R1095" s="7" t="s">
        <v>16716</v>
      </c>
      <c r="T1095" s="2" t="s">
        <v>14639</v>
      </c>
      <c r="U1095" s="2" t="s">
        <v>14638</v>
      </c>
      <c r="V1095" s="2" t="s">
        <v>14637</v>
      </c>
      <c r="W1095" s="2" t="s">
        <v>10183</v>
      </c>
      <c r="X1095" s="2" t="s">
        <v>14640</v>
      </c>
    </row>
    <row r="1096" spans="16:24" x14ac:dyDescent="0.25">
      <c r="P1096" s="143" t="str">
        <f>IF(Table_tbl_ProdcrSupp[[#This Row],[PRODR_SUPP_CD]] = "", "", Table_tbl_ProdcrSupp[[#This Row],[PRODR_SUPP_CD]] &amp; " - " &amp; Table_tbl_ProdcrSupp[[#This Row],[PRODR_SUPP_NM]])</f>
        <v>P0099 - Unitex by Dayton Superior</v>
      </c>
      <c r="Q1096" s="7" t="s">
        <v>16717</v>
      </c>
      <c r="R1096" s="7" t="s">
        <v>16718</v>
      </c>
      <c r="T1096" s="2" t="s">
        <v>9730</v>
      </c>
      <c r="U1096" s="2" t="s">
        <v>9731</v>
      </c>
      <c r="V1096" s="2" t="s">
        <v>9732</v>
      </c>
      <c r="W1096" s="2" t="s">
        <v>9729</v>
      </c>
      <c r="X1096" s="2" t="s">
        <v>9728</v>
      </c>
    </row>
    <row r="1097" spans="16:24" x14ac:dyDescent="0.25">
      <c r="P1097" s="143" t="str">
        <f>IF(Table_tbl_ProdcrSupp[[#This Row],[PRODR_SUPP_CD]] = "", "", Table_tbl_ProdcrSupp[[#This Row],[PRODR_SUPP_CD]] &amp; " - " &amp; Table_tbl_ProdcrSupp[[#This Row],[PRODR_SUPP_NM]])</f>
        <v>P0354 - Univar</v>
      </c>
      <c r="Q1097" s="7" t="s">
        <v>16719</v>
      </c>
      <c r="R1097" s="7" t="s">
        <v>16720</v>
      </c>
      <c r="T1097" s="2" t="s">
        <v>9725</v>
      </c>
      <c r="U1097" s="2" t="s">
        <v>9726</v>
      </c>
      <c r="V1097" s="2" t="s">
        <v>9727</v>
      </c>
      <c r="W1097" s="2" t="s">
        <v>8252</v>
      </c>
      <c r="X1097" s="2" t="s">
        <v>9715</v>
      </c>
    </row>
    <row r="1098" spans="16:24" x14ac:dyDescent="0.25">
      <c r="P1098" s="143" t="str">
        <f>IF(Table_tbl_ProdcrSupp[[#This Row],[PRODR_SUPP_CD]] = "", "", Table_tbl_ProdcrSupp[[#This Row],[PRODR_SUPP_CD]] &amp; " - " &amp; Table_tbl_ProdcrSupp[[#This Row],[PRODR_SUPP_NM]])</f>
        <v>P0304 - Universal Building Products</v>
      </c>
      <c r="Q1098" s="7" t="s">
        <v>16721</v>
      </c>
      <c r="R1098" s="7" t="s">
        <v>16722</v>
      </c>
      <c r="T1098" s="2" t="s">
        <v>9722</v>
      </c>
      <c r="U1098" s="2" t="s">
        <v>9723</v>
      </c>
      <c r="V1098" s="2" t="s">
        <v>9724</v>
      </c>
      <c r="W1098" s="2" t="s">
        <v>616</v>
      </c>
      <c r="X1098" s="2" t="s">
        <v>9715</v>
      </c>
    </row>
    <row r="1099" spans="16:24" x14ac:dyDescent="0.25">
      <c r="P1099" s="143" t="str">
        <f>IF(Table_tbl_ProdcrSupp[[#This Row],[PRODR_SUPP_CD]] = "", "", Table_tbl_ProdcrSupp[[#This Row],[PRODR_SUPP_CD]] &amp; " - " &amp; Table_tbl_ProdcrSupp[[#This Row],[PRODR_SUPP_NM]])</f>
        <v>P0256 - Universal Form Clamp Co.</v>
      </c>
      <c r="Q1099" s="7" t="s">
        <v>16723</v>
      </c>
      <c r="R1099" s="7" t="s">
        <v>16724</v>
      </c>
      <c r="T1099" s="2" t="s">
        <v>9719</v>
      </c>
      <c r="U1099" s="2" t="s">
        <v>9720</v>
      </c>
      <c r="V1099" s="2" t="s">
        <v>9721</v>
      </c>
      <c r="W1099" s="2" t="s">
        <v>9718</v>
      </c>
      <c r="X1099" s="2" t="s">
        <v>9715</v>
      </c>
    </row>
    <row r="1100" spans="16:24" x14ac:dyDescent="0.25">
      <c r="P1100" s="143" t="str">
        <f>IF(Table_tbl_ProdcrSupp[[#This Row],[PRODR_SUPP_CD]] = "", "", Table_tbl_ProdcrSupp[[#This Row],[PRODR_SUPP_CD]] &amp; " - " &amp; Table_tbl_ProdcrSupp[[#This Row],[PRODR_SUPP_NM]])</f>
        <v>P0185 - Upper Plains Contracting</v>
      </c>
      <c r="Q1100" s="7" t="s">
        <v>16725</v>
      </c>
      <c r="R1100" s="7" t="s">
        <v>16726</v>
      </c>
      <c r="T1100" s="2" t="s">
        <v>9716</v>
      </c>
      <c r="U1100" s="2" t="s">
        <v>9717</v>
      </c>
      <c r="V1100" s="2" t="s">
        <v>17260</v>
      </c>
      <c r="W1100" s="2" t="s">
        <v>2308</v>
      </c>
      <c r="X1100" s="2" t="s">
        <v>9715</v>
      </c>
    </row>
    <row r="1101" spans="16:24" x14ac:dyDescent="0.25">
      <c r="P1101" s="143" t="str">
        <f>IF(Table_tbl_ProdcrSupp[[#This Row],[PRODR_SUPP_CD]] = "", "", Table_tbl_ProdcrSupp[[#This Row],[PRODR_SUPP_CD]] &amp; " - " &amp; Table_tbl_ProdcrSupp[[#This Row],[PRODR_SUPP_NM]])</f>
        <v>P0103 - US Concrete Products</v>
      </c>
      <c r="Q1101" s="7" t="s">
        <v>16727</v>
      </c>
      <c r="R1101" s="7" t="s">
        <v>16728</v>
      </c>
      <c r="T1101" s="2" t="s">
        <v>9712</v>
      </c>
      <c r="U1101" s="2" t="s">
        <v>9713</v>
      </c>
      <c r="V1101" s="2" t="s">
        <v>9714</v>
      </c>
      <c r="W1101" s="2" t="s">
        <v>606</v>
      </c>
      <c r="X1101" s="2" t="s">
        <v>9708</v>
      </c>
    </row>
    <row r="1102" spans="16:24" x14ac:dyDescent="0.25">
      <c r="P1102" s="143" t="str">
        <f>IF(Table_tbl_ProdcrSupp[[#This Row],[PRODR_SUPP_CD]] = "", "", Table_tbl_ProdcrSupp[[#This Row],[PRODR_SUPP_CD]] &amp; " - " &amp; Table_tbl_ProdcrSupp[[#This Row],[PRODR_SUPP_NM]])</f>
        <v>EC44 - US Erosion Control Products</v>
      </c>
      <c r="Q1102" s="7" t="s">
        <v>16729</v>
      </c>
      <c r="R1102" s="7" t="s">
        <v>16730</v>
      </c>
      <c r="T1102" s="2" t="s">
        <v>9709</v>
      </c>
      <c r="U1102" s="2" t="s">
        <v>9710</v>
      </c>
      <c r="V1102" s="2" t="s">
        <v>9711</v>
      </c>
      <c r="W1102" s="2" t="s">
        <v>2106</v>
      </c>
      <c r="X1102" s="2" t="s">
        <v>9708</v>
      </c>
    </row>
    <row r="1103" spans="16:24" x14ac:dyDescent="0.25">
      <c r="P1103" s="143" t="str">
        <f>IF(Table_tbl_ProdcrSupp[[#This Row],[PRODR_SUPP_CD]] = "", "", Table_tbl_ProdcrSupp[[#This Row],[PRODR_SUPP_CD]] &amp; " - " &amp; Table_tbl_ProdcrSupp[[#This Row],[PRODR_SUPP_NM]])</f>
        <v>P0518 - US Erosion Control Products/L &amp; M Supply</v>
      </c>
      <c r="Q1103" s="7" t="s">
        <v>16731</v>
      </c>
      <c r="R1103" s="7" t="s">
        <v>16732</v>
      </c>
      <c r="T1103" s="2" t="s">
        <v>9705</v>
      </c>
      <c r="U1103" s="2" t="s">
        <v>9706</v>
      </c>
      <c r="V1103" s="2" t="s">
        <v>9707</v>
      </c>
      <c r="W1103" s="2" t="s">
        <v>277</v>
      </c>
      <c r="X1103" s="2" t="s">
        <v>9704</v>
      </c>
    </row>
    <row r="1104" spans="16:24" x14ac:dyDescent="0.25">
      <c r="P1104" s="143" t="str">
        <f>IF(Table_tbl_ProdcrSupp[[#This Row],[PRODR_SUPP_CD]] = "", "", Table_tbl_ProdcrSupp[[#This Row],[PRODR_SUPP_CD]] &amp; " - " &amp; Table_tbl_ProdcrSupp[[#This Row],[PRODR_SUPP_NM]])</f>
        <v>P2002 - US Fabrics, Inc</v>
      </c>
      <c r="Q1104" s="7" t="s">
        <v>17386</v>
      </c>
      <c r="R1104" s="7" t="s">
        <v>17387</v>
      </c>
      <c r="T1104" s="2" t="s">
        <v>9701</v>
      </c>
      <c r="U1104" s="2" t="s">
        <v>9702</v>
      </c>
      <c r="V1104" s="2" t="s">
        <v>9703</v>
      </c>
      <c r="W1104" s="2" t="s">
        <v>777</v>
      </c>
      <c r="X1104" s="2" t="s">
        <v>9700</v>
      </c>
    </row>
    <row r="1105" spans="16:24" x14ac:dyDescent="0.25">
      <c r="P1105" s="143" t="str">
        <f>IF(Table_tbl_ProdcrSupp[[#This Row],[PRODR_SUPP_CD]] = "", "", Table_tbl_ProdcrSupp[[#This Row],[PRODR_SUPP_CD]] &amp; " - " &amp; Table_tbl_ProdcrSupp[[#This Row],[PRODR_SUPP_NM]])</f>
        <v>P0574 - US Mix Co.</v>
      </c>
      <c r="Q1105" s="7" t="s">
        <v>16733</v>
      </c>
      <c r="R1105" s="7" t="s">
        <v>16734</v>
      </c>
      <c r="T1105" s="2" t="s">
        <v>9697</v>
      </c>
      <c r="U1105" s="2" t="s">
        <v>9698</v>
      </c>
      <c r="V1105" s="2" t="s">
        <v>9699</v>
      </c>
      <c r="W1105" s="2" t="s">
        <v>9696</v>
      </c>
      <c r="X1105" s="2" t="s">
        <v>9695</v>
      </c>
    </row>
    <row r="1106" spans="16:24" x14ac:dyDescent="0.25">
      <c r="P1106" s="143" t="str">
        <f>IF(Table_tbl_ProdcrSupp[[#This Row],[PRODR_SUPP_CD]] = "", "", Table_tbl_ProdcrSupp[[#This Row],[PRODR_SUPP_CD]] &amp; " - " &amp; Table_tbl_ProdcrSupp[[#This Row],[PRODR_SUPP_NM]])</f>
        <v>P0108 - US Mix Products Company</v>
      </c>
      <c r="Q1106" s="7" t="s">
        <v>16735</v>
      </c>
      <c r="R1106" s="7" t="s">
        <v>16736</v>
      </c>
      <c r="T1106" s="2" t="s">
        <v>18001</v>
      </c>
      <c r="U1106" s="2" t="s">
        <v>18000</v>
      </c>
      <c r="V1106" s="2" t="s">
        <v>54</v>
      </c>
      <c r="W1106" s="2" t="s">
        <v>438</v>
      </c>
      <c r="X1106" s="2" t="s">
        <v>18002</v>
      </c>
    </row>
    <row r="1107" spans="16:24" x14ac:dyDescent="0.25">
      <c r="P1107" s="143" t="str">
        <f>IF(Table_tbl_ProdcrSupp[[#This Row],[PRODR_SUPP_CD]] = "", "", Table_tbl_ProdcrSupp[[#This Row],[PRODR_SUPP_CD]] &amp; " - " &amp; Table_tbl_ProdcrSupp[[#This Row],[PRODR_SUPP_NM]])</f>
        <v>P0568 - US Pipe</v>
      </c>
      <c r="Q1107" s="7" t="s">
        <v>16737</v>
      </c>
      <c r="R1107" s="7" t="s">
        <v>16738</v>
      </c>
      <c r="T1107" s="2" t="s">
        <v>9692</v>
      </c>
      <c r="U1107" s="2" t="s">
        <v>9693</v>
      </c>
      <c r="V1107" s="2" t="s">
        <v>9694</v>
      </c>
      <c r="W1107" s="2" t="s">
        <v>405</v>
      </c>
      <c r="X1107" s="2" t="s">
        <v>9691</v>
      </c>
    </row>
    <row r="1108" spans="16:24" x14ac:dyDescent="0.25">
      <c r="P1108" s="143" t="str">
        <f>IF(Table_tbl_ProdcrSupp[[#This Row],[PRODR_SUPP_CD]] = "", "", Table_tbl_ProdcrSupp[[#This Row],[PRODR_SUPP_CD]] &amp; " - " &amp; Table_tbl_ProdcrSupp[[#This Row],[PRODR_SUPP_NM]])</f>
        <v>P0713 - USG</v>
      </c>
      <c r="Q1108" s="7" t="s">
        <v>16739</v>
      </c>
      <c r="R1108" s="7" t="s">
        <v>16740</v>
      </c>
      <c r="T1108" s="2" t="s">
        <v>9688</v>
      </c>
      <c r="U1108" s="2" t="s">
        <v>9689</v>
      </c>
      <c r="V1108" s="2" t="s">
        <v>9690</v>
      </c>
      <c r="W1108" s="2" t="s">
        <v>9687</v>
      </c>
      <c r="X1108" s="2" t="s">
        <v>9686</v>
      </c>
    </row>
    <row r="1109" spans="16:24" x14ac:dyDescent="0.25">
      <c r="P1109" s="143" t="str">
        <f>IF(Table_tbl_ProdcrSupp[[#This Row],[PRODR_SUPP_CD]] = "", "", Table_tbl_ProdcrSupp[[#This Row],[PRODR_SUPP_CD]] &amp; " - " &amp; Table_tbl_ProdcrSupp[[#This Row],[PRODR_SUPP_NM]])</f>
        <v>P0297 - USP Structural Connectors</v>
      </c>
      <c r="Q1109" s="7" t="s">
        <v>16741</v>
      </c>
      <c r="R1109" s="7" t="s">
        <v>16742</v>
      </c>
      <c r="T1109" s="2" t="s">
        <v>9683</v>
      </c>
      <c r="U1109" s="2" t="s">
        <v>9684</v>
      </c>
      <c r="V1109" s="2" t="s">
        <v>9685</v>
      </c>
      <c r="W1109" s="2" t="s">
        <v>1517</v>
      </c>
      <c r="X1109" s="2" t="s">
        <v>9676</v>
      </c>
    </row>
    <row r="1110" spans="16:24" x14ac:dyDescent="0.25">
      <c r="P1110" s="143" t="str">
        <f>IF(Table_tbl_ProdcrSupp[[#This Row],[PRODR_SUPP_CD]] = "", "", Table_tbl_ProdcrSupp[[#This Row],[PRODR_SUPP_CD]] &amp; " - " &amp; Table_tbl_ProdcrSupp[[#This Row],[PRODR_SUPP_NM]])</f>
        <v>P1069 - Vakoc Construction</v>
      </c>
      <c r="Q1110" s="7" t="s">
        <v>17224</v>
      </c>
      <c r="R1110" s="7" t="s">
        <v>14186</v>
      </c>
      <c r="T1110" s="2" t="s">
        <v>9680</v>
      </c>
      <c r="U1110" s="2" t="s">
        <v>9681</v>
      </c>
      <c r="V1110" s="2" t="s">
        <v>9682</v>
      </c>
      <c r="W1110" s="2" t="s">
        <v>4038</v>
      </c>
      <c r="X1110" s="2" t="s">
        <v>9676</v>
      </c>
    </row>
    <row r="1111" spans="16:24" x14ac:dyDescent="0.25">
      <c r="P1111" s="143" t="str">
        <f>IF(Table_tbl_ProdcrSupp[[#This Row],[PRODR_SUPP_CD]] = "", "", Table_tbl_ProdcrSupp[[#This Row],[PRODR_SUPP_CD]] &amp; " - " &amp; Table_tbl_ProdcrSupp[[#This Row],[PRODR_SUPP_NM]])</f>
        <v>P0330 - Valley Corporation</v>
      </c>
      <c r="Q1111" s="7" t="s">
        <v>16743</v>
      </c>
      <c r="R1111" s="7" t="s">
        <v>16744</v>
      </c>
      <c r="T1111" s="2" t="s">
        <v>9677</v>
      </c>
      <c r="U1111" s="2" t="s">
        <v>9678</v>
      </c>
      <c r="V1111" s="2" t="s">
        <v>9679</v>
      </c>
      <c r="W1111" s="2" t="s">
        <v>111</v>
      </c>
      <c r="X1111" s="2" t="s">
        <v>9676</v>
      </c>
    </row>
    <row r="1112" spans="16:24" x14ac:dyDescent="0.25">
      <c r="P1112" s="143" t="str">
        <f>IF(Table_tbl_ProdcrSupp[[#This Row],[PRODR_SUPP_CD]] = "", "", Table_tbl_ProdcrSupp[[#This Row],[PRODR_SUPP_CD]] &amp; " - " &amp; Table_tbl_ProdcrSupp[[#This Row],[PRODR_SUPP_NM]])</f>
        <v>P1070 - Valley Sand &amp; Gravel</v>
      </c>
      <c r="Q1112" s="7" t="s">
        <v>17225</v>
      </c>
      <c r="R1112" s="7" t="s">
        <v>13961</v>
      </c>
      <c r="T1112" s="2" t="s">
        <v>9673</v>
      </c>
      <c r="U1112" s="2" t="s">
        <v>9674</v>
      </c>
      <c r="V1112" s="2" t="s">
        <v>9675</v>
      </c>
      <c r="W1112" s="2" t="s">
        <v>1141</v>
      </c>
      <c r="X1112" s="2" t="s">
        <v>9668</v>
      </c>
    </row>
    <row r="1113" spans="16:24" x14ac:dyDescent="0.25">
      <c r="P1113" s="143" t="str">
        <f>IF(Table_tbl_ProdcrSupp[[#This Row],[PRODR_SUPP_CD]] = "", "", Table_tbl_ProdcrSupp[[#This Row],[PRODR_SUPP_CD]] &amp; " - " &amp; Table_tbl_ProdcrSupp[[#This Row],[PRODR_SUPP_NM]])</f>
        <v>P0483 - Valmont Industries</v>
      </c>
      <c r="Q1113" s="7" t="s">
        <v>16745</v>
      </c>
      <c r="R1113" s="7" t="s">
        <v>16746</v>
      </c>
      <c r="T1113" s="2" t="s">
        <v>9670</v>
      </c>
      <c r="U1113" s="2" t="s">
        <v>9671</v>
      </c>
      <c r="V1113" s="2" t="s">
        <v>9672</v>
      </c>
      <c r="W1113" s="2" t="s">
        <v>9669</v>
      </c>
      <c r="X1113" s="2" t="s">
        <v>9668</v>
      </c>
    </row>
    <row r="1114" spans="16:24" x14ac:dyDescent="0.25">
      <c r="P1114" s="143" t="str">
        <f>IF(Table_tbl_ProdcrSupp[[#This Row],[PRODR_SUPP_CD]] = "", "", Table_tbl_ProdcrSupp[[#This Row],[PRODR_SUPP_CD]] &amp; " - " &amp; Table_tbl_ProdcrSupp[[#This Row],[PRODR_SUPP_NM]])</f>
        <v>P0724 - Valspar Corporation</v>
      </c>
      <c r="Q1114" s="7" t="s">
        <v>16747</v>
      </c>
      <c r="R1114" s="7" t="s">
        <v>16748</v>
      </c>
      <c r="T1114" s="2" t="s">
        <v>9665</v>
      </c>
      <c r="U1114" s="2" t="s">
        <v>9666</v>
      </c>
      <c r="V1114" s="2" t="s">
        <v>9667</v>
      </c>
      <c r="W1114" s="2" t="s">
        <v>187</v>
      </c>
      <c r="X1114" s="2" t="s">
        <v>9664</v>
      </c>
    </row>
    <row r="1115" spans="16:24" x14ac:dyDescent="0.25">
      <c r="P1115" s="143" t="str">
        <f>IF(Table_tbl_ProdcrSupp[[#This Row],[PRODR_SUPP_CD]] = "", "", Table_tbl_ProdcrSupp[[#This Row],[PRODR_SUPP_CD]] &amp; " - " &amp; Table_tbl_ProdcrSupp[[#This Row],[PRODR_SUPP_NM]])</f>
        <v>1749 - VAN KIRK SAND &amp; GRAVEL INC.</v>
      </c>
      <c r="Q1115" s="7" t="s">
        <v>16749</v>
      </c>
      <c r="R1115" s="7" t="s">
        <v>16750</v>
      </c>
      <c r="T1115" s="2" t="s">
        <v>9661</v>
      </c>
      <c r="U1115" s="2" t="s">
        <v>9662</v>
      </c>
      <c r="V1115" s="2" t="s">
        <v>9663</v>
      </c>
      <c r="W1115" s="2" t="s">
        <v>9660</v>
      </c>
      <c r="X1115" s="2" t="s">
        <v>9659</v>
      </c>
    </row>
    <row r="1116" spans="16:24" x14ac:dyDescent="0.25">
      <c r="P1116" s="143" t="str">
        <f>IF(Table_tbl_ProdcrSupp[[#This Row],[PRODR_SUPP_CD]] = "", "", Table_tbl_ProdcrSupp[[#This Row],[PRODR_SUPP_CD]] &amp; " - " &amp; Table_tbl_ProdcrSupp[[#This Row],[PRODR_SUPP_NM]])</f>
        <v>P0710 - Vance Brothers</v>
      </c>
      <c r="Q1116" s="7" t="s">
        <v>16751</v>
      </c>
      <c r="R1116" s="7" t="s">
        <v>16752</v>
      </c>
      <c r="T1116" s="2" t="s">
        <v>9656</v>
      </c>
      <c r="U1116" s="2" t="s">
        <v>9657</v>
      </c>
      <c r="V1116" s="2" t="s">
        <v>9658</v>
      </c>
      <c r="W1116" s="2" t="s">
        <v>2119</v>
      </c>
      <c r="X1116" s="2" t="s">
        <v>9655</v>
      </c>
    </row>
    <row r="1117" spans="16:24" x14ac:dyDescent="0.25">
      <c r="P1117" s="143" t="str">
        <f>IF(Table_tbl_ProdcrSupp[[#This Row],[PRODR_SUPP_CD]] = "", "", Table_tbl_ProdcrSupp[[#This Row],[PRODR_SUPP_CD]] &amp; " - " &amp; Table_tbl_ProdcrSupp[[#This Row],[PRODR_SUPP_NM]])</f>
        <v>P0180 - Vector Construction, Inc.</v>
      </c>
      <c r="Q1117" s="7" t="s">
        <v>16753</v>
      </c>
      <c r="R1117" s="7" t="s">
        <v>16754</v>
      </c>
      <c r="T1117" s="2" t="s">
        <v>9652</v>
      </c>
      <c r="U1117" s="2" t="s">
        <v>9653</v>
      </c>
      <c r="V1117" s="2" t="s">
        <v>9654</v>
      </c>
      <c r="W1117" s="2" t="s">
        <v>374</v>
      </c>
      <c r="X1117" s="2" t="s">
        <v>9651</v>
      </c>
    </row>
    <row r="1118" spans="16:24" x14ac:dyDescent="0.25">
      <c r="P1118" s="143" t="str">
        <f>IF(Table_tbl_ProdcrSupp[[#This Row],[PRODR_SUPP_CD]] = "", "", Table_tbl_ProdcrSupp[[#This Row],[PRODR_SUPP_CD]] &amp; " - " &amp; Table_tbl_ProdcrSupp[[#This Row],[PRODR_SUPP_NM]])</f>
        <v>P0054 - Vega Molded Plastics</v>
      </c>
      <c r="Q1118" s="7" t="s">
        <v>16755</v>
      </c>
      <c r="R1118" s="7" t="s">
        <v>16756</v>
      </c>
      <c r="T1118" s="2" t="s">
        <v>9648</v>
      </c>
      <c r="U1118" s="2" t="s">
        <v>9649</v>
      </c>
      <c r="V1118" s="2" t="s">
        <v>9650</v>
      </c>
      <c r="W1118" s="2" t="s">
        <v>596</v>
      </c>
      <c r="X1118" s="2" t="s">
        <v>9647</v>
      </c>
    </row>
    <row r="1119" spans="16:24" x14ac:dyDescent="0.25">
      <c r="P1119" s="143" t="str">
        <f>IF(Table_tbl_ProdcrSupp[[#This Row],[PRODR_SUPP_CD]] = "", "", Table_tbl_ProdcrSupp[[#This Row],[PRODR_SUPP_CD]] &amp; " - " &amp; Table_tbl_ProdcrSupp[[#This Row],[PRODR_SUPP_NM]])</f>
        <v>P0893 - Veritas Steel</v>
      </c>
      <c r="Q1119" s="7" t="s">
        <v>16757</v>
      </c>
      <c r="R1119" s="7" t="s">
        <v>16758</v>
      </c>
      <c r="T1119" s="2" t="s">
        <v>9644</v>
      </c>
      <c r="U1119" s="2" t="s">
        <v>9645</v>
      </c>
      <c r="V1119" s="2" t="s">
        <v>9646</v>
      </c>
      <c r="W1119" s="2" t="s">
        <v>891</v>
      </c>
      <c r="X1119" s="2" t="s">
        <v>9639</v>
      </c>
    </row>
    <row r="1120" spans="16:24" x14ac:dyDescent="0.25">
      <c r="P1120" s="143" t="str">
        <f>IF(Table_tbl_ProdcrSupp[[#This Row],[PRODR_SUPP_CD]] = "", "", Table_tbl_ProdcrSupp[[#This Row],[PRODR_SUPP_CD]] &amp; " - " &amp; Table_tbl_ProdcrSupp[[#This Row],[PRODR_SUPP_NM]])</f>
        <v>P0544 - Versa-Lok Retaining Wall System</v>
      </c>
      <c r="Q1120" s="7" t="s">
        <v>16759</v>
      </c>
      <c r="R1120" s="7" t="s">
        <v>16760</v>
      </c>
      <c r="T1120" s="2" t="s">
        <v>9641</v>
      </c>
      <c r="U1120" s="2" t="s">
        <v>9642</v>
      </c>
      <c r="V1120" s="2" t="s">
        <v>9643</v>
      </c>
      <c r="W1120" s="2" t="s">
        <v>9640</v>
      </c>
      <c r="X1120" s="2" t="s">
        <v>9639</v>
      </c>
    </row>
    <row r="1121" spans="16:24" x14ac:dyDescent="0.25">
      <c r="P1121" s="143" t="str">
        <f>IF(Table_tbl_ProdcrSupp[[#This Row],[PRODR_SUPP_CD]] = "", "", Table_tbl_ProdcrSupp[[#This Row],[PRODR_SUPP_CD]] &amp; " - " &amp; Table_tbl_ProdcrSupp[[#This Row],[PRODR_SUPP_NM]])</f>
        <v>P0769 - Versa-Steel, Inc.</v>
      </c>
      <c r="Q1121" s="7" t="s">
        <v>16761</v>
      </c>
      <c r="R1121" s="7" t="s">
        <v>16762</v>
      </c>
      <c r="T1121" s="2" t="s">
        <v>9636</v>
      </c>
      <c r="U1121" s="2" t="s">
        <v>9637</v>
      </c>
      <c r="V1121" s="2" t="s">
        <v>9638</v>
      </c>
      <c r="W1121" s="2" t="s">
        <v>405</v>
      </c>
      <c r="X1121" s="2" t="s">
        <v>9635</v>
      </c>
    </row>
    <row r="1122" spans="16:24" x14ac:dyDescent="0.25">
      <c r="P1122" s="143" t="str">
        <f>IF(Table_tbl_ProdcrSupp[[#This Row],[PRODR_SUPP_CD]] = "", "", Table_tbl_ProdcrSupp[[#This Row],[PRODR_SUPP_CD]] &amp; " - " &amp; Table_tbl_ProdcrSupp[[#This Row],[PRODR_SUPP_NM]])</f>
        <v>P0855 - Verti-Block Retaining Wall System</v>
      </c>
      <c r="Q1122" s="7" t="s">
        <v>16763</v>
      </c>
      <c r="R1122" s="7" t="s">
        <v>16764</v>
      </c>
      <c r="T1122" s="2" t="s">
        <v>9632</v>
      </c>
      <c r="U1122" s="2" t="s">
        <v>9633</v>
      </c>
      <c r="V1122" s="2" t="s">
        <v>9634</v>
      </c>
      <c r="W1122" s="2" t="s">
        <v>7977</v>
      </c>
      <c r="X1122" s="2" t="s">
        <v>9628</v>
      </c>
    </row>
    <row r="1123" spans="16:24" x14ac:dyDescent="0.25">
      <c r="P1123" s="143" t="str">
        <f>IF(Table_tbl_ProdcrSupp[[#This Row],[PRODR_SUPP_CD]] = "", "", Table_tbl_ProdcrSupp[[#This Row],[PRODR_SUPP_CD]] &amp; " - " &amp; Table_tbl_ProdcrSupp[[#This Row],[PRODR_SUPP_NM]])</f>
        <v>P0973 - Vertical</v>
      </c>
      <c r="Q1123" s="7" t="s">
        <v>16765</v>
      </c>
      <c r="R1123" s="7" t="s">
        <v>16766</v>
      </c>
      <c r="T1123" s="2" t="s">
        <v>9629</v>
      </c>
      <c r="U1123" s="2" t="s">
        <v>9630</v>
      </c>
      <c r="V1123" s="2" t="s">
        <v>9631</v>
      </c>
      <c r="W1123" s="2" t="s">
        <v>442</v>
      </c>
      <c r="X1123" s="2" t="s">
        <v>9628</v>
      </c>
    </row>
    <row r="1124" spans="16:24" x14ac:dyDescent="0.25">
      <c r="P1124" s="143" t="str">
        <f>IF(Table_tbl_ProdcrSupp[[#This Row],[PRODR_SUPP_CD]] = "", "", Table_tbl_ProdcrSupp[[#This Row],[PRODR_SUPP_CD]] &amp; " - " &amp; Table_tbl_ProdcrSupp[[#This Row],[PRODR_SUPP_NM]])</f>
        <v>P1071 - Vesco-Raymer  Co.</v>
      </c>
      <c r="Q1124" s="7" t="s">
        <v>17226</v>
      </c>
      <c r="R1124" s="7" t="s">
        <v>16767</v>
      </c>
      <c r="T1124" s="2" t="s">
        <v>9625</v>
      </c>
      <c r="U1124" s="2" t="s">
        <v>9626</v>
      </c>
      <c r="V1124" s="2" t="s">
        <v>9627</v>
      </c>
      <c r="W1124" s="2" t="s">
        <v>9624</v>
      </c>
      <c r="X1124" s="2" t="s">
        <v>9623</v>
      </c>
    </row>
    <row r="1125" spans="16:24" x14ac:dyDescent="0.25">
      <c r="P1125" s="143" t="str">
        <f>IF(Table_tbl_ProdcrSupp[[#This Row],[PRODR_SUPP_CD]] = "", "", Table_tbl_ProdcrSupp[[#This Row],[PRODR_SUPP_CD]] &amp; " - " &amp; Table_tbl_ProdcrSupp[[#This Row],[PRODR_SUPP_NM]])</f>
        <v>P0729 - Vexcon Chemicals</v>
      </c>
      <c r="Q1125" s="7" t="s">
        <v>16768</v>
      </c>
      <c r="R1125" s="7" t="s">
        <v>16769</v>
      </c>
      <c r="T1125" s="2" t="s">
        <v>9620</v>
      </c>
      <c r="U1125" s="2" t="s">
        <v>9621</v>
      </c>
      <c r="V1125" s="2" t="s">
        <v>9622</v>
      </c>
      <c r="W1125" s="2" t="s">
        <v>4166</v>
      </c>
      <c r="X1125" s="2" t="s">
        <v>9616</v>
      </c>
    </row>
    <row r="1126" spans="16:24" x14ac:dyDescent="0.25">
      <c r="P1126" s="143" t="str">
        <f>IF(Table_tbl_ProdcrSupp[[#This Row],[PRODR_SUPP_CD]] = "", "", Table_tbl_ProdcrSupp[[#This Row],[PRODR_SUPP_CD]] &amp; " - " &amp; Table_tbl_ProdcrSupp[[#This Row],[PRODR_SUPP_NM]])</f>
        <v>P0999 - VEXCON Chemicals, Inc.</v>
      </c>
      <c r="Q1126" s="7" t="s">
        <v>16770</v>
      </c>
      <c r="R1126" s="7" t="s">
        <v>16771</v>
      </c>
      <c r="T1126" s="2" t="s">
        <v>9617</v>
      </c>
      <c r="U1126" s="2" t="s">
        <v>9618</v>
      </c>
      <c r="V1126" s="2" t="s">
        <v>9619</v>
      </c>
      <c r="W1126" s="2" t="s">
        <v>1530</v>
      </c>
      <c r="X1126" s="2" t="s">
        <v>9616</v>
      </c>
    </row>
    <row r="1127" spans="16:24" x14ac:dyDescent="0.25">
      <c r="P1127" s="143" t="str">
        <f>IF(Table_tbl_ProdcrSupp[[#This Row],[PRODR_SUPP_CD]] = "", "", Table_tbl_ProdcrSupp[[#This Row],[PRODR_SUPP_CD]] &amp; " - " &amp; Table_tbl_ProdcrSupp[[#This Row],[PRODR_SUPP_NM]])</f>
        <v>P0594 - Vierregger Electric Co.</v>
      </c>
      <c r="Q1127" s="7" t="s">
        <v>16772</v>
      </c>
      <c r="R1127" s="7" t="s">
        <v>16773</v>
      </c>
      <c r="T1127" s="2" t="s">
        <v>9613</v>
      </c>
      <c r="U1127" s="2" t="s">
        <v>9614</v>
      </c>
      <c r="V1127" s="2" t="s">
        <v>9615</v>
      </c>
      <c r="W1127" s="2" t="s">
        <v>9612</v>
      </c>
      <c r="X1127" s="2" t="s">
        <v>9611</v>
      </c>
    </row>
    <row r="1128" spans="16:24" x14ac:dyDescent="0.25">
      <c r="P1128" s="143" t="str">
        <f>IF(Table_tbl_ProdcrSupp[[#This Row],[PRODR_SUPP_CD]] = "", "", Table_tbl_ProdcrSupp[[#This Row],[PRODR_SUPP_CD]] &amp; " - " &amp; Table_tbl_ProdcrSupp[[#This Row],[PRODR_SUPP_NM]])</f>
        <v>P0006 - Vigors Industries</v>
      </c>
      <c r="Q1128" s="7" t="s">
        <v>16774</v>
      </c>
      <c r="R1128" s="7" t="s">
        <v>16775</v>
      </c>
      <c r="T1128" s="2" t="s">
        <v>16987</v>
      </c>
      <c r="U1128" s="2" t="s">
        <v>9609</v>
      </c>
      <c r="V1128" s="2" t="s">
        <v>9610</v>
      </c>
      <c r="W1128" s="2" t="s">
        <v>692</v>
      </c>
      <c r="X1128" s="2" t="s">
        <v>9608</v>
      </c>
    </row>
    <row r="1129" spans="16:24" x14ac:dyDescent="0.25">
      <c r="P1129" s="143" t="str">
        <f>IF(Table_tbl_ProdcrSupp[[#This Row],[PRODR_SUPP_CD]] = "", "", Table_tbl_ProdcrSupp[[#This Row],[PRODR_SUPP_CD]] &amp; " - " &amp; Table_tbl_ProdcrSupp[[#This Row],[PRODR_SUPP_NM]])</f>
        <v>P0878 - Vinton Steel</v>
      </c>
      <c r="Q1129" s="7" t="s">
        <v>16776</v>
      </c>
      <c r="R1129" s="7" t="s">
        <v>16777</v>
      </c>
      <c r="T1129" s="2" t="s">
        <v>9605</v>
      </c>
      <c r="U1129" s="2" t="s">
        <v>9606</v>
      </c>
      <c r="V1129" s="2" t="s">
        <v>9607</v>
      </c>
      <c r="W1129" s="2" t="s">
        <v>9604</v>
      </c>
      <c r="X1129" s="2" t="s">
        <v>9603</v>
      </c>
    </row>
    <row r="1130" spans="16:24" x14ac:dyDescent="0.25">
      <c r="P1130" s="143" t="str">
        <f>IF(Table_tbl_ProdcrSupp[[#This Row],[PRODR_SUPP_CD]] = "", "", Table_tbl_ProdcrSupp[[#This Row],[PRODR_SUPP_CD]] &amp; " - " &amp; Table_tbl_ProdcrSupp[[#This Row],[PRODR_SUPP_NM]])</f>
        <v>P0791 - Vist-a-Wall</v>
      </c>
      <c r="Q1130" s="7" t="s">
        <v>16778</v>
      </c>
      <c r="R1130" s="7" t="s">
        <v>16779</v>
      </c>
      <c r="T1130" s="2" t="s">
        <v>9600</v>
      </c>
      <c r="U1130" s="2" t="s">
        <v>9601</v>
      </c>
      <c r="V1130" s="2" t="s">
        <v>9602</v>
      </c>
      <c r="W1130" s="2" t="s">
        <v>7993</v>
      </c>
      <c r="X1130" s="2" t="s">
        <v>9599</v>
      </c>
    </row>
    <row r="1131" spans="16:24" x14ac:dyDescent="0.25">
      <c r="P1131" s="143" t="str">
        <f>IF(Table_tbl_ProdcrSupp[[#This Row],[PRODR_SUPP_CD]] = "", "", Table_tbl_ProdcrSupp[[#This Row],[PRODR_SUPP_CD]] &amp; " - " &amp; Table_tbl_ProdcrSupp[[#This Row],[PRODR_SUPP_NM]])</f>
        <v>P0916 - Viz-Con/Total Tool</v>
      </c>
      <c r="Q1131" s="7" t="s">
        <v>16780</v>
      </c>
      <c r="R1131" s="7" t="s">
        <v>16781</v>
      </c>
      <c r="T1131" s="2" t="s">
        <v>9596</v>
      </c>
      <c r="U1131" s="2" t="s">
        <v>9597</v>
      </c>
      <c r="V1131" s="2" t="s">
        <v>9598</v>
      </c>
      <c r="W1131" s="2" t="s">
        <v>508</v>
      </c>
      <c r="X1131" s="2" t="s">
        <v>9595</v>
      </c>
    </row>
    <row r="1132" spans="16:24" x14ac:dyDescent="0.25">
      <c r="P1132" s="143" t="str">
        <f>IF(Table_tbl_ProdcrSupp[[#This Row],[PRODR_SUPP_CD]] = "", "", Table_tbl_ProdcrSupp[[#This Row],[PRODR_SUPP_CD]] &amp; " - " &amp; Table_tbl_ProdcrSupp[[#This Row],[PRODR_SUPP_NM]])</f>
        <v>3885 - VONTZ PAVING INC.</v>
      </c>
      <c r="Q1132" s="7" t="s">
        <v>16782</v>
      </c>
      <c r="R1132" s="7" t="s">
        <v>16783</v>
      </c>
      <c r="T1132" s="2" t="s">
        <v>9592</v>
      </c>
      <c r="U1132" s="2" t="s">
        <v>9593</v>
      </c>
      <c r="V1132" s="2" t="s">
        <v>9594</v>
      </c>
      <c r="W1132" s="2" t="s">
        <v>163</v>
      </c>
      <c r="X1132" s="2" t="s">
        <v>9591</v>
      </c>
    </row>
    <row r="1133" spans="16:24" x14ac:dyDescent="0.25">
      <c r="P1133" s="143" t="str">
        <f>IF(Table_tbl_ProdcrSupp[[#This Row],[PRODR_SUPP_CD]] = "", "", Table_tbl_ProdcrSupp[[#This Row],[PRODR_SUPP_CD]] &amp; " - " &amp; Table_tbl_ProdcrSupp[[#This Row],[PRODR_SUPP_NM]])</f>
        <v>P0482 - Voss Engineering, Inc.</v>
      </c>
      <c r="Q1133" s="7" t="s">
        <v>16784</v>
      </c>
      <c r="R1133" s="7" t="s">
        <v>16785</v>
      </c>
      <c r="T1133" s="2" t="s">
        <v>9588</v>
      </c>
      <c r="U1133" s="2" t="s">
        <v>9589</v>
      </c>
      <c r="V1133" s="2" t="s">
        <v>9590</v>
      </c>
      <c r="W1133" s="2" t="s">
        <v>84</v>
      </c>
      <c r="X1133" s="2" t="s">
        <v>9587</v>
      </c>
    </row>
    <row r="1134" spans="16:24" x14ac:dyDescent="0.25">
      <c r="P1134" s="143" t="str">
        <f>IF(Table_tbl_ProdcrSupp[[#This Row],[PRODR_SUPP_CD]] = "", "", Table_tbl_ProdcrSupp[[#This Row],[PRODR_SUPP_CD]] &amp; " - " &amp; Table_tbl_ProdcrSupp[[#This Row],[PRODR_SUPP_NM]])</f>
        <v>P0352 - Vulcan</v>
      </c>
      <c r="Q1134" s="7" t="s">
        <v>16786</v>
      </c>
      <c r="R1134" s="7" t="s">
        <v>16787</v>
      </c>
      <c r="T1134" s="2" t="s">
        <v>9584</v>
      </c>
      <c r="U1134" s="2" t="s">
        <v>9585</v>
      </c>
      <c r="V1134" s="2" t="s">
        <v>9586</v>
      </c>
      <c r="W1134" s="2" t="s">
        <v>1480</v>
      </c>
      <c r="X1134" s="2" t="s">
        <v>9583</v>
      </c>
    </row>
    <row r="1135" spans="16:24" x14ac:dyDescent="0.25">
      <c r="P1135" s="143" t="str">
        <f>IF(Table_tbl_ProdcrSupp[[#This Row],[PRODR_SUPP_CD]] = "", "", Table_tbl_ProdcrSupp[[#This Row],[PRODR_SUPP_CD]] &amp; " - " &amp; Table_tbl_ProdcrSupp[[#This Row],[PRODR_SUPP_NM]])</f>
        <v>P0098 - W. R. Bonsal Company</v>
      </c>
      <c r="Q1135" s="7" t="s">
        <v>16788</v>
      </c>
      <c r="R1135" s="7" t="s">
        <v>17388</v>
      </c>
      <c r="T1135" s="2" t="s">
        <v>9580</v>
      </c>
      <c r="U1135" s="2" t="s">
        <v>9581</v>
      </c>
      <c r="V1135" s="2" t="s">
        <v>9582</v>
      </c>
      <c r="W1135" s="2" t="s">
        <v>9579</v>
      </c>
      <c r="X1135" s="2" t="s">
        <v>9578</v>
      </c>
    </row>
    <row r="1136" spans="16:24" x14ac:dyDescent="0.25">
      <c r="P1136" s="143" t="str">
        <f>IF(Table_tbl_ProdcrSupp[[#This Row],[PRODR_SUPP_CD]] = "", "", Table_tbl_ProdcrSupp[[#This Row],[PRODR_SUPP_CD]] &amp; " - " &amp; Table_tbl_ProdcrSupp[[#This Row],[PRODR_SUPP_NM]])</f>
        <v>P0647 - W. R. Grace</v>
      </c>
      <c r="Q1136" s="7" t="s">
        <v>16789</v>
      </c>
      <c r="R1136" s="7" t="s">
        <v>16790</v>
      </c>
      <c r="T1136" s="2" t="s">
        <v>9575</v>
      </c>
      <c r="U1136" s="2" t="s">
        <v>9576</v>
      </c>
      <c r="V1136" s="2" t="s">
        <v>9577</v>
      </c>
      <c r="W1136" s="2" t="s">
        <v>248</v>
      </c>
      <c r="X1136" s="2" t="s">
        <v>9574</v>
      </c>
    </row>
    <row r="1137" spans="16:24" x14ac:dyDescent="0.25">
      <c r="P1137" s="143" t="str">
        <f>IF(Table_tbl_ProdcrSupp[[#This Row],[PRODR_SUPP_CD]] = "", "", Table_tbl_ProdcrSupp[[#This Row],[PRODR_SUPP_CD]] &amp; " - " &amp; Table_tbl_ProdcrSupp[[#This Row],[PRODR_SUPP_NM]])</f>
        <v>P0081 - W. R. Meadows, Inc.</v>
      </c>
      <c r="Q1137" s="7" t="s">
        <v>16791</v>
      </c>
      <c r="R1137" s="7" t="s">
        <v>16792</v>
      </c>
      <c r="T1137" s="2" t="s">
        <v>9571</v>
      </c>
      <c r="U1137" s="2" t="s">
        <v>9572</v>
      </c>
      <c r="V1137" s="2" t="s">
        <v>9573</v>
      </c>
      <c r="W1137" s="2" t="s">
        <v>111</v>
      </c>
      <c r="X1137" s="2" t="s">
        <v>9566</v>
      </c>
    </row>
    <row r="1138" spans="16:24" x14ac:dyDescent="0.25">
      <c r="P1138" s="143" t="str">
        <f>IF(Table_tbl_ProdcrSupp[[#This Row],[PRODR_SUPP_CD]] = "", "", Table_tbl_ProdcrSupp[[#This Row],[PRODR_SUPP_CD]] &amp; " - " &amp; Table_tbl_ProdcrSupp[[#This Row],[PRODR_SUPP_NM]])</f>
        <v>3710 - W. THEISEN GRADING &amp; EQUIPMENT CO.</v>
      </c>
      <c r="Q1138" s="7" t="s">
        <v>16793</v>
      </c>
      <c r="R1138" s="7" t="s">
        <v>16794</v>
      </c>
      <c r="T1138" s="2" t="s">
        <v>9568</v>
      </c>
      <c r="U1138" s="2" t="s">
        <v>9569</v>
      </c>
      <c r="V1138" s="2" t="s">
        <v>9570</v>
      </c>
      <c r="W1138" s="2" t="s">
        <v>9567</v>
      </c>
      <c r="X1138" s="2" t="s">
        <v>9566</v>
      </c>
    </row>
    <row r="1139" spans="16:24" x14ac:dyDescent="0.25">
      <c r="P1139" s="143" t="str">
        <f>IF(Table_tbl_ProdcrSupp[[#This Row],[PRODR_SUPP_CD]] = "", "", Table_tbl_ProdcrSupp[[#This Row],[PRODR_SUPP_CD]] &amp; " - " &amp; Table_tbl_ProdcrSupp[[#This Row],[PRODR_SUPP_NM]])</f>
        <v>P0030 - Waco Chemical &amp; Supply Company</v>
      </c>
      <c r="Q1139" s="7" t="s">
        <v>16795</v>
      </c>
      <c r="R1139" s="7" t="s">
        <v>16796</v>
      </c>
      <c r="T1139" s="2" t="s">
        <v>9563</v>
      </c>
      <c r="U1139" s="2" t="s">
        <v>9564</v>
      </c>
      <c r="V1139" s="2" t="s">
        <v>9565</v>
      </c>
      <c r="W1139" s="2" t="s">
        <v>207</v>
      </c>
      <c r="X1139" s="2" t="s">
        <v>9562</v>
      </c>
    </row>
    <row r="1140" spans="16:24" x14ac:dyDescent="0.25">
      <c r="P1140" s="143" t="str">
        <f>IF(Table_tbl_ProdcrSupp[[#This Row],[PRODR_SUPP_CD]] = "", "", Table_tbl_ProdcrSupp[[#This Row],[PRODR_SUPP_CD]] &amp; " - " &amp; Table_tbl_ProdcrSupp[[#This Row],[PRODR_SUPP_NM]])</f>
        <v>RM1029 - Wahoo Concrete</v>
      </c>
      <c r="Q1140" s="7" t="s">
        <v>14536</v>
      </c>
      <c r="R1140" s="7" t="s">
        <v>14537</v>
      </c>
      <c r="T1140" s="2" t="s">
        <v>9559</v>
      </c>
      <c r="U1140" s="2" t="s">
        <v>9560</v>
      </c>
      <c r="V1140" s="2" t="s">
        <v>9561</v>
      </c>
      <c r="W1140" s="2" t="s">
        <v>248</v>
      </c>
      <c r="X1140" s="2" t="s">
        <v>9558</v>
      </c>
    </row>
    <row r="1141" spans="16:24" x14ac:dyDescent="0.25">
      <c r="P1141" s="143" t="str">
        <f>IF(Table_tbl_ProdcrSupp[[#This Row],[PRODR_SUPP_CD]] = "", "", Table_tbl_ProdcrSupp[[#This Row],[PRODR_SUPP_CD]] &amp; " - " &amp; Table_tbl_ProdcrSupp[[#This Row],[PRODR_SUPP_NM]])</f>
        <v>P0076 - Warning Lites of Illinois</v>
      </c>
      <c r="Q1141" s="7" t="s">
        <v>16797</v>
      </c>
      <c r="R1141" s="7" t="s">
        <v>16798</v>
      </c>
      <c r="T1141" s="2" t="s">
        <v>9555</v>
      </c>
      <c r="U1141" s="2" t="s">
        <v>9556</v>
      </c>
      <c r="V1141" s="2" t="s">
        <v>9557</v>
      </c>
      <c r="W1141" s="2" t="s">
        <v>993</v>
      </c>
      <c r="X1141" s="2" t="s">
        <v>9554</v>
      </c>
    </row>
    <row r="1142" spans="16:24" x14ac:dyDescent="0.25">
      <c r="P1142" s="143" t="str">
        <f>IF(Table_tbl_ProdcrSupp[[#This Row],[PRODR_SUPP_CD]] = "", "", Table_tbl_ProdcrSupp[[#This Row],[PRODR_SUPP_CD]] &amp; " - " &amp; Table_tbl_ProdcrSupp[[#This Row],[PRODR_SUPP_NM]])</f>
        <v>P0355 - Warren Distributing</v>
      </c>
      <c r="Q1142" s="7" t="s">
        <v>16799</v>
      </c>
      <c r="R1142" s="7" t="s">
        <v>16800</v>
      </c>
      <c r="T1142" s="2" t="s">
        <v>16990</v>
      </c>
      <c r="U1142" s="2" t="s">
        <v>16989</v>
      </c>
      <c r="V1142" s="2" t="s">
        <v>16988</v>
      </c>
      <c r="W1142" s="2" t="s">
        <v>539</v>
      </c>
      <c r="X1142" s="2" t="s">
        <v>16991</v>
      </c>
    </row>
    <row r="1143" spans="16:24" x14ac:dyDescent="0.25">
      <c r="P1143" s="143" t="str">
        <f>IF(Table_tbl_ProdcrSupp[[#This Row],[PRODR_SUPP_CD]] = "", "", Table_tbl_ProdcrSupp[[#This Row],[PRODR_SUPP_CD]] &amp; " - " &amp; Table_tbl_ProdcrSupp[[#This Row],[PRODR_SUPP_NM]])</f>
        <v>P0997 - Washington Rock Quarries Inc.</v>
      </c>
      <c r="Q1143" s="7" t="s">
        <v>16801</v>
      </c>
      <c r="R1143" s="7" t="s">
        <v>16802</v>
      </c>
      <c r="T1143" s="2" t="s">
        <v>9551</v>
      </c>
      <c r="U1143" s="2" t="s">
        <v>9552</v>
      </c>
      <c r="V1143" s="2" t="s">
        <v>9553</v>
      </c>
      <c r="W1143" s="2" t="s">
        <v>8592</v>
      </c>
      <c r="X1143" s="2" t="s">
        <v>9543</v>
      </c>
    </row>
    <row r="1144" spans="16:24" x14ac:dyDescent="0.25">
      <c r="P1144" s="143" t="str">
        <f>IF(Table_tbl_ProdcrSupp[[#This Row],[PRODR_SUPP_CD]] = "", "", Table_tbl_ProdcrSupp[[#This Row],[PRODR_SUPP_CD]] &amp; " - " &amp; Table_tbl_ProdcrSupp[[#This Row],[PRODR_SUPP_NM]])</f>
        <v>P0338 - Watson Bowman Acme</v>
      </c>
      <c r="Q1144" s="7" t="s">
        <v>16803</v>
      </c>
      <c r="R1144" s="7" t="s">
        <v>16804</v>
      </c>
      <c r="T1144" s="2" t="s">
        <v>9548</v>
      </c>
      <c r="U1144" s="2" t="s">
        <v>9549</v>
      </c>
      <c r="V1144" s="2" t="s">
        <v>9550</v>
      </c>
      <c r="W1144" s="2" t="s">
        <v>9547</v>
      </c>
      <c r="X1144" s="2" t="s">
        <v>9543</v>
      </c>
    </row>
    <row r="1145" spans="16:24" x14ac:dyDescent="0.25">
      <c r="P1145" s="143" t="str">
        <f>IF(Table_tbl_ProdcrSupp[[#This Row],[PRODR_SUPP_CD]] = "", "", Table_tbl_ProdcrSupp[[#This Row],[PRODR_SUPP_CD]] &amp; " - " &amp; Table_tbl_ProdcrSupp[[#This Row],[PRODR_SUPP_NM]])</f>
        <v>2122 - WATTS ELECTRIC COMPANY</v>
      </c>
      <c r="Q1145" s="7" t="s">
        <v>16805</v>
      </c>
      <c r="R1145" s="7" t="s">
        <v>16806</v>
      </c>
      <c r="T1145" s="2" t="s">
        <v>9544</v>
      </c>
      <c r="U1145" s="2" t="s">
        <v>9545</v>
      </c>
      <c r="V1145" s="2" t="s">
        <v>9546</v>
      </c>
      <c r="W1145" s="2" t="s">
        <v>1362</v>
      </c>
      <c r="X1145" s="2" t="s">
        <v>9543</v>
      </c>
    </row>
    <row r="1146" spans="16:24" x14ac:dyDescent="0.25">
      <c r="P1146" s="143" t="str">
        <f>IF(Table_tbl_ProdcrSupp[[#This Row],[PRODR_SUPP_CD]] = "", "", Table_tbl_ProdcrSupp[[#This Row],[PRODR_SUPP_CD]] &amp; " - " &amp; Table_tbl_ProdcrSupp[[#This Row],[PRODR_SUPP_NM]])</f>
        <v>P0421 - Wausau Tile</v>
      </c>
      <c r="Q1146" s="7" t="s">
        <v>16807</v>
      </c>
      <c r="R1146" s="7" t="s">
        <v>16808</v>
      </c>
      <c r="T1146" s="2" t="s">
        <v>9540</v>
      </c>
      <c r="U1146" s="2" t="s">
        <v>9541</v>
      </c>
      <c r="V1146" s="2" t="s">
        <v>9542</v>
      </c>
      <c r="W1146" s="2" t="s">
        <v>5801</v>
      </c>
      <c r="X1146" s="2" t="s">
        <v>9530</v>
      </c>
    </row>
    <row r="1147" spans="16:24" x14ac:dyDescent="0.25">
      <c r="P1147" s="143" t="str">
        <f>IF(Table_tbl_ProdcrSupp[[#This Row],[PRODR_SUPP_CD]] = "", "", Table_tbl_ProdcrSupp[[#This Row],[PRODR_SUPP_CD]] &amp; " - " &amp; Table_tbl_ProdcrSupp[[#This Row],[PRODR_SUPP_NM]])</f>
        <v>P0923 - Wavetronix</v>
      </c>
      <c r="Q1147" s="7" t="s">
        <v>16809</v>
      </c>
      <c r="R1147" s="7" t="s">
        <v>16810</v>
      </c>
      <c r="T1147" s="2" t="s">
        <v>9537</v>
      </c>
      <c r="U1147" s="2" t="s">
        <v>9538</v>
      </c>
      <c r="V1147" s="2" t="s">
        <v>9539</v>
      </c>
      <c r="W1147" s="2" t="s">
        <v>7496</v>
      </c>
      <c r="X1147" s="2" t="s">
        <v>9530</v>
      </c>
    </row>
    <row r="1148" spans="16:24" x14ac:dyDescent="0.25">
      <c r="P1148" s="143" t="str">
        <f>IF(Table_tbl_ProdcrSupp[[#This Row],[PRODR_SUPP_CD]] = "", "", Table_tbl_ProdcrSupp[[#This Row],[PRODR_SUPP_CD]] &amp; " - " &amp; Table_tbl_ProdcrSupp[[#This Row],[PRODR_SUPP_NM]])</f>
        <v>0264 - WAYNE DOWHOWER CONSTRUCTION INC.</v>
      </c>
      <c r="Q1148" s="7" t="s">
        <v>16811</v>
      </c>
      <c r="R1148" s="7" t="s">
        <v>16812</v>
      </c>
      <c r="T1148" s="2" t="s">
        <v>9534</v>
      </c>
      <c r="U1148" s="2" t="s">
        <v>9535</v>
      </c>
      <c r="V1148" s="2" t="s">
        <v>9536</v>
      </c>
      <c r="W1148" s="2" t="s">
        <v>6452</v>
      </c>
      <c r="X1148" s="2" t="s">
        <v>9530</v>
      </c>
    </row>
    <row r="1149" spans="16:24" x14ac:dyDescent="0.25">
      <c r="P1149" s="143" t="str">
        <f>IF(Table_tbl_ProdcrSupp[[#This Row],[PRODR_SUPP_CD]] = "", "", Table_tbl_ProdcrSupp[[#This Row],[PRODR_SUPP_CD]] &amp; " - " &amp; Table_tbl_ProdcrSupp[[#This Row],[PRODR_SUPP_NM]])</f>
        <v>P0190 - WBE Company, Inc.</v>
      </c>
      <c r="Q1149" s="7" t="s">
        <v>16813</v>
      </c>
      <c r="R1149" s="7" t="s">
        <v>16814</v>
      </c>
      <c r="T1149" s="2" t="s">
        <v>9531</v>
      </c>
      <c r="U1149" s="2" t="s">
        <v>9532</v>
      </c>
      <c r="V1149" s="2" t="s">
        <v>9533</v>
      </c>
      <c r="W1149" s="2" t="s">
        <v>6625</v>
      </c>
      <c r="X1149" s="2" t="s">
        <v>9530</v>
      </c>
    </row>
    <row r="1150" spans="16:24" x14ac:dyDescent="0.25">
      <c r="P1150" s="143" t="str">
        <f>IF(Table_tbl_ProdcrSupp[[#This Row],[PRODR_SUPP_CD]] = "", "", Table_tbl_ProdcrSupp[[#This Row],[PRODR_SUPP_CD]] &amp; " - " &amp; Table_tbl_ProdcrSupp[[#This Row],[PRODR_SUPP_NM]])</f>
        <v>4968 - WCHE LLC</v>
      </c>
      <c r="Q1150" s="7" t="s">
        <v>16815</v>
      </c>
      <c r="R1150" s="7" t="s">
        <v>16816</v>
      </c>
      <c r="T1150" s="2" t="s">
        <v>9527</v>
      </c>
      <c r="U1150" s="2" t="s">
        <v>9528</v>
      </c>
      <c r="V1150" s="2" t="s">
        <v>9529</v>
      </c>
      <c r="W1150" s="2" t="s">
        <v>9526</v>
      </c>
      <c r="X1150" s="2" t="s">
        <v>9525</v>
      </c>
    </row>
    <row r="1151" spans="16:24" x14ac:dyDescent="0.25">
      <c r="P1151" s="143" t="str">
        <f>IF(Table_tbl_ProdcrSupp[[#This Row],[PRODR_SUPP_CD]] = "", "", Table_tbl_ProdcrSupp[[#This Row],[PRODR_SUPP_CD]] &amp; " - " &amp; Table_tbl_ProdcrSupp[[#This Row],[PRODR_SUPP_NM]])</f>
        <v>EC05 - WEBTEC, Inc.</v>
      </c>
      <c r="Q1151" s="7" t="s">
        <v>16817</v>
      </c>
      <c r="R1151" s="7" t="s">
        <v>16818</v>
      </c>
      <c r="T1151" s="2" t="s">
        <v>9522</v>
      </c>
      <c r="U1151" s="2" t="s">
        <v>9523</v>
      </c>
      <c r="V1151" s="2" t="s">
        <v>9524</v>
      </c>
      <c r="W1151" s="2" t="s">
        <v>9521</v>
      </c>
      <c r="X1151" s="2" t="s">
        <v>9520</v>
      </c>
    </row>
    <row r="1152" spans="16:24" x14ac:dyDescent="0.25">
      <c r="P1152" s="143" t="str">
        <f>IF(Table_tbl_ProdcrSupp[[#This Row],[PRODR_SUPP_CD]] = "", "", Table_tbl_ProdcrSupp[[#This Row],[PRODR_SUPP_CD]] &amp; " - " &amp; Table_tbl_ProdcrSupp[[#This Row],[PRODR_SUPP_NM]])</f>
        <v>3204 - WERNER CONSTRUCTION LLC</v>
      </c>
      <c r="Q1152" s="7" t="s">
        <v>16819</v>
      </c>
      <c r="R1152" s="7" t="s">
        <v>16820</v>
      </c>
      <c r="T1152" s="2" t="s">
        <v>9517</v>
      </c>
      <c r="U1152" s="2" t="s">
        <v>9518</v>
      </c>
      <c r="V1152" s="2" t="s">
        <v>9519</v>
      </c>
      <c r="W1152" s="2" t="s">
        <v>591</v>
      </c>
      <c r="X1152" s="2" t="s">
        <v>9510</v>
      </c>
    </row>
    <row r="1153" spans="16:24" x14ac:dyDescent="0.25">
      <c r="P1153" s="143" t="str">
        <f>IF(Table_tbl_ProdcrSupp[[#This Row],[PRODR_SUPP_CD]] = "", "", Table_tbl_ProdcrSupp[[#This Row],[PRODR_SUPP_CD]] &amp; " - " &amp; Table_tbl_ProdcrSupp[[#This Row],[PRODR_SUPP_NM]])</f>
        <v>0083 - WERNER CONSTRUCTION, INC.</v>
      </c>
      <c r="Q1153" s="7" t="s">
        <v>16821</v>
      </c>
      <c r="R1153" s="7" t="s">
        <v>14035</v>
      </c>
      <c r="T1153" s="2" t="s">
        <v>9514</v>
      </c>
      <c r="U1153" s="2" t="s">
        <v>9515</v>
      </c>
      <c r="V1153" s="2" t="s">
        <v>9516</v>
      </c>
      <c r="W1153" s="2" t="s">
        <v>1485</v>
      </c>
      <c r="X1153" s="2" t="s">
        <v>9510</v>
      </c>
    </row>
    <row r="1154" spans="16:24" x14ac:dyDescent="0.25">
      <c r="P1154" s="143" t="str">
        <f>IF(Table_tbl_ProdcrSupp[[#This Row],[PRODR_SUPP_CD]] = "", "", Table_tbl_ProdcrSupp[[#This Row],[PRODR_SUPP_CD]] &amp; " - " &amp; Table_tbl_ProdcrSupp[[#This Row],[PRODR_SUPP_NM]])</f>
        <v>4997 - WEST FORK LLC DBA WEST FORK GRINDING</v>
      </c>
      <c r="Q1154" s="7" t="s">
        <v>16822</v>
      </c>
      <c r="R1154" s="7" t="s">
        <v>16823</v>
      </c>
      <c r="T1154" s="2" t="s">
        <v>9511</v>
      </c>
      <c r="U1154" s="2" t="s">
        <v>9512</v>
      </c>
      <c r="V1154" s="2" t="s">
        <v>9513</v>
      </c>
      <c r="W1154" s="2" t="s">
        <v>735</v>
      </c>
      <c r="X1154" s="2" t="s">
        <v>9510</v>
      </c>
    </row>
    <row r="1155" spans="16:24" x14ac:dyDescent="0.25">
      <c r="P1155" s="143" t="str">
        <f>IF(Table_tbl_ProdcrSupp[[#This Row],[PRODR_SUPP_CD]] = "", "", Table_tbl_ProdcrSupp[[#This Row],[PRODR_SUPP_CD]] &amp; " - " &amp; Table_tbl_ProdcrSupp[[#This Row],[PRODR_SUPP_NM]])</f>
        <v>P0438 - West Penn Wire/CDT</v>
      </c>
      <c r="Q1155" s="7" t="s">
        <v>16824</v>
      </c>
      <c r="R1155" s="7" t="s">
        <v>16825</v>
      </c>
      <c r="T1155" s="2" t="s">
        <v>9507</v>
      </c>
      <c r="U1155" s="2" t="s">
        <v>9508</v>
      </c>
      <c r="V1155" s="2" t="s">
        <v>9509</v>
      </c>
      <c r="W1155" s="2" t="s">
        <v>2515</v>
      </c>
      <c r="X1155" s="2" t="s">
        <v>9499</v>
      </c>
    </row>
    <row r="1156" spans="16:24" x14ac:dyDescent="0.25">
      <c r="P1156" s="143" t="str">
        <f>IF(Table_tbl_ProdcrSupp[[#This Row],[PRODR_SUPP_CD]] = "", "", Table_tbl_ProdcrSupp[[#This Row],[PRODR_SUPP_CD]] &amp; " - " &amp; Table_tbl_ProdcrSupp[[#This Row],[PRODR_SUPP_NM]])</f>
        <v>RM1030 - West-Hodson Lumber &amp; Concrete</v>
      </c>
      <c r="Q1156" s="7" t="s">
        <v>14538</v>
      </c>
      <c r="R1156" s="7" t="s">
        <v>14539</v>
      </c>
      <c r="T1156" s="2" t="s">
        <v>9504</v>
      </c>
      <c r="U1156" s="2" t="s">
        <v>9505</v>
      </c>
      <c r="V1156" s="2" t="s">
        <v>9506</v>
      </c>
      <c r="W1156" s="2" t="s">
        <v>9503</v>
      </c>
      <c r="X1156" s="2" t="s">
        <v>9499</v>
      </c>
    </row>
    <row r="1157" spans="16:24" x14ac:dyDescent="0.25">
      <c r="P1157" s="143" t="str">
        <f>IF(Table_tbl_ProdcrSupp[[#This Row],[PRODR_SUPP_CD]] = "", "", Table_tbl_ProdcrSupp[[#This Row],[PRODR_SUPP_CD]] &amp; " - " &amp; Table_tbl_ProdcrSupp[[#This Row],[PRODR_SUPP_NM]])</f>
        <v>0477 - WESTERN ENGINEERING COMPANY, INC.</v>
      </c>
      <c r="Q1157" s="7" t="s">
        <v>16826</v>
      </c>
      <c r="R1157" s="7" t="s">
        <v>17227</v>
      </c>
      <c r="T1157" s="2" t="s">
        <v>9500</v>
      </c>
      <c r="U1157" s="2" t="s">
        <v>9501</v>
      </c>
      <c r="V1157" s="2" t="s">
        <v>9502</v>
      </c>
      <c r="W1157" s="2" t="s">
        <v>127</v>
      </c>
      <c r="X1157" s="2" t="s">
        <v>9499</v>
      </c>
    </row>
    <row r="1158" spans="16:24" x14ac:dyDescent="0.25">
      <c r="P1158" s="143" t="str">
        <f>IF(Table_tbl_ProdcrSupp[[#This Row],[PRODR_SUPP_CD]] = "", "", Table_tbl_ProdcrSupp[[#This Row],[PRODR_SUPP_CD]] &amp; " - " &amp; Table_tbl_ProdcrSupp[[#This Row],[PRODR_SUPP_NM]])</f>
        <v>P0118 - Western Excelsior Corporation</v>
      </c>
      <c r="Q1158" s="7" t="s">
        <v>16827</v>
      </c>
      <c r="R1158" s="7" t="s">
        <v>16828</v>
      </c>
      <c r="T1158" s="2" t="s">
        <v>9496</v>
      </c>
      <c r="U1158" s="2" t="s">
        <v>9497</v>
      </c>
      <c r="V1158" s="2" t="s">
        <v>9498</v>
      </c>
      <c r="W1158" s="2" t="s">
        <v>127</v>
      </c>
      <c r="X1158" s="2" t="s">
        <v>1146</v>
      </c>
    </row>
    <row r="1159" spans="16:24" x14ac:dyDescent="0.25">
      <c r="P1159" s="143" t="str">
        <f>IF(Table_tbl_ProdcrSupp[[#This Row],[PRODR_SUPP_CD]] = "", "", Table_tbl_ProdcrSupp[[#This Row],[PRODR_SUPP_CD]] &amp; " - " &amp; Table_tbl_ProdcrSupp[[#This Row],[PRODR_SUPP_NM]])</f>
        <v>P0047 - Western Highway Products, Inc.</v>
      </c>
      <c r="Q1159" s="7" t="s">
        <v>16829</v>
      </c>
      <c r="R1159" s="7" t="s">
        <v>16830</v>
      </c>
      <c r="T1159" s="2" t="s">
        <v>9494</v>
      </c>
      <c r="U1159" s="2" t="s">
        <v>9495</v>
      </c>
      <c r="V1159" s="2" t="s">
        <v>16992</v>
      </c>
      <c r="W1159" s="2" t="s">
        <v>677</v>
      </c>
      <c r="X1159" s="2" t="s">
        <v>9493</v>
      </c>
    </row>
    <row r="1160" spans="16:24" x14ac:dyDescent="0.25">
      <c r="P1160" s="143" t="str">
        <f>IF(Table_tbl_ProdcrSupp[[#This Row],[PRODR_SUPP_CD]] = "", "", Table_tbl_ProdcrSupp[[#This Row],[PRODR_SUPP_CD]] &amp; " - " &amp; Table_tbl_ProdcrSupp[[#This Row],[PRODR_SUPP_NM]])</f>
        <v>EC36 - Western Landscape &amp; Geotextile Supply</v>
      </c>
      <c r="Q1160" s="7" t="s">
        <v>16831</v>
      </c>
      <c r="R1160" s="7" t="s">
        <v>16832</v>
      </c>
      <c r="T1160" s="2" t="s">
        <v>9490</v>
      </c>
      <c r="U1160" s="2" t="s">
        <v>9491</v>
      </c>
      <c r="V1160" s="2" t="s">
        <v>9492</v>
      </c>
      <c r="W1160" s="2" t="s">
        <v>557</v>
      </c>
      <c r="X1160" s="2" t="s">
        <v>9489</v>
      </c>
    </row>
    <row r="1161" spans="16:24" x14ac:dyDescent="0.25">
      <c r="P1161" s="143" t="str">
        <f>IF(Table_tbl_ProdcrSupp[[#This Row],[PRODR_SUPP_CD]] = "", "", Table_tbl_ProdcrSupp[[#This Row],[PRODR_SUPP_CD]] &amp; " - " &amp; Table_tbl_ProdcrSupp[[#This Row],[PRODR_SUPP_NM]])</f>
        <v>P0645 - Western Material &amp; Design, LLC</v>
      </c>
      <c r="Q1161" s="7" t="s">
        <v>16833</v>
      </c>
      <c r="R1161" s="7" t="s">
        <v>16834</v>
      </c>
      <c r="T1161" s="2" t="s">
        <v>9486</v>
      </c>
      <c r="U1161" s="2" t="s">
        <v>9487</v>
      </c>
      <c r="V1161" s="2" t="s">
        <v>9488</v>
      </c>
      <c r="W1161" s="2" t="s">
        <v>129</v>
      </c>
      <c r="X1161" s="2" t="s">
        <v>9485</v>
      </c>
    </row>
    <row r="1162" spans="16:24" x14ac:dyDescent="0.25">
      <c r="P1162" s="143" t="str">
        <f>IF(Table_tbl_ProdcrSupp[[#This Row],[PRODR_SUPP_CD]] = "", "", Table_tbl_ProdcrSupp[[#This Row],[PRODR_SUPP_CD]] &amp; " - " &amp; Table_tbl_ProdcrSupp[[#This Row],[PRODR_SUPP_NM]])</f>
        <v>1241 - WESTERN MATERIALS INC.</v>
      </c>
      <c r="Q1162" s="7" t="s">
        <v>16835</v>
      </c>
      <c r="R1162" s="7" t="s">
        <v>16836</v>
      </c>
      <c r="T1162" s="2" t="s">
        <v>9482</v>
      </c>
      <c r="U1162" s="2" t="s">
        <v>9483</v>
      </c>
      <c r="V1162" s="2" t="s">
        <v>9484</v>
      </c>
      <c r="W1162" s="2" t="s">
        <v>524</v>
      </c>
      <c r="X1162" s="2" t="s">
        <v>9481</v>
      </c>
    </row>
    <row r="1163" spans="16:24" x14ac:dyDescent="0.25">
      <c r="P1163" s="143" t="str">
        <f>IF(Table_tbl_ProdcrSupp[[#This Row],[PRODR_SUPP_CD]] = "", "", Table_tbl_ProdcrSupp[[#This Row],[PRODR_SUPP_CD]] &amp; " - " &amp; Table_tbl_ProdcrSupp[[#This Row],[PRODR_SUPP_NM]])</f>
        <v>3539 - Western Sand &amp; Gravel</v>
      </c>
      <c r="Q1163" s="7" t="s">
        <v>16837</v>
      </c>
      <c r="R1163" s="7" t="s">
        <v>13973</v>
      </c>
      <c r="T1163" s="2" t="s">
        <v>9478</v>
      </c>
      <c r="U1163" s="2" t="s">
        <v>9479</v>
      </c>
      <c r="V1163" s="2" t="s">
        <v>9480</v>
      </c>
      <c r="W1163" s="2" t="s">
        <v>1057</v>
      </c>
      <c r="X1163" s="2" t="s">
        <v>9477</v>
      </c>
    </row>
    <row r="1164" spans="16:24" x14ac:dyDescent="0.25">
      <c r="P1164" s="143" t="str">
        <f>IF(Table_tbl_ProdcrSupp[[#This Row],[PRODR_SUPP_CD]] = "", "", Table_tbl_ProdcrSupp[[#This Row],[PRODR_SUPP_CD]] &amp; " - " &amp; Table_tbl_ProdcrSupp[[#This Row],[PRODR_SUPP_NM]])</f>
        <v>C094 - Western States Asphalt</v>
      </c>
      <c r="Q1164" s="7" t="s">
        <v>16838</v>
      </c>
      <c r="R1164" s="7" t="s">
        <v>16839</v>
      </c>
      <c r="T1164" s="2" t="s">
        <v>14541</v>
      </c>
      <c r="U1164" s="2" t="s">
        <v>14540</v>
      </c>
      <c r="V1164" s="2" t="s">
        <v>17229</v>
      </c>
      <c r="W1164" s="2" t="s">
        <v>277</v>
      </c>
      <c r="X1164" s="2" t="s">
        <v>14542</v>
      </c>
    </row>
    <row r="1165" spans="16:24" x14ac:dyDescent="0.25">
      <c r="P1165" s="143" t="str">
        <f>IF(Table_tbl_ProdcrSupp[[#This Row],[PRODR_SUPP_CD]] = "", "", Table_tbl_ProdcrSupp[[#This Row],[PRODR_SUPP_CD]] &amp; " - " &amp; Table_tbl_ProdcrSupp[[#This Row],[PRODR_SUPP_NM]])</f>
        <v>P0541 - Western Tube &amp; Conduit</v>
      </c>
      <c r="Q1165" s="7" t="s">
        <v>16840</v>
      </c>
      <c r="R1165" s="7" t="s">
        <v>16841</v>
      </c>
      <c r="T1165" s="2" t="s">
        <v>14642</v>
      </c>
      <c r="U1165" s="2" t="s">
        <v>14641</v>
      </c>
      <c r="V1165" s="2" t="s">
        <v>17261</v>
      </c>
      <c r="W1165" s="2" t="s">
        <v>2106</v>
      </c>
      <c r="X1165" s="2" t="s">
        <v>14643</v>
      </c>
    </row>
    <row r="1166" spans="16:24" x14ac:dyDescent="0.25">
      <c r="P1166" s="143" t="str">
        <f>IF(Table_tbl_ProdcrSupp[[#This Row],[PRODR_SUPP_CD]] = "", "", Table_tbl_ProdcrSupp[[#This Row],[PRODR_SUPP_CD]] &amp; " - " &amp; Table_tbl_ProdcrSupp[[#This Row],[PRODR_SUPP_NM]])</f>
        <v>P0115 - Wheatland Tube</v>
      </c>
      <c r="Q1166" s="7" t="s">
        <v>16842</v>
      </c>
      <c r="R1166" s="7" t="s">
        <v>16843</v>
      </c>
      <c r="T1166" s="2" t="s">
        <v>9474</v>
      </c>
      <c r="U1166" s="2" t="s">
        <v>9475</v>
      </c>
      <c r="V1166" s="2" t="s">
        <v>9476</v>
      </c>
      <c r="W1166" s="2" t="s">
        <v>193</v>
      </c>
      <c r="X1166" s="2" t="s">
        <v>9473</v>
      </c>
    </row>
    <row r="1167" spans="16:24" x14ac:dyDescent="0.25">
      <c r="P1167" s="143" t="str">
        <f>IF(Table_tbl_ProdcrSupp[[#This Row],[PRODR_SUPP_CD]] = "", "", Table_tbl_ProdcrSupp[[#This Row],[PRODR_SUPP_CD]] &amp; " - " &amp; Table_tbl_ProdcrSupp[[#This Row],[PRODR_SUPP_NM]])</f>
        <v>2928 - WHEELER LUMBER LLC</v>
      </c>
      <c r="Q1167" s="7" t="s">
        <v>16844</v>
      </c>
      <c r="R1167" s="7" t="s">
        <v>16845</v>
      </c>
      <c r="T1167" s="2" t="s">
        <v>9470</v>
      </c>
      <c r="U1167" s="2" t="s">
        <v>9471</v>
      </c>
      <c r="V1167" s="2" t="s">
        <v>9472</v>
      </c>
      <c r="W1167" s="2" t="s">
        <v>9057</v>
      </c>
      <c r="X1167" s="2" t="s">
        <v>9469</v>
      </c>
    </row>
    <row r="1168" spans="16:24" x14ac:dyDescent="0.25">
      <c r="P1168" s="143" t="str">
        <f>IF(Table_tbl_ProdcrSupp[[#This Row],[PRODR_SUPP_CD]] = "", "", Table_tbl_ProdcrSupp[[#This Row],[PRODR_SUPP_CD]] &amp; " - " &amp; Table_tbl_ProdcrSupp[[#This Row],[PRODR_SUPP_NM]])</f>
        <v>P0956 - Whelen Energy Center</v>
      </c>
      <c r="Q1168" s="7" t="s">
        <v>16846</v>
      </c>
      <c r="R1168" s="7" t="s">
        <v>16847</v>
      </c>
      <c r="T1168" s="2" t="s">
        <v>9466</v>
      </c>
      <c r="U1168" s="2" t="s">
        <v>9467</v>
      </c>
      <c r="V1168" s="2" t="s">
        <v>9468</v>
      </c>
      <c r="W1168" s="2" t="s">
        <v>9465</v>
      </c>
      <c r="X1168" s="2" t="s">
        <v>9464</v>
      </c>
    </row>
    <row r="1169" spans="16:24" x14ac:dyDescent="0.25">
      <c r="P1169" s="143" t="str">
        <f>IF(Table_tbl_ProdcrSupp[[#This Row],[PRODR_SUPP_CD]] = "", "", Table_tbl_ProdcrSupp[[#This Row],[PRODR_SUPP_CD]] &amp; " - " &amp; Table_tbl_ProdcrSupp[[#This Row],[PRODR_SUPP_NM]])</f>
        <v>P1072 - Whetrock Quarry</v>
      </c>
      <c r="Q1169" s="7" t="s">
        <v>17228</v>
      </c>
      <c r="R1169" s="7" t="s">
        <v>14301</v>
      </c>
      <c r="T1169" s="2" t="s">
        <v>9461</v>
      </c>
      <c r="U1169" s="2" t="s">
        <v>9462</v>
      </c>
      <c r="V1169" s="2" t="s">
        <v>9463</v>
      </c>
      <c r="W1169" s="2" t="s">
        <v>367</v>
      </c>
      <c r="X1169" s="2" t="s">
        <v>4189</v>
      </c>
    </row>
    <row r="1170" spans="16:24" x14ac:dyDescent="0.25">
      <c r="P1170" s="143" t="str">
        <f>IF(Table_tbl_ProdcrSupp[[#This Row],[PRODR_SUPP_CD]] = "", "", Table_tbl_ProdcrSupp[[#This Row],[PRODR_SUPP_CD]] &amp; " - " &amp; Table_tbl_ProdcrSupp[[#This Row],[PRODR_SUPP_NM]])</f>
        <v>P0532 - White Cap Construction Supply</v>
      </c>
      <c r="Q1170" s="7" t="s">
        <v>16848</v>
      </c>
      <c r="R1170" s="7" t="s">
        <v>16849</v>
      </c>
      <c r="T1170" s="2" t="s">
        <v>9458</v>
      </c>
      <c r="U1170" s="2" t="s">
        <v>9459</v>
      </c>
      <c r="V1170" s="2" t="s">
        <v>9460</v>
      </c>
      <c r="W1170" s="2" t="s">
        <v>107</v>
      </c>
      <c r="X1170" s="2" t="s">
        <v>9448</v>
      </c>
    </row>
    <row r="1171" spans="16:24" x14ac:dyDescent="0.25">
      <c r="P1171" s="143" t="str">
        <f>IF(Table_tbl_ProdcrSupp[[#This Row],[PRODR_SUPP_CD]] = "", "", Table_tbl_ProdcrSupp[[#This Row],[PRODR_SUPP_CD]] &amp; " - " &amp; Table_tbl_ProdcrSupp[[#This Row],[PRODR_SUPP_NM]])</f>
        <v>FA027 - Whitemud Resources Inc.</v>
      </c>
      <c r="Q1171" s="7" t="s">
        <v>16850</v>
      </c>
      <c r="R1171" s="7" t="s">
        <v>17389</v>
      </c>
      <c r="T1171" s="2" t="s">
        <v>9455</v>
      </c>
      <c r="U1171" s="2" t="s">
        <v>9456</v>
      </c>
      <c r="V1171" s="2" t="s">
        <v>9457</v>
      </c>
      <c r="W1171" s="2" t="s">
        <v>847</v>
      </c>
      <c r="X1171" s="2" t="s">
        <v>9448</v>
      </c>
    </row>
    <row r="1172" spans="16:24" x14ac:dyDescent="0.25">
      <c r="P1172" s="143" t="str">
        <f>IF(Table_tbl_ProdcrSupp[[#This Row],[PRODR_SUPP_CD]] = "", "", Table_tbl_ProdcrSupp[[#This Row],[PRODR_SUPP_CD]] &amp; " - " &amp; Table_tbl_ProdcrSupp[[#This Row],[PRODR_SUPP_NM]])</f>
        <v>0064 - WHITNEY SAND AND GRAVEL INC.</v>
      </c>
      <c r="Q1172" s="7" t="s">
        <v>16851</v>
      </c>
      <c r="R1172" s="7" t="s">
        <v>16852</v>
      </c>
      <c r="T1172" s="2" t="s">
        <v>9452</v>
      </c>
      <c r="U1172" s="2" t="s">
        <v>9453</v>
      </c>
      <c r="V1172" s="2" t="s">
        <v>9454</v>
      </c>
      <c r="W1172" s="2" t="s">
        <v>9057</v>
      </c>
      <c r="X1172" s="2" t="s">
        <v>9448</v>
      </c>
    </row>
    <row r="1173" spans="16:24" x14ac:dyDescent="0.25">
      <c r="P1173" s="143" t="str">
        <f>IF(Table_tbl_ProdcrSupp[[#This Row],[PRODR_SUPP_CD]] = "", "", Table_tbl_ProdcrSupp[[#This Row],[PRODR_SUPP_CD]] &amp; " - " &amp; Table_tbl_ProdcrSupp[[#This Row],[PRODR_SUPP_NM]])</f>
        <v>C400 - WICKETT CONSTRUCTION LLC</v>
      </c>
      <c r="Q1173" s="7" t="s">
        <v>16853</v>
      </c>
      <c r="R1173" s="7" t="s">
        <v>16854</v>
      </c>
      <c r="T1173" s="2" t="s">
        <v>9449</v>
      </c>
      <c r="U1173" s="2" t="s">
        <v>9450</v>
      </c>
      <c r="V1173" s="2" t="s">
        <v>9451</v>
      </c>
      <c r="W1173" s="2" t="s">
        <v>2734</v>
      </c>
      <c r="X1173" s="2" t="s">
        <v>9448</v>
      </c>
    </row>
    <row r="1174" spans="16:24" x14ac:dyDescent="0.25">
      <c r="P1174" s="143" t="str">
        <f>IF(Table_tbl_ProdcrSupp[[#This Row],[PRODR_SUPP_CD]] = "", "", Table_tbl_ProdcrSupp[[#This Row],[PRODR_SUPP_CD]] &amp; " - " &amp; Table_tbl_ProdcrSupp[[#This Row],[PRODR_SUPP_NM]])</f>
        <v>P0873 - Wildcat Construction Co., Inc.</v>
      </c>
      <c r="Q1174" s="7" t="s">
        <v>16855</v>
      </c>
      <c r="R1174" s="7" t="s">
        <v>16856</v>
      </c>
      <c r="T1174" s="2" t="s">
        <v>14646</v>
      </c>
      <c r="U1174" s="2" t="s">
        <v>14645</v>
      </c>
      <c r="V1174" s="2" t="s">
        <v>14644</v>
      </c>
      <c r="W1174" s="2" t="s">
        <v>935</v>
      </c>
      <c r="X1174" s="2" t="s">
        <v>9448</v>
      </c>
    </row>
    <row r="1175" spans="16:24" x14ac:dyDescent="0.25">
      <c r="P1175" s="143" t="str">
        <f>IF(Table_tbl_ProdcrSupp[[#This Row],[PRODR_SUPP_CD]] = "", "", Table_tbl_ProdcrSupp[[#This Row],[PRODR_SUPP_CD]] &amp; " - " &amp; Table_tbl_ProdcrSupp[[#This Row],[PRODR_SUPP_NM]])</f>
        <v>1730 - WILKE CONTRACTING CORPORATION</v>
      </c>
      <c r="Q1175" s="7" t="s">
        <v>16857</v>
      </c>
      <c r="R1175" s="7" t="s">
        <v>16858</v>
      </c>
      <c r="T1175" s="2" t="s">
        <v>9445</v>
      </c>
      <c r="U1175" s="2" t="s">
        <v>9446</v>
      </c>
      <c r="V1175" s="2" t="s">
        <v>9447</v>
      </c>
      <c r="W1175" s="2" t="s">
        <v>9444</v>
      </c>
      <c r="X1175" s="2" t="s">
        <v>9443</v>
      </c>
    </row>
    <row r="1176" spans="16:24" x14ac:dyDescent="0.25">
      <c r="P1176" s="143" t="str">
        <f>IF(Table_tbl_ProdcrSupp[[#This Row],[PRODR_SUPP_CD]] = "", "", Table_tbl_ProdcrSupp[[#This Row],[PRODR_SUPP_CD]] &amp; " - " &amp; Table_tbl_ProdcrSupp[[#This Row],[PRODR_SUPP_NM]])</f>
        <v>P0085 - Williams Products, Inc.</v>
      </c>
      <c r="Q1176" s="7" t="s">
        <v>16859</v>
      </c>
      <c r="R1176" s="7" t="s">
        <v>16860</v>
      </c>
      <c r="T1176" s="2" t="s">
        <v>9440</v>
      </c>
      <c r="U1176" s="2" t="s">
        <v>9441</v>
      </c>
      <c r="V1176" s="2" t="s">
        <v>9442</v>
      </c>
      <c r="W1176" s="2" t="s">
        <v>103</v>
      </c>
      <c r="X1176" s="2" t="s">
        <v>9439</v>
      </c>
    </row>
    <row r="1177" spans="16:24" x14ac:dyDescent="0.25">
      <c r="P1177" s="143" t="str">
        <f>IF(Table_tbl_ProdcrSupp[[#This Row],[PRODR_SUPP_CD]] = "", "", Table_tbl_ProdcrSupp[[#This Row],[PRODR_SUPP_CD]] &amp; " - " &amp; Table_tbl_ProdcrSupp[[#This Row],[PRODR_SUPP_NM]])</f>
        <v>P0294 - Wimco</v>
      </c>
      <c r="Q1177" s="7" t="s">
        <v>16861</v>
      </c>
      <c r="R1177" s="7" t="s">
        <v>16862</v>
      </c>
      <c r="T1177" s="2" t="s">
        <v>9436</v>
      </c>
      <c r="U1177" s="2" t="s">
        <v>9437</v>
      </c>
      <c r="V1177" s="2" t="s">
        <v>9438</v>
      </c>
      <c r="W1177" s="2" t="s">
        <v>263</v>
      </c>
      <c r="X1177" s="2" t="s">
        <v>9435</v>
      </c>
    </row>
    <row r="1178" spans="16:24" x14ac:dyDescent="0.25">
      <c r="P1178" s="143" t="str">
        <f>IF(Table_tbl_ProdcrSupp[[#This Row],[PRODR_SUPP_CD]] = "", "", Table_tbl_ProdcrSupp[[#This Row],[PRODR_SUPP_CD]] &amp; " - " &amp; Table_tbl_ProdcrSupp[[#This Row],[PRODR_SUPP_NM]])</f>
        <v>0808 - WINDING ROAD CONSTRUCTION INC.</v>
      </c>
      <c r="Q1178" s="7" t="s">
        <v>16863</v>
      </c>
      <c r="R1178" s="7" t="s">
        <v>16864</v>
      </c>
      <c r="T1178" s="2" t="s">
        <v>9432</v>
      </c>
      <c r="U1178" s="2" t="s">
        <v>9433</v>
      </c>
      <c r="V1178" s="2" t="s">
        <v>9434</v>
      </c>
      <c r="W1178" s="2" t="s">
        <v>1220</v>
      </c>
      <c r="X1178" s="2" t="s">
        <v>9431</v>
      </c>
    </row>
    <row r="1179" spans="16:24" x14ac:dyDescent="0.25">
      <c r="P1179" s="143" t="str">
        <f>IF(Table_tbl_ProdcrSupp[[#This Row],[PRODR_SUPP_CD]] = "", "", Table_tbl_ProdcrSupp[[#This Row],[PRODR_SUPP_CD]] &amp; " - " &amp; Table_tbl_ProdcrSupp[[#This Row],[PRODR_SUPP_NM]])</f>
        <v>EC35 - Winfab Industrial</v>
      </c>
      <c r="Q1179" s="7" t="s">
        <v>16865</v>
      </c>
      <c r="R1179" s="7" t="s">
        <v>16866</v>
      </c>
      <c r="T1179" s="2" t="s">
        <v>9428</v>
      </c>
      <c r="U1179" s="2" t="s">
        <v>9429</v>
      </c>
      <c r="V1179" s="2" t="s">
        <v>9430</v>
      </c>
      <c r="W1179" s="2" t="s">
        <v>248</v>
      </c>
      <c r="X1179" s="2" t="s">
        <v>9427</v>
      </c>
    </row>
    <row r="1180" spans="16:24" x14ac:dyDescent="0.25">
      <c r="P1180" s="143" t="str">
        <f>IF(Table_tbl_ProdcrSupp[[#This Row],[PRODR_SUPP_CD]] = "", "", Table_tbl_ProdcrSupp[[#This Row],[PRODR_SUPP_CD]] &amp; " - " &amp; Table_tbl_ProdcrSupp[[#This Row],[PRODR_SUPP_NM]])</f>
        <v>P0282 - Winters Excelsior Company</v>
      </c>
      <c r="Q1180" s="7" t="s">
        <v>16867</v>
      </c>
      <c r="R1180" s="7" t="s">
        <v>16868</v>
      </c>
      <c r="T1180" s="2" t="s">
        <v>9424</v>
      </c>
      <c r="U1180" s="2" t="s">
        <v>9425</v>
      </c>
      <c r="V1180" s="2" t="s">
        <v>9426</v>
      </c>
      <c r="W1180" s="2" t="s">
        <v>478</v>
      </c>
      <c r="X1180" s="2" t="s">
        <v>9423</v>
      </c>
    </row>
    <row r="1181" spans="16:24" x14ac:dyDescent="0.25">
      <c r="P1181" s="143" t="str">
        <f>IF(Table_tbl_ProdcrSupp[[#This Row],[PRODR_SUPP_CD]] = "", "", Table_tbl_ProdcrSupp[[#This Row],[PRODR_SUPP_CD]] &amp; " - " &amp; Table_tbl_ProdcrSupp[[#This Row],[PRODR_SUPP_NM]])</f>
        <v>S00007 - WMC (Wire Mesh Corporation)</v>
      </c>
      <c r="Q1181" s="7" t="s">
        <v>17973</v>
      </c>
      <c r="R1181" s="7" t="s">
        <v>17974</v>
      </c>
      <c r="T1181" s="2" t="s">
        <v>9420</v>
      </c>
      <c r="U1181" s="2" t="s">
        <v>9421</v>
      </c>
      <c r="V1181" s="2" t="s">
        <v>9422</v>
      </c>
      <c r="W1181" s="2" t="s">
        <v>9419</v>
      </c>
      <c r="X1181" s="2" t="s">
        <v>9418</v>
      </c>
    </row>
    <row r="1182" spans="16:24" x14ac:dyDescent="0.25">
      <c r="P1182" s="143" t="str">
        <f>IF(Table_tbl_ProdcrSupp[[#This Row],[PRODR_SUPP_CD]] = "", "", Table_tbl_ProdcrSupp[[#This Row],[PRODR_SUPP_CD]] &amp; " - " &amp; Table_tbl_ProdcrSupp[[#This Row],[PRODR_SUPP_NM]])</f>
        <v>1503 - WOERNER WIRE WORKS</v>
      </c>
      <c r="Q1182" s="7" t="s">
        <v>16869</v>
      </c>
      <c r="R1182" s="7" t="s">
        <v>16870</v>
      </c>
      <c r="T1182" s="2" t="s">
        <v>9415</v>
      </c>
      <c r="U1182" s="2" t="s">
        <v>9416</v>
      </c>
      <c r="V1182" s="2" t="s">
        <v>9417</v>
      </c>
      <c r="W1182" s="2" t="s">
        <v>2808</v>
      </c>
      <c r="X1182" s="2" t="s">
        <v>9414</v>
      </c>
    </row>
    <row r="1183" spans="16:24" x14ac:dyDescent="0.25">
      <c r="P1183" s="143" t="str">
        <f>IF(Table_tbl_ProdcrSupp[[#This Row],[PRODR_SUPP_CD]] = "", "", Table_tbl_ProdcrSupp[[#This Row],[PRODR_SUPP_CD]] &amp; " - " &amp; Table_tbl_ProdcrSupp[[#This Row],[PRODR_SUPP_NM]])</f>
        <v>0139 - WOLF SAND &amp; GRAVEL COMPANY</v>
      </c>
      <c r="Q1183" s="7" t="s">
        <v>16871</v>
      </c>
      <c r="R1183" s="7" t="s">
        <v>13998</v>
      </c>
      <c r="T1183" s="2" t="s">
        <v>9411</v>
      </c>
      <c r="U1183" s="2" t="s">
        <v>9412</v>
      </c>
      <c r="V1183" s="2" t="s">
        <v>9413</v>
      </c>
      <c r="W1183" s="2" t="s">
        <v>9410</v>
      </c>
      <c r="X1183" s="2" t="s">
        <v>9409</v>
      </c>
    </row>
    <row r="1184" spans="16:24" x14ac:dyDescent="0.25">
      <c r="P1184" s="143" t="str">
        <f>IF(Table_tbl_ProdcrSupp[[#This Row],[PRODR_SUPP_CD]] = "", "", Table_tbl_ProdcrSupp[[#This Row],[PRODR_SUPP_CD]] &amp; " - " &amp; Table_tbl_ProdcrSupp[[#This Row],[PRODR_SUPP_NM]])</f>
        <v>P0075 - Work Area Protection Corp.</v>
      </c>
      <c r="Q1184" s="7" t="s">
        <v>16872</v>
      </c>
      <c r="R1184" s="7" t="s">
        <v>16873</v>
      </c>
      <c r="T1184" s="2" t="s">
        <v>9406</v>
      </c>
      <c r="U1184" s="2" t="s">
        <v>9407</v>
      </c>
      <c r="V1184" s="2" t="s">
        <v>9408</v>
      </c>
      <c r="W1184" s="2" t="s">
        <v>7496</v>
      </c>
      <c r="X1184" s="2" t="s">
        <v>9405</v>
      </c>
    </row>
    <row r="1185" spans="16:24" x14ac:dyDescent="0.25">
      <c r="P1185" s="143" t="str">
        <f>IF(Table_tbl_ProdcrSupp[[#This Row],[PRODR_SUPP_CD]] = "", "", Table_tbl_ProdcrSupp[[#This Row],[PRODR_SUPP_CD]] &amp; " - " &amp; Table_tbl_ProdcrSupp[[#This Row],[PRODR_SUPP_NM]])</f>
        <v>P0511 - Worth Steel</v>
      </c>
      <c r="Q1185" s="7" t="s">
        <v>16874</v>
      </c>
      <c r="R1185" s="7" t="s">
        <v>16875</v>
      </c>
      <c r="T1185" s="2" t="s">
        <v>9402</v>
      </c>
      <c r="U1185" s="2" t="s">
        <v>9403</v>
      </c>
      <c r="V1185" s="2" t="s">
        <v>9404</v>
      </c>
      <c r="W1185" s="2" t="s">
        <v>111</v>
      </c>
      <c r="X1185" s="2" t="s">
        <v>9401</v>
      </c>
    </row>
    <row r="1186" spans="16:24" x14ac:dyDescent="0.25">
      <c r="P1186" s="143" t="str">
        <f>IF(Table_tbl_ProdcrSupp[[#This Row],[PRODR_SUPP_CD]] = "", "", Table_tbl_ProdcrSupp[[#This Row],[PRODR_SUPP_CD]] &amp; " - " &amp; Table_tbl_ProdcrSupp[[#This Row],[PRODR_SUPP_NM]])</f>
        <v>P0246 - Zeiger Construction Company</v>
      </c>
      <c r="Q1186" s="7" t="s">
        <v>16876</v>
      </c>
      <c r="R1186" s="7" t="s">
        <v>16877</v>
      </c>
      <c r="T1186" s="2" t="s">
        <v>9398</v>
      </c>
      <c r="U1186" s="2" t="s">
        <v>9399</v>
      </c>
      <c r="V1186" s="2" t="s">
        <v>9400</v>
      </c>
      <c r="W1186" s="2" t="s">
        <v>3860</v>
      </c>
      <c r="X1186" s="2" t="s">
        <v>9397</v>
      </c>
    </row>
    <row r="1187" spans="16:24" x14ac:dyDescent="0.25">
      <c r="P1187" s="143" t="str">
        <f>IF(Table_tbl_ProdcrSupp[[#This Row],[PRODR_SUPP_CD]] = "", "", Table_tbl_ProdcrSupp[[#This Row],[PRODR_SUPP_CD]] &amp; " - " &amp; Table_tbl_ProdcrSupp[[#This Row],[PRODR_SUPP_NM]])</f>
        <v>P0029 - ZEP Manufacturing Company</v>
      </c>
      <c r="Q1187" s="7" t="s">
        <v>16878</v>
      </c>
      <c r="R1187" s="7" t="s">
        <v>16879</v>
      </c>
      <c r="T1187" s="2" t="s">
        <v>9394</v>
      </c>
      <c r="U1187" s="2" t="s">
        <v>9395</v>
      </c>
      <c r="V1187" s="2" t="s">
        <v>9396</v>
      </c>
      <c r="W1187" s="2" t="s">
        <v>706</v>
      </c>
      <c r="X1187" s="2" t="s">
        <v>9389</v>
      </c>
    </row>
    <row r="1188" spans="16:24" x14ac:dyDescent="0.25">
      <c r="P1188" s="143" t="str">
        <f>IF(Table_tbl_ProdcrSupp[[#This Row],[PRODR_SUPP_CD]] = "", "", Table_tbl_ProdcrSupp[[#This Row],[PRODR_SUPP_CD]] &amp; " - " &amp; Table_tbl_ProdcrSupp[[#This Row],[PRODR_SUPP_NM]])</f>
        <v>P0760 - ZRC Worldwide</v>
      </c>
      <c r="Q1188" s="7" t="s">
        <v>16880</v>
      </c>
      <c r="R1188" s="7" t="s">
        <v>16881</v>
      </c>
      <c r="T1188" s="2" t="s">
        <v>9391</v>
      </c>
      <c r="U1188" s="2" t="s">
        <v>9392</v>
      </c>
      <c r="V1188" s="2" t="s">
        <v>9393</v>
      </c>
      <c r="W1188" s="2" t="s">
        <v>9390</v>
      </c>
      <c r="X1188" s="2" t="s">
        <v>9389</v>
      </c>
    </row>
    <row r="1189" spans="16:24" x14ac:dyDescent="0.25">
      <c r="T1189" s="2" t="s">
        <v>14649</v>
      </c>
      <c r="U1189" s="2" t="s">
        <v>14648</v>
      </c>
      <c r="V1189" s="2" t="s">
        <v>14647</v>
      </c>
      <c r="W1189" s="2" t="s">
        <v>2193</v>
      </c>
      <c r="X1189" s="2" t="s">
        <v>14650</v>
      </c>
    </row>
    <row r="1190" spans="16:24" x14ac:dyDescent="0.25">
      <c r="T1190" s="2" t="s">
        <v>9386</v>
      </c>
      <c r="U1190" s="2" t="s">
        <v>9387</v>
      </c>
      <c r="V1190" s="2" t="s">
        <v>9388</v>
      </c>
      <c r="W1190" s="2" t="s">
        <v>303</v>
      </c>
      <c r="X1190" s="2" t="s">
        <v>9385</v>
      </c>
    </row>
    <row r="1191" spans="16:24" x14ac:dyDescent="0.25">
      <c r="T1191" s="2" t="s">
        <v>9382</v>
      </c>
      <c r="U1191" s="2" t="s">
        <v>9383</v>
      </c>
      <c r="V1191" s="2" t="s">
        <v>9384</v>
      </c>
      <c r="W1191" s="2" t="s">
        <v>9381</v>
      </c>
      <c r="X1191" s="2" t="s">
        <v>9380</v>
      </c>
    </row>
    <row r="1192" spans="16:24" x14ac:dyDescent="0.25">
      <c r="T1192" s="2" t="s">
        <v>9377</v>
      </c>
      <c r="U1192" s="2" t="s">
        <v>9378</v>
      </c>
      <c r="V1192" s="2" t="s">
        <v>9379</v>
      </c>
      <c r="W1192" s="2" t="s">
        <v>9376</v>
      </c>
      <c r="X1192" s="2" t="s">
        <v>9372</v>
      </c>
    </row>
    <row r="1193" spans="16:24" x14ac:dyDescent="0.25">
      <c r="T1193" s="2" t="s">
        <v>9373</v>
      </c>
      <c r="U1193" s="2" t="s">
        <v>9374</v>
      </c>
      <c r="V1193" s="2" t="s">
        <v>9375</v>
      </c>
      <c r="W1193" s="2" t="s">
        <v>5185</v>
      </c>
      <c r="X1193" s="2" t="s">
        <v>9372</v>
      </c>
    </row>
    <row r="1194" spans="16:24" x14ac:dyDescent="0.25">
      <c r="T1194" s="2" t="s">
        <v>9369</v>
      </c>
      <c r="U1194" s="2" t="s">
        <v>9370</v>
      </c>
      <c r="V1194" s="2" t="s">
        <v>9371</v>
      </c>
      <c r="W1194" s="2" t="s">
        <v>3251</v>
      </c>
      <c r="X1194" s="2" t="s">
        <v>9368</v>
      </c>
    </row>
    <row r="1195" spans="16:24" x14ac:dyDescent="0.25">
      <c r="T1195" s="2" t="s">
        <v>9365</v>
      </c>
      <c r="U1195" s="2" t="s">
        <v>9366</v>
      </c>
      <c r="V1195" s="2" t="s">
        <v>9367</v>
      </c>
      <c r="W1195" s="2" t="s">
        <v>677</v>
      </c>
      <c r="X1195" s="2" t="s">
        <v>9361</v>
      </c>
    </row>
    <row r="1196" spans="16:24" x14ac:dyDescent="0.25">
      <c r="T1196" s="2" t="s">
        <v>9362</v>
      </c>
      <c r="U1196" s="2" t="s">
        <v>9363</v>
      </c>
      <c r="V1196" s="2" t="s">
        <v>9364</v>
      </c>
      <c r="W1196" s="2" t="s">
        <v>595</v>
      </c>
      <c r="X1196" s="2" t="s">
        <v>9361</v>
      </c>
    </row>
    <row r="1197" spans="16:24" x14ac:dyDescent="0.25">
      <c r="T1197" s="2" t="s">
        <v>9358</v>
      </c>
      <c r="U1197" s="2" t="s">
        <v>9359</v>
      </c>
      <c r="V1197" s="2" t="s">
        <v>9360</v>
      </c>
      <c r="W1197" s="2" t="s">
        <v>9357</v>
      </c>
      <c r="X1197" s="2" t="s">
        <v>9354</v>
      </c>
    </row>
    <row r="1198" spans="16:24" x14ac:dyDescent="0.25">
      <c r="T1198" s="2" t="s">
        <v>9355</v>
      </c>
      <c r="U1198" s="2" t="s">
        <v>9356</v>
      </c>
      <c r="V1198" s="2" t="s">
        <v>16993</v>
      </c>
      <c r="W1198" s="2" t="s">
        <v>363</v>
      </c>
      <c r="X1198" s="2" t="s">
        <v>9354</v>
      </c>
    </row>
    <row r="1199" spans="16:24" x14ac:dyDescent="0.25">
      <c r="T1199" s="2" t="s">
        <v>9351</v>
      </c>
      <c r="U1199" s="2" t="s">
        <v>9352</v>
      </c>
      <c r="V1199" s="2" t="s">
        <v>9353</v>
      </c>
      <c r="W1199" s="2" t="s">
        <v>1225</v>
      </c>
      <c r="X1199" s="2" t="s">
        <v>9348</v>
      </c>
    </row>
    <row r="1200" spans="16:24" x14ac:dyDescent="0.25">
      <c r="T1200" s="2" t="s">
        <v>9349</v>
      </c>
      <c r="U1200" s="2" t="s">
        <v>9350</v>
      </c>
      <c r="V1200" s="2" t="s">
        <v>16886</v>
      </c>
      <c r="W1200" s="2" t="s">
        <v>277</v>
      </c>
      <c r="X1200" s="2" t="s">
        <v>9348</v>
      </c>
    </row>
    <row r="1201" spans="20:24" x14ac:dyDescent="0.25">
      <c r="T1201" s="2" t="s">
        <v>9345</v>
      </c>
      <c r="U1201" s="2" t="s">
        <v>9346</v>
      </c>
      <c r="V1201" s="2" t="s">
        <v>9347</v>
      </c>
      <c r="W1201" s="2" t="s">
        <v>3823</v>
      </c>
      <c r="X1201" s="2" t="s">
        <v>9344</v>
      </c>
    </row>
    <row r="1202" spans="20:24" x14ac:dyDescent="0.25">
      <c r="T1202" s="2" t="s">
        <v>9341</v>
      </c>
      <c r="U1202" s="2" t="s">
        <v>9342</v>
      </c>
      <c r="V1202" s="2" t="s">
        <v>9343</v>
      </c>
      <c r="W1202" s="2" t="s">
        <v>187</v>
      </c>
      <c r="X1202" s="2" t="s">
        <v>9340</v>
      </c>
    </row>
    <row r="1203" spans="20:24" x14ac:dyDescent="0.25">
      <c r="T1203" s="2" t="s">
        <v>9337</v>
      </c>
      <c r="U1203" s="2" t="s">
        <v>9338</v>
      </c>
      <c r="V1203" s="2" t="s">
        <v>9339</v>
      </c>
      <c r="W1203" s="2" t="s">
        <v>591</v>
      </c>
      <c r="X1203" s="2" t="s">
        <v>9333</v>
      </c>
    </row>
    <row r="1204" spans="20:24" x14ac:dyDescent="0.25">
      <c r="T1204" s="2" t="s">
        <v>9334</v>
      </c>
      <c r="U1204" s="2" t="s">
        <v>9335</v>
      </c>
      <c r="V1204" s="2" t="s">
        <v>9336</v>
      </c>
      <c r="W1204" s="2" t="s">
        <v>103</v>
      </c>
      <c r="X1204" s="2" t="s">
        <v>9333</v>
      </c>
    </row>
    <row r="1205" spans="20:24" x14ac:dyDescent="0.25">
      <c r="T1205" s="2" t="s">
        <v>9330</v>
      </c>
      <c r="U1205" s="2" t="s">
        <v>9331</v>
      </c>
      <c r="V1205" s="2" t="s">
        <v>9332</v>
      </c>
      <c r="W1205" s="2" t="s">
        <v>107</v>
      </c>
      <c r="X1205" s="2" t="s">
        <v>9329</v>
      </c>
    </row>
    <row r="1206" spans="20:24" x14ac:dyDescent="0.25">
      <c r="T1206" s="2" t="s">
        <v>9326</v>
      </c>
      <c r="U1206" s="2" t="s">
        <v>9327</v>
      </c>
      <c r="V1206" s="2" t="s">
        <v>9328</v>
      </c>
      <c r="W1206" s="2" t="s">
        <v>516</v>
      </c>
      <c r="X1206" s="2" t="s">
        <v>9325</v>
      </c>
    </row>
    <row r="1207" spans="20:24" x14ac:dyDescent="0.25">
      <c r="T1207" s="2" t="s">
        <v>9322</v>
      </c>
      <c r="U1207" s="2" t="s">
        <v>9323</v>
      </c>
      <c r="V1207" s="2" t="s">
        <v>9324</v>
      </c>
      <c r="W1207" s="2" t="s">
        <v>478</v>
      </c>
      <c r="X1207" s="2" t="s">
        <v>9321</v>
      </c>
    </row>
    <row r="1208" spans="20:24" x14ac:dyDescent="0.25">
      <c r="T1208" s="2" t="s">
        <v>9318</v>
      </c>
      <c r="U1208" s="2" t="s">
        <v>9319</v>
      </c>
      <c r="V1208" s="2" t="s">
        <v>9320</v>
      </c>
      <c r="W1208" s="2" t="s">
        <v>9317</v>
      </c>
      <c r="X1208" s="2" t="s">
        <v>9316</v>
      </c>
    </row>
    <row r="1209" spans="20:24" x14ac:dyDescent="0.25">
      <c r="T1209" s="2" t="s">
        <v>9313</v>
      </c>
      <c r="U1209" s="2" t="s">
        <v>9314</v>
      </c>
      <c r="V1209" s="2" t="s">
        <v>9315</v>
      </c>
      <c r="W1209" s="2" t="s">
        <v>277</v>
      </c>
      <c r="X1209" s="2" t="s">
        <v>9312</v>
      </c>
    </row>
    <row r="1210" spans="20:24" x14ac:dyDescent="0.25">
      <c r="T1210" s="2" t="s">
        <v>9309</v>
      </c>
      <c r="U1210" s="2" t="s">
        <v>9310</v>
      </c>
      <c r="V1210" s="2" t="s">
        <v>9311</v>
      </c>
      <c r="W1210" s="2" t="s">
        <v>123</v>
      </c>
      <c r="X1210" s="2" t="s">
        <v>9308</v>
      </c>
    </row>
    <row r="1211" spans="20:24" x14ac:dyDescent="0.25">
      <c r="T1211" s="2" t="s">
        <v>9306</v>
      </c>
      <c r="U1211" s="2" t="s">
        <v>9307</v>
      </c>
      <c r="V1211" s="2" t="s">
        <v>17424</v>
      </c>
      <c r="W1211" s="2" t="s">
        <v>3758</v>
      </c>
      <c r="X1211" s="2" t="s">
        <v>9305</v>
      </c>
    </row>
    <row r="1212" spans="20:24" x14ac:dyDescent="0.25">
      <c r="T1212" s="2" t="s">
        <v>9302</v>
      </c>
      <c r="U1212" s="2" t="s">
        <v>9303</v>
      </c>
      <c r="V1212" s="2" t="s">
        <v>9304</v>
      </c>
      <c r="W1212" s="2" t="s">
        <v>543</v>
      </c>
      <c r="X1212" s="2" t="s">
        <v>9301</v>
      </c>
    </row>
    <row r="1213" spans="20:24" x14ac:dyDescent="0.25">
      <c r="T1213" s="2" t="s">
        <v>9298</v>
      </c>
      <c r="U1213" s="2" t="s">
        <v>9299</v>
      </c>
      <c r="V1213" s="2" t="s">
        <v>9300</v>
      </c>
      <c r="W1213" s="2" t="s">
        <v>9297</v>
      </c>
      <c r="X1213" s="2" t="s">
        <v>9296</v>
      </c>
    </row>
    <row r="1214" spans="20:24" x14ac:dyDescent="0.25">
      <c r="T1214" s="2" t="s">
        <v>9293</v>
      </c>
      <c r="U1214" s="2" t="s">
        <v>9294</v>
      </c>
      <c r="V1214" s="2" t="s">
        <v>9295</v>
      </c>
      <c r="W1214" s="2" t="s">
        <v>282</v>
      </c>
      <c r="X1214" s="2" t="s">
        <v>9292</v>
      </c>
    </row>
    <row r="1215" spans="20:24" x14ac:dyDescent="0.25">
      <c r="T1215" s="2" t="s">
        <v>9289</v>
      </c>
      <c r="U1215" s="2" t="s">
        <v>9290</v>
      </c>
      <c r="V1215" s="2" t="s">
        <v>9291</v>
      </c>
      <c r="W1215" s="2" t="s">
        <v>103</v>
      </c>
      <c r="X1215" s="2" t="s">
        <v>9288</v>
      </c>
    </row>
    <row r="1216" spans="20:24" x14ac:dyDescent="0.25">
      <c r="T1216" s="2" t="s">
        <v>9285</v>
      </c>
      <c r="U1216" s="2" t="s">
        <v>9286</v>
      </c>
      <c r="V1216" s="2" t="s">
        <v>9287</v>
      </c>
      <c r="W1216" s="2" t="s">
        <v>2021</v>
      </c>
      <c r="X1216" s="2" t="s">
        <v>9284</v>
      </c>
    </row>
    <row r="1217" spans="20:24" x14ac:dyDescent="0.25">
      <c r="T1217" s="2" t="s">
        <v>9281</v>
      </c>
      <c r="U1217" s="2" t="s">
        <v>9282</v>
      </c>
      <c r="V1217" s="2" t="s">
        <v>9283</v>
      </c>
      <c r="W1217" s="2" t="s">
        <v>1414</v>
      </c>
      <c r="X1217" s="2" t="s">
        <v>5659</v>
      </c>
    </row>
    <row r="1218" spans="20:24" x14ac:dyDescent="0.25">
      <c r="T1218" s="2" t="s">
        <v>9278</v>
      </c>
      <c r="U1218" s="2" t="s">
        <v>9279</v>
      </c>
      <c r="V1218" s="2" t="s">
        <v>9280</v>
      </c>
      <c r="W1218" s="2" t="s">
        <v>9277</v>
      </c>
      <c r="X1218" s="2" t="s">
        <v>9276</v>
      </c>
    </row>
    <row r="1219" spans="20:24" x14ac:dyDescent="0.25">
      <c r="T1219" s="2" t="s">
        <v>9273</v>
      </c>
      <c r="U1219" s="2" t="s">
        <v>9274</v>
      </c>
      <c r="V1219" s="2" t="s">
        <v>9275</v>
      </c>
      <c r="W1219" s="2" t="s">
        <v>765</v>
      </c>
      <c r="X1219" s="2" t="s">
        <v>9261</v>
      </c>
    </row>
    <row r="1220" spans="20:24" x14ac:dyDescent="0.25">
      <c r="T1220" s="2" t="s">
        <v>9270</v>
      </c>
      <c r="U1220" s="2" t="s">
        <v>9271</v>
      </c>
      <c r="V1220" s="2" t="s">
        <v>9272</v>
      </c>
      <c r="W1220" s="2" t="s">
        <v>500</v>
      </c>
      <c r="X1220" s="2" t="s">
        <v>9261</v>
      </c>
    </row>
    <row r="1221" spans="20:24" x14ac:dyDescent="0.25">
      <c r="T1221" s="2" t="s">
        <v>9267</v>
      </c>
      <c r="U1221" s="2" t="s">
        <v>9268</v>
      </c>
      <c r="V1221" s="2" t="s">
        <v>9269</v>
      </c>
      <c r="W1221" s="2" t="s">
        <v>9266</v>
      </c>
      <c r="X1221" s="2" t="s">
        <v>9261</v>
      </c>
    </row>
    <row r="1222" spans="20:24" x14ac:dyDescent="0.25">
      <c r="T1222" s="2" t="s">
        <v>9263</v>
      </c>
      <c r="U1222" s="2" t="s">
        <v>9264</v>
      </c>
      <c r="V1222" s="2" t="s">
        <v>9265</v>
      </c>
      <c r="W1222" s="2" t="s">
        <v>9262</v>
      </c>
      <c r="X1222" s="2" t="s">
        <v>9261</v>
      </c>
    </row>
    <row r="1223" spans="20:24" x14ac:dyDescent="0.25">
      <c r="T1223" s="2" t="s">
        <v>9258</v>
      </c>
      <c r="U1223" s="2" t="s">
        <v>9259</v>
      </c>
      <c r="V1223" s="2" t="s">
        <v>9260</v>
      </c>
      <c r="W1223" s="2" t="s">
        <v>813</v>
      </c>
      <c r="X1223" s="2" t="s">
        <v>9257</v>
      </c>
    </row>
    <row r="1224" spans="20:24" x14ac:dyDescent="0.25">
      <c r="T1224" s="2" t="s">
        <v>9254</v>
      </c>
      <c r="U1224" s="2" t="s">
        <v>9255</v>
      </c>
      <c r="V1224" s="2" t="s">
        <v>9256</v>
      </c>
      <c r="W1224" s="2" t="s">
        <v>524</v>
      </c>
      <c r="X1224" s="2" t="s">
        <v>9250</v>
      </c>
    </row>
    <row r="1225" spans="20:24" x14ac:dyDescent="0.25">
      <c r="T1225" s="2" t="s">
        <v>9251</v>
      </c>
      <c r="U1225" s="2" t="s">
        <v>9252</v>
      </c>
      <c r="V1225" s="2" t="s">
        <v>9253</v>
      </c>
      <c r="W1225" s="2" t="s">
        <v>103</v>
      </c>
      <c r="X1225" s="2" t="s">
        <v>9250</v>
      </c>
    </row>
    <row r="1226" spans="20:24" x14ac:dyDescent="0.25">
      <c r="T1226" s="2" t="s">
        <v>9247</v>
      </c>
      <c r="U1226" s="2" t="s">
        <v>9248</v>
      </c>
      <c r="V1226" s="2" t="s">
        <v>9249</v>
      </c>
      <c r="W1226" s="2" t="s">
        <v>193</v>
      </c>
      <c r="X1226" s="2" t="s">
        <v>9246</v>
      </c>
    </row>
    <row r="1227" spans="20:24" x14ac:dyDescent="0.25">
      <c r="T1227" s="2" t="s">
        <v>9243</v>
      </c>
      <c r="U1227" s="2" t="s">
        <v>9244</v>
      </c>
      <c r="V1227" s="2" t="s">
        <v>9245</v>
      </c>
      <c r="W1227" s="2" t="s">
        <v>103</v>
      </c>
      <c r="X1227" s="2" t="s">
        <v>9242</v>
      </c>
    </row>
    <row r="1228" spans="20:24" x14ac:dyDescent="0.25">
      <c r="T1228" s="2" t="s">
        <v>9239</v>
      </c>
      <c r="U1228" s="2" t="s">
        <v>9240</v>
      </c>
      <c r="V1228" s="2" t="s">
        <v>9241</v>
      </c>
      <c r="W1228" s="2" t="s">
        <v>133</v>
      </c>
      <c r="X1228" s="2" t="s">
        <v>9238</v>
      </c>
    </row>
    <row r="1229" spans="20:24" x14ac:dyDescent="0.25">
      <c r="T1229" s="2" t="s">
        <v>9235</v>
      </c>
      <c r="U1229" s="2" t="s">
        <v>9236</v>
      </c>
      <c r="V1229" s="2" t="s">
        <v>9237</v>
      </c>
      <c r="W1229" s="2" t="s">
        <v>4536</v>
      </c>
      <c r="X1229" s="2" t="s">
        <v>9234</v>
      </c>
    </row>
    <row r="1230" spans="20:24" x14ac:dyDescent="0.25">
      <c r="T1230" s="2" t="s">
        <v>9231</v>
      </c>
      <c r="U1230" s="2" t="s">
        <v>9232</v>
      </c>
      <c r="V1230" s="2" t="s">
        <v>9233</v>
      </c>
      <c r="W1230" s="2" t="s">
        <v>482</v>
      </c>
      <c r="X1230" s="2" t="s">
        <v>9230</v>
      </c>
    </row>
    <row r="1231" spans="20:24" x14ac:dyDescent="0.25">
      <c r="T1231" s="2" t="s">
        <v>14341</v>
      </c>
      <c r="U1231" s="2" t="s">
        <v>14340</v>
      </c>
      <c r="V1231" s="2" t="s">
        <v>14651</v>
      </c>
      <c r="W1231" s="2" t="s">
        <v>595</v>
      </c>
      <c r="X1231" s="2" t="s">
        <v>14342</v>
      </c>
    </row>
    <row r="1232" spans="20:24" x14ac:dyDescent="0.25">
      <c r="T1232" s="2" t="s">
        <v>9227</v>
      </c>
      <c r="U1232" s="2" t="s">
        <v>9228</v>
      </c>
      <c r="V1232" s="2" t="s">
        <v>9229</v>
      </c>
      <c r="W1232" s="2" t="s">
        <v>1880</v>
      </c>
      <c r="X1232" s="2" t="s">
        <v>9226</v>
      </c>
    </row>
    <row r="1233" spans="20:24" x14ac:dyDescent="0.25">
      <c r="T1233" s="2" t="s">
        <v>16996</v>
      </c>
      <c r="U1233" s="2" t="s">
        <v>16995</v>
      </c>
      <c r="V1233" s="2" t="s">
        <v>16994</v>
      </c>
      <c r="W1233" s="2" t="s">
        <v>606</v>
      </c>
      <c r="X1233" s="2" t="s">
        <v>16997</v>
      </c>
    </row>
    <row r="1234" spans="20:24" x14ac:dyDescent="0.25">
      <c r="T1234" s="2" t="s">
        <v>9223</v>
      </c>
      <c r="U1234" s="2" t="s">
        <v>9224</v>
      </c>
      <c r="V1234" s="2" t="s">
        <v>9225</v>
      </c>
      <c r="W1234" s="2" t="s">
        <v>9222</v>
      </c>
      <c r="X1234" s="2" t="s">
        <v>9221</v>
      </c>
    </row>
    <row r="1235" spans="20:24" x14ac:dyDescent="0.25">
      <c r="T1235" s="2" t="s">
        <v>9218</v>
      </c>
      <c r="U1235" s="2" t="s">
        <v>9219</v>
      </c>
      <c r="V1235" s="2" t="s">
        <v>9220</v>
      </c>
      <c r="W1235" s="2" t="s">
        <v>129</v>
      </c>
      <c r="X1235" s="2" t="s">
        <v>9217</v>
      </c>
    </row>
    <row r="1236" spans="20:24" x14ac:dyDescent="0.25">
      <c r="T1236" s="2" t="s">
        <v>9214</v>
      </c>
      <c r="U1236" s="2" t="s">
        <v>9215</v>
      </c>
      <c r="V1236" s="2" t="s">
        <v>9216</v>
      </c>
      <c r="W1236" s="2" t="s">
        <v>253</v>
      </c>
      <c r="X1236" s="2" t="s">
        <v>9213</v>
      </c>
    </row>
    <row r="1237" spans="20:24" x14ac:dyDescent="0.25">
      <c r="T1237" s="2" t="s">
        <v>9210</v>
      </c>
      <c r="U1237" s="2" t="s">
        <v>9211</v>
      </c>
      <c r="V1237" s="2" t="s">
        <v>9212</v>
      </c>
      <c r="W1237" s="2" t="s">
        <v>9209</v>
      </c>
      <c r="X1237" s="2" t="s">
        <v>9208</v>
      </c>
    </row>
    <row r="1238" spans="20:24" x14ac:dyDescent="0.25">
      <c r="T1238" s="2" t="s">
        <v>9205</v>
      </c>
      <c r="U1238" s="2" t="s">
        <v>9206</v>
      </c>
      <c r="V1238" s="2" t="s">
        <v>9207</v>
      </c>
      <c r="W1238" s="2" t="s">
        <v>277</v>
      </c>
      <c r="X1238" s="2" t="s">
        <v>9204</v>
      </c>
    </row>
    <row r="1239" spans="20:24" x14ac:dyDescent="0.25">
      <c r="T1239" s="2" t="s">
        <v>9201</v>
      </c>
      <c r="U1239" s="2" t="s">
        <v>9202</v>
      </c>
      <c r="V1239" s="2" t="s">
        <v>9203</v>
      </c>
      <c r="W1239" s="2" t="s">
        <v>478</v>
      </c>
      <c r="X1239" s="2" t="s">
        <v>9200</v>
      </c>
    </row>
    <row r="1240" spans="20:24" x14ac:dyDescent="0.25">
      <c r="T1240" s="2" t="s">
        <v>9197</v>
      </c>
      <c r="U1240" s="2" t="s">
        <v>9198</v>
      </c>
      <c r="V1240" s="2" t="s">
        <v>9199</v>
      </c>
      <c r="W1240" s="2" t="s">
        <v>1499</v>
      </c>
      <c r="X1240" s="2" t="s">
        <v>9196</v>
      </c>
    </row>
    <row r="1241" spans="20:24" x14ac:dyDescent="0.25">
      <c r="T1241" s="2" t="s">
        <v>9193</v>
      </c>
      <c r="U1241" s="2" t="s">
        <v>9194</v>
      </c>
      <c r="V1241" s="2" t="s">
        <v>9195</v>
      </c>
      <c r="W1241" s="2" t="s">
        <v>9192</v>
      </c>
      <c r="X1241" s="2" t="s">
        <v>9191</v>
      </c>
    </row>
    <row r="1242" spans="20:24" x14ac:dyDescent="0.25">
      <c r="T1242" s="2" t="s">
        <v>9188</v>
      </c>
      <c r="U1242" s="2" t="s">
        <v>9189</v>
      </c>
      <c r="V1242" s="2" t="s">
        <v>9190</v>
      </c>
      <c r="W1242" s="2" t="s">
        <v>1830</v>
      </c>
      <c r="X1242" s="2" t="s">
        <v>9168</v>
      </c>
    </row>
    <row r="1243" spans="20:24" x14ac:dyDescent="0.25">
      <c r="T1243" s="2" t="s">
        <v>14424</v>
      </c>
      <c r="U1243" s="2" t="s">
        <v>14423</v>
      </c>
      <c r="V1243" s="2" t="s">
        <v>14652</v>
      </c>
      <c r="W1243" s="2" t="s">
        <v>1485</v>
      </c>
      <c r="X1243" s="2" t="s">
        <v>9168</v>
      </c>
    </row>
    <row r="1244" spans="20:24" x14ac:dyDescent="0.25">
      <c r="T1244" s="2" t="s">
        <v>14424</v>
      </c>
      <c r="U1244" s="2" t="s">
        <v>14425</v>
      </c>
      <c r="V1244" s="2" t="s">
        <v>14652</v>
      </c>
      <c r="W1244" s="2" t="s">
        <v>1485</v>
      </c>
      <c r="X1244" s="2" t="s">
        <v>9168</v>
      </c>
    </row>
    <row r="1245" spans="20:24" x14ac:dyDescent="0.25">
      <c r="T1245" s="2" t="s">
        <v>9185</v>
      </c>
      <c r="U1245" s="2" t="s">
        <v>9186</v>
      </c>
      <c r="V1245" s="2" t="s">
        <v>9187</v>
      </c>
      <c r="W1245" s="2" t="s">
        <v>248</v>
      </c>
      <c r="X1245" s="2" t="s">
        <v>9168</v>
      </c>
    </row>
    <row r="1246" spans="20:24" x14ac:dyDescent="0.25">
      <c r="T1246" s="2" t="s">
        <v>9182</v>
      </c>
      <c r="U1246" s="2" t="s">
        <v>9183</v>
      </c>
      <c r="V1246" s="2" t="s">
        <v>9184</v>
      </c>
      <c r="W1246" s="2" t="s">
        <v>193</v>
      </c>
      <c r="X1246" s="2" t="s">
        <v>9168</v>
      </c>
    </row>
    <row r="1247" spans="20:24" x14ac:dyDescent="0.25">
      <c r="T1247" s="2" t="s">
        <v>9179</v>
      </c>
      <c r="U1247" s="2" t="s">
        <v>9180</v>
      </c>
      <c r="V1247" s="2" t="s">
        <v>9181</v>
      </c>
      <c r="W1247" s="2" t="s">
        <v>9178</v>
      </c>
      <c r="X1247" s="2" t="s">
        <v>9168</v>
      </c>
    </row>
    <row r="1248" spans="20:24" x14ac:dyDescent="0.25">
      <c r="T1248" s="2" t="s">
        <v>9175</v>
      </c>
      <c r="U1248" s="2" t="s">
        <v>9176</v>
      </c>
      <c r="V1248" s="2" t="s">
        <v>9177</v>
      </c>
      <c r="W1248" s="2" t="s">
        <v>3845</v>
      </c>
      <c r="X1248" s="2" t="s">
        <v>9168</v>
      </c>
    </row>
    <row r="1249" spans="20:24" x14ac:dyDescent="0.25">
      <c r="T1249" s="2" t="s">
        <v>9172</v>
      </c>
      <c r="U1249" s="2" t="s">
        <v>9173</v>
      </c>
      <c r="V1249" s="2" t="s">
        <v>9174</v>
      </c>
      <c r="W1249" s="2" t="s">
        <v>1407</v>
      </c>
      <c r="X1249" s="2" t="s">
        <v>9168</v>
      </c>
    </row>
    <row r="1250" spans="20:24" x14ac:dyDescent="0.25">
      <c r="T1250" s="2" t="s">
        <v>9169</v>
      </c>
      <c r="U1250" s="2" t="s">
        <v>9170</v>
      </c>
      <c r="V1250" s="2" t="s">
        <v>9171</v>
      </c>
      <c r="W1250" s="2" t="s">
        <v>442</v>
      </c>
      <c r="X1250" s="2" t="s">
        <v>9168</v>
      </c>
    </row>
    <row r="1251" spans="20:24" x14ac:dyDescent="0.25">
      <c r="T1251" s="2" t="s">
        <v>9165</v>
      </c>
      <c r="U1251" s="2" t="s">
        <v>9166</v>
      </c>
      <c r="V1251" s="2" t="s">
        <v>9167</v>
      </c>
      <c r="W1251" s="2" t="s">
        <v>508</v>
      </c>
      <c r="X1251" s="2" t="s">
        <v>9164</v>
      </c>
    </row>
    <row r="1252" spans="20:24" x14ac:dyDescent="0.25">
      <c r="T1252" s="2" t="s">
        <v>9161</v>
      </c>
      <c r="U1252" s="2" t="s">
        <v>9162</v>
      </c>
      <c r="V1252" s="2" t="s">
        <v>9163</v>
      </c>
      <c r="W1252" s="2" t="s">
        <v>5300</v>
      </c>
      <c r="X1252" s="2" t="s">
        <v>9160</v>
      </c>
    </row>
    <row r="1253" spans="20:24" x14ac:dyDescent="0.25">
      <c r="T1253" s="2" t="s">
        <v>9157</v>
      </c>
      <c r="U1253" s="2" t="s">
        <v>9158</v>
      </c>
      <c r="V1253" s="2" t="s">
        <v>9159</v>
      </c>
      <c r="W1253" s="2" t="s">
        <v>3584</v>
      </c>
      <c r="X1253" s="2" t="s">
        <v>9156</v>
      </c>
    </row>
    <row r="1254" spans="20:24" x14ac:dyDescent="0.25">
      <c r="T1254" s="2" t="s">
        <v>16999</v>
      </c>
      <c r="U1254" s="2" t="s">
        <v>16998</v>
      </c>
      <c r="V1254" s="2" t="s">
        <v>17262</v>
      </c>
      <c r="W1254" s="2" t="s">
        <v>1116</v>
      </c>
      <c r="X1254" s="2" t="s">
        <v>9148</v>
      </c>
    </row>
    <row r="1255" spans="20:24" x14ac:dyDescent="0.25">
      <c r="T1255" s="2" t="s">
        <v>9153</v>
      </c>
      <c r="U1255" s="2" t="s">
        <v>9154</v>
      </c>
      <c r="V1255" s="2" t="s">
        <v>9155</v>
      </c>
      <c r="W1255" s="2" t="s">
        <v>2734</v>
      </c>
      <c r="X1255" s="2" t="s">
        <v>9148</v>
      </c>
    </row>
    <row r="1256" spans="20:24" x14ac:dyDescent="0.25">
      <c r="T1256" s="2" t="s">
        <v>9150</v>
      </c>
      <c r="U1256" s="2" t="s">
        <v>9151</v>
      </c>
      <c r="V1256" s="2" t="s">
        <v>9152</v>
      </c>
      <c r="W1256" s="2" t="s">
        <v>9149</v>
      </c>
      <c r="X1256" s="2" t="s">
        <v>9148</v>
      </c>
    </row>
    <row r="1257" spans="20:24" x14ac:dyDescent="0.25">
      <c r="T1257" s="2" t="s">
        <v>9145</v>
      </c>
      <c r="U1257" s="2" t="s">
        <v>9146</v>
      </c>
      <c r="V1257" s="2" t="s">
        <v>9147</v>
      </c>
      <c r="W1257" s="2" t="s">
        <v>9144</v>
      </c>
      <c r="X1257" s="2" t="s">
        <v>9143</v>
      </c>
    </row>
    <row r="1258" spans="20:24" x14ac:dyDescent="0.25">
      <c r="T1258" s="2" t="s">
        <v>9140</v>
      </c>
      <c r="U1258" s="2" t="s">
        <v>9141</v>
      </c>
      <c r="V1258" s="2" t="s">
        <v>9142</v>
      </c>
      <c r="W1258" s="2" t="s">
        <v>3593</v>
      </c>
      <c r="X1258" s="2" t="s">
        <v>9139</v>
      </c>
    </row>
    <row r="1259" spans="20:24" x14ac:dyDescent="0.25">
      <c r="T1259" s="2" t="s">
        <v>9136</v>
      </c>
      <c r="U1259" s="2" t="s">
        <v>9137</v>
      </c>
      <c r="V1259" s="2" t="s">
        <v>9138</v>
      </c>
      <c r="W1259" s="2" t="s">
        <v>813</v>
      </c>
      <c r="X1259" s="2" t="s">
        <v>9135</v>
      </c>
    </row>
    <row r="1260" spans="20:24" x14ac:dyDescent="0.25">
      <c r="T1260" s="2" t="s">
        <v>9132</v>
      </c>
      <c r="U1260" s="2" t="s">
        <v>9133</v>
      </c>
      <c r="V1260" s="2" t="s">
        <v>9134</v>
      </c>
      <c r="W1260" s="2" t="s">
        <v>147</v>
      </c>
      <c r="X1260" s="2" t="s">
        <v>9131</v>
      </c>
    </row>
    <row r="1261" spans="20:24" x14ac:dyDescent="0.25">
      <c r="T1261" s="2" t="s">
        <v>9128</v>
      </c>
      <c r="U1261" s="2" t="s">
        <v>9129</v>
      </c>
      <c r="V1261" s="2" t="s">
        <v>9130</v>
      </c>
      <c r="W1261" s="2" t="s">
        <v>147</v>
      </c>
      <c r="X1261" s="2" t="s">
        <v>9127</v>
      </c>
    </row>
    <row r="1262" spans="20:24" x14ac:dyDescent="0.25">
      <c r="T1262" s="2" t="s">
        <v>9124</v>
      </c>
      <c r="U1262" s="2" t="s">
        <v>9125</v>
      </c>
      <c r="V1262" s="2" t="s">
        <v>9126</v>
      </c>
      <c r="W1262" s="2" t="s">
        <v>9123</v>
      </c>
      <c r="X1262" s="2" t="s">
        <v>9122</v>
      </c>
    </row>
    <row r="1263" spans="20:24" x14ac:dyDescent="0.25">
      <c r="T1263" s="2" t="s">
        <v>9119</v>
      </c>
      <c r="U1263" s="2" t="s">
        <v>9120</v>
      </c>
      <c r="V1263" s="2" t="s">
        <v>9121</v>
      </c>
      <c r="W1263" s="2" t="s">
        <v>147</v>
      </c>
      <c r="X1263" s="2" t="s">
        <v>9118</v>
      </c>
    </row>
    <row r="1264" spans="20:24" x14ac:dyDescent="0.25">
      <c r="T1264" s="2" t="s">
        <v>9115</v>
      </c>
      <c r="U1264" s="2" t="s">
        <v>9116</v>
      </c>
      <c r="V1264" s="2" t="s">
        <v>9117</v>
      </c>
      <c r="W1264" s="2" t="s">
        <v>147</v>
      </c>
      <c r="X1264" s="2" t="s">
        <v>9114</v>
      </c>
    </row>
    <row r="1265" spans="20:24" x14ac:dyDescent="0.25">
      <c r="T1265" s="2" t="s">
        <v>9111</v>
      </c>
      <c r="U1265" s="2" t="s">
        <v>9112</v>
      </c>
      <c r="V1265" s="2" t="s">
        <v>9113</v>
      </c>
      <c r="W1265" s="2" t="s">
        <v>240</v>
      </c>
      <c r="X1265" s="2" t="s">
        <v>9110</v>
      </c>
    </row>
    <row r="1266" spans="20:24" x14ac:dyDescent="0.25">
      <c r="T1266" s="2" t="s">
        <v>9107</v>
      </c>
      <c r="U1266" s="2" t="s">
        <v>9108</v>
      </c>
      <c r="V1266" s="2" t="s">
        <v>9109</v>
      </c>
      <c r="W1266" s="2" t="s">
        <v>9106</v>
      </c>
      <c r="X1266" s="2" t="s">
        <v>9102</v>
      </c>
    </row>
    <row r="1267" spans="20:24" x14ac:dyDescent="0.25">
      <c r="T1267" s="2" t="s">
        <v>9103</v>
      </c>
      <c r="U1267" s="2" t="s">
        <v>9104</v>
      </c>
      <c r="V1267" s="2" t="s">
        <v>9105</v>
      </c>
      <c r="W1267" s="2" t="s">
        <v>282</v>
      </c>
      <c r="X1267" s="2" t="s">
        <v>9102</v>
      </c>
    </row>
    <row r="1268" spans="20:24" x14ac:dyDescent="0.25">
      <c r="T1268" s="2" t="s">
        <v>9099</v>
      </c>
      <c r="U1268" s="2" t="s">
        <v>9100</v>
      </c>
      <c r="V1268" s="2" t="s">
        <v>9101</v>
      </c>
      <c r="W1268" s="2" t="s">
        <v>173</v>
      </c>
      <c r="X1268" s="2" t="s">
        <v>9098</v>
      </c>
    </row>
    <row r="1269" spans="20:24" x14ac:dyDescent="0.25">
      <c r="T1269" s="2" t="s">
        <v>9095</v>
      </c>
      <c r="U1269" s="2" t="s">
        <v>9096</v>
      </c>
      <c r="V1269" s="2" t="s">
        <v>9097</v>
      </c>
      <c r="W1269" s="2" t="s">
        <v>634</v>
      </c>
      <c r="X1269" s="2" t="s">
        <v>9094</v>
      </c>
    </row>
    <row r="1270" spans="20:24" x14ac:dyDescent="0.25">
      <c r="T1270" s="2" t="s">
        <v>9091</v>
      </c>
      <c r="U1270" s="2" t="s">
        <v>9092</v>
      </c>
      <c r="V1270" s="2" t="s">
        <v>9093</v>
      </c>
      <c r="W1270" s="2" t="s">
        <v>129</v>
      </c>
      <c r="X1270" s="2" t="s">
        <v>9090</v>
      </c>
    </row>
    <row r="1271" spans="20:24" x14ac:dyDescent="0.25">
      <c r="T1271" s="2" t="s">
        <v>9087</v>
      </c>
      <c r="U1271" s="2" t="s">
        <v>9088</v>
      </c>
      <c r="V1271" s="2" t="s">
        <v>9089</v>
      </c>
      <c r="W1271" s="2" t="s">
        <v>193</v>
      </c>
      <c r="X1271" s="2" t="s">
        <v>9086</v>
      </c>
    </row>
    <row r="1272" spans="20:24" x14ac:dyDescent="0.25">
      <c r="T1272" s="2" t="s">
        <v>9083</v>
      </c>
      <c r="U1272" s="2" t="s">
        <v>9084</v>
      </c>
      <c r="V1272" s="2" t="s">
        <v>9085</v>
      </c>
      <c r="W1272" s="2" t="s">
        <v>726</v>
      </c>
      <c r="X1272" s="2" t="s">
        <v>9082</v>
      </c>
    </row>
    <row r="1273" spans="20:24" x14ac:dyDescent="0.25">
      <c r="T1273" s="2" t="s">
        <v>17425</v>
      </c>
      <c r="U1273" s="2" t="s">
        <v>9080</v>
      </c>
      <c r="V1273" s="2" t="s">
        <v>9081</v>
      </c>
      <c r="W1273" s="2" t="s">
        <v>348</v>
      </c>
      <c r="X1273" s="2" t="s">
        <v>9079</v>
      </c>
    </row>
    <row r="1274" spans="20:24" x14ac:dyDescent="0.25">
      <c r="T1274" s="2" t="s">
        <v>9076</v>
      </c>
      <c r="U1274" s="2" t="s">
        <v>9077</v>
      </c>
      <c r="V1274" s="2" t="s">
        <v>9078</v>
      </c>
      <c r="W1274" s="2" t="s">
        <v>9075</v>
      </c>
      <c r="X1274" s="2" t="s">
        <v>9074</v>
      </c>
    </row>
    <row r="1275" spans="20:24" x14ac:dyDescent="0.25">
      <c r="T1275" s="2" t="s">
        <v>9071</v>
      </c>
      <c r="U1275" s="2" t="s">
        <v>9072</v>
      </c>
      <c r="V1275" s="2" t="s">
        <v>9073</v>
      </c>
      <c r="W1275" s="2" t="s">
        <v>9070</v>
      </c>
      <c r="X1275" s="2" t="s">
        <v>9069</v>
      </c>
    </row>
    <row r="1276" spans="20:24" x14ac:dyDescent="0.25">
      <c r="T1276" s="2" t="s">
        <v>9066</v>
      </c>
      <c r="U1276" s="2" t="s">
        <v>9067</v>
      </c>
      <c r="V1276" s="2" t="s">
        <v>9068</v>
      </c>
      <c r="W1276" s="2" t="s">
        <v>478</v>
      </c>
      <c r="X1276" s="2" t="s">
        <v>9018</v>
      </c>
    </row>
    <row r="1277" spans="20:24" x14ac:dyDescent="0.25">
      <c r="T1277" s="2" t="s">
        <v>9063</v>
      </c>
      <c r="U1277" s="2" t="s">
        <v>9064</v>
      </c>
      <c r="V1277" s="2" t="s">
        <v>9065</v>
      </c>
      <c r="W1277" s="2" t="s">
        <v>543</v>
      </c>
      <c r="X1277" s="2" t="s">
        <v>9018</v>
      </c>
    </row>
    <row r="1278" spans="20:24" x14ac:dyDescent="0.25">
      <c r="T1278" s="2" t="s">
        <v>9063</v>
      </c>
      <c r="U1278" s="2" t="s">
        <v>9061</v>
      </c>
      <c r="V1278" s="2" t="s">
        <v>9062</v>
      </c>
      <c r="W1278" s="2" t="s">
        <v>543</v>
      </c>
      <c r="X1278" s="2" t="s">
        <v>9018</v>
      </c>
    </row>
    <row r="1279" spans="20:24" x14ac:dyDescent="0.25">
      <c r="T1279" s="2" t="s">
        <v>9058</v>
      </c>
      <c r="U1279" s="2" t="s">
        <v>9059</v>
      </c>
      <c r="V1279" s="2" t="s">
        <v>9060</v>
      </c>
      <c r="W1279" s="2" t="s">
        <v>9057</v>
      </c>
      <c r="X1279" s="2" t="s">
        <v>9018</v>
      </c>
    </row>
    <row r="1280" spans="20:24" x14ac:dyDescent="0.25">
      <c r="T1280" s="2" t="s">
        <v>9054</v>
      </c>
      <c r="U1280" s="2" t="s">
        <v>9055</v>
      </c>
      <c r="V1280" s="2" t="s">
        <v>9056</v>
      </c>
      <c r="W1280" s="2" t="s">
        <v>2245</v>
      </c>
      <c r="X1280" s="2" t="s">
        <v>9018</v>
      </c>
    </row>
    <row r="1281" spans="20:24" x14ac:dyDescent="0.25">
      <c r="T1281" s="2" t="s">
        <v>9051</v>
      </c>
      <c r="U1281" s="2" t="s">
        <v>9052</v>
      </c>
      <c r="V1281" s="2" t="s">
        <v>9053</v>
      </c>
      <c r="W1281" s="2" t="s">
        <v>303</v>
      </c>
      <c r="X1281" s="2" t="s">
        <v>9018</v>
      </c>
    </row>
    <row r="1282" spans="20:24" x14ac:dyDescent="0.25">
      <c r="T1282" s="2" t="s">
        <v>9048</v>
      </c>
      <c r="U1282" s="2" t="s">
        <v>9049</v>
      </c>
      <c r="V1282" s="2" t="s">
        <v>9050</v>
      </c>
      <c r="W1282" s="2" t="s">
        <v>9047</v>
      </c>
      <c r="X1282" s="2" t="s">
        <v>9018</v>
      </c>
    </row>
    <row r="1283" spans="20:24" x14ac:dyDescent="0.25">
      <c r="T1283" s="2" t="s">
        <v>9044</v>
      </c>
      <c r="U1283" s="2" t="s">
        <v>9045</v>
      </c>
      <c r="V1283" s="2" t="s">
        <v>9046</v>
      </c>
      <c r="W1283" s="2" t="s">
        <v>655</v>
      </c>
      <c r="X1283" s="2" t="s">
        <v>9018</v>
      </c>
    </row>
    <row r="1284" spans="20:24" x14ac:dyDescent="0.25">
      <c r="T1284" s="2" t="s">
        <v>9041</v>
      </c>
      <c r="U1284" s="2" t="s">
        <v>9042</v>
      </c>
      <c r="V1284" s="2" t="s">
        <v>9043</v>
      </c>
      <c r="W1284" s="2" t="s">
        <v>9040</v>
      </c>
      <c r="X1284" s="2" t="s">
        <v>9018</v>
      </c>
    </row>
    <row r="1285" spans="20:24" x14ac:dyDescent="0.25">
      <c r="T1285" s="2" t="s">
        <v>9037</v>
      </c>
      <c r="U1285" s="2" t="s">
        <v>9038</v>
      </c>
      <c r="V1285" s="2" t="s">
        <v>9039</v>
      </c>
      <c r="W1285" s="2" t="s">
        <v>508</v>
      </c>
      <c r="X1285" s="2" t="s">
        <v>9018</v>
      </c>
    </row>
    <row r="1286" spans="20:24" x14ac:dyDescent="0.25">
      <c r="T1286" s="2" t="s">
        <v>9034</v>
      </c>
      <c r="U1286" s="2" t="s">
        <v>9035</v>
      </c>
      <c r="V1286" s="2" t="s">
        <v>9036</v>
      </c>
      <c r="W1286" s="2" t="s">
        <v>8972</v>
      </c>
      <c r="X1286" s="2" t="s">
        <v>9018</v>
      </c>
    </row>
    <row r="1287" spans="20:24" x14ac:dyDescent="0.25">
      <c r="T1287" s="2" t="s">
        <v>9031</v>
      </c>
      <c r="U1287" s="2" t="s">
        <v>9032</v>
      </c>
      <c r="V1287" s="2" t="s">
        <v>9033</v>
      </c>
      <c r="W1287" s="2" t="s">
        <v>5051</v>
      </c>
      <c r="X1287" s="2" t="s">
        <v>9018</v>
      </c>
    </row>
    <row r="1288" spans="20:24" x14ac:dyDescent="0.25">
      <c r="T1288" s="2" t="s">
        <v>9028</v>
      </c>
      <c r="U1288" s="2" t="s">
        <v>9029</v>
      </c>
      <c r="V1288" s="2" t="s">
        <v>9030</v>
      </c>
      <c r="W1288" s="2" t="s">
        <v>129</v>
      </c>
      <c r="X1288" s="2" t="s">
        <v>9018</v>
      </c>
    </row>
    <row r="1289" spans="20:24" x14ac:dyDescent="0.25">
      <c r="T1289" s="2" t="s">
        <v>9025</v>
      </c>
      <c r="U1289" s="2" t="s">
        <v>9026</v>
      </c>
      <c r="V1289" s="2" t="s">
        <v>9027</v>
      </c>
      <c r="W1289" s="2" t="s">
        <v>331</v>
      </c>
      <c r="X1289" s="2" t="s">
        <v>9018</v>
      </c>
    </row>
    <row r="1290" spans="20:24" x14ac:dyDescent="0.25">
      <c r="T1290" s="2" t="s">
        <v>9022</v>
      </c>
      <c r="U1290" s="2" t="s">
        <v>9023</v>
      </c>
      <c r="V1290" s="2" t="s">
        <v>9024</v>
      </c>
      <c r="W1290" s="2" t="s">
        <v>6280</v>
      </c>
      <c r="X1290" s="2" t="s">
        <v>9018</v>
      </c>
    </row>
    <row r="1291" spans="20:24" x14ac:dyDescent="0.25">
      <c r="T1291" s="2" t="s">
        <v>9019</v>
      </c>
      <c r="U1291" s="2" t="s">
        <v>9020</v>
      </c>
      <c r="V1291" s="2" t="s">
        <v>9021</v>
      </c>
      <c r="W1291" s="2" t="s">
        <v>595</v>
      </c>
      <c r="X1291" s="2" t="s">
        <v>9018</v>
      </c>
    </row>
    <row r="1292" spans="20:24" x14ac:dyDescent="0.25">
      <c r="T1292" s="2" t="s">
        <v>9015</v>
      </c>
      <c r="U1292" s="2" t="s">
        <v>9016</v>
      </c>
      <c r="V1292" s="2" t="s">
        <v>9017</v>
      </c>
      <c r="W1292" s="2" t="s">
        <v>353</v>
      </c>
      <c r="X1292" s="2" t="s">
        <v>9001</v>
      </c>
    </row>
    <row r="1293" spans="20:24" x14ac:dyDescent="0.25">
      <c r="T1293" s="2" t="s">
        <v>9012</v>
      </c>
      <c r="U1293" s="2" t="s">
        <v>9013</v>
      </c>
      <c r="V1293" s="2" t="s">
        <v>9014</v>
      </c>
      <c r="W1293" s="2" t="s">
        <v>8252</v>
      </c>
      <c r="X1293" s="2" t="s">
        <v>9001</v>
      </c>
    </row>
    <row r="1294" spans="20:24" x14ac:dyDescent="0.25">
      <c r="T1294" s="2" t="s">
        <v>9009</v>
      </c>
      <c r="U1294" s="2" t="s">
        <v>9010</v>
      </c>
      <c r="V1294" s="2" t="s">
        <v>9011</v>
      </c>
      <c r="W1294" s="2" t="s">
        <v>1485</v>
      </c>
      <c r="X1294" s="2" t="s">
        <v>9001</v>
      </c>
    </row>
    <row r="1295" spans="20:24" x14ac:dyDescent="0.25">
      <c r="T1295" s="2" t="s">
        <v>9006</v>
      </c>
      <c r="U1295" s="2" t="s">
        <v>9007</v>
      </c>
      <c r="V1295" s="2" t="s">
        <v>9008</v>
      </c>
      <c r="W1295" s="2" t="s">
        <v>609</v>
      </c>
      <c r="X1295" s="2" t="s">
        <v>9001</v>
      </c>
    </row>
    <row r="1296" spans="20:24" x14ac:dyDescent="0.25">
      <c r="T1296" s="2" t="s">
        <v>9003</v>
      </c>
      <c r="U1296" s="2" t="s">
        <v>9004</v>
      </c>
      <c r="V1296" s="2" t="s">
        <v>9005</v>
      </c>
      <c r="W1296" s="2" t="s">
        <v>9002</v>
      </c>
      <c r="X1296" s="2" t="s">
        <v>9001</v>
      </c>
    </row>
    <row r="1297" spans="20:24" x14ac:dyDescent="0.25">
      <c r="T1297" s="2" t="s">
        <v>8998</v>
      </c>
      <c r="U1297" s="2" t="s">
        <v>8999</v>
      </c>
      <c r="V1297" s="2" t="s">
        <v>9000</v>
      </c>
      <c r="W1297" s="2" t="s">
        <v>8997</v>
      </c>
      <c r="X1297" s="2" t="s">
        <v>8996</v>
      </c>
    </row>
    <row r="1298" spans="20:24" x14ac:dyDescent="0.25">
      <c r="T1298" s="2" t="s">
        <v>8993</v>
      </c>
      <c r="U1298" s="2" t="s">
        <v>8994</v>
      </c>
      <c r="V1298" s="2" t="s">
        <v>8995</v>
      </c>
      <c r="W1298" s="2" t="s">
        <v>551</v>
      </c>
      <c r="X1298" s="2" t="s">
        <v>8992</v>
      </c>
    </row>
    <row r="1299" spans="20:24" x14ac:dyDescent="0.25">
      <c r="T1299" s="2" t="s">
        <v>8989</v>
      </c>
      <c r="U1299" s="2" t="s">
        <v>8990</v>
      </c>
      <c r="V1299" s="2" t="s">
        <v>8991</v>
      </c>
      <c r="W1299" s="2" t="s">
        <v>277</v>
      </c>
      <c r="X1299" s="2" t="s">
        <v>8988</v>
      </c>
    </row>
    <row r="1300" spans="20:24" x14ac:dyDescent="0.25">
      <c r="T1300" s="2" t="s">
        <v>8985</v>
      </c>
      <c r="U1300" s="2" t="s">
        <v>8986</v>
      </c>
      <c r="V1300" s="2" t="s">
        <v>8987</v>
      </c>
      <c r="W1300" s="2" t="s">
        <v>543</v>
      </c>
      <c r="X1300" s="2" t="s">
        <v>8984</v>
      </c>
    </row>
    <row r="1301" spans="20:24" x14ac:dyDescent="0.25">
      <c r="T1301" s="2" t="s">
        <v>8981</v>
      </c>
      <c r="U1301" s="2" t="s">
        <v>8982</v>
      </c>
      <c r="V1301" s="2" t="s">
        <v>8983</v>
      </c>
      <c r="W1301" s="2" t="s">
        <v>442</v>
      </c>
      <c r="X1301" s="2" t="s">
        <v>8980</v>
      </c>
    </row>
    <row r="1302" spans="20:24" x14ac:dyDescent="0.25">
      <c r="T1302" s="2" t="s">
        <v>8977</v>
      </c>
      <c r="U1302" s="2" t="s">
        <v>8978</v>
      </c>
      <c r="V1302" s="2" t="s">
        <v>8979</v>
      </c>
      <c r="W1302" s="2" t="s">
        <v>817</v>
      </c>
      <c r="X1302" s="2" t="s">
        <v>8976</v>
      </c>
    </row>
    <row r="1303" spans="20:24" x14ac:dyDescent="0.25">
      <c r="T1303" s="2" t="s">
        <v>8973</v>
      </c>
      <c r="U1303" s="2" t="s">
        <v>8974</v>
      </c>
      <c r="V1303" s="2" t="s">
        <v>8975</v>
      </c>
      <c r="W1303" s="2" t="s">
        <v>8972</v>
      </c>
      <c r="X1303" s="2" t="s">
        <v>8968</v>
      </c>
    </row>
    <row r="1304" spans="20:24" x14ac:dyDescent="0.25">
      <c r="T1304" s="2" t="s">
        <v>8969</v>
      </c>
      <c r="U1304" s="2" t="s">
        <v>8970</v>
      </c>
      <c r="V1304" s="2" t="s">
        <v>8971</v>
      </c>
      <c r="W1304" s="2" t="s">
        <v>1294</v>
      </c>
      <c r="X1304" s="2" t="s">
        <v>8968</v>
      </c>
    </row>
    <row r="1305" spans="20:24" x14ac:dyDescent="0.25">
      <c r="T1305" s="2" t="s">
        <v>8965</v>
      </c>
      <c r="U1305" s="2" t="s">
        <v>8966</v>
      </c>
      <c r="V1305" s="2" t="s">
        <v>8967</v>
      </c>
      <c r="W1305" s="2" t="s">
        <v>543</v>
      </c>
      <c r="X1305" s="2" t="s">
        <v>8964</v>
      </c>
    </row>
    <row r="1306" spans="20:24" x14ac:dyDescent="0.25">
      <c r="T1306" s="2" t="s">
        <v>8961</v>
      </c>
      <c r="U1306" s="2" t="s">
        <v>8962</v>
      </c>
      <c r="V1306" s="2" t="s">
        <v>8963</v>
      </c>
      <c r="W1306" s="2" t="s">
        <v>905</v>
      </c>
      <c r="X1306" s="2" t="s">
        <v>8957</v>
      </c>
    </row>
    <row r="1307" spans="20:24" x14ac:dyDescent="0.25">
      <c r="T1307" s="2" t="s">
        <v>8958</v>
      </c>
      <c r="U1307" s="2" t="s">
        <v>8959</v>
      </c>
      <c r="V1307" s="2" t="s">
        <v>8960</v>
      </c>
      <c r="W1307" s="2" t="s">
        <v>3584</v>
      </c>
      <c r="X1307" s="2" t="s">
        <v>8957</v>
      </c>
    </row>
    <row r="1308" spans="20:24" x14ac:dyDescent="0.25">
      <c r="T1308" s="2" t="s">
        <v>17000</v>
      </c>
      <c r="U1308" s="2" t="s">
        <v>8955</v>
      </c>
      <c r="V1308" s="2" t="s">
        <v>8956</v>
      </c>
      <c r="W1308" s="2" t="s">
        <v>1061</v>
      </c>
      <c r="X1308" s="2" t="s">
        <v>8954</v>
      </c>
    </row>
    <row r="1309" spans="20:24" x14ac:dyDescent="0.25">
      <c r="T1309" s="2" t="s">
        <v>8951</v>
      </c>
      <c r="U1309" s="2" t="s">
        <v>8952</v>
      </c>
      <c r="V1309" s="2" t="s">
        <v>8953</v>
      </c>
      <c r="W1309" s="2" t="s">
        <v>248</v>
      </c>
      <c r="X1309" s="2" t="s">
        <v>8950</v>
      </c>
    </row>
    <row r="1310" spans="20:24" x14ac:dyDescent="0.25">
      <c r="T1310" s="2" t="s">
        <v>8947</v>
      </c>
      <c r="U1310" s="2" t="s">
        <v>8948</v>
      </c>
      <c r="V1310" s="2" t="s">
        <v>8949</v>
      </c>
      <c r="W1310" s="2" t="s">
        <v>8946</v>
      </c>
      <c r="X1310" s="2" t="s">
        <v>8945</v>
      </c>
    </row>
    <row r="1311" spans="20:24" x14ac:dyDescent="0.25">
      <c r="T1311" s="2" t="s">
        <v>8942</v>
      </c>
      <c r="U1311" s="2" t="s">
        <v>8943</v>
      </c>
      <c r="V1311" s="2" t="s">
        <v>8944</v>
      </c>
      <c r="W1311" s="2" t="s">
        <v>697</v>
      </c>
      <c r="X1311" s="2" t="s">
        <v>8925</v>
      </c>
    </row>
    <row r="1312" spans="20:24" x14ac:dyDescent="0.25">
      <c r="T1312" s="2" t="s">
        <v>8939</v>
      </c>
      <c r="U1312" s="2" t="s">
        <v>8940</v>
      </c>
      <c r="V1312" s="2" t="s">
        <v>8941</v>
      </c>
      <c r="W1312" s="2" t="s">
        <v>669</v>
      </c>
      <c r="X1312" s="2" t="s">
        <v>8925</v>
      </c>
    </row>
    <row r="1313" spans="20:24" x14ac:dyDescent="0.25">
      <c r="T1313" s="2" t="s">
        <v>8936</v>
      </c>
      <c r="U1313" s="2" t="s">
        <v>8937</v>
      </c>
      <c r="V1313" s="2" t="s">
        <v>8938</v>
      </c>
      <c r="W1313" s="2" t="s">
        <v>8935</v>
      </c>
      <c r="X1313" s="2" t="s">
        <v>8925</v>
      </c>
    </row>
    <row r="1314" spans="20:24" x14ac:dyDescent="0.25">
      <c r="T1314" s="2" t="s">
        <v>8932</v>
      </c>
      <c r="U1314" s="2" t="s">
        <v>8933</v>
      </c>
      <c r="V1314" s="2" t="s">
        <v>8934</v>
      </c>
      <c r="W1314" s="2" t="s">
        <v>8931</v>
      </c>
      <c r="X1314" s="2" t="s">
        <v>8925</v>
      </c>
    </row>
    <row r="1315" spans="20:24" x14ac:dyDescent="0.25">
      <c r="T1315" s="2" t="s">
        <v>8929</v>
      </c>
      <c r="U1315" s="2" t="s">
        <v>8930</v>
      </c>
      <c r="V1315" s="2" t="s">
        <v>17001</v>
      </c>
      <c r="W1315" s="2" t="s">
        <v>1640</v>
      </c>
      <c r="X1315" s="2" t="s">
        <v>8925</v>
      </c>
    </row>
    <row r="1316" spans="20:24" x14ac:dyDescent="0.25">
      <c r="T1316" s="2" t="s">
        <v>8926</v>
      </c>
      <c r="U1316" s="2" t="s">
        <v>8927</v>
      </c>
      <c r="V1316" s="2" t="s">
        <v>8928</v>
      </c>
      <c r="W1316" s="2" t="s">
        <v>2548</v>
      </c>
      <c r="X1316" s="2" t="s">
        <v>8925</v>
      </c>
    </row>
    <row r="1317" spans="20:24" x14ac:dyDescent="0.25">
      <c r="T1317" s="2" t="s">
        <v>8922</v>
      </c>
      <c r="U1317" s="2" t="s">
        <v>8923</v>
      </c>
      <c r="V1317" s="2" t="s">
        <v>8924</v>
      </c>
      <c r="W1317" s="2" t="s">
        <v>193</v>
      </c>
      <c r="X1317" s="2" t="s">
        <v>8921</v>
      </c>
    </row>
    <row r="1318" spans="20:24" x14ac:dyDescent="0.25">
      <c r="T1318" s="2" t="s">
        <v>8918</v>
      </c>
      <c r="U1318" s="2" t="s">
        <v>8919</v>
      </c>
      <c r="V1318" s="2" t="s">
        <v>8920</v>
      </c>
      <c r="W1318" s="2" t="s">
        <v>1723</v>
      </c>
      <c r="X1318" s="2" t="s">
        <v>8910</v>
      </c>
    </row>
    <row r="1319" spans="20:24" x14ac:dyDescent="0.25">
      <c r="T1319" s="2" t="s">
        <v>8915</v>
      </c>
      <c r="U1319" s="2" t="s">
        <v>8916</v>
      </c>
      <c r="V1319" s="2" t="s">
        <v>8917</v>
      </c>
      <c r="W1319" s="2" t="s">
        <v>6236</v>
      </c>
      <c r="X1319" s="2" t="s">
        <v>8910</v>
      </c>
    </row>
    <row r="1320" spans="20:24" x14ac:dyDescent="0.25">
      <c r="T1320" s="2" t="s">
        <v>8912</v>
      </c>
      <c r="U1320" s="2" t="s">
        <v>8913</v>
      </c>
      <c r="V1320" s="2" t="s">
        <v>8914</v>
      </c>
      <c r="W1320" s="2" t="s">
        <v>8911</v>
      </c>
      <c r="X1320" s="2" t="s">
        <v>8910</v>
      </c>
    </row>
    <row r="1321" spans="20:24" x14ac:dyDescent="0.25">
      <c r="T1321" s="2" t="s">
        <v>8907</v>
      </c>
      <c r="U1321" s="2" t="s">
        <v>8908</v>
      </c>
      <c r="V1321" s="2" t="s">
        <v>8909</v>
      </c>
      <c r="W1321" s="2" t="s">
        <v>555</v>
      </c>
      <c r="X1321" s="2" t="s">
        <v>8906</v>
      </c>
    </row>
    <row r="1322" spans="20:24" x14ac:dyDescent="0.25">
      <c r="T1322" s="2" t="s">
        <v>14654</v>
      </c>
      <c r="U1322" s="2" t="s">
        <v>14653</v>
      </c>
      <c r="V1322" s="2" t="s">
        <v>17263</v>
      </c>
      <c r="W1322" s="2" t="s">
        <v>3919</v>
      </c>
      <c r="X1322" s="2" t="s">
        <v>8906</v>
      </c>
    </row>
    <row r="1323" spans="20:24" x14ac:dyDescent="0.25">
      <c r="T1323" s="2" t="s">
        <v>8903</v>
      </c>
      <c r="U1323" s="2" t="s">
        <v>8904</v>
      </c>
      <c r="V1323" s="2" t="s">
        <v>8905</v>
      </c>
      <c r="W1323" s="2" t="s">
        <v>8902</v>
      </c>
      <c r="X1323" s="2" t="s">
        <v>8894</v>
      </c>
    </row>
    <row r="1324" spans="20:24" x14ac:dyDescent="0.25">
      <c r="T1324" s="2" t="s">
        <v>8899</v>
      </c>
      <c r="U1324" s="2" t="s">
        <v>8900</v>
      </c>
      <c r="V1324" s="2" t="s">
        <v>8901</v>
      </c>
      <c r="W1324" s="2" t="s">
        <v>692</v>
      </c>
      <c r="X1324" s="2" t="s">
        <v>8894</v>
      </c>
    </row>
    <row r="1325" spans="20:24" x14ac:dyDescent="0.25">
      <c r="T1325" s="2" t="s">
        <v>8896</v>
      </c>
      <c r="U1325" s="2" t="s">
        <v>8897</v>
      </c>
      <c r="V1325" s="2" t="s">
        <v>8898</v>
      </c>
      <c r="W1325" s="2" t="s">
        <v>8895</v>
      </c>
      <c r="X1325" s="2" t="s">
        <v>8894</v>
      </c>
    </row>
    <row r="1326" spans="20:24" x14ac:dyDescent="0.25">
      <c r="T1326" s="2" t="s">
        <v>8891</v>
      </c>
      <c r="U1326" s="2" t="s">
        <v>8892</v>
      </c>
      <c r="V1326" s="2" t="s">
        <v>8893</v>
      </c>
      <c r="W1326" s="2" t="s">
        <v>8008</v>
      </c>
      <c r="X1326" s="2" t="s">
        <v>8890</v>
      </c>
    </row>
    <row r="1327" spans="20:24" x14ac:dyDescent="0.25">
      <c r="T1327" s="2" t="s">
        <v>18005</v>
      </c>
      <c r="U1327" s="2" t="s">
        <v>18004</v>
      </c>
      <c r="V1327" s="2" t="s">
        <v>18003</v>
      </c>
      <c r="W1327" s="2" t="s">
        <v>353</v>
      </c>
      <c r="X1327" s="2" t="s">
        <v>469</v>
      </c>
    </row>
    <row r="1328" spans="20:24" x14ac:dyDescent="0.25">
      <c r="T1328" s="2" t="s">
        <v>8888</v>
      </c>
      <c r="U1328" s="2" t="s">
        <v>8889</v>
      </c>
      <c r="V1328" s="2" t="s">
        <v>17002</v>
      </c>
      <c r="W1328" s="2" t="s">
        <v>173</v>
      </c>
      <c r="X1328" s="2" t="s">
        <v>469</v>
      </c>
    </row>
    <row r="1329" spans="20:24" x14ac:dyDescent="0.25">
      <c r="T1329" s="2" t="s">
        <v>8886</v>
      </c>
      <c r="U1329" s="2" t="s">
        <v>8887</v>
      </c>
      <c r="V1329" s="2" t="s">
        <v>18006</v>
      </c>
      <c r="W1329" s="2" t="s">
        <v>8885</v>
      </c>
      <c r="X1329" s="2" t="s">
        <v>8884</v>
      </c>
    </row>
    <row r="1330" spans="20:24" x14ac:dyDescent="0.25">
      <c r="T1330" s="2" t="s">
        <v>8881</v>
      </c>
      <c r="U1330" s="2" t="s">
        <v>8882</v>
      </c>
      <c r="V1330" s="2" t="s">
        <v>8883</v>
      </c>
      <c r="W1330" s="2" t="s">
        <v>248</v>
      </c>
      <c r="X1330" s="2" t="s">
        <v>8880</v>
      </c>
    </row>
    <row r="1331" spans="20:24" x14ac:dyDescent="0.25">
      <c r="T1331" s="2" t="s">
        <v>8878</v>
      </c>
      <c r="U1331" s="2" t="s">
        <v>8879</v>
      </c>
      <c r="V1331" s="2" t="s">
        <v>17264</v>
      </c>
      <c r="W1331" s="2" t="s">
        <v>478</v>
      </c>
      <c r="X1331" s="2" t="s">
        <v>8877</v>
      </c>
    </row>
    <row r="1332" spans="20:24" x14ac:dyDescent="0.25">
      <c r="T1332" s="2" t="s">
        <v>8874</v>
      </c>
      <c r="U1332" s="2" t="s">
        <v>8875</v>
      </c>
      <c r="V1332" s="2" t="s">
        <v>8876</v>
      </c>
      <c r="W1332" s="2" t="s">
        <v>577</v>
      </c>
      <c r="X1332" s="2" t="s">
        <v>8873</v>
      </c>
    </row>
    <row r="1333" spans="20:24" x14ac:dyDescent="0.25">
      <c r="T1333" s="2" t="s">
        <v>8870</v>
      </c>
      <c r="U1333" s="2" t="s">
        <v>8871</v>
      </c>
      <c r="V1333" s="2" t="s">
        <v>8872</v>
      </c>
      <c r="W1333" s="2" t="s">
        <v>8422</v>
      </c>
      <c r="X1333" s="2" t="s">
        <v>8869</v>
      </c>
    </row>
    <row r="1334" spans="20:24" x14ac:dyDescent="0.25">
      <c r="T1334" s="2" t="s">
        <v>17003</v>
      </c>
      <c r="U1334" s="2" t="s">
        <v>8867</v>
      </c>
      <c r="V1334" s="2" t="s">
        <v>8868</v>
      </c>
      <c r="W1334" s="2" t="s">
        <v>478</v>
      </c>
      <c r="X1334" s="2" t="s">
        <v>8866</v>
      </c>
    </row>
    <row r="1335" spans="20:24" x14ac:dyDescent="0.25">
      <c r="T1335" s="2" t="s">
        <v>8863</v>
      </c>
      <c r="U1335" s="2" t="s">
        <v>8864</v>
      </c>
      <c r="V1335" s="2" t="s">
        <v>8865</v>
      </c>
      <c r="W1335" s="2" t="s">
        <v>8862</v>
      </c>
      <c r="X1335" s="2" t="s">
        <v>8861</v>
      </c>
    </row>
    <row r="1336" spans="20:24" x14ac:dyDescent="0.25">
      <c r="T1336" s="2" t="s">
        <v>8858</v>
      </c>
      <c r="U1336" s="2" t="s">
        <v>8859</v>
      </c>
      <c r="V1336" s="2" t="s">
        <v>8860</v>
      </c>
      <c r="W1336" s="2" t="s">
        <v>543</v>
      </c>
      <c r="X1336" s="2" t="s">
        <v>8857</v>
      </c>
    </row>
    <row r="1337" spans="20:24" x14ac:dyDescent="0.25">
      <c r="T1337" s="2" t="s">
        <v>8854</v>
      </c>
      <c r="U1337" s="2" t="s">
        <v>8855</v>
      </c>
      <c r="V1337" s="2" t="s">
        <v>8856</v>
      </c>
      <c r="W1337" s="2" t="s">
        <v>315</v>
      </c>
      <c r="X1337" s="2" t="s">
        <v>8853</v>
      </c>
    </row>
    <row r="1338" spans="20:24" x14ac:dyDescent="0.25">
      <c r="T1338" s="2" t="s">
        <v>8850</v>
      </c>
      <c r="U1338" s="2" t="s">
        <v>8851</v>
      </c>
      <c r="V1338" s="2" t="s">
        <v>8852</v>
      </c>
      <c r="W1338" s="2" t="s">
        <v>89</v>
      </c>
      <c r="X1338" s="2" t="s">
        <v>8849</v>
      </c>
    </row>
    <row r="1339" spans="20:24" x14ac:dyDescent="0.25">
      <c r="T1339" s="2" t="s">
        <v>8846</v>
      </c>
      <c r="U1339" s="2" t="s">
        <v>8847</v>
      </c>
      <c r="V1339" s="2" t="s">
        <v>8848</v>
      </c>
      <c r="W1339" s="2" t="s">
        <v>8845</v>
      </c>
      <c r="X1339" s="2" t="s">
        <v>8844</v>
      </c>
    </row>
    <row r="1340" spans="20:24" x14ac:dyDescent="0.25">
      <c r="T1340" s="2" t="s">
        <v>17426</v>
      </c>
      <c r="U1340" s="2" t="s">
        <v>8842</v>
      </c>
      <c r="V1340" s="2" t="s">
        <v>8843</v>
      </c>
      <c r="W1340" s="2" t="s">
        <v>5300</v>
      </c>
      <c r="X1340" s="2" t="s">
        <v>8841</v>
      </c>
    </row>
    <row r="1341" spans="20:24" x14ac:dyDescent="0.25">
      <c r="T1341" s="2" t="s">
        <v>8838</v>
      </c>
      <c r="U1341" s="2" t="s">
        <v>8839</v>
      </c>
      <c r="V1341" s="2" t="s">
        <v>8840</v>
      </c>
      <c r="W1341" s="2" t="s">
        <v>577</v>
      </c>
      <c r="X1341" s="2" t="s">
        <v>8837</v>
      </c>
    </row>
    <row r="1342" spans="20:24" x14ac:dyDescent="0.25">
      <c r="T1342" s="2" t="s">
        <v>14657</v>
      </c>
      <c r="U1342" s="2" t="s">
        <v>14656</v>
      </c>
      <c r="V1342" s="2" t="s">
        <v>14655</v>
      </c>
      <c r="W1342" s="2" t="s">
        <v>240</v>
      </c>
      <c r="X1342" s="2" t="s">
        <v>14658</v>
      </c>
    </row>
    <row r="1343" spans="20:24" x14ac:dyDescent="0.25">
      <c r="T1343" s="2" t="s">
        <v>8834</v>
      </c>
      <c r="U1343" s="2" t="s">
        <v>8835</v>
      </c>
      <c r="V1343" s="2" t="s">
        <v>8836</v>
      </c>
      <c r="W1343" s="2" t="s">
        <v>482</v>
      </c>
      <c r="X1343" s="2" t="s">
        <v>8833</v>
      </c>
    </row>
    <row r="1344" spans="20:24" x14ac:dyDescent="0.25">
      <c r="T1344" s="2" t="s">
        <v>8830</v>
      </c>
      <c r="U1344" s="2" t="s">
        <v>8831</v>
      </c>
      <c r="V1344" s="2" t="s">
        <v>8832</v>
      </c>
      <c r="W1344" s="2" t="s">
        <v>193</v>
      </c>
      <c r="X1344" s="2" t="s">
        <v>8829</v>
      </c>
    </row>
    <row r="1345" spans="20:24" x14ac:dyDescent="0.25">
      <c r="T1345" s="2" t="s">
        <v>8826</v>
      </c>
      <c r="U1345" s="2" t="s">
        <v>8827</v>
      </c>
      <c r="V1345" s="2" t="s">
        <v>8828</v>
      </c>
      <c r="W1345" s="2" t="s">
        <v>500</v>
      </c>
      <c r="X1345" s="2" t="s">
        <v>8825</v>
      </c>
    </row>
    <row r="1346" spans="20:24" x14ac:dyDescent="0.25">
      <c r="T1346" s="2" t="s">
        <v>8822</v>
      </c>
      <c r="U1346" s="2" t="s">
        <v>8823</v>
      </c>
      <c r="V1346" s="2" t="s">
        <v>8824</v>
      </c>
      <c r="W1346" s="2" t="s">
        <v>248</v>
      </c>
      <c r="X1346" s="2" t="s">
        <v>8821</v>
      </c>
    </row>
    <row r="1347" spans="20:24" x14ac:dyDescent="0.25">
      <c r="T1347" s="2" t="s">
        <v>8818</v>
      </c>
      <c r="U1347" s="2" t="s">
        <v>8819</v>
      </c>
      <c r="V1347" s="2" t="s">
        <v>8820</v>
      </c>
      <c r="W1347" s="2" t="s">
        <v>847</v>
      </c>
      <c r="X1347" s="2" t="s">
        <v>8817</v>
      </c>
    </row>
    <row r="1348" spans="20:24" x14ac:dyDescent="0.25">
      <c r="T1348" s="2" t="s">
        <v>14660</v>
      </c>
      <c r="U1348" s="2" t="s">
        <v>14659</v>
      </c>
      <c r="V1348" s="2" t="s">
        <v>17265</v>
      </c>
      <c r="W1348" s="2" t="s">
        <v>14661</v>
      </c>
      <c r="X1348" s="2" t="s">
        <v>8817</v>
      </c>
    </row>
    <row r="1349" spans="20:24" x14ac:dyDescent="0.25">
      <c r="T1349" s="2" t="s">
        <v>8814</v>
      </c>
      <c r="U1349" s="2" t="s">
        <v>8815</v>
      </c>
      <c r="V1349" s="2" t="s">
        <v>8816</v>
      </c>
      <c r="W1349" s="2" t="s">
        <v>107</v>
      </c>
      <c r="X1349" s="2" t="s">
        <v>8809</v>
      </c>
    </row>
    <row r="1350" spans="20:24" x14ac:dyDescent="0.25">
      <c r="T1350" s="2" t="s">
        <v>8811</v>
      </c>
      <c r="U1350" s="2" t="s">
        <v>8812</v>
      </c>
      <c r="V1350" s="2" t="s">
        <v>8813</v>
      </c>
      <c r="W1350" s="2" t="s">
        <v>8810</v>
      </c>
      <c r="X1350" s="2" t="s">
        <v>8809</v>
      </c>
    </row>
    <row r="1351" spans="20:24" x14ac:dyDescent="0.25">
      <c r="T1351" s="2" t="s">
        <v>8806</v>
      </c>
      <c r="U1351" s="2" t="s">
        <v>8807</v>
      </c>
      <c r="V1351" s="2" t="s">
        <v>8808</v>
      </c>
      <c r="W1351" s="2" t="s">
        <v>482</v>
      </c>
      <c r="X1351" s="2" t="s">
        <v>8805</v>
      </c>
    </row>
    <row r="1352" spans="20:24" x14ac:dyDescent="0.25">
      <c r="T1352" s="2" t="s">
        <v>8802</v>
      </c>
      <c r="U1352" s="2" t="s">
        <v>8803</v>
      </c>
      <c r="V1352" s="2" t="s">
        <v>8804</v>
      </c>
      <c r="W1352" s="2" t="s">
        <v>1141</v>
      </c>
      <c r="X1352" s="2" t="s">
        <v>8798</v>
      </c>
    </row>
    <row r="1353" spans="20:24" x14ac:dyDescent="0.25">
      <c r="T1353" s="2" t="s">
        <v>8799</v>
      </c>
      <c r="U1353" s="2" t="s">
        <v>8800</v>
      </c>
      <c r="V1353" s="2" t="s">
        <v>8801</v>
      </c>
      <c r="W1353" s="2" t="s">
        <v>1830</v>
      </c>
      <c r="X1353" s="2" t="s">
        <v>8798</v>
      </c>
    </row>
    <row r="1354" spans="20:24" x14ac:dyDescent="0.25">
      <c r="T1354" s="2" t="s">
        <v>8795</v>
      </c>
      <c r="U1354" s="2" t="s">
        <v>8796</v>
      </c>
      <c r="V1354" s="2" t="s">
        <v>8797</v>
      </c>
      <c r="W1354" s="2" t="s">
        <v>8794</v>
      </c>
      <c r="X1354" s="2" t="s">
        <v>8793</v>
      </c>
    </row>
    <row r="1355" spans="20:24" x14ac:dyDescent="0.25">
      <c r="T1355" s="2" t="s">
        <v>8790</v>
      </c>
      <c r="U1355" s="2" t="s">
        <v>8791</v>
      </c>
      <c r="V1355" s="2" t="s">
        <v>8792</v>
      </c>
      <c r="W1355" s="2" t="s">
        <v>8789</v>
      </c>
      <c r="X1355" s="2" t="s">
        <v>8788</v>
      </c>
    </row>
    <row r="1356" spans="20:24" x14ac:dyDescent="0.25">
      <c r="T1356" s="2" t="s">
        <v>8785</v>
      </c>
      <c r="U1356" s="2" t="s">
        <v>8786</v>
      </c>
      <c r="V1356" s="2" t="s">
        <v>8787</v>
      </c>
      <c r="W1356" s="2" t="s">
        <v>8784</v>
      </c>
      <c r="X1356" s="2" t="s">
        <v>8783</v>
      </c>
    </row>
    <row r="1357" spans="20:24" x14ac:dyDescent="0.25">
      <c r="T1357" s="2" t="s">
        <v>8780</v>
      </c>
      <c r="U1357" s="2" t="s">
        <v>8781</v>
      </c>
      <c r="V1357" s="2" t="s">
        <v>8782</v>
      </c>
      <c r="W1357" s="2" t="s">
        <v>8779</v>
      </c>
      <c r="X1357" s="2" t="s">
        <v>8778</v>
      </c>
    </row>
    <row r="1358" spans="20:24" x14ac:dyDescent="0.25">
      <c r="T1358" s="2" t="s">
        <v>17006</v>
      </c>
      <c r="U1358" s="2" t="s">
        <v>17005</v>
      </c>
      <c r="V1358" s="2" t="s">
        <v>17004</v>
      </c>
      <c r="W1358" s="2" t="s">
        <v>17007</v>
      </c>
      <c r="X1358" s="2" t="s">
        <v>17008</v>
      </c>
    </row>
    <row r="1359" spans="20:24" x14ac:dyDescent="0.25">
      <c r="T1359" s="2" t="s">
        <v>8775</v>
      </c>
      <c r="U1359" s="2" t="s">
        <v>8776</v>
      </c>
      <c r="V1359" s="2" t="s">
        <v>8777</v>
      </c>
      <c r="W1359" s="2" t="s">
        <v>478</v>
      </c>
      <c r="X1359" s="2" t="s">
        <v>8774</v>
      </c>
    </row>
    <row r="1360" spans="20:24" x14ac:dyDescent="0.25">
      <c r="T1360" s="2" t="s">
        <v>8771</v>
      </c>
      <c r="U1360" s="2" t="s">
        <v>8772</v>
      </c>
      <c r="V1360" s="2" t="s">
        <v>8773</v>
      </c>
      <c r="W1360" s="2" t="s">
        <v>1108</v>
      </c>
      <c r="X1360" s="2" t="s">
        <v>8770</v>
      </c>
    </row>
    <row r="1361" spans="20:24" x14ac:dyDescent="0.25">
      <c r="T1361" s="2" t="s">
        <v>8767</v>
      </c>
      <c r="U1361" s="2" t="s">
        <v>8768</v>
      </c>
      <c r="V1361" s="2" t="s">
        <v>8769</v>
      </c>
      <c r="W1361" s="2" t="s">
        <v>374</v>
      </c>
      <c r="X1361" s="2" t="s">
        <v>8766</v>
      </c>
    </row>
    <row r="1362" spans="20:24" x14ac:dyDescent="0.25">
      <c r="T1362" s="2" t="s">
        <v>8763</v>
      </c>
      <c r="U1362" s="2" t="s">
        <v>8764</v>
      </c>
      <c r="V1362" s="2" t="s">
        <v>8765</v>
      </c>
      <c r="W1362" s="2" t="s">
        <v>187</v>
      </c>
      <c r="X1362" s="2" t="s">
        <v>8762</v>
      </c>
    </row>
    <row r="1363" spans="20:24" x14ac:dyDescent="0.25">
      <c r="T1363" s="2" t="s">
        <v>8759</v>
      </c>
      <c r="U1363" s="2" t="s">
        <v>8760</v>
      </c>
      <c r="V1363" s="2" t="s">
        <v>8761</v>
      </c>
      <c r="W1363" s="2" t="s">
        <v>6285</v>
      </c>
      <c r="X1363" s="2" t="s">
        <v>8758</v>
      </c>
    </row>
    <row r="1364" spans="20:24" x14ac:dyDescent="0.25">
      <c r="T1364" s="2" t="s">
        <v>8755</v>
      </c>
      <c r="U1364" s="2" t="s">
        <v>8756</v>
      </c>
      <c r="V1364" s="2" t="s">
        <v>8757</v>
      </c>
      <c r="W1364" s="2" t="s">
        <v>2245</v>
      </c>
      <c r="X1364" s="2" t="s">
        <v>8751</v>
      </c>
    </row>
    <row r="1365" spans="20:24" x14ac:dyDescent="0.25">
      <c r="T1365" s="2" t="s">
        <v>8752</v>
      </c>
      <c r="U1365" s="2" t="s">
        <v>8753</v>
      </c>
      <c r="V1365" s="2" t="s">
        <v>8754</v>
      </c>
      <c r="W1365" s="2" t="s">
        <v>193</v>
      </c>
      <c r="X1365" s="2" t="s">
        <v>8751</v>
      </c>
    </row>
    <row r="1366" spans="20:24" x14ac:dyDescent="0.25">
      <c r="T1366" s="2" t="s">
        <v>8748</v>
      </c>
      <c r="U1366" s="2" t="s">
        <v>8749</v>
      </c>
      <c r="V1366" s="2" t="s">
        <v>8750</v>
      </c>
      <c r="W1366" s="2" t="s">
        <v>8747</v>
      </c>
      <c r="X1366" s="2" t="s">
        <v>8746</v>
      </c>
    </row>
    <row r="1367" spans="20:24" x14ac:dyDescent="0.25">
      <c r="T1367" s="2" t="s">
        <v>8743</v>
      </c>
      <c r="U1367" s="2" t="s">
        <v>8744</v>
      </c>
      <c r="V1367" s="2" t="s">
        <v>8745</v>
      </c>
      <c r="W1367" s="2" t="s">
        <v>1530</v>
      </c>
      <c r="X1367" s="2" t="s">
        <v>8742</v>
      </c>
    </row>
    <row r="1368" spans="20:24" x14ac:dyDescent="0.25">
      <c r="T1368" s="2" t="s">
        <v>8739</v>
      </c>
      <c r="U1368" s="2" t="s">
        <v>8740</v>
      </c>
      <c r="V1368" s="2" t="s">
        <v>8741</v>
      </c>
      <c r="W1368" s="2" t="s">
        <v>8738</v>
      </c>
      <c r="X1368" s="2" t="s">
        <v>8737</v>
      </c>
    </row>
    <row r="1369" spans="20:24" x14ac:dyDescent="0.25">
      <c r="T1369" s="2" t="s">
        <v>8734</v>
      </c>
      <c r="U1369" s="2" t="s">
        <v>8735</v>
      </c>
      <c r="V1369" s="2" t="s">
        <v>8736</v>
      </c>
      <c r="W1369" s="2" t="s">
        <v>6301</v>
      </c>
      <c r="X1369" s="2" t="s">
        <v>8733</v>
      </c>
    </row>
    <row r="1370" spans="20:24" x14ac:dyDescent="0.25">
      <c r="T1370" s="2" t="s">
        <v>8730</v>
      </c>
      <c r="U1370" s="2" t="s">
        <v>8731</v>
      </c>
      <c r="V1370" s="2" t="s">
        <v>8732</v>
      </c>
      <c r="W1370" s="2" t="s">
        <v>405</v>
      </c>
      <c r="X1370" s="2" t="s">
        <v>8729</v>
      </c>
    </row>
    <row r="1371" spans="20:24" x14ac:dyDescent="0.25">
      <c r="T1371" s="2" t="s">
        <v>8726</v>
      </c>
      <c r="U1371" s="2" t="s">
        <v>8727</v>
      </c>
      <c r="V1371" s="2" t="s">
        <v>8728</v>
      </c>
      <c r="W1371" s="2" t="s">
        <v>1189</v>
      </c>
      <c r="X1371" s="2" t="s">
        <v>8725</v>
      </c>
    </row>
    <row r="1372" spans="20:24" x14ac:dyDescent="0.25">
      <c r="T1372" s="2" t="s">
        <v>8722</v>
      </c>
      <c r="U1372" s="2" t="s">
        <v>8723</v>
      </c>
      <c r="V1372" s="2" t="s">
        <v>8724</v>
      </c>
      <c r="W1372" s="2" t="s">
        <v>8721</v>
      </c>
      <c r="X1372" s="2" t="s">
        <v>8720</v>
      </c>
    </row>
    <row r="1373" spans="20:24" x14ac:dyDescent="0.25">
      <c r="T1373" s="2" t="s">
        <v>8717</v>
      </c>
      <c r="U1373" s="2" t="s">
        <v>8718</v>
      </c>
      <c r="V1373" s="2" t="s">
        <v>8719</v>
      </c>
      <c r="W1373" s="2" t="s">
        <v>1225</v>
      </c>
      <c r="X1373" s="2" t="s">
        <v>8716</v>
      </c>
    </row>
    <row r="1374" spans="20:24" x14ac:dyDescent="0.25">
      <c r="T1374" s="2" t="s">
        <v>8713</v>
      </c>
      <c r="U1374" s="2" t="s">
        <v>8714</v>
      </c>
      <c r="V1374" s="2" t="s">
        <v>8715</v>
      </c>
      <c r="W1374" s="2" t="s">
        <v>8712</v>
      </c>
      <c r="X1374" s="2" t="s">
        <v>8707</v>
      </c>
    </row>
    <row r="1375" spans="20:24" x14ac:dyDescent="0.25">
      <c r="T1375" s="2" t="s">
        <v>8709</v>
      </c>
      <c r="U1375" s="2" t="s">
        <v>8710</v>
      </c>
      <c r="V1375" s="2" t="s">
        <v>8711</v>
      </c>
      <c r="W1375" s="2" t="s">
        <v>8708</v>
      </c>
      <c r="X1375" s="2" t="s">
        <v>8707</v>
      </c>
    </row>
    <row r="1376" spans="20:24" x14ac:dyDescent="0.25">
      <c r="T1376" s="2" t="s">
        <v>8704</v>
      </c>
      <c r="U1376" s="2" t="s">
        <v>8706</v>
      </c>
      <c r="V1376" s="2" t="s">
        <v>8705</v>
      </c>
      <c r="W1376" s="2" t="s">
        <v>211</v>
      </c>
      <c r="X1376" s="2" t="s">
        <v>8703</v>
      </c>
    </row>
    <row r="1377" spans="20:24" x14ac:dyDescent="0.25">
      <c r="T1377" s="2" t="s">
        <v>8700</v>
      </c>
      <c r="U1377" s="2" t="s">
        <v>8701</v>
      </c>
      <c r="V1377" s="2" t="s">
        <v>8702</v>
      </c>
      <c r="W1377" s="2" t="s">
        <v>697</v>
      </c>
      <c r="X1377" s="2" t="s">
        <v>8699</v>
      </c>
    </row>
    <row r="1378" spans="20:24" x14ac:dyDescent="0.25">
      <c r="T1378" s="2" t="s">
        <v>8696</v>
      </c>
      <c r="U1378" s="2" t="s">
        <v>8697</v>
      </c>
      <c r="V1378" s="2" t="s">
        <v>8698</v>
      </c>
      <c r="W1378" s="2" t="s">
        <v>765</v>
      </c>
      <c r="X1378" s="2" t="s">
        <v>8692</v>
      </c>
    </row>
    <row r="1379" spans="20:24" x14ac:dyDescent="0.25">
      <c r="T1379" s="2" t="s">
        <v>8693</v>
      </c>
      <c r="U1379" s="2" t="s">
        <v>8694</v>
      </c>
      <c r="V1379" s="2" t="s">
        <v>8695</v>
      </c>
      <c r="W1379" s="2" t="s">
        <v>277</v>
      </c>
      <c r="X1379" s="2" t="s">
        <v>8692</v>
      </c>
    </row>
    <row r="1380" spans="20:24" x14ac:dyDescent="0.25">
      <c r="T1380" s="2" t="s">
        <v>8689</v>
      </c>
      <c r="U1380" s="2" t="s">
        <v>8690</v>
      </c>
      <c r="V1380" s="2" t="s">
        <v>8691</v>
      </c>
      <c r="W1380" s="2" t="s">
        <v>557</v>
      </c>
      <c r="X1380" s="2" t="s">
        <v>8688</v>
      </c>
    </row>
    <row r="1381" spans="20:24" x14ac:dyDescent="0.25">
      <c r="T1381" s="2" t="s">
        <v>8685</v>
      </c>
      <c r="U1381" s="2" t="s">
        <v>8686</v>
      </c>
      <c r="V1381" s="2" t="s">
        <v>8687</v>
      </c>
      <c r="W1381" s="2" t="s">
        <v>577</v>
      </c>
      <c r="X1381" s="2" t="s">
        <v>8684</v>
      </c>
    </row>
    <row r="1382" spans="20:24" x14ac:dyDescent="0.25">
      <c r="T1382" s="2" t="s">
        <v>8681</v>
      </c>
      <c r="U1382" s="2" t="s">
        <v>8682</v>
      </c>
      <c r="V1382" s="2" t="s">
        <v>8683</v>
      </c>
      <c r="W1382" s="2" t="s">
        <v>1225</v>
      </c>
      <c r="X1382" s="2" t="s">
        <v>8677</v>
      </c>
    </row>
    <row r="1383" spans="20:24" x14ac:dyDescent="0.25">
      <c r="T1383" s="2" t="s">
        <v>8678</v>
      </c>
      <c r="U1383" s="2" t="s">
        <v>8679</v>
      </c>
      <c r="V1383" s="2" t="s">
        <v>8680</v>
      </c>
      <c r="W1383" s="2" t="s">
        <v>277</v>
      </c>
      <c r="X1383" s="2" t="s">
        <v>8677</v>
      </c>
    </row>
    <row r="1384" spans="20:24" x14ac:dyDescent="0.25">
      <c r="T1384" s="2" t="s">
        <v>14427</v>
      </c>
      <c r="U1384" s="2" t="s">
        <v>14426</v>
      </c>
      <c r="V1384" s="2" t="s">
        <v>14662</v>
      </c>
      <c r="W1384" s="2" t="s">
        <v>6165</v>
      </c>
      <c r="X1384" s="2" t="s">
        <v>8677</v>
      </c>
    </row>
    <row r="1385" spans="20:24" x14ac:dyDescent="0.25">
      <c r="T1385" s="2" t="s">
        <v>8674</v>
      </c>
      <c r="U1385" s="2" t="s">
        <v>8675</v>
      </c>
      <c r="V1385" s="2" t="s">
        <v>8676</v>
      </c>
      <c r="W1385" s="2" t="s">
        <v>8673</v>
      </c>
      <c r="X1385" s="2" t="s">
        <v>8672</v>
      </c>
    </row>
    <row r="1386" spans="20:24" x14ac:dyDescent="0.25">
      <c r="T1386" s="2" t="s">
        <v>8669</v>
      </c>
      <c r="U1386" s="2" t="s">
        <v>8670</v>
      </c>
      <c r="V1386" s="2" t="s">
        <v>8671</v>
      </c>
      <c r="W1386" s="2" t="s">
        <v>111</v>
      </c>
      <c r="X1386" s="2" t="s">
        <v>8668</v>
      </c>
    </row>
    <row r="1387" spans="20:24" x14ac:dyDescent="0.25">
      <c r="T1387" s="2" t="s">
        <v>8665</v>
      </c>
      <c r="U1387" s="2" t="s">
        <v>8666</v>
      </c>
      <c r="V1387" s="2" t="s">
        <v>8667</v>
      </c>
      <c r="W1387" s="2" t="s">
        <v>577</v>
      </c>
      <c r="X1387" s="2" t="s">
        <v>8664</v>
      </c>
    </row>
    <row r="1388" spans="20:24" x14ac:dyDescent="0.25">
      <c r="T1388" s="2" t="s">
        <v>8661</v>
      </c>
      <c r="U1388" s="2" t="s">
        <v>8662</v>
      </c>
      <c r="V1388" s="2" t="s">
        <v>8663</v>
      </c>
      <c r="W1388" s="2" t="s">
        <v>248</v>
      </c>
      <c r="X1388" s="2" t="s">
        <v>8660</v>
      </c>
    </row>
    <row r="1389" spans="20:24" x14ac:dyDescent="0.25">
      <c r="T1389" s="2" t="s">
        <v>8657</v>
      </c>
      <c r="U1389" s="2" t="s">
        <v>8658</v>
      </c>
      <c r="V1389" s="2" t="s">
        <v>8659</v>
      </c>
      <c r="W1389" s="2" t="s">
        <v>277</v>
      </c>
      <c r="X1389" s="2" t="s">
        <v>8656</v>
      </c>
    </row>
    <row r="1390" spans="20:24" x14ac:dyDescent="0.25">
      <c r="T1390" s="2" t="s">
        <v>8653</v>
      </c>
      <c r="U1390" s="2" t="s">
        <v>8654</v>
      </c>
      <c r="V1390" s="2" t="s">
        <v>8655</v>
      </c>
      <c r="W1390" s="2" t="s">
        <v>2953</v>
      </c>
      <c r="X1390" s="2" t="s">
        <v>8649</v>
      </c>
    </row>
    <row r="1391" spans="20:24" x14ac:dyDescent="0.25">
      <c r="T1391" s="2" t="s">
        <v>8650</v>
      </c>
      <c r="U1391" s="2" t="s">
        <v>8651</v>
      </c>
      <c r="V1391" s="2" t="s">
        <v>8652</v>
      </c>
      <c r="W1391" s="2" t="s">
        <v>1485</v>
      </c>
      <c r="X1391" s="2" t="s">
        <v>8649</v>
      </c>
    </row>
    <row r="1392" spans="20:24" x14ac:dyDescent="0.25">
      <c r="T1392" s="2" t="s">
        <v>8646</v>
      </c>
      <c r="U1392" s="2" t="s">
        <v>8647</v>
      </c>
      <c r="V1392" s="2" t="s">
        <v>8648</v>
      </c>
      <c r="W1392" s="2" t="s">
        <v>926</v>
      </c>
      <c r="X1392" s="2" t="s">
        <v>8645</v>
      </c>
    </row>
    <row r="1393" spans="20:24" x14ac:dyDescent="0.25">
      <c r="T1393" s="2" t="s">
        <v>8642</v>
      </c>
      <c r="U1393" s="2" t="s">
        <v>8643</v>
      </c>
      <c r="V1393" s="2" t="s">
        <v>8644</v>
      </c>
      <c r="W1393" s="2" t="s">
        <v>248</v>
      </c>
      <c r="X1393" s="2" t="s">
        <v>5256</v>
      </c>
    </row>
    <row r="1394" spans="20:24" x14ac:dyDescent="0.25">
      <c r="T1394" s="2" t="s">
        <v>8639</v>
      </c>
      <c r="U1394" s="2" t="s">
        <v>8640</v>
      </c>
      <c r="V1394" s="2" t="s">
        <v>8641</v>
      </c>
      <c r="W1394" s="2" t="s">
        <v>591</v>
      </c>
      <c r="X1394" s="2" t="s">
        <v>8629</v>
      </c>
    </row>
    <row r="1395" spans="20:24" x14ac:dyDescent="0.25">
      <c r="T1395" s="2" t="s">
        <v>8636</v>
      </c>
      <c r="U1395" s="2" t="s">
        <v>8637</v>
      </c>
      <c r="V1395" s="2" t="s">
        <v>8638</v>
      </c>
      <c r="W1395" s="2" t="s">
        <v>609</v>
      </c>
      <c r="X1395" s="2" t="s">
        <v>8629</v>
      </c>
    </row>
    <row r="1396" spans="20:24" x14ac:dyDescent="0.25">
      <c r="T1396" s="2" t="s">
        <v>8633</v>
      </c>
      <c r="U1396" s="2" t="s">
        <v>8634</v>
      </c>
      <c r="V1396" s="2" t="s">
        <v>8635</v>
      </c>
      <c r="W1396" s="2" t="s">
        <v>1407</v>
      </c>
      <c r="X1396" s="2" t="s">
        <v>8629</v>
      </c>
    </row>
    <row r="1397" spans="20:24" x14ac:dyDescent="0.25">
      <c r="T1397" s="2" t="s">
        <v>8630</v>
      </c>
      <c r="U1397" s="2" t="s">
        <v>8631</v>
      </c>
      <c r="V1397" s="2" t="s">
        <v>8632</v>
      </c>
      <c r="W1397" s="2" t="s">
        <v>89</v>
      </c>
      <c r="X1397" s="2" t="s">
        <v>8629</v>
      </c>
    </row>
    <row r="1398" spans="20:24" x14ac:dyDescent="0.25">
      <c r="T1398" s="2" t="s">
        <v>8626</v>
      </c>
      <c r="U1398" s="2" t="s">
        <v>8627</v>
      </c>
      <c r="V1398" s="2" t="s">
        <v>8628</v>
      </c>
      <c r="W1398" s="2" t="s">
        <v>591</v>
      </c>
      <c r="X1398" s="2" t="s">
        <v>8622</v>
      </c>
    </row>
    <row r="1399" spans="20:24" x14ac:dyDescent="0.25">
      <c r="T1399" s="2" t="s">
        <v>8623</v>
      </c>
      <c r="U1399" s="2" t="s">
        <v>8624</v>
      </c>
      <c r="V1399" s="2" t="s">
        <v>8625</v>
      </c>
      <c r="W1399" s="2" t="s">
        <v>813</v>
      </c>
      <c r="X1399" s="2" t="s">
        <v>8622</v>
      </c>
    </row>
    <row r="1400" spans="20:24" x14ac:dyDescent="0.25">
      <c r="T1400" s="2" t="s">
        <v>8619</v>
      </c>
      <c r="U1400" s="2" t="s">
        <v>8620</v>
      </c>
      <c r="V1400" s="2" t="s">
        <v>8621</v>
      </c>
      <c r="W1400" s="2" t="s">
        <v>8618</v>
      </c>
      <c r="X1400" s="2" t="s">
        <v>8617</v>
      </c>
    </row>
    <row r="1401" spans="20:24" x14ac:dyDescent="0.25">
      <c r="T1401" s="2" t="s">
        <v>8614</v>
      </c>
      <c r="U1401" s="2" t="s">
        <v>8615</v>
      </c>
      <c r="V1401" s="2" t="s">
        <v>8616</v>
      </c>
      <c r="W1401" s="2" t="s">
        <v>3516</v>
      </c>
      <c r="X1401" s="2" t="s">
        <v>8613</v>
      </c>
    </row>
    <row r="1402" spans="20:24" x14ac:dyDescent="0.25">
      <c r="T1402" s="2" t="s">
        <v>8610</v>
      </c>
      <c r="U1402" s="2" t="s">
        <v>8611</v>
      </c>
      <c r="V1402" s="2" t="s">
        <v>8612</v>
      </c>
      <c r="W1402" s="2" t="s">
        <v>2636</v>
      </c>
      <c r="X1402" s="2" t="s">
        <v>8609</v>
      </c>
    </row>
    <row r="1403" spans="20:24" x14ac:dyDescent="0.25">
      <c r="T1403" s="2" t="s">
        <v>8607</v>
      </c>
      <c r="U1403" s="2" t="s">
        <v>8608</v>
      </c>
      <c r="V1403" s="2" t="s">
        <v>17009</v>
      </c>
      <c r="W1403" s="2" t="s">
        <v>1163</v>
      </c>
      <c r="X1403" s="2" t="s">
        <v>8600</v>
      </c>
    </row>
    <row r="1404" spans="20:24" x14ac:dyDescent="0.25">
      <c r="T1404" s="2" t="s">
        <v>8604</v>
      </c>
      <c r="U1404" s="2" t="s">
        <v>8605</v>
      </c>
      <c r="V1404" s="2" t="s">
        <v>8606</v>
      </c>
      <c r="W1404" s="2" t="s">
        <v>5358</v>
      </c>
      <c r="X1404" s="2" t="s">
        <v>8600</v>
      </c>
    </row>
    <row r="1405" spans="20:24" x14ac:dyDescent="0.25">
      <c r="T1405" s="2" t="s">
        <v>8601</v>
      </c>
      <c r="U1405" s="2" t="s">
        <v>8602</v>
      </c>
      <c r="V1405" s="2" t="s">
        <v>8603</v>
      </c>
      <c r="W1405" s="2" t="s">
        <v>6165</v>
      </c>
      <c r="X1405" s="2" t="s">
        <v>8600</v>
      </c>
    </row>
    <row r="1406" spans="20:24" x14ac:dyDescent="0.25">
      <c r="T1406" s="2" t="s">
        <v>8597</v>
      </c>
      <c r="U1406" s="2" t="s">
        <v>8598</v>
      </c>
      <c r="V1406" s="2" t="s">
        <v>8599</v>
      </c>
      <c r="W1406" s="2" t="s">
        <v>2172</v>
      </c>
      <c r="X1406" s="2" t="s">
        <v>8596</v>
      </c>
    </row>
    <row r="1407" spans="20:24" x14ac:dyDescent="0.25">
      <c r="T1407" s="2" t="s">
        <v>8597</v>
      </c>
      <c r="U1407" s="2" t="s">
        <v>14343</v>
      </c>
      <c r="V1407" s="2" t="s">
        <v>8599</v>
      </c>
      <c r="W1407" s="2" t="s">
        <v>2172</v>
      </c>
      <c r="X1407" s="2" t="s">
        <v>8596</v>
      </c>
    </row>
    <row r="1408" spans="20:24" x14ac:dyDescent="0.25">
      <c r="T1408" s="2" t="s">
        <v>8593</v>
      </c>
      <c r="U1408" s="2" t="s">
        <v>8594</v>
      </c>
      <c r="V1408" s="2" t="s">
        <v>8595</v>
      </c>
      <c r="W1408" s="2" t="s">
        <v>8592</v>
      </c>
      <c r="X1408" s="2" t="s">
        <v>8576</v>
      </c>
    </row>
    <row r="1409" spans="20:24" x14ac:dyDescent="0.25">
      <c r="T1409" s="2" t="s">
        <v>8589</v>
      </c>
      <c r="U1409" s="2" t="s">
        <v>8590</v>
      </c>
      <c r="V1409" s="2" t="s">
        <v>8591</v>
      </c>
      <c r="W1409" s="2" t="s">
        <v>1341</v>
      </c>
      <c r="X1409" s="2" t="s">
        <v>8576</v>
      </c>
    </row>
    <row r="1410" spans="20:24" x14ac:dyDescent="0.25">
      <c r="T1410" s="2" t="s">
        <v>8586</v>
      </c>
      <c r="U1410" s="2" t="s">
        <v>8587</v>
      </c>
      <c r="V1410" s="2" t="s">
        <v>8588</v>
      </c>
      <c r="W1410" s="2" t="s">
        <v>2193</v>
      </c>
      <c r="X1410" s="2" t="s">
        <v>8576</v>
      </c>
    </row>
    <row r="1411" spans="20:24" x14ac:dyDescent="0.25">
      <c r="T1411" s="2" t="s">
        <v>8584</v>
      </c>
      <c r="U1411" s="2" t="s">
        <v>8585</v>
      </c>
      <c r="V1411" s="2" t="s">
        <v>17010</v>
      </c>
      <c r="W1411" s="2" t="s">
        <v>5498</v>
      </c>
      <c r="X1411" s="2" t="s">
        <v>8576</v>
      </c>
    </row>
    <row r="1412" spans="20:24" x14ac:dyDescent="0.25">
      <c r="T1412" s="2" t="s">
        <v>8581</v>
      </c>
      <c r="U1412" s="2" t="s">
        <v>8582</v>
      </c>
      <c r="V1412" s="2" t="s">
        <v>8583</v>
      </c>
      <c r="W1412" s="2" t="s">
        <v>7537</v>
      </c>
      <c r="X1412" s="2" t="s">
        <v>8576</v>
      </c>
    </row>
    <row r="1413" spans="20:24" x14ac:dyDescent="0.25">
      <c r="T1413" s="2" t="s">
        <v>8578</v>
      </c>
      <c r="U1413" s="2" t="s">
        <v>8579</v>
      </c>
      <c r="V1413" s="2" t="s">
        <v>8580</v>
      </c>
      <c r="W1413" s="2" t="s">
        <v>8577</v>
      </c>
      <c r="X1413" s="2" t="s">
        <v>8576</v>
      </c>
    </row>
    <row r="1414" spans="20:24" x14ac:dyDescent="0.25">
      <c r="T1414" s="2" t="s">
        <v>8573</v>
      </c>
      <c r="U1414" s="2" t="s">
        <v>8574</v>
      </c>
      <c r="V1414" s="2" t="s">
        <v>8575</v>
      </c>
      <c r="W1414" s="2" t="s">
        <v>8572</v>
      </c>
      <c r="X1414" s="2" t="s">
        <v>8571</v>
      </c>
    </row>
    <row r="1415" spans="20:24" x14ac:dyDescent="0.25">
      <c r="T1415" s="2" t="s">
        <v>8568</v>
      </c>
      <c r="U1415" s="2" t="s">
        <v>8569</v>
      </c>
      <c r="V1415" s="2" t="s">
        <v>8570</v>
      </c>
      <c r="W1415" s="2" t="s">
        <v>591</v>
      </c>
      <c r="X1415" s="2" t="s">
        <v>8567</v>
      </c>
    </row>
    <row r="1416" spans="20:24" x14ac:dyDescent="0.25">
      <c r="T1416" s="2" t="s">
        <v>14665</v>
      </c>
      <c r="U1416" s="2" t="s">
        <v>14664</v>
      </c>
      <c r="V1416" s="2" t="s">
        <v>14663</v>
      </c>
      <c r="W1416" s="2" t="s">
        <v>248</v>
      </c>
      <c r="X1416" s="2" t="s">
        <v>14666</v>
      </c>
    </row>
    <row r="1417" spans="20:24" x14ac:dyDescent="0.25">
      <c r="T1417" s="2" t="s">
        <v>8564</v>
      </c>
      <c r="U1417" s="2" t="s">
        <v>8565</v>
      </c>
      <c r="V1417" s="2" t="s">
        <v>8566</v>
      </c>
      <c r="W1417" s="2" t="s">
        <v>103</v>
      </c>
      <c r="X1417" s="2" t="s">
        <v>8563</v>
      </c>
    </row>
    <row r="1418" spans="20:24" x14ac:dyDescent="0.25">
      <c r="T1418" s="2" t="s">
        <v>16889</v>
      </c>
      <c r="U1418" s="2" t="s">
        <v>16888</v>
      </c>
      <c r="V1418" s="2" t="s">
        <v>16887</v>
      </c>
      <c r="W1418" s="2" t="s">
        <v>193</v>
      </c>
      <c r="X1418" s="2" t="s">
        <v>16890</v>
      </c>
    </row>
    <row r="1419" spans="20:24" x14ac:dyDescent="0.25">
      <c r="T1419" s="2" t="s">
        <v>8560</v>
      </c>
      <c r="U1419" s="2" t="s">
        <v>8561</v>
      </c>
      <c r="V1419" s="2" t="s">
        <v>8562</v>
      </c>
      <c r="W1419" s="2" t="s">
        <v>555</v>
      </c>
      <c r="X1419" s="2" t="s">
        <v>8559</v>
      </c>
    </row>
    <row r="1420" spans="20:24" x14ac:dyDescent="0.25">
      <c r="T1420" s="2" t="s">
        <v>8556</v>
      </c>
      <c r="U1420" s="2" t="s">
        <v>8557</v>
      </c>
      <c r="V1420" s="2" t="s">
        <v>8558</v>
      </c>
      <c r="W1420" s="2" t="s">
        <v>8555</v>
      </c>
      <c r="X1420" s="2" t="s">
        <v>8554</v>
      </c>
    </row>
    <row r="1421" spans="20:24" x14ac:dyDescent="0.25">
      <c r="T1421" s="2" t="s">
        <v>8552</v>
      </c>
      <c r="U1421" s="2" t="s">
        <v>8553</v>
      </c>
      <c r="V1421" s="2" t="s">
        <v>17011</v>
      </c>
      <c r="W1421" s="2" t="s">
        <v>8551</v>
      </c>
      <c r="X1421" s="2" t="s">
        <v>8550</v>
      </c>
    </row>
    <row r="1422" spans="20:24" x14ac:dyDescent="0.25">
      <c r="T1422" s="2" t="s">
        <v>8547</v>
      </c>
      <c r="U1422" s="2" t="s">
        <v>8548</v>
      </c>
      <c r="V1422" s="2" t="s">
        <v>8549</v>
      </c>
      <c r="W1422" s="2" t="s">
        <v>8546</v>
      </c>
      <c r="X1422" s="2" t="s">
        <v>8545</v>
      </c>
    </row>
    <row r="1423" spans="20:24" x14ac:dyDescent="0.25">
      <c r="T1423" s="2" t="s">
        <v>8542</v>
      </c>
      <c r="U1423" s="2" t="s">
        <v>8543</v>
      </c>
      <c r="V1423" s="2" t="s">
        <v>8544</v>
      </c>
      <c r="W1423" s="2" t="s">
        <v>539</v>
      </c>
      <c r="X1423" s="2" t="s">
        <v>8538</v>
      </c>
    </row>
    <row r="1424" spans="20:24" x14ac:dyDescent="0.25">
      <c r="T1424" s="2" t="s">
        <v>8539</v>
      </c>
      <c r="U1424" s="2" t="s">
        <v>8540</v>
      </c>
      <c r="V1424" s="2" t="s">
        <v>8541</v>
      </c>
      <c r="W1424" s="2" t="s">
        <v>1294</v>
      </c>
      <c r="X1424" s="2" t="s">
        <v>8538</v>
      </c>
    </row>
    <row r="1425" spans="20:24" x14ac:dyDescent="0.25">
      <c r="T1425" s="2" t="s">
        <v>8535</v>
      </c>
      <c r="U1425" s="2" t="s">
        <v>8536</v>
      </c>
      <c r="V1425" s="2" t="s">
        <v>8537</v>
      </c>
      <c r="W1425" s="2" t="s">
        <v>634</v>
      </c>
      <c r="X1425" s="2" t="s">
        <v>8534</v>
      </c>
    </row>
    <row r="1426" spans="20:24" x14ac:dyDescent="0.25">
      <c r="T1426" s="2" t="s">
        <v>8531</v>
      </c>
      <c r="U1426" s="2" t="s">
        <v>8532</v>
      </c>
      <c r="V1426" s="2" t="s">
        <v>8533</v>
      </c>
      <c r="W1426" s="2" t="s">
        <v>591</v>
      </c>
      <c r="X1426" s="2" t="s">
        <v>8523</v>
      </c>
    </row>
    <row r="1427" spans="20:24" x14ac:dyDescent="0.25">
      <c r="T1427" s="2" t="s">
        <v>8528</v>
      </c>
      <c r="U1427" s="2" t="s">
        <v>8529</v>
      </c>
      <c r="V1427" s="2" t="s">
        <v>8530</v>
      </c>
      <c r="W1427" s="2" t="s">
        <v>84</v>
      </c>
      <c r="X1427" s="2" t="s">
        <v>8523</v>
      </c>
    </row>
    <row r="1428" spans="20:24" x14ac:dyDescent="0.25">
      <c r="T1428" s="2" t="s">
        <v>8525</v>
      </c>
      <c r="U1428" s="2" t="s">
        <v>8526</v>
      </c>
      <c r="V1428" s="2" t="s">
        <v>8527</v>
      </c>
      <c r="W1428" s="2" t="s">
        <v>8524</v>
      </c>
      <c r="X1428" s="2" t="s">
        <v>8523</v>
      </c>
    </row>
    <row r="1429" spans="20:24" x14ac:dyDescent="0.25">
      <c r="T1429" s="2" t="s">
        <v>8520</v>
      </c>
      <c r="U1429" s="2" t="s">
        <v>8521</v>
      </c>
      <c r="V1429" s="2" t="s">
        <v>8522</v>
      </c>
      <c r="W1429" s="2" t="s">
        <v>3584</v>
      </c>
      <c r="X1429" s="2" t="s">
        <v>8519</v>
      </c>
    </row>
    <row r="1430" spans="20:24" x14ac:dyDescent="0.25">
      <c r="T1430" s="2" t="s">
        <v>8516</v>
      </c>
      <c r="U1430" s="2" t="s">
        <v>8517</v>
      </c>
      <c r="V1430" s="2" t="s">
        <v>8518</v>
      </c>
      <c r="W1430" s="2" t="s">
        <v>193</v>
      </c>
      <c r="X1430" s="2" t="s">
        <v>8515</v>
      </c>
    </row>
    <row r="1431" spans="20:24" x14ac:dyDescent="0.25">
      <c r="T1431" s="2" t="s">
        <v>8512</v>
      </c>
      <c r="U1431" s="2" t="s">
        <v>8513</v>
      </c>
      <c r="V1431" s="2" t="s">
        <v>8514</v>
      </c>
      <c r="W1431" s="2" t="s">
        <v>253</v>
      </c>
      <c r="X1431" s="2" t="s">
        <v>8511</v>
      </c>
    </row>
    <row r="1432" spans="20:24" x14ac:dyDescent="0.25">
      <c r="T1432" s="2" t="s">
        <v>8508</v>
      </c>
      <c r="U1432" s="2" t="s">
        <v>8509</v>
      </c>
      <c r="V1432" s="2" t="s">
        <v>8510</v>
      </c>
      <c r="W1432" s="2" t="s">
        <v>7113</v>
      </c>
      <c r="X1432" s="2" t="s">
        <v>8507</v>
      </c>
    </row>
    <row r="1433" spans="20:24" x14ac:dyDescent="0.25">
      <c r="T1433" s="2" t="s">
        <v>8504</v>
      </c>
      <c r="U1433" s="2" t="s">
        <v>8505</v>
      </c>
      <c r="V1433" s="2" t="s">
        <v>8506</v>
      </c>
      <c r="W1433" s="2" t="s">
        <v>348</v>
      </c>
      <c r="X1433" s="2" t="s">
        <v>8503</v>
      </c>
    </row>
    <row r="1434" spans="20:24" x14ac:dyDescent="0.25">
      <c r="T1434" s="2" t="s">
        <v>8500</v>
      </c>
      <c r="U1434" s="2" t="s">
        <v>8501</v>
      </c>
      <c r="V1434" s="2" t="s">
        <v>8502</v>
      </c>
      <c r="W1434" s="2" t="s">
        <v>555</v>
      </c>
      <c r="X1434" s="2" t="s">
        <v>8499</v>
      </c>
    </row>
    <row r="1435" spans="20:24" x14ac:dyDescent="0.25">
      <c r="T1435" s="2" t="s">
        <v>8490</v>
      </c>
      <c r="U1435" s="2" t="s">
        <v>8491</v>
      </c>
      <c r="V1435" s="2" t="s">
        <v>8492</v>
      </c>
      <c r="W1435" s="2" t="s">
        <v>8489</v>
      </c>
      <c r="X1435" s="2" t="s">
        <v>8488</v>
      </c>
    </row>
    <row r="1436" spans="20:24" x14ac:dyDescent="0.25">
      <c r="T1436" s="2" t="s">
        <v>17427</v>
      </c>
      <c r="U1436" s="2" t="s">
        <v>8497</v>
      </c>
      <c r="V1436" s="2" t="s">
        <v>8498</v>
      </c>
      <c r="W1436" s="2" t="s">
        <v>240</v>
      </c>
      <c r="X1436" s="2" t="s">
        <v>8488</v>
      </c>
    </row>
    <row r="1437" spans="20:24" x14ac:dyDescent="0.25">
      <c r="T1437" s="2" t="s">
        <v>8485</v>
      </c>
      <c r="U1437" s="2" t="s">
        <v>8486</v>
      </c>
      <c r="V1437" s="2" t="s">
        <v>8487</v>
      </c>
      <c r="W1437" s="2" t="s">
        <v>438</v>
      </c>
      <c r="X1437" s="2" t="s">
        <v>8484</v>
      </c>
    </row>
    <row r="1438" spans="20:24" x14ac:dyDescent="0.25">
      <c r="T1438" s="2" t="s">
        <v>8481</v>
      </c>
      <c r="U1438" s="2" t="s">
        <v>8482</v>
      </c>
      <c r="V1438" s="2" t="s">
        <v>8483</v>
      </c>
      <c r="W1438" s="2" t="s">
        <v>478</v>
      </c>
      <c r="X1438" s="2" t="s">
        <v>8480</v>
      </c>
    </row>
    <row r="1439" spans="20:24" x14ac:dyDescent="0.25">
      <c r="T1439" s="2" t="s">
        <v>17428</v>
      </c>
      <c r="U1439" s="2" t="s">
        <v>8495</v>
      </c>
      <c r="V1439" s="2" t="s">
        <v>8496</v>
      </c>
      <c r="W1439" s="2" t="s">
        <v>8494</v>
      </c>
      <c r="X1439" s="2" t="s">
        <v>8493</v>
      </c>
    </row>
    <row r="1440" spans="20:24" x14ac:dyDescent="0.25">
      <c r="T1440" s="2" t="s">
        <v>8477</v>
      </c>
      <c r="U1440" s="2" t="s">
        <v>8478</v>
      </c>
      <c r="V1440" s="2" t="s">
        <v>8479</v>
      </c>
      <c r="W1440" s="2" t="s">
        <v>253</v>
      </c>
      <c r="X1440" s="2" t="s">
        <v>8476</v>
      </c>
    </row>
    <row r="1441" spans="20:24" x14ac:dyDescent="0.25">
      <c r="T1441" s="2" t="s">
        <v>8473</v>
      </c>
      <c r="U1441" s="2" t="s">
        <v>8474</v>
      </c>
      <c r="V1441" s="2" t="s">
        <v>8475</v>
      </c>
      <c r="W1441" s="2" t="s">
        <v>8472</v>
      </c>
      <c r="X1441" s="2" t="s">
        <v>8471</v>
      </c>
    </row>
    <row r="1442" spans="20:24" x14ac:dyDescent="0.25">
      <c r="T1442" s="2" t="s">
        <v>17431</v>
      </c>
      <c r="U1442" s="2" t="s">
        <v>17430</v>
      </c>
      <c r="V1442" s="2" t="s">
        <v>17429</v>
      </c>
      <c r="W1442" s="2" t="s">
        <v>765</v>
      </c>
      <c r="X1442" s="2" t="s">
        <v>17432</v>
      </c>
    </row>
    <row r="1443" spans="20:24" x14ac:dyDescent="0.25">
      <c r="T1443" s="2" t="s">
        <v>18007</v>
      </c>
      <c r="U1443" s="2" t="s">
        <v>8470</v>
      </c>
      <c r="V1443" s="2" t="s">
        <v>17433</v>
      </c>
      <c r="W1443" s="2" t="s">
        <v>18008</v>
      </c>
      <c r="X1443" s="2" t="s">
        <v>8469</v>
      </c>
    </row>
    <row r="1444" spans="20:24" x14ac:dyDescent="0.25">
      <c r="T1444" s="2" t="s">
        <v>8466</v>
      </c>
      <c r="U1444" s="2" t="s">
        <v>8467</v>
      </c>
      <c r="V1444" s="2" t="s">
        <v>8468</v>
      </c>
      <c r="W1444" s="2" t="s">
        <v>821</v>
      </c>
      <c r="X1444" s="2" t="s">
        <v>8465</v>
      </c>
    </row>
    <row r="1445" spans="20:24" x14ac:dyDescent="0.25">
      <c r="T1445" s="2" t="s">
        <v>8463</v>
      </c>
      <c r="U1445" s="2" t="s">
        <v>8464</v>
      </c>
      <c r="V1445" s="2" t="s">
        <v>17012</v>
      </c>
      <c r="W1445" s="2" t="s">
        <v>374</v>
      </c>
      <c r="X1445" s="2" t="s">
        <v>8459</v>
      </c>
    </row>
    <row r="1446" spans="20:24" x14ac:dyDescent="0.25">
      <c r="T1446" s="2" t="s">
        <v>8460</v>
      </c>
      <c r="U1446" s="2" t="s">
        <v>8461</v>
      </c>
      <c r="V1446" s="2" t="s">
        <v>8462</v>
      </c>
      <c r="W1446" s="2" t="s">
        <v>331</v>
      </c>
      <c r="X1446" s="2" t="s">
        <v>8459</v>
      </c>
    </row>
    <row r="1447" spans="20:24" x14ac:dyDescent="0.25">
      <c r="T1447" s="2" t="s">
        <v>8456</v>
      </c>
      <c r="U1447" s="2" t="s">
        <v>8457</v>
      </c>
      <c r="V1447" s="2" t="s">
        <v>8458</v>
      </c>
      <c r="W1447" s="2" t="s">
        <v>577</v>
      </c>
      <c r="X1447" s="2" t="s">
        <v>8455</v>
      </c>
    </row>
    <row r="1448" spans="20:24" x14ac:dyDescent="0.25">
      <c r="T1448" s="2" t="s">
        <v>8452</v>
      </c>
      <c r="U1448" s="2" t="s">
        <v>8453</v>
      </c>
      <c r="V1448" s="2" t="s">
        <v>8454</v>
      </c>
      <c r="W1448" s="2" t="s">
        <v>4919</v>
      </c>
      <c r="X1448" s="2" t="s">
        <v>8451</v>
      </c>
    </row>
    <row r="1449" spans="20:24" x14ac:dyDescent="0.25">
      <c r="T1449" s="2" t="s">
        <v>8448</v>
      </c>
      <c r="U1449" s="2" t="s">
        <v>8449</v>
      </c>
      <c r="V1449" s="2" t="s">
        <v>8450</v>
      </c>
      <c r="W1449" s="2" t="s">
        <v>8447</v>
      </c>
      <c r="X1449" s="2" t="s">
        <v>8446</v>
      </c>
    </row>
    <row r="1450" spans="20:24" x14ac:dyDescent="0.25">
      <c r="T1450" s="2" t="s">
        <v>8443</v>
      </c>
      <c r="U1450" s="2" t="s">
        <v>8444</v>
      </c>
      <c r="V1450" s="2" t="s">
        <v>8445</v>
      </c>
      <c r="W1450" s="2" t="s">
        <v>981</v>
      </c>
      <c r="X1450" s="2" t="s">
        <v>8442</v>
      </c>
    </row>
    <row r="1451" spans="20:24" x14ac:dyDescent="0.25">
      <c r="T1451" s="2" t="s">
        <v>8439</v>
      </c>
      <c r="U1451" s="2" t="s">
        <v>8440</v>
      </c>
      <c r="V1451" s="2" t="s">
        <v>8441</v>
      </c>
      <c r="W1451" s="2" t="s">
        <v>317</v>
      </c>
      <c r="X1451" s="2" t="s">
        <v>8438</v>
      </c>
    </row>
    <row r="1452" spans="20:24" x14ac:dyDescent="0.25">
      <c r="T1452" s="2" t="s">
        <v>8435</v>
      </c>
      <c r="U1452" s="2" t="s">
        <v>8436</v>
      </c>
      <c r="V1452" s="2" t="s">
        <v>8437</v>
      </c>
      <c r="W1452" s="2" t="s">
        <v>1238</v>
      </c>
      <c r="X1452" s="2" t="s">
        <v>8434</v>
      </c>
    </row>
    <row r="1453" spans="20:24" x14ac:dyDescent="0.25">
      <c r="T1453" s="2" t="s">
        <v>17268</v>
      </c>
      <c r="U1453" s="2" t="s">
        <v>17267</v>
      </c>
      <c r="V1453" s="2" t="s">
        <v>17266</v>
      </c>
      <c r="W1453" s="2" t="s">
        <v>17269</v>
      </c>
      <c r="X1453" s="2" t="s">
        <v>17270</v>
      </c>
    </row>
    <row r="1454" spans="20:24" x14ac:dyDescent="0.25">
      <c r="T1454" s="2" t="s">
        <v>8431</v>
      </c>
      <c r="U1454" s="2" t="s">
        <v>8432</v>
      </c>
      <c r="V1454" s="2" t="s">
        <v>8433</v>
      </c>
      <c r="W1454" s="2" t="s">
        <v>5555</v>
      </c>
      <c r="X1454" s="2" t="s">
        <v>8430</v>
      </c>
    </row>
    <row r="1455" spans="20:24" x14ac:dyDescent="0.25">
      <c r="T1455" s="2" t="s">
        <v>8427</v>
      </c>
      <c r="U1455" s="2" t="s">
        <v>8428</v>
      </c>
      <c r="V1455" s="2" t="s">
        <v>8429</v>
      </c>
      <c r="W1455" s="2" t="s">
        <v>985</v>
      </c>
      <c r="X1455" s="2" t="s">
        <v>8426</v>
      </c>
    </row>
    <row r="1456" spans="20:24" x14ac:dyDescent="0.25">
      <c r="T1456" s="2" t="s">
        <v>8423</v>
      </c>
      <c r="U1456" s="2" t="s">
        <v>8424</v>
      </c>
      <c r="V1456" s="2" t="s">
        <v>8425</v>
      </c>
      <c r="W1456" s="2" t="s">
        <v>8422</v>
      </c>
      <c r="X1456" s="2" t="s">
        <v>8418</v>
      </c>
    </row>
    <row r="1457" spans="20:24" x14ac:dyDescent="0.25">
      <c r="T1457" s="2" t="s">
        <v>8419</v>
      </c>
      <c r="U1457" s="2" t="s">
        <v>8420</v>
      </c>
      <c r="V1457" s="2" t="s">
        <v>8421</v>
      </c>
      <c r="W1457" s="2" t="s">
        <v>173</v>
      </c>
      <c r="X1457" s="2" t="s">
        <v>8418</v>
      </c>
    </row>
    <row r="1458" spans="20:24" x14ac:dyDescent="0.25">
      <c r="T1458" s="2" t="s">
        <v>8415</v>
      </c>
      <c r="U1458" s="2" t="s">
        <v>8416</v>
      </c>
      <c r="V1458" s="2" t="s">
        <v>8417</v>
      </c>
      <c r="W1458" s="2" t="s">
        <v>4166</v>
      </c>
      <c r="X1458" s="2" t="s">
        <v>8411</v>
      </c>
    </row>
    <row r="1459" spans="20:24" x14ac:dyDescent="0.25">
      <c r="T1459" s="2" t="s">
        <v>8412</v>
      </c>
      <c r="U1459" s="2" t="s">
        <v>8413</v>
      </c>
      <c r="V1459" s="2" t="s">
        <v>8414</v>
      </c>
      <c r="W1459" s="2" t="s">
        <v>207</v>
      </c>
      <c r="X1459" s="2" t="s">
        <v>8411</v>
      </c>
    </row>
    <row r="1460" spans="20:24" x14ac:dyDescent="0.25">
      <c r="T1460" s="2" t="s">
        <v>8408</v>
      </c>
      <c r="U1460" s="2" t="s">
        <v>8409</v>
      </c>
      <c r="V1460" s="2" t="s">
        <v>8410</v>
      </c>
      <c r="W1460" s="2" t="s">
        <v>8407</v>
      </c>
      <c r="X1460" s="2" t="s">
        <v>8406</v>
      </c>
    </row>
    <row r="1461" spans="20:24" x14ac:dyDescent="0.25">
      <c r="T1461" s="2" t="s">
        <v>8403</v>
      </c>
      <c r="U1461" s="2" t="s">
        <v>8404</v>
      </c>
      <c r="V1461" s="2" t="s">
        <v>8405</v>
      </c>
      <c r="W1461" s="2" t="s">
        <v>193</v>
      </c>
      <c r="X1461" s="2" t="s">
        <v>8402</v>
      </c>
    </row>
    <row r="1462" spans="20:24" x14ac:dyDescent="0.25">
      <c r="T1462" s="2" t="s">
        <v>8399</v>
      </c>
      <c r="U1462" s="2" t="s">
        <v>8400</v>
      </c>
      <c r="V1462" s="2" t="s">
        <v>8401</v>
      </c>
      <c r="W1462" s="2" t="s">
        <v>282</v>
      </c>
      <c r="X1462" s="2" t="s">
        <v>8398</v>
      </c>
    </row>
    <row r="1463" spans="20:24" x14ac:dyDescent="0.25">
      <c r="T1463" s="2" t="s">
        <v>8395</v>
      </c>
      <c r="U1463" s="2" t="s">
        <v>8396</v>
      </c>
      <c r="V1463" s="2" t="s">
        <v>8397</v>
      </c>
      <c r="W1463" s="2" t="s">
        <v>905</v>
      </c>
      <c r="X1463" s="2" t="s">
        <v>8387</v>
      </c>
    </row>
    <row r="1464" spans="20:24" x14ac:dyDescent="0.25">
      <c r="T1464" s="2" t="s">
        <v>8392</v>
      </c>
      <c r="U1464" s="2" t="s">
        <v>8393</v>
      </c>
      <c r="V1464" s="2" t="s">
        <v>8394</v>
      </c>
      <c r="W1464" s="2" t="s">
        <v>557</v>
      </c>
      <c r="X1464" s="2" t="s">
        <v>8387</v>
      </c>
    </row>
    <row r="1465" spans="20:24" x14ac:dyDescent="0.25">
      <c r="T1465" s="2" t="s">
        <v>8389</v>
      </c>
      <c r="U1465" s="2" t="s">
        <v>8390</v>
      </c>
      <c r="V1465" s="2" t="s">
        <v>8391</v>
      </c>
      <c r="W1465" s="2" t="s">
        <v>8388</v>
      </c>
      <c r="X1465" s="2" t="s">
        <v>8387</v>
      </c>
    </row>
    <row r="1466" spans="20:24" x14ac:dyDescent="0.25">
      <c r="T1466" s="2" t="s">
        <v>8384</v>
      </c>
      <c r="U1466" s="2" t="s">
        <v>8385</v>
      </c>
      <c r="V1466" s="2" t="s">
        <v>8386</v>
      </c>
      <c r="W1466" s="2" t="s">
        <v>1294</v>
      </c>
      <c r="X1466" s="2" t="s">
        <v>8383</v>
      </c>
    </row>
    <row r="1467" spans="20:24" x14ac:dyDescent="0.25">
      <c r="T1467" s="2" t="s">
        <v>8380</v>
      </c>
      <c r="U1467" s="2" t="s">
        <v>8381</v>
      </c>
      <c r="V1467" s="2" t="s">
        <v>8382</v>
      </c>
      <c r="W1467" s="2" t="s">
        <v>8379</v>
      </c>
      <c r="X1467" s="2" t="s">
        <v>8378</v>
      </c>
    </row>
    <row r="1468" spans="20:24" x14ac:dyDescent="0.25">
      <c r="T1468" s="2" t="s">
        <v>8375</v>
      </c>
      <c r="U1468" s="2" t="s">
        <v>8376</v>
      </c>
      <c r="V1468" s="2" t="s">
        <v>8377</v>
      </c>
      <c r="W1468" s="2" t="s">
        <v>3584</v>
      </c>
      <c r="X1468" s="2" t="s">
        <v>8374</v>
      </c>
    </row>
    <row r="1469" spans="20:24" x14ac:dyDescent="0.25">
      <c r="T1469" s="2" t="s">
        <v>8371</v>
      </c>
      <c r="U1469" s="2" t="s">
        <v>8372</v>
      </c>
      <c r="V1469" s="2" t="s">
        <v>8373</v>
      </c>
      <c r="W1469" s="2" t="s">
        <v>606</v>
      </c>
      <c r="X1469" s="2" t="s">
        <v>8370</v>
      </c>
    </row>
    <row r="1470" spans="20:24" x14ac:dyDescent="0.25">
      <c r="T1470" s="2" t="s">
        <v>8367</v>
      </c>
      <c r="U1470" s="2" t="s">
        <v>8368</v>
      </c>
      <c r="V1470" s="2" t="s">
        <v>8369</v>
      </c>
      <c r="W1470" s="2" t="s">
        <v>445</v>
      </c>
      <c r="X1470" s="2" t="s">
        <v>8366</v>
      </c>
    </row>
    <row r="1471" spans="20:24" x14ac:dyDescent="0.25">
      <c r="T1471" s="2" t="s">
        <v>8363</v>
      </c>
      <c r="U1471" s="2" t="s">
        <v>8364</v>
      </c>
      <c r="V1471" s="2" t="s">
        <v>8365</v>
      </c>
      <c r="W1471" s="2" t="s">
        <v>539</v>
      </c>
      <c r="X1471" s="2" t="s">
        <v>8359</v>
      </c>
    </row>
    <row r="1472" spans="20:24" x14ac:dyDescent="0.25">
      <c r="T1472" s="2" t="s">
        <v>8360</v>
      </c>
      <c r="U1472" s="2" t="s">
        <v>8361</v>
      </c>
      <c r="V1472" s="2" t="s">
        <v>8362</v>
      </c>
      <c r="W1472" s="2" t="s">
        <v>7993</v>
      </c>
      <c r="X1472" s="2" t="s">
        <v>8359</v>
      </c>
    </row>
    <row r="1473" spans="20:24" x14ac:dyDescent="0.25">
      <c r="T1473" s="2" t="s">
        <v>8356</v>
      </c>
      <c r="U1473" s="2" t="s">
        <v>8357</v>
      </c>
      <c r="V1473" s="2" t="s">
        <v>8358</v>
      </c>
      <c r="W1473" s="2" t="s">
        <v>508</v>
      </c>
      <c r="X1473" s="2" t="s">
        <v>8355</v>
      </c>
    </row>
    <row r="1474" spans="20:24" x14ac:dyDescent="0.25">
      <c r="T1474" s="2" t="s">
        <v>8352</v>
      </c>
      <c r="U1474" s="2" t="s">
        <v>8353</v>
      </c>
      <c r="V1474" s="2" t="s">
        <v>8354</v>
      </c>
      <c r="W1474" s="2" t="s">
        <v>7145</v>
      </c>
      <c r="X1474" s="2" t="s">
        <v>8351</v>
      </c>
    </row>
    <row r="1475" spans="20:24" x14ac:dyDescent="0.25">
      <c r="T1475" s="2" t="s">
        <v>8348</v>
      </c>
      <c r="U1475" s="2" t="s">
        <v>8349</v>
      </c>
      <c r="V1475" s="2" t="s">
        <v>8350</v>
      </c>
      <c r="W1475" s="2" t="s">
        <v>8347</v>
      </c>
      <c r="X1475" s="2" t="s">
        <v>8346</v>
      </c>
    </row>
    <row r="1476" spans="20:24" x14ac:dyDescent="0.25">
      <c r="T1476" s="2" t="s">
        <v>8343</v>
      </c>
      <c r="U1476" s="2" t="s">
        <v>8344</v>
      </c>
      <c r="V1476" s="2" t="s">
        <v>8345</v>
      </c>
      <c r="W1476" s="2" t="s">
        <v>596</v>
      </c>
      <c r="X1476" s="2" t="s">
        <v>8336</v>
      </c>
    </row>
    <row r="1477" spans="20:24" x14ac:dyDescent="0.25">
      <c r="T1477" s="2" t="s">
        <v>8340</v>
      </c>
      <c r="U1477" s="2" t="s">
        <v>8341</v>
      </c>
      <c r="V1477" s="2" t="s">
        <v>8342</v>
      </c>
      <c r="W1477" s="2" t="s">
        <v>5580</v>
      </c>
      <c r="X1477" s="2" t="s">
        <v>8336</v>
      </c>
    </row>
    <row r="1478" spans="20:24" x14ac:dyDescent="0.25">
      <c r="T1478" s="2" t="s">
        <v>8337</v>
      </c>
      <c r="U1478" s="2" t="s">
        <v>8338</v>
      </c>
      <c r="V1478" s="2" t="s">
        <v>8339</v>
      </c>
      <c r="W1478" s="2" t="s">
        <v>557</v>
      </c>
      <c r="X1478" s="2" t="s">
        <v>8336</v>
      </c>
    </row>
    <row r="1479" spans="20:24" x14ac:dyDescent="0.25">
      <c r="T1479" s="2" t="s">
        <v>8333</v>
      </c>
      <c r="U1479" s="2" t="s">
        <v>8334</v>
      </c>
      <c r="V1479" s="2" t="s">
        <v>8335</v>
      </c>
      <c r="W1479" s="2" t="s">
        <v>438</v>
      </c>
      <c r="X1479" s="2" t="s">
        <v>8332</v>
      </c>
    </row>
    <row r="1480" spans="20:24" x14ac:dyDescent="0.25">
      <c r="T1480" s="2" t="s">
        <v>8330</v>
      </c>
      <c r="U1480" s="2" t="s">
        <v>8331</v>
      </c>
      <c r="V1480" s="2" t="s">
        <v>14667</v>
      </c>
      <c r="W1480" s="2" t="s">
        <v>629</v>
      </c>
      <c r="X1480" s="2" t="s">
        <v>8329</v>
      </c>
    </row>
    <row r="1481" spans="20:24" x14ac:dyDescent="0.25">
      <c r="T1481" s="2" t="s">
        <v>8326</v>
      </c>
      <c r="U1481" s="2" t="s">
        <v>8327</v>
      </c>
      <c r="V1481" s="2" t="s">
        <v>8328</v>
      </c>
      <c r="W1481" s="2" t="s">
        <v>8325</v>
      </c>
      <c r="X1481" s="2" t="s">
        <v>8324</v>
      </c>
    </row>
    <row r="1482" spans="20:24" x14ac:dyDescent="0.25">
      <c r="T1482" s="2" t="s">
        <v>8321</v>
      </c>
      <c r="U1482" s="2" t="s">
        <v>8322</v>
      </c>
      <c r="V1482" s="2" t="s">
        <v>8323</v>
      </c>
      <c r="W1482" s="2" t="s">
        <v>3730</v>
      </c>
      <c r="X1482" s="2" t="s">
        <v>8320</v>
      </c>
    </row>
    <row r="1483" spans="20:24" x14ac:dyDescent="0.25">
      <c r="T1483" s="2" t="s">
        <v>8317</v>
      </c>
      <c r="U1483" s="2" t="s">
        <v>8318</v>
      </c>
      <c r="V1483" s="2" t="s">
        <v>8319</v>
      </c>
      <c r="W1483" s="2" t="s">
        <v>539</v>
      </c>
      <c r="X1483" s="2" t="s">
        <v>8316</v>
      </c>
    </row>
    <row r="1484" spans="20:24" x14ac:dyDescent="0.25">
      <c r="T1484" s="2" t="s">
        <v>8313</v>
      </c>
      <c r="U1484" s="2" t="s">
        <v>8314</v>
      </c>
      <c r="V1484" s="2" t="s">
        <v>8315</v>
      </c>
      <c r="W1484" s="2" t="s">
        <v>706</v>
      </c>
      <c r="X1484" s="2" t="s">
        <v>8312</v>
      </c>
    </row>
    <row r="1485" spans="20:24" x14ac:dyDescent="0.25">
      <c r="T1485" s="2" t="s">
        <v>8309</v>
      </c>
      <c r="U1485" s="2" t="s">
        <v>8310</v>
      </c>
      <c r="V1485" s="2" t="s">
        <v>8311</v>
      </c>
      <c r="W1485" s="2" t="s">
        <v>311</v>
      </c>
      <c r="X1485" s="2" t="s">
        <v>8308</v>
      </c>
    </row>
    <row r="1486" spans="20:24" x14ac:dyDescent="0.25">
      <c r="T1486" s="2" t="s">
        <v>8305</v>
      </c>
      <c r="U1486" s="2" t="s">
        <v>8306</v>
      </c>
      <c r="V1486" s="2" t="s">
        <v>8307</v>
      </c>
      <c r="W1486" s="2" t="s">
        <v>8304</v>
      </c>
      <c r="X1486" s="2" t="s">
        <v>8303</v>
      </c>
    </row>
    <row r="1487" spans="20:24" x14ac:dyDescent="0.25">
      <c r="T1487" s="2" t="s">
        <v>8300</v>
      </c>
      <c r="U1487" s="2" t="s">
        <v>8301</v>
      </c>
      <c r="V1487" s="2" t="s">
        <v>8302</v>
      </c>
      <c r="W1487" s="2" t="s">
        <v>3078</v>
      </c>
      <c r="X1487" s="2" t="s">
        <v>8299</v>
      </c>
    </row>
    <row r="1488" spans="20:24" x14ac:dyDescent="0.25">
      <c r="T1488" s="2" t="s">
        <v>8296</v>
      </c>
      <c r="U1488" s="2" t="s">
        <v>8297</v>
      </c>
      <c r="V1488" s="2" t="s">
        <v>8298</v>
      </c>
      <c r="W1488" s="2" t="s">
        <v>315</v>
      </c>
      <c r="X1488" s="2" t="s">
        <v>8289</v>
      </c>
    </row>
    <row r="1489" spans="20:24" x14ac:dyDescent="0.25">
      <c r="T1489" s="2" t="s">
        <v>8293</v>
      </c>
      <c r="U1489" s="2" t="s">
        <v>8294</v>
      </c>
      <c r="V1489" s="2" t="s">
        <v>8295</v>
      </c>
      <c r="W1489" s="2" t="s">
        <v>4240</v>
      </c>
      <c r="X1489" s="2" t="s">
        <v>8289</v>
      </c>
    </row>
    <row r="1490" spans="20:24" x14ac:dyDescent="0.25">
      <c r="T1490" s="2" t="s">
        <v>8290</v>
      </c>
      <c r="U1490" s="2" t="s">
        <v>8291</v>
      </c>
      <c r="V1490" s="2" t="s">
        <v>8292</v>
      </c>
      <c r="W1490" s="2" t="s">
        <v>508</v>
      </c>
      <c r="X1490" s="2" t="s">
        <v>8289</v>
      </c>
    </row>
    <row r="1491" spans="20:24" x14ac:dyDescent="0.25">
      <c r="T1491" s="2" t="s">
        <v>8286</v>
      </c>
      <c r="U1491" s="2" t="s">
        <v>8287</v>
      </c>
      <c r="V1491" s="2" t="s">
        <v>8288</v>
      </c>
      <c r="W1491" s="2" t="s">
        <v>258</v>
      </c>
      <c r="X1491" s="2" t="s">
        <v>8285</v>
      </c>
    </row>
    <row r="1492" spans="20:24" x14ac:dyDescent="0.25">
      <c r="T1492" s="2" t="s">
        <v>8282</v>
      </c>
      <c r="U1492" s="2" t="s">
        <v>8283</v>
      </c>
      <c r="V1492" s="2" t="s">
        <v>8284</v>
      </c>
      <c r="W1492" s="2" t="s">
        <v>107</v>
      </c>
      <c r="X1492" s="2" t="s">
        <v>8281</v>
      </c>
    </row>
    <row r="1493" spans="20:24" x14ac:dyDescent="0.25">
      <c r="T1493" s="2" t="s">
        <v>8278</v>
      </c>
      <c r="U1493" s="2" t="s">
        <v>8279</v>
      </c>
      <c r="V1493" s="2" t="s">
        <v>8280</v>
      </c>
      <c r="W1493" s="2" t="s">
        <v>697</v>
      </c>
      <c r="X1493" s="2" t="s">
        <v>8268</v>
      </c>
    </row>
    <row r="1494" spans="20:24" x14ac:dyDescent="0.25">
      <c r="T1494" s="2" t="s">
        <v>8275</v>
      </c>
      <c r="U1494" s="2" t="s">
        <v>8276</v>
      </c>
      <c r="V1494" s="2" t="s">
        <v>8277</v>
      </c>
      <c r="W1494" s="2" t="s">
        <v>3593</v>
      </c>
      <c r="X1494" s="2" t="s">
        <v>8268</v>
      </c>
    </row>
    <row r="1495" spans="20:24" x14ac:dyDescent="0.25">
      <c r="T1495" s="2" t="s">
        <v>8272</v>
      </c>
      <c r="U1495" s="2" t="s">
        <v>8273</v>
      </c>
      <c r="V1495" s="2" t="s">
        <v>8274</v>
      </c>
      <c r="W1495" s="2" t="s">
        <v>207</v>
      </c>
      <c r="X1495" s="2" t="s">
        <v>8268</v>
      </c>
    </row>
    <row r="1496" spans="20:24" x14ac:dyDescent="0.25">
      <c r="T1496" s="2" t="s">
        <v>8269</v>
      </c>
      <c r="U1496" s="2" t="s">
        <v>8270</v>
      </c>
      <c r="V1496" s="2" t="s">
        <v>8271</v>
      </c>
      <c r="W1496" s="2" t="s">
        <v>216</v>
      </c>
      <c r="X1496" s="2" t="s">
        <v>8268</v>
      </c>
    </row>
    <row r="1497" spans="20:24" x14ac:dyDescent="0.25">
      <c r="T1497" s="2" t="s">
        <v>8265</v>
      </c>
      <c r="U1497" s="2" t="s">
        <v>8266</v>
      </c>
      <c r="V1497" s="2" t="s">
        <v>8267</v>
      </c>
      <c r="W1497" s="2" t="s">
        <v>817</v>
      </c>
      <c r="X1497" s="2" t="s">
        <v>8264</v>
      </c>
    </row>
    <row r="1498" spans="20:24" x14ac:dyDescent="0.25">
      <c r="T1498" s="2" t="s">
        <v>8261</v>
      </c>
      <c r="U1498" s="2" t="s">
        <v>8262</v>
      </c>
      <c r="V1498" s="2" t="s">
        <v>8263</v>
      </c>
      <c r="W1498" s="2" t="s">
        <v>1494</v>
      </c>
      <c r="X1498" s="2" t="s">
        <v>8260</v>
      </c>
    </row>
    <row r="1499" spans="20:24" x14ac:dyDescent="0.25">
      <c r="T1499" s="2" t="s">
        <v>8257</v>
      </c>
      <c r="U1499" s="2" t="s">
        <v>8258</v>
      </c>
      <c r="V1499" s="2" t="s">
        <v>8259</v>
      </c>
      <c r="W1499" s="2" t="s">
        <v>155</v>
      </c>
      <c r="X1499" s="2" t="s">
        <v>8256</v>
      </c>
    </row>
    <row r="1500" spans="20:24" x14ac:dyDescent="0.25">
      <c r="T1500" s="2" t="s">
        <v>8253</v>
      </c>
      <c r="U1500" s="2" t="s">
        <v>8254</v>
      </c>
      <c r="V1500" s="2" t="s">
        <v>8255</v>
      </c>
      <c r="W1500" s="2" t="s">
        <v>8252</v>
      </c>
      <c r="X1500" s="2" t="s">
        <v>8251</v>
      </c>
    </row>
    <row r="1501" spans="20:24" x14ac:dyDescent="0.25">
      <c r="T1501" s="2" t="s">
        <v>8248</v>
      </c>
      <c r="U1501" s="2" t="s">
        <v>8249</v>
      </c>
      <c r="V1501" s="2" t="s">
        <v>8250</v>
      </c>
      <c r="W1501" s="2" t="s">
        <v>8247</v>
      </c>
      <c r="X1501" s="2" t="s">
        <v>8246</v>
      </c>
    </row>
    <row r="1502" spans="20:24" x14ac:dyDescent="0.25">
      <c r="T1502" s="2" t="s">
        <v>8243</v>
      </c>
      <c r="U1502" s="2" t="s">
        <v>8244</v>
      </c>
      <c r="V1502" s="2" t="s">
        <v>8245</v>
      </c>
      <c r="W1502" s="2" t="s">
        <v>322</v>
      </c>
      <c r="X1502" s="2" t="s">
        <v>8242</v>
      </c>
    </row>
    <row r="1503" spans="20:24" x14ac:dyDescent="0.25">
      <c r="T1503" s="2" t="s">
        <v>8239</v>
      </c>
      <c r="U1503" s="2" t="s">
        <v>8240</v>
      </c>
      <c r="V1503" s="2" t="s">
        <v>8241</v>
      </c>
      <c r="W1503" s="2" t="s">
        <v>173</v>
      </c>
      <c r="X1503" s="2" t="s">
        <v>8238</v>
      </c>
    </row>
    <row r="1504" spans="20:24" x14ac:dyDescent="0.25">
      <c r="T1504" s="2" t="s">
        <v>8235</v>
      </c>
      <c r="U1504" s="2" t="s">
        <v>8236</v>
      </c>
      <c r="V1504" s="2" t="s">
        <v>8237</v>
      </c>
      <c r="W1504" s="2" t="s">
        <v>8234</v>
      </c>
      <c r="X1504" s="2" t="s">
        <v>8233</v>
      </c>
    </row>
    <row r="1505" spans="20:24" x14ac:dyDescent="0.25">
      <c r="T1505" s="2" t="s">
        <v>8230</v>
      </c>
      <c r="U1505" s="2" t="s">
        <v>8231</v>
      </c>
      <c r="V1505" s="2" t="s">
        <v>8232</v>
      </c>
      <c r="W1505" s="2" t="s">
        <v>609</v>
      </c>
      <c r="X1505" s="2" t="s">
        <v>8229</v>
      </c>
    </row>
    <row r="1506" spans="20:24" x14ac:dyDescent="0.25">
      <c r="T1506" s="2" t="s">
        <v>8226</v>
      </c>
      <c r="U1506" s="2" t="s">
        <v>8227</v>
      </c>
      <c r="V1506" s="2" t="s">
        <v>8228</v>
      </c>
      <c r="W1506" s="2" t="s">
        <v>8225</v>
      </c>
      <c r="X1506" s="2" t="s">
        <v>8224</v>
      </c>
    </row>
    <row r="1507" spans="20:24" x14ac:dyDescent="0.25">
      <c r="T1507" s="2" t="s">
        <v>17436</v>
      </c>
      <c r="U1507" s="2" t="s">
        <v>17435</v>
      </c>
      <c r="V1507" s="2" t="s">
        <v>17434</v>
      </c>
      <c r="W1507" s="2" t="s">
        <v>1367</v>
      </c>
      <c r="X1507" s="2" t="s">
        <v>17437</v>
      </c>
    </row>
    <row r="1508" spans="20:24" x14ac:dyDescent="0.25">
      <c r="T1508" s="2" t="s">
        <v>8221</v>
      </c>
      <c r="U1508" s="2" t="s">
        <v>8222</v>
      </c>
      <c r="V1508" s="2" t="s">
        <v>8223</v>
      </c>
      <c r="W1508" s="2" t="s">
        <v>2245</v>
      </c>
      <c r="X1508" s="2" t="s">
        <v>8214</v>
      </c>
    </row>
    <row r="1509" spans="20:24" x14ac:dyDescent="0.25">
      <c r="T1509" s="2" t="s">
        <v>8218</v>
      </c>
      <c r="U1509" s="2" t="s">
        <v>8219</v>
      </c>
      <c r="V1509" s="2" t="s">
        <v>8220</v>
      </c>
      <c r="W1509" s="2" t="s">
        <v>6625</v>
      </c>
      <c r="X1509" s="2" t="s">
        <v>8214</v>
      </c>
    </row>
    <row r="1510" spans="20:24" x14ac:dyDescent="0.25">
      <c r="T1510" s="2" t="s">
        <v>8215</v>
      </c>
      <c r="U1510" s="2" t="s">
        <v>8216</v>
      </c>
      <c r="V1510" s="2" t="s">
        <v>8217</v>
      </c>
      <c r="W1510" s="2" t="s">
        <v>111</v>
      </c>
      <c r="X1510" s="2" t="s">
        <v>8214</v>
      </c>
    </row>
    <row r="1511" spans="20:24" x14ac:dyDescent="0.25">
      <c r="T1511" s="2" t="s">
        <v>8211</v>
      </c>
      <c r="U1511" s="2" t="s">
        <v>8212</v>
      </c>
      <c r="V1511" s="2" t="s">
        <v>8213</v>
      </c>
      <c r="W1511" s="2" t="s">
        <v>1485</v>
      </c>
      <c r="X1511" s="2" t="s">
        <v>8207</v>
      </c>
    </row>
    <row r="1512" spans="20:24" x14ac:dyDescent="0.25">
      <c r="T1512" s="2" t="s">
        <v>8208</v>
      </c>
      <c r="U1512" s="2" t="s">
        <v>8209</v>
      </c>
      <c r="V1512" s="2" t="s">
        <v>8210</v>
      </c>
      <c r="W1512" s="2" t="s">
        <v>331</v>
      </c>
      <c r="X1512" s="2" t="s">
        <v>8207</v>
      </c>
    </row>
    <row r="1513" spans="20:24" x14ac:dyDescent="0.25">
      <c r="T1513" s="2" t="s">
        <v>8204</v>
      </c>
      <c r="U1513" s="2" t="s">
        <v>8205</v>
      </c>
      <c r="V1513" s="2" t="s">
        <v>8206</v>
      </c>
      <c r="W1513" s="2" t="s">
        <v>8203</v>
      </c>
      <c r="X1513" s="2" t="s">
        <v>8196</v>
      </c>
    </row>
    <row r="1514" spans="20:24" x14ac:dyDescent="0.25">
      <c r="T1514" s="2" t="s">
        <v>8200</v>
      </c>
      <c r="U1514" s="2" t="s">
        <v>8201</v>
      </c>
      <c r="V1514" s="2" t="s">
        <v>8202</v>
      </c>
      <c r="W1514" s="2" t="s">
        <v>277</v>
      </c>
      <c r="X1514" s="2" t="s">
        <v>8196</v>
      </c>
    </row>
    <row r="1515" spans="20:24" x14ac:dyDescent="0.25">
      <c r="T1515" s="2" t="s">
        <v>8197</v>
      </c>
      <c r="U1515" s="2" t="s">
        <v>8198</v>
      </c>
      <c r="V1515" s="2" t="s">
        <v>8199</v>
      </c>
      <c r="W1515" s="2" t="s">
        <v>2780</v>
      </c>
      <c r="X1515" s="2" t="s">
        <v>8196</v>
      </c>
    </row>
    <row r="1516" spans="20:24" x14ac:dyDescent="0.25">
      <c r="T1516" s="2" t="s">
        <v>8193</v>
      </c>
      <c r="U1516" s="2" t="s">
        <v>8194</v>
      </c>
      <c r="V1516" s="2" t="s">
        <v>8195</v>
      </c>
      <c r="W1516" s="2" t="s">
        <v>240</v>
      </c>
      <c r="X1516" s="2" t="s">
        <v>8192</v>
      </c>
    </row>
    <row r="1517" spans="20:24" x14ac:dyDescent="0.25">
      <c r="T1517" s="2" t="s">
        <v>8189</v>
      </c>
      <c r="U1517" s="2" t="s">
        <v>8190</v>
      </c>
      <c r="V1517" s="2" t="s">
        <v>8191</v>
      </c>
      <c r="W1517" s="2" t="s">
        <v>8188</v>
      </c>
      <c r="X1517" s="2" t="s">
        <v>8187</v>
      </c>
    </row>
    <row r="1518" spans="20:24" x14ac:dyDescent="0.25">
      <c r="T1518" s="2" t="s">
        <v>8184</v>
      </c>
      <c r="U1518" s="2" t="s">
        <v>8185</v>
      </c>
      <c r="V1518" s="2" t="s">
        <v>8186</v>
      </c>
      <c r="W1518" s="2" t="s">
        <v>655</v>
      </c>
      <c r="X1518" s="2" t="s">
        <v>8183</v>
      </c>
    </row>
    <row r="1519" spans="20:24" x14ac:dyDescent="0.25">
      <c r="T1519" s="2" t="s">
        <v>8180</v>
      </c>
      <c r="U1519" s="2" t="s">
        <v>8181</v>
      </c>
      <c r="V1519" s="2" t="s">
        <v>8182</v>
      </c>
      <c r="W1519" s="2" t="s">
        <v>8171</v>
      </c>
      <c r="X1519" s="2" t="s">
        <v>8179</v>
      </c>
    </row>
    <row r="1520" spans="20:24" x14ac:dyDescent="0.25">
      <c r="T1520" s="2" t="s">
        <v>8176</v>
      </c>
      <c r="U1520" s="2" t="s">
        <v>8177</v>
      </c>
      <c r="V1520" s="2" t="s">
        <v>8178</v>
      </c>
      <c r="W1520" s="2" t="s">
        <v>1951</v>
      </c>
      <c r="X1520" s="2" t="s">
        <v>8175</v>
      </c>
    </row>
    <row r="1521" spans="20:24" x14ac:dyDescent="0.25">
      <c r="T1521" s="2" t="s">
        <v>8172</v>
      </c>
      <c r="U1521" s="2" t="s">
        <v>8173</v>
      </c>
      <c r="V1521" s="2" t="s">
        <v>8174</v>
      </c>
      <c r="W1521" s="2" t="s">
        <v>8171</v>
      </c>
      <c r="X1521" s="2" t="s">
        <v>8170</v>
      </c>
    </row>
    <row r="1522" spans="20:24" x14ac:dyDescent="0.25">
      <c r="T1522" s="2" t="s">
        <v>8167</v>
      </c>
      <c r="U1522" s="2" t="s">
        <v>8168</v>
      </c>
      <c r="V1522" s="2" t="s">
        <v>8169</v>
      </c>
      <c r="W1522" s="2" t="s">
        <v>487</v>
      </c>
      <c r="X1522" s="2" t="s">
        <v>8166</v>
      </c>
    </row>
    <row r="1523" spans="20:24" x14ac:dyDescent="0.25">
      <c r="T1523" s="2" t="s">
        <v>8163</v>
      </c>
      <c r="U1523" s="2" t="s">
        <v>8164</v>
      </c>
      <c r="V1523" s="2" t="s">
        <v>8165</v>
      </c>
      <c r="W1523" s="2" t="s">
        <v>6236</v>
      </c>
      <c r="X1523" s="2" t="s">
        <v>8162</v>
      </c>
    </row>
    <row r="1524" spans="20:24" x14ac:dyDescent="0.25">
      <c r="T1524" s="2" t="s">
        <v>8159</v>
      </c>
      <c r="U1524" s="2" t="s">
        <v>8160</v>
      </c>
      <c r="V1524" s="2" t="s">
        <v>8161</v>
      </c>
      <c r="W1524" s="2" t="s">
        <v>7537</v>
      </c>
      <c r="X1524" s="2" t="s">
        <v>8158</v>
      </c>
    </row>
    <row r="1525" spans="20:24" x14ac:dyDescent="0.25">
      <c r="T1525" s="2" t="s">
        <v>8155</v>
      </c>
      <c r="U1525" s="2" t="s">
        <v>8156</v>
      </c>
      <c r="V1525" s="2" t="s">
        <v>8157</v>
      </c>
      <c r="W1525" s="2" t="s">
        <v>3287</v>
      </c>
      <c r="X1525" s="2" t="s">
        <v>8154</v>
      </c>
    </row>
    <row r="1526" spans="20:24" x14ac:dyDescent="0.25">
      <c r="T1526" s="2" t="s">
        <v>8151</v>
      </c>
      <c r="U1526" s="2" t="s">
        <v>8152</v>
      </c>
      <c r="V1526" s="2" t="s">
        <v>8153</v>
      </c>
      <c r="W1526" s="2" t="s">
        <v>4240</v>
      </c>
      <c r="X1526" s="2" t="s">
        <v>8150</v>
      </c>
    </row>
    <row r="1527" spans="20:24" x14ac:dyDescent="0.25">
      <c r="T1527" s="2" t="s">
        <v>8147</v>
      </c>
      <c r="U1527" s="2" t="s">
        <v>8148</v>
      </c>
      <c r="V1527" s="2" t="s">
        <v>8149</v>
      </c>
      <c r="W1527" s="2" t="s">
        <v>1913</v>
      </c>
      <c r="X1527" s="2" t="s">
        <v>8136</v>
      </c>
    </row>
    <row r="1528" spans="20:24" x14ac:dyDescent="0.25">
      <c r="T1528" s="2" t="s">
        <v>8144</v>
      </c>
      <c r="U1528" s="2" t="s">
        <v>8145</v>
      </c>
      <c r="V1528" s="2" t="s">
        <v>8146</v>
      </c>
      <c r="W1528" s="2" t="s">
        <v>508</v>
      </c>
      <c r="X1528" s="2" t="s">
        <v>8136</v>
      </c>
    </row>
    <row r="1529" spans="20:24" x14ac:dyDescent="0.25">
      <c r="T1529" s="2" t="s">
        <v>8141</v>
      </c>
      <c r="U1529" s="2" t="s">
        <v>8142</v>
      </c>
      <c r="V1529" s="2" t="s">
        <v>8143</v>
      </c>
      <c r="W1529" s="2" t="s">
        <v>8140</v>
      </c>
      <c r="X1529" s="2" t="s">
        <v>8136</v>
      </c>
    </row>
    <row r="1530" spans="20:24" x14ac:dyDescent="0.25">
      <c r="T1530" s="2" t="s">
        <v>8137</v>
      </c>
      <c r="U1530" s="2" t="s">
        <v>8138</v>
      </c>
      <c r="V1530" s="2" t="s">
        <v>8139</v>
      </c>
      <c r="W1530" s="2" t="s">
        <v>216</v>
      </c>
      <c r="X1530" s="2" t="s">
        <v>8136</v>
      </c>
    </row>
    <row r="1531" spans="20:24" x14ac:dyDescent="0.25">
      <c r="T1531" s="2" t="s">
        <v>8133</v>
      </c>
      <c r="U1531" s="2" t="s">
        <v>8134</v>
      </c>
      <c r="V1531" s="2" t="s">
        <v>8135</v>
      </c>
      <c r="W1531" s="2" t="s">
        <v>8132</v>
      </c>
      <c r="X1531" s="2" t="s">
        <v>8131</v>
      </c>
    </row>
    <row r="1532" spans="20:24" x14ac:dyDescent="0.25">
      <c r="T1532" s="2" t="s">
        <v>14345</v>
      </c>
      <c r="U1532" s="2" t="s">
        <v>14344</v>
      </c>
      <c r="V1532" s="2" t="s">
        <v>14668</v>
      </c>
      <c r="W1532" s="2" t="s">
        <v>198</v>
      </c>
      <c r="X1532" s="2" t="s">
        <v>8127</v>
      </c>
    </row>
    <row r="1533" spans="20:24" x14ac:dyDescent="0.25">
      <c r="T1533" s="2" t="s">
        <v>8128</v>
      </c>
      <c r="U1533" s="2" t="s">
        <v>8129</v>
      </c>
      <c r="V1533" s="2" t="s">
        <v>8130</v>
      </c>
      <c r="W1533" s="2" t="s">
        <v>492</v>
      </c>
      <c r="X1533" s="2" t="s">
        <v>8127</v>
      </c>
    </row>
    <row r="1534" spans="20:24" x14ac:dyDescent="0.25">
      <c r="T1534" s="2" t="s">
        <v>8124</v>
      </c>
      <c r="U1534" s="2" t="s">
        <v>8125</v>
      </c>
      <c r="V1534" s="2" t="s">
        <v>8126</v>
      </c>
      <c r="W1534" s="2" t="s">
        <v>1808</v>
      </c>
      <c r="X1534" s="2" t="s">
        <v>8123</v>
      </c>
    </row>
    <row r="1535" spans="20:24" x14ac:dyDescent="0.25">
      <c r="T1535" s="2" t="s">
        <v>8120</v>
      </c>
      <c r="U1535" s="2" t="s">
        <v>8121</v>
      </c>
      <c r="V1535" s="2" t="s">
        <v>8122</v>
      </c>
      <c r="W1535" s="2" t="s">
        <v>111</v>
      </c>
      <c r="X1535" s="2" t="s">
        <v>8119</v>
      </c>
    </row>
    <row r="1536" spans="20:24" x14ac:dyDescent="0.25">
      <c r="T1536" s="2" t="s">
        <v>8116</v>
      </c>
      <c r="U1536" s="2" t="s">
        <v>8117</v>
      </c>
      <c r="V1536" s="2" t="s">
        <v>8118</v>
      </c>
      <c r="W1536" s="2" t="s">
        <v>1293</v>
      </c>
      <c r="X1536" s="2" t="s">
        <v>8115</v>
      </c>
    </row>
    <row r="1537" spans="20:24" x14ac:dyDescent="0.25">
      <c r="T1537" s="2" t="s">
        <v>8112</v>
      </c>
      <c r="U1537" s="2" t="s">
        <v>8113</v>
      </c>
      <c r="V1537" s="2" t="s">
        <v>8114</v>
      </c>
      <c r="W1537" s="2" t="s">
        <v>8111</v>
      </c>
      <c r="X1537" s="2" t="s">
        <v>8110</v>
      </c>
    </row>
    <row r="1538" spans="20:24" x14ac:dyDescent="0.25">
      <c r="T1538" s="2" t="s">
        <v>8107</v>
      </c>
      <c r="U1538" s="2" t="s">
        <v>8108</v>
      </c>
      <c r="V1538" s="2" t="s">
        <v>8109</v>
      </c>
      <c r="W1538" s="2" t="s">
        <v>103</v>
      </c>
      <c r="X1538" s="2" t="s">
        <v>8106</v>
      </c>
    </row>
    <row r="1539" spans="20:24" x14ac:dyDescent="0.25">
      <c r="T1539" s="2" t="s">
        <v>8103</v>
      </c>
      <c r="U1539" s="2" t="s">
        <v>8104</v>
      </c>
      <c r="V1539" s="2" t="s">
        <v>8105</v>
      </c>
      <c r="W1539" s="2" t="s">
        <v>8102</v>
      </c>
      <c r="X1539" s="2" t="s">
        <v>8101</v>
      </c>
    </row>
    <row r="1540" spans="20:24" x14ac:dyDescent="0.25">
      <c r="T1540" s="2" t="s">
        <v>8098</v>
      </c>
      <c r="U1540" s="2" t="s">
        <v>8099</v>
      </c>
      <c r="V1540" s="2" t="s">
        <v>8100</v>
      </c>
      <c r="W1540" s="2" t="s">
        <v>4347</v>
      </c>
      <c r="X1540" s="2" t="s">
        <v>8097</v>
      </c>
    </row>
    <row r="1541" spans="20:24" x14ac:dyDescent="0.25">
      <c r="T1541" s="2" t="s">
        <v>8094</v>
      </c>
      <c r="U1541" s="2" t="s">
        <v>8095</v>
      </c>
      <c r="V1541" s="2" t="s">
        <v>8096</v>
      </c>
      <c r="W1541" s="2" t="s">
        <v>595</v>
      </c>
      <c r="X1541" s="2" t="s">
        <v>8093</v>
      </c>
    </row>
    <row r="1542" spans="20:24" x14ac:dyDescent="0.25">
      <c r="T1542" s="2" t="s">
        <v>8090</v>
      </c>
      <c r="U1542" s="2" t="s">
        <v>8091</v>
      </c>
      <c r="V1542" s="2" t="s">
        <v>8092</v>
      </c>
      <c r="W1542" s="2" t="s">
        <v>2370</v>
      </c>
      <c r="X1542" s="2" t="s">
        <v>8089</v>
      </c>
    </row>
    <row r="1543" spans="20:24" x14ac:dyDescent="0.25">
      <c r="T1543" s="2" t="s">
        <v>8086</v>
      </c>
      <c r="U1543" s="2" t="s">
        <v>8087</v>
      </c>
      <c r="V1543" s="2" t="s">
        <v>8088</v>
      </c>
      <c r="W1543" s="2" t="s">
        <v>8085</v>
      </c>
      <c r="X1543" s="2" t="s">
        <v>8084</v>
      </c>
    </row>
    <row r="1544" spans="20:24" x14ac:dyDescent="0.25">
      <c r="T1544" s="2" t="s">
        <v>8081</v>
      </c>
      <c r="U1544" s="2" t="s">
        <v>8082</v>
      </c>
      <c r="V1544" s="2" t="s">
        <v>8083</v>
      </c>
      <c r="W1544" s="2" t="s">
        <v>847</v>
      </c>
      <c r="X1544" s="2" t="s">
        <v>8077</v>
      </c>
    </row>
    <row r="1545" spans="20:24" x14ac:dyDescent="0.25">
      <c r="T1545" s="2" t="s">
        <v>8078</v>
      </c>
      <c r="U1545" s="2" t="s">
        <v>8079</v>
      </c>
      <c r="V1545" s="2" t="s">
        <v>8080</v>
      </c>
      <c r="W1545" s="2" t="s">
        <v>103</v>
      </c>
      <c r="X1545" s="2" t="s">
        <v>8077</v>
      </c>
    </row>
    <row r="1546" spans="20:24" x14ac:dyDescent="0.25">
      <c r="T1546" s="2" t="s">
        <v>8074</v>
      </c>
      <c r="U1546" s="2" t="s">
        <v>8075</v>
      </c>
      <c r="V1546" s="2" t="s">
        <v>8076</v>
      </c>
      <c r="W1546" s="2" t="s">
        <v>6430</v>
      </c>
      <c r="X1546" s="2" t="s">
        <v>8070</v>
      </c>
    </row>
    <row r="1547" spans="20:24" x14ac:dyDescent="0.25">
      <c r="T1547" s="2" t="s">
        <v>8071</v>
      </c>
      <c r="U1547" s="2" t="s">
        <v>8072</v>
      </c>
      <c r="V1547" s="2" t="s">
        <v>8073</v>
      </c>
      <c r="W1547" s="2" t="s">
        <v>277</v>
      </c>
      <c r="X1547" s="2" t="s">
        <v>8070</v>
      </c>
    </row>
    <row r="1548" spans="20:24" x14ac:dyDescent="0.25">
      <c r="T1548" s="2" t="s">
        <v>8067</v>
      </c>
      <c r="U1548" s="2" t="s">
        <v>8068</v>
      </c>
      <c r="V1548" s="2" t="s">
        <v>8069</v>
      </c>
      <c r="W1548" s="2" t="s">
        <v>8066</v>
      </c>
      <c r="X1548" s="2" t="s">
        <v>8065</v>
      </c>
    </row>
    <row r="1549" spans="20:24" x14ac:dyDescent="0.25">
      <c r="T1549" s="2" t="s">
        <v>8062</v>
      </c>
      <c r="U1549" s="2" t="s">
        <v>8063</v>
      </c>
      <c r="V1549" s="2" t="s">
        <v>8064</v>
      </c>
      <c r="W1549" s="2" t="s">
        <v>1494</v>
      </c>
      <c r="X1549" s="2" t="s">
        <v>8061</v>
      </c>
    </row>
    <row r="1550" spans="20:24" x14ac:dyDescent="0.25">
      <c r="T1550" s="2" t="s">
        <v>8058</v>
      </c>
      <c r="U1550" s="2" t="s">
        <v>8059</v>
      </c>
      <c r="V1550" s="2" t="s">
        <v>8060</v>
      </c>
      <c r="W1550" s="2" t="s">
        <v>211</v>
      </c>
      <c r="X1550" s="2" t="s">
        <v>8057</v>
      </c>
    </row>
    <row r="1551" spans="20:24" x14ac:dyDescent="0.25">
      <c r="T1551" s="2" t="s">
        <v>8054</v>
      </c>
      <c r="U1551" s="2" t="s">
        <v>8055</v>
      </c>
      <c r="V1551" s="2" t="s">
        <v>8056</v>
      </c>
      <c r="W1551" s="2" t="s">
        <v>8053</v>
      </c>
      <c r="X1551" s="2" t="s">
        <v>8052</v>
      </c>
    </row>
    <row r="1552" spans="20:24" x14ac:dyDescent="0.25">
      <c r="T1552" s="2" t="s">
        <v>8049</v>
      </c>
      <c r="U1552" s="2" t="s">
        <v>8050</v>
      </c>
      <c r="V1552" s="2" t="s">
        <v>8051</v>
      </c>
      <c r="W1552" s="2" t="s">
        <v>445</v>
      </c>
      <c r="X1552" s="2" t="s">
        <v>8048</v>
      </c>
    </row>
    <row r="1553" spans="20:24" x14ac:dyDescent="0.25">
      <c r="T1553" s="2" t="s">
        <v>8045</v>
      </c>
      <c r="U1553" s="2" t="s">
        <v>8046</v>
      </c>
      <c r="V1553" s="2" t="s">
        <v>8047</v>
      </c>
      <c r="W1553" s="2" t="s">
        <v>478</v>
      </c>
      <c r="X1553" s="2" t="s">
        <v>8044</v>
      </c>
    </row>
    <row r="1554" spans="20:24" x14ac:dyDescent="0.25">
      <c r="T1554" s="2" t="s">
        <v>8041</v>
      </c>
      <c r="U1554" s="2" t="s">
        <v>8042</v>
      </c>
      <c r="V1554" s="2" t="s">
        <v>8043</v>
      </c>
      <c r="W1554" s="2" t="s">
        <v>1485</v>
      </c>
      <c r="X1554" s="2" t="s">
        <v>8040</v>
      </c>
    </row>
    <row r="1555" spans="20:24" x14ac:dyDescent="0.25">
      <c r="T1555" s="2" t="s">
        <v>8037</v>
      </c>
      <c r="U1555" s="2" t="s">
        <v>8038</v>
      </c>
      <c r="V1555" s="2" t="s">
        <v>8039</v>
      </c>
      <c r="W1555" s="2" t="s">
        <v>8036</v>
      </c>
      <c r="X1555" s="2" t="s">
        <v>8035</v>
      </c>
    </row>
    <row r="1556" spans="20:24" x14ac:dyDescent="0.25">
      <c r="T1556" s="2" t="s">
        <v>8032</v>
      </c>
      <c r="U1556" s="2" t="s">
        <v>8033</v>
      </c>
      <c r="V1556" s="2" t="s">
        <v>8034</v>
      </c>
      <c r="W1556" s="2" t="s">
        <v>7672</v>
      </c>
      <c r="X1556" s="2" t="s">
        <v>8031</v>
      </c>
    </row>
    <row r="1557" spans="20:24" x14ac:dyDescent="0.25">
      <c r="T1557" s="2" t="s">
        <v>8028</v>
      </c>
      <c r="U1557" s="2" t="s">
        <v>8029</v>
      </c>
      <c r="V1557" s="2" t="s">
        <v>8030</v>
      </c>
      <c r="W1557" s="2" t="s">
        <v>6858</v>
      </c>
      <c r="X1557" s="2" t="s">
        <v>8027</v>
      </c>
    </row>
    <row r="1558" spans="20:24" x14ac:dyDescent="0.25">
      <c r="T1558" s="2" t="s">
        <v>8024</v>
      </c>
      <c r="U1558" s="2" t="s">
        <v>8025</v>
      </c>
      <c r="V1558" s="2" t="s">
        <v>8026</v>
      </c>
      <c r="W1558" s="2" t="s">
        <v>111</v>
      </c>
      <c r="X1558" s="2" t="s">
        <v>8023</v>
      </c>
    </row>
    <row r="1559" spans="20:24" x14ac:dyDescent="0.25">
      <c r="T1559" s="2" t="s">
        <v>8020</v>
      </c>
      <c r="U1559" s="2" t="s">
        <v>8021</v>
      </c>
      <c r="V1559" s="2" t="s">
        <v>8022</v>
      </c>
      <c r="W1559" s="2" t="s">
        <v>3251</v>
      </c>
      <c r="X1559" s="2" t="s">
        <v>8019</v>
      </c>
    </row>
    <row r="1560" spans="20:24" x14ac:dyDescent="0.25">
      <c r="T1560" s="2" t="s">
        <v>8016</v>
      </c>
      <c r="U1560" s="2" t="s">
        <v>8017</v>
      </c>
      <c r="V1560" s="2" t="s">
        <v>8018</v>
      </c>
      <c r="W1560" s="2" t="s">
        <v>277</v>
      </c>
      <c r="X1560" s="2" t="s">
        <v>8015</v>
      </c>
    </row>
    <row r="1561" spans="20:24" x14ac:dyDescent="0.25">
      <c r="T1561" s="2" t="s">
        <v>8012</v>
      </c>
      <c r="U1561" s="2" t="s">
        <v>8013</v>
      </c>
      <c r="V1561" s="2" t="s">
        <v>8014</v>
      </c>
      <c r="W1561" s="2" t="s">
        <v>363</v>
      </c>
      <c r="X1561" s="2" t="s">
        <v>8007</v>
      </c>
    </row>
    <row r="1562" spans="20:24" x14ac:dyDescent="0.25">
      <c r="T1562" s="2" t="s">
        <v>8009</v>
      </c>
      <c r="U1562" s="2" t="s">
        <v>8010</v>
      </c>
      <c r="V1562" s="2" t="s">
        <v>8011</v>
      </c>
      <c r="W1562" s="2" t="s">
        <v>8008</v>
      </c>
      <c r="X1562" s="2" t="s">
        <v>8007</v>
      </c>
    </row>
    <row r="1563" spans="20:24" x14ac:dyDescent="0.25">
      <c r="T1563" s="2" t="s">
        <v>8004</v>
      </c>
      <c r="U1563" s="2" t="s">
        <v>8005</v>
      </c>
      <c r="V1563" s="2" t="s">
        <v>8006</v>
      </c>
      <c r="W1563" s="2" t="s">
        <v>1494</v>
      </c>
      <c r="X1563" s="2" t="s">
        <v>8003</v>
      </c>
    </row>
    <row r="1564" spans="20:24" x14ac:dyDescent="0.25">
      <c r="T1564" s="2" t="s">
        <v>8000</v>
      </c>
      <c r="U1564" s="2" t="s">
        <v>8001</v>
      </c>
      <c r="V1564" s="2" t="s">
        <v>8002</v>
      </c>
      <c r="W1564" s="2" t="s">
        <v>7999</v>
      </c>
      <c r="X1564" s="2" t="s">
        <v>7998</v>
      </c>
    </row>
    <row r="1565" spans="20:24" x14ac:dyDescent="0.25">
      <c r="T1565" s="2" t="s">
        <v>7995</v>
      </c>
      <c r="U1565" s="2" t="s">
        <v>7996</v>
      </c>
      <c r="V1565" s="2" t="s">
        <v>7997</v>
      </c>
      <c r="W1565" s="2" t="s">
        <v>926</v>
      </c>
      <c r="X1565" s="2" t="s">
        <v>7994</v>
      </c>
    </row>
    <row r="1566" spans="20:24" x14ac:dyDescent="0.25">
      <c r="T1566" s="2" t="s">
        <v>7990</v>
      </c>
      <c r="U1566" s="2" t="s">
        <v>7991</v>
      </c>
      <c r="V1566" s="2" t="s">
        <v>7992</v>
      </c>
      <c r="W1566" s="2" t="s">
        <v>374</v>
      </c>
      <c r="X1566" s="2" t="s">
        <v>7989</v>
      </c>
    </row>
    <row r="1567" spans="20:24" x14ac:dyDescent="0.25">
      <c r="T1567" s="2" t="s">
        <v>7986</v>
      </c>
      <c r="U1567" s="2" t="s">
        <v>7987</v>
      </c>
      <c r="V1567" s="2" t="s">
        <v>7988</v>
      </c>
      <c r="W1567" s="2" t="s">
        <v>596</v>
      </c>
      <c r="X1567" s="2" t="s">
        <v>7985</v>
      </c>
    </row>
    <row r="1568" spans="20:24" x14ac:dyDescent="0.25">
      <c r="T1568" s="2" t="s">
        <v>7982</v>
      </c>
      <c r="U1568" s="2" t="s">
        <v>7983</v>
      </c>
      <c r="V1568" s="2" t="s">
        <v>7984</v>
      </c>
      <c r="W1568" s="2" t="s">
        <v>277</v>
      </c>
      <c r="X1568" s="2" t="s">
        <v>7981</v>
      </c>
    </row>
    <row r="1569" spans="20:24" x14ac:dyDescent="0.25">
      <c r="T1569" s="2" t="s">
        <v>7978</v>
      </c>
      <c r="U1569" s="2" t="s">
        <v>7979</v>
      </c>
      <c r="V1569" s="2" t="s">
        <v>7980</v>
      </c>
      <c r="W1569" s="2" t="s">
        <v>7977</v>
      </c>
      <c r="X1569" s="2" t="s">
        <v>7976</v>
      </c>
    </row>
    <row r="1570" spans="20:24" x14ac:dyDescent="0.25">
      <c r="T1570" s="2" t="s">
        <v>7973</v>
      </c>
      <c r="U1570" s="2" t="s">
        <v>7974</v>
      </c>
      <c r="V1570" s="2" t="s">
        <v>7975</v>
      </c>
      <c r="W1570" s="2" t="s">
        <v>577</v>
      </c>
      <c r="X1570" s="2" t="s">
        <v>7972</v>
      </c>
    </row>
    <row r="1571" spans="20:24" x14ac:dyDescent="0.25">
      <c r="T1571" s="2" t="s">
        <v>7970</v>
      </c>
      <c r="U1571" s="2" t="s">
        <v>7971</v>
      </c>
      <c r="V1571" s="2" t="s">
        <v>17013</v>
      </c>
      <c r="W1571" s="2" t="s">
        <v>7969</v>
      </c>
      <c r="X1571" s="2" t="s">
        <v>7968</v>
      </c>
    </row>
    <row r="1572" spans="20:24" x14ac:dyDescent="0.25">
      <c r="T1572" s="2" t="s">
        <v>7965</v>
      </c>
      <c r="U1572" s="2" t="s">
        <v>7966</v>
      </c>
      <c r="V1572" s="2" t="s">
        <v>7967</v>
      </c>
      <c r="W1572" s="2" t="s">
        <v>726</v>
      </c>
      <c r="X1572" s="2" t="s">
        <v>7964</v>
      </c>
    </row>
    <row r="1573" spans="20:24" x14ac:dyDescent="0.25">
      <c r="T1573" s="2" t="s">
        <v>7961</v>
      </c>
      <c r="U1573" s="2" t="s">
        <v>7962</v>
      </c>
      <c r="V1573" s="2" t="s">
        <v>7963</v>
      </c>
      <c r="W1573" s="2" t="s">
        <v>277</v>
      </c>
      <c r="X1573" s="2" t="s">
        <v>7956</v>
      </c>
    </row>
    <row r="1574" spans="20:24" x14ac:dyDescent="0.25">
      <c r="T1574" s="2" t="s">
        <v>7958</v>
      </c>
      <c r="U1574" s="2" t="s">
        <v>7959</v>
      </c>
      <c r="V1574" s="2" t="s">
        <v>7960</v>
      </c>
      <c r="W1574" s="2" t="s">
        <v>7957</v>
      </c>
      <c r="X1574" s="2" t="s">
        <v>7956</v>
      </c>
    </row>
    <row r="1575" spans="20:24" x14ac:dyDescent="0.25">
      <c r="T1575" s="2" t="s">
        <v>7953</v>
      </c>
      <c r="U1575" s="2" t="s">
        <v>7954</v>
      </c>
      <c r="V1575" s="2" t="s">
        <v>7955</v>
      </c>
      <c r="W1575" s="2" t="s">
        <v>606</v>
      </c>
      <c r="X1575" s="2" t="s">
        <v>7952</v>
      </c>
    </row>
    <row r="1576" spans="20:24" x14ac:dyDescent="0.25">
      <c r="T1576" s="2" t="s">
        <v>7949</v>
      </c>
      <c r="U1576" s="2" t="s">
        <v>7950</v>
      </c>
      <c r="V1576" s="2" t="s">
        <v>7951</v>
      </c>
      <c r="W1576" s="2" t="s">
        <v>6380</v>
      </c>
      <c r="X1576" s="2" t="s">
        <v>7948</v>
      </c>
    </row>
    <row r="1577" spans="20:24" x14ac:dyDescent="0.25">
      <c r="T1577" s="2" t="s">
        <v>7945</v>
      </c>
      <c r="U1577" s="2" t="s">
        <v>7946</v>
      </c>
      <c r="V1577" s="2" t="s">
        <v>7947</v>
      </c>
      <c r="W1577" s="2" t="s">
        <v>7944</v>
      </c>
      <c r="X1577" s="2" t="s">
        <v>7943</v>
      </c>
    </row>
    <row r="1578" spans="20:24" x14ac:dyDescent="0.25">
      <c r="T1578" s="2" t="s">
        <v>7940</v>
      </c>
      <c r="U1578" s="2" t="s">
        <v>7941</v>
      </c>
      <c r="V1578" s="2" t="s">
        <v>7942</v>
      </c>
      <c r="W1578" s="2" t="s">
        <v>129</v>
      </c>
      <c r="X1578" s="2" t="s">
        <v>7939</v>
      </c>
    </row>
    <row r="1579" spans="20:24" x14ac:dyDescent="0.25">
      <c r="T1579" s="2" t="s">
        <v>7936</v>
      </c>
      <c r="U1579" s="2" t="s">
        <v>7937</v>
      </c>
      <c r="V1579" s="2" t="s">
        <v>7938</v>
      </c>
      <c r="W1579" s="2" t="s">
        <v>692</v>
      </c>
      <c r="X1579" s="2" t="s">
        <v>7935</v>
      </c>
    </row>
    <row r="1580" spans="20:24" x14ac:dyDescent="0.25">
      <c r="T1580" s="2" t="s">
        <v>7932</v>
      </c>
      <c r="U1580" s="2" t="s">
        <v>7933</v>
      </c>
      <c r="V1580" s="2" t="s">
        <v>7934</v>
      </c>
      <c r="W1580" s="2" t="s">
        <v>7931</v>
      </c>
      <c r="X1580" s="2" t="s">
        <v>7930</v>
      </c>
    </row>
    <row r="1581" spans="20:24" x14ac:dyDescent="0.25">
      <c r="T1581" s="2" t="s">
        <v>7927</v>
      </c>
      <c r="U1581" s="2" t="s">
        <v>7928</v>
      </c>
      <c r="V1581" s="2" t="s">
        <v>7929</v>
      </c>
      <c r="W1581" s="2" t="s">
        <v>7926</v>
      </c>
      <c r="X1581" s="2" t="s">
        <v>7925</v>
      </c>
    </row>
    <row r="1582" spans="20:24" x14ac:dyDescent="0.25">
      <c r="T1582" s="2" t="s">
        <v>7922</v>
      </c>
      <c r="U1582" s="2" t="s">
        <v>7923</v>
      </c>
      <c r="V1582" s="2" t="s">
        <v>7924</v>
      </c>
      <c r="W1582" s="2" t="s">
        <v>363</v>
      </c>
      <c r="X1582" s="2" t="s">
        <v>7921</v>
      </c>
    </row>
    <row r="1583" spans="20:24" x14ac:dyDescent="0.25">
      <c r="T1583" s="2" t="s">
        <v>7918</v>
      </c>
      <c r="U1583" s="2" t="s">
        <v>7919</v>
      </c>
      <c r="V1583" s="2" t="s">
        <v>7920</v>
      </c>
      <c r="W1583" s="2" t="s">
        <v>7330</v>
      </c>
      <c r="X1583" s="2" t="s">
        <v>7917</v>
      </c>
    </row>
    <row r="1584" spans="20:24" x14ac:dyDescent="0.25">
      <c r="T1584" s="2" t="s">
        <v>7914</v>
      </c>
      <c r="U1584" s="2" t="s">
        <v>7915</v>
      </c>
      <c r="V1584" s="2" t="s">
        <v>7916</v>
      </c>
      <c r="W1584" s="2" t="s">
        <v>123</v>
      </c>
      <c r="X1584" s="2" t="s">
        <v>7913</v>
      </c>
    </row>
    <row r="1585" spans="20:24" x14ac:dyDescent="0.25">
      <c r="T1585" s="2" t="s">
        <v>7910</v>
      </c>
      <c r="U1585" s="2" t="s">
        <v>7911</v>
      </c>
      <c r="V1585" s="2" t="s">
        <v>7912</v>
      </c>
      <c r="W1585" s="2" t="s">
        <v>606</v>
      </c>
      <c r="X1585" s="2" t="s">
        <v>7905</v>
      </c>
    </row>
    <row r="1586" spans="20:24" x14ac:dyDescent="0.25">
      <c r="T1586" s="2" t="s">
        <v>7907</v>
      </c>
      <c r="U1586" s="2" t="s">
        <v>7908</v>
      </c>
      <c r="V1586" s="2" t="s">
        <v>7909</v>
      </c>
      <c r="W1586" s="2" t="s">
        <v>7906</v>
      </c>
      <c r="X1586" s="2" t="s">
        <v>7905</v>
      </c>
    </row>
    <row r="1587" spans="20:24" x14ac:dyDescent="0.25">
      <c r="T1587" s="2" t="s">
        <v>7902</v>
      </c>
      <c r="U1587" s="2" t="s">
        <v>7903</v>
      </c>
      <c r="V1587" s="2" t="s">
        <v>7904</v>
      </c>
      <c r="W1587" s="2" t="s">
        <v>735</v>
      </c>
      <c r="X1587" s="2" t="s">
        <v>7901</v>
      </c>
    </row>
    <row r="1588" spans="20:24" x14ac:dyDescent="0.25">
      <c r="T1588" s="2" t="s">
        <v>7898</v>
      </c>
      <c r="U1588" s="2" t="s">
        <v>7899</v>
      </c>
      <c r="V1588" s="2" t="s">
        <v>7900</v>
      </c>
      <c r="W1588" s="2" t="s">
        <v>482</v>
      </c>
      <c r="X1588" s="2" t="s">
        <v>7887</v>
      </c>
    </row>
    <row r="1589" spans="20:24" x14ac:dyDescent="0.25">
      <c r="T1589" s="2" t="s">
        <v>7896</v>
      </c>
      <c r="U1589" s="2" t="s">
        <v>7897</v>
      </c>
      <c r="V1589" s="2" t="s">
        <v>17014</v>
      </c>
      <c r="W1589" s="2" t="s">
        <v>7895</v>
      </c>
      <c r="X1589" s="2" t="s">
        <v>7887</v>
      </c>
    </row>
    <row r="1590" spans="20:24" x14ac:dyDescent="0.25">
      <c r="T1590" s="2" t="s">
        <v>7892</v>
      </c>
      <c r="U1590" s="2" t="s">
        <v>7893</v>
      </c>
      <c r="V1590" s="2" t="s">
        <v>7894</v>
      </c>
      <c r="W1590" s="2" t="s">
        <v>577</v>
      </c>
      <c r="X1590" s="2" t="s">
        <v>7887</v>
      </c>
    </row>
    <row r="1591" spans="20:24" x14ac:dyDescent="0.25">
      <c r="T1591" s="2" t="s">
        <v>7889</v>
      </c>
      <c r="U1591" s="2" t="s">
        <v>7890</v>
      </c>
      <c r="V1591" s="2" t="s">
        <v>7891</v>
      </c>
      <c r="W1591" s="2" t="s">
        <v>7888</v>
      </c>
      <c r="X1591" s="2" t="s">
        <v>7887</v>
      </c>
    </row>
    <row r="1592" spans="20:24" x14ac:dyDescent="0.25">
      <c r="T1592" s="2" t="s">
        <v>14670</v>
      </c>
      <c r="U1592" s="2" t="s">
        <v>14669</v>
      </c>
      <c r="V1592" s="2" t="s">
        <v>17271</v>
      </c>
      <c r="W1592" s="2" t="s">
        <v>14671</v>
      </c>
      <c r="X1592" s="2" t="s">
        <v>7883</v>
      </c>
    </row>
    <row r="1593" spans="20:24" x14ac:dyDescent="0.25">
      <c r="T1593" s="2" t="s">
        <v>7884</v>
      </c>
      <c r="U1593" s="2" t="s">
        <v>7885</v>
      </c>
      <c r="V1593" s="2" t="s">
        <v>7886</v>
      </c>
      <c r="W1593" s="2" t="s">
        <v>735</v>
      </c>
      <c r="X1593" s="2" t="s">
        <v>7883</v>
      </c>
    </row>
    <row r="1594" spans="20:24" x14ac:dyDescent="0.25">
      <c r="T1594" s="2" t="s">
        <v>7880</v>
      </c>
      <c r="U1594" s="2" t="s">
        <v>7881</v>
      </c>
      <c r="V1594" s="2" t="s">
        <v>7882</v>
      </c>
      <c r="W1594" s="2" t="s">
        <v>1961</v>
      </c>
      <c r="X1594" s="2" t="s">
        <v>7879</v>
      </c>
    </row>
    <row r="1595" spans="20:24" x14ac:dyDescent="0.25">
      <c r="T1595" s="2" t="s">
        <v>7876</v>
      </c>
      <c r="U1595" s="2" t="s">
        <v>7877</v>
      </c>
      <c r="V1595" s="2" t="s">
        <v>7878</v>
      </c>
      <c r="W1595" s="2" t="s">
        <v>557</v>
      </c>
      <c r="X1595" s="2" t="s">
        <v>7875</v>
      </c>
    </row>
    <row r="1596" spans="20:24" x14ac:dyDescent="0.25">
      <c r="T1596" s="2" t="s">
        <v>7872</v>
      </c>
      <c r="U1596" s="2" t="s">
        <v>7873</v>
      </c>
      <c r="V1596" s="2" t="s">
        <v>7874</v>
      </c>
      <c r="W1596" s="2" t="s">
        <v>7871</v>
      </c>
      <c r="X1596" s="2" t="s">
        <v>7867</v>
      </c>
    </row>
    <row r="1597" spans="20:24" x14ac:dyDescent="0.25">
      <c r="T1597" s="2" t="s">
        <v>7868</v>
      </c>
      <c r="U1597" s="2" t="s">
        <v>7869</v>
      </c>
      <c r="V1597" s="2" t="s">
        <v>7870</v>
      </c>
      <c r="W1597" s="2" t="s">
        <v>577</v>
      </c>
      <c r="X1597" s="2" t="s">
        <v>7867</v>
      </c>
    </row>
    <row r="1598" spans="20:24" x14ac:dyDescent="0.25">
      <c r="T1598" s="2" t="s">
        <v>7864</v>
      </c>
      <c r="U1598" s="2" t="s">
        <v>7865</v>
      </c>
      <c r="V1598" s="2" t="s">
        <v>7866</v>
      </c>
      <c r="W1598" s="2" t="s">
        <v>7863</v>
      </c>
      <c r="X1598" s="2" t="s">
        <v>147</v>
      </c>
    </row>
    <row r="1599" spans="20:24" x14ac:dyDescent="0.25">
      <c r="T1599" s="2" t="s">
        <v>7860</v>
      </c>
      <c r="U1599" s="2" t="s">
        <v>7861</v>
      </c>
      <c r="V1599" s="2" t="s">
        <v>7862</v>
      </c>
      <c r="W1599" s="2" t="s">
        <v>193</v>
      </c>
      <c r="X1599" s="2" t="s">
        <v>147</v>
      </c>
    </row>
    <row r="1600" spans="20:24" x14ac:dyDescent="0.25">
      <c r="T1600" s="2" t="s">
        <v>7857</v>
      </c>
      <c r="U1600" s="2" t="s">
        <v>7858</v>
      </c>
      <c r="V1600" s="2" t="s">
        <v>7859</v>
      </c>
      <c r="W1600" s="2" t="s">
        <v>7856</v>
      </c>
      <c r="X1600" s="2" t="s">
        <v>7855</v>
      </c>
    </row>
    <row r="1601" spans="20:24" x14ac:dyDescent="0.25">
      <c r="T1601" s="2" t="s">
        <v>7852</v>
      </c>
      <c r="U1601" s="2" t="s">
        <v>7853</v>
      </c>
      <c r="V1601" s="2" t="s">
        <v>7854</v>
      </c>
      <c r="W1601" s="2" t="s">
        <v>3520</v>
      </c>
      <c r="X1601" s="2" t="s">
        <v>7851</v>
      </c>
    </row>
    <row r="1602" spans="20:24" x14ac:dyDescent="0.25">
      <c r="T1602" s="2" t="s">
        <v>7848</v>
      </c>
      <c r="U1602" s="2" t="s">
        <v>7849</v>
      </c>
      <c r="V1602" s="2" t="s">
        <v>7850</v>
      </c>
      <c r="W1602" s="2" t="s">
        <v>543</v>
      </c>
      <c r="X1602" s="2" t="s">
        <v>7847</v>
      </c>
    </row>
    <row r="1603" spans="20:24" x14ac:dyDescent="0.25">
      <c r="T1603" s="2" t="s">
        <v>7844</v>
      </c>
      <c r="U1603" s="2" t="s">
        <v>7845</v>
      </c>
      <c r="V1603" s="2" t="s">
        <v>7846</v>
      </c>
      <c r="W1603" s="2" t="s">
        <v>482</v>
      </c>
      <c r="X1603" s="2" t="s">
        <v>7843</v>
      </c>
    </row>
    <row r="1604" spans="20:24" x14ac:dyDescent="0.25">
      <c r="T1604" s="2" t="s">
        <v>7840</v>
      </c>
      <c r="U1604" s="2" t="s">
        <v>7841</v>
      </c>
      <c r="V1604" s="2" t="s">
        <v>7842</v>
      </c>
      <c r="W1604" s="2" t="s">
        <v>7839</v>
      </c>
      <c r="X1604" s="2" t="s">
        <v>7838</v>
      </c>
    </row>
    <row r="1605" spans="20:24" x14ac:dyDescent="0.25">
      <c r="T1605" s="2" t="s">
        <v>7836</v>
      </c>
      <c r="U1605" s="2" t="s">
        <v>7837</v>
      </c>
      <c r="V1605" s="2" t="s">
        <v>17272</v>
      </c>
      <c r="W1605" s="2" t="s">
        <v>726</v>
      </c>
      <c r="X1605" s="2" t="s">
        <v>7829</v>
      </c>
    </row>
    <row r="1606" spans="20:24" x14ac:dyDescent="0.25">
      <c r="T1606" s="2" t="s">
        <v>7833</v>
      </c>
      <c r="U1606" s="2" t="s">
        <v>7834</v>
      </c>
      <c r="V1606" s="2" t="s">
        <v>7835</v>
      </c>
      <c r="W1606" s="2" t="s">
        <v>1407</v>
      </c>
      <c r="X1606" s="2" t="s">
        <v>7829</v>
      </c>
    </row>
    <row r="1607" spans="20:24" x14ac:dyDescent="0.25">
      <c r="T1607" s="2" t="s">
        <v>7830</v>
      </c>
      <c r="U1607" s="2" t="s">
        <v>7831</v>
      </c>
      <c r="V1607" s="2" t="s">
        <v>7832</v>
      </c>
      <c r="W1607" s="2" t="s">
        <v>6280</v>
      </c>
      <c r="X1607" s="2" t="s">
        <v>7829</v>
      </c>
    </row>
    <row r="1608" spans="20:24" x14ac:dyDescent="0.25">
      <c r="T1608" s="2" t="s">
        <v>14429</v>
      </c>
      <c r="U1608" s="2" t="s">
        <v>14428</v>
      </c>
      <c r="V1608" s="2" t="s">
        <v>14672</v>
      </c>
      <c r="W1608" s="2" t="s">
        <v>14430</v>
      </c>
      <c r="X1608" s="2" t="s">
        <v>14431</v>
      </c>
    </row>
    <row r="1609" spans="20:24" x14ac:dyDescent="0.25">
      <c r="T1609" s="2" t="s">
        <v>17017</v>
      </c>
      <c r="U1609" s="2" t="s">
        <v>17016</v>
      </c>
      <c r="V1609" s="2" t="s">
        <v>17015</v>
      </c>
      <c r="W1609" s="2" t="s">
        <v>1485</v>
      </c>
      <c r="X1609" s="2" t="s">
        <v>17018</v>
      </c>
    </row>
    <row r="1610" spans="20:24" x14ac:dyDescent="0.25">
      <c r="T1610" s="2" t="s">
        <v>7826</v>
      </c>
      <c r="U1610" s="2" t="s">
        <v>7827</v>
      </c>
      <c r="V1610" s="2" t="s">
        <v>7828</v>
      </c>
      <c r="W1610" s="2" t="s">
        <v>1494</v>
      </c>
      <c r="X1610" s="2" t="s">
        <v>7821</v>
      </c>
    </row>
    <row r="1611" spans="20:24" x14ac:dyDescent="0.25">
      <c r="T1611" s="2" t="s">
        <v>7823</v>
      </c>
      <c r="U1611" s="2" t="s">
        <v>7824</v>
      </c>
      <c r="V1611" s="2" t="s">
        <v>7825</v>
      </c>
      <c r="W1611" s="2" t="s">
        <v>7822</v>
      </c>
      <c r="X1611" s="2" t="s">
        <v>7821</v>
      </c>
    </row>
    <row r="1612" spans="20:24" x14ac:dyDescent="0.25">
      <c r="T1612" s="2" t="s">
        <v>7818</v>
      </c>
      <c r="U1612" s="2" t="s">
        <v>7819</v>
      </c>
      <c r="V1612" s="2" t="s">
        <v>7820</v>
      </c>
      <c r="W1612" s="2" t="s">
        <v>7817</v>
      </c>
      <c r="X1612" s="2" t="s">
        <v>3787</v>
      </c>
    </row>
    <row r="1613" spans="20:24" x14ac:dyDescent="0.25">
      <c r="T1613" s="2" t="s">
        <v>7814</v>
      </c>
      <c r="U1613" s="2" t="s">
        <v>7815</v>
      </c>
      <c r="V1613" s="2" t="s">
        <v>7816</v>
      </c>
      <c r="W1613" s="2" t="s">
        <v>4749</v>
      </c>
      <c r="X1613" s="2" t="s">
        <v>7813</v>
      </c>
    </row>
    <row r="1614" spans="20:24" x14ac:dyDescent="0.25">
      <c r="T1614" s="2" t="s">
        <v>7810</v>
      </c>
      <c r="U1614" s="2" t="s">
        <v>7811</v>
      </c>
      <c r="V1614" s="2" t="s">
        <v>7812</v>
      </c>
      <c r="W1614" s="2" t="s">
        <v>7809</v>
      </c>
      <c r="X1614" s="2" t="s">
        <v>7808</v>
      </c>
    </row>
    <row r="1615" spans="20:24" x14ac:dyDescent="0.25">
      <c r="T1615" s="2" t="s">
        <v>7805</v>
      </c>
      <c r="U1615" s="2" t="s">
        <v>7806</v>
      </c>
      <c r="V1615" s="2" t="s">
        <v>7807</v>
      </c>
      <c r="W1615" s="2" t="s">
        <v>103</v>
      </c>
      <c r="X1615" s="2" t="s">
        <v>7804</v>
      </c>
    </row>
    <row r="1616" spans="20:24" x14ac:dyDescent="0.25">
      <c r="T1616" s="2" t="s">
        <v>17021</v>
      </c>
      <c r="U1616" s="2" t="s">
        <v>17020</v>
      </c>
      <c r="V1616" s="2" t="s">
        <v>17019</v>
      </c>
      <c r="W1616" s="2" t="s">
        <v>1061</v>
      </c>
      <c r="X1616" s="2" t="s">
        <v>7804</v>
      </c>
    </row>
    <row r="1617" spans="20:24" x14ac:dyDescent="0.25">
      <c r="T1617" s="2" t="s">
        <v>7801</v>
      </c>
      <c r="U1617" s="2" t="s">
        <v>7802</v>
      </c>
      <c r="V1617" s="2" t="s">
        <v>7803</v>
      </c>
      <c r="W1617" s="2" t="s">
        <v>1530</v>
      </c>
      <c r="X1617" s="2" t="s">
        <v>7800</v>
      </c>
    </row>
    <row r="1618" spans="20:24" x14ac:dyDescent="0.25">
      <c r="T1618" s="2" t="s">
        <v>7797</v>
      </c>
      <c r="U1618" s="2" t="s">
        <v>7798</v>
      </c>
      <c r="V1618" s="2" t="s">
        <v>7799</v>
      </c>
      <c r="W1618" s="2" t="s">
        <v>726</v>
      </c>
      <c r="X1618" s="2" t="s">
        <v>7762</v>
      </c>
    </row>
    <row r="1619" spans="20:24" x14ac:dyDescent="0.25">
      <c r="T1619" s="2" t="s">
        <v>7794</v>
      </c>
      <c r="U1619" s="2" t="s">
        <v>7795</v>
      </c>
      <c r="V1619" s="2" t="s">
        <v>7796</v>
      </c>
      <c r="W1619" s="2" t="s">
        <v>5039</v>
      </c>
      <c r="X1619" s="2" t="s">
        <v>7762</v>
      </c>
    </row>
    <row r="1620" spans="20:24" x14ac:dyDescent="0.25">
      <c r="T1620" s="2" t="s">
        <v>7791</v>
      </c>
      <c r="U1620" s="2" t="s">
        <v>7792</v>
      </c>
      <c r="V1620" s="2" t="s">
        <v>7793</v>
      </c>
      <c r="W1620" s="2" t="s">
        <v>3593</v>
      </c>
      <c r="X1620" s="2" t="s">
        <v>7762</v>
      </c>
    </row>
    <row r="1621" spans="20:24" x14ac:dyDescent="0.25">
      <c r="T1621" s="2" t="s">
        <v>7788</v>
      </c>
      <c r="U1621" s="2" t="s">
        <v>7789</v>
      </c>
      <c r="V1621" s="2" t="s">
        <v>7790</v>
      </c>
      <c r="W1621" s="2" t="s">
        <v>1189</v>
      </c>
      <c r="X1621" s="2" t="s">
        <v>7762</v>
      </c>
    </row>
    <row r="1622" spans="20:24" x14ac:dyDescent="0.25">
      <c r="T1622" s="2" t="s">
        <v>7785</v>
      </c>
      <c r="U1622" s="2" t="s">
        <v>7786</v>
      </c>
      <c r="V1622" s="2" t="s">
        <v>7787</v>
      </c>
      <c r="W1622" s="2" t="s">
        <v>1391</v>
      </c>
      <c r="X1622" s="2" t="s">
        <v>7762</v>
      </c>
    </row>
    <row r="1623" spans="20:24" x14ac:dyDescent="0.25">
      <c r="T1623" s="2" t="s">
        <v>7782</v>
      </c>
      <c r="U1623" s="2" t="s">
        <v>7783</v>
      </c>
      <c r="V1623" s="2" t="s">
        <v>7784</v>
      </c>
      <c r="W1623" s="2" t="s">
        <v>303</v>
      </c>
      <c r="X1623" s="2" t="s">
        <v>7762</v>
      </c>
    </row>
    <row r="1624" spans="20:24" x14ac:dyDescent="0.25">
      <c r="T1624" s="2" t="s">
        <v>7779</v>
      </c>
      <c r="U1624" s="2" t="s">
        <v>7780</v>
      </c>
      <c r="V1624" s="2" t="s">
        <v>7781</v>
      </c>
      <c r="W1624" s="2" t="s">
        <v>1108</v>
      </c>
      <c r="X1624" s="2" t="s">
        <v>7762</v>
      </c>
    </row>
    <row r="1625" spans="20:24" x14ac:dyDescent="0.25">
      <c r="T1625" s="2" t="s">
        <v>7776</v>
      </c>
      <c r="U1625" s="2" t="s">
        <v>7777</v>
      </c>
      <c r="V1625" s="2" t="s">
        <v>7778</v>
      </c>
      <c r="W1625" s="2" t="s">
        <v>7775</v>
      </c>
      <c r="X1625" s="2" t="s">
        <v>7762</v>
      </c>
    </row>
    <row r="1626" spans="20:24" x14ac:dyDescent="0.25">
      <c r="T1626" s="2" t="s">
        <v>7772</v>
      </c>
      <c r="U1626" s="2" t="s">
        <v>7773</v>
      </c>
      <c r="V1626" s="2" t="s">
        <v>7774</v>
      </c>
      <c r="W1626" s="2" t="s">
        <v>817</v>
      </c>
      <c r="X1626" s="2" t="s">
        <v>7762</v>
      </c>
    </row>
    <row r="1627" spans="20:24" x14ac:dyDescent="0.25">
      <c r="T1627" s="2" t="s">
        <v>7769</v>
      </c>
      <c r="U1627" s="2" t="s">
        <v>7770</v>
      </c>
      <c r="V1627" s="2" t="s">
        <v>7771</v>
      </c>
      <c r="W1627" s="2" t="s">
        <v>230</v>
      </c>
      <c r="X1627" s="2" t="s">
        <v>7762</v>
      </c>
    </row>
    <row r="1628" spans="20:24" x14ac:dyDescent="0.25">
      <c r="T1628" s="2" t="s">
        <v>7766</v>
      </c>
      <c r="U1628" s="2" t="s">
        <v>7767</v>
      </c>
      <c r="V1628" s="2" t="s">
        <v>7768</v>
      </c>
      <c r="W1628" s="2" t="s">
        <v>1269</v>
      </c>
      <c r="X1628" s="2" t="s">
        <v>7762</v>
      </c>
    </row>
    <row r="1629" spans="20:24" x14ac:dyDescent="0.25">
      <c r="T1629" s="2" t="s">
        <v>7763</v>
      </c>
      <c r="U1629" s="2" t="s">
        <v>7764</v>
      </c>
      <c r="V1629" s="2" t="s">
        <v>7765</v>
      </c>
      <c r="W1629" s="2" t="s">
        <v>253</v>
      </c>
      <c r="X1629" s="2" t="s">
        <v>7762</v>
      </c>
    </row>
    <row r="1630" spans="20:24" x14ac:dyDescent="0.25">
      <c r="T1630" s="2" t="s">
        <v>14433</v>
      </c>
      <c r="U1630" s="2" t="s">
        <v>14432</v>
      </c>
      <c r="V1630" s="2" t="s">
        <v>14673</v>
      </c>
      <c r="W1630" s="2" t="s">
        <v>5039</v>
      </c>
      <c r="X1630" s="2" t="s">
        <v>7758</v>
      </c>
    </row>
    <row r="1631" spans="20:24" x14ac:dyDescent="0.25">
      <c r="T1631" s="2" t="s">
        <v>7759</v>
      </c>
      <c r="U1631" s="2" t="s">
        <v>7760</v>
      </c>
      <c r="V1631" s="2" t="s">
        <v>7761</v>
      </c>
      <c r="W1631" s="2" t="s">
        <v>1189</v>
      </c>
      <c r="X1631" s="2" t="s">
        <v>7758</v>
      </c>
    </row>
    <row r="1632" spans="20:24" x14ac:dyDescent="0.25">
      <c r="T1632" s="2" t="s">
        <v>7755</v>
      </c>
      <c r="U1632" s="2" t="s">
        <v>7756</v>
      </c>
      <c r="V1632" s="2" t="s">
        <v>7757</v>
      </c>
      <c r="W1632" s="2" t="s">
        <v>2340</v>
      </c>
      <c r="X1632" s="2" t="s">
        <v>7754</v>
      </c>
    </row>
    <row r="1633" spans="20:24" x14ac:dyDescent="0.25">
      <c r="T1633" s="2" t="s">
        <v>7751</v>
      </c>
      <c r="U1633" s="2" t="s">
        <v>7752</v>
      </c>
      <c r="V1633" s="2" t="s">
        <v>7753</v>
      </c>
      <c r="W1633" s="2" t="s">
        <v>7750</v>
      </c>
      <c r="X1633" s="2" t="s">
        <v>7749</v>
      </c>
    </row>
    <row r="1634" spans="20:24" x14ac:dyDescent="0.25">
      <c r="T1634" s="2" t="s">
        <v>7746</v>
      </c>
      <c r="U1634" s="2" t="s">
        <v>7747</v>
      </c>
      <c r="V1634" s="2" t="s">
        <v>7748</v>
      </c>
      <c r="W1634" s="2" t="s">
        <v>147</v>
      </c>
      <c r="X1634" s="2" t="s">
        <v>7745</v>
      </c>
    </row>
    <row r="1635" spans="20:24" x14ac:dyDescent="0.25">
      <c r="T1635" s="2" t="s">
        <v>7742</v>
      </c>
      <c r="U1635" s="2" t="s">
        <v>7743</v>
      </c>
      <c r="V1635" s="2" t="s">
        <v>7744</v>
      </c>
      <c r="W1635" s="2" t="s">
        <v>749</v>
      </c>
      <c r="X1635" s="2" t="s">
        <v>7741</v>
      </c>
    </row>
    <row r="1636" spans="20:24" x14ac:dyDescent="0.25">
      <c r="T1636" s="2" t="s">
        <v>7738</v>
      </c>
      <c r="U1636" s="2" t="s">
        <v>7739</v>
      </c>
      <c r="V1636" s="2" t="s">
        <v>7740</v>
      </c>
      <c r="W1636" s="2" t="s">
        <v>606</v>
      </c>
      <c r="X1636" s="2" t="s">
        <v>7737</v>
      </c>
    </row>
    <row r="1637" spans="20:24" x14ac:dyDescent="0.25">
      <c r="T1637" s="2" t="s">
        <v>7734</v>
      </c>
      <c r="U1637" s="2" t="s">
        <v>7735</v>
      </c>
      <c r="V1637" s="2" t="s">
        <v>7736</v>
      </c>
      <c r="W1637" s="2" t="s">
        <v>1371</v>
      </c>
      <c r="X1637" s="2" t="s">
        <v>7733</v>
      </c>
    </row>
    <row r="1638" spans="20:24" x14ac:dyDescent="0.25">
      <c r="T1638" s="2" t="s">
        <v>7730</v>
      </c>
      <c r="U1638" s="2" t="s">
        <v>7731</v>
      </c>
      <c r="V1638" s="2" t="s">
        <v>7732</v>
      </c>
      <c r="W1638" s="2" t="s">
        <v>103</v>
      </c>
      <c r="X1638" s="2" t="s">
        <v>7726</v>
      </c>
    </row>
    <row r="1639" spans="20:24" x14ac:dyDescent="0.25">
      <c r="T1639" s="2" t="s">
        <v>7727</v>
      </c>
      <c r="U1639" s="2" t="s">
        <v>7728</v>
      </c>
      <c r="V1639" s="2" t="s">
        <v>7729</v>
      </c>
      <c r="W1639" s="2" t="s">
        <v>3287</v>
      </c>
      <c r="X1639" s="2" t="s">
        <v>7726</v>
      </c>
    </row>
    <row r="1640" spans="20:24" x14ac:dyDescent="0.25">
      <c r="T1640" s="2" t="s">
        <v>7723</v>
      </c>
      <c r="U1640" s="2" t="s">
        <v>7724</v>
      </c>
      <c r="V1640" s="2" t="s">
        <v>7725</v>
      </c>
      <c r="W1640" s="2" t="s">
        <v>7722</v>
      </c>
      <c r="X1640" s="2" t="s">
        <v>7721</v>
      </c>
    </row>
    <row r="1641" spans="20:24" x14ac:dyDescent="0.25">
      <c r="T1641" s="2" t="s">
        <v>7718</v>
      </c>
      <c r="U1641" s="2" t="s">
        <v>7719</v>
      </c>
      <c r="V1641" s="2" t="s">
        <v>7720</v>
      </c>
      <c r="W1641" s="2" t="s">
        <v>277</v>
      </c>
      <c r="X1641" s="2" t="s">
        <v>7717</v>
      </c>
    </row>
    <row r="1642" spans="20:24" x14ac:dyDescent="0.25">
      <c r="T1642" s="2" t="s">
        <v>7714</v>
      </c>
      <c r="U1642" s="2" t="s">
        <v>7715</v>
      </c>
      <c r="V1642" s="2" t="s">
        <v>7716</v>
      </c>
      <c r="W1642" s="2" t="s">
        <v>2172</v>
      </c>
      <c r="X1642" s="2" t="s">
        <v>7713</v>
      </c>
    </row>
    <row r="1643" spans="20:24" x14ac:dyDescent="0.25">
      <c r="T1643" s="2" t="s">
        <v>14676</v>
      </c>
      <c r="U1643" s="2" t="s">
        <v>14675</v>
      </c>
      <c r="V1643" s="2" t="s">
        <v>14674</v>
      </c>
      <c r="W1643" s="2" t="s">
        <v>248</v>
      </c>
      <c r="X1643" s="2" t="s">
        <v>14677</v>
      </c>
    </row>
    <row r="1644" spans="20:24" x14ac:dyDescent="0.25">
      <c r="T1644" s="2" t="s">
        <v>7710</v>
      </c>
      <c r="U1644" s="2" t="s">
        <v>7711</v>
      </c>
      <c r="V1644" s="2" t="s">
        <v>7712</v>
      </c>
      <c r="W1644" s="2" t="s">
        <v>7709</v>
      </c>
      <c r="X1644" s="2" t="s">
        <v>7708</v>
      </c>
    </row>
    <row r="1645" spans="20:24" x14ac:dyDescent="0.25">
      <c r="T1645" s="2" t="s">
        <v>14680</v>
      </c>
      <c r="U1645" s="2" t="s">
        <v>14679</v>
      </c>
      <c r="V1645" s="2" t="s">
        <v>14678</v>
      </c>
      <c r="W1645" s="2" t="s">
        <v>263</v>
      </c>
      <c r="X1645" s="2" t="s">
        <v>7616</v>
      </c>
    </row>
    <row r="1646" spans="20:24" x14ac:dyDescent="0.25">
      <c r="T1646" s="2" t="s">
        <v>7705</v>
      </c>
      <c r="U1646" s="2" t="s">
        <v>7706</v>
      </c>
      <c r="V1646" s="2" t="s">
        <v>7707</v>
      </c>
      <c r="W1646" s="2" t="s">
        <v>1608</v>
      </c>
      <c r="X1646" s="2" t="s">
        <v>7616</v>
      </c>
    </row>
    <row r="1647" spans="20:24" x14ac:dyDescent="0.25">
      <c r="T1647" s="2" t="s">
        <v>7702</v>
      </c>
      <c r="U1647" s="2" t="s">
        <v>7703</v>
      </c>
      <c r="V1647" s="2" t="s">
        <v>7704</v>
      </c>
      <c r="W1647" s="2" t="s">
        <v>133</v>
      </c>
      <c r="X1647" s="2" t="s">
        <v>7616</v>
      </c>
    </row>
    <row r="1648" spans="20:24" x14ac:dyDescent="0.25">
      <c r="T1648" s="2" t="s">
        <v>7699</v>
      </c>
      <c r="U1648" s="2" t="s">
        <v>7700</v>
      </c>
      <c r="V1648" s="2" t="s">
        <v>7701</v>
      </c>
      <c r="W1648" s="2" t="s">
        <v>353</v>
      </c>
      <c r="X1648" s="2" t="s">
        <v>7616</v>
      </c>
    </row>
    <row r="1649" spans="20:24" x14ac:dyDescent="0.25">
      <c r="T1649" s="2" t="s">
        <v>7696</v>
      </c>
      <c r="U1649" s="2" t="s">
        <v>7697</v>
      </c>
      <c r="V1649" s="2" t="s">
        <v>7698</v>
      </c>
      <c r="W1649" s="2" t="s">
        <v>7695</v>
      </c>
      <c r="X1649" s="2" t="s">
        <v>7616</v>
      </c>
    </row>
    <row r="1650" spans="20:24" x14ac:dyDescent="0.25">
      <c r="T1650" s="2" t="s">
        <v>7692</v>
      </c>
      <c r="U1650" s="2" t="s">
        <v>7693</v>
      </c>
      <c r="V1650" s="2" t="s">
        <v>7694</v>
      </c>
      <c r="W1650" s="2" t="s">
        <v>7691</v>
      </c>
      <c r="X1650" s="2" t="s">
        <v>7616</v>
      </c>
    </row>
    <row r="1651" spans="20:24" x14ac:dyDescent="0.25">
      <c r="T1651" s="2" t="s">
        <v>7688</v>
      </c>
      <c r="U1651" s="2" t="s">
        <v>7689</v>
      </c>
      <c r="V1651" s="2" t="s">
        <v>7690</v>
      </c>
      <c r="W1651" s="2" t="s">
        <v>777</v>
      </c>
      <c r="X1651" s="2" t="s">
        <v>7616</v>
      </c>
    </row>
    <row r="1652" spans="20:24" x14ac:dyDescent="0.25">
      <c r="T1652" s="2" t="s">
        <v>7685</v>
      </c>
      <c r="U1652" s="2" t="s">
        <v>7686</v>
      </c>
      <c r="V1652" s="2" t="s">
        <v>7687</v>
      </c>
      <c r="W1652" s="2" t="s">
        <v>6236</v>
      </c>
      <c r="X1652" s="2" t="s">
        <v>7616</v>
      </c>
    </row>
    <row r="1653" spans="20:24" x14ac:dyDescent="0.25">
      <c r="T1653" s="2" t="s">
        <v>7682</v>
      </c>
      <c r="U1653" s="2" t="s">
        <v>7683</v>
      </c>
      <c r="V1653" s="2" t="s">
        <v>7684</v>
      </c>
      <c r="W1653" s="2" t="s">
        <v>1485</v>
      </c>
      <c r="X1653" s="2" t="s">
        <v>7616</v>
      </c>
    </row>
    <row r="1654" spans="20:24" x14ac:dyDescent="0.25">
      <c r="T1654" s="2" t="s">
        <v>7679</v>
      </c>
      <c r="U1654" s="2" t="s">
        <v>7680</v>
      </c>
      <c r="V1654" s="2" t="s">
        <v>7681</v>
      </c>
      <c r="W1654" s="2" t="s">
        <v>2617</v>
      </c>
      <c r="X1654" s="2" t="s">
        <v>7616</v>
      </c>
    </row>
    <row r="1655" spans="20:24" x14ac:dyDescent="0.25">
      <c r="T1655" s="2" t="s">
        <v>7676</v>
      </c>
      <c r="U1655" s="2" t="s">
        <v>7677</v>
      </c>
      <c r="V1655" s="2" t="s">
        <v>7678</v>
      </c>
      <c r="W1655" s="2" t="s">
        <v>3233</v>
      </c>
      <c r="X1655" s="2" t="s">
        <v>7616</v>
      </c>
    </row>
    <row r="1656" spans="20:24" x14ac:dyDescent="0.25">
      <c r="T1656" s="2" t="s">
        <v>7673</v>
      </c>
      <c r="U1656" s="2" t="s">
        <v>7674</v>
      </c>
      <c r="V1656" s="2" t="s">
        <v>7675</v>
      </c>
      <c r="W1656" s="2" t="s">
        <v>7672</v>
      </c>
      <c r="X1656" s="2" t="s">
        <v>7616</v>
      </c>
    </row>
    <row r="1657" spans="20:24" x14ac:dyDescent="0.25">
      <c r="T1657" s="2" t="s">
        <v>7670</v>
      </c>
      <c r="U1657" s="2" t="s">
        <v>7671</v>
      </c>
      <c r="V1657" s="2" t="s">
        <v>17022</v>
      </c>
      <c r="W1657" s="2" t="s">
        <v>147</v>
      </c>
      <c r="X1657" s="2" t="s">
        <v>7616</v>
      </c>
    </row>
    <row r="1658" spans="20:24" x14ac:dyDescent="0.25">
      <c r="T1658" s="2" t="s">
        <v>7667</v>
      </c>
      <c r="U1658" s="2" t="s">
        <v>7668</v>
      </c>
      <c r="V1658" s="2" t="s">
        <v>7669</v>
      </c>
      <c r="W1658" s="2" t="s">
        <v>1694</v>
      </c>
      <c r="X1658" s="2" t="s">
        <v>7616</v>
      </c>
    </row>
    <row r="1659" spans="20:24" x14ac:dyDescent="0.25">
      <c r="T1659" s="2" t="s">
        <v>7664</v>
      </c>
      <c r="U1659" s="2" t="s">
        <v>7665</v>
      </c>
      <c r="V1659" s="2" t="s">
        <v>7666</v>
      </c>
      <c r="W1659" s="2" t="s">
        <v>482</v>
      </c>
      <c r="X1659" s="2" t="s">
        <v>7616</v>
      </c>
    </row>
    <row r="1660" spans="20:24" x14ac:dyDescent="0.25">
      <c r="T1660" s="2" t="s">
        <v>7661</v>
      </c>
      <c r="U1660" s="2" t="s">
        <v>7662</v>
      </c>
      <c r="V1660" s="2" t="s">
        <v>7663</v>
      </c>
      <c r="W1660" s="2" t="s">
        <v>207</v>
      </c>
      <c r="X1660" s="2" t="s">
        <v>7616</v>
      </c>
    </row>
    <row r="1661" spans="20:24" x14ac:dyDescent="0.25">
      <c r="T1661" s="2" t="s">
        <v>7658</v>
      </c>
      <c r="U1661" s="2" t="s">
        <v>7659</v>
      </c>
      <c r="V1661" s="2" t="s">
        <v>7660</v>
      </c>
      <c r="W1661" s="2" t="s">
        <v>609</v>
      </c>
      <c r="X1661" s="2" t="s">
        <v>7616</v>
      </c>
    </row>
    <row r="1662" spans="20:24" x14ac:dyDescent="0.25">
      <c r="T1662" s="2" t="s">
        <v>7655</v>
      </c>
      <c r="U1662" s="2" t="s">
        <v>7656</v>
      </c>
      <c r="V1662" s="2" t="s">
        <v>7657</v>
      </c>
      <c r="W1662" s="2" t="s">
        <v>606</v>
      </c>
      <c r="X1662" s="2" t="s">
        <v>7616</v>
      </c>
    </row>
    <row r="1663" spans="20:24" x14ac:dyDescent="0.25">
      <c r="T1663" s="2" t="s">
        <v>7652</v>
      </c>
      <c r="U1663" s="2" t="s">
        <v>7653</v>
      </c>
      <c r="V1663" s="2" t="s">
        <v>7654</v>
      </c>
      <c r="W1663" s="2" t="s">
        <v>7651</v>
      </c>
      <c r="X1663" s="2" t="s">
        <v>7616</v>
      </c>
    </row>
    <row r="1664" spans="20:24" x14ac:dyDescent="0.25">
      <c r="T1664" s="2" t="s">
        <v>7648</v>
      </c>
      <c r="U1664" s="2" t="s">
        <v>7649</v>
      </c>
      <c r="V1664" s="2" t="s">
        <v>7650</v>
      </c>
      <c r="W1664" s="2" t="s">
        <v>981</v>
      </c>
      <c r="X1664" s="2" t="s">
        <v>7616</v>
      </c>
    </row>
    <row r="1665" spans="20:24" x14ac:dyDescent="0.25">
      <c r="T1665" s="2" t="s">
        <v>7645</v>
      </c>
      <c r="U1665" s="2" t="s">
        <v>7646</v>
      </c>
      <c r="V1665" s="2" t="s">
        <v>7647</v>
      </c>
      <c r="W1665" s="2" t="s">
        <v>655</v>
      </c>
      <c r="X1665" s="2" t="s">
        <v>7616</v>
      </c>
    </row>
    <row r="1666" spans="20:24" x14ac:dyDescent="0.25">
      <c r="T1666" s="2" t="s">
        <v>7642</v>
      </c>
      <c r="U1666" s="2" t="s">
        <v>7643</v>
      </c>
      <c r="V1666" s="2" t="s">
        <v>7644</v>
      </c>
      <c r="W1666" s="2" t="s">
        <v>557</v>
      </c>
      <c r="X1666" s="2" t="s">
        <v>7616</v>
      </c>
    </row>
    <row r="1667" spans="20:24" x14ac:dyDescent="0.25">
      <c r="T1667" s="2" t="s">
        <v>7639</v>
      </c>
      <c r="U1667" s="2" t="s">
        <v>7640</v>
      </c>
      <c r="V1667" s="2" t="s">
        <v>7641</v>
      </c>
      <c r="W1667" s="2" t="s">
        <v>193</v>
      </c>
      <c r="X1667" s="2" t="s">
        <v>7616</v>
      </c>
    </row>
    <row r="1668" spans="20:24" x14ac:dyDescent="0.25">
      <c r="T1668" s="2" t="s">
        <v>7636</v>
      </c>
      <c r="U1668" s="2" t="s">
        <v>7637</v>
      </c>
      <c r="V1668" s="2" t="s">
        <v>7638</v>
      </c>
      <c r="W1668" s="2" t="s">
        <v>4486</v>
      </c>
      <c r="X1668" s="2" t="s">
        <v>7616</v>
      </c>
    </row>
    <row r="1669" spans="20:24" x14ac:dyDescent="0.25">
      <c r="T1669" s="2" t="s">
        <v>7633</v>
      </c>
      <c r="U1669" s="2" t="s">
        <v>7634</v>
      </c>
      <c r="V1669" s="2" t="s">
        <v>7635</v>
      </c>
      <c r="W1669" s="2" t="s">
        <v>111</v>
      </c>
      <c r="X1669" s="2" t="s">
        <v>7616</v>
      </c>
    </row>
    <row r="1670" spans="20:24" x14ac:dyDescent="0.25">
      <c r="T1670" s="2" t="s">
        <v>18011</v>
      </c>
      <c r="U1670" s="2" t="s">
        <v>18010</v>
      </c>
      <c r="V1670" s="2" t="s">
        <v>18009</v>
      </c>
      <c r="W1670" s="2" t="s">
        <v>187</v>
      </c>
      <c r="X1670" s="2" t="s">
        <v>7616</v>
      </c>
    </row>
    <row r="1671" spans="20:24" x14ac:dyDescent="0.25">
      <c r="T1671" s="2" t="s">
        <v>17024</v>
      </c>
      <c r="U1671" s="2" t="s">
        <v>17023</v>
      </c>
      <c r="V1671" s="2" t="s">
        <v>17273</v>
      </c>
      <c r="W1671" s="2" t="s">
        <v>2370</v>
      </c>
      <c r="X1671" s="2" t="s">
        <v>7616</v>
      </c>
    </row>
    <row r="1672" spans="20:24" x14ac:dyDescent="0.25">
      <c r="T1672" s="2" t="s">
        <v>7630</v>
      </c>
      <c r="U1672" s="2" t="s">
        <v>7631</v>
      </c>
      <c r="V1672" s="2" t="s">
        <v>7632</v>
      </c>
      <c r="W1672" s="2" t="s">
        <v>7629</v>
      </c>
      <c r="X1672" s="2" t="s">
        <v>7616</v>
      </c>
    </row>
    <row r="1673" spans="20:24" x14ac:dyDescent="0.25">
      <c r="T1673" s="2" t="s">
        <v>7626</v>
      </c>
      <c r="U1673" s="2" t="s">
        <v>7627</v>
      </c>
      <c r="V1673" s="2" t="s">
        <v>7628</v>
      </c>
      <c r="W1673" s="2" t="s">
        <v>7625</v>
      </c>
      <c r="X1673" s="2" t="s">
        <v>7616</v>
      </c>
    </row>
    <row r="1674" spans="20:24" x14ac:dyDescent="0.25">
      <c r="T1674" s="2" t="s">
        <v>7622</v>
      </c>
      <c r="U1674" s="2" t="s">
        <v>7623</v>
      </c>
      <c r="V1674" s="2" t="s">
        <v>7624</v>
      </c>
      <c r="W1674" s="2" t="s">
        <v>7621</v>
      </c>
      <c r="X1674" s="2" t="s">
        <v>7616</v>
      </c>
    </row>
    <row r="1675" spans="20:24" x14ac:dyDescent="0.25">
      <c r="T1675" s="2" t="s">
        <v>7618</v>
      </c>
      <c r="U1675" s="2" t="s">
        <v>7619</v>
      </c>
      <c r="V1675" s="2" t="s">
        <v>7620</v>
      </c>
      <c r="W1675" s="2" t="s">
        <v>7617</v>
      </c>
      <c r="X1675" s="2" t="s">
        <v>7616</v>
      </c>
    </row>
    <row r="1676" spans="20:24" x14ac:dyDescent="0.25">
      <c r="T1676" s="2" t="s">
        <v>7613</v>
      </c>
      <c r="U1676" s="2" t="s">
        <v>7614</v>
      </c>
      <c r="V1676" s="2" t="s">
        <v>7615</v>
      </c>
      <c r="W1676" s="2" t="s">
        <v>7612</v>
      </c>
      <c r="X1676" s="2" t="s">
        <v>7605</v>
      </c>
    </row>
    <row r="1677" spans="20:24" x14ac:dyDescent="0.25">
      <c r="T1677" s="2" t="s">
        <v>7609</v>
      </c>
      <c r="U1677" s="2" t="s">
        <v>7610</v>
      </c>
      <c r="V1677" s="2" t="s">
        <v>7611</v>
      </c>
      <c r="W1677" s="2" t="s">
        <v>1485</v>
      </c>
      <c r="X1677" s="2" t="s">
        <v>7605</v>
      </c>
    </row>
    <row r="1678" spans="20:24" x14ac:dyDescent="0.25">
      <c r="T1678" s="2" t="s">
        <v>7606</v>
      </c>
      <c r="U1678" s="2" t="s">
        <v>7607</v>
      </c>
      <c r="V1678" s="2" t="s">
        <v>7608</v>
      </c>
      <c r="W1678" s="2" t="s">
        <v>2119</v>
      </c>
      <c r="X1678" s="2" t="s">
        <v>7605</v>
      </c>
    </row>
    <row r="1679" spans="20:24" x14ac:dyDescent="0.25">
      <c r="T1679" s="2" t="s">
        <v>7602</v>
      </c>
      <c r="U1679" s="2" t="s">
        <v>7603</v>
      </c>
      <c r="V1679" s="2" t="s">
        <v>7604</v>
      </c>
      <c r="W1679" s="2" t="s">
        <v>7601</v>
      </c>
      <c r="X1679" s="2" t="s">
        <v>7561</v>
      </c>
    </row>
    <row r="1680" spans="20:24" x14ac:dyDescent="0.25">
      <c r="T1680" s="2" t="s">
        <v>7598</v>
      </c>
      <c r="U1680" s="2" t="s">
        <v>7599</v>
      </c>
      <c r="V1680" s="2" t="s">
        <v>7600</v>
      </c>
      <c r="W1680" s="2" t="s">
        <v>7597</v>
      </c>
      <c r="X1680" s="2" t="s">
        <v>7561</v>
      </c>
    </row>
    <row r="1681" spans="20:24" x14ac:dyDescent="0.25">
      <c r="T1681" s="2" t="s">
        <v>7594</v>
      </c>
      <c r="U1681" s="2" t="s">
        <v>7595</v>
      </c>
      <c r="V1681" s="2" t="s">
        <v>7596</v>
      </c>
      <c r="W1681" s="2" t="s">
        <v>4926</v>
      </c>
      <c r="X1681" s="2" t="s">
        <v>7561</v>
      </c>
    </row>
    <row r="1682" spans="20:24" x14ac:dyDescent="0.25">
      <c r="T1682" s="2" t="s">
        <v>7591</v>
      </c>
      <c r="U1682" s="2" t="s">
        <v>7592</v>
      </c>
      <c r="V1682" s="2" t="s">
        <v>7593</v>
      </c>
      <c r="W1682" s="2" t="s">
        <v>84</v>
      </c>
      <c r="X1682" s="2" t="s">
        <v>7561</v>
      </c>
    </row>
    <row r="1683" spans="20:24" x14ac:dyDescent="0.25">
      <c r="T1683" s="2" t="s">
        <v>7588</v>
      </c>
      <c r="U1683" s="2" t="s">
        <v>7589</v>
      </c>
      <c r="V1683" s="2" t="s">
        <v>7590</v>
      </c>
      <c r="W1683" s="2" t="s">
        <v>147</v>
      </c>
      <c r="X1683" s="2" t="s">
        <v>7561</v>
      </c>
    </row>
    <row r="1684" spans="20:24" x14ac:dyDescent="0.25">
      <c r="T1684" s="2" t="s">
        <v>7585</v>
      </c>
      <c r="U1684" s="2" t="s">
        <v>7586</v>
      </c>
      <c r="V1684" s="2" t="s">
        <v>7587</v>
      </c>
      <c r="W1684" s="2" t="s">
        <v>103</v>
      </c>
      <c r="X1684" s="2" t="s">
        <v>7561</v>
      </c>
    </row>
    <row r="1685" spans="20:24" x14ac:dyDescent="0.25">
      <c r="T1685" s="2" t="s">
        <v>7582</v>
      </c>
      <c r="U1685" s="2" t="s">
        <v>7583</v>
      </c>
      <c r="V1685" s="2" t="s">
        <v>7584</v>
      </c>
      <c r="W1685" s="2" t="s">
        <v>7581</v>
      </c>
      <c r="X1685" s="2" t="s">
        <v>7561</v>
      </c>
    </row>
    <row r="1686" spans="20:24" x14ac:dyDescent="0.25">
      <c r="T1686" s="2" t="s">
        <v>7578</v>
      </c>
      <c r="U1686" s="2" t="s">
        <v>7579</v>
      </c>
      <c r="V1686" s="2" t="s">
        <v>7580</v>
      </c>
      <c r="W1686" s="2" t="s">
        <v>193</v>
      </c>
      <c r="X1686" s="2" t="s">
        <v>7561</v>
      </c>
    </row>
    <row r="1687" spans="20:24" x14ac:dyDescent="0.25">
      <c r="T1687" s="2" t="s">
        <v>7575</v>
      </c>
      <c r="U1687" s="2" t="s">
        <v>7576</v>
      </c>
      <c r="V1687" s="2" t="s">
        <v>7577</v>
      </c>
      <c r="W1687" s="2" t="s">
        <v>7574</v>
      </c>
      <c r="X1687" s="2" t="s">
        <v>7561</v>
      </c>
    </row>
    <row r="1688" spans="20:24" x14ac:dyDescent="0.25">
      <c r="T1688" s="2" t="s">
        <v>7571</v>
      </c>
      <c r="U1688" s="2" t="s">
        <v>7572</v>
      </c>
      <c r="V1688" s="2" t="s">
        <v>7573</v>
      </c>
      <c r="W1688" s="2" t="s">
        <v>129</v>
      </c>
      <c r="X1688" s="2" t="s">
        <v>7561</v>
      </c>
    </row>
    <row r="1689" spans="20:24" x14ac:dyDescent="0.25">
      <c r="T1689" s="2" t="s">
        <v>7568</v>
      </c>
      <c r="U1689" s="2" t="s">
        <v>7569</v>
      </c>
      <c r="V1689" s="2" t="s">
        <v>7570</v>
      </c>
      <c r="W1689" s="2" t="s">
        <v>230</v>
      </c>
      <c r="X1689" s="2" t="s">
        <v>7561</v>
      </c>
    </row>
    <row r="1690" spans="20:24" x14ac:dyDescent="0.25">
      <c r="T1690" s="2" t="s">
        <v>7565</v>
      </c>
      <c r="U1690" s="2" t="s">
        <v>7566</v>
      </c>
      <c r="V1690" s="2" t="s">
        <v>7567</v>
      </c>
      <c r="W1690" s="2" t="s">
        <v>2119</v>
      </c>
      <c r="X1690" s="2" t="s">
        <v>7561</v>
      </c>
    </row>
    <row r="1691" spans="20:24" x14ac:dyDescent="0.25">
      <c r="T1691" s="2" t="s">
        <v>7562</v>
      </c>
      <c r="U1691" s="2" t="s">
        <v>7563</v>
      </c>
      <c r="V1691" s="2" t="s">
        <v>7564</v>
      </c>
      <c r="W1691" s="2" t="s">
        <v>442</v>
      </c>
      <c r="X1691" s="2" t="s">
        <v>7561</v>
      </c>
    </row>
    <row r="1692" spans="20:24" x14ac:dyDescent="0.25">
      <c r="T1692" s="2" t="s">
        <v>7558</v>
      </c>
      <c r="U1692" s="2" t="s">
        <v>7559</v>
      </c>
      <c r="V1692" s="2" t="s">
        <v>7560</v>
      </c>
      <c r="W1692" s="2" t="s">
        <v>7557</v>
      </c>
      <c r="X1692" s="2" t="s">
        <v>1880</v>
      </c>
    </row>
    <row r="1693" spans="20:24" x14ac:dyDescent="0.25">
      <c r="T1693" s="2" t="s">
        <v>7554</v>
      </c>
      <c r="U1693" s="2" t="s">
        <v>7555</v>
      </c>
      <c r="V1693" s="2" t="s">
        <v>7556</v>
      </c>
      <c r="W1693" s="2" t="s">
        <v>4240</v>
      </c>
      <c r="X1693" s="2" t="s">
        <v>7546</v>
      </c>
    </row>
    <row r="1694" spans="20:24" x14ac:dyDescent="0.25">
      <c r="T1694" s="2" t="s">
        <v>7551</v>
      </c>
      <c r="U1694" s="2" t="s">
        <v>7552</v>
      </c>
      <c r="V1694" s="2" t="s">
        <v>7553</v>
      </c>
      <c r="W1694" s="2" t="s">
        <v>7550</v>
      </c>
      <c r="X1694" s="2" t="s">
        <v>7546</v>
      </c>
    </row>
    <row r="1695" spans="20:24" x14ac:dyDescent="0.25">
      <c r="T1695" s="2" t="s">
        <v>7547</v>
      </c>
      <c r="U1695" s="2" t="s">
        <v>7548</v>
      </c>
      <c r="V1695" s="2" t="s">
        <v>7549</v>
      </c>
      <c r="W1695" s="2" t="s">
        <v>508</v>
      </c>
      <c r="X1695" s="2" t="s">
        <v>7546</v>
      </c>
    </row>
    <row r="1696" spans="20:24" x14ac:dyDescent="0.25">
      <c r="T1696" s="2" t="s">
        <v>7543</v>
      </c>
      <c r="U1696" s="2" t="s">
        <v>7544</v>
      </c>
      <c r="V1696" s="2" t="s">
        <v>7545</v>
      </c>
      <c r="W1696" s="2" t="s">
        <v>7542</v>
      </c>
      <c r="X1696" s="2" t="s">
        <v>7541</v>
      </c>
    </row>
    <row r="1697" spans="20:24" x14ac:dyDescent="0.25">
      <c r="T1697" s="2" t="s">
        <v>7538</v>
      </c>
      <c r="U1697" s="2" t="s">
        <v>7539</v>
      </c>
      <c r="V1697" s="2" t="s">
        <v>7540</v>
      </c>
      <c r="W1697" s="2" t="s">
        <v>7537</v>
      </c>
      <c r="X1697" s="2" t="s">
        <v>7536</v>
      </c>
    </row>
    <row r="1698" spans="20:24" x14ac:dyDescent="0.25">
      <c r="T1698" s="2" t="s">
        <v>7533</v>
      </c>
      <c r="U1698" s="2" t="s">
        <v>7534</v>
      </c>
      <c r="V1698" s="2" t="s">
        <v>7535</v>
      </c>
      <c r="W1698" s="2" t="s">
        <v>591</v>
      </c>
      <c r="X1698" s="2" t="s">
        <v>7532</v>
      </c>
    </row>
    <row r="1699" spans="20:24" x14ac:dyDescent="0.25">
      <c r="T1699" s="2" t="s">
        <v>7529</v>
      </c>
      <c r="U1699" s="2" t="s">
        <v>7530</v>
      </c>
      <c r="V1699" s="2" t="s">
        <v>7531</v>
      </c>
      <c r="W1699" s="2" t="s">
        <v>7528</v>
      </c>
      <c r="X1699" s="2" t="s">
        <v>7527</v>
      </c>
    </row>
    <row r="1700" spans="20:24" x14ac:dyDescent="0.25">
      <c r="T1700" s="2" t="s">
        <v>7524</v>
      </c>
      <c r="U1700" s="2" t="s">
        <v>7525</v>
      </c>
      <c r="V1700" s="2" t="s">
        <v>7526</v>
      </c>
      <c r="W1700" s="2" t="s">
        <v>129</v>
      </c>
      <c r="X1700" s="2" t="s">
        <v>7523</v>
      </c>
    </row>
    <row r="1701" spans="20:24" x14ac:dyDescent="0.25">
      <c r="T1701" s="2" t="s">
        <v>7520</v>
      </c>
      <c r="U1701" s="2" t="s">
        <v>7521</v>
      </c>
      <c r="V1701" s="2" t="s">
        <v>7522</v>
      </c>
      <c r="W1701" s="2" t="s">
        <v>543</v>
      </c>
      <c r="X1701" s="2" t="s">
        <v>7516</v>
      </c>
    </row>
    <row r="1702" spans="20:24" x14ac:dyDescent="0.25">
      <c r="T1702" s="2" t="s">
        <v>7517</v>
      </c>
      <c r="U1702" s="2" t="s">
        <v>7518</v>
      </c>
      <c r="V1702" s="2" t="s">
        <v>7519</v>
      </c>
      <c r="W1702" s="2" t="s">
        <v>482</v>
      </c>
      <c r="X1702" s="2" t="s">
        <v>7516</v>
      </c>
    </row>
    <row r="1703" spans="20:24" x14ac:dyDescent="0.25">
      <c r="T1703" s="2" t="s">
        <v>7514</v>
      </c>
      <c r="U1703" s="2" t="s">
        <v>7515</v>
      </c>
      <c r="V1703" s="2" t="s">
        <v>17025</v>
      </c>
      <c r="W1703" s="2" t="s">
        <v>363</v>
      </c>
      <c r="X1703" s="2" t="s">
        <v>7513</v>
      </c>
    </row>
    <row r="1704" spans="20:24" x14ac:dyDescent="0.25">
      <c r="T1704" s="2" t="s">
        <v>7510</v>
      </c>
      <c r="U1704" s="2" t="s">
        <v>7511</v>
      </c>
      <c r="V1704" s="2" t="s">
        <v>7512</v>
      </c>
      <c r="W1704" s="2" t="s">
        <v>1108</v>
      </c>
      <c r="X1704" s="2" t="s">
        <v>7509</v>
      </c>
    </row>
    <row r="1705" spans="20:24" x14ac:dyDescent="0.25">
      <c r="T1705" s="2" t="s">
        <v>7506</v>
      </c>
      <c r="U1705" s="2" t="s">
        <v>7507</v>
      </c>
      <c r="V1705" s="2" t="s">
        <v>7508</v>
      </c>
      <c r="W1705" s="2" t="s">
        <v>107</v>
      </c>
      <c r="X1705" s="2" t="s">
        <v>7505</v>
      </c>
    </row>
    <row r="1706" spans="20:24" x14ac:dyDescent="0.25">
      <c r="T1706" s="2" t="s">
        <v>7502</v>
      </c>
      <c r="U1706" s="2" t="s">
        <v>7503</v>
      </c>
      <c r="V1706" s="2" t="s">
        <v>7504</v>
      </c>
      <c r="W1706" s="2" t="s">
        <v>2734</v>
      </c>
      <c r="X1706" s="2" t="s">
        <v>7501</v>
      </c>
    </row>
    <row r="1707" spans="20:24" x14ac:dyDescent="0.25">
      <c r="T1707" s="2" t="s">
        <v>7498</v>
      </c>
      <c r="U1707" s="2" t="s">
        <v>7499</v>
      </c>
      <c r="V1707" s="2" t="s">
        <v>7500</v>
      </c>
      <c r="W1707" s="2" t="s">
        <v>609</v>
      </c>
      <c r="X1707" s="2" t="s">
        <v>7497</v>
      </c>
    </row>
    <row r="1708" spans="20:24" x14ac:dyDescent="0.25">
      <c r="T1708" s="2" t="s">
        <v>7493</v>
      </c>
      <c r="U1708" s="2" t="s">
        <v>7494</v>
      </c>
      <c r="V1708" s="2" t="s">
        <v>7495</v>
      </c>
      <c r="W1708" s="2" t="s">
        <v>3584</v>
      </c>
      <c r="X1708" s="2" t="s">
        <v>7492</v>
      </c>
    </row>
    <row r="1709" spans="20:24" x14ac:dyDescent="0.25">
      <c r="T1709" s="2" t="s">
        <v>7489</v>
      </c>
      <c r="U1709" s="2" t="s">
        <v>7490</v>
      </c>
      <c r="V1709" s="2" t="s">
        <v>7491</v>
      </c>
      <c r="W1709" s="2" t="s">
        <v>7488</v>
      </c>
      <c r="X1709" s="2" t="s">
        <v>5061</v>
      </c>
    </row>
    <row r="1710" spans="20:24" x14ac:dyDescent="0.25">
      <c r="T1710" s="2" t="s">
        <v>7485</v>
      </c>
      <c r="U1710" s="2" t="s">
        <v>7486</v>
      </c>
      <c r="V1710" s="2" t="s">
        <v>7487</v>
      </c>
      <c r="W1710" s="2" t="s">
        <v>129</v>
      </c>
      <c r="X1710" s="2" t="s">
        <v>7484</v>
      </c>
    </row>
    <row r="1711" spans="20:24" x14ac:dyDescent="0.25">
      <c r="T1711" s="2" t="s">
        <v>14683</v>
      </c>
      <c r="U1711" s="2" t="s">
        <v>14682</v>
      </c>
      <c r="V1711" s="2" t="s">
        <v>14681</v>
      </c>
      <c r="W1711" s="2" t="s">
        <v>89</v>
      </c>
      <c r="X1711" s="2" t="s">
        <v>14684</v>
      </c>
    </row>
    <row r="1712" spans="20:24" x14ac:dyDescent="0.25">
      <c r="T1712" s="2" t="s">
        <v>7481</v>
      </c>
      <c r="U1712" s="2" t="s">
        <v>7482</v>
      </c>
      <c r="V1712" s="2" t="s">
        <v>7483</v>
      </c>
      <c r="W1712" s="2" t="s">
        <v>891</v>
      </c>
      <c r="X1712" s="2" t="s">
        <v>7480</v>
      </c>
    </row>
    <row r="1713" spans="20:24" x14ac:dyDescent="0.25">
      <c r="T1713" s="2" t="s">
        <v>7477</v>
      </c>
      <c r="U1713" s="2" t="s">
        <v>7478</v>
      </c>
      <c r="V1713" s="2" t="s">
        <v>7479</v>
      </c>
      <c r="W1713" s="2" t="s">
        <v>248</v>
      </c>
      <c r="X1713" s="2" t="s">
        <v>7476</v>
      </c>
    </row>
    <row r="1714" spans="20:24" x14ac:dyDescent="0.25">
      <c r="T1714" s="2" t="s">
        <v>7473</v>
      </c>
      <c r="U1714" s="2" t="s">
        <v>7474</v>
      </c>
      <c r="V1714" s="2" t="s">
        <v>7475</v>
      </c>
      <c r="W1714" s="2" t="s">
        <v>7472</v>
      </c>
      <c r="X1714" s="2" t="s">
        <v>7471</v>
      </c>
    </row>
    <row r="1715" spans="20:24" x14ac:dyDescent="0.25">
      <c r="T1715" s="2" t="s">
        <v>7468</v>
      </c>
      <c r="U1715" s="2" t="s">
        <v>7469</v>
      </c>
      <c r="V1715" s="2" t="s">
        <v>7470</v>
      </c>
      <c r="W1715" s="2" t="s">
        <v>7467</v>
      </c>
      <c r="X1715" s="2" t="s">
        <v>7466</v>
      </c>
    </row>
    <row r="1716" spans="20:24" x14ac:dyDescent="0.25">
      <c r="T1716" s="2" t="s">
        <v>7463</v>
      </c>
      <c r="U1716" s="2" t="s">
        <v>7464</v>
      </c>
      <c r="V1716" s="2" t="s">
        <v>7465</v>
      </c>
      <c r="W1716" s="2" t="s">
        <v>133</v>
      </c>
      <c r="X1716" s="2" t="s">
        <v>7462</v>
      </c>
    </row>
    <row r="1717" spans="20:24" x14ac:dyDescent="0.25">
      <c r="T1717" s="2" t="s">
        <v>7459</v>
      </c>
      <c r="U1717" s="2" t="s">
        <v>7460</v>
      </c>
      <c r="V1717" s="2" t="s">
        <v>7461</v>
      </c>
      <c r="W1717" s="2" t="s">
        <v>129</v>
      </c>
      <c r="X1717" s="2" t="s">
        <v>7458</v>
      </c>
    </row>
    <row r="1718" spans="20:24" x14ac:dyDescent="0.25">
      <c r="T1718" s="2" t="s">
        <v>7455</v>
      </c>
      <c r="U1718" s="2" t="s">
        <v>7456</v>
      </c>
      <c r="V1718" s="2" t="s">
        <v>7457</v>
      </c>
      <c r="W1718" s="2" t="s">
        <v>7454</v>
      </c>
      <c r="X1718" s="2" t="s">
        <v>7449</v>
      </c>
    </row>
    <row r="1719" spans="20:24" x14ac:dyDescent="0.25">
      <c r="T1719" s="2" t="s">
        <v>7451</v>
      </c>
      <c r="U1719" s="2" t="s">
        <v>7452</v>
      </c>
      <c r="V1719" s="2" t="s">
        <v>7453</v>
      </c>
      <c r="W1719" s="2" t="s">
        <v>7450</v>
      </c>
      <c r="X1719" s="2" t="s">
        <v>7449</v>
      </c>
    </row>
    <row r="1720" spans="20:24" x14ac:dyDescent="0.25">
      <c r="T1720" s="2" t="s">
        <v>14435</v>
      </c>
      <c r="U1720" s="2" t="s">
        <v>14434</v>
      </c>
      <c r="V1720" s="2" t="s">
        <v>17274</v>
      </c>
      <c r="W1720" s="2" t="s">
        <v>595</v>
      </c>
      <c r="X1720" s="2" t="s">
        <v>14436</v>
      </c>
    </row>
    <row r="1721" spans="20:24" x14ac:dyDescent="0.25">
      <c r="T1721" s="2" t="s">
        <v>7446</v>
      </c>
      <c r="U1721" s="2" t="s">
        <v>7447</v>
      </c>
      <c r="V1721" s="2" t="s">
        <v>7448</v>
      </c>
      <c r="W1721" s="2" t="s">
        <v>3584</v>
      </c>
      <c r="X1721" s="2" t="s">
        <v>7445</v>
      </c>
    </row>
    <row r="1722" spans="20:24" x14ac:dyDescent="0.25">
      <c r="T1722" s="2" t="s">
        <v>7442</v>
      </c>
      <c r="U1722" s="2" t="s">
        <v>7443</v>
      </c>
      <c r="V1722" s="2" t="s">
        <v>7444</v>
      </c>
      <c r="W1722" s="2" t="s">
        <v>198</v>
      </c>
      <c r="X1722" s="2" t="s">
        <v>7441</v>
      </c>
    </row>
    <row r="1723" spans="20:24" x14ac:dyDescent="0.25">
      <c r="T1723" s="2" t="s">
        <v>7438</v>
      </c>
      <c r="U1723" s="2" t="s">
        <v>7439</v>
      </c>
      <c r="V1723" s="2" t="s">
        <v>7440</v>
      </c>
      <c r="W1723" s="2" t="s">
        <v>577</v>
      </c>
      <c r="X1723" s="2" t="s">
        <v>7437</v>
      </c>
    </row>
    <row r="1724" spans="20:24" x14ac:dyDescent="0.25">
      <c r="T1724" s="2" t="s">
        <v>7434</v>
      </c>
      <c r="U1724" s="2" t="s">
        <v>7435</v>
      </c>
      <c r="V1724" s="2" t="s">
        <v>7436</v>
      </c>
      <c r="W1724" s="2" t="s">
        <v>7433</v>
      </c>
      <c r="X1724" s="2" t="s">
        <v>7432</v>
      </c>
    </row>
    <row r="1725" spans="20:24" x14ac:dyDescent="0.25">
      <c r="T1725" s="2" t="s">
        <v>7429</v>
      </c>
      <c r="U1725" s="2" t="s">
        <v>7430</v>
      </c>
      <c r="V1725" s="2" t="s">
        <v>7431</v>
      </c>
      <c r="W1725" s="2" t="s">
        <v>173</v>
      </c>
      <c r="X1725" s="2" t="s">
        <v>7428</v>
      </c>
    </row>
    <row r="1726" spans="20:24" x14ac:dyDescent="0.25">
      <c r="T1726" s="2" t="s">
        <v>7425</v>
      </c>
      <c r="U1726" s="2" t="s">
        <v>7426</v>
      </c>
      <c r="V1726" s="2" t="s">
        <v>7427</v>
      </c>
      <c r="W1726" s="2" t="s">
        <v>7424</v>
      </c>
      <c r="X1726" s="2" t="s">
        <v>7423</v>
      </c>
    </row>
    <row r="1727" spans="20:24" x14ac:dyDescent="0.25">
      <c r="T1727" s="2" t="s">
        <v>7417</v>
      </c>
      <c r="U1727" s="2" t="s">
        <v>7418</v>
      </c>
      <c r="V1727" s="2" t="s">
        <v>7419</v>
      </c>
      <c r="W1727" s="2" t="s">
        <v>7416</v>
      </c>
      <c r="X1727" s="2" t="s">
        <v>7415</v>
      </c>
    </row>
    <row r="1728" spans="20:24" x14ac:dyDescent="0.25">
      <c r="T1728" s="2" t="s">
        <v>17438</v>
      </c>
      <c r="U1728" s="2" t="s">
        <v>7421</v>
      </c>
      <c r="V1728" s="2" t="s">
        <v>7422</v>
      </c>
      <c r="W1728" s="2" t="s">
        <v>147</v>
      </c>
      <c r="X1728" s="2" t="s">
        <v>7420</v>
      </c>
    </row>
    <row r="1729" spans="20:24" x14ac:dyDescent="0.25">
      <c r="T1729" s="2" t="s">
        <v>7412</v>
      </c>
      <c r="U1729" s="2" t="s">
        <v>7413</v>
      </c>
      <c r="V1729" s="2" t="s">
        <v>7414</v>
      </c>
      <c r="W1729" s="2" t="s">
        <v>7411</v>
      </c>
      <c r="X1729" s="2" t="s">
        <v>7410</v>
      </c>
    </row>
    <row r="1730" spans="20:24" x14ac:dyDescent="0.25">
      <c r="T1730" s="2" t="s">
        <v>7407</v>
      </c>
      <c r="U1730" s="2" t="s">
        <v>7408</v>
      </c>
      <c r="V1730" s="2" t="s">
        <v>7409</v>
      </c>
      <c r="W1730" s="2" t="s">
        <v>500</v>
      </c>
      <c r="X1730" s="2" t="s">
        <v>2734</v>
      </c>
    </row>
    <row r="1731" spans="20:24" x14ac:dyDescent="0.25">
      <c r="T1731" s="2" t="s">
        <v>7404</v>
      </c>
      <c r="U1731" s="2" t="s">
        <v>7405</v>
      </c>
      <c r="V1731" s="2" t="s">
        <v>7406</v>
      </c>
      <c r="W1731" s="2" t="s">
        <v>609</v>
      </c>
      <c r="X1731" s="2" t="s">
        <v>7403</v>
      </c>
    </row>
    <row r="1732" spans="20:24" x14ac:dyDescent="0.25">
      <c r="T1732" s="2" t="s">
        <v>7400</v>
      </c>
      <c r="U1732" s="2" t="s">
        <v>7401</v>
      </c>
      <c r="V1732" s="2" t="s">
        <v>7402</v>
      </c>
      <c r="W1732" s="2" t="s">
        <v>7399</v>
      </c>
      <c r="X1732" s="2" t="s">
        <v>7388</v>
      </c>
    </row>
    <row r="1733" spans="20:24" x14ac:dyDescent="0.25">
      <c r="T1733" s="2" t="s">
        <v>7396</v>
      </c>
      <c r="U1733" s="2" t="s">
        <v>7397</v>
      </c>
      <c r="V1733" s="2" t="s">
        <v>7398</v>
      </c>
      <c r="W1733" s="2" t="s">
        <v>445</v>
      </c>
      <c r="X1733" s="2" t="s">
        <v>7388</v>
      </c>
    </row>
    <row r="1734" spans="20:24" x14ac:dyDescent="0.25">
      <c r="T1734" s="2" t="s">
        <v>7393</v>
      </c>
      <c r="U1734" s="2" t="s">
        <v>7394</v>
      </c>
      <c r="V1734" s="2" t="s">
        <v>7395</v>
      </c>
      <c r="W1734" s="2" t="s">
        <v>7392</v>
      </c>
      <c r="X1734" s="2" t="s">
        <v>7388</v>
      </c>
    </row>
    <row r="1735" spans="20:24" x14ac:dyDescent="0.25">
      <c r="T1735" s="2" t="s">
        <v>7389</v>
      </c>
      <c r="U1735" s="2" t="s">
        <v>7390</v>
      </c>
      <c r="V1735" s="2" t="s">
        <v>7391</v>
      </c>
      <c r="W1735" s="2" t="s">
        <v>6515</v>
      </c>
      <c r="X1735" s="2" t="s">
        <v>7388</v>
      </c>
    </row>
    <row r="1736" spans="20:24" x14ac:dyDescent="0.25">
      <c r="T1736" s="2" t="s">
        <v>7385</v>
      </c>
      <c r="U1736" s="2" t="s">
        <v>7386</v>
      </c>
      <c r="V1736" s="2" t="s">
        <v>7387</v>
      </c>
      <c r="W1736" s="2" t="s">
        <v>147</v>
      </c>
      <c r="X1736" s="2" t="s">
        <v>7381</v>
      </c>
    </row>
    <row r="1737" spans="20:24" x14ac:dyDescent="0.25">
      <c r="T1737" s="2" t="s">
        <v>7382</v>
      </c>
      <c r="U1737" s="2" t="s">
        <v>7383</v>
      </c>
      <c r="V1737" s="2" t="s">
        <v>7384</v>
      </c>
      <c r="W1737" s="2" t="s">
        <v>735</v>
      </c>
      <c r="X1737" s="2" t="s">
        <v>7381</v>
      </c>
    </row>
    <row r="1738" spans="20:24" x14ac:dyDescent="0.25">
      <c r="T1738" s="2" t="s">
        <v>7378</v>
      </c>
      <c r="U1738" s="2" t="s">
        <v>7379</v>
      </c>
      <c r="V1738" s="2" t="s">
        <v>7380</v>
      </c>
      <c r="W1738" s="2" t="s">
        <v>765</v>
      </c>
      <c r="X1738" s="2" t="s">
        <v>7370</v>
      </c>
    </row>
    <row r="1739" spans="20:24" x14ac:dyDescent="0.25">
      <c r="T1739" s="2" t="s">
        <v>7375</v>
      </c>
      <c r="U1739" s="2" t="s">
        <v>7376</v>
      </c>
      <c r="V1739" s="2" t="s">
        <v>7377</v>
      </c>
      <c r="W1739" s="2" t="s">
        <v>1830</v>
      </c>
      <c r="X1739" s="2" t="s">
        <v>7370</v>
      </c>
    </row>
    <row r="1740" spans="20:24" x14ac:dyDescent="0.25">
      <c r="T1740" s="2" t="s">
        <v>7372</v>
      </c>
      <c r="U1740" s="2" t="s">
        <v>7373</v>
      </c>
      <c r="V1740" s="2" t="s">
        <v>7374</v>
      </c>
      <c r="W1740" s="2" t="s">
        <v>7371</v>
      </c>
      <c r="X1740" s="2" t="s">
        <v>7370</v>
      </c>
    </row>
    <row r="1741" spans="20:24" x14ac:dyDescent="0.25">
      <c r="T1741" s="2" t="s">
        <v>7368</v>
      </c>
      <c r="U1741" s="2" t="s">
        <v>7369</v>
      </c>
      <c r="V1741" s="2" t="s">
        <v>17026</v>
      </c>
      <c r="W1741" s="2" t="s">
        <v>7367</v>
      </c>
      <c r="X1741" s="2" t="s">
        <v>905</v>
      </c>
    </row>
    <row r="1742" spans="20:24" x14ac:dyDescent="0.25">
      <c r="T1742" s="2" t="s">
        <v>17441</v>
      </c>
      <c r="U1742" s="2" t="s">
        <v>17440</v>
      </c>
      <c r="V1742" s="2" t="s">
        <v>17439</v>
      </c>
      <c r="W1742" s="2" t="s">
        <v>311</v>
      </c>
      <c r="X1742" s="2" t="s">
        <v>905</v>
      </c>
    </row>
    <row r="1743" spans="20:24" x14ac:dyDescent="0.25">
      <c r="T1743" s="2" t="s">
        <v>7364</v>
      </c>
      <c r="U1743" s="2" t="s">
        <v>7365</v>
      </c>
      <c r="V1743" s="2" t="s">
        <v>7366</v>
      </c>
      <c r="W1743" s="2" t="s">
        <v>7363</v>
      </c>
      <c r="X1743" s="2" t="s">
        <v>905</v>
      </c>
    </row>
    <row r="1744" spans="20:24" x14ac:dyDescent="0.25">
      <c r="T1744" s="2" t="s">
        <v>7360</v>
      </c>
      <c r="U1744" s="2" t="s">
        <v>7361</v>
      </c>
      <c r="V1744" s="2" t="s">
        <v>7362</v>
      </c>
      <c r="W1744" s="2" t="s">
        <v>315</v>
      </c>
      <c r="X1744" s="2" t="s">
        <v>7359</v>
      </c>
    </row>
    <row r="1745" spans="20:24" x14ac:dyDescent="0.25">
      <c r="T1745" s="2" t="s">
        <v>7356</v>
      </c>
      <c r="U1745" s="2" t="s">
        <v>7357</v>
      </c>
      <c r="V1745" s="2" t="s">
        <v>7358</v>
      </c>
      <c r="W1745" s="2" t="s">
        <v>1220</v>
      </c>
      <c r="X1745" s="2" t="s">
        <v>7355</v>
      </c>
    </row>
    <row r="1746" spans="20:24" x14ac:dyDescent="0.25">
      <c r="T1746" s="2" t="s">
        <v>7352</v>
      </c>
      <c r="U1746" s="2" t="s">
        <v>7353</v>
      </c>
      <c r="V1746" s="2" t="s">
        <v>7354</v>
      </c>
      <c r="W1746" s="2" t="s">
        <v>7351</v>
      </c>
      <c r="X1746" s="2" t="s">
        <v>7350</v>
      </c>
    </row>
    <row r="1747" spans="20:24" x14ac:dyDescent="0.25">
      <c r="T1747" s="2" t="s">
        <v>7347</v>
      </c>
      <c r="U1747" s="2" t="s">
        <v>7348</v>
      </c>
      <c r="V1747" s="2" t="s">
        <v>7349</v>
      </c>
      <c r="W1747" s="2" t="s">
        <v>706</v>
      </c>
      <c r="X1747" s="2" t="s">
        <v>7340</v>
      </c>
    </row>
    <row r="1748" spans="20:24" x14ac:dyDescent="0.25">
      <c r="T1748" s="2" t="s">
        <v>7344</v>
      </c>
      <c r="U1748" s="2" t="s">
        <v>7345</v>
      </c>
      <c r="V1748" s="2" t="s">
        <v>7346</v>
      </c>
      <c r="W1748" s="2" t="s">
        <v>147</v>
      </c>
      <c r="X1748" s="2" t="s">
        <v>7340</v>
      </c>
    </row>
    <row r="1749" spans="20:24" x14ac:dyDescent="0.25">
      <c r="T1749" s="2" t="s">
        <v>7341</v>
      </c>
      <c r="U1749" s="2" t="s">
        <v>7342</v>
      </c>
      <c r="V1749" s="2" t="s">
        <v>7343</v>
      </c>
      <c r="W1749" s="2" t="s">
        <v>230</v>
      </c>
      <c r="X1749" s="2" t="s">
        <v>7340</v>
      </c>
    </row>
    <row r="1750" spans="20:24" x14ac:dyDescent="0.25">
      <c r="T1750" s="2" t="s">
        <v>7337</v>
      </c>
      <c r="U1750" s="2" t="s">
        <v>7338</v>
      </c>
      <c r="V1750" s="2" t="s">
        <v>7339</v>
      </c>
      <c r="W1750" s="2" t="s">
        <v>111</v>
      </c>
      <c r="X1750" s="2" t="s">
        <v>7336</v>
      </c>
    </row>
    <row r="1751" spans="20:24" x14ac:dyDescent="0.25">
      <c r="T1751" s="2" t="s">
        <v>17028</v>
      </c>
      <c r="U1751" s="2" t="s">
        <v>17027</v>
      </c>
      <c r="V1751" s="2" t="s">
        <v>17275</v>
      </c>
      <c r="W1751" s="2" t="s">
        <v>606</v>
      </c>
      <c r="X1751" s="2" t="s">
        <v>17029</v>
      </c>
    </row>
    <row r="1752" spans="20:24" x14ac:dyDescent="0.25">
      <c r="T1752" s="2" t="s">
        <v>7333</v>
      </c>
      <c r="U1752" s="2" t="s">
        <v>7334</v>
      </c>
      <c r="V1752" s="2" t="s">
        <v>7335</v>
      </c>
      <c r="W1752" s="2" t="s">
        <v>7332</v>
      </c>
      <c r="X1752" s="2" t="s">
        <v>7331</v>
      </c>
    </row>
    <row r="1753" spans="20:24" x14ac:dyDescent="0.25">
      <c r="T1753" s="2" t="s">
        <v>7327</v>
      </c>
      <c r="U1753" s="2" t="s">
        <v>7328</v>
      </c>
      <c r="V1753" s="2" t="s">
        <v>7329</v>
      </c>
      <c r="W1753" s="2" t="s">
        <v>7326</v>
      </c>
      <c r="X1753" s="2" t="s">
        <v>7325</v>
      </c>
    </row>
    <row r="1754" spans="20:24" x14ac:dyDescent="0.25">
      <c r="T1754" s="2" t="s">
        <v>7322</v>
      </c>
      <c r="U1754" s="2" t="s">
        <v>7323</v>
      </c>
      <c r="V1754" s="2" t="s">
        <v>7324</v>
      </c>
      <c r="W1754" s="2" t="s">
        <v>6043</v>
      </c>
      <c r="X1754" s="2" t="s">
        <v>7321</v>
      </c>
    </row>
    <row r="1755" spans="20:24" x14ac:dyDescent="0.25">
      <c r="T1755" s="2" t="s">
        <v>7318</v>
      </c>
      <c r="U1755" s="2" t="s">
        <v>7319</v>
      </c>
      <c r="V1755" s="2" t="s">
        <v>7320</v>
      </c>
      <c r="W1755" s="2" t="s">
        <v>5358</v>
      </c>
      <c r="X1755" s="2" t="s">
        <v>7317</v>
      </c>
    </row>
    <row r="1756" spans="20:24" x14ac:dyDescent="0.25">
      <c r="T1756" s="2" t="s">
        <v>7314</v>
      </c>
      <c r="U1756" s="2" t="s">
        <v>7315</v>
      </c>
      <c r="V1756" s="2" t="s">
        <v>7316</v>
      </c>
      <c r="W1756" s="2" t="s">
        <v>4799</v>
      </c>
      <c r="X1756" s="2" t="s">
        <v>3520</v>
      </c>
    </row>
    <row r="1757" spans="20:24" x14ac:dyDescent="0.25">
      <c r="T1757" s="2" t="s">
        <v>7311</v>
      </c>
      <c r="U1757" s="2" t="s">
        <v>7312</v>
      </c>
      <c r="V1757" s="2" t="s">
        <v>7313</v>
      </c>
      <c r="W1757" s="2" t="s">
        <v>248</v>
      </c>
      <c r="X1757" s="2" t="s">
        <v>7310</v>
      </c>
    </row>
    <row r="1758" spans="20:24" x14ac:dyDescent="0.25">
      <c r="T1758" s="2" t="s">
        <v>7307</v>
      </c>
      <c r="U1758" s="2" t="s">
        <v>7308</v>
      </c>
      <c r="V1758" s="2" t="s">
        <v>7309</v>
      </c>
      <c r="W1758" s="2" t="s">
        <v>539</v>
      </c>
      <c r="X1758" s="2" t="s">
        <v>7306</v>
      </c>
    </row>
    <row r="1759" spans="20:24" x14ac:dyDescent="0.25">
      <c r="T1759" s="2" t="s">
        <v>7303</v>
      </c>
      <c r="U1759" s="2" t="s">
        <v>7304</v>
      </c>
      <c r="V1759" s="2" t="s">
        <v>7305</v>
      </c>
      <c r="W1759" s="2" t="s">
        <v>7302</v>
      </c>
      <c r="X1759" s="2" t="s">
        <v>7298</v>
      </c>
    </row>
    <row r="1760" spans="20:24" x14ac:dyDescent="0.25">
      <c r="T1760" s="2" t="s">
        <v>7299</v>
      </c>
      <c r="U1760" s="2" t="s">
        <v>7300</v>
      </c>
      <c r="V1760" s="2" t="s">
        <v>7301</v>
      </c>
      <c r="W1760" s="2" t="s">
        <v>331</v>
      </c>
      <c r="X1760" s="2" t="s">
        <v>7298</v>
      </c>
    </row>
    <row r="1761" spans="20:24" x14ac:dyDescent="0.25">
      <c r="T1761" s="2" t="s">
        <v>7295</v>
      </c>
      <c r="U1761" s="2" t="s">
        <v>7296</v>
      </c>
      <c r="V1761" s="2" t="s">
        <v>7297</v>
      </c>
      <c r="W1761" s="2" t="s">
        <v>7294</v>
      </c>
      <c r="X1761" s="2" t="s">
        <v>7293</v>
      </c>
    </row>
    <row r="1762" spans="20:24" x14ac:dyDescent="0.25">
      <c r="T1762" s="2" t="s">
        <v>7290</v>
      </c>
      <c r="U1762" s="2" t="s">
        <v>7291</v>
      </c>
      <c r="V1762" s="2" t="s">
        <v>7292</v>
      </c>
      <c r="W1762" s="2" t="s">
        <v>669</v>
      </c>
      <c r="X1762" s="2" t="s">
        <v>7289</v>
      </c>
    </row>
    <row r="1763" spans="20:24" x14ac:dyDescent="0.25">
      <c r="T1763" s="2" t="s">
        <v>7287</v>
      </c>
      <c r="U1763" s="2" t="s">
        <v>7288</v>
      </c>
      <c r="V1763" s="2" t="s">
        <v>17030</v>
      </c>
      <c r="W1763" s="2" t="s">
        <v>3520</v>
      </c>
      <c r="X1763" s="2" t="s">
        <v>7286</v>
      </c>
    </row>
    <row r="1764" spans="20:24" x14ac:dyDescent="0.25">
      <c r="T1764" s="2" t="s">
        <v>7283</v>
      </c>
      <c r="U1764" s="2" t="s">
        <v>7284</v>
      </c>
      <c r="V1764" s="2" t="s">
        <v>7285</v>
      </c>
      <c r="W1764" s="2" t="s">
        <v>7282</v>
      </c>
      <c r="X1764" s="2" t="s">
        <v>981</v>
      </c>
    </row>
    <row r="1765" spans="20:24" x14ac:dyDescent="0.25">
      <c r="T1765" s="2" t="s">
        <v>7279</v>
      </c>
      <c r="U1765" s="2" t="s">
        <v>7280</v>
      </c>
      <c r="V1765" s="2" t="s">
        <v>7281</v>
      </c>
      <c r="W1765" s="2" t="s">
        <v>2866</v>
      </c>
      <c r="X1765" s="2" t="s">
        <v>7278</v>
      </c>
    </row>
    <row r="1766" spans="20:24" x14ac:dyDescent="0.25">
      <c r="T1766" s="2" t="s">
        <v>7275</v>
      </c>
      <c r="U1766" s="2" t="s">
        <v>7276</v>
      </c>
      <c r="V1766" s="2" t="s">
        <v>7277</v>
      </c>
      <c r="W1766" s="2" t="s">
        <v>706</v>
      </c>
      <c r="X1766" s="2" t="s">
        <v>7274</v>
      </c>
    </row>
    <row r="1767" spans="20:24" x14ac:dyDescent="0.25">
      <c r="T1767" s="2" t="s">
        <v>7271</v>
      </c>
      <c r="U1767" s="2" t="s">
        <v>7272</v>
      </c>
      <c r="V1767" s="2" t="s">
        <v>7273</v>
      </c>
      <c r="W1767" s="2" t="s">
        <v>7270</v>
      </c>
      <c r="X1767" s="2" t="s">
        <v>7269</v>
      </c>
    </row>
    <row r="1768" spans="20:24" x14ac:dyDescent="0.25">
      <c r="T1768" s="2" t="s">
        <v>7266</v>
      </c>
      <c r="U1768" s="2" t="s">
        <v>7267</v>
      </c>
      <c r="V1768" s="2" t="s">
        <v>7268</v>
      </c>
      <c r="W1768" s="2" t="s">
        <v>557</v>
      </c>
      <c r="X1768" s="2" t="s">
        <v>7265</v>
      </c>
    </row>
    <row r="1769" spans="20:24" x14ac:dyDescent="0.25">
      <c r="T1769" s="2" t="s">
        <v>17444</v>
      </c>
      <c r="U1769" s="2" t="s">
        <v>17443</v>
      </c>
      <c r="V1769" s="2" t="s">
        <v>17442</v>
      </c>
      <c r="W1769" s="2" t="s">
        <v>17445</v>
      </c>
      <c r="X1769" s="2" t="s">
        <v>17446</v>
      </c>
    </row>
    <row r="1770" spans="20:24" x14ac:dyDescent="0.25">
      <c r="T1770" s="2" t="s">
        <v>7262</v>
      </c>
      <c r="U1770" s="2" t="s">
        <v>7263</v>
      </c>
      <c r="V1770" s="2" t="s">
        <v>7264</v>
      </c>
      <c r="W1770" s="2" t="s">
        <v>3919</v>
      </c>
      <c r="X1770" s="2" t="s">
        <v>7261</v>
      </c>
    </row>
    <row r="1771" spans="20:24" x14ac:dyDescent="0.25">
      <c r="T1771" s="2" t="s">
        <v>7258</v>
      </c>
      <c r="U1771" s="2" t="s">
        <v>7259</v>
      </c>
      <c r="V1771" s="2" t="s">
        <v>7260</v>
      </c>
      <c r="W1771" s="2" t="s">
        <v>1238</v>
      </c>
      <c r="X1771" s="2" t="s">
        <v>7257</v>
      </c>
    </row>
    <row r="1772" spans="20:24" x14ac:dyDescent="0.25">
      <c r="T1772" s="2" t="s">
        <v>7254</v>
      </c>
      <c r="U1772" s="2" t="s">
        <v>7255</v>
      </c>
      <c r="V1772" s="2" t="s">
        <v>7256</v>
      </c>
      <c r="W1772" s="2" t="s">
        <v>1485</v>
      </c>
      <c r="X1772" s="2" t="s">
        <v>7253</v>
      </c>
    </row>
    <row r="1773" spans="20:24" x14ac:dyDescent="0.25">
      <c r="T1773" s="2" t="s">
        <v>7250</v>
      </c>
      <c r="U1773" s="2" t="s">
        <v>7251</v>
      </c>
      <c r="V1773" s="2" t="s">
        <v>7252</v>
      </c>
      <c r="W1773" s="2" t="s">
        <v>89</v>
      </c>
      <c r="X1773" s="2" t="s">
        <v>7249</v>
      </c>
    </row>
    <row r="1774" spans="20:24" x14ac:dyDescent="0.25">
      <c r="T1774" s="2" t="s">
        <v>7246</v>
      </c>
      <c r="U1774" s="2" t="s">
        <v>7247</v>
      </c>
      <c r="V1774" s="2" t="s">
        <v>7248</v>
      </c>
      <c r="W1774" s="2" t="s">
        <v>577</v>
      </c>
      <c r="X1774" s="2" t="s">
        <v>7245</v>
      </c>
    </row>
    <row r="1775" spans="20:24" x14ac:dyDescent="0.25">
      <c r="T1775" s="2" t="s">
        <v>7242</v>
      </c>
      <c r="U1775" s="2" t="s">
        <v>7243</v>
      </c>
      <c r="V1775" s="2" t="s">
        <v>7244</v>
      </c>
      <c r="W1775" s="2" t="s">
        <v>129</v>
      </c>
      <c r="X1775" s="2" t="s">
        <v>7241</v>
      </c>
    </row>
    <row r="1776" spans="20:24" x14ac:dyDescent="0.25">
      <c r="T1776" s="2" t="s">
        <v>7238</v>
      </c>
      <c r="U1776" s="2" t="s">
        <v>7239</v>
      </c>
      <c r="V1776" s="2" t="s">
        <v>7240</v>
      </c>
      <c r="W1776" s="2" t="s">
        <v>193</v>
      </c>
      <c r="X1776" s="2" t="s">
        <v>7237</v>
      </c>
    </row>
    <row r="1777" spans="20:24" x14ac:dyDescent="0.25">
      <c r="T1777" s="2" t="s">
        <v>7234</v>
      </c>
      <c r="U1777" s="2" t="s">
        <v>7235</v>
      </c>
      <c r="V1777" s="2" t="s">
        <v>7236</v>
      </c>
      <c r="W1777" s="2" t="s">
        <v>193</v>
      </c>
      <c r="X1777" s="2" t="s">
        <v>7233</v>
      </c>
    </row>
    <row r="1778" spans="20:24" x14ac:dyDescent="0.25">
      <c r="T1778" s="2" t="s">
        <v>7230</v>
      </c>
      <c r="U1778" s="2" t="s">
        <v>7231</v>
      </c>
      <c r="V1778" s="2" t="s">
        <v>7232</v>
      </c>
      <c r="W1778" s="2" t="s">
        <v>478</v>
      </c>
      <c r="X1778" s="2" t="s">
        <v>7229</v>
      </c>
    </row>
    <row r="1779" spans="20:24" x14ac:dyDescent="0.25">
      <c r="T1779" s="2" t="s">
        <v>7226</v>
      </c>
      <c r="U1779" s="2" t="s">
        <v>7227</v>
      </c>
      <c r="V1779" s="2" t="s">
        <v>7228</v>
      </c>
      <c r="W1779" s="2" t="s">
        <v>216</v>
      </c>
      <c r="X1779" s="2" t="s">
        <v>7225</v>
      </c>
    </row>
    <row r="1780" spans="20:24" x14ac:dyDescent="0.25">
      <c r="T1780" s="2" t="s">
        <v>7222</v>
      </c>
      <c r="U1780" s="2" t="s">
        <v>7223</v>
      </c>
      <c r="V1780" s="2" t="s">
        <v>7224</v>
      </c>
      <c r="W1780" s="2" t="s">
        <v>7221</v>
      </c>
      <c r="X1780" s="2" t="s">
        <v>7220</v>
      </c>
    </row>
    <row r="1781" spans="20:24" x14ac:dyDescent="0.25">
      <c r="T1781" s="2" t="s">
        <v>7217</v>
      </c>
      <c r="U1781" s="2" t="s">
        <v>7218</v>
      </c>
      <c r="V1781" s="2" t="s">
        <v>7219</v>
      </c>
      <c r="W1781" s="2" t="s">
        <v>609</v>
      </c>
      <c r="X1781" s="2" t="s">
        <v>7216</v>
      </c>
    </row>
    <row r="1782" spans="20:24" x14ac:dyDescent="0.25">
      <c r="T1782" s="2" t="s">
        <v>14687</v>
      </c>
      <c r="U1782" s="2" t="s">
        <v>14686</v>
      </c>
      <c r="V1782" s="2" t="s">
        <v>14685</v>
      </c>
      <c r="W1782" s="2" t="s">
        <v>504</v>
      </c>
      <c r="X1782" s="2" t="s">
        <v>14688</v>
      </c>
    </row>
    <row r="1783" spans="20:24" x14ac:dyDescent="0.25">
      <c r="T1783" s="2" t="s">
        <v>7213</v>
      </c>
      <c r="U1783" s="2" t="s">
        <v>7214</v>
      </c>
      <c r="V1783" s="2" t="s">
        <v>7215</v>
      </c>
      <c r="W1783" s="2" t="s">
        <v>1045</v>
      </c>
      <c r="X1783" s="2" t="s">
        <v>7212</v>
      </c>
    </row>
    <row r="1784" spans="20:24" x14ac:dyDescent="0.25">
      <c r="T1784" s="2" t="s">
        <v>7209</v>
      </c>
      <c r="U1784" s="2" t="s">
        <v>7210</v>
      </c>
      <c r="V1784" s="2" t="s">
        <v>7211</v>
      </c>
      <c r="W1784" s="2" t="s">
        <v>277</v>
      </c>
      <c r="X1784" s="2" t="s">
        <v>7208</v>
      </c>
    </row>
    <row r="1785" spans="20:24" x14ac:dyDescent="0.25">
      <c r="T1785" s="2" t="s">
        <v>7205</v>
      </c>
      <c r="U1785" s="2" t="s">
        <v>7206</v>
      </c>
      <c r="V1785" s="2" t="s">
        <v>7207</v>
      </c>
      <c r="W1785" s="2" t="s">
        <v>577</v>
      </c>
      <c r="X1785" s="2" t="s">
        <v>7200</v>
      </c>
    </row>
    <row r="1786" spans="20:24" x14ac:dyDescent="0.25">
      <c r="T1786" s="2" t="s">
        <v>7202</v>
      </c>
      <c r="U1786" s="2" t="s">
        <v>7203</v>
      </c>
      <c r="V1786" s="2" t="s">
        <v>7204</v>
      </c>
      <c r="W1786" s="2" t="s">
        <v>7201</v>
      </c>
      <c r="X1786" s="2" t="s">
        <v>7200</v>
      </c>
    </row>
    <row r="1787" spans="20:24" x14ac:dyDescent="0.25">
      <c r="T1787" s="2" t="s">
        <v>7197</v>
      </c>
      <c r="U1787" s="2" t="s">
        <v>7198</v>
      </c>
      <c r="V1787" s="2" t="s">
        <v>7199</v>
      </c>
      <c r="W1787" s="2" t="s">
        <v>6231</v>
      </c>
      <c r="X1787" s="2" t="s">
        <v>7189</v>
      </c>
    </row>
    <row r="1788" spans="20:24" x14ac:dyDescent="0.25">
      <c r="T1788" s="2" t="s">
        <v>7194</v>
      </c>
      <c r="U1788" s="2" t="s">
        <v>7195</v>
      </c>
      <c r="V1788" s="2" t="s">
        <v>7196</v>
      </c>
      <c r="W1788" s="2" t="s">
        <v>7193</v>
      </c>
      <c r="X1788" s="2" t="s">
        <v>7189</v>
      </c>
    </row>
    <row r="1789" spans="20:24" x14ac:dyDescent="0.25">
      <c r="T1789" s="2" t="s">
        <v>7190</v>
      </c>
      <c r="U1789" s="2" t="s">
        <v>7191</v>
      </c>
      <c r="V1789" s="2" t="s">
        <v>7192</v>
      </c>
      <c r="W1789" s="2" t="s">
        <v>367</v>
      </c>
      <c r="X1789" s="2" t="s">
        <v>7189</v>
      </c>
    </row>
    <row r="1790" spans="20:24" x14ac:dyDescent="0.25">
      <c r="T1790" s="2" t="s">
        <v>7186</v>
      </c>
      <c r="U1790" s="2" t="s">
        <v>7187</v>
      </c>
      <c r="V1790" s="2" t="s">
        <v>7188</v>
      </c>
      <c r="W1790" s="2" t="s">
        <v>813</v>
      </c>
      <c r="X1790" s="2" t="s">
        <v>7185</v>
      </c>
    </row>
    <row r="1791" spans="20:24" x14ac:dyDescent="0.25">
      <c r="T1791" s="2" t="s">
        <v>7182</v>
      </c>
      <c r="U1791" s="2" t="s">
        <v>7183</v>
      </c>
      <c r="V1791" s="2" t="s">
        <v>7184</v>
      </c>
      <c r="W1791" s="2" t="s">
        <v>557</v>
      </c>
      <c r="X1791" s="2" t="s">
        <v>7181</v>
      </c>
    </row>
    <row r="1792" spans="20:24" x14ac:dyDescent="0.25">
      <c r="T1792" s="2" t="s">
        <v>7178</v>
      </c>
      <c r="U1792" s="2" t="s">
        <v>7179</v>
      </c>
      <c r="V1792" s="2" t="s">
        <v>7180</v>
      </c>
      <c r="W1792" s="2" t="s">
        <v>634</v>
      </c>
      <c r="X1792" s="2" t="s">
        <v>7177</v>
      </c>
    </row>
    <row r="1793" spans="20:24" x14ac:dyDescent="0.25">
      <c r="T1793" s="2" t="s">
        <v>7174</v>
      </c>
      <c r="U1793" s="2" t="s">
        <v>7175</v>
      </c>
      <c r="V1793" s="2" t="s">
        <v>7176</v>
      </c>
      <c r="W1793" s="2" t="s">
        <v>127</v>
      </c>
      <c r="X1793" s="2" t="s">
        <v>7173</v>
      </c>
    </row>
    <row r="1794" spans="20:24" x14ac:dyDescent="0.25">
      <c r="T1794" s="2" t="s">
        <v>7170</v>
      </c>
      <c r="U1794" s="2" t="s">
        <v>7171</v>
      </c>
      <c r="V1794" s="2" t="s">
        <v>7172</v>
      </c>
      <c r="W1794" s="2" t="s">
        <v>173</v>
      </c>
      <c r="X1794" s="2" t="s">
        <v>7169</v>
      </c>
    </row>
    <row r="1795" spans="20:24" x14ac:dyDescent="0.25">
      <c r="T1795" s="2" t="s">
        <v>7166</v>
      </c>
      <c r="U1795" s="2" t="s">
        <v>7167</v>
      </c>
      <c r="V1795" s="2" t="s">
        <v>7168</v>
      </c>
      <c r="W1795" s="2" t="s">
        <v>7165</v>
      </c>
      <c r="X1795" s="2" t="s">
        <v>7161</v>
      </c>
    </row>
    <row r="1796" spans="20:24" x14ac:dyDescent="0.25">
      <c r="T1796" s="2" t="s">
        <v>7162</v>
      </c>
      <c r="U1796" s="2" t="s">
        <v>7163</v>
      </c>
      <c r="V1796" s="2" t="s">
        <v>7164</v>
      </c>
      <c r="W1796" s="2" t="s">
        <v>1485</v>
      </c>
      <c r="X1796" s="2" t="s">
        <v>7161</v>
      </c>
    </row>
    <row r="1797" spans="20:24" x14ac:dyDescent="0.25">
      <c r="T1797" s="2" t="s">
        <v>7158</v>
      </c>
      <c r="U1797" s="2" t="s">
        <v>7159</v>
      </c>
      <c r="V1797" s="2" t="s">
        <v>7160</v>
      </c>
      <c r="W1797" s="2" t="s">
        <v>606</v>
      </c>
      <c r="X1797" s="2" t="s">
        <v>7157</v>
      </c>
    </row>
    <row r="1798" spans="20:24" x14ac:dyDescent="0.25">
      <c r="T1798" s="2" t="s">
        <v>7154</v>
      </c>
      <c r="U1798" s="2" t="s">
        <v>7155</v>
      </c>
      <c r="V1798" s="2" t="s">
        <v>7156</v>
      </c>
      <c r="W1798" s="2" t="s">
        <v>147</v>
      </c>
      <c r="X1798" s="2" t="s">
        <v>7153</v>
      </c>
    </row>
    <row r="1799" spans="20:24" x14ac:dyDescent="0.25">
      <c r="T1799" s="2" t="s">
        <v>7150</v>
      </c>
      <c r="U1799" s="2" t="s">
        <v>7151</v>
      </c>
      <c r="V1799" s="2" t="s">
        <v>7152</v>
      </c>
      <c r="W1799" s="2" t="s">
        <v>2632</v>
      </c>
      <c r="X1799" s="2" t="s">
        <v>7149</v>
      </c>
    </row>
    <row r="1800" spans="20:24" x14ac:dyDescent="0.25">
      <c r="T1800" s="2" t="s">
        <v>7146</v>
      </c>
      <c r="U1800" s="2" t="s">
        <v>7147</v>
      </c>
      <c r="V1800" s="2" t="s">
        <v>7148</v>
      </c>
      <c r="W1800" s="2" t="s">
        <v>7145</v>
      </c>
      <c r="X1800" s="2" t="s">
        <v>7144</v>
      </c>
    </row>
    <row r="1801" spans="20:24" x14ac:dyDescent="0.25">
      <c r="T1801" s="2" t="s">
        <v>7141</v>
      </c>
      <c r="U1801" s="2" t="s">
        <v>7142</v>
      </c>
      <c r="V1801" s="2" t="s">
        <v>7143</v>
      </c>
      <c r="W1801" s="2" t="s">
        <v>1464</v>
      </c>
      <c r="X1801" s="2" t="s">
        <v>7140</v>
      </c>
    </row>
    <row r="1802" spans="20:24" x14ac:dyDescent="0.25">
      <c r="T1802" s="2" t="s">
        <v>7138</v>
      </c>
      <c r="U1802" s="2" t="s">
        <v>7139</v>
      </c>
      <c r="V1802" s="2" t="s">
        <v>17031</v>
      </c>
      <c r="W1802" s="2" t="s">
        <v>2734</v>
      </c>
      <c r="X1802" s="2" t="s">
        <v>7137</v>
      </c>
    </row>
    <row r="1803" spans="20:24" x14ac:dyDescent="0.25">
      <c r="T1803" s="2" t="s">
        <v>7134</v>
      </c>
      <c r="U1803" s="2" t="s">
        <v>7135</v>
      </c>
      <c r="V1803" s="2" t="s">
        <v>7136</v>
      </c>
      <c r="W1803" s="2" t="s">
        <v>2647</v>
      </c>
      <c r="X1803" s="2" t="s">
        <v>7133</v>
      </c>
    </row>
    <row r="1804" spans="20:24" x14ac:dyDescent="0.25">
      <c r="T1804" s="2" t="s">
        <v>7130</v>
      </c>
      <c r="U1804" s="2" t="s">
        <v>7131</v>
      </c>
      <c r="V1804" s="2" t="s">
        <v>7132</v>
      </c>
      <c r="W1804" s="2" t="s">
        <v>2119</v>
      </c>
      <c r="X1804" s="2" t="s">
        <v>7129</v>
      </c>
    </row>
    <row r="1805" spans="20:24" x14ac:dyDescent="0.25">
      <c r="T1805" s="2" t="s">
        <v>7126</v>
      </c>
      <c r="U1805" s="2" t="s">
        <v>7127</v>
      </c>
      <c r="V1805" s="2" t="s">
        <v>7128</v>
      </c>
      <c r="W1805" s="2" t="s">
        <v>282</v>
      </c>
      <c r="X1805" s="2" t="s">
        <v>7125</v>
      </c>
    </row>
    <row r="1806" spans="20:24" x14ac:dyDescent="0.25">
      <c r="T1806" s="2" t="s">
        <v>7122</v>
      </c>
      <c r="U1806" s="2" t="s">
        <v>7123</v>
      </c>
      <c r="V1806" s="2" t="s">
        <v>7124</v>
      </c>
      <c r="W1806" s="2" t="s">
        <v>315</v>
      </c>
      <c r="X1806" s="2" t="s">
        <v>7121</v>
      </c>
    </row>
    <row r="1807" spans="20:24" x14ac:dyDescent="0.25">
      <c r="T1807" s="2" t="s">
        <v>7118</v>
      </c>
      <c r="U1807" s="2" t="s">
        <v>7119</v>
      </c>
      <c r="V1807" s="2" t="s">
        <v>7120</v>
      </c>
      <c r="W1807" s="2" t="s">
        <v>295</v>
      </c>
      <c r="X1807" s="2" t="s">
        <v>7117</v>
      </c>
    </row>
    <row r="1808" spans="20:24" x14ac:dyDescent="0.25">
      <c r="T1808" s="2" t="s">
        <v>7114</v>
      </c>
      <c r="U1808" s="2" t="s">
        <v>7115</v>
      </c>
      <c r="V1808" s="2" t="s">
        <v>7116</v>
      </c>
      <c r="W1808" s="2" t="s">
        <v>7113</v>
      </c>
      <c r="X1808" s="2" t="s">
        <v>7109</v>
      </c>
    </row>
    <row r="1809" spans="20:24" x14ac:dyDescent="0.25">
      <c r="T1809" s="2" t="s">
        <v>7110</v>
      </c>
      <c r="U1809" s="2" t="s">
        <v>7111</v>
      </c>
      <c r="V1809" s="2" t="s">
        <v>7112</v>
      </c>
      <c r="W1809" s="2" t="s">
        <v>191</v>
      </c>
      <c r="X1809" s="2" t="s">
        <v>7109</v>
      </c>
    </row>
    <row r="1810" spans="20:24" x14ac:dyDescent="0.25">
      <c r="T1810" s="2" t="s">
        <v>7106</v>
      </c>
      <c r="U1810" s="2" t="s">
        <v>7107</v>
      </c>
      <c r="V1810" s="2" t="s">
        <v>7108</v>
      </c>
      <c r="W1810" s="2" t="s">
        <v>596</v>
      </c>
      <c r="X1810" s="2" t="s">
        <v>7105</v>
      </c>
    </row>
    <row r="1811" spans="20:24" x14ac:dyDescent="0.25">
      <c r="T1811" s="2" t="s">
        <v>7102</v>
      </c>
      <c r="U1811" s="2" t="s">
        <v>7103</v>
      </c>
      <c r="V1811" s="2" t="s">
        <v>7104</v>
      </c>
      <c r="W1811" s="2" t="s">
        <v>7101</v>
      </c>
      <c r="X1811" s="2" t="s">
        <v>7100</v>
      </c>
    </row>
    <row r="1812" spans="20:24" x14ac:dyDescent="0.25">
      <c r="T1812" s="2" t="s">
        <v>7097</v>
      </c>
      <c r="U1812" s="2" t="s">
        <v>7098</v>
      </c>
      <c r="V1812" s="2" t="s">
        <v>7099</v>
      </c>
      <c r="W1812" s="2" t="s">
        <v>7096</v>
      </c>
      <c r="X1812" s="2" t="s">
        <v>7095</v>
      </c>
    </row>
    <row r="1813" spans="20:24" x14ac:dyDescent="0.25">
      <c r="T1813" s="2" t="s">
        <v>7092</v>
      </c>
      <c r="U1813" s="2" t="s">
        <v>7093</v>
      </c>
      <c r="V1813" s="2" t="s">
        <v>7094</v>
      </c>
      <c r="W1813" s="2" t="s">
        <v>111</v>
      </c>
      <c r="X1813" s="2" t="s">
        <v>7091</v>
      </c>
    </row>
    <row r="1814" spans="20:24" x14ac:dyDescent="0.25">
      <c r="T1814" s="2" t="s">
        <v>7088</v>
      </c>
      <c r="U1814" s="2" t="s">
        <v>7089</v>
      </c>
      <c r="V1814" s="2" t="s">
        <v>7090</v>
      </c>
      <c r="W1814" s="2" t="s">
        <v>367</v>
      </c>
      <c r="X1814" s="2" t="s">
        <v>7087</v>
      </c>
    </row>
    <row r="1815" spans="20:24" x14ac:dyDescent="0.25">
      <c r="T1815" s="2" t="s">
        <v>7084</v>
      </c>
      <c r="U1815" s="2" t="s">
        <v>7085</v>
      </c>
      <c r="V1815" s="2" t="s">
        <v>7086</v>
      </c>
      <c r="W1815" s="2" t="s">
        <v>855</v>
      </c>
      <c r="X1815" s="2" t="s">
        <v>7083</v>
      </c>
    </row>
    <row r="1816" spans="20:24" x14ac:dyDescent="0.25">
      <c r="T1816" s="2" t="s">
        <v>7080</v>
      </c>
      <c r="U1816" s="2" t="s">
        <v>7081</v>
      </c>
      <c r="V1816" s="2" t="s">
        <v>7082</v>
      </c>
      <c r="W1816" s="2" t="s">
        <v>2632</v>
      </c>
      <c r="X1816" s="2" t="s">
        <v>7079</v>
      </c>
    </row>
    <row r="1817" spans="20:24" x14ac:dyDescent="0.25">
      <c r="T1817" s="2" t="s">
        <v>17449</v>
      </c>
      <c r="U1817" s="2" t="s">
        <v>17448</v>
      </c>
      <c r="V1817" s="2" t="s">
        <v>17447</v>
      </c>
      <c r="W1817" s="2" t="s">
        <v>1880</v>
      </c>
      <c r="X1817" s="2" t="s">
        <v>17450</v>
      </c>
    </row>
    <row r="1818" spans="20:24" x14ac:dyDescent="0.25">
      <c r="T1818" s="2" t="s">
        <v>7076</v>
      </c>
      <c r="U1818" s="2" t="s">
        <v>7077</v>
      </c>
      <c r="V1818" s="2" t="s">
        <v>7078</v>
      </c>
      <c r="W1818" s="2" t="s">
        <v>7075</v>
      </c>
      <c r="X1818" s="2" t="s">
        <v>7074</v>
      </c>
    </row>
    <row r="1819" spans="20:24" x14ac:dyDescent="0.25">
      <c r="T1819" s="2" t="s">
        <v>7071</v>
      </c>
      <c r="U1819" s="2" t="s">
        <v>7072</v>
      </c>
      <c r="V1819" s="2" t="s">
        <v>7073</v>
      </c>
      <c r="W1819" s="2" t="s">
        <v>677</v>
      </c>
      <c r="X1819" s="2" t="s">
        <v>7070</v>
      </c>
    </row>
    <row r="1820" spans="20:24" x14ac:dyDescent="0.25">
      <c r="T1820" s="2" t="s">
        <v>7067</v>
      </c>
      <c r="U1820" s="2" t="s">
        <v>7068</v>
      </c>
      <c r="V1820" s="2" t="s">
        <v>7069</v>
      </c>
      <c r="W1820" s="2" t="s">
        <v>557</v>
      </c>
      <c r="X1820" s="2" t="s">
        <v>7066</v>
      </c>
    </row>
    <row r="1821" spans="20:24" x14ac:dyDescent="0.25">
      <c r="T1821" s="2" t="s">
        <v>7063</v>
      </c>
      <c r="U1821" s="2" t="s">
        <v>7064</v>
      </c>
      <c r="V1821" s="2" t="s">
        <v>7065</v>
      </c>
      <c r="W1821" s="2" t="s">
        <v>107</v>
      </c>
      <c r="X1821" s="2" t="s">
        <v>7059</v>
      </c>
    </row>
    <row r="1822" spans="20:24" x14ac:dyDescent="0.25">
      <c r="T1822" s="2" t="s">
        <v>7060</v>
      </c>
      <c r="U1822" s="2" t="s">
        <v>7061</v>
      </c>
      <c r="V1822" s="2" t="s">
        <v>7062</v>
      </c>
      <c r="W1822" s="2" t="s">
        <v>5056</v>
      </c>
      <c r="X1822" s="2" t="s">
        <v>7059</v>
      </c>
    </row>
    <row r="1823" spans="20:24" x14ac:dyDescent="0.25">
      <c r="T1823" s="2" t="s">
        <v>7056</v>
      </c>
      <c r="U1823" s="2" t="s">
        <v>7057</v>
      </c>
      <c r="V1823" s="2" t="s">
        <v>7058</v>
      </c>
      <c r="W1823" s="2" t="s">
        <v>591</v>
      </c>
      <c r="X1823" s="2" t="s">
        <v>7055</v>
      </c>
    </row>
    <row r="1824" spans="20:24" x14ac:dyDescent="0.25">
      <c r="T1824" s="2" t="s">
        <v>7052</v>
      </c>
      <c r="U1824" s="2" t="s">
        <v>7053</v>
      </c>
      <c r="V1824" s="2" t="s">
        <v>7054</v>
      </c>
      <c r="W1824" s="2" t="s">
        <v>591</v>
      </c>
      <c r="X1824" s="2" t="s">
        <v>7051</v>
      </c>
    </row>
    <row r="1825" spans="20:24" x14ac:dyDescent="0.25">
      <c r="T1825" s="2" t="s">
        <v>7048</v>
      </c>
      <c r="U1825" s="2" t="s">
        <v>7049</v>
      </c>
      <c r="V1825" s="2" t="s">
        <v>7050</v>
      </c>
      <c r="W1825" s="2" t="s">
        <v>1791</v>
      </c>
      <c r="X1825" s="2" t="s">
        <v>7047</v>
      </c>
    </row>
    <row r="1826" spans="20:24" x14ac:dyDescent="0.25">
      <c r="T1826" s="2" t="s">
        <v>7044</v>
      </c>
      <c r="U1826" s="2" t="s">
        <v>7045</v>
      </c>
      <c r="V1826" s="2" t="s">
        <v>7046</v>
      </c>
      <c r="W1826" s="2" t="s">
        <v>7043</v>
      </c>
      <c r="X1826" s="2" t="s">
        <v>7039</v>
      </c>
    </row>
    <row r="1827" spans="20:24" x14ac:dyDescent="0.25">
      <c r="T1827" s="2" t="s">
        <v>7040</v>
      </c>
      <c r="U1827" s="2" t="s">
        <v>7041</v>
      </c>
      <c r="V1827" s="2" t="s">
        <v>7042</v>
      </c>
      <c r="W1827" s="2" t="s">
        <v>147</v>
      </c>
      <c r="X1827" s="2" t="s">
        <v>7039</v>
      </c>
    </row>
    <row r="1828" spans="20:24" x14ac:dyDescent="0.25">
      <c r="T1828" s="2" t="s">
        <v>17451</v>
      </c>
      <c r="U1828" s="2" t="s">
        <v>7037</v>
      </c>
      <c r="V1828" s="2" t="s">
        <v>7038</v>
      </c>
      <c r="W1828" s="2" t="s">
        <v>17452</v>
      </c>
      <c r="X1828" s="2" t="s">
        <v>7033</v>
      </c>
    </row>
    <row r="1829" spans="20:24" x14ac:dyDescent="0.25">
      <c r="T1829" s="2" t="s">
        <v>7034</v>
      </c>
      <c r="U1829" s="2" t="s">
        <v>7035</v>
      </c>
      <c r="V1829" s="2" t="s">
        <v>7036</v>
      </c>
      <c r="W1829" s="2" t="s">
        <v>492</v>
      </c>
      <c r="X1829" s="2" t="s">
        <v>7033</v>
      </c>
    </row>
    <row r="1830" spans="20:24" x14ac:dyDescent="0.25">
      <c r="T1830" s="2" t="s">
        <v>14690</v>
      </c>
      <c r="U1830" s="2" t="s">
        <v>14689</v>
      </c>
      <c r="V1830" s="2" t="s">
        <v>17276</v>
      </c>
      <c r="W1830" s="2" t="s">
        <v>14691</v>
      </c>
      <c r="X1830" s="2" t="s">
        <v>7033</v>
      </c>
    </row>
    <row r="1831" spans="20:24" x14ac:dyDescent="0.25">
      <c r="T1831" s="2" t="s">
        <v>7030</v>
      </c>
      <c r="U1831" s="2" t="s">
        <v>7031</v>
      </c>
      <c r="V1831" s="2" t="s">
        <v>7032</v>
      </c>
      <c r="W1831" s="2" t="s">
        <v>1933</v>
      </c>
      <c r="X1831" s="2" t="s">
        <v>7026</v>
      </c>
    </row>
    <row r="1832" spans="20:24" x14ac:dyDescent="0.25">
      <c r="T1832" s="2" t="s">
        <v>7027</v>
      </c>
      <c r="U1832" s="2" t="s">
        <v>7028</v>
      </c>
      <c r="V1832" s="2" t="s">
        <v>7029</v>
      </c>
      <c r="W1832" s="2" t="s">
        <v>577</v>
      </c>
      <c r="X1832" s="2" t="s">
        <v>7026</v>
      </c>
    </row>
    <row r="1833" spans="20:24" x14ac:dyDescent="0.25">
      <c r="T1833" s="2" t="s">
        <v>7023</v>
      </c>
      <c r="U1833" s="2" t="s">
        <v>7024</v>
      </c>
      <c r="V1833" s="2" t="s">
        <v>7025</v>
      </c>
      <c r="W1833" s="2" t="s">
        <v>230</v>
      </c>
      <c r="X1833" s="2" t="s">
        <v>7022</v>
      </c>
    </row>
    <row r="1834" spans="20:24" x14ac:dyDescent="0.25">
      <c r="T1834" s="2" t="s">
        <v>7019</v>
      </c>
      <c r="U1834" s="2" t="s">
        <v>7020</v>
      </c>
      <c r="V1834" s="2" t="s">
        <v>7021</v>
      </c>
      <c r="W1834" s="2" t="s">
        <v>543</v>
      </c>
      <c r="X1834" s="2" t="s">
        <v>7018</v>
      </c>
    </row>
    <row r="1835" spans="20:24" x14ac:dyDescent="0.25">
      <c r="T1835" s="2" t="s">
        <v>7015</v>
      </c>
      <c r="U1835" s="2" t="s">
        <v>7016</v>
      </c>
      <c r="V1835" s="2" t="s">
        <v>7017</v>
      </c>
      <c r="W1835" s="2" t="s">
        <v>891</v>
      </c>
      <c r="X1835" s="2" t="s">
        <v>7010</v>
      </c>
    </row>
    <row r="1836" spans="20:24" x14ac:dyDescent="0.25">
      <c r="T1836" s="2" t="s">
        <v>7012</v>
      </c>
      <c r="U1836" s="2" t="s">
        <v>7013</v>
      </c>
      <c r="V1836" s="2" t="s">
        <v>7014</v>
      </c>
      <c r="W1836" s="2" t="s">
        <v>7011</v>
      </c>
      <c r="X1836" s="2" t="s">
        <v>7010</v>
      </c>
    </row>
    <row r="1837" spans="20:24" x14ac:dyDescent="0.25">
      <c r="T1837" s="2" t="s">
        <v>7007</v>
      </c>
      <c r="U1837" s="2" t="s">
        <v>7008</v>
      </c>
      <c r="V1837" s="2" t="s">
        <v>7009</v>
      </c>
      <c r="W1837" s="2" t="s">
        <v>235</v>
      </c>
      <c r="X1837" s="2" t="s">
        <v>7006</v>
      </c>
    </row>
    <row r="1838" spans="20:24" x14ac:dyDescent="0.25">
      <c r="T1838" s="2" t="s">
        <v>7003</v>
      </c>
      <c r="U1838" s="2" t="s">
        <v>7004</v>
      </c>
      <c r="V1838" s="2" t="s">
        <v>7005</v>
      </c>
      <c r="W1838" s="2" t="s">
        <v>5580</v>
      </c>
      <c r="X1838" s="2" t="s">
        <v>7002</v>
      </c>
    </row>
    <row r="1839" spans="20:24" x14ac:dyDescent="0.25">
      <c r="T1839" s="2" t="s">
        <v>6999</v>
      </c>
      <c r="U1839" s="2" t="s">
        <v>7000</v>
      </c>
      <c r="V1839" s="2" t="s">
        <v>7001</v>
      </c>
      <c r="W1839" s="2" t="s">
        <v>794</v>
      </c>
      <c r="X1839" s="2" t="s">
        <v>6998</v>
      </c>
    </row>
    <row r="1840" spans="20:24" x14ac:dyDescent="0.25">
      <c r="T1840" s="2" t="s">
        <v>6995</v>
      </c>
      <c r="U1840" s="2" t="s">
        <v>6996</v>
      </c>
      <c r="V1840" s="2" t="s">
        <v>6997</v>
      </c>
      <c r="W1840" s="2" t="s">
        <v>6994</v>
      </c>
      <c r="X1840" s="2" t="s">
        <v>6993</v>
      </c>
    </row>
    <row r="1841" spans="20:24" x14ac:dyDescent="0.25">
      <c r="T1841" s="2" t="s">
        <v>6990</v>
      </c>
      <c r="U1841" s="2" t="s">
        <v>6991</v>
      </c>
      <c r="V1841" s="2" t="s">
        <v>6992</v>
      </c>
      <c r="W1841" s="2" t="s">
        <v>609</v>
      </c>
      <c r="X1841" s="2" t="s">
        <v>6989</v>
      </c>
    </row>
    <row r="1842" spans="20:24" x14ac:dyDescent="0.25">
      <c r="T1842" s="2" t="s">
        <v>6986</v>
      </c>
      <c r="U1842" s="2" t="s">
        <v>6987</v>
      </c>
      <c r="V1842" s="2" t="s">
        <v>6988</v>
      </c>
      <c r="W1842" s="2" t="s">
        <v>6985</v>
      </c>
      <c r="X1842" s="2" t="s">
        <v>6984</v>
      </c>
    </row>
    <row r="1843" spans="20:24" x14ac:dyDescent="0.25">
      <c r="T1843" s="2" t="s">
        <v>6981</v>
      </c>
      <c r="U1843" s="2" t="s">
        <v>6982</v>
      </c>
      <c r="V1843" s="2" t="s">
        <v>6983</v>
      </c>
      <c r="W1843" s="2" t="s">
        <v>331</v>
      </c>
      <c r="X1843" s="2" t="s">
        <v>6980</v>
      </c>
    </row>
    <row r="1844" spans="20:24" x14ac:dyDescent="0.25">
      <c r="T1844" s="2" t="s">
        <v>6977</v>
      </c>
      <c r="U1844" s="2" t="s">
        <v>6978</v>
      </c>
      <c r="V1844" s="2" t="s">
        <v>6979</v>
      </c>
      <c r="W1844" s="2" t="s">
        <v>6976</v>
      </c>
      <c r="X1844" s="2" t="s">
        <v>6975</v>
      </c>
    </row>
    <row r="1845" spans="20:24" x14ac:dyDescent="0.25">
      <c r="T1845" s="2" t="s">
        <v>6972</v>
      </c>
      <c r="U1845" s="2" t="s">
        <v>6973</v>
      </c>
      <c r="V1845" s="2" t="s">
        <v>6974</v>
      </c>
      <c r="W1845" s="2" t="s">
        <v>193</v>
      </c>
      <c r="X1845" s="2" t="s">
        <v>6971</v>
      </c>
    </row>
    <row r="1846" spans="20:24" x14ac:dyDescent="0.25">
      <c r="T1846" s="2" t="s">
        <v>6968</v>
      </c>
      <c r="U1846" s="2" t="s">
        <v>6969</v>
      </c>
      <c r="V1846" s="2" t="s">
        <v>6970</v>
      </c>
      <c r="W1846" s="2" t="s">
        <v>6967</v>
      </c>
      <c r="X1846" s="2" t="s">
        <v>6966</v>
      </c>
    </row>
    <row r="1847" spans="20:24" x14ac:dyDescent="0.25">
      <c r="T1847" s="2" t="s">
        <v>6963</v>
      </c>
      <c r="U1847" s="2" t="s">
        <v>6964</v>
      </c>
      <c r="V1847" s="2" t="s">
        <v>6965</v>
      </c>
      <c r="W1847" s="2" t="s">
        <v>1808</v>
      </c>
      <c r="X1847" s="2" t="s">
        <v>6962</v>
      </c>
    </row>
    <row r="1848" spans="20:24" x14ac:dyDescent="0.25">
      <c r="T1848" s="2" t="s">
        <v>6959</v>
      </c>
      <c r="U1848" s="2" t="s">
        <v>6960</v>
      </c>
      <c r="V1848" s="2" t="s">
        <v>6961</v>
      </c>
      <c r="W1848" s="2" t="s">
        <v>6958</v>
      </c>
      <c r="X1848" s="2" t="s">
        <v>6957</v>
      </c>
    </row>
    <row r="1849" spans="20:24" x14ac:dyDescent="0.25">
      <c r="T1849" s="2" t="s">
        <v>6954</v>
      </c>
      <c r="U1849" s="2" t="s">
        <v>6955</v>
      </c>
      <c r="V1849" s="2" t="s">
        <v>6956</v>
      </c>
      <c r="W1849" s="2" t="s">
        <v>6280</v>
      </c>
      <c r="X1849" s="2" t="s">
        <v>6953</v>
      </c>
    </row>
    <row r="1850" spans="20:24" x14ac:dyDescent="0.25">
      <c r="T1850" s="2" t="s">
        <v>6950</v>
      </c>
      <c r="U1850" s="2" t="s">
        <v>6951</v>
      </c>
      <c r="V1850" s="2" t="s">
        <v>6952</v>
      </c>
      <c r="W1850" s="2" t="s">
        <v>1485</v>
      </c>
      <c r="X1850" s="2" t="s">
        <v>6946</v>
      </c>
    </row>
    <row r="1851" spans="20:24" x14ac:dyDescent="0.25">
      <c r="T1851" s="2" t="s">
        <v>6947</v>
      </c>
      <c r="U1851" s="2" t="s">
        <v>6948</v>
      </c>
      <c r="V1851" s="2" t="s">
        <v>6949</v>
      </c>
      <c r="W1851" s="2" t="s">
        <v>303</v>
      </c>
      <c r="X1851" s="2" t="s">
        <v>6946</v>
      </c>
    </row>
    <row r="1852" spans="20:24" x14ac:dyDescent="0.25">
      <c r="T1852" s="2" t="s">
        <v>6943</v>
      </c>
      <c r="U1852" s="2" t="s">
        <v>6944</v>
      </c>
      <c r="V1852" s="2" t="s">
        <v>6945</v>
      </c>
      <c r="W1852" s="2" t="s">
        <v>1933</v>
      </c>
      <c r="X1852" s="2" t="s">
        <v>6936</v>
      </c>
    </row>
    <row r="1853" spans="20:24" x14ac:dyDescent="0.25">
      <c r="T1853" s="2" t="s">
        <v>6940</v>
      </c>
      <c r="U1853" s="2" t="s">
        <v>6941</v>
      </c>
      <c r="V1853" s="2" t="s">
        <v>6942</v>
      </c>
      <c r="W1853" s="2" t="s">
        <v>248</v>
      </c>
      <c r="X1853" s="2" t="s">
        <v>6936</v>
      </c>
    </row>
    <row r="1854" spans="20:24" x14ac:dyDescent="0.25">
      <c r="T1854" s="2" t="s">
        <v>6937</v>
      </c>
      <c r="U1854" s="2" t="s">
        <v>6938</v>
      </c>
      <c r="V1854" s="2" t="s">
        <v>6939</v>
      </c>
      <c r="W1854" s="2" t="s">
        <v>692</v>
      </c>
      <c r="X1854" s="2" t="s">
        <v>6936</v>
      </c>
    </row>
    <row r="1855" spans="20:24" x14ac:dyDescent="0.25">
      <c r="T1855" s="2" t="s">
        <v>6934</v>
      </c>
      <c r="U1855" s="2" t="s">
        <v>6935</v>
      </c>
      <c r="V1855" s="2" t="s">
        <v>17277</v>
      </c>
      <c r="W1855" s="2" t="s">
        <v>478</v>
      </c>
      <c r="X1855" s="2" t="s">
        <v>6933</v>
      </c>
    </row>
    <row r="1856" spans="20:24" x14ac:dyDescent="0.25">
      <c r="T1856" s="2" t="s">
        <v>6930</v>
      </c>
      <c r="U1856" s="2" t="s">
        <v>6931</v>
      </c>
      <c r="V1856" s="2" t="s">
        <v>6932</v>
      </c>
      <c r="W1856" s="2" t="s">
        <v>6929</v>
      </c>
      <c r="X1856" s="2" t="s">
        <v>6928</v>
      </c>
    </row>
    <row r="1857" spans="20:24" x14ac:dyDescent="0.25">
      <c r="T1857" s="2" t="s">
        <v>6925</v>
      </c>
      <c r="U1857" s="2" t="s">
        <v>6926</v>
      </c>
      <c r="V1857" s="2" t="s">
        <v>6927</v>
      </c>
      <c r="W1857" s="2" t="s">
        <v>84</v>
      </c>
      <c r="X1857" s="2" t="s">
        <v>6924</v>
      </c>
    </row>
    <row r="1858" spans="20:24" x14ac:dyDescent="0.25">
      <c r="T1858" s="2" t="s">
        <v>6921</v>
      </c>
      <c r="U1858" s="2" t="s">
        <v>6922</v>
      </c>
      <c r="V1858" s="2" t="s">
        <v>6923</v>
      </c>
      <c r="W1858" s="2" t="s">
        <v>926</v>
      </c>
      <c r="X1858" s="2" t="s">
        <v>6920</v>
      </c>
    </row>
    <row r="1859" spans="20:24" x14ac:dyDescent="0.25">
      <c r="T1859" s="2" t="s">
        <v>6917</v>
      </c>
      <c r="U1859" s="2" t="s">
        <v>6918</v>
      </c>
      <c r="V1859" s="2" t="s">
        <v>6919</v>
      </c>
      <c r="W1859" s="2" t="s">
        <v>6916</v>
      </c>
      <c r="X1859" s="2" t="s">
        <v>6915</v>
      </c>
    </row>
    <row r="1860" spans="20:24" x14ac:dyDescent="0.25">
      <c r="T1860" s="2" t="s">
        <v>6912</v>
      </c>
      <c r="U1860" s="2" t="s">
        <v>6913</v>
      </c>
      <c r="V1860" s="2" t="s">
        <v>6914</v>
      </c>
      <c r="W1860" s="2" t="s">
        <v>557</v>
      </c>
      <c r="X1860" s="2" t="s">
        <v>6911</v>
      </c>
    </row>
    <row r="1861" spans="20:24" x14ac:dyDescent="0.25">
      <c r="T1861" s="2" t="s">
        <v>6908</v>
      </c>
      <c r="U1861" s="2" t="s">
        <v>6909</v>
      </c>
      <c r="V1861" s="2" t="s">
        <v>6910</v>
      </c>
      <c r="W1861" s="2" t="s">
        <v>129</v>
      </c>
      <c r="X1861" s="2" t="s">
        <v>6907</v>
      </c>
    </row>
    <row r="1862" spans="20:24" x14ac:dyDescent="0.25">
      <c r="T1862" s="2" t="s">
        <v>6904</v>
      </c>
      <c r="U1862" s="2" t="s">
        <v>6905</v>
      </c>
      <c r="V1862" s="2" t="s">
        <v>6906</v>
      </c>
      <c r="W1862" s="2" t="s">
        <v>3730</v>
      </c>
      <c r="X1862" s="2" t="s">
        <v>6903</v>
      </c>
    </row>
    <row r="1863" spans="20:24" x14ac:dyDescent="0.25">
      <c r="T1863" s="2" t="s">
        <v>6900</v>
      </c>
      <c r="U1863" s="2" t="s">
        <v>6901</v>
      </c>
      <c r="V1863" s="2" t="s">
        <v>6902</v>
      </c>
      <c r="W1863" s="2" t="s">
        <v>6899</v>
      </c>
      <c r="X1863" s="2" t="s">
        <v>6898</v>
      </c>
    </row>
    <row r="1864" spans="20:24" x14ac:dyDescent="0.25">
      <c r="T1864" s="2" t="s">
        <v>14694</v>
      </c>
      <c r="U1864" s="2" t="s">
        <v>14693</v>
      </c>
      <c r="V1864" s="2" t="s">
        <v>14692</v>
      </c>
      <c r="W1864" s="2" t="s">
        <v>173</v>
      </c>
      <c r="X1864" s="2" t="s">
        <v>6898</v>
      </c>
    </row>
    <row r="1865" spans="20:24" x14ac:dyDescent="0.25">
      <c r="T1865" s="2" t="s">
        <v>6895</v>
      </c>
      <c r="U1865" s="2" t="s">
        <v>6896</v>
      </c>
      <c r="V1865" s="2" t="s">
        <v>6897</v>
      </c>
      <c r="W1865" s="2" t="s">
        <v>6894</v>
      </c>
      <c r="X1865" s="2" t="s">
        <v>6893</v>
      </c>
    </row>
    <row r="1866" spans="20:24" x14ac:dyDescent="0.25">
      <c r="T1866" s="2" t="s">
        <v>6890</v>
      </c>
      <c r="U1866" s="2" t="s">
        <v>6891</v>
      </c>
      <c r="V1866" s="2" t="s">
        <v>6892</v>
      </c>
      <c r="W1866" s="2" t="s">
        <v>147</v>
      </c>
      <c r="X1866" s="2" t="s">
        <v>6889</v>
      </c>
    </row>
    <row r="1867" spans="20:24" x14ac:dyDescent="0.25">
      <c r="T1867" s="2" t="s">
        <v>14696</v>
      </c>
      <c r="U1867" s="2" t="s">
        <v>14695</v>
      </c>
      <c r="V1867" s="2" t="s">
        <v>17278</v>
      </c>
      <c r="W1867" s="2" t="s">
        <v>1294</v>
      </c>
      <c r="X1867" s="2" t="s">
        <v>14697</v>
      </c>
    </row>
    <row r="1868" spans="20:24" x14ac:dyDescent="0.25">
      <c r="T1868" s="2" t="s">
        <v>6886</v>
      </c>
      <c r="U1868" s="2" t="s">
        <v>6887</v>
      </c>
      <c r="V1868" s="2" t="s">
        <v>6888</v>
      </c>
      <c r="W1868" s="2" t="s">
        <v>230</v>
      </c>
      <c r="X1868" s="2" t="s">
        <v>2539</v>
      </c>
    </row>
    <row r="1869" spans="20:24" x14ac:dyDescent="0.25">
      <c r="T1869" s="2" t="s">
        <v>6883</v>
      </c>
      <c r="U1869" s="2" t="s">
        <v>6884</v>
      </c>
      <c r="V1869" s="2" t="s">
        <v>6885</v>
      </c>
      <c r="W1869" s="2" t="s">
        <v>692</v>
      </c>
      <c r="X1869" s="2" t="s">
        <v>6882</v>
      </c>
    </row>
    <row r="1870" spans="20:24" x14ac:dyDescent="0.25">
      <c r="T1870" s="2" t="s">
        <v>6879</v>
      </c>
      <c r="U1870" s="2" t="s">
        <v>6880</v>
      </c>
      <c r="V1870" s="2" t="s">
        <v>6881</v>
      </c>
      <c r="W1870" s="2" t="s">
        <v>1485</v>
      </c>
      <c r="X1870" s="2" t="s">
        <v>6878</v>
      </c>
    </row>
    <row r="1871" spans="20:24" x14ac:dyDescent="0.25">
      <c r="T1871" s="2" t="s">
        <v>14438</v>
      </c>
      <c r="U1871" s="2" t="s">
        <v>14437</v>
      </c>
      <c r="V1871" s="2" t="s">
        <v>14698</v>
      </c>
      <c r="W1871" s="2" t="s">
        <v>253</v>
      </c>
      <c r="X1871" s="2" t="s">
        <v>14439</v>
      </c>
    </row>
    <row r="1872" spans="20:24" x14ac:dyDescent="0.25">
      <c r="T1872" s="2" t="s">
        <v>6875</v>
      </c>
      <c r="U1872" s="2" t="s">
        <v>6876</v>
      </c>
      <c r="V1872" s="2" t="s">
        <v>6877</v>
      </c>
      <c r="W1872" s="2" t="s">
        <v>6874</v>
      </c>
      <c r="X1872" s="2" t="s">
        <v>6873</v>
      </c>
    </row>
    <row r="1873" spans="20:24" x14ac:dyDescent="0.25">
      <c r="T1873" s="2" t="s">
        <v>6870</v>
      </c>
      <c r="U1873" s="2" t="s">
        <v>6871</v>
      </c>
      <c r="V1873" s="2" t="s">
        <v>6872</v>
      </c>
      <c r="W1873" s="2" t="s">
        <v>2193</v>
      </c>
      <c r="X1873" s="2" t="s">
        <v>6869</v>
      </c>
    </row>
    <row r="1874" spans="20:24" x14ac:dyDescent="0.25">
      <c r="T1874" s="2" t="s">
        <v>6866</v>
      </c>
      <c r="U1874" s="2" t="s">
        <v>6867</v>
      </c>
      <c r="V1874" s="2" t="s">
        <v>6868</v>
      </c>
      <c r="W1874" s="2" t="s">
        <v>6865</v>
      </c>
      <c r="X1874" s="2" t="s">
        <v>6864</v>
      </c>
    </row>
    <row r="1875" spans="20:24" x14ac:dyDescent="0.25">
      <c r="T1875" s="2" t="s">
        <v>6861</v>
      </c>
      <c r="U1875" s="2" t="s">
        <v>6862</v>
      </c>
      <c r="V1875" s="2" t="s">
        <v>6863</v>
      </c>
      <c r="W1875" s="2" t="s">
        <v>6860</v>
      </c>
      <c r="X1875" s="2" t="s">
        <v>6859</v>
      </c>
    </row>
    <row r="1876" spans="20:24" x14ac:dyDescent="0.25">
      <c r="T1876" s="2" t="s">
        <v>6855</v>
      </c>
      <c r="U1876" s="2" t="s">
        <v>6856</v>
      </c>
      <c r="V1876" s="2" t="s">
        <v>6857</v>
      </c>
      <c r="W1876" s="2" t="s">
        <v>478</v>
      </c>
      <c r="X1876" s="2" t="s">
        <v>6842</v>
      </c>
    </row>
    <row r="1877" spans="20:24" x14ac:dyDescent="0.25">
      <c r="T1877" s="2" t="s">
        <v>6852</v>
      </c>
      <c r="U1877" s="2" t="s">
        <v>6853</v>
      </c>
      <c r="V1877" s="2" t="s">
        <v>6854</v>
      </c>
      <c r="W1877" s="2" t="s">
        <v>2617</v>
      </c>
      <c r="X1877" s="2" t="s">
        <v>6842</v>
      </c>
    </row>
    <row r="1878" spans="20:24" x14ac:dyDescent="0.25">
      <c r="T1878" s="2" t="s">
        <v>6849</v>
      </c>
      <c r="U1878" s="2" t="s">
        <v>6850</v>
      </c>
      <c r="V1878" s="2" t="s">
        <v>6851</v>
      </c>
      <c r="W1878" s="2" t="s">
        <v>985</v>
      </c>
      <c r="X1878" s="2" t="s">
        <v>6842</v>
      </c>
    </row>
    <row r="1879" spans="20:24" x14ac:dyDescent="0.25">
      <c r="T1879" s="2" t="s">
        <v>6846</v>
      </c>
      <c r="U1879" s="2" t="s">
        <v>6847</v>
      </c>
      <c r="V1879" s="2" t="s">
        <v>6848</v>
      </c>
      <c r="W1879" s="2" t="s">
        <v>4713</v>
      </c>
      <c r="X1879" s="2" t="s">
        <v>6842</v>
      </c>
    </row>
    <row r="1880" spans="20:24" x14ac:dyDescent="0.25">
      <c r="T1880" s="2" t="s">
        <v>6843</v>
      </c>
      <c r="U1880" s="2" t="s">
        <v>6844</v>
      </c>
      <c r="V1880" s="2" t="s">
        <v>6845</v>
      </c>
      <c r="W1880" s="2" t="s">
        <v>367</v>
      </c>
      <c r="X1880" s="2" t="s">
        <v>6842</v>
      </c>
    </row>
    <row r="1881" spans="20:24" x14ac:dyDescent="0.25">
      <c r="T1881" s="2" t="s">
        <v>6839</v>
      </c>
      <c r="U1881" s="2" t="s">
        <v>6840</v>
      </c>
      <c r="V1881" s="2" t="s">
        <v>6841</v>
      </c>
      <c r="W1881" s="2" t="s">
        <v>1485</v>
      </c>
      <c r="X1881" s="2" t="s">
        <v>6838</v>
      </c>
    </row>
    <row r="1882" spans="20:24" x14ac:dyDescent="0.25">
      <c r="T1882" s="2" t="s">
        <v>6835</v>
      </c>
      <c r="U1882" s="2" t="s">
        <v>6836</v>
      </c>
      <c r="V1882" s="2" t="s">
        <v>6837</v>
      </c>
      <c r="W1882" s="2" t="s">
        <v>107</v>
      </c>
      <c r="X1882" s="2" t="s">
        <v>6834</v>
      </c>
    </row>
    <row r="1883" spans="20:24" x14ac:dyDescent="0.25">
      <c r="T1883" s="2" t="s">
        <v>6831</v>
      </c>
      <c r="U1883" s="2" t="s">
        <v>6832</v>
      </c>
      <c r="V1883" s="2" t="s">
        <v>6833</v>
      </c>
      <c r="W1883" s="2" t="s">
        <v>6830</v>
      </c>
      <c r="X1883" s="2" t="s">
        <v>6829</v>
      </c>
    </row>
    <row r="1884" spans="20:24" x14ac:dyDescent="0.25">
      <c r="T1884" s="2" t="s">
        <v>6826</v>
      </c>
      <c r="U1884" s="2" t="s">
        <v>6827</v>
      </c>
      <c r="V1884" s="2" t="s">
        <v>6828</v>
      </c>
      <c r="W1884" s="2" t="s">
        <v>193</v>
      </c>
      <c r="X1884" s="2" t="s">
        <v>6825</v>
      </c>
    </row>
    <row r="1885" spans="20:24" x14ac:dyDescent="0.25">
      <c r="T1885" s="2" t="s">
        <v>6822</v>
      </c>
      <c r="U1885" s="2" t="s">
        <v>6823</v>
      </c>
      <c r="V1885" s="2" t="s">
        <v>6824</v>
      </c>
      <c r="W1885" s="2" t="s">
        <v>6821</v>
      </c>
      <c r="X1885" s="2" t="s">
        <v>3919</v>
      </c>
    </row>
    <row r="1886" spans="20:24" x14ac:dyDescent="0.25">
      <c r="T1886" s="2" t="s">
        <v>6818</v>
      </c>
      <c r="U1886" s="2" t="s">
        <v>6819</v>
      </c>
      <c r="V1886" s="2" t="s">
        <v>6820</v>
      </c>
      <c r="W1886" s="2" t="s">
        <v>133</v>
      </c>
      <c r="X1886" s="2" t="s">
        <v>6817</v>
      </c>
    </row>
    <row r="1887" spans="20:24" x14ac:dyDescent="0.25">
      <c r="T1887" s="2" t="s">
        <v>6814</v>
      </c>
      <c r="U1887" s="2" t="s">
        <v>6815</v>
      </c>
      <c r="V1887" s="2" t="s">
        <v>6816</v>
      </c>
      <c r="W1887" s="2" t="s">
        <v>103</v>
      </c>
      <c r="X1887" s="2" t="s">
        <v>6810</v>
      </c>
    </row>
    <row r="1888" spans="20:24" x14ac:dyDescent="0.25">
      <c r="T1888" s="2" t="s">
        <v>6811</v>
      </c>
      <c r="U1888" s="2" t="s">
        <v>6812</v>
      </c>
      <c r="V1888" s="2" t="s">
        <v>6813</v>
      </c>
      <c r="W1888" s="2" t="s">
        <v>964</v>
      </c>
      <c r="X1888" s="2" t="s">
        <v>6810</v>
      </c>
    </row>
    <row r="1889" spans="20:24" x14ac:dyDescent="0.25">
      <c r="T1889" s="2" t="s">
        <v>6807</v>
      </c>
      <c r="U1889" s="2" t="s">
        <v>6808</v>
      </c>
      <c r="V1889" s="2" t="s">
        <v>6809</v>
      </c>
      <c r="W1889" s="2" t="s">
        <v>591</v>
      </c>
      <c r="X1889" s="2" t="s">
        <v>6800</v>
      </c>
    </row>
    <row r="1890" spans="20:24" x14ac:dyDescent="0.25">
      <c r="T1890" s="2" t="s">
        <v>6804</v>
      </c>
      <c r="U1890" s="2" t="s">
        <v>6805</v>
      </c>
      <c r="V1890" s="2" t="s">
        <v>6806</v>
      </c>
      <c r="W1890" s="2" t="s">
        <v>363</v>
      </c>
      <c r="X1890" s="2" t="s">
        <v>6800</v>
      </c>
    </row>
    <row r="1891" spans="20:24" x14ac:dyDescent="0.25">
      <c r="T1891" s="2" t="s">
        <v>6801</v>
      </c>
      <c r="U1891" s="2" t="s">
        <v>6802</v>
      </c>
      <c r="V1891" s="2" t="s">
        <v>6803</v>
      </c>
      <c r="W1891" s="2" t="s">
        <v>634</v>
      </c>
      <c r="X1891" s="2" t="s">
        <v>6800</v>
      </c>
    </row>
    <row r="1892" spans="20:24" x14ac:dyDescent="0.25">
      <c r="T1892" s="2" t="s">
        <v>6797</v>
      </c>
      <c r="U1892" s="2" t="s">
        <v>6798</v>
      </c>
      <c r="V1892" s="2" t="s">
        <v>6799</v>
      </c>
      <c r="W1892" s="2" t="s">
        <v>1830</v>
      </c>
      <c r="X1892" s="2" t="s">
        <v>6796</v>
      </c>
    </row>
    <row r="1893" spans="20:24" x14ac:dyDescent="0.25">
      <c r="T1893" s="2" t="s">
        <v>6793</v>
      </c>
      <c r="U1893" s="2" t="s">
        <v>6794</v>
      </c>
      <c r="V1893" s="2" t="s">
        <v>6795</v>
      </c>
      <c r="W1893" s="2" t="s">
        <v>794</v>
      </c>
      <c r="X1893" s="2" t="s">
        <v>6777</v>
      </c>
    </row>
    <row r="1894" spans="20:24" x14ac:dyDescent="0.25">
      <c r="T1894" s="2" t="s">
        <v>6790</v>
      </c>
      <c r="U1894" s="2" t="s">
        <v>6791</v>
      </c>
      <c r="V1894" s="2" t="s">
        <v>6792</v>
      </c>
      <c r="W1894" s="2" t="s">
        <v>2515</v>
      </c>
      <c r="X1894" s="2" t="s">
        <v>6777</v>
      </c>
    </row>
    <row r="1895" spans="20:24" x14ac:dyDescent="0.25">
      <c r="T1895" s="2" t="s">
        <v>6787</v>
      </c>
      <c r="U1895" s="2" t="s">
        <v>6788</v>
      </c>
      <c r="V1895" s="2" t="s">
        <v>6789</v>
      </c>
      <c r="W1895" s="2" t="s">
        <v>353</v>
      </c>
      <c r="X1895" s="2" t="s">
        <v>6777</v>
      </c>
    </row>
    <row r="1896" spans="20:24" x14ac:dyDescent="0.25">
      <c r="T1896" s="2" t="s">
        <v>6784</v>
      </c>
      <c r="U1896" s="2" t="s">
        <v>6785</v>
      </c>
      <c r="V1896" s="2" t="s">
        <v>6786</v>
      </c>
      <c r="W1896" s="2" t="s">
        <v>147</v>
      </c>
      <c r="X1896" s="2" t="s">
        <v>6777</v>
      </c>
    </row>
    <row r="1897" spans="20:24" x14ac:dyDescent="0.25">
      <c r="T1897" s="2" t="s">
        <v>6781</v>
      </c>
      <c r="U1897" s="2" t="s">
        <v>6782</v>
      </c>
      <c r="V1897" s="2" t="s">
        <v>6783</v>
      </c>
      <c r="W1897" s="2" t="s">
        <v>248</v>
      </c>
      <c r="X1897" s="2" t="s">
        <v>6777</v>
      </c>
    </row>
    <row r="1898" spans="20:24" x14ac:dyDescent="0.25">
      <c r="T1898" s="2" t="s">
        <v>6778</v>
      </c>
      <c r="U1898" s="2" t="s">
        <v>6779</v>
      </c>
      <c r="V1898" s="2" t="s">
        <v>6780</v>
      </c>
      <c r="W1898" s="2" t="s">
        <v>331</v>
      </c>
      <c r="X1898" s="2" t="s">
        <v>6777</v>
      </c>
    </row>
    <row r="1899" spans="20:24" x14ac:dyDescent="0.25">
      <c r="T1899" s="2" t="s">
        <v>6774</v>
      </c>
      <c r="U1899" s="2" t="s">
        <v>6775</v>
      </c>
      <c r="V1899" s="2" t="s">
        <v>6776</v>
      </c>
      <c r="W1899" s="2" t="s">
        <v>803</v>
      </c>
      <c r="X1899" s="2" t="s">
        <v>6773</v>
      </c>
    </row>
    <row r="1900" spans="20:24" x14ac:dyDescent="0.25">
      <c r="T1900" s="2" t="s">
        <v>6770</v>
      </c>
      <c r="U1900" s="2" t="s">
        <v>6771</v>
      </c>
      <c r="V1900" s="2" t="s">
        <v>6772</v>
      </c>
      <c r="W1900" s="2" t="s">
        <v>591</v>
      </c>
      <c r="X1900" s="2" t="s">
        <v>6769</v>
      </c>
    </row>
    <row r="1901" spans="20:24" x14ac:dyDescent="0.25">
      <c r="T1901" s="2" t="s">
        <v>6766</v>
      </c>
      <c r="U1901" s="2" t="s">
        <v>6767</v>
      </c>
      <c r="V1901" s="2" t="s">
        <v>6768</v>
      </c>
      <c r="W1901" s="2" t="s">
        <v>3465</v>
      </c>
      <c r="X1901" s="2" t="s">
        <v>6765</v>
      </c>
    </row>
    <row r="1902" spans="20:24" x14ac:dyDescent="0.25">
      <c r="T1902" s="2" t="s">
        <v>6762</v>
      </c>
      <c r="U1902" s="2" t="s">
        <v>6763</v>
      </c>
      <c r="V1902" s="2" t="s">
        <v>6764</v>
      </c>
      <c r="W1902" s="2" t="s">
        <v>1499</v>
      </c>
      <c r="X1902" s="2" t="s">
        <v>6761</v>
      </c>
    </row>
    <row r="1903" spans="20:24" x14ac:dyDescent="0.25">
      <c r="T1903" s="2" t="s">
        <v>6758</v>
      </c>
      <c r="U1903" s="2" t="s">
        <v>6759</v>
      </c>
      <c r="V1903" s="2" t="s">
        <v>6760</v>
      </c>
      <c r="W1903" s="2" t="s">
        <v>277</v>
      </c>
      <c r="X1903" s="2" t="s">
        <v>6757</v>
      </c>
    </row>
    <row r="1904" spans="20:24" x14ac:dyDescent="0.25">
      <c r="T1904" s="2" t="s">
        <v>6754</v>
      </c>
      <c r="U1904" s="2" t="s">
        <v>6755</v>
      </c>
      <c r="V1904" s="2" t="s">
        <v>6756</v>
      </c>
      <c r="W1904" s="2" t="s">
        <v>543</v>
      </c>
      <c r="X1904" s="2" t="s">
        <v>6745</v>
      </c>
    </row>
    <row r="1905" spans="20:24" x14ac:dyDescent="0.25">
      <c r="T1905" s="2" t="s">
        <v>6751</v>
      </c>
      <c r="U1905" s="2" t="s">
        <v>6752</v>
      </c>
      <c r="V1905" s="2" t="s">
        <v>6753</v>
      </c>
      <c r="W1905" s="2" t="s">
        <v>193</v>
      </c>
      <c r="X1905" s="2" t="s">
        <v>6745</v>
      </c>
    </row>
    <row r="1906" spans="20:24" x14ac:dyDescent="0.25">
      <c r="T1906" s="2" t="s">
        <v>6748</v>
      </c>
      <c r="U1906" s="2" t="s">
        <v>6749</v>
      </c>
      <c r="V1906" s="2" t="s">
        <v>6750</v>
      </c>
      <c r="W1906" s="2" t="s">
        <v>230</v>
      </c>
      <c r="X1906" s="2" t="s">
        <v>6745</v>
      </c>
    </row>
    <row r="1907" spans="20:24" x14ac:dyDescent="0.25">
      <c r="T1907" s="2" t="s">
        <v>6746</v>
      </c>
      <c r="U1907" s="2" t="s">
        <v>6747</v>
      </c>
      <c r="V1907" s="2" t="s">
        <v>17032</v>
      </c>
      <c r="W1907" s="2" t="s">
        <v>2119</v>
      </c>
      <c r="X1907" s="2" t="s">
        <v>6745</v>
      </c>
    </row>
    <row r="1908" spans="20:24" x14ac:dyDescent="0.25">
      <c r="T1908" s="2" t="s">
        <v>6742</v>
      </c>
      <c r="U1908" s="2" t="s">
        <v>6743</v>
      </c>
      <c r="V1908" s="2" t="s">
        <v>6744</v>
      </c>
      <c r="W1908" s="2" t="s">
        <v>591</v>
      </c>
      <c r="X1908" s="2" t="s">
        <v>6717</v>
      </c>
    </row>
    <row r="1909" spans="20:24" x14ac:dyDescent="0.25">
      <c r="T1909" s="2" t="s">
        <v>6739</v>
      </c>
      <c r="U1909" s="2" t="s">
        <v>6740</v>
      </c>
      <c r="V1909" s="2" t="s">
        <v>6741</v>
      </c>
      <c r="W1909" s="2" t="s">
        <v>6738</v>
      </c>
      <c r="X1909" s="2" t="s">
        <v>6717</v>
      </c>
    </row>
    <row r="1910" spans="20:24" x14ac:dyDescent="0.25">
      <c r="T1910" s="2" t="s">
        <v>6735</v>
      </c>
      <c r="U1910" s="2" t="s">
        <v>6736</v>
      </c>
      <c r="V1910" s="2" t="s">
        <v>6737</v>
      </c>
      <c r="W1910" s="2" t="s">
        <v>482</v>
      </c>
      <c r="X1910" s="2" t="s">
        <v>6717</v>
      </c>
    </row>
    <row r="1911" spans="20:24" x14ac:dyDescent="0.25">
      <c r="T1911" s="2" t="s">
        <v>6732</v>
      </c>
      <c r="U1911" s="2" t="s">
        <v>6733</v>
      </c>
      <c r="V1911" s="2" t="s">
        <v>6734</v>
      </c>
      <c r="W1911" s="2" t="s">
        <v>6731</v>
      </c>
      <c r="X1911" s="2" t="s">
        <v>6717</v>
      </c>
    </row>
    <row r="1912" spans="20:24" x14ac:dyDescent="0.25">
      <c r="T1912" s="2" t="s">
        <v>6728</v>
      </c>
      <c r="U1912" s="2" t="s">
        <v>6729</v>
      </c>
      <c r="V1912" s="2" t="s">
        <v>6730</v>
      </c>
      <c r="W1912" s="2" t="s">
        <v>282</v>
      </c>
      <c r="X1912" s="2" t="s">
        <v>6717</v>
      </c>
    </row>
    <row r="1913" spans="20:24" x14ac:dyDescent="0.25">
      <c r="T1913" s="2" t="s">
        <v>6725</v>
      </c>
      <c r="U1913" s="2" t="s">
        <v>6726</v>
      </c>
      <c r="V1913" s="2" t="s">
        <v>6727</v>
      </c>
      <c r="W1913" s="2" t="s">
        <v>1061</v>
      </c>
      <c r="X1913" s="2" t="s">
        <v>6717</v>
      </c>
    </row>
    <row r="1914" spans="20:24" x14ac:dyDescent="0.25">
      <c r="T1914" s="2" t="s">
        <v>6722</v>
      </c>
      <c r="U1914" s="2" t="s">
        <v>6723</v>
      </c>
      <c r="V1914" s="2" t="s">
        <v>6724</v>
      </c>
      <c r="W1914" s="2" t="s">
        <v>6721</v>
      </c>
      <c r="X1914" s="2" t="s">
        <v>6717</v>
      </c>
    </row>
    <row r="1915" spans="20:24" x14ac:dyDescent="0.25">
      <c r="T1915" s="2" t="s">
        <v>6718</v>
      </c>
      <c r="U1915" s="2" t="s">
        <v>6719</v>
      </c>
      <c r="V1915" s="2" t="s">
        <v>6720</v>
      </c>
      <c r="W1915" s="2" t="s">
        <v>230</v>
      </c>
      <c r="X1915" s="2" t="s">
        <v>6717</v>
      </c>
    </row>
    <row r="1916" spans="20:24" x14ac:dyDescent="0.25">
      <c r="T1916" s="2" t="s">
        <v>6714</v>
      </c>
      <c r="U1916" s="2" t="s">
        <v>6715</v>
      </c>
      <c r="V1916" s="2" t="s">
        <v>6716</v>
      </c>
      <c r="W1916" s="2" t="s">
        <v>2879</v>
      </c>
      <c r="X1916" s="2" t="s">
        <v>6710</v>
      </c>
    </row>
    <row r="1917" spans="20:24" x14ac:dyDescent="0.25">
      <c r="T1917" s="2" t="s">
        <v>6711</v>
      </c>
      <c r="U1917" s="2" t="s">
        <v>6712</v>
      </c>
      <c r="V1917" s="2" t="s">
        <v>6713</v>
      </c>
      <c r="W1917" s="2" t="s">
        <v>1005</v>
      </c>
      <c r="X1917" s="2" t="s">
        <v>6710</v>
      </c>
    </row>
    <row r="1918" spans="20:24" x14ac:dyDescent="0.25">
      <c r="T1918" s="2" t="s">
        <v>6707</v>
      </c>
      <c r="U1918" s="2" t="s">
        <v>6708</v>
      </c>
      <c r="V1918" s="2" t="s">
        <v>6709</v>
      </c>
      <c r="W1918" s="2" t="s">
        <v>478</v>
      </c>
      <c r="X1918" s="2" t="s">
        <v>6706</v>
      </c>
    </row>
    <row r="1919" spans="20:24" x14ac:dyDescent="0.25">
      <c r="T1919" s="2" t="s">
        <v>6703</v>
      </c>
      <c r="U1919" s="2" t="s">
        <v>6704</v>
      </c>
      <c r="V1919" s="2" t="s">
        <v>6705</v>
      </c>
      <c r="W1919" s="2" t="s">
        <v>315</v>
      </c>
      <c r="X1919" s="2" t="s">
        <v>6702</v>
      </c>
    </row>
    <row r="1920" spans="20:24" x14ac:dyDescent="0.25">
      <c r="T1920" s="2" t="s">
        <v>14701</v>
      </c>
      <c r="U1920" s="2" t="s">
        <v>14700</v>
      </c>
      <c r="V1920" s="2" t="s">
        <v>14699</v>
      </c>
      <c r="W1920" s="2" t="s">
        <v>1464</v>
      </c>
      <c r="X1920" s="2" t="s">
        <v>14702</v>
      </c>
    </row>
    <row r="1921" spans="20:24" x14ac:dyDescent="0.25">
      <c r="T1921" s="2" t="s">
        <v>6699</v>
      </c>
      <c r="U1921" s="2" t="s">
        <v>6700</v>
      </c>
      <c r="V1921" s="2" t="s">
        <v>6701</v>
      </c>
      <c r="W1921" s="2" t="s">
        <v>6698</v>
      </c>
      <c r="X1921" s="2" t="s">
        <v>6697</v>
      </c>
    </row>
    <row r="1922" spans="20:24" x14ac:dyDescent="0.25">
      <c r="T1922" s="2" t="s">
        <v>6694</v>
      </c>
      <c r="U1922" s="2" t="s">
        <v>6695</v>
      </c>
      <c r="V1922" s="2" t="s">
        <v>6696</v>
      </c>
      <c r="W1922" s="2" t="s">
        <v>835</v>
      </c>
      <c r="X1922" s="2" t="s">
        <v>6693</v>
      </c>
    </row>
    <row r="1923" spans="20:24" x14ac:dyDescent="0.25">
      <c r="T1923" s="2" t="s">
        <v>6690</v>
      </c>
      <c r="U1923" s="2" t="s">
        <v>6691</v>
      </c>
      <c r="V1923" s="2" t="s">
        <v>6692</v>
      </c>
      <c r="W1923" s="2" t="s">
        <v>193</v>
      </c>
      <c r="X1923" s="2" t="s">
        <v>6689</v>
      </c>
    </row>
    <row r="1924" spans="20:24" x14ac:dyDescent="0.25">
      <c r="T1924" s="2" t="s">
        <v>6686</v>
      </c>
      <c r="U1924" s="2" t="s">
        <v>6687</v>
      </c>
      <c r="V1924" s="2" t="s">
        <v>6688</v>
      </c>
      <c r="W1924" s="2" t="s">
        <v>1238</v>
      </c>
      <c r="X1924" s="2" t="s">
        <v>6682</v>
      </c>
    </row>
    <row r="1925" spans="20:24" x14ac:dyDescent="0.25">
      <c r="T1925" s="2" t="s">
        <v>6683</v>
      </c>
      <c r="U1925" s="2" t="s">
        <v>6684</v>
      </c>
      <c r="V1925" s="2" t="s">
        <v>6685</v>
      </c>
      <c r="W1925" s="2" t="s">
        <v>2155</v>
      </c>
      <c r="X1925" s="2" t="s">
        <v>6682</v>
      </c>
    </row>
    <row r="1926" spans="20:24" x14ac:dyDescent="0.25">
      <c r="T1926" s="2" t="s">
        <v>6679</v>
      </c>
      <c r="U1926" s="2" t="s">
        <v>6680</v>
      </c>
      <c r="V1926" s="2" t="s">
        <v>6681</v>
      </c>
      <c r="W1926" s="2" t="s">
        <v>277</v>
      </c>
      <c r="X1926" s="2" t="s">
        <v>6678</v>
      </c>
    </row>
    <row r="1927" spans="20:24" x14ac:dyDescent="0.25">
      <c r="T1927" s="2" t="s">
        <v>6675</v>
      </c>
      <c r="U1927" s="2" t="s">
        <v>6676</v>
      </c>
      <c r="V1927" s="2" t="s">
        <v>6677</v>
      </c>
      <c r="W1927" s="2" t="s">
        <v>655</v>
      </c>
      <c r="X1927" s="2" t="s">
        <v>6674</v>
      </c>
    </row>
    <row r="1928" spans="20:24" x14ac:dyDescent="0.25">
      <c r="T1928" s="2" t="s">
        <v>6671</v>
      </c>
      <c r="U1928" s="2" t="s">
        <v>6672</v>
      </c>
      <c r="V1928" s="2" t="s">
        <v>6673</v>
      </c>
      <c r="W1928" s="2" t="s">
        <v>6625</v>
      </c>
      <c r="X1928" s="2" t="s">
        <v>6670</v>
      </c>
    </row>
    <row r="1929" spans="20:24" x14ac:dyDescent="0.25">
      <c r="T1929" s="2" t="s">
        <v>6667</v>
      </c>
      <c r="U1929" s="2" t="s">
        <v>6668</v>
      </c>
      <c r="V1929" s="2" t="s">
        <v>6669</v>
      </c>
      <c r="W1929" s="2" t="s">
        <v>4869</v>
      </c>
      <c r="X1929" s="2" t="s">
        <v>6666</v>
      </c>
    </row>
    <row r="1930" spans="20:24" x14ac:dyDescent="0.25">
      <c r="T1930" s="2" t="s">
        <v>6664</v>
      </c>
      <c r="U1930" s="2" t="s">
        <v>6665</v>
      </c>
      <c r="V1930" s="2" t="s">
        <v>17033</v>
      </c>
      <c r="W1930" s="2" t="s">
        <v>926</v>
      </c>
      <c r="X1930" s="2" t="s">
        <v>6657</v>
      </c>
    </row>
    <row r="1931" spans="20:24" x14ac:dyDescent="0.25">
      <c r="T1931" s="2" t="s">
        <v>6661</v>
      </c>
      <c r="U1931" s="2" t="s">
        <v>6662</v>
      </c>
      <c r="V1931" s="2" t="s">
        <v>6663</v>
      </c>
      <c r="W1931" s="2" t="s">
        <v>817</v>
      </c>
      <c r="X1931" s="2" t="s">
        <v>6657</v>
      </c>
    </row>
    <row r="1932" spans="20:24" x14ac:dyDescent="0.25">
      <c r="T1932" s="2" t="s">
        <v>6658</v>
      </c>
      <c r="U1932" s="2" t="s">
        <v>6659</v>
      </c>
      <c r="V1932" s="2" t="s">
        <v>6660</v>
      </c>
      <c r="W1932" s="2" t="s">
        <v>331</v>
      </c>
      <c r="X1932" s="2" t="s">
        <v>6657</v>
      </c>
    </row>
    <row r="1933" spans="20:24" x14ac:dyDescent="0.25">
      <c r="T1933" s="2" t="s">
        <v>6654</v>
      </c>
      <c r="U1933" s="2" t="s">
        <v>6655</v>
      </c>
      <c r="V1933" s="2" t="s">
        <v>6656</v>
      </c>
      <c r="W1933" s="2" t="s">
        <v>1648</v>
      </c>
      <c r="X1933" s="2" t="s">
        <v>6653</v>
      </c>
    </row>
    <row r="1934" spans="20:24" x14ac:dyDescent="0.25">
      <c r="T1934" s="2" t="s">
        <v>6650</v>
      </c>
      <c r="U1934" s="2" t="s">
        <v>6651</v>
      </c>
      <c r="V1934" s="2" t="s">
        <v>6652</v>
      </c>
      <c r="W1934" s="2" t="s">
        <v>6649</v>
      </c>
      <c r="X1934" s="2" t="s">
        <v>6648</v>
      </c>
    </row>
    <row r="1935" spans="20:24" x14ac:dyDescent="0.25">
      <c r="T1935" s="2" t="s">
        <v>6645</v>
      </c>
      <c r="U1935" s="2" t="s">
        <v>6646</v>
      </c>
      <c r="V1935" s="2" t="s">
        <v>6647</v>
      </c>
      <c r="W1935" s="2" t="s">
        <v>2119</v>
      </c>
      <c r="X1935" s="2" t="s">
        <v>6644</v>
      </c>
    </row>
    <row r="1936" spans="20:24" x14ac:dyDescent="0.25">
      <c r="T1936" s="2" t="s">
        <v>14348</v>
      </c>
      <c r="U1936" s="2" t="s">
        <v>14347</v>
      </c>
      <c r="V1936" s="2" t="s">
        <v>14346</v>
      </c>
      <c r="W1936" s="2" t="s">
        <v>482</v>
      </c>
      <c r="X1936" s="2" t="s">
        <v>4749</v>
      </c>
    </row>
    <row r="1937" spans="20:24" x14ac:dyDescent="0.25">
      <c r="T1937" s="2" t="s">
        <v>6641</v>
      </c>
      <c r="U1937" s="2" t="s">
        <v>6642</v>
      </c>
      <c r="V1937" s="2" t="s">
        <v>6643</v>
      </c>
      <c r="W1937" s="2" t="s">
        <v>94</v>
      </c>
      <c r="X1937" s="2" t="s">
        <v>4749</v>
      </c>
    </row>
    <row r="1938" spans="20:24" x14ac:dyDescent="0.25">
      <c r="T1938" s="2" t="s">
        <v>6638</v>
      </c>
      <c r="U1938" s="2" t="s">
        <v>6639</v>
      </c>
      <c r="V1938" s="2" t="s">
        <v>6640</v>
      </c>
      <c r="W1938" s="2" t="s">
        <v>6637</v>
      </c>
      <c r="X1938" s="2" t="s">
        <v>6636</v>
      </c>
    </row>
    <row r="1939" spans="20:24" x14ac:dyDescent="0.25">
      <c r="T1939" s="2" t="s">
        <v>6633</v>
      </c>
      <c r="U1939" s="2" t="s">
        <v>6634</v>
      </c>
      <c r="V1939" s="2" t="s">
        <v>6635</v>
      </c>
      <c r="W1939" s="2" t="s">
        <v>1180</v>
      </c>
      <c r="X1939" s="2" t="s">
        <v>6632</v>
      </c>
    </row>
    <row r="1940" spans="20:24" x14ac:dyDescent="0.25">
      <c r="T1940" s="2" t="s">
        <v>6629</v>
      </c>
      <c r="U1940" s="2" t="s">
        <v>6630</v>
      </c>
      <c r="V1940" s="2" t="s">
        <v>6631</v>
      </c>
      <c r="W1940" s="2" t="s">
        <v>482</v>
      </c>
      <c r="X1940" s="2" t="s">
        <v>6624</v>
      </c>
    </row>
    <row r="1941" spans="20:24" x14ac:dyDescent="0.25">
      <c r="T1941" s="2" t="s">
        <v>6626</v>
      </c>
      <c r="U1941" s="2" t="s">
        <v>6627</v>
      </c>
      <c r="V1941" s="2" t="s">
        <v>6628</v>
      </c>
      <c r="W1941" s="2" t="s">
        <v>6625</v>
      </c>
      <c r="X1941" s="2" t="s">
        <v>6624</v>
      </c>
    </row>
    <row r="1942" spans="20:24" x14ac:dyDescent="0.25">
      <c r="T1942" s="2" t="s">
        <v>6621</v>
      </c>
      <c r="U1942" s="2" t="s">
        <v>6622</v>
      </c>
      <c r="V1942" s="2" t="s">
        <v>6623</v>
      </c>
      <c r="W1942" s="2" t="s">
        <v>2193</v>
      </c>
      <c r="X1942" s="2" t="s">
        <v>6615</v>
      </c>
    </row>
    <row r="1943" spans="20:24" x14ac:dyDescent="0.25">
      <c r="T1943" s="2" t="s">
        <v>6618</v>
      </c>
      <c r="U1943" s="2" t="s">
        <v>6619</v>
      </c>
      <c r="V1943" s="2" t="s">
        <v>6620</v>
      </c>
      <c r="W1943" s="2" t="s">
        <v>609</v>
      </c>
      <c r="X1943" s="2" t="s">
        <v>6615</v>
      </c>
    </row>
    <row r="1944" spans="20:24" x14ac:dyDescent="0.25">
      <c r="T1944" s="2" t="s">
        <v>6616</v>
      </c>
      <c r="U1944" s="2" t="s">
        <v>6617</v>
      </c>
      <c r="V1944" s="2" t="s">
        <v>17034</v>
      </c>
      <c r="W1944" s="2" t="s">
        <v>504</v>
      </c>
      <c r="X1944" s="2" t="s">
        <v>6615</v>
      </c>
    </row>
    <row r="1945" spans="20:24" x14ac:dyDescent="0.25">
      <c r="T1945" s="2" t="s">
        <v>6612</v>
      </c>
      <c r="U1945" s="2" t="s">
        <v>6613</v>
      </c>
      <c r="V1945" s="2" t="s">
        <v>6614</v>
      </c>
      <c r="W1945" s="2" t="s">
        <v>609</v>
      </c>
      <c r="X1945" s="2" t="s">
        <v>6611</v>
      </c>
    </row>
    <row r="1946" spans="20:24" x14ac:dyDescent="0.25">
      <c r="T1946" s="2" t="s">
        <v>6608</v>
      </c>
      <c r="U1946" s="2" t="s">
        <v>6609</v>
      </c>
      <c r="V1946" s="2" t="s">
        <v>6610</v>
      </c>
      <c r="W1946" s="2" t="s">
        <v>6590</v>
      </c>
      <c r="X1946" s="2" t="s">
        <v>6607</v>
      </c>
    </row>
    <row r="1947" spans="20:24" x14ac:dyDescent="0.25">
      <c r="T1947" s="2" t="s">
        <v>6604</v>
      </c>
      <c r="U1947" s="2" t="s">
        <v>6605</v>
      </c>
      <c r="V1947" s="2" t="s">
        <v>6606</v>
      </c>
      <c r="W1947" s="2" t="s">
        <v>539</v>
      </c>
      <c r="X1947" s="2" t="s">
        <v>6603</v>
      </c>
    </row>
    <row r="1948" spans="20:24" x14ac:dyDescent="0.25">
      <c r="T1948" s="2" t="s">
        <v>6600</v>
      </c>
      <c r="U1948" s="2" t="s">
        <v>6601</v>
      </c>
      <c r="V1948" s="2" t="s">
        <v>6602</v>
      </c>
      <c r="W1948" s="2" t="s">
        <v>765</v>
      </c>
      <c r="X1948" s="2" t="s">
        <v>6599</v>
      </c>
    </row>
    <row r="1949" spans="20:24" x14ac:dyDescent="0.25">
      <c r="T1949" s="2" t="s">
        <v>6596</v>
      </c>
      <c r="U1949" s="2" t="s">
        <v>6597</v>
      </c>
      <c r="V1949" s="2" t="s">
        <v>6598</v>
      </c>
      <c r="W1949" s="2" t="s">
        <v>6595</v>
      </c>
      <c r="X1949" s="2" t="s">
        <v>6594</v>
      </c>
    </row>
    <row r="1950" spans="20:24" x14ac:dyDescent="0.25">
      <c r="T1950" s="2" t="s">
        <v>6591</v>
      </c>
      <c r="U1950" s="2" t="s">
        <v>6592</v>
      </c>
      <c r="V1950" s="2" t="s">
        <v>6593</v>
      </c>
      <c r="W1950" s="2" t="s">
        <v>6590</v>
      </c>
      <c r="X1950" s="2" t="s">
        <v>6589</v>
      </c>
    </row>
    <row r="1951" spans="20:24" x14ac:dyDescent="0.25">
      <c r="T1951" s="2" t="s">
        <v>6587</v>
      </c>
      <c r="U1951" s="2" t="s">
        <v>6588</v>
      </c>
      <c r="V1951" s="2" t="s">
        <v>17035</v>
      </c>
      <c r="W1951" s="2" t="s">
        <v>84</v>
      </c>
      <c r="X1951" s="2" t="s">
        <v>6586</v>
      </c>
    </row>
    <row r="1952" spans="20:24" x14ac:dyDescent="0.25">
      <c r="T1952" s="2" t="s">
        <v>6583</v>
      </c>
      <c r="U1952" s="2" t="s">
        <v>6584</v>
      </c>
      <c r="V1952" s="2" t="s">
        <v>6585</v>
      </c>
      <c r="W1952" s="2" t="s">
        <v>1120</v>
      </c>
      <c r="X1952" s="2" t="s">
        <v>168</v>
      </c>
    </row>
    <row r="1953" spans="20:24" x14ac:dyDescent="0.25">
      <c r="T1953" s="2" t="s">
        <v>6581</v>
      </c>
      <c r="U1953" s="2" t="s">
        <v>6582</v>
      </c>
      <c r="V1953" s="2" t="s">
        <v>17036</v>
      </c>
      <c r="W1953" s="2" t="s">
        <v>107</v>
      </c>
      <c r="X1953" s="2" t="s">
        <v>168</v>
      </c>
    </row>
    <row r="1954" spans="20:24" x14ac:dyDescent="0.25">
      <c r="T1954" s="2" t="s">
        <v>6578</v>
      </c>
      <c r="U1954" s="2" t="s">
        <v>6579</v>
      </c>
      <c r="V1954" s="2" t="s">
        <v>6580</v>
      </c>
      <c r="W1954" s="2" t="s">
        <v>6577</v>
      </c>
      <c r="X1954" s="2" t="s">
        <v>168</v>
      </c>
    </row>
    <row r="1955" spans="20:24" x14ac:dyDescent="0.25">
      <c r="T1955" s="2" t="s">
        <v>6574</v>
      </c>
      <c r="U1955" s="2" t="s">
        <v>6575</v>
      </c>
      <c r="V1955" s="2" t="s">
        <v>6576</v>
      </c>
      <c r="W1955" s="2" t="s">
        <v>6573</v>
      </c>
      <c r="X1955" s="2" t="s">
        <v>168</v>
      </c>
    </row>
    <row r="1956" spans="20:24" x14ac:dyDescent="0.25">
      <c r="T1956" s="2" t="s">
        <v>6570</v>
      </c>
      <c r="U1956" s="2" t="s">
        <v>6571</v>
      </c>
      <c r="V1956" s="2" t="s">
        <v>6572</v>
      </c>
      <c r="W1956" s="2" t="s">
        <v>577</v>
      </c>
      <c r="X1956" s="2" t="s">
        <v>6569</v>
      </c>
    </row>
    <row r="1957" spans="20:24" x14ac:dyDescent="0.25">
      <c r="T1957" s="2" t="s">
        <v>6566</v>
      </c>
      <c r="U1957" s="2" t="s">
        <v>6567</v>
      </c>
      <c r="V1957" s="2" t="s">
        <v>6568</v>
      </c>
      <c r="W1957" s="2" t="s">
        <v>107</v>
      </c>
      <c r="X1957" s="2" t="s">
        <v>6565</v>
      </c>
    </row>
    <row r="1958" spans="20:24" x14ac:dyDescent="0.25">
      <c r="T1958" s="2" t="s">
        <v>6562</v>
      </c>
      <c r="U1958" s="2" t="s">
        <v>6563</v>
      </c>
      <c r="V1958" s="2" t="s">
        <v>6564</v>
      </c>
      <c r="W1958" s="2" t="s">
        <v>1635</v>
      </c>
      <c r="X1958" s="2" t="s">
        <v>6561</v>
      </c>
    </row>
    <row r="1959" spans="20:24" x14ac:dyDescent="0.25">
      <c r="T1959" s="2" t="s">
        <v>17039</v>
      </c>
      <c r="U1959" s="2" t="s">
        <v>17038</v>
      </c>
      <c r="V1959" s="2" t="s">
        <v>17037</v>
      </c>
      <c r="W1959" s="2" t="s">
        <v>127</v>
      </c>
      <c r="X1959" s="2" t="s">
        <v>17040</v>
      </c>
    </row>
    <row r="1960" spans="20:24" x14ac:dyDescent="0.25">
      <c r="T1960" s="2" t="s">
        <v>14441</v>
      </c>
      <c r="U1960" s="2" t="s">
        <v>14440</v>
      </c>
      <c r="V1960" s="2" t="s">
        <v>14703</v>
      </c>
      <c r="W1960" s="2" t="s">
        <v>2808</v>
      </c>
      <c r="X1960" s="2" t="s">
        <v>14442</v>
      </c>
    </row>
    <row r="1961" spans="20:24" x14ac:dyDescent="0.25">
      <c r="T1961" s="2" t="s">
        <v>18014</v>
      </c>
      <c r="U1961" s="2" t="s">
        <v>18013</v>
      </c>
      <c r="V1961" s="2" t="s">
        <v>18012</v>
      </c>
      <c r="W1961" s="2" t="s">
        <v>18015</v>
      </c>
      <c r="X1961" s="2" t="s">
        <v>18016</v>
      </c>
    </row>
    <row r="1962" spans="20:24" x14ac:dyDescent="0.25">
      <c r="T1962" s="2" t="s">
        <v>14544</v>
      </c>
      <c r="U1962" s="2" t="s">
        <v>14543</v>
      </c>
      <c r="V1962" s="2" t="s">
        <v>17230</v>
      </c>
      <c r="W1962" s="2" t="s">
        <v>277</v>
      </c>
      <c r="X1962" s="2" t="s">
        <v>14545</v>
      </c>
    </row>
    <row r="1963" spans="20:24" x14ac:dyDescent="0.25">
      <c r="T1963" s="2" t="s">
        <v>6558</v>
      </c>
      <c r="U1963" s="2" t="s">
        <v>6559</v>
      </c>
      <c r="V1963" s="2" t="s">
        <v>6560</v>
      </c>
      <c r="W1963" s="2" t="s">
        <v>6557</v>
      </c>
      <c r="X1963" s="2" t="s">
        <v>6556</v>
      </c>
    </row>
    <row r="1964" spans="20:24" x14ac:dyDescent="0.25">
      <c r="T1964" s="2" t="s">
        <v>6553</v>
      </c>
      <c r="U1964" s="2" t="s">
        <v>6554</v>
      </c>
      <c r="V1964" s="2" t="s">
        <v>6555</v>
      </c>
      <c r="W1964" s="2" t="s">
        <v>6552</v>
      </c>
      <c r="X1964" s="2" t="s">
        <v>6551</v>
      </c>
    </row>
    <row r="1965" spans="20:24" x14ac:dyDescent="0.25">
      <c r="T1965" s="2" t="s">
        <v>6549</v>
      </c>
      <c r="U1965" s="2" t="s">
        <v>6550</v>
      </c>
      <c r="V1965" s="2" t="s">
        <v>17041</v>
      </c>
      <c r="W1965" s="2" t="s">
        <v>557</v>
      </c>
      <c r="X1965" s="2" t="s">
        <v>6548</v>
      </c>
    </row>
    <row r="1966" spans="20:24" x14ac:dyDescent="0.25">
      <c r="T1966" s="2" t="s">
        <v>6545</v>
      </c>
      <c r="U1966" s="2" t="s">
        <v>6546</v>
      </c>
      <c r="V1966" s="2" t="s">
        <v>6547</v>
      </c>
      <c r="W1966" s="2" t="s">
        <v>193</v>
      </c>
      <c r="X1966" s="2" t="s">
        <v>6544</v>
      </c>
    </row>
    <row r="1967" spans="20:24" x14ac:dyDescent="0.25">
      <c r="T1967" s="2" t="s">
        <v>6541</v>
      </c>
      <c r="U1967" s="2" t="s">
        <v>6542</v>
      </c>
      <c r="V1967" s="2" t="s">
        <v>6543</v>
      </c>
      <c r="W1967" s="2" t="s">
        <v>322</v>
      </c>
      <c r="X1967" s="2" t="s">
        <v>6540</v>
      </c>
    </row>
    <row r="1968" spans="20:24" x14ac:dyDescent="0.25">
      <c r="T1968" s="2" t="s">
        <v>6537</v>
      </c>
      <c r="U1968" s="2" t="s">
        <v>6538</v>
      </c>
      <c r="V1968" s="2" t="s">
        <v>6539</v>
      </c>
      <c r="W1968" s="2" t="s">
        <v>1530</v>
      </c>
      <c r="X1968" s="2" t="s">
        <v>6536</v>
      </c>
    </row>
    <row r="1969" spans="20:24" x14ac:dyDescent="0.25">
      <c r="T1969" s="2" t="s">
        <v>6533</v>
      </c>
      <c r="U1969" s="2" t="s">
        <v>6534</v>
      </c>
      <c r="V1969" s="2" t="s">
        <v>6535</v>
      </c>
      <c r="W1969" s="2" t="s">
        <v>1485</v>
      </c>
      <c r="X1969" s="2" t="s">
        <v>6532</v>
      </c>
    </row>
    <row r="1970" spans="20:24" x14ac:dyDescent="0.25">
      <c r="T1970" s="2" t="s">
        <v>6529</v>
      </c>
      <c r="U1970" s="2" t="s">
        <v>6530</v>
      </c>
      <c r="V1970" s="2" t="s">
        <v>6531</v>
      </c>
      <c r="W1970" s="2" t="s">
        <v>4211</v>
      </c>
      <c r="X1970" s="2" t="s">
        <v>6528</v>
      </c>
    </row>
    <row r="1971" spans="20:24" x14ac:dyDescent="0.25">
      <c r="T1971" s="2" t="s">
        <v>6525</v>
      </c>
      <c r="U1971" s="2" t="s">
        <v>6526</v>
      </c>
      <c r="V1971" s="2" t="s">
        <v>6527</v>
      </c>
      <c r="W1971" s="2" t="s">
        <v>6524</v>
      </c>
      <c r="X1971" s="2" t="s">
        <v>6519</v>
      </c>
    </row>
    <row r="1972" spans="20:24" x14ac:dyDescent="0.25">
      <c r="T1972" s="2" t="s">
        <v>6521</v>
      </c>
      <c r="U1972" s="2" t="s">
        <v>6522</v>
      </c>
      <c r="V1972" s="2" t="s">
        <v>6523</v>
      </c>
      <c r="W1972" s="2" t="s">
        <v>6520</v>
      </c>
      <c r="X1972" s="2" t="s">
        <v>6519</v>
      </c>
    </row>
    <row r="1973" spans="20:24" x14ac:dyDescent="0.25">
      <c r="T1973" s="2" t="s">
        <v>6516</v>
      </c>
      <c r="U1973" s="2" t="s">
        <v>6517</v>
      </c>
      <c r="V1973" s="2" t="s">
        <v>6518</v>
      </c>
      <c r="W1973" s="2" t="s">
        <v>6515</v>
      </c>
      <c r="X1973" s="2" t="s">
        <v>6514</v>
      </c>
    </row>
    <row r="1974" spans="20:24" x14ac:dyDescent="0.25">
      <c r="T1974" s="2" t="s">
        <v>6511</v>
      </c>
      <c r="U1974" s="2" t="s">
        <v>6512</v>
      </c>
      <c r="V1974" s="2" t="s">
        <v>6513</v>
      </c>
      <c r="W1974" s="2" t="s">
        <v>147</v>
      </c>
      <c r="X1974" s="2" t="s">
        <v>6510</v>
      </c>
    </row>
    <row r="1975" spans="20:24" x14ac:dyDescent="0.25">
      <c r="T1975" s="2" t="s">
        <v>6507</v>
      </c>
      <c r="U1975" s="2" t="s">
        <v>6508</v>
      </c>
      <c r="V1975" s="2" t="s">
        <v>6509</v>
      </c>
      <c r="W1975" s="2" t="s">
        <v>577</v>
      </c>
      <c r="X1975" s="2" t="s">
        <v>6506</v>
      </c>
    </row>
    <row r="1976" spans="20:24" x14ac:dyDescent="0.25">
      <c r="T1976" s="2" t="s">
        <v>6503</v>
      </c>
      <c r="U1976" s="2" t="s">
        <v>6504</v>
      </c>
      <c r="V1976" s="2" t="s">
        <v>6505</v>
      </c>
      <c r="W1976" s="2" t="s">
        <v>596</v>
      </c>
      <c r="X1976" s="2" t="s">
        <v>6502</v>
      </c>
    </row>
    <row r="1977" spans="20:24" x14ac:dyDescent="0.25">
      <c r="T1977" s="2" t="s">
        <v>6499</v>
      </c>
      <c r="U1977" s="2" t="s">
        <v>6500</v>
      </c>
      <c r="V1977" s="2" t="s">
        <v>6501</v>
      </c>
      <c r="W1977" s="2" t="s">
        <v>1391</v>
      </c>
      <c r="X1977" s="2" t="s">
        <v>6498</v>
      </c>
    </row>
    <row r="1978" spans="20:24" x14ac:dyDescent="0.25">
      <c r="T1978" s="2" t="s">
        <v>6495</v>
      </c>
      <c r="U1978" s="2" t="s">
        <v>6496</v>
      </c>
      <c r="V1978" s="2" t="s">
        <v>6497</v>
      </c>
      <c r="W1978" s="2" t="s">
        <v>539</v>
      </c>
      <c r="X1978" s="2" t="s">
        <v>6494</v>
      </c>
    </row>
    <row r="1979" spans="20:24" x14ac:dyDescent="0.25">
      <c r="T1979" s="2" t="s">
        <v>6491</v>
      </c>
      <c r="U1979" s="2" t="s">
        <v>6492</v>
      </c>
      <c r="V1979" s="2" t="s">
        <v>6493</v>
      </c>
      <c r="W1979" s="2" t="s">
        <v>539</v>
      </c>
      <c r="X1979" s="2" t="s">
        <v>6490</v>
      </c>
    </row>
    <row r="1980" spans="20:24" x14ac:dyDescent="0.25">
      <c r="T1980" s="2" t="s">
        <v>6487</v>
      </c>
      <c r="U1980" s="2" t="s">
        <v>6488</v>
      </c>
      <c r="V1980" s="2" t="s">
        <v>6489</v>
      </c>
      <c r="W1980" s="2" t="s">
        <v>3478</v>
      </c>
      <c r="X1980" s="2" t="s">
        <v>6486</v>
      </c>
    </row>
    <row r="1981" spans="20:24" x14ac:dyDescent="0.25">
      <c r="T1981" s="2" t="s">
        <v>6483</v>
      </c>
      <c r="U1981" s="2" t="s">
        <v>6484</v>
      </c>
      <c r="V1981" s="2" t="s">
        <v>6485</v>
      </c>
      <c r="W1981" s="2" t="s">
        <v>2647</v>
      </c>
      <c r="X1981" s="2" t="s">
        <v>6473</v>
      </c>
    </row>
    <row r="1982" spans="20:24" x14ac:dyDescent="0.25">
      <c r="T1982" s="2" t="s">
        <v>6480</v>
      </c>
      <c r="U1982" s="2" t="s">
        <v>6481</v>
      </c>
      <c r="V1982" s="2" t="s">
        <v>6482</v>
      </c>
      <c r="W1982" s="2" t="s">
        <v>3730</v>
      </c>
      <c r="X1982" s="2" t="s">
        <v>6473</v>
      </c>
    </row>
    <row r="1983" spans="20:24" x14ac:dyDescent="0.25">
      <c r="T1983" s="2" t="s">
        <v>6477</v>
      </c>
      <c r="U1983" s="2" t="s">
        <v>6478</v>
      </c>
      <c r="V1983" s="2" t="s">
        <v>6479</v>
      </c>
      <c r="W1983" s="2" t="s">
        <v>817</v>
      </c>
      <c r="X1983" s="2" t="s">
        <v>6473</v>
      </c>
    </row>
    <row r="1984" spans="20:24" x14ac:dyDescent="0.25">
      <c r="T1984" s="2" t="s">
        <v>6474</v>
      </c>
      <c r="U1984" s="2" t="s">
        <v>6475</v>
      </c>
      <c r="V1984" s="2" t="s">
        <v>6476</v>
      </c>
      <c r="W1984" s="2" t="s">
        <v>442</v>
      </c>
      <c r="X1984" s="2" t="s">
        <v>6473</v>
      </c>
    </row>
    <row r="1985" spans="20:24" x14ac:dyDescent="0.25">
      <c r="T1985" s="2" t="s">
        <v>6470</v>
      </c>
      <c r="U1985" s="2" t="s">
        <v>6471</v>
      </c>
      <c r="V1985" s="2" t="s">
        <v>6472</v>
      </c>
      <c r="W1985" s="2" t="s">
        <v>4726</v>
      </c>
      <c r="X1985" s="2" t="s">
        <v>6469</v>
      </c>
    </row>
    <row r="1986" spans="20:24" x14ac:dyDescent="0.25">
      <c r="T1986" s="2" t="s">
        <v>6466</v>
      </c>
      <c r="U1986" s="2" t="s">
        <v>6467</v>
      </c>
      <c r="V1986" s="2" t="s">
        <v>6468</v>
      </c>
      <c r="W1986" s="2" t="s">
        <v>6465</v>
      </c>
      <c r="X1986" s="2" t="s">
        <v>6464</v>
      </c>
    </row>
    <row r="1987" spans="20:24" x14ac:dyDescent="0.25">
      <c r="T1987" s="2" t="s">
        <v>6461</v>
      </c>
      <c r="U1987" s="2" t="s">
        <v>6462</v>
      </c>
      <c r="V1987" s="2" t="s">
        <v>6463</v>
      </c>
      <c r="W1987" s="2" t="s">
        <v>6460</v>
      </c>
      <c r="X1987" s="2" t="s">
        <v>6434</v>
      </c>
    </row>
    <row r="1988" spans="20:24" x14ac:dyDescent="0.25">
      <c r="T1988" s="2" t="s">
        <v>6457</v>
      </c>
      <c r="U1988" s="2" t="s">
        <v>6458</v>
      </c>
      <c r="V1988" s="2" t="s">
        <v>6459</v>
      </c>
      <c r="W1988" s="2" t="s">
        <v>6456</v>
      </c>
      <c r="X1988" s="2" t="s">
        <v>6434</v>
      </c>
    </row>
    <row r="1989" spans="20:24" x14ac:dyDescent="0.25">
      <c r="T1989" s="2" t="s">
        <v>6453</v>
      </c>
      <c r="U1989" s="2" t="s">
        <v>6454</v>
      </c>
      <c r="V1989" s="2" t="s">
        <v>6455</v>
      </c>
      <c r="W1989" s="2" t="s">
        <v>6452</v>
      </c>
      <c r="X1989" s="2" t="s">
        <v>6434</v>
      </c>
    </row>
    <row r="1990" spans="20:24" x14ac:dyDescent="0.25">
      <c r="T1990" s="2" t="s">
        <v>6449</v>
      </c>
      <c r="U1990" s="2" t="s">
        <v>6450</v>
      </c>
      <c r="V1990" s="2" t="s">
        <v>6451</v>
      </c>
      <c r="W1990" s="2" t="s">
        <v>405</v>
      </c>
      <c r="X1990" s="2" t="s">
        <v>6434</v>
      </c>
    </row>
    <row r="1991" spans="20:24" x14ac:dyDescent="0.25">
      <c r="T1991" s="2" t="s">
        <v>6446</v>
      </c>
      <c r="U1991" s="2" t="s">
        <v>6447</v>
      </c>
      <c r="V1991" s="2" t="s">
        <v>6448</v>
      </c>
      <c r="W1991" s="2" t="s">
        <v>1304</v>
      </c>
      <c r="X1991" s="2" t="s">
        <v>6434</v>
      </c>
    </row>
    <row r="1992" spans="20:24" x14ac:dyDescent="0.25">
      <c r="T1992" s="2" t="s">
        <v>6443</v>
      </c>
      <c r="U1992" s="2" t="s">
        <v>6444</v>
      </c>
      <c r="V1992" s="2" t="s">
        <v>6445</v>
      </c>
      <c r="W1992" s="2" t="s">
        <v>6442</v>
      </c>
      <c r="X1992" s="2" t="s">
        <v>6434</v>
      </c>
    </row>
    <row r="1993" spans="20:24" x14ac:dyDescent="0.25">
      <c r="T1993" s="2" t="s">
        <v>6439</v>
      </c>
      <c r="U1993" s="2" t="s">
        <v>6440</v>
      </c>
      <c r="V1993" s="2" t="s">
        <v>6441</v>
      </c>
      <c r="W1993" s="2" t="s">
        <v>6438</v>
      </c>
      <c r="X1993" s="2" t="s">
        <v>6434</v>
      </c>
    </row>
    <row r="1994" spans="20:24" x14ac:dyDescent="0.25">
      <c r="T1994" s="2" t="s">
        <v>14351</v>
      </c>
      <c r="U1994" s="2" t="s">
        <v>14350</v>
      </c>
      <c r="V1994" s="2" t="s">
        <v>14349</v>
      </c>
      <c r="W1994" s="2" t="s">
        <v>14352</v>
      </c>
      <c r="X1994" s="2" t="s">
        <v>6434</v>
      </c>
    </row>
    <row r="1995" spans="20:24" x14ac:dyDescent="0.25">
      <c r="T1995" s="2" t="s">
        <v>6435</v>
      </c>
      <c r="U1995" s="2" t="s">
        <v>6436</v>
      </c>
      <c r="V1995" s="2" t="s">
        <v>6437</v>
      </c>
      <c r="W1995" s="2" t="s">
        <v>5487</v>
      </c>
      <c r="X1995" s="2" t="s">
        <v>6434</v>
      </c>
    </row>
    <row r="1996" spans="20:24" x14ac:dyDescent="0.25">
      <c r="T1996" s="2" t="s">
        <v>6431</v>
      </c>
      <c r="U1996" s="2" t="s">
        <v>6432</v>
      </c>
      <c r="V1996" s="2" t="s">
        <v>6433</v>
      </c>
      <c r="W1996" s="2" t="s">
        <v>6430</v>
      </c>
      <c r="X1996" s="2" t="s">
        <v>6429</v>
      </c>
    </row>
    <row r="1997" spans="20:24" x14ac:dyDescent="0.25">
      <c r="T1997" s="2" t="s">
        <v>6426</v>
      </c>
      <c r="U1997" s="2" t="s">
        <v>6427</v>
      </c>
      <c r="V1997" s="2" t="s">
        <v>6428</v>
      </c>
      <c r="W1997" s="2" t="s">
        <v>6425</v>
      </c>
      <c r="X1997" s="2" t="s">
        <v>6424</v>
      </c>
    </row>
    <row r="1998" spans="20:24" x14ac:dyDescent="0.25">
      <c r="T1998" s="2" t="s">
        <v>6421</v>
      </c>
      <c r="U1998" s="2" t="s">
        <v>6422</v>
      </c>
      <c r="V1998" s="2" t="s">
        <v>6423</v>
      </c>
      <c r="W1998" s="2" t="s">
        <v>577</v>
      </c>
      <c r="X1998" s="2" t="s">
        <v>6417</v>
      </c>
    </row>
    <row r="1999" spans="20:24" x14ac:dyDescent="0.25">
      <c r="T1999" s="2" t="s">
        <v>6418</v>
      </c>
      <c r="U1999" s="2" t="s">
        <v>6419</v>
      </c>
      <c r="V1999" s="2" t="s">
        <v>6420</v>
      </c>
      <c r="W1999" s="2" t="s">
        <v>2172</v>
      </c>
      <c r="X1999" s="2" t="s">
        <v>6417</v>
      </c>
    </row>
    <row r="2000" spans="20:24" x14ac:dyDescent="0.25">
      <c r="T2000" s="2" t="s">
        <v>6414</v>
      </c>
      <c r="U2000" s="2" t="s">
        <v>6415</v>
      </c>
      <c r="V2000" s="2" t="s">
        <v>6416</v>
      </c>
      <c r="W2000" s="2" t="s">
        <v>1464</v>
      </c>
      <c r="X2000" s="2" t="s">
        <v>6413</v>
      </c>
    </row>
    <row r="2001" spans="20:24" x14ac:dyDescent="0.25">
      <c r="T2001" s="2" t="s">
        <v>6410</v>
      </c>
      <c r="U2001" s="2" t="s">
        <v>6411</v>
      </c>
      <c r="V2001" s="2" t="s">
        <v>6412</v>
      </c>
      <c r="W2001" s="2" t="s">
        <v>6409</v>
      </c>
      <c r="X2001" s="2" t="s">
        <v>6408</v>
      </c>
    </row>
    <row r="2002" spans="20:24" x14ac:dyDescent="0.25">
      <c r="T2002" s="2" t="s">
        <v>6405</v>
      </c>
      <c r="U2002" s="2" t="s">
        <v>6406</v>
      </c>
      <c r="V2002" s="2" t="s">
        <v>6407</v>
      </c>
      <c r="W2002" s="2" t="s">
        <v>478</v>
      </c>
      <c r="X2002" s="2" t="s">
        <v>6404</v>
      </c>
    </row>
    <row r="2003" spans="20:24" x14ac:dyDescent="0.25">
      <c r="T2003" s="2" t="s">
        <v>6401</v>
      </c>
      <c r="U2003" s="2" t="s">
        <v>6402</v>
      </c>
      <c r="V2003" s="2" t="s">
        <v>6403</v>
      </c>
      <c r="W2003" s="2" t="s">
        <v>2636</v>
      </c>
      <c r="X2003" s="2" t="s">
        <v>6400</v>
      </c>
    </row>
    <row r="2004" spans="20:24" x14ac:dyDescent="0.25">
      <c r="T2004" s="2" t="s">
        <v>6397</v>
      </c>
      <c r="U2004" s="2" t="s">
        <v>6398</v>
      </c>
      <c r="V2004" s="2" t="s">
        <v>6399</v>
      </c>
      <c r="W2004" s="2" t="s">
        <v>211</v>
      </c>
      <c r="X2004" s="2" t="s">
        <v>6396</v>
      </c>
    </row>
    <row r="2005" spans="20:24" x14ac:dyDescent="0.25">
      <c r="T2005" s="2" t="s">
        <v>6393</v>
      </c>
      <c r="U2005" s="2" t="s">
        <v>6394</v>
      </c>
      <c r="V2005" s="2" t="s">
        <v>6395</v>
      </c>
      <c r="W2005" s="2" t="s">
        <v>596</v>
      </c>
      <c r="X2005" s="2" t="s">
        <v>6389</v>
      </c>
    </row>
    <row r="2006" spans="20:24" x14ac:dyDescent="0.25">
      <c r="T2006" s="2" t="s">
        <v>6390</v>
      </c>
      <c r="U2006" s="2" t="s">
        <v>6391</v>
      </c>
      <c r="V2006" s="2" t="s">
        <v>6392</v>
      </c>
      <c r="W2006" s="2" t="s">
        <v>374</v>
      </c>
      <c r="X2006" s="2" t="s">
        <v>6389</v>
      </c>
    </row>
    <row r="2007" spans="20:24" x14ac:dyDescent="0.25">
      <c r="T2007" s="2" t="s">
        <v>6386</v>
      </c>
      <c r="U2007" s="2" t="s">
        <v>6387</v>
      </c>
      <c r="V2007" s="2" t="s">
        <v>6388</v>
      </c>
      <c r="W2007" s="2" t="s">
        <v>6385</v>
      </c>
      <c r="X2007" s="2" t="s">
        <v>6384</v>
      </c>
    </row>
    <row r="2008" spans="20:24" x14ac:dyDescent="0.25">
      <c r="T2008" s="2" t="s">
        <v>6381</v>
      </c>
      <c r="U2008" s="2" t="s">
        <v>6382</v>
      </c>
      <c r="V2008" s="2" t="s">
        <v>6383</v>
      </c>
      <c r="W2008" s="2" t="s">
        <v>6380</v>
      </c>
      <c r="X2008" s="2" t="s">
        <v>6379</v>
      </c>
    </row>
    <row r="2009" spans="20:24" x14ac:dyDescent="0.25">
      <c r="T2009" s="2" t="s">
        <v>6376</v>
      </c>
      <c r="U2009" s="2" t="s">
        <v>6377</v>
      </c>
      <c r="V2009" s="2" t="s">
        <v>6378</v>
      </c>
      <c r="W2009" s="2" t="s">
        <v>248</v>
      </c>
      <c r="X2009" s="2" t="s">
        <v>6375</v>
      </c>
    </row>
    <row r="2010" spans="20:24" x14ac:dyDescent="0.25">
      <c r="T2010" s="2" t="s">
        <v>6372</v>
      </c>
      <c r="U2010" s="2" t="s">
        <v>6373</v>
      </c>
      <c r="V2010" s="2" t="s">
        <v>6374</v>
      </c>
      <c r="W2010" s="2" t="s">
        <v>655</v>
      </c>
      <c r="X2010" s="2" t="s">
        <v>6368</v>
      </c>
    </row>
    <row r="2011" spans="20:24" x14ac:dyDescent="0.25">
      <c r="T2011" s="2" t="s">
        <v>6369</v>
      </c>
      <c r="U2011" s="2" t="s">
        <v>6370</v>
      </c>
      <c r="V2011" s="2" t="s">
        <v>6371</v>
      </c>
      <c r="W2011" s="2" t="s">
        <v>1961</v>
      </c>
      <c r="X2011" s="2" t="s">
        <v>6368</v>
      </c>
    </row>
    <row r="2012" spans="20:24" x14ac:dyDescent="0.25">
      <c r="T2012" s="2" t="s">
        <v>6365</v>
      </c>
      <c r="U2012" s="2" t="s">
        <v>6366</v>
      </c>
      <c r="V2012" s="2" t="s">
        <v>6367</v>
      </c>
      <c r="W2012" s="2" t="s">
        <v>107</v>
      </c>
      <c r="X2012" s="2" t="s">
        <v>6364</v>
      </c>
    </row>
    <row r="2013" spans="20:24" x14ac:dyDescent="0.25">
      <c r="T2013" s="2" t="s">
        <v>6361</v>
      </c>
      <c r="U2013" s="2" t="s">
        <v>6362</v>
      </c>
      <c r="V2013" s="2" t="s">
        <v>6363</v>
      </c>
      <c r="W2013" s="2" t="s">
        <v>123</v>
      </c>
      <c r="X2013" s="2" t="s">
        <v>6360</v>
      </c>
    </row>
    <row r="2014" spans="20:24" x14ac:dyDescent="0.25">
      <c r="T2014" s="2" t="s">
        <v>6357</v>
      </c>
      <c r="U2014" s="2" t="s">
        <v>6358</v>
      </c>
      <c r="V2014" s="2" t="s">
        <v>6359</v>
      </c>
      <c r="W2014" s="2" t="s">
        <v>3730</v>
      </c>
      <c r="X2014" s="2" t="s">
        <v>6356</v>
      </c>
    </row>
    <row r="2015" spans="20:24" x14ac:dyDescent="0.25">
      <c r="T2015" s="2" t="s">
        <v>6353</v>
      </c>
      <c r="U2015" s="2" t="s">
        <v>6354</v>
      </c>
      <c r="V2015" s="2" t="s">
        <v>6355</v>
      </c>
      <c r="W2015" s="2" t="s">
        <v>6352</v>
      </c>
      <c r="X2015" s="2" t="s">
        <v>6351</v>
      </c>
    </row>
    <row r="2016" spans="20:24" x14ac:dyDescent="0.25">
      <c r="T2016" s="2" t="s">
        <v>6348</v>
      </c>
      <c r="U2016" s="2" t="s">
        <v>6349</v>
      </c>
      <c r="V2016" s="2" t="s">
        <v>6350</v>
      </c>
      <c r="W2016" s="2" t="s">
        <v>322</v>
      </c>
      <c r="X2016" s="2" t="s">
        <v>6347</v>
      </c>
    </row>
    <row r="2017" spans="20:24" x14ac:dyDescent="0.25">
      <c r="T2017" s="2" t="s">
        <v>6344</v>
      </c>
      <c r="U2017" s="2" t="s">
        <v>6345</v>
      </c>
      <c r="V2017" s="2" t="s">
        <v>6346</v>
      </c>
      <c r="W2017" s="2" t="s">
        <v>500</v>
      </c>
      <c r="X2017" s="2" t="s">
        <v>1961</v>
      </c>
    </row>
    <row r="2018" spans="20:24" x14ac:dyDescent="0.25">
      <c r="T2018" s="2" t="s">
        <v>6341</v>
      </c>
      <c r="U2018" s="2" t="s">
        <v>6342</v>
      </c>
      <c r="V2018" s="2" t="s">
        <v>6343</v>
      </c>
      <c r="W2018" s="2" t="s">
        <v>4966</v>
      </c>
      <c r="X2018" s="2" t="s">
        <v>6340</v>
      </c>
    </row>
    <row r="2019" spans="20:24" x14ac:dyDescent="0.25">
      <c r="T2019" s="2" t="s">
        <v>6337</v>
      </c>
      <c r="U2019" s="2" t="s">
        <v>6338</v>
      </c>
      <c r="V2019" s="2" t="s">
        <v>6339</v>
      </c>
      <c r="W2019" s="2" t="s">
        <v>577</v>
      </c>
      <c r="X2019" s="2" t="s">
        <v>6333</v>
      </c>
    </row>
    <row r="2020" spans="20:24" x14ac:dyDescent="0.25">
      <c r="T2020" s="2" t="s">
        <v>6334</v>
      </c>
      <c r="U2020" s="2" t="s">
        <v>6335</v>
      </c>
      <c r="V2020" s="2" t="s">
        <v>6336</v>
      </c>
      <c r="W2020" s="2" t="s">
        <v>735</v>
      </c>
      <c r="X2020" s="2" t="s">
        <v>6333</v>
      </c>
    </row>
    <row r="2021" spans="20:24" x14ac:dyDescent="0.25">
      <c r="T2021" s="2" t="s">
        <v>6330</v>
      </c>
      <c r="U2021" s="2" t="s">
        <v>6331</v>
      </c>
      <c r="V2021" s="2" t="s">
        <v>6332</v>
      </c>
      <c r="W2021" s="2" t="s">
        <v>6329</v>
      </c>
      <c r="X2021" s="2" t="s">
        <v>6328</v>
      </c>
    </row>
    <row r="2022" spans="20:24" x14ac:dyDescent="0.25">
      <c r="T2022" s="2" t="s">
        <v>6326</v>
      </c>
      <c r="U2022" s="2" t="s">
        <v>6327</v>
      </c>
      <c r="V2022" s="2" t="s">
        <v>17042</v>
      </c>
      <c r="W2022" s="2" t="s">
        <v>968</v>
      </c>
      <c r="X2022" s="2" t="s">
        <v>6325</v>
      </c>
    </row>
    <row r="2023" spans="20:24" x14ac:dyDescent="0.25">
      <c r="T2023" s="2" t="s">
        <v>6322</v>
      </c>
      <c r="U2023" s="2" t="s">
        <v>6323</v>
      </c>
      <c r="V2023" s="2" t="s">
        <v>6324</v>
      </c>
      <c r="W2023" s="2" t="s">
        <v>277</v>
      </c>
      <c r="X2023" s="2" t="s">
        <v>6321</v>
      </c>
    </row>
    <row r="2024" spans="20:24" x14ac:dyDescent="0.25">
      <c r="T2024" s="2" t="s">
        <v>6318</v>
      </c>
      <c r="U2024" s="2" t="s">
        <v>6319</v>
      </c>
      <c r="V2024" s="2" t="s">
        <v>6320</v>
      </c>
      <c r="W2024" s="2" t="s">
        <v>353</v>
      </c>
      <c r="X2024" s="2" t="s">
        <v>6314</v>
      </c>
    </row>
    <row r="2025" spans="20:24" x14ac:dyDescent="0.25">
      <c r="T2025" s="2" t="s">
        <v>6315</v>
      </c>
      <c r="U2025" s="2" t="s">
        <v>6316</v>
      </c>
      <c r="V2025" s="2" t="s">
        <v>6317</v>
      </c>
      <c r="W2025" s="2" t="s">
        <v>198</v>
      </c>
      <c r="X2025" s="2" t="s">
        <v>6314</v>
      </c>
    </row>
    <row r="2026" spans="20:24" x14ac:dyDescent="0.25">
      <c r="T2026" s="2" t="s">
        <v>6311</v>
      </c>
      <c r="U2026" s="2" t="s">
        <v>6312</v>
      </c>
      <c r="V2026" s="2" t="s">
        <v>6313</v>
      </c>
      <c r="W2026" s="2" t="s">
        <v>596</v>
      </c>
      <c r="X2026" s="2" t="s">
        <v>6310</v>
      </c>
    </row>
    <row r="2027" spans="20:24" x14ac:dyDescent="0.25">
      <c r="T2027" s="2" t="s">
        <v>6307</v>
      </c>
      <c r="U2027" s="2" t="s">
        <v>6308</v>
      </c>
      <c r="V2027" s="2" t="s">
        <v>6309</v>
      </c>
      <c r="W2027" s="2" t="s">
        <v>606</v>
      </c>
      <c r="X2027" s="2" t="s">
        <v>6306</v>
      </c>
    </row>
    <row r="2028" spans="20:24" x14ac:dyDescent="0.25">
      <c r="T2028" s="2" t="s">
        <v>6303</v>
      </c>
      <c r="U2028" s="2" t="s">
        <v>6304</v>
      </c>
      <c r="V2028" s="2" t="s">
        <v>6305</v>
      </c>
      <c r="W2028" s="2" t="s">
        <v>277</v>
      </c>
      <c r="X2028" s="2" t="s">
        <v>6302</v>
      </c>
    </row>
    <row r="2029" spans="20:24" x14ac:dyDescent="0.25">
      <c r="T2029" s="2" t="s">
        <v>6298</v>
      </c>
      <c r="U2029" s="2" t="s">
        <v>6299</v>
      </c>
      <c r="V2029" s="2" t="s">
        <v>6300</v>
      </c>
      <c r="W2029" s="2" t="s">
        <v>6297</v>
      </c>
      <c r="X2029" s="2" t="s">
        <v>6296</v>
      </c>
    </row>
    <row r="2030" spans="20:24" x14ac:dyDescent="0.25">
      <c r="T2030" s="2" t="s">
        <v>6293</v>
      </c>
      <c r="U2030" s="2" t="s">
        <v>6294</v>
      </c>
      <c r="V2030" s="2" t="s">
        <v>6295</v>
      </c>
      <c r="W2030" s="2" t="s">
        <v>6292</v>
      </c>
      <c r="X2030" s="2" t="s">
        <v>6284</v>
      </c>
    </row>
    <row r="2031" spans="20:24" x14ac:dyDescent="0.25">
      <c r="T2031" s="2" t="s">
        <v>6289</v>
      </c>
      <c r="U2031" s="2" t="s">
        <v>6290</v>
      </c>
      <c r="V2031" s="2" t="s">
        <v>6291</v>
      </c>
      <c r="W2031" s="2" t="s">
        <v>230</v>
      </c>
      <c r="X2031" s="2" t="s">
        <v>6284</v>
      </c>
    </row>
    <row r="2032" spans="20:24" x14ac:dyDescent="0.25">
      <c r="T2032" s="2" t="s">
        <v>6286</v>
      </c>
      <c r="U2032" s="2" t="s">
        <v>6287</v>
      </c>
      <c r="V2032" s="2" t="s">
        <v>6288</v>
      </c>
      <c r="W2032" s="2" t="s">
        <v>6285</v>
      </c>
      <c r="X2032" s="2" t="s">
        <v>6284</v>
      </c>
    </row>
    <row r="2033" spans="20:24" x14ac:dyDescent="0.25">
      <c r="T2033" s="2" t="s">
        <v>14706</v>
      </c>
      <c r="U2033" s="2" t="s">
        <v>14705</v>
      </c>
      <c r="V2033" s="2" t="s">
        <v>14704</v>
      </c>
      <c r="W2033" s="2" t="s">
        <v>2119</v>
      </c>
      <c r="X2033" s="2" t="s">
        <v>6284</v>
      </c>
    </row>
    <row r="2034" spans="20:24" x14ac:dyDescent="0.25">
      <c r="T2034" s="2" t="s">
        <v>6281</v>
      </c>
      <c r="U2034" s="2" t="s">
        <v>6282</v>
      </c>
      <c r="V2034" s="2" t="s">
        <v>6283</v>
      </c>
      <c r="W2034" s="2" t="s">
        <v>6280</v>
      </c>
      <c r="X2034" s="2" t="s">
        <v>6279</v>
      </c>
    </row>
    <row r="2035" spans="20:24" x14ac:dyDescent="0.25">
      <c r="T2035" s="2" t="s">
        <v>6276</v>
      </c>
      <c r="U2035" s="2" t="s">
        <v>6277</v>
      </c>
      <c r="V2035" s="2" t="s">
        <v>6278</v>
      </c>
      <c r="W2035" s="2" t="s">
        <v>634</v>
      </c>
      <c r="X2035" s="2" t="s">
        <v>6275</v>
      </c>
    </row>
    <row r="2036" spans="20:24" x14ac:dyDescent="0.25">
      <c r="T2036" s="2" t="s">
        <v>6272</v>
      </c>
      <c r="U2036" s="2" t="s">
        <v>6273</v>
      </c>
      <c r="V2036" s="2" t="s">
        <v>6274</v>
      </c>
      <c r="W2036" s="2" t="s">
        <v>107</v>
      </c>
      <c r="X2036" s="2" t="s">
        <v>6265</v>
      </c>
    </row>
    <row r="2037" spans="20:24" x14ac:dyDescent="0.25">
      <c r="T2037" s="2" t="s">
        <v>6269</v>
      </c>
      <c r="U2037" s="2" t="s">
        <v>6270</v>
      </c>
      <c r="V2037" s="2" t="s">
        <v>6271</v>
      </c>
      <c r="W2037" s="2" t="s">
        <v>539</v>
      </c>
      <c r="X2037" s="2" t="s">
        <v>6265</v>
      </c>
    </row>
    <row r="2038" spans="20:24" x14ac:dyDescent="0.25">
      <c r="T2038" s="2" t="s">
        <v>6266</v>
      </c>
      <c r="U2038" s="2" t="s">
        <v>6267</v>
      </c>
      <c r="V2038" s="2" t="s">
        <v>6268</v>
      </c>
      <c r="W2038" s="2" t="s">
        <v>103</v>
      </c>
      <c r="X2038" s="2" t="s">
        <v>6265</v>
      </c>
    </row>
    <row r="2039" spans="20:24" x14ac:dyDescent="0.25">
      <c r="T2039" s="2" t="s">
        <v>6262</v>
      </c>
      <c r="U2039" s="2" t="s">
        <v>6263</v>
      </c>
      <c r="V2039" s="2" t="s">
        <v>6264</v>
      </c>
      <c r="W2039" s="2" t="s">
        <v>248</v>
      </c>
      <c r="X2039" s="2" t="s">
        <v>6261</v>
      </c>
    </row>
    <row r="2040" spans="20:24" x14ac:dyDescent="0.25">
      <c r="T2040" s="2" t="s">
        <v>17455</v>
      </c>
      <c r="U2040" s="2" t="s">
        <v>17454</v>
      </c>
      <c r="V2040" s="2" t="s">
        <v>17453</v>
      </c>
      <c r="W2040" s="2" t="s">
        <v>12564</v>
      </c>
      <c r="X2040" s="2" t="s">
        <v>17456</v>
      </c>
    </row>
    <row r="2041" spans="20:24" x14ac:dyDescent="0.25">
      <c r="T2041" s="2" t="s">
        <v>6258</v>
      </c>
      <c r="U2041" s="2" t="s">
        <v>6259</v>
      </c>
      <c r="V2041" s="2" t="s">
        <v>6260</v>
      </c>
      <c r="W2041" s="2" t="s">
        <v>669</v>
      </c>
      <c r="X2041" s="2" t="s">
        <v>6257</v>
      </c>
    </row>
    <row r="2042" spans="20:24" x14ac:dyDescent="0.25">
      <c r="T2042" s="2" t="s">
        <v>17458</v>
      </c>
      <c r="U2042" s="2" t="s">
        <v>6256</v>
      </c>
      <c r="V2042" s="2" t="s">
        <v>17457</v>
      </c>
      <c r="W2042" s="2" t="s">
        <v>17459</v>
      </c>
      <c r="X2042" s="2" t="s">
        <v>6255</v>
      </c>
    </row>
    <row r="2043" spans="20:24" x14ac:dyDescent="0.25">
      <c r="T2043" s="2" t="s">
        <v>6253</v>
      </c>
      <c r="U2043" s="2" t="s">
        <v>6254</v>
      </c>
      <c r="V2043" s="2" t="s">
        <v>17279</v>
      </c>
      <c r="W2043" s="2" t="s">
        <v>726</v>
      </c>
      <c r="X2043" s="2" t="s">
        <v>6249</v>
      </c>
    </row>
    <row r="2044" spans="20:24" x14ac:dyDescent="0.25">
      <c r="T2044" s="2" t="s">
        <v>6250</v>
      </c>
      <c r="U2044" s="2" t="s">
        <v>6251</v>
      </c>
      <c r="V2044" s="2" t="s">
        <v>6252</v>
      </c>
      <c r="W2044" s="2" t="s">
        <v>3263</v>
      </c>
      <c r="X2044" s="2" t="s">
        <v>6249</v>
      </c>
    </row>
    <row r="2045" spans="20:24" x14ac:dyDescent="0.25">
      <c r="T2045" s="2" t="s">
        <v>17045</v>
      </c>
      <c r="U2045" s="2" t="s">
        <v>17044</v>
      </c>
      <c r="V2045" s="2" t="s">
        <v>17043</v>
      </c>
      <c r="W2045" s="2" t="s">
        <v>5073</v>
      </c>
      <c r="X2045" s="2" t="s">
        <v>17046</v>
      </c>
    </row>
    <row r="2046" spans="20:24" x14ac:dyDescent="0.25">
      <c r="T2046" s="2" t="s">
        <v>6246</v>
      </c>
      <c r="U2046" s="2" t="s">
        <v>6247</v>
      </c>
      <c r="V2046" s="2" t="s">
        <v>6248</v>
      </c>
      <c r="W2046" s="2" t="s">
        <v>363</v>
      </c>
      <c r="X2046" s="2" t="s">
        <v>6245</v>
      </c>
    </row>
    <row r="2047" spans="20:24" x14ac:dyDescent="0.25">
      <c r="T2047" s="2" t="s">
        <v>6242</v>
      </c>
      <c r="U2047" s="2" t="s">
        <v>6243</v>
      </c>
      <c r="V2047" s="2" t="s">
        <v>6244</v>
      </c>
      <c r="W2047" s="2" t="s">
        <v>6241</v>
      </c>
      <c r="X2047" s="2" t="s">
        <v>6240</v>
      </c>
    </row>
    <row r="2048" spans="20:24" x14ac:dyDescent="0.25">
      <c r="T2048" s="2" t="s">
        <v>6237</v>
      </c>
      <c r="U2048" s="2" t="s">
        <v>6238</v>
      </c>
      <c r="V2048" s="2" t="s">
        <v>6239</v>
      </c>
      <c r="W2048" s="2" t="s">
        <v>6236</v>
      </c>
      <c r="X2048" s="2" t="s">
        <v>6235</v>
      </c>
    </row>
    <row r="2049" spans="20:24" x14ac:dyDescent="0.25">
      <c r="T2049" s="2" t="s">
        <v>6232</v>
      </c>
      <c r="U2049" s="2" t="s">
        <v>6233</v>
      </c>
      <c r="V2049" s="2" t="s">
        <v>6234</v>
      </c>
      <c r="W2049" s="2" t="s">
        <v>6231</v>
      </c>
      <c r="X2049" s="2" t="s">
        <v>6227</v>
      </c>
    </row>
    <row r="2050" spans="20:24" x14ac:dyDescent="0.25">
      <c r="T2050" s="2" t="s">
        <v>6228</v>
      </c>
      <c r="U2050" s="2" t="s">
        <v>6229</v>
      </c>
      <c r="V2050" s="2" t="s">
        <v>6230</v>
      </c>
      <c r="W2050" s="2" t="s">
        <v>1875</v>
      </c>
      <c r="X2050" s="2" t="s">
        <v>6227</v>
      </c>
    </row>
    <row r="2051" spans="20:24" x14ac:dyDescent="0.25">
      <c r="T2051" s="2" t="s">
        <v>6224</v>
      </c>
      <c r="U2051" s="2" t="s">
        <v>6225</v>
      </c>
      <c r="V2051" s="2" t="s">
        <v>6226</v>
      </c>
      <c r="W2051" s="2" t="s">
        <v>655</v>
      </c>
      <c r="X2051" s="2" t="s">
        <v>6223</v>
      </c>
    </row>
    <row r="2052" spans="20:24" x14ac:dyDescent="0.25">
      <c r="T2052" s="2" t="s">
        <v>6220</v>
      </c>
      <c r="U2052" s="2" t="s">
        <v>6221</v>
      </c>
      <c r="V2052" s="2" t="s">
        <v>6222</v>
      </c>
      <c r="W2052" s="2" t="s">
        <v>4240</v>
      </c>
      <c r="X2052" s="2" t="s">
        <v>6219</v>
      </c>
    </row>
    <row r="2053" spans="20:24" x14ac:dyDescent="0.25">
      <c r="T2053" s="2" t="s">
        <v>6220</v>
      </c>
      <c r="U2053" s="2" t="s">
        <v>14353</v>
      </c>
      <c r="V2053" s="2" t="s">
        <v>6222</v>
      </c>
      <c r="W2053" s="2" t="s">
        <v>4240</v>
      </c>
      <c r="X2053" s="2" t="s">
        <v>6219</v>
      </c>
    </row>
    <row r="2054" spans="20:24" x14ac:dyDescent="0.25">
      <c r="T2054" s="2" t="s">
        <v>6216</v>
      </c>
      <c r="U2054" s="2" t="s">
        <v>6217</v>
      </c>
      <c r="V2054" s="2" t="s">
        <v>6218</v>
      </c>
      <c r="W2054" s="2" t="s">
        <v>322</v>
      </c>
      <c r="X2054" s="2" t="s">
        <v>6215</v>
      </c>
    </row>
    <row r="2055" spans="20:24" x14ac:dyDescent="0.25">
      <c r="T2055" s="2" t="s">
        <v>6212</v>
      </c>
      <c r="U2055" s="2" t="s">
        <v>6213</v>
      </c>
      <c r="V2055" s="2" t="s">
        <v>6214</v>
      </c>
      <c r="W2055" s="2" t="s">
        <v>4120</v>
      </c>
      <c r="X2055" s="2" t="s">
        <v>6211</v>
      </c>
    </row>
    <row r="2056" spans="20:24" x14ac:dyDescent="0.25">
      <c r="T2056" s="2" t="s">
        <v>6208</v>
      </c>
      <c r="U2056" s="2" t="s">
        <v>6209</v>
      </c>
      <c r="V2056" s="2" t="s">
        <v>6210</v>
      </c>
      <c r="W2056" s="2" t="s">
        <v>609</v>
      </c>
      <c r="X2056" s="2" t="s">
        <v>6207</v>
      </c>
    </row>
    <row r="2057" spans="20:24" x14ac:dyDescent="0.25">
      <c r="T2057" s="2" t="s">
        <v>6204</v>
      </c>
      <c r="U2057" s="2" t="s">
        <v>6205</v>
      </c>
      <c r="V2057" s="2" t="s">
        <v>6206</v>
      </c>
      <c r="W2057" s="2" t="s">
        <v>4211</v>
      </c>
      <c r="X2057" s="2" t="s">
        <v>6203</v>
      </c>
    </row>
    <row r="2058" spans="20:24" x14ac:dyDescent="0.25">
      <c r="T2058" s="2" t="s">
        <v>6200</v>
      </c>
      <c r="U2058" s="2" t="s">
        <v>6201</v>
      </c>
      <c r="V2058" s="2" t="s">
        <v>6202</v>
      </c>
      <c r="W2058" s="2" t="s">
        <v>5039</v>
      </c>
      <c r="X2058" s="2" t="s">
        <v>6199</v>
      </c>
    </row>
    <row r="2059" spans="20:24" x14ac:dyDescent="0.25">
      <c r="T2059" s="2" t="s">
        <v>6196</v>
      </c>
      <c r="U2059" s="2" t="s">
        <v>6197</v>
      </c>
      <c r="V2059" s="2" t="s">
        <v>6198</v>
      </c>
      <c r="W2059" s="2" t="s">
        <v>6195</v>
      </c>
      <c r="X2059" s="2" t="s">
        <v>6194</v>
      </c>
    </row>
    <row r="2060" spans="20:24" x14ac:dyDescent="0.25">
      <c r="T2060" s="2" t="s">
        <v>14709</v>
      </c>
      <c r="U2060" s="2" t="s">
        <v>14708</v>
      </c>
      <c r="V2060" s="2" t="s">
        <v>14707</v>
      </c>
      <c r="W2060" s="2" t="s">
        <v>1830</v>
      </c>
      <c r="X2060" s="2" t="s">
        <v>6189</v>
      </c>
    </row>
    <row r="2061" spans="20:24" x14ac:dyDescent="0.25">
      <c r="T2061" s="2" t="s">
        <v>6191</v>
      </c>
      <c r="U2061" s="2" t="s">
        <v>6192</v>
      </c>
      <c r="V2061" s="2" t="s">
        <v>6193</v>
      </c>
      <c r="W2061" s="2" t="s">
        <v>6190</v>
      </c>
      <c r="X2061" s="2" t="s">
        <v>6189</v>
      </c>
    </row>
    <row r="2062" spans="20:24" x14ac:dyDescent="0.25">
      <c r="T2062" s="2" t="s">
        <v>6186</v>
      </c>
      <c r="U2062" s="2" t="s">
        <v>6187</v>
      </c>
      <c r="V2062" s="2" t="s">
        <v>6188</v>
      </c>
      <c r="W2062" s="2" t="s">
        <v>577</v>
      </c>
      <c r="X2062" s="2" t="s">
        <v>6185</v>
      </c>
    </row>
    <row r="2063" spans="20:24" x14ac:dyDescent="0.25">
      <c r="T2063" s="2" t="s">
        <v>6182</v>
      </c>
      <c r="U2063" s="2" t="s">
        <v>6183</v>
      </c>
      <c r="V2063" s="2" t="s">
        <v>6184</v>
      </c>
      <c r="W2063" s="2" t="s">
        <v>1057</v>
      </c>
      <c r="X2063" s="2" t="s">
        <v>6181</v>
      </c>
    </row>
    <row r="2064" spans="20:24" x14ac:dyDescent="0.25">
      <c r="T2064" s="2" t="s">
        <v>6178</v>
      </c>
      <c r="U2064" s="2" t="s">
        <v>6179</v>
      </c>
      <c r="V2064" s="2" t="s">
        <v>6180</v>
      </c>
      <c r="W2064" s="2" t="s">
        <v>230</v>
      </c>
      <c r="X2064" s="2" t="s">
        <v>6177</v>
      </c>
    </row>
    <row r="2065" spans="20:24" x14ac:dyDescent="0.25">
      <c r="T2065" s="2" t="s">
        <v>14712</v>
      </c>
      <c r="U2065" s="2" t="s">
        <v>14711</v>
      </c>
      <c r="V2065" s="2" t="s">
        <v>14710</v>
      </c>
      <c r="W2065" s="2" t="s">
        <v>1108</v>
      </c>
      <c r="X2065" s="2" t="s">
        <v>14713</v>
      </c>
    </row>
    <row r="2066" spans="20:24" x14ac:dyDescent="0.25">
      <c r="T2066" s="2" t="s">
        <v>6174</v>
      </c>
      <c r="U2066" s="2" t="s">
        <v>6175</v>
      </c>
      <c r="V2066" s="2" t="s">
        <v>6176</v>
      </c>
      <c r="W2066" s="2" t="s">
        <v>253</v>
      </c>
      <c r="X2066" s="2" t="s">
        <v>6173</v>
      </c>
    </row>
    <row r="2067" spans="20:24" x14ac:dyDescent="0.25">
      <c r="T2067" s="2" t="s">
        <v>6170</v>
      </c>
      <c r="U2067" s="2" t="s">
        <v>6171</v>
      </c>
      <c r="V2067" s="2" t="s">
        <v>6172</v>
      </c>
      <c r="W2067" s="2" t="s">
        <v>6169</v>
      </c>
      <c r="X2067" s="2" t="s">
        <v>6165</v>
      </c>
    </row>
    <row r="2068" spans="20:24" x14ac:dyDescent="0.25">
      <c r="T2068" s="2" t="s">
        <v>6166</v>
      </c>
      <c r="U2068" s="2" t="s">
        <v>6167</v>
      </c>
      <c r="V2068" s="2" t="s">
        <v>6168</v>
      </c>
      <c r="W2068" s="2" t="s">
        <v>4943</v>
      </c>
      <c r="X2068" s="2" t="s">
        <v>6165</v>
      </c>
    </row>
    <row r="2069" spans="20:24" x14ac:dyDescent="0.25">
      <c r="T2069" s="2" t="s">
        <v>6162</v>
      </c>
      <c r="U2069" s="2" t="s">
        <v>6163</v>
      </c>
      <c r="V2069" s="2" t="s">
        <v>6164</v>
      </c>
      <c r="W2069" s="2" t="s">
        <v>1005</v>
      </c>
      <c r="X2069" s="2" t="s">
        <v>6161</v>
      </c>
    </row>
    <row r="2070" spans="20:24" x14ac:dyDescent="0.25">
      <c r="T2070" s="2" t="s">
        <v>6158</v>
      </c>
      <c r="U2070" s="2" t="s">
        <v>6159</v>
      </c>
      <c r="V2070" s="2" t="s">
        <v>6160</v>
      </c>
      <c r="W2070" s="2" t="s">
        <v>482</v>
      </c>
      <c r="X2070" s="2" t="s">
        <v>6157</v>
      </c>
    </row>
    <row r="2071" spans="20:24" x14ac:dyDescent="0.25">
      <c r="T2071" s="2" t="s">
        <v>6154</v>
      </c>
      <c r="U2071" s="2" t="s">
        <v>6155</v>
      </c>
      <c r="V2071" s="2" t="s">
        <v>6156</v>
      </c>
      <c r="W2071" s="2" t="s">
        <v>1608</v>
      </c>
      <c r="X2071" s="2" t="s">
        <v>4038</v>
      </c>
    </row>
    <row r="2072" spans="20:24" x14ac:dyDescent="0.25">
      <c r="T2072" s="2" t="s">
        <v>6151</v>
      </c>
      <c r="U2072" s="2" t="s">
        <v>6152</v>
      </c>
      <c r="V2072" s="2" t="s">
        <v>6153</v>
      </c>
      <c r="W2072" s="2" t="s">
        <v>6150</v>
      </c>
      <c r="X2072" s="2" t="s">
        <v>4038</v>
      </c>
    </row>
    <row r="2073" spans="20:24" x14ac:dyDescent="0.25">
      <c r="T2073" s="2" t="s">
        <v>6147</v>
      </c>
      <c r="U2073" s="2" t="s">
        <v>6148</v>
      </c>
      <c r="V2073" s="2" t="s">
        <v>6149</v>
      </c>
      <c r="W2073" s="2" t="s">
        <v>6146</v>
      </c>
      <c r="X2073" s="2" t="s">
        <v>4038</v>
      </c>
    </row>
    <row r="2074" spans="20:24" x14ac:dyDescent="0.25">
      <c r="T2074" s="2" t="s">
        <v>6143</v>
      </c>
      <c r="U2074" s="2" t="s">
        <v>6144</v>
      </c>
      <c r="V2074" s="2" t="s">
        <v>6145</v>
      </c>
      <c r="W2074" s="2" t="s">
        <v>1180</v>
      </c>
      <c r="X2074" s="2" t="s">
        <v>4038</v>
      </c>
    </row>
    <row r="2075" spans="20:24" x14ac:dyDescent="0.25">
      <c r="T2075" s="2" t="s">
        <v>6140</v>
      </c>
      <c r="U2075" s="2" t="s">
        <v>6141</v>
      </c>
      <c r="V2075" s="2" t="s">
        <v>6142</v>
      </c>
      <c r="W2075" s="2" t="s">
        <v>103</v>
      </c>
      <c r="X2075" s="2" t="s">
        <v>4038</v>
      </c>
    </row>
    <row r="2076" spans="20:24" x14ac:dyDescent="0.25">
      <c r="T2076" s="2" t="s">
        <v>6138</v>
      </c>
      <c r="U2076" s="2" t="s">
        <v>6139</v>
      </c>
      <c r="V2076" s="2" t="s">
        <v>17047</v>
      </c>
      <c r="W2076" s="2" t="s">
        <v>577</v>
      </c>
      <c r="X2076" s="2" t="s">
        <v>4038</v>
      </c>
    </row>
    <row r="2077" spans="20:24" x14ac:dyDescent="0.25">
      <c r="T2077" s="2" t="s">
        <v>6135</v>
      </c>
      <c r="U2077" s="2" t="s">
        <v>6136</v>
      </c>
      <c r="V2077" s="2" t="s">
        <v>6137</v>
      </c>
      <c r="W2077" s="2" t="s">
        <v>248</v>
      </c>
      <c r="X2077" s="2" t="s">
        <v>4038</v>
      </c>
    </row>
    <row r="2078" spans="20:24" x14ac:dyDescent="0.25">
      <c r="T2078" s="2" t="s">
        <v>6132</v>
      </c>
      <c r="U2078" s="2" t="s">
        <v>6133</v>
      </c>
      <c r="V2078" s="2" t="s">
        <v>6134</v>
      </c>
      <c r="W2078" s="2" t="s">
        <v>6131</v>
      </c>
      <c r="X2078" s="2" t="s">
        <v>6114</v>
      </c>
    </row>
    <row r="2079" spans="20:24" x14ac:dyDescent="0.25">
      <c r="T2079" s="2" t="s">
        <v>6128</v>
      </c>
      <c r="U2079" s="2" t="s">
        <v>6129</v>
      </c>
      <c r="V2079" s="2" t="s">
        <v>6130</v>
      </c>
      <c r="W2079" s="2" t="s">
        <v>277</v>
      </c>
      <c r="X2079" s="2" t="s">
        <v>6114</v>
      </c>
    </row>
    <row r="2080" spans="20:24" x14ac:dyDescent="0.25">
      <c r="T2080" s="2" t="s">
        <v>6125</v>
      </c>
      <c r="U2080" s="2" t="s">
        <v>6126</v>
      </c>
      <c r="V2080" s="2" t="s">
        <v>6127</v>
      </c>
      <c r="W2080" s="2" t="s">
        <v>3684</v>
      </c>
      <c r="X2080" s="2" t="s">
        <v>6114</v>
      </c>
    </row>
    <row r="2081" spans="20:24" x14ac:dyDescent="0.25">
      <c r="T2081" s="2" t="s">
        <v>6122</v>
      </c>
      <c r="U2081" s="2" t="s">
        <v>6123</v>
      </c>
      <c r="V2081" s="2" t="s">
        <v>6124</v>
      </c>
      <c r="W2081" s="2" t="s">
        <v>6121</v>
      </c>
      <c r="X2081" s="2" t="s">
        <v>6114</v>
      </c>
    </row>
    <row r="2082" spans="20:24" x14ac:dyDescent="0.25">
      <c r="T2082" s="2" t="s">
        <v>6118</v>
      </c>
      <c r="U2082" s="2" t="s">
        <v>6119</v>
      </c>
      <c r="V2082" s="2" t="s">
        <v>6120</v>
      </c>
      <c r="W2082" s="2" t="s">
        <v>4885</v>
      </c>
      <c r="X2082" s="2" t="s">
        <v>6114</v>
      </c>
    </row>
    <row r="2083" spans="20:24" x14ac:dyDescent="0.25">
      <c r="T2083" s="2" t="s">
        <v>6115</v>
      </c>
      <c r="U2083" s="2" t="s">
        <v>6116</v>
      </c>
      <c r="V2083" s="2" t="s">
        <v>6117</v>
      </c>
      <c r="W2083" s="2" t="s">
        <v>1530</v>
      </c>
      <c r="X2083" s="2" t="s">
        <v>6114</v>
      </c>
    </row>
    <row r="2084" spans="20:24" x14ac:dyDescent="0.25">
      <c r="T2084" s="2" t="s">
        <v>6111</v>
      </c>
      <c r="U2084" s="2" t="s">
        <v>6112</v>
      </c>
      <c r="V2084" s="2" t="s">
        <v>6113</v>
      </c>
      <c r="W2084" s="2" t="s">
        <v>2725</v>
      </c>
      <c r="X2084" s="2" t="s">
        <v>6110</v>
      </c>
    </row>
    <row r="2085" spans="20:24" x14ac:dyDescent="0.25">
      <c r="T2085" s="2" t="s">
        <v>6107</v>
      </c>
      <c r="U2085" s="2" t="s">
        <v>6108</v>
      </c>
      <c r="V2085" s="2" t="s">
        <v>6109</v>
      </c>
      <c r="W2085" s="2" t="s">
        <v>6106</v>
      </c>
      <c r="X2085" s="2" t="s">
        <v>6105</v>
      </c>
    </row>
    <row r="2086" spans="20:24" x14ac:dyDescent="0.25">
      <c r="T2086" s="2" t="s">
        <v>6100</v>
      </c>
      <c r="U2086" s="2" t="s">
        <v>6101</v>
      </c>
      <c r="V2086" s="2" t="s">
        <v>6102</v>
      </c>
      <c r="W2086" s="2" t="s">
        <v>6099</v>
      </c>
      <c r="X2086" s="2" t="s">
        <v>6098</v>
      </c>
    </row>
    <row r="2087" spans="20:24" x14ac:dyDescent="0.25">
      <c r="T2087" s="2" t="s">
        <v>6095</v>
      </c>
      <c r="U2087" s="2" t="s">
        <v>6096</v>
      </c>
      <c r="V2087" s="2" t="s">
        <v>6097</v>
      </c>
      <c r="W2087" s="2" t="s">
        <v>6094</v>
      </c>
      <c r="X2087" s="2" t="s">
        <v>1018</v>
      </c>
    </row>
    <row r="2088" spans="20:24" x14ac:dyDescent="0.25">
      <c r="T2088" s="2" t="s">
        <v>6091</v>
      </c>
      <c r="U2088" s="2" t="s">
        <v>6092</v>
      </c>
      <c r="V2088" s="2" t="s">
        <v>6093</v>
      </c>
      <c r="W2088" s="2" t="s">
        <v>89</v>
      </c>
      <c r="X2088" s="2" t="s">
        <v>1018</v>
      </c>
    </row>
    <row r="2089" spans="20:24" x14ac:dyDescent="0.25">
      <c r="T2089" s="2" t="s">
        <v>6088</v>
      </c>
      <c r="U2089" s="2" t="s">
        <v>6089</v>
      </c>
      <c r="V2089" s="2" t="s">
        <v>6090</v>
      </c>
      <c r="W2089" s="2" t="s">
        <v>6087</v>
      </c>
      <c r="X2089" s="2" t="s">
        <v>6086</v>
      </c>
    </row>
    <row r="2090" spans="20:24" x14ac:dyDescent="0.25">
      <c r="T2090" s="2" t="s">
        <v>17461</v>
      </c>
      <c r="U2090" s="2" t="s">
        <v>6104</v>
      </c>
      <c r="V2090" s="2" t="s">
        <v>17460</v>
      </c>
      <c r="W2090" s="2" t="s">
        <v>6103</v>
      </c>
      <c r="X2090" s="2" t="s">
        <v>17462</v>
      </c>
    </row>
    <row r="2091" spans="20:24" x14ac:dyDescent="0.25">
      <c r="T2091" s="2" t="s">
        <v>6083</v>
      </c>
      <c r="U2091" s="2" t="s">
        <v>6084</v>
      </c>
      <c r="V2091" s="2" t="s">
        <v>6085</v>
      </c>
      <c r="W2091" s="2" t="s">
        <v>248</v>
      </c>
      <c r="X2091" s="2" t="s">
        <v>6082</v>
      </c>
    </row>
    <row r="2092" spans="20:24" x14ac:dyDescent="0.25">
      <c r="T2092" s="2" t="s">
        <v>6079</v>
      </c>
      <c r="U2092" s="2" t="s">
        <v>6080</v>
      </c>
      <c r="V2092" s="2" t="s">
        <v>6081</v>
      </c>
      <c r="W2092" s="2" t="s">
        <v>6078</v>
      </c>
      <c r="X2092" s="2" t="s">
        <v>6077</v>
      </c>
    </row>
    <row r="2093" spans="20:24" x14ac:dyDescent="0.25">
      <c r="T2093" s="2" t="s">
        <v>6074</v>
      </c>
      <c r="U2093" s="2" t="s">
        <v>6075</v>
      </c>
      <c r="V2093" s="2" t="s">
        <v>6076</v>
      </c>
      <c r="W2093" s="2" t="s">
        <v>6073</v>
      </c>
      <c r="X2093" s="2" t="s">
        <v>6072</v>
      </c>
    </row>
    <row r="2094" spans="20:24" x14ac:dyDescent="0.25">
      <c r="T2094" s="2" t="s">
        <v>6069</v>
      </c>
      <c r="U2094" s="2" t="s">
        <v>6070</v>
      </c>
      <c r="V2094" s="2" t="s">
        <v>6071</v>
      </c>
      <c r="W2094" s="2" t="s">
        <v>1791</v>
      </c>
      <c r="X2094" s="2" t="s">
        <v>6068</v>
      </c>
    </row>
    <row r="2095" spans="20:24" x14ac:dyDescent="0.25">
      <c r="T2095" s="2" t="s">
        <v>6065</v>
      </c>
      <c r="U2095" s="2" t="s">
        <v>6066</v>
      </c>
      <c r="V2095" s="2" t="s">
        <v>6067</v>
      </c>
      <c r="W2095" s="2" t="s">
        <v>129</v>
      </c>
      <c r="X2095" s="2" t="s">
        <v>6064</v>
      </c>
    </row>
    <row r="2096" spans="20:24" x14ac:dyDescent="0.25">
      <c r="T2096" s="2" t="s">
        <v>6061</v>
      </c>
      <c r="U2096" s="2" t="s">
        <v>6062</v>
      </c>
      <c r="V2096" s="2" t="s">
        <v>6063</v>
      </c>
      <c r="W2096" s="2" t="s">
        <v>6060</v>
      </c>
      <c r="X2096" s="2" t="s">
        <v>6056</v>
      </c>
    </row>
    <row r="2097" spans="20:24" x14ac:dyDescent="0.25">
      <c r="T2097" s="2" t="s">
        <v>6057</v>
      </c>
      <c r="U2097" s="2" t="s">
        <v>6058</v>
      </c>
      <c r="V2097" s="2" t="s">
        <v>6059</v>
      </c>
      <c r="W2097" s="2" t="s">
        <v>211</v>
      </c>
      <c r="X2097" s="2" t="s">
        <v>6056</v>
      </c>
    </row>
    <row r="2098" spans="20:24" x14ac:dyDescent="0.25">
      <c r="T2098" s="2" t="s">
        <v>6053</v>
      </c>
      <c r="U2098" s="2" t="s">
        <v>6054</v>
      </c>
      <c r="V2098" s="2" t="s">
        <v>6055</v>
      </c>
      <c r="W2098" s="2" t="s">
        <v>6052</v>
      </c>
      <c r="X2098" s="2" t="s">
        <v>6051</v>
      </c>
    </row>
    <row r="2099" spans="20:24" x14ac:dyDescent="0.25">
      <c r="T2099" s="2" t="s">
        <v>6048</v>
      </c>
      <c r="U2099" s="2" t="s">
        <v>6049</v>
      </c>
      <c r="V2099" s="2" t="s">
        <v>6050</v>
      </c>
      <c r="W2099" s="2" t="s">
        <v>107</v>
      </c>
      <c r="X2099" s="2" t="s">
        <v>6047</v>
      </c>
    </row>
    <row r="2100" spans="20:24" x14ac:dyDescent="0.25">
      <c r="T2100" s="2" t="s">
        <v>6044</v>
      </c>
      <c r="U2100" s="2" t="s">
        <v>6045</v>
      </c>
      <c r="V2100" s="2" t="s">
        <v>6046</v>
      </c>
      <c r="W2100" s="2" t="s">
        <v>6043</v>
      </c>
      <c r="X2100" s="2" t="s">
        <v>6042</v>
      </c>
    </row>
    <row r="2101" spans="20:24" x14ac:dyDescent="0.25">
      <c r="T2101" s="2" t="s">
        <v>6039</v>
      </c>
      <c r="U2101" s="2" t="s">
        <v>6040</v>
      </c>
      <c r="V2101" s="2" t="s">
        <v>6041</v>
      </c>
      <c r="W2101" s="2" t="s">
        <v>107</v>
      </c>
      <c r="X2101" s="2" t="s">
        <v>6035</v>
      </c>
    </row>
    <row r="2102" spans="20:24" x14ac:dyDescent="0.25">
      <c r="T2102" s="2" t="s">
        <v>6036</v>
      </c>
      <c r="U2102" s="2" t="s">
        <v>6037</v>
      </c>
      <c r="V2102" s="2" t="s">
        <v>6038</v>
      </c>
      <c r="W2102" s="2" t="s">
        <v>543</v>
      </c>
      <c r="X2102" s="2" t="s">
        <v>6035</v>
      </c>
    </row>
    <row r="2103" spans="20:24" x14ac:dyDescent="0.25">
      <c r="T2103" s="2" t="s">
        <v>14716</v>
      </c>
      <c r="U2103" s="2" t="s">
        <v>14715</v>
      </c>
      <c r="V2103" s="2" t="s">
        <v>14714</v>
      </c>
      <c r="W2103" s="2" t="s">
        <v>147</v>
      </c>
      <c r="X2103" s="2" t="s">
        <v>14717</v>
      </c>
    </row>
    <row r="2104" spans="20:24" x14ac:dyDescent="0.25">
      <c r="T2104" s="2" t="s">
        <v>6032</v>
      </c>
      <c r="U2104" s="2" t="s">
        <v>6033</v>
      </c>
      <c r="V2104" s="2" t="s">
        <v>6034</v>
      </c>
      <c r="W2104" s="2" t="s">
        <v>669</v>
      </c>
      <c r="X2104" s="2" t="s">
        <v>6031</v>
      </c>
    </row>
    <row r="2105" spans="20:24" x14ac:dyDescent="0.25">
      <c r="T2105" s="2" t="s">
        <v>6024</v>
      </c>
      <c r="U2105" s="2" t="s">
        <v>6025</v>
      </c>
      <c r="V2105" s="2" t="s">
        <v>6026</v>
      </c>
      <c r="W2105" s="2" t="s">
        <v>6023</v>
      </c>
      <c r="X2105" s="2" t="s">
        <v>6022</v>
      </c>
    </row>
    <row r="2106" spans="20:24" x14ac:dyDescent="0.25">
      <c r="T2106" s="2" t="s">
        <v>17463</v>
      </c>
      <c r="U2106" s="2" t="s">
        <v>6029</v>
      </c>
      <c r="V2106" s="2" t="s">
        <v>6030</v>
      </c>
      <c r="W2106" s="2" t="s">
        <v>6028</v>
      </c>
      <c r="X2106" s="2" t="s">
        <v>6027</v>
      </c>
    </row>
    <row r="2107" spans="20:24" x14ac:dyDescent="0.25">
      <c r="T2107" s="2" t="s">
        <v>6019</v>
      </c>
      <c r="U2107" s="2" t="s">
        <v>6020</v>
      </c>
      <c r="V2107" s="2" t="s">
        <v>6021</v>
      </c>
      <c r="W2107" s="2" t="s">
        <v>282</v>
      </c>
      <c r="X2107" s="2" t="s">
        <v>6018</v>
      </c>
    </row>
    <row r="2108" spans="20:24" x14ac:dyDescent="0.25">
      <c r="T2108" s="2" t="s">
        <v>6015</v>
      </c>
      <c r="U2108" s="2" t="s">
        <v>6016</v>
      </c>
      <c r="V2108" s="2" t="s">
        <v>6017</v>
      </c>
      <c r="W2108" s="2" t="s">
        <v>6014</v>
      </c>
      <c r="X2108" s="2" t="s">
        <v>6013</v>
      </c>
    </row>
    <row r="2109" spans="20:24" x14ac:dyDescent="0.25">
      <c r="T2109" s="2" t="s">
        <v>6010</v>
      </c>
      <c r="U2109" s="2" t="s">
        <v>6011</v>
      </c>
      <c r="V2109" s="2" t="s">
        <v>6012</v>
      </c>
      <c r="W2109" s="2" t="s">
        <v>577</v>
      </c>
      <c r="X2109" s="2" t="s">
        <v>6009</v>
      </c>
    </row>
    <row r="2110" spans="20:24" x14ac:dyDescent="0.25">
      <c r="T2110" s="2" t="s">
        <v>6006</v>
      </c>
      <c r="U2110" s="2" t="s">
        <v>6007</v>
      </c>
      <c r="V2110" s="2" t="s">
        <v>6008</v>
      </c>
      <c r="W2110" s="2" t="s">
        <v>5997</v>
      </c>
      <c r="X2110" s="2" t="s">
        <v>6005</v>
      </c>
    </row>
    <row r="2111" spans="20:24" x14ac:dyDescent="0.25">
      <c r="T2111" s="2" t="s">
        <v>6002</v>
      </c>
      <c r="U2111" s="2" t="s">
        <v>6003</v>
      </c>
      <c r="V2111" s="2" t="s">
        <v>6004</v>
      </c>
      <c r="W2111" s="2" t="s">
        <v>677</v>
      </c>
      <c r="X2111" s="2" t="s">
        <v>6001</v>
      </c>
    </row>
    <row r="2112" spans="20:24" x14ac:dyDescent="0.25">
      <c r="T2112" s="2" t="s">
        <v>5998</v>
      </c>
      <c r="U2112" s="2" t="s">
        <v>5999</v>
      </c>
      <c r="V2112" s="2" t="s">
        <v>6000</v>
      </c>
      <c r="W2112" s="2" t="s">
        <v>5997</v>
      </c>
      <c r="X2112" s="2" t="s">
        <v>5996</v>
      </c>
    </row>
    <row r="2113" spans="20:24" x14ac:dyDescent="0.25">
      <c r="T2113" s="2" t="s">
        <v>5993</v>
      </c>
      <c r="U2113" s="2" t="s">
        <v>5994</v>
      </c>
      <c r="V2113" s="2" t="s">
        <v>5995</v>
      </c>
      <c r="W2113" s="2" t="s">
        <v>147</v>
      </c>
      <c r="X2113" s="2" t="s">
        <v>5992</v>
      </c>
    </row>
    <row r="2114" spans="20:24" x14ac:dyDescent="0.25">
      <c r="T2114" s="2" t="s">
        <v>14719</v>
      </c>
      <c r="U2114" s="2" t="s">
        <v>14718</v>
      </c>
      <c r="V2114" s="2" t="s">
        <v>17280</v>
      </c>
      <c r="W2114" s="2" t="s">
        <v>374</v>
      </c>
      <c r="X2114" s="2" t="s">
        <v>5991</v>
      </c>
    </row>
    <row r="2115" spans="20:24" x14ac:dyDescent="0.25">
      <c r="T2115" s="2" t="s">
        <v>5988</v>
      </c>
      <c r="U2115" s="2" t="s">
        <v>5989</v>
      </c>
      <c r="V2115" s="2" t="s">
        <v>5990</v>
      </c>
      <c r="W2115" s="2" t="s">
        <v>692</v>
      </c>
      <c r="X2115" s="2" t="s">
        <v>5987</v>
      </c>
    </row>
    <row r="2116" spans="20:24" x14ac:dyDescent="0.25">
      <c r="T2116" s="2" t="s">
        <v>5984</v>
      </c>
      <c r="U2116" s="2" t="s">
        <v>5985</v>
      </c>
      <c r="V2116" s="2" t="s">
        <v>5986</v>
      </c>
      <c r="W2116" s="2" t="s">
        <v>5983</v>
      </c>
      <c r="X2116" s="2" t="s">
        <v>5982</v>
      </c>
    </row>
    <row r="2117" spans="20:24" x14ac:dyDescent="0.25">
      <c r="T2117" s="2" t="s">
        <v>5980</v>
      </c>
      <c r="U2117" s="2" t="s">
        <v>5981</v>
      </c>
      <c r="V2117" s="2" t="s">
        <v>17048</v>
      </c>
      <c r="W2117" s="2" t="s">
        <v>1898</v>
      </c>
      <c r="X2117" s="2" t="s">
        <v>5979</v>
      </c>
    </row>
    <row r="2118" spans="20:24" x14ac:dyDescent="0.25">
      <c r="T2118" s="2" t="s">
        <v>5976</v>
      </c>
      <c r="U2118" s="2" t="s">
        <v>5977</v>
      </c>
      <c r="V2118" s="2" t="s">
        <v>5978</v>
      </c>
      <c r="W2118" s="2" t="s">
        <v>253</v>
      </c>
      <c r="X2118" s="2" t="s">
        <v>5975</v>
      </c>
    </row>
    <row r="2119" spans="20:24" x14ac:dyDescent="0.25">
      <c r="T2119" s="2" t="s">
        <v>5972</v>
      </c>
      <c r="U2119" s="2" t="s">
        <v>5973</v>
      </c>
      <c r="V2119" s="2" t="s">
        <v>5974</v>
      </c>
      <c r="W2119" s="2" t="s">
        <v>847</v>
      </c>
      <c r="X2119" s="2" t="s">
        <v>5971</v>
      </c>
    </row>
    <row r="2120" spans="20:24" x14ac:dyDescent="0.25">
      <c r="T2120" s="2" t="s">
        <v>5968</v>
      </c>
      <c r="U2120" s="2" t="s">
        <v>5969</v>
      </c>
      <c r="V2120" s="2" t="s">
        <v>5970</v>
      </c>
      <c r="W2120" s="2" t="s">
        <v>5967</v>
      </c>
      <c r="X2120" s="2" t="s">
        <v>5966</v>
      </c>
    </row>
    <row r="2121" spans="20:24" x14ac:dyDescent="0.25">
      <c r="T2121" s="2" t="s">
        <v>5963</v>
      </c>
      <c r="U2121" s="2" t="s">
        <v>5964</v>
      </c>
      <c r="V2121" s="2" t="s">
        <v>5965</v>
      </c>
      <c r="W2121" s="2" t="s">
        <v>482</v>
      </c>
      <c r="X2121" s="2" t="s">
        <v>5959</v>
      </c>
    </row>
    <row r="2122" spans="20:24" x14ac:dyDescent="0.25">
      <c r="T2122" s="2" t="s">
        <v>5960</v>
      </c>
      <c r="U2122" s="2" t="s">
        <v>5961</v>
      </c>
      <c r="V2122" s="2" t="s">
        <v>5962</v>
      </c>
      <c r="W2122" s="2" t="s">
        <v>508</v>
      </c>
      <c r="X2122" s="2" t="s">
        <v>5959</v>
      </c>
    </row>
    <row r="2123" spans="20:24" x14ac:dyDescent="0.25">
      <c r="T2123" s="2" t="s">
        <v>5956</v>
      </c>
      <c r="U2123" s="2" t="s">
        <v>5957</v>
      </c>
      <c r="V2123" s="2" t="s">
        <v>5958</v>
      </c>
      <c r="W2123" s="2" t="s">
        <v>123</v>
      </c>
      <c r="X2123" s="2" t="s">
        <v>5955</v>
      </c>
    </row>
    <row r="2124" spans="20:24" x14ac:dyDescent="0.25">
      <c r="T2124" s="2" t="s">
        <v>5952</v>
      </c>
      <c r="U2124" s="2" t="s">
        <v>5953</v>
      </c>
      <c r="V2124" s="2" t="s">
        <v>5954</v>
      </c>
      <c r="W2124" s="2" t="s">
        <v>5951</v>
      </c>
      <c r="X2124" s="2" t="s">
        <v>5946</v>
      </c>
    </row>
    <row r="2125" spans="20:24" x14ac:dyDescent="0.25">
      <c r="T2125" s="2" t="s">
        <v>5948</v>
      </c>
      <c r="U2125" s="2" t="s">
        <v>5949</v>
      </c>
      <c r="V2125" s="2" t="s">
        <v>5950</v>
      </c>
      <c r="W2125" s="2" t="s">
        <v>5947</v>
      </c>
      <c r="X2125" s="2" t="s">
        <v>5946</v>
      </c>
    </row>
    <row r="2126" spans="20:24" x14ac:dyDescent="0.25">
      <c r="T2126" s="2" t="s">
        <v>5943</v>
      </c>
      <c r="U2126" s="2" t="s">
        <v>5944</v>
      </c>
      <c r="V2126" s="2" t="s">
        <v>5945</v>
      </c>
      <c r="W2126" s="2" t="s">
        <v>1045</v>
      </c>
      <c r="X2126" s="2" t="s">
        <v>5942</v>
      </c>
    </row>
    <row r="2127" spans="20:24" x14ac:dyDescent="0.25">
      <c r="T2127" s="2" t="s">
        <v>5939</v>
      </c>
      <c r="U2127" s="2" t="s">
        <v>5940</v>
      </c>
      <c r="V2127" s="2" t="s">
        <v>5941</v>
      </c>
      <c r="W2127" s="2" t="s">
        <v>692</v>
      </c>
      <c r="X2127" s="2" t="s">
        <v>5938</v>
      </c>
    </row>
    <row r="2128" spans="20:24" x14ac:dyDescent="0.25">
      <c r="T2128" s="2" t="s">
        <v>5935</v>
      </c>
      <c r="U2128" s="2" t="s">
        <v>5936</v>
      </c>
      <c r="V2128" s="2" t="s">
        <v>5937</v>
      </c>
      <c r="W2128" s="2" t="s">
        <v>230</v>
      </c>
      <c r="X2128" s="2" t="s">
        <v>5934</v>
      </c>
    </row>
    <row r="2129" spans="20:24" x14ac:dyDescent="0.25">
      <c r="T2129" s="2" t="s">
        <v>5931</v>
      </c>
      <c r="U2129" s="2" t="s">
        <v>5932</v>
      </c>
      <c r="V2129" s="2" t="s">
        <v>5933</v>
      </c>
      <c r="W2129" s="2" t="s">
        <v>478</v>
      </c>
      <c r="X2129" s="2" t="s">
        <v>5930</v>
      </c>
    </row>
    <row r="2130" spans="20:24" x14ac:dyDescent="0.25">
      <c r="T2130" s="2" t="s">
        <v>5927</v>
      </c>
      <c r="U2130" s="2" t="s">
        <v>5928</v>
      </c>
      <c r="V2130" s="2" t="s">
        <v>5929</v>
      </c>
      <c r="W2130" s="2" t="s">
        <v>847</v>
      </c>
      <c r="X2130" s="2" t="s">
        <v>5926</v>
      </c>
    </row>
    <row r="2131" spans="20:24" x14ac:dyDescent="0.25">
      <c r="T2131" s="2" t="s">
        <v>17051</v>
      </c>
      <c r="U2131" s="2" t="s">
        <v>17050</v>
      </c>
      <c r="V2131" s="2" t="s">
        <v>17049</v>
      </c>
      <c r="W2131" s="2" t="s">
        <v>127</v>
      </c>
      <c r="X2131" s="2" t="s">
        <v>17052</v>
      </c>
    </row>
    <row r="2132" spans="20:24" x14ac:dyDescent="0.25">
      <c r="T2132" s="2" t="s">
        <v>5923</v>
      </c>
      <c r="U2132" s="2" t="s">
        <v>5924</v>
      </c>
      <c r="V2132" s="2" t="s">
        <v>5925</v>
      </c>
      <c r="W2132" s="2" t="s">
        <v>258</v>
      </c>
      <c r="X2132" s="2" t="s">
        <v>5922</v>
      </c>
    </row>
    <row r="2133" spans="20:24" x14ac:dyDescent="0.25">
      <c r="T2133" s="2" t="s">
        <v>5919</v>
      </c>
      <c r="U2133" s="2" t="s">
        <v>5920</v>
      </c>
      <c r="V2133" s="2" t="s">
        <v>5921</v>
      </c>
      <c r="W2133" s="2" t="s">
        <v>5918</v>
      </c>
      <c r="X2133" s="2" t="s">
        <v>5917</v>
      </c>
    </row>
    <row r="2134" spans="20:24" x14ac:dyDescent="0.25">
      <c r="T2134" s="2" t="s">
        <v>5914</v>
      </c>
      <c r="U2134" s="2" t="s">
        <v>5915</v>
      </c>
      <c r="V2134" s="2" t="s">
        <v>5916</v>
      </c>
      <c r="W2134" s="2" t="s">
        <v>478</v>
      </c>
      <c r="X2134" s="2" t="s">
        <v>5913</v>
      </c>
    </row>
    <row r="2135" spans="20:24" x14ac:dyDescent="0.25">
      <c r="T2135" s="2" t="s">
        <v>5910</v>
      </c>
      <c r="U2135" s="2" t="s">
        <v>5911</v>
      </c>
      <c r="V2135" s="2" t="s">
        <v>5912</v>
      </c>
      <c r="W2135" s="2" t="s">
        <v>1713</v>
      </c>
      <c r="X2135" s="2" t="s">
        <v>5906</v>
      </c>
    </row>
    <row r="2136" spans="20:24" x14ac:dyDescent="0.25">
      <c r="T2136" s="2" t="s">
        <v>5907</v>
      </c>
      <c r="U2136" s="2" t="s">
        <v>5908</v>
      </c>
      <c r="V2136" s="2" t="s">
        <v>5909</v>
      </c>
      <c r="W2136" s="2" t="s">
        <v>581</v>
      </c>
      <c r="X2136" s="2" t="s">
        <v>5906</v>
      </c>
    </row>
    <row r="2137" spans="20:24" x14ac:dyDescent="0.25">
      <c r="T2137" s="2" t="s">
        <v>17466</v>
      </c>
      <c r="U2137" s="2" t="s">
        <v>17465</v>
      </c>
      <c r="V2137" s="2" t="s">
        <v>17464</v>
      </c>
      <c r="W2137" s="2" t="s">
        <v>1367</v>
      </c>
      <c r="X2137" s="2" t="s">
        <v>17467</v>
      </c>
    </row>
    <row r="2138" spans="20:24" x14ac:dyDescent="0.25">
      <c r="T2138" s="2" t="s">
        <v>5903</v>
      </c>
      <c r="U2138" s="2" t="s">
        <v>5904</v>
      </c>
      <c r="V2138" s="2" t="s">
        <v>5905</v>
      </c>
      <c r="W2138" s="2" t="s">
        <v>5902</v>
      </c>
      <c r="X2138" s="2" t="s">
        <v>5901</v>
      </c>
    </row>
    <row r="2139" spans="20:24" x14ac:dyDescent="0.25">
      <c r="T2139" s="2" t="s">
        <v>5898</v>
      </c>
      <c r="U2139" s="2" t="s">
        <v>5899</v>
      </c>
      <c r="V2139" s="2" t="s">
        <v>5900</v>
      </c>
      <c r="W2139" s="2" t="s">
        <v>230</v>
      </c>
      <c r="X2139" s="2" t="s">
        <v>5897</v>
      </c>
    </row>
    <row r="2140" spans="20:24" x14ac:dyDescent="0.25">
      <c r="T2140" s="2" t="s">
        <v>5894</v>
      </c>
      <c r="U2140" s="2" t="s">
        <v>5895</v>
      </c>
      <c r="V2140" s="2" t="s">
        <v>5896</v>
      </c>
      <c r="W2140" s="2" t="s">
        <v>4686</v>
      </c>
      <c r="X2140" s="2" t="s">
        <v>5893</v>
      </c>
    </row>
    <row r="2141" spans="20:24" x14ac:dyDescent="0.25">
      <c r="T2141" s="2" t="s">
        <v>5890</v>
      </c>
      <c r="U2141" s="2" t="s">
        <v>5891</v>
      </c>
      <c r="V2141" s="2" t="s">
        <v>5892</v>
      </c>
      <c r="W2141" s="2" t="s">
        <v>248</v>
      </c>
      <c r="X2141" s="2" t="s">
        <v>5889</v>
      </c>
    </row>
    <row r="2142" spans="20:24" x14ac:dyDescent="0.25">
      <c r="T2142" s="2" t="s">
        <v>5886</v>
      </c>
      <c r="U2142" s="2" t="s">
        <v>5887</v>
      </c>
      <c r="V2142" s="2" t="s">
        <v>5888</v>
      </c>
      <c r="W2142" s="2" t="s">
        <v>315</v>
      </c>
      <c r="X2142" s="2" t="s">
        <v>5885</v>
      </c>
    </row>
    <row r="2143" spans="20:24" x14ac:dyDescent="0.25">
      <c r="T2143" s="2" t="s">
        <v>5882</v>
      </c>
      <c r="U2143" s="2" t="s">
        <v>5883</v>
      </c>
      <c r="V2143" s="2" t="s">
        <v>5884</v>
      </c>
      <c r="W2143" s="2" t="s">
        <v>282</v>
      </c>
      <c r="X2143" s="2" t="s">
        <v>5881</v>
      </c>
    </row>
    <row r="2144" spans="20:24" x14ac:dyDescent="0.25">
      <c r="T2144" s="2" t="s">
        <v>17470</v>
      </c>
      <c r="U2144" s="2" t="s">
        <v>17469</v>
      </c>
      <c r="V2144" s="2" t="s">
        <v>17468</v>
      </c>
      <c r="W2144" s="2" t="s">
        <v>173</v>
      </c>
      <c r="X2144" s="2" t="s">
        <v>5881</v>
      </c>
    </row>
    <row r="2145" spans="20:24" x14ac:dyDescent="0.25">
      <c r="T2145" s="2" t="s">
        <v>5878</v>
      </c>
      <c r="U2145" s="2" t="s">
        <v>5879</v>
      </c>
      <c r="V2145" s="2" t="s">
        <v>5880</v>
      </c>
      <c r="W2145" s="2" t="s">
        <v>248</v>
      </c>
      <c r="X2145" s="2" t="s">
        <v>5873</v>
      </c>
    </row>
    <row r="2146" spans="20:24" x14ac:dyDescent="0.25">
      <c r="T2146" s="2" t="s">
        <v>5875</v>
      </c>
      <c r="U2146" s="2" t="s">
        <v>5876</v>
      </c>
      <c r="V2146" s="2" t="s">
        <v>5877</v>
      </c>
      <c r="W2146" s="2" t="s">
        <v>5874</v>
      </c>
      <c r="X2146" s="2" t="s">
        <v>5873</v>
      </c>
    </row>
    <row r="2147" spans="20:24" x14ac:dyDescent="0.25">
      <c r="T2147" s="2" t="s">
        <v>5870</v>
      </c>
      <c r="U2147" s="2" t="s">
        <v>5871</v>
      </c>
      <c r="V2147" s="2" t="s">
        <v>5872</v>
      </c>
      <c r="W2147" s="2" t="s">
        <v>152</v>
      </c>
      <c r="X2147" s="2" t="s">
        <v>5869</v>
      </c>
    </row>
    <row r="2148" spans="20:24" x14ac:dyDescent="0.25">
      <c r="T2148" s="2" t="s">
        <v>5866</v>
      </c>
      <c r="U2148" s="2" t="s">
        <v>5867</v>
      </c>
      <c r="V2148" s="2" t="s">
        <v>5868</v>
      </c>
      <c r="W2148" s="2" t="s">
        <v>129</v>
      </c>
      <c r="X2148" s="2" t="s">
        <v>5865</v>
      </c>
    </row>
    <row r="2149" spans="20:24" x14ac:dyDescent="0.25">
      <c r="T2149" s="2" t="s">
        <v>5862</v>
      </c>
      <c r="U2149" s="2" t="s">
        <v>5863</v>
      </c>
      <c r="V2149" s="2" t="s">
        <v>5864</v>
      </c>
      <c r="W2149" s="2" t="s">
        <v>193</v>
      </c>
      <c r="X2149" s="2" t="s">
        <v>5861</v>
      </c>
    </row>
    <row r="2150" spans="20:24" x14ac:dyDescent="0.25">
      <c r="T2150" s="2" t="s">
        <v>5858</v>
      </c>
      <c r="U2150" s="2" t="s">
        <v>5859</v>
      </c>
      <c r="V2150" s="2" t="s">
        <v>5860</v>
      </c>
      <c r="W2150" s="2" t="s">
        <v>557</v>
      </c>
      <c r="X2150" s="2" t="s">
        <v>5857</v>
      </c>
    </row>
    <row r="2151" spans="20:24" x14ac:dyDescent="0.25">
      <c r="T2151" s="2" t="s">
        <v>5854</v>
      </c>
      <c r="U2151" s="2" t="s">
        <v>5855</v>
      </c>
      <c r="V2151" s="2" t="s">
        <v>5856</v>
      </c>
      <c r="W2151" s="2" t="s">
        <v>609</v>
      </c>
      <c r="X2151" s="2" t="s">
        <v>5853</v>
      </c>
    </row>
    <row r="2152" spans="20:24" x14ac:dyDescent="0.25">
      <c r="T2152" s="2" t="s">
        <v>5850</v>
      </c>
      <c r="U2152" s="2" t="s">
        <v>5851</v>
      </c>
      <c r="V2152" s="2" t="s">
        <v>5852</v>
      </c>
      <c r="W2152" s="2" t="s">
        <v>508</v>
      </c>
      <c r="X2152" s="2" t="s">
        <v>5849</v>
      </c>
    </row>
    <row r="2153" spans="20:24" x14ac:dyDescent="0.25">
      <c r="T2153" s="2" t="s">
        <v>5846</v>
      </c>
      <c r="U2153" s="2" t="s">
        <v>5847</v>
      </c>
      <c r="V2153" s="2" t="s">
        <v>5848</v>
      </c>
      <c r="W2153" s="2" t="s">
        <v>133</v>
      </c>
      <c r="X2153" s="2" t="s">
        <v>5845</v>
      </c>
    </row>
    <row r="2154" spans="20:24" x14ac:dyDescent="0.25">
      <c r="T2154" s="2" t="s">
        <v>5842</v>
      </c>
      <c r="U2154" s="2" t="s">
        <v>5843</v>
      </c>
      <c r="V2154" s="2" t="s">
        <v>5844</v>
      </c>
      <c r="W2154" s="2" t="s">
        <v>5841</v>
      </c>
      <c r="X2154" s="2" t="s">
        <v>5840</v>
      </c>
    </row>
    <row r="2155" spans="20:24" x14ac:dyDescent="0.25">
      <c r="T2155" s="2" t="s">
        <v>5837</v>
      </c>
      <c r="U2155" s="2" t="s">
        <v>5838</v>
      </c>
      <c r="V2155" s="2" t="s">
        <v>5839</v>
      </c>
      <c r="W2155" s="2" t="s">
        <v>5836</v>
      </c>
      <c r="X2155" s="2" t="s">
        <v>5831</v>
      </c>
    </row>
    <row r="2156" spans="20:24" x14ac:dyDescent="0.25">
      <c r="T2156" s="2" t="s">
        <v>5833</v>
      </c>
      <c r="U2156" s="2" t="s">
        <v>5834</v>
      </c>
      <c r="V2156" s="2" t="s">
        <v>5835</v>
      </c>
      <c r="W2156" s="2" t="s">
        <v>5832</v>
      </c>
      <c r="X2156" s="2" t="s">
        <v>5831</v>
      </c>
    </row>
    <row r="2157" spans="20:24" x14ac:dyDescent="0.25">
      <c r="T2157" s="2" t="s">
        <v>5828</v>
      </c>
      <c r="U2157" s="2" t="s">
        <v>5829</v>
      </c>
      <c r="V2157" s="2" t="s">
        <v>5830</v>
      </c>
      <c r="W2157" s="2" t="s">
        <v>5827</v>
      </c>
      <c r="X2157" s="2" t="s">
        <v>5826</v>
      </c>
    </row>
    <row r="2158" spans="20:24" x14ac:dyDescent="0.25">
      <c r="T2158" s="2" t="s">
        <v>5823</v>
      </c>
      <c r="U2158" s="2" t="s">
        <v>5824</v>
      </c>
      <c r="V2158" s="2" t="s">
        <v>5825</v>
      </c>
      <c r="W2158" s="2" t="s">
        <v>1180</v>
      </c>
      <c r="X2158" s="2" t="s">
        <v>5822</v>
      </c>
    </row>
    <row r="2159" spans="20:24" x14ac:dyDescent="0.25">
      <c r="T2159" s="2" t="s">
        <v>5819</v>
      </c>
      <c r="U2159" s="2" t="s">
        <v>5820</v>
      </c>
      <c r="V2159" s="2" t="s">
        <v>5821</v>
      </c>
      <c r="W2159" s="2" t="s">
        <v>277</v>
      </c>
      <c r="X2159" s="2" t="s">
        <v>5818</v>
      </c>
    </row>
    <row r="2160" spans="20:24" x14ac:dyDescent="0.25">
      <c r="T2160" s="2" t="s">
        <v>5815</v>
      </c>
      <c r="U2160" s="2" t="s">
        <v>5816</v>
      </c>
      <c r="V2160" s="2" t="s">
        <v>5817</v>
      </c>
      <c r="W2160" s="2" t="s">
        <v>492</v>
      </c>
      <c r="X2160" s="2" t="s">
        <v>5814</v>
      </c>
    </row>
    <row r="2161" spans="20:24" x14ac:dyDescent="0.25">
      <c r="T2161" s="2" t="s">
        <v>5811</v>
      </c>
      <c r="U2161" s="2" t="s">
        <v>5812</v>
      </c>
      <c r="V2161" s="2" t="s">
        <v>5813</v>
      </c>
      <c r="W2161" s="2" t="s">
        <v>5810</v>
      </c>
      <c r="X2161" s="2" t="s">
        <v>5809</v>
      </c>
    </row>
    <row r="2162" spans="20:24" x14ac:dyDescent="0.25">
      <c r="T2162" s="2" t="s">
        <v>5806</v>
      </c>
      <c r="U2162" s="2" t="s">
        <v>5807</v>
      </c>
      <c r="V2162" s="2" t="s">
        <v>5808</v>
      </c>
      <c r="W2162" s="2" t="s">
        <v>2411</v>
      </c>
      <c r="X2162" s="2" t="s">
        <v>5805</v>
      </c>
    </row>
    <row r="2163" spans="20:24" x14ac:dyDescent="0.25">
      <c r="T2163" s="2" t="s">
        <v>5802</v>
      </c>
      <c r="U2163" s="2" t="s">
        <v>5803</v>
      </c>
      <c r="V2163" s="2" t="s">
        <v>5804</v>
      </c>
      <c r="W2163" s="2" t="s">
        <v>5801</v>
      </c>
      <c r="X2163" s="2" t="s">
        <v>5800</v>
      </c>
    </row>
    <row r="2164" spans="20:24" x14ac:dyDescent="0.25">
      <c r="T2164" s="2" t="s">
        <v>5797</v>
      </c>
      <c r="U2164" s="2" t="s">
        <v>5798</v>
      </c>
      <c r="V2164" s="2" t="s">
        <v>5799</v>
      </c>
      <c r="W2164" s="2" t="s">
        <v>508</v>
      </c>
      <c r="X2164" s="2" t="s">
        <v>5796</v>
      </c>
    </row>
    <row r="2165" spans="20:24" x14ac:dyDescent="0.25">
      <c r="T2165" s="2" t="s">
        <v>5793</v>
      </c>
      <c r="U2165" s="2" t="s">
        <v>5794</v>
      </c>
      <c r="V2165" s="2" t="s">
        <v>5795</v>
      </c>
      <c r="W2165" s="2" t="s">
        <v>5792</v>
      </c>
      <c r="X2165" s="2" t="s">
        <v>5788</v>
      </c>
    </row>
    <row r="2166" spans="20:24" x14ac:dyDescent="0.25">
      <c r="T2166" s="2" t="s">
        <v>5789</v>
      </c>
      <c r="U2166" s="2" t="s">
        <v>5790</v>
      </c>
      <c r="V2166" s="2" t="s">
        <v>5791</v>
      </c>
      <c r="W2166" s="2" t="s">
        <v>230</v>
      </c>
      <c r="X2166" s="2" t="s">
        <v>5788</v>
      </c>
    </row>
    <row r="2167" spans="20:24" x14ac:dyDescent="0.25">
      <c r="T2167" s="2" t="s">
        <v>5785</v>
      </c>
      <c r="U2167" s="2" t="s">
        <v>5786</v>
      </c>
      <c r="V2167" s="2" t="s">
        <v>5787</v>
      </c>
      <c r="W2167" s="2" t="s">
        <v>322</v>
      </c>
      <c r="X2167" s="2" t="s">
        <v>5784</v>
      </c>
    </row>
    <row r="2168" spans="20:24" x14ac:dyDescent="0.25">
      <c r="T2168" s="2" t="s">
        <v>5781</v>
      </c>
      <c r="U2168" s="2" t="s">
        <v>5782</v>
      </c>
      <c r="V2168" s="2" t="s">
        <v>5783</v>
      </c>
      <c r="W2168" s="2" t="s">
        <v>634</v>
      </c>
      <c r="X2168" s="2" t="s">
        <v>5780</v>
      </c>
    </row>
    <row r="2169" spans="20:24" x14ac:dyDescent="0.25">
      <c r="T2169" s="2" t="s">
        <v>5777</v>
      </c>
      <c r="U2169" s="2" t="s">
        <v>5778</v>
      </c>
      <c r="V2169" s="2" t="s">
        <v>5779</v>
      </c>
      <c r="W2169" s="2" t="s">
        <v>5776</v>
      </c>
      <c r="X2169" s="2" t="s">
        <v>5775</v>
      </c>
    </row>
    <row r="2170" spans="20:24" x14ac:dyDescent="0.25">
      <c r="T2170" s="2" t="s">
        <v>5772</v>
      </c>
      <c r="U2170" s="2" t="s">
        <v>5773</v>
      </c>
      <c r="V2170" s="2" t="s">
        <v>5774</v>
      </c>
      <c r="W2170" s="2" t="s">
        <v>2632</v>
      </c>
      <c r="X2170" s="2" t="s">
        <v>5771</v>
      </c>
    </row>
    <row r="2171" spans="20:24" x14ac:dyDescent="0.25">
      <c r="T2171" s="2" t="s">
        <v>5768</v>
      </c>
      <c r="U2171" s="2" t="s">
        <v>5769</v>
      </c>
      <c r="V2171" s="2" t="s">
        <v>5770</v>
      </c>
      <c r="W2171" s="2" t="s">
        <v>5301</v>
      </c>
      <c r="X2171" s="2" t="s">
        <v>5767</v>
      </c>
    </row>
    <row r="2172" spans="20:24" x14ac:dyDescent="0.25">
      <c r="T2172" s="2" t="s">
        <v>5764</v>
      </c>
      <c r="U2172" s="2" t="s">
        <v>5765</v>
      </c>
      <c r="V2172" s="2" t="s">
        <v>5766</v>
      </c>
      <c r="W2172" s="2" t="s">
        <v>5763</v>
      </c>
      <c r="X2172" s="2" t="s">
        <v>5762</v>
      </c>
    </row>
    <row r="2173" spans="20:24" x14ac:dyDescent="0.25">
      <c r="T2173" s="2" t="s">
        <v>5759</v>
      </c>
      <c r="U2173" s="2" t="s">
        <v>5760</v>
      </c>
      <c r="V2173" s="2" t="s">
        <v>5761</v>
      </c>
      <c r="W2173" s="2" t="s">
        <v>5758</v>
      </c>
      <c r="X2173" s="2" t="s">
        <v>5757</v>
      </c>
    </row>
    <row r="2174" spans="20:24" x14ac:dyDescent="0.25">
      <c r="T2174" s="2" t="s">
        <v>5754</v>
      </c>
      <c r="U2174" s="2" t="s">
        <v>5755</v>
      </c>
      <c r="V2174" s="2" t="s">
        <v>5756</v>
      </c>
      <c r="W2174" s="2" t="s">
        <v>5753</v>
      </c>
      <c r="X2174" s="2" t="s">
        <v>5752</v>
      </c>
    </row>
    <row r="2175" spans="20:24" x14ac:dyDescent="0.25">
      <c r="T2175" s="2" t="s">
        <v>5749</v>
      </c>
      <c r="U2175" s="2" t="s">
        <v>5750</v>
      </c>
      <c r="V2175" s="2" t="s">
        <v>5751</v>
      </c>
      <c r="W2175" s="2" t="s">
        <v>1371</v>
      </c>
      <c r="X2175" s="2" t="s">
        <v>5748</v>
      </c>
    </row>
    <row r="2176" spans="20:24" x14ac:dyDescent="0.25">
      <c r="T2176" s="2" t="s">
        <v>5745</v>
      </c>
      <c r="U2176" s="2" t="s">
        <v>5746</v>
      </c>
      <c r="V2176" s="2" t="s">
        <v>5747</v>
      </c>
      <c r="W2176" s="2" t="s">
        <v>3251</v>
      </c>
      <c r="X2176" s="2" t="s">
        <v>5744</v>
      </c>
    </row>
    <row r="2177" spans="20:24" x14ac:dyDescent="0.25">
      <c r="T2177" s="2" t="s">
        <v>5741</v>
      </c>
      <c r="U2177" s="2" t="s">
        <v>5742</v>
      </c>
      <c r="V2177" s="2" t="s">
        <v>5743</v>
      </c>
      <c r="W2177" s="2" t="s">
        <v>655</v>
      </c>
      <c r="X2177" s="2" t="s">
        <v>5740</v>
      </c>
    </row>
    <row r="2178" spans="20:24" x14ac:dyDescent="0.25">
      <c r="T2178" s="2" t="s">
        <v>5737</v>
      </c>
      <c r="U2178" s="2" t="s">
        <v>5738</v>
      </c>
      <c r="V2178" s="2" t="s">
        <v>5739</v>
      </c>
      <c r="W2178" s="2" t="s">
        <v>1061</v>
      </c>
      <c r="X2178" s="2" t="s">
        <v>5736</v>
      </c>
    </row>
    <row r="2179" spans="20:24" x14ac:dyDescent="0.25">
      <c r="T2179" s="2" t="s">
        <v>5733</v>
      </c>
      <c r="U2179" s="2" t="s">
        <v>5734</v>
      </c>
      <c r="V2179" s="2" t="s">
        <v>5735</v>
      </c>
      <c r="W2179" s="2" t="s">
        <v>5732</v>
      </c>
      <c r="X2179" s="2" t="s">
        <v>5731</v>
      </c>
    </row>
    <row r="2180" spans="20:24" x14ac:dyDescent="0.25">
      <c r="T2180" s="2" t="s">
        <v>5728</v>
      </c>
      <c r="U2180" s="2" t="s">
        <v>5729</v>
      </c>
      <c r="V2180" s="2" t="s">
        <v>5730</v>
      </c>
      <c r="W2180" s="2" t="s">
        <v>891</v>
      </c>
      <c r="X2180" s="2" t="s">
        <v>5723</v>
      </c>
    </row>
    <row r="2181" spans="20:24" x14ac:dyDescent="0.25">
      <c r="T2181" s="2" t="s">
        <v>5725</v>
      </c>
      <c r="U2181" s="2" t="s">
        <v>5726</v>
      </c>
      <c r="V2181" s="2" t="s">
        <v>5727</v>
      </c>
      <c r="W2181" s="2" t="s">
        <v>5724</v>
      </c>
      <c r="X2181" s="2" t="s">
        <v>5723</v>
      </c>
    </row>
    <row r="2182" spans="20:24" x14ac:dyDescent="0.25">
      <c r="T2182" s="2" t="s">
        <v>5720</v>
      </c>
      <c r="U2182" s="2" t="s">
        <v>5721</v>
      </c>
      <c r="V2182" s="2" t="s">
        <v>5722</v>
      </c>
      <c r="W2182" s="2" t="s">
        <v>5719</v>
      </c>
      <c r="X2182" s="2" t="s">
        <v>5718</v>
      </c>
    </row>
    <row r="2183" spans="20:24" x14ac:dyDescent="0.25">
      <c r="T2183" s="2" t="s">
        <v>5715</v>
      </c>
      <c r="U2183" s="2" t="s">
        <v>5716</v>
      </c>
      <c r="V2183" s="2" t="s">
        <v>5717</v>
      </c>
      <c r="W2183" s="2" t="s">
        <v>211</v>
      </c>
      <c r="X2183" s="2" t="s">
        <v>5714</v>
      </c>
    </row>
    <row r="2184" spans="20:24" x14ac:dyDescent="0.25">
      <c r="T2184" s="2" t="s">
        <v>5711</v>
      </c>
      <c r="U2184" s="2" t="s">
        <v>5712</v>
      </c>
      <c r="V2184" s="2" t="s">
        <v>5713</v>
      </c>
      <c r="W2184" s="2" t="s">
        <v>240</v>
      </c>
      <c r="X2184" s="2" t="s">
        <v>5710</v>
      </c>
    </row>
    <row r="2185" spans="20:24" x14ac:dyDescent="0.25">
      <c r="T2185" s="2" t="s">
        <v>5707</v>
      </c>
      <c r="U2185" s="2" t="s">
        <v>5708</v>
      </c>
      <c r="V2185" s="2" t="s">
        <v>5709</v>
      </c>
      <c r="W2185" s="2" t="s">
        <v>2193</v>
      </c>
      <c r="X2185" s="2" t="s">
        <v>5699</v>
      </c>
    </row>
    <row r="2186" spans="20:24" x14ac:dyDescent="0.25">
      <c r="T2186" s="2" t="s">
        <v>5704</v>
      </c>
      <c r="U2186" s="2" t="s">
        <v>5705</v>
      </c>
      <c r="V2186" s="2" t="s">
        <v>5706</v>
      </c>
      <c r="W2186" s="2" t="s">
        <v>374</v>
      </c>
      <c r="X2186" s="2" t="s">
        <v>5699</v>
      </c>
    </row>
    <row r="2187" spans="20:24" x14ac:dyDescent="0.25">
      <c r="T2187" s="2" t="s">
        <v>5701</v>
      </c>
      <c r="U2187" s="2" t="s">
        <v>5702</v>
      </c>
      <c r="V2187" s="2" t="s">
        <v>5703</v>
      </c>
      <c r="W2187" s="2" t="s">
        <v>5700</v>
      </c>
      <c r="X2187" s="2" t="s">
        <v>5699</v>
      </c>
    </row>
    <row r="2188" spans="20:24" x14ac:dyDescent="0.25">
      <c r="T2188" s="2" t="s">
        <v>5696</v>
      </c>
      <c r="U2188" s="2" t="s">
        <v>5697</v>
      </c>
      <c r="V2188" s="2" t="s">
        <v>5698</v>
      </c>
      <c r="W2188" s="2" t="s">
        <v>3663</v>
      </c>
      <c r="X2188" s="2" t="s">
        <v>5667</v>
      </c>
    </row>
    <row r="2189" spans="20:24" x14ac:dyDescent="0.25">
      <c r="T2189" s="2" t="s">
        <v>5693</v>
      </c>
      <c r="U2189" s="2" t="s">
        <v>5694</v>
      </c>
      <c r="V2189" s="2" t="s">
        <v>5695</v>
      </c>
      <c r="W2189" s="2" t="s">
        <v>277</v>
      </c>
      <c r="X2189" s="2" t="s">
        <v>5667</v>
      </c>
    </row>
    <row r="2190" spans="20:24" x14ac:dyDescent="0.25">
      <c r="T2190" s="2" t="s">
        <v>5690</v>
      </c>
      <c r="U2190" s="2" t="s">
        <v>5691</v>
      </c>
      <c r="V2190" s="2" t="s">
        <v>5692</v>
      </c>
      <c r="W2190" s="2" t="s">
        <v>1367</v>
      </c>
      <c r="X2190" s="2" t="s">
        <v>5667</v>
      </c>
    </row>
    <row r="2191" spans="20:24" x14ac:dyDescent="0.25">
      <c r="T2191" s="2" t="s">
        <v>5687</v>
      </c>
      <c r="U2191" s="2" t="s">
        <v>5688</v>
      </c>
      <c r="V2191" s="2" t="s">
        <v>5689</v>
      </c>
      <c r="W2191" s="2" t="s">
        <v>606</v>
      </c>
      <c r="X2191" s="2" t="s">
        <v>5667</v>
      </c>
    </row>
    <row r="2192" spans="20:24" x14ac:dyDescent="0.25">
      <c r="T2192" s="2" t="s">
        <v>5684</v>
      </c>
      <c r="U2192" s="2" t="s">
        <v>5685</v>
      </c>
      <c r="V2192" s="2" t="s">
        <v>5686</v>
      </c>
      <c r="W2192" s="2" t="s">
        <v>655</v>
      </c>
      <c r="X2192" s="2" t="s">
        <v>5667</v>
      </c>
    </row>
    <row r="2193" spans="20:24" x14ac:dyDescent="0.25">
      <c r="T2193" s="2" t="s">
        <v>14721</v>
      </c>
      <c r="U2193" s="2" t="s">
        <v>14720</v>
      </c>
      <c r="V2193" s="2" t="s">
        <v>17281</v>
      </c>
      <c r="W2193" s="2" t="s">
        <v>248</v>
      </c>
      <c r="X2193" s="2" t="s">
        <v>5667</v>
      </c>
    </row>
    <row r="2194" spans="20:24" x14ac:dyDescent="0.25">
      <c r="T2194" s="2" t="s">
        <v>5681</v>
      </c>
      <c r="U2194" s="2" t="s">
        <v>5682</v>
      </c>
      <c r="V2194" s="2" t="s">
        <v>5683</v>
      </c>
      <c r="W2194" s="2" t="s">
        <v>692</v>
      </c>
      <c r="X2194" s="2" t="s">
        <v>5667</v>
      </c>
    </row>
    <row r="2195" spans="20:24" x14ac:dyDescent="0.25">
      <c r="T2195" s="2" t="s">
        <v>5678</v>
      </c>
      <c r="U2195" s="2" t="s">
        <v>5679</v>
      </c>
      <c r="V2195" s="2" t="s">
        <v>5680</v>
      </c>
      <c r="W2195" s="2" t="s">
        <v>129</v>
      </c>
      <c r="X2195" s="2" t="s">
        <v>5667</v>
      </c>
    </row>
    <row r="2196" spans="20:24" x14ac:dyDescent="0.25">
      <c r="T2196" s="2" t="s">
        <v>5675</v>
      </c>
      <c r="U2196" s="2" t="s">
        <v>5676</v>
      </c>
      <c r="V2196" s="2" t="s">
        <v>5677</v>
      </c>
      <c r="W2196" s="2" t="s">
        <v>230</v>
      </c>
      <c r="X2196" s="2" t="s">
        <v>5667</v>
      </c>
    </row>
    <row r="2197" spans="20:24" x14ac:dyDescent="0.25">
      <c r="T2197" s="2" t="s">
        <v>5672</v>
      </c>
      <c r="U2197" s="2" t="s">
        <v>5673</v>
      </c>
      <c r="V2197" s="2" t="s">
        <v>5674</v>
      </c>
      <c r="W2197" s="2" t="s">
        <v>5671</v>
      </c>
      <c r="X2197" s="2" t="s">
        <v>5667</v>
      </c>
    </row>
    <row r="2198" spans="20:24" x14ac:dyDescent="0.25">
      <c r="T2198" s="2" t="s">
        <v>5668</v>
      </c>
      <c r="U2198" s="2" t="s">
        <v>5669</v>
      </c>
      <c r="V2198" s="2" t="s">
        <v>5670</v>
      </c>
      <c r="W2198" s="2" t="s">
        <v>1165</v>
      </c>
      <c r="X2198" s="2" t="s">
        <v>5667</v>
      </c>
    </row>
    <row r="2199" spans="20:24" x14ac:dyDescent="0.25">
      <c r="T2199" s="2" t="s">
        <v>5664</v>
      </c>
      <c r="U2199" s="2" t="s">
        <v>5665</v>
      </c>
      <c r="V2199" s="2" t="s">
        <v>5666</v>
      </c>
      <c r="W2199" s="2" t="s">
        <v>5663</v>
      </c>
      <c r="X2199" s="2" t="s">
        <v>5658</v>
      </c>
    </row>
    <row r="2200" spans="20:24" x14ac:dyDescent="0.25">
      <c r="T2200" s="2" t="s">
        <v>5660</v>
      </c>
      <c r="U2200" s="2" t="s">
        <v>5661</v>
      </c>
      <c r="V2200" s="2" t="s">
        <v>5662</v>
      </c>
      <c r="W2200" s="2" t="s">
        <v>5659</v>
      </c>
      <c r="X2200" s="2" t="s">
        <v>5658</v>
      </c>
    </row>
    <row r="2201" spans="20:24" x14ac:dyDescent="0.25">
      <c r="T2201" s="2" t="s">
        <v>17055</v>
      </c>
      <c r="U2201" s="2" t="s">
        <v>17054</v>
      </c>
      <c r="V2201" s="2" t="s">
        <v>17053</v>
      </c>
      <c r="W2201" s="2" t="s">
        <v>8673</v>
      </c>
      <c r="X2201" s="2" t="s">
        <v>5654</v>
      </c>
    </row>
    <row r="2202" spans="20:24" x14ac:dyDescent="0.25">
      <c r="T2202" s="2" t="s">
        <v>5655</v>
      </c>
      <c r="U2202" s="2" t="s">
        <v>5656</v>
      </c>
      <c r="V2202" s="2" t="s">
        <v>5657</v>
      </c>
      <c r="W2202" s="2" t="s">
        <v>1464</v>
      </c>
      <c r="X2202" s="2" t="s">
        <v>5654</v>
      </c>
    </row>
    <row r="2203" spans="20:24" x14ac:dyDescent="0.25">
      <c r="T2203" s="2" t="s">
        <v>5651</v>
      </c>
      <c r="U2203" s="2" t="s">
        <v>5652</v>
      </c>
      <c r="V2203" s="2" t="s">
        <v>5653</v>
      </c>
      <c r="W2203" s="2" t="s">
        <v>248</v>
      </c>
      <c r="X2203" s="2" t="s">
        <v>5650</v>
      </c>
    </row>
    <row r="2204" spans="20:24" x14ac:dyDescent="0.25">
      <c r="T2204" s="2" t="s">
        <v>5647</v>
      </c>
      <c r="U2204" s="2" t="s">
        <v>5648</v>
      </c>
      <c r="V2204" s="2" t="s">
        <v>5649</v>
      </c>
      <c r="W2204" s="2" t="s">
        <v>129</v>
      </c>
      <c r="X2204" s="2" t="s">
        <v>5646</v>
      </c>
    </row>
    <row r="2205" spans="20:24" x14ac:dyDescent="0.25">
      <c r="T2205" s="2" t="s">
        <v>5643</v>
      </c>
      <c r="U2205" s="2" t="s">
        <v>5644</v>
      </c>
      <c r="V2205" s="2" t="s">
        <v>5645</v>
      </c>
      <c r="W2205" s="2" t="s">
        <v>103</v>
      </c>
      <c r="X2205" s="2" t="s">
        <v>5642</v>
      </c>
    </row>
    <row r="2206" spans="20:24" x14ac:dyDescent="0.25">
      <c r="T2206" s="2" t="s">
        <v>5639</v>
      </c>
      <c r="U2206" s="2" t="s">
        <v>5640</v>
      </c>
      <c r="V2206" s="2" t="s">
        <v>5641</v>
      </c>
      <c r="W2206" s="2" t="s">
        <v>555</v>
      </c>
      <c r="X2206" s="2" t="s">
        <v>5589</v>
      </c>
    </row>
    <row r="2207" spans="20:24" x14ac:dyDescent="0.25">
      <c r="T2207" s="2" t="s">
        <v>5636</v>
      </c>
      <c r="U2207" s="2" t="s">
        <v>5637</v>
      </c>
      <c r="V2207" s="2" t="s">
        <v>5638</v>
      </c>
      <c r="W2207" s="2" t="s">
        <v>5635</v>
      </c>
      <c r="X2207" s="2" t="s">
        <v>5589</v>
      </c>
    </row>
    <row r="2208" spans="20:24" x14ac:dyDescent="0.25">
      <c r="T2208" s="2" t="s">
        <v>5632</v>
      </c>
      <c r="U2208" s="2" t="s">
        <v>5633</v>
      </c>
      <c r="V2208" s="2" t="s">
        <v>5634</v>
      </c>
      <c r="W2208" s="2" t="s">
        <v>5631</v>
      </c>
      <c r="X2208" s="2" t="s">
        <v>5589</v>
      </c>
    </row>
    <row r="2209" spans="20:24" x14ac:dyDescent="0.25">
      <c r="T2209" s="2" t="s">
        <v>5629</v>
      </c>
      <c r="U2209" s="2" t="s">
        <v>5630</v>
      </c>
      <c r="V2209" s="2" t="s">
        <v>17056</v>
      </c>
      <c r="W2209" s="2" t="s">
        <v>2879</v>
      </c>
      <c r="X2209" s="2" t="s">
        <v>5589</v>
      </c>
    </row>
    <row r="2210" spans="20:24" x14ac:dyDescent="0.25">
      <c r="T2210" s="2" t="s">
        <v>5626</v>
      </c>
      <c r="U2210" s="2" t="s">
        <v>5627</v>
      </c>
      <c r="V2210" s="2" t="s">
        <v>5628</v>
      </c>
      <c r="W2210" s="2" t="s">
        <v>348</v>
      </c>
      <c r="X2210" s="2" t="s">
        <v>5589</v>
      </c>
    </row>
    <row r="2211" spans="20:24" x14ac:dyDescent="0.25">
      <c r="T2211" s="2" t="s">
        <v>5623</v>
      </c>
      <c r="U2211" s="2" t="s">
        <v>5624</v>
      </c>
      <c r="V2211" s="2" t="s">
        <v>5625</v>
      </c>
      <c r="W2211" s="2" t="s">
        <v>84</v>
      </c>
      <c r="X2211" s="2" t="s">
        <v>5589</v>
      </c>
    </row>
    <row r="2212" spans="20:24" x14ac:dyDescent="0.25">
      <c r="T2212" s="2" t="s">
        <v>5620</v>
      </c>
      <c r="U2212" s="2" t="s">
        <v>5621</v>
      </c>
      <c r="V2212" s="2" t="s">
        <v>5622</v>
      </c>
      <c r="W2212" s="2" t="s">
        <v>543</v>
      </c>
      <c r="X2212" s="2" t="s">
        <v>5589</v>
      </c>
    </row>
    <row r="2213" spans="20:24" x14ac:dyDescent="0.25">
      <c r="T2213" s="2" t="s">
        <v>5617</v>
      </c>
      <c r="U2213" s="2" t="s">
        <v>5618</v>
      </c>
      <c r="V2213" s="2" t="s">
        <v>5619</v>
      </c>
      <c r="W2213" s="2" t="s">
        <v>5616</v>
      </c>
      <c r="X2213" s="2" t="s">
        <v>5589</v>
      </c>
    </row>
    <row r="2214" spans="20:24" x14ac:dyDescent="0.25">
      <c r="T2214" s="2" t="s">
        <v>5613</v>
      </c>
      <c r="U2214" s="2" t="s">
        <v>5614</v>
      </c>
      <c r="V2214" s="2" t="s">
        <v>5615</v>
      </c>
      <c r="W2214" s="2" t="s">
        <v>147</v>
      </c>
      <c r="X2214" s="2" t="s">
        <v>5589</v>
      </c>
    </row>
    <row r="2215" spans="20:24" x14ac:dyDescent="0.25">
      <c r="T2215" s="2" t="s">
        <v>5610</v>
      </c>
      <c r="U2215" s="2" t="s">
        <v>5611</v>
      </c>
      <c r="V2215" s="2" t="s">
        <v>5612</v>
      </c>
      <c r="W2215" s="2" t="s">
        <v>277</v>
      </c>
      <c r="X2215" s="2" t="s">
        <v>5589</v>
      </c>
    </row>
    <row r="2216" spans="20:24" x14ac:dyDescent="0.25">
      <c r="T2216" s="2" t="s">
        <v>5607</v>
      </c>
      <c r="U2216" s="2" t="s">
        <v>5608</v>
      </c>
      <c r="V2216" s="2" t="s">
        <v>5609</v>
      </c>
      <c r="W2216" s="2" t="s">
        <v>5606</v>
      </c>
      <c r="X2216" s="2" t="s">
        <v>5589</v>
      </c>
    </row>
    <row r="2217" spans="20:24" x14ac:dyDescent="0.25">
      <c r="T2217" s="2" t="s">
        <v>5603</v>
      </c>
      <c r="U2217" s="2" t="s">
        <v>5604</v>
      </c>
      <c r="V2217" s="2" t="s">
        <v>5605</v>
      </c>
      <c r="W2217" s="2" t="s">
        <v>2098</v>
      </c>
      <c r="X2217" s="2" t="s">
        <v>5589</v>
      </c>
    </row>
    <row r="2218" spans="20:24" x14ac:dyDescent="0.25">
      <c r="T2218" s="2" t="s">
        <v>5600</v>
      </c>
      <c r="U2218" s="2" t="s">
        <v>5601</v>
      </c>
      <c r="V2218" s="2" t="s">
        <v>5602</v>
      </c>
      <c r="W2218" s="2" t="s">
        <v>5599</v>
      </c>
      <c r="X2218" s="2" t="s">
        <v>5589</v>
      </c>
    </row>
    <row r="2219" spans="20:24" x14ac:dyDescent="0.25">
      <c r="T2219" s="2" t="s">
        <v>5596</v>
      </c>
      <c r="U2219" s="2" t="s">
        <v>5597</v>
      </c>
      <c r="V2219" s="2" t="s">
        <v>5598</v>
      </c>
      <c r="W2219" s="2" t="s">
        <v>2172</v>
      </c>
      <c r="X2219" s="2" t="s">
        <v>5589</v>
      </c>
    </row>
    <row r="2220" spans="20:24" x14ac:dyDescent="0.25">
      <c r="T2220" s="2" t="s">
        <v>5593</v>
      </c>
      <c r="U2220" s="2" t="s">
        <v>5594</v>
      </c>
      <c r="V2220" s="2" t="s">
        <v>5595</v>
      </c>
      <c r="W2220" s="2" t="s">
        <v>1808</v>
      </c>
      <c r="X2220" s="2" t="s">
        <v>5589</v>
      </c>
    </row>
    <row r="2221" spans="20:24" x14ac:dyDescent="0.25">
      <c r="T2221" s="2" t="s">
        <v>5590</v>
      </c>
      <c r="U2221" s="2" t="s">
        <v>5591</v>
      </c>
      <c r="V2221" s="2" t="s">
        <v>5592</v>
      </c>
      <c r="W2221" s="2" t="s">
        <v>5487</v>
      </c>
      <c r="X2221" s="2" t="s">
        <v>5589</v>
      </c>
    </row>
    <row r="2222" spans="20:24" x14ac:dyDescent="0.25">
      <c r="T2222" s="2" t="s">
        <v>5586</v>
      </c>
      <c r="U2222" s="2" t="s">
        <v>5587</v>
      </c>
      <c r="V2222" s="2" t="s">
        <v>5588</v>
      </c>
      <c r="W2222" s="2" t="s">
        <v>5585</v>
      </c>
      <c r="X2222" s="2" t="s">
        <v>5584</v>
      </c>
    </row>
    <row r="2223" spans="20:24" x14ac:dyDescent="0.25">
      <c r="T2223" s="2" t="s">
        <v>5581</v>
      </c>
      <c r="U2223" s="2" t="s">
        <v>5582</v>
      </c>
      <c r="V2223" s="2" t="s">
        <v>5583</v>
      </c>
      <c r="W2223" s="2" t="s">
        <v>5580</v>
      </c>
      <c r="X2223" s="2" t="s">
        <v>5576</v>
      </c>
    </row>
    <row r="2224" spans="20:24" x14ac:dyDescent="0.25">
      <c r="T2224" s="2" t="s">
        <v>5577</v>
      </c>
      <c r="U2224" s="2" t="s">
        <v>5578</v>
      </c>
      <c r="V2224" s="2" t="s">
        <v>5579</v>
      </c>
      <c r="W2224" s="2" t="s">
        <v>374</v>
      </c>
      <c r="X2224" s="2" t="s">
        <v>5576</v>
      </c>
    </row>
    <row r="2225" spans="20:24" x14ac:dyDescent="0.25">
      <c r="T2225" s="2" t="s">
        <v>5573</v>
      </c>
      <c r="U2225" s="2" t="s">
        <v>5574</v>
      </c>
      <c r="V2225" s="2" t="s">
        <v>5575</v>
      </c>
      <c r="W2225" s="2" t="s">
        <v>3701</v>
      </c>
      <c r="X2225" s="2" t="s">
        <v>5572</v>
      </c>
    </row>
    <row r="2226" spans="20:24" x14ac:dyDescent="0.25">
      <c r="T2226" s="2" t="s">
        <v>17059</v>
      </c>
      <c r="U2226" s="2" t="s">
        <v>17058</v>
      </c>
      <c r="V2226" s="2" t="s">
        <v>17057</v>
      </c>
      <c r="W2226" s="2" t="s">
        <v>198</v>
      </c>
      <c r="X2226" s="2" t="s">
        <v>17060</v>
      </c>
    </row>
    <row r="2227" spans="20:24" x14ac:dyDescent="0.25">
      <c r="T2227" s="2" t="s">
        <v>5569</v>
      </c>
      <c r="U2227" s="2" t="s">
        <v>5570</v>
      </c>
      <c r="V2227" s="2" t="s">
        <v>5571</v>
      </c>
      <c r="W2227" s="2" t="s">
        <v>193</v>
      </c>
      <c r="X2227" s="2" t="s">
        <v>5568</v>
      </c>
    </row>
    <row r="2228" spans="20:24" x14ac:dyDescent="0.25">
      <c r="T2228" s="2" t="s">
        <v>5565</v>
      </c>
      <c r="U2228" s="2" t="s">
        <v>5566</v>
      </c>
      <c r="V2228" s="2" t="s">
        <v>5567</v>
      </c>
      <c r="W2228" s="2" t="s">
        <v>84</v>
      </c>
      <c r="X2228" s="2" t="s">
        <v>5555</v>
      </c>
    </row>
    <row r="2229" spans="20:24" x14ac:dyDescent="0.25">
      <c r="T2229" s="2" t="s">
        <v>5562</v>
      </c>
      <c r="U2229" s="2" t="s">
        <v>5563</v>
      </c>
      <c r="V2229" s="2" t="s">
        <v>5564</v>
      </c>
      <c r="W2229" s="2" t="s">
        <v>147</v>
      </c>
      <c r="X2229" s="2" t="s">
        <v>5555</v>
      </c>
    </row>
    <row r="2230" spans="20:24" x14ac:dyDescent="0.25">
      <c r="T2230" s="2" t="s">
        <v>17473</v>
      </c>
      <c r="U2230" s="2" t="s">
        <v>17472</v>
      </c>
      <c r="V2230" s="2" t="s">
        <v>17471</v>
      </c>
      <c r="W2230" s="2" t="s">
        <v>3251</v>
      </c>
      <c r="X2230" s="2" t="s">
        <v>5555</v>
      </c>
    </row>
    <row r="2231" spans="20:24" x14ac:dyDescent="0.25">
      <c r="T2231" s="2" t="s">
        <v>5559</v>
      </c>
      <c r="U2231" s="2" t="s">
        <v>5560</v>
      </c>
      <c r="V2231" s="2" t="s">
        <v>5561</v>
      </c>
      <c r="W2231" s="2" t="s">
        <v>127</v>
      </c>
      <c r="X2231" s="2" t="s">
        <v>5555</v>
      </c>
    </row>
    <row r="2232" spans="20:24" x14ac:dyDescent="0.25">
      <c r="T2232" s="2" t="s">
        <v>5556</v>
      </c>
      <c r="U2232" s="2" t="s">
        <v>5557</v>
      </c>
      <c r="V2232" s="2" t="s">
        <v>5558</v>
      </c>
      <c r="W2232" s="2" t="s">
        <v>331</v>
      </c>
      <c r="X2232" s="2" t="s">
        <v>5555</v>
      </c>
    </row>
    <row r="2233" spans="20:24" x14ac:dyDescent="0.25">
      <c r="T2233" s="2" t="s">
        <v>5553</v>
      </c>
      <c r="U2233" s="2" t="s">
        <v>5554</v>
      </c>
      <c r="V2233" s="2" t="s">
        <v>17061</v>
      </c>
      <c r="W2233" s="2" t="s">
        <v>2856</v>
      </c>
      <c r="X2233" s="2" t="s">
        <v>5552</v>
      </c>
    </row>
    <row r="2234" spans="20:24" x14ac:dyDescent="0.25">
      <c r="T2234" s="2" t="s">
        <v>5549</v>
      </c>
      <c r="U2234" s="2" t="s">
        <v>5550</v>
      </c>
      <c r="V2234" s="2" t="s">
        <v>5551</v>
      </c>
      <c r="W2234" s="2" t="s">
        <v>629</v>
      </c>
      <c r="X2234" s="2" t="s">
        <v>5548</v>
      </c>
    </row>
    <row r="2235" spans="20:24" x14ac:dyDescent="0.25">
      <c r="T2235" s="2" t="s">
        <v>18019</v>
      </c>
      <c r="U2235" s="2" t="s">
        <v>18018</v>
      </c>
      <c r="V2235" s="2" t="s">
        <v>18017</v>
      </c>
      <c r="W2235" s="2" t="s">
        <v>18020</v>
      </c>
      <c r="X2235" s="2" t="s">
        <v>5547</v>
      </c>
    </row>
    <row r="2236" spans="20:24" x14ac:dyDescent="0.25">
      <c r="T2236" s="2" t="s">
        <v>5544</v>
      </c>
      <c r="U2236" s="2" t="s">
        <v>5545</v>
      </c>
      <c r="V2236" s="2" t="s">
        <v>5546</v>
      </c>
      <c r="W2236" s="2" t="s">
        <v>5543</v>
      </c>
      <c r="X2236" s="2" t="s">
        <v>5542</v>
      </c>
    </row>
    <row r="2237" spans="20:24" x14ac:dyDescent="0.25">
      <c r="T2237" s="2" t="s">
        <v>5539</v>
      </c>
      <c r="U2237" s="2" t="s">
        <v>5540</v>
      </c>
      <c r="V2237" s="2" t="s">
        <v>5541</v>
      </c>
      <c r="W2237" s="2" t="s">
        <v>230</v>
      </c>
      <c r="X2237" s="2" t="s">
        <v>5538</v>
      </c>
    </row>
    <row r="2238" spans="20:24" x14ac:dyDescent="0.25">
      <c r="T2238" s="2" t="s">
        <v>5535</v>
      </c>
      <c r="U2238" s="2" t="s">
        <v>5536</v>
      </c>
      <c r="V2238" s="2" t="s">
        <v>5537</v>
      </c>
      <c r="W2238" s="2" t="s">
        <v>5534</v>
      </c>
      <c r="X2238" s="2" t="s">
        <v>5533</v>
      </c>
    </row>
    <row r="2239" spans="20:24" x14ac:dyDescent="0.25">
      <c r="T2239" s="2" t="s">
        <v>5531</v>
      </c>
      <c r="U2239" s="2" t="s">
        <v>5532</v>
      </c>
      <c r="V2239" s="2" t="s">
        <v>17062</v>
      </c>
      <c r="W2239" s="2" t="s">
        <v>173</v>
      </c>
      <c r="X2239" s="2" t="s">
        <v>5527</v>
      </c>
    </row>
    <row r="2240" spans="20:24" x14ac:dyDescent="0.25">
      <c r="T2240" s="2" t="s">
        <v>5528</v>
      </c>
      <c r="U2240" s="2" t="s">
        <v>5529</v>
      </c>
      <c r="V2240" s="2" t="s">
        <v>5530</v>
      </c>
      <c r="W2240" s="2" t="s">
        <v>2172</v>
      </c>
      <c r="X2240" s="2" t="s">
        <v>5527</v>
      </c>
    </row>
    <row r="2241" spans="20:24" x14ac:dyDescent="0.25">
      <c r="T2241" s="2" t="s">
        <v>5524</v>
      </c>
      <c r="U2241" s="2" t="s">
        <v>5525</v>
      </c>
      <c r="V2241" s="2" t="s">
        <v>5526</v>
      </c>
      <c r="W2241" s="2" t="s">
        <v>282</v>
      </c>
      <c r="X2241" s="2" t="s">
        <v>5523</v>
      </c>
    </row>
    <row r="2242" spans="20:24" x14ac:dyDescent="0.25">
      <c r="T2242" s="2" t="s">
        <v>5520</v>
      </c>
      <c r="U2242" s="2" t="s">
        <v>5521</v>
      </c>
      <c r="V2242" s="2" t="s">
        <v>5522</v>
      </c>
      <c r="W2242" s="2" t="s">
        <v>1407</v>
      </c>
      <c r="X2242" s="2" t="s">
        <v>5519</v>
      </c>
    </row>
    <row r="2243" spans="20:24" x14ac:dyDescent="0.25">
      <c r="T2243" s="2" t="s">
        <v>5516</v>
      </c>
      <c r="U2243" s="2" t="s">
        <v>5517</v>
      </c>
      <c r="V2243" s="2" t="s">
        <v>5518</v>
      </c>
      <c r="W2243" s="2" t="s">
        <v>5515</v>
      </c>
      <c r="X2243" s="2" t="s">
        <v>5514</v>
      </c>
    </row>
    <row r="2244" spans="20:24" x14ac:dyDescent="0.25">
      <c r="T2244" s="2" t="s">
        <v>5511</v>
      </c>
      <c r="U2244" s="2" t="s">
        <v>5512</v>
      </c>
      <c r="V2244" s="2" t="s">
        <v>5513</v>
      </c>
      <c r="W2244" s="2" t="s">
        <v>735</v>
      </c>
      <c r="X2244" s="2" t="s">
        <v>5510</v>
      </c>
    </row>
    <row r="2245" spans="20:24" x14ac:dyDescent="0.25">
      <c r="T2245" s="2" t="s">
        <v>5507</v>
      </c>
      <c r="U2245" s="2" t="s">
        <v>5508</v>
      </c>
      <c r="V2245" s="2" t="s">
        <v>5509</v>
      </c>
      <c r="W2245" s="2" t="s">
        <v>577</v>
      </c>
      <c r="X2245" s="2" t="s">
        <v>5506</v>
      </c>
    </row>
    <row r="2246" spans="20:24" x14ac:dyDescent="0.25">
      <c r="T2246" s="2" t="s">
        <v>5503</v>
      </c>
      <c r="U2246" s="2" t="s">
        <v>5504</v>
      </c>
      <c r="V2246" s="2" t="s">
        <v>5505</v>
      </c>
      <c r="W2246" s="2" t="s">
        <v>5502</v>
      </c>
      <c r="X2246" s="2" t="s">
        <v>5497</v>
      </c>
    </row>
    <row r="2247" spans="20:24" x14ac:dyDescent="0.25">
      <c r="T2247" s="2" t="s">
        <v>5499</v>
      </c>
      <c r="U2247" s="2" t="s">
        <v>5500</v>
      </c>
      <c r="V2247" s="2" t="s">
        <v>5501</v>
      </c>
      <c r="W2247" s="2" t="s">
        <v>5498</v>
      </c>
      <c r="X2247" s="2" t="s">
        <v>5497</v>
      </c>
    </row>
    <row r="2248" spans="20:24" x14ac:dyDescent="0.25">
      <c r="T2248" s="2" t="s">
        <v>5494</v>
      </c>
      <c r="U2248" s="2" t="s">
        <v>5495</v>
      </c>
      <c r="V2248" s="2" t="s">
        <v>5496</v>
      </c>
      <c r="W2248" s="2" t="s">
        <v>3251</v>
      </c>
      <c r="X2248" s="2" t="s">
        <v>5490</v>
      </c>
    </row>
    <row r="2249" spans="20:24" x14ac:dyDescent="0.25">
      <c r="T2249" s="2" t="s">
        <v>5491</v>
      </c>
      <c r="U2249" s="2" t="s">
        <v>5492</v>
      </c>
      <c r="V2249" s="2" t="s">
        <v>5493</v>
      </c>
      <c r="W2249" s="2" t="s">
        <v>367</v>
      </c>
      <c r="X2249" s="2" t="s">
        <v>5490</v>
      </c>
    </row>
    <row r="2250" spans="20:24" x14ac:dyDescent="0.25">
      <c r="T2250" s="2" t="s">
        <v>17474</v>
      </c>
      <c r="U2250" s="2" t="s">
        <v>5488</v>
      </c>
      <c r="V2250" s="2" t="s">
        <v>5489</v>
      </c>
      <c r="W2250" s="2" t="s">
        <v>5487</v>
      </c>
      <c r="X2250" s="2" t="s">
        <v>5486</v>
      </c>
    </row>
    <row r="2251" spans="20:24" x14ac:dyDescent="0.25">
      <c r="T2251" s="2" t="s">
        <v>5483</v>
      </c>
      <c r="U2251" s="2" t="s">
        <v>5484</v>
      </c>
      <c r="V2251" s="2" t="s">
        <v>5485</v>
      </c>
      <c r="W2251" s="2" t="s">
        <v>1371</v>
      </c>
      <c r="X2251" s="2" t="s">
        <v>5482</v>
      </c>
    </row>
    <row r="2252" spans="20:24" x14ac:dyDescent="0.25">
      <c r="T2252" s="2" t="s">
        <v>5479</v>
      </c>
      <c r="U2252" s="2" t="s">
        <v>5480</v>
      </c>
      <c r="V2252" s="2" t="s">
        <v>5481</v>
      </c>
      <c r="W2252" s="2" t="s">
        <v>5478</v>
      </c>
      <c r="X2252" s="2" t="s">
        <v>5477</v>
      </c>
    </row>
    <row r="2253" spans="20:24" x14ac:dyDescent="0.25">
      <c r="T2253" s="2" t="s">
        <v>5474</v>
      </c>
      <c r="U2253" s="2" t="s">
        <v>5475</v>
      </c>
      <c r="V2253" s="2" t="s">
        <v>5476</v>
      </c>
      <c r="W2253" s="2" t="s">
        <v>207</v>
      </c>
      <c r="X2253" s="2" t="s">
        <v>5473</v>
      </c>
    </row>
    <row r="2254" spans="20:24" x14ac:dyDescent="0.25">
      <c r="T2254" s="2" t="s">
        <v>18023</v>
      </c>
      <c r="U2254" s="2" t="s">
        <v>18022</v>
      </c>
      <c r="V2254" s="2" t="s">
        <v>18021</v>
      </c>
      <c r="W2254" s="2" t="s">
        <v>2068</v>
      </c>
      <c r="X2254" s="2" t="s">
        <v>5452</v>
      </c>
    </row>
    <row r="2255" spans="20:24" x14ac:dyDescent="0.25">
      <c r="T2255" s="2" t="s">
        <v>5466</v>
      </c>
      <c r="U2255" s="2" t="s">
        <v>5467</v>
      </c>
      <c r="V2255" s="2" t="s">
        <v>5468</v>
      </c>
      <c r="W2255" s="2" t="s">
        <v>445</v>
      </c>
      <c r="X2255" s="2" t="s">
        <v>5452</v>
      </c>
    </row>
    <row r="2256" spans="20:24" x14ac:dyDescent="0.25">
      <c r="T2256" s="2" t="s">
        <v>5463</v>
      </c>
      <c r="U2256" s="2" t="s">
        <v>5464</v>
      </c>
      <c r="V2256" s="2" t="s">
        <v>5465</v>
      </c>
      <c r="W2256" s="2" t="s">
        <v>655</v>
      </c>
      <c r="X2256" s="2" t="s">
        <v>5452</v>
      </c>
    </row>
    <row r="2257" spans="20:24" x14ac:dyDescent="0.25">
      <c r="T2257" s="2" t="s">
        <v>5460</v>
      </c>
      <c r="U2257" s="2" t="s">
        <v>5461</v>
      </c>
      <c r="V2257" s="2" t="s">
        <v>5462</v>
      </c>
      <c r="W2257" s="2" t="s">
        <v>248</v>
      </c>
      <c r="X2257" s="2" t="s">
        <v>5452</v>
      </c>
    </row>
    <row r="2258" spans="20:24" x14ac:dyDescent="0.25">
      <c r="T2258" s="2" t="s">
        <v>5457</v>
      </c>
      <c r="U2258" s="2" t="s">
        <v>5458</v>
      </c>
      <c r="V2258" s="2" t="s">
        <v>5459</v>
      </c>
      <c r="W2258" s="2" t="s">
        <v>1294</v>
      </c>
      <c r="X2258" s="2" t="s">
        <v>5452</v>
      </c>
    </row>
    <row r="2259" spans="20:24" x14ac:dyDescent="0.25">
      <c r="T2259" s="2" t="s">
        <v>5454</v>
      </c>
      <c r="U2259" s="2" t="s">
        <v>5455</v>
      </c>
      <c r="V2259" s="2" t="s">
        <v>5456</v>
      </c>
      <c r="W2259" s="2" t="s">
        <v>5453</v>
      </c>
      <c r="X2259" s="2" t="s">
        <v>5452</v>
      </c>
    </row>
    <row r="2260" spans="20:24" x14ac:dyDescent="0.25">
      <c r="T2260" s="2" t="s">
        <v>17475</v>
      </c>
      <c r="U2260" s="2" t="s">
        <v>5471</v>
      </c>
      <c r="V2260" s="2" t="s">
        <v>5472</v>
      </c>
      <c r="W2260" s="2" t="s">
        <v>5470</v>
      </c>
      <c r="X2260" s="2" t="s">
        <v>5469</v>
      </c>
    </row>
    <row r="2261" spans="20:24" x14ac:dyDescent="0.25">
      <c r="T2261" s="2" t="s">
        <v>5449</v>
      </c>
      <c r="U2261" s="2" t="s">
        <v>5450</v>
      </c>
      <c r="V2261" s="2" t="s">
        <v>5451</v>
      </c>
      <c r="W2261" s="2" t="s">
        <v>1362</v>
      </c>
      <c r="X2261" s="2" t="s">
        <v>5448</v>
      </c>
    </row>
    <row r="2262" spans="20:24" x14ac:dyDescent="0.25">
      <c r="T2262" s="2" t="s">
        <v>5445</v>
      </c>
      <c r="U2262" s="2" t="s">
        <v>5446</v>
      </c>
      <c r="V2262" s="2" t="s">
        <v>5447</v>
      </c>
      <c r="W2262" s="2" t="s">
        <v>1362</v>
      </c>
      <c r="X2262" s="2" t="s">
        <v>5444</v>
      </c>
    </row>
    <row r="2263" spans="20:24" x14ac:dyDescent="0.25">
      <c r="T2263" s="2" t="s">
        <v>5441</v>
      </c>
      <c r="U2263" s="2" t="s">
        <v>5442</v>
      </c>
      <c r="V2263" s="2" t="s">
        <v>5443</v>
      </c>
      <c r="W2263" s="2" t="s">
        <v>1057</v>
      </c>
      <c r="X2263" s="2" t="s">
        <v>5440</v>
      </c>
    </row>
    <row r="2264" spans="20:24" x14ac:dyDescent="0.25">
      <c r="T2264" s="2" t="s">
        <v>5437</v>
      </c>
      <c r="U2264" s="2" t="s">
        <v>5438</v>
      </c>
      <c r="V2264" s="2" t="s">
        <v>5439</v>
      </c>
      <c r="W2264" s="2" t="s">
        <v>606</v>
      </c>
      <c r="X2264" s="2" t="s">
        <v>668</v>
      </c>
    </row>
    <row r="2265" spans="20:24" x14ac:dyDescent="0.25">
      <c r="T2265" s="2" t="s">
        <v>5434</v>
      </c>
      <c r="U2265" s="2" t="s">
        <v>5435</v>
      </c>
      <c r="V2265" s="2" t="s">
        <v>5436</v>
      </c>
      <c r="W2265" s="2" t="s">
        <v>5433</v>
      </c>
      <c r="X2265" s="2" t="s">
        <v>5429</v>
      </c>
    </row>
    <row r="2266" spans="20:24" x14ac:dyDescent="0.25">
      <c r="T2266" s="2" t="s">
        <v>5430</v>
      </c>
      <c r="U2266" s="2" t="s">
        <v>5431</v>
      </c>
      <c r="V2266" s="2" t="s">
        <v>5432</v>
      </c>
      <c r="W2266" s="2" t="s">
        <v>500</v>
      </c>
      <c r="X2266" s="2" t="s">
        <v>5429</v>
      </c>
    </row>
    <row r="2267" spans="20:24" x14ac:dyDescent="0.25">
      <c r="T2267" s="2" t="s">
        <v>5427</v>
      </c>
      <c r="U2267" s="2" t="s">
        <v>5428</v>
      </c>
      <c r="V2267" s="2" t="s">
        <v>17063</v>
      </c>
      <c r="W2267" s="2" t="s">
        <v>606</v>
      </c>
      <c r="X2267" s="2" t="s">
        <v>5423</v>
      </c>
    </row>
    <row r="2268" spans="20:24" x14ac:dyDescent="0.25">
      <c r="T2268" s="2" t="s">
        <v>5424</v>
      </c>
      <c r="U2268" s="2" t="s">
        <v>5425</v>
      </c>
      <c r="V2268" s="2" t="s">
        <v>5426</v>
      </c>
      <c r="W2268" s="2" t="s">
        <v>2856</v>
      </c>
      <c r="X2268" s="2" t="s">
        <v>5423</v>
      </c>
    </row>
    <row r="2269" spans="20:24" x14ac:dyDescent="0.25">
      <c r="T2269" s="2" t="s">
        <v>5420</v>
      </c>
      <c r="U2269" s="2" t="s">
        <v>5421</v>
      </c>
      <c r="V2269" s="2" t="s">
        <v>5422</v>
      </c>
      <c r="W2269" s="2" t="s">
        <v>3263</v>
      </c>
      <c r="X2269" s="2" t="s">
        <v>5419</v>
      </c>
    </row>
    <row r="2270" spans="20:24" x14ac:dyDescent="0.25">
      <c r="T2270" s="2" t="s">
        <v>5416</v>
      </c>
      <c r="U2270" s="2" t="s">
        <v>5417</v>
      </c>
      <c r="V2270" s="2" t="s">
        <v>5418</v>
      </c>
      <c r="W2270" s="2" t="s">
        <v>5415</v>
      </c>
      <c r="X2270" s="2" t="s">
        <v>5414</v>
      </c>
    </row>
    <row r="2271" spans="20:24" x14ac:dyDescent="0.25">
      <c r="T2271" s="2" t="s">
        <v>18024</v>
      </c>
      <c r="U2271" s="2" t="s">
        <v>5412</v>
      </c>
      <c r="V2271" s="2" t="s">
        <v>5413</v>
      </c>
      <c r="W2271" s="2" t="s">
        <v>516</v>
      </c>
      <c r="X2271" s="2" t="s">
        <v>5411</v>
      </c>
    </row>
    <row r="2272" spans="20:24" x14ac:dyDescent="0.25">
      <c r="T2272" s="2" t="s">
        <v>5408</v>
      </c>
      <c r="U2272" s="2" t="s">
        <v>5409</v>
      </c>
      <c r="V2272" s="2" t="s">
        <v>5410</v>
      </c>
      <c r="W2272" s="2" t="s">
        <v>5407</v>
      </c>
      <c r="X2272" s="2" t="s">
        <v>5406</v>
      </c>
    </row>
    <row r="2273" spans="20:24" x14ac:dyDescent="0.25">
      <c r="T2273" s="2" t="s">
        <v>5403</v>
      </c>
      <c r="U2273" s="2" t="s">
        <v>5404</v>
      </c>
      <c r="V2273" s="2" t="s">
        <v>5405</v>
      </c>
      <c r="W2273" s="2" t="s">
        <v>111</v>
      </c>
      <c r="X2273" s="2" t="s">
        <v>5402</v>
      </c>
    </row>
    <row r="2274" spans="20:24" x14ac:dyDescent="0.25">
      <c r="T2274" s="2" t="s">
        <v>5399</v>
      </c>
      <c r="U2274" s="2" t="s">
        <v>5400</v>
      </c>
      <c r="V2274" s="2" t="s">
        <v>5401</v>
      </c>
      <c r="W2274" s="2" t="s">
        <v>543</v>
      </c>
      <c r="X2274" s="2" t="s">
        <v>5398</v>
      </c>
    </row>
    <row r="2275" spans="20:24" x14ac:dyDescent="0.25">
      <c r="T2275" s="2" t="s">
        <v>5395</v>
      </c>
      <c r="U2275" s="2" t="s">
        <v>5396</v>
      </c>
      <c r="V2275" s="2" t="s">
        <v>5397</v>
      </c>
      <c r="W2275" s="2" t="s">
        <v>5394</v>
      </c>
      <c r="X2275" s="2" t="s">
        <v>5383</v>
      </c>
    </row>
    <row r="2276" spans="20:24" x14ac:dyDescent="0.25">
      <c r="T2276" s="2" t="s">
        <v>5391</v>
      </c>
      <c r="U2276" s="2" t="s">
        <v>5392</v>
      </c>
      <c r="V2276" s="2" t="s">
        <v>5393</v>
      </c>
      <c r="W2276" s="2" t="s">
        <v>4708</v>
      </c>
      <c r="X2276" s="2" t="s">
        <v>5383</v>
      </c>
    </row>
    <row r="2277" spans="20:24" x14ac:dyDescent="0.25">
      <c r="T2277" s="2" t="s">
        <v>5388</v>
      </c>
      <c r="U2277" s="2" t="s">
        <v>5389</v>
      </c>
      <c r="V2277" s="2" t="s">
        <v>5390</v>
      </c>
      <c r="W2277" s="2" t="s">
        <v>5387</v>
      </c>
      <c r="X2277" s="2" t="s">
        <v>5383</v>
      </c>
    </row>
    <row r="2278" spans="20:24" x14ac:dyDescent="0.25">
      <c r="T2278" s="2" t="s">
        <v>5384</v>
      </c>
      <c r="U2278" s="2" t="s">
        <v>5385</v>
      </c>
      <c r="V2278" s="2" t="s">
        <v>5386</v>
      </c>
      <c r="W2278" s="2" t="s">
        <v>692</v>
      </c>
      <c r="X2278" s="2" t="s">
        <v>5383</v>
      </c>
    </row>
    <row r="2279" spans="20:24" x14ac:dyDescent="0.25">
      <c r="T2279" s="2" t="s">
        <v>5380</v>
      </c>
      <c r="U2279" s="2" t="s">
        <v>5381</v>
      </c>
      <c r="V2279" s="2" t="s">
        <v>5382</v>
      </c>
      <c r="W2279" s="2" t="s">
        <v>107</v>
      </c>
      <c r="X2279" s="2" t="s">
        <v>5379</v>
      </c>
    </row>
    <row r="2280" spans="20:24" x14ac:dyDescent="0.25">
      <c r="T2280" s="2" t="s">
        <v>5376</v>
      </c>
      <c r="U2280" s="2" t="s">
        <v>5377</v>
      </c>
      <c r="V2280" s="2" t="s">
        <v>5378</v>
      </c>
      <c r="W2280" s="2" t="s">
        <v>1391</v>
      </c>
      <c r="X2280" s="2" t="s">
        <v>5375</v>
      </c>
    </row>
    <row r="2281" spans="20:24" x14ac:dyDescent="0.25">
      <c r="T2281" s="2" t="s">
        <v>5372</v>
      </c>
      <c r="U2281" s="2" t="s">
        <v>5373</v>
      </c>
      <c r="V2281" s="2" t="s">
        <v>5374</v>
      </c>
      <c r="W2281" s="2" t="s">
        <v>5371</v>
      </c>
      <c r="X2281" s="2" t="s">
        <v>5370</v>
      </c>
    </row>
    <row r="2282" spans="20:24" x14ac:dyDescent="0.25">
      <c r="T2282" s="2" t="s">
        <v>5367</v>
      </c>
      <c r="U2282" s="2" t="s">
        <v>5368</v>
      </c>
      <c r="V2282" s="2" t="s">
        <v>5369</v>
      </c>
      <c r="W2282" s="2" t="s">
        <v>3263</v>
      </c>
      <c r="X2282" s="2" t="s">
        <v>5366</v>
      </c>
    </row>
    <row r="2283" spans="20:24" x14ac:dyDescent="0.25">
      <c r="T2283" s="2" t="s">
        <v>5363</v>
      </c>
      <c r="U2283" s="2" t="s">
        <v>5364</v>
      </c>
      <c r="V2283" s="2" t="s">
        <v>5365</v>
      </c>
      <c r="W2283" s="2" t="s">
        <v>482</v>
      </c>
      <c r="X2283" s="2" t="s">
        <v>5362</v>
      </c>
    </row>
    <row r="2284" spans="20:24" x14ac:dyDescent="0.25">
      <c r="T2284" s="2" t="s">
        <v>5359</v>
      </c>
      <c r="U2284" s="2" t="s">
        <v>5360</v>
      </c>
      <c r="V2284" s="2" t="s">
        <v>5361</v>
      </c>
      <c r="W2284" s="2" t="s">
        <v>5358</v>
      </c>
      <c r="X2284" s="2" t="s">
        <v>5357</v>
      </c>
    </row>
    <row r="2285" spans="20:24" x14ac:dyDescent="0.25">
      <c r="T2285" s="2" t="s">
        <v>5354</v>
      </c>
      <c r="U2285" s="2" t="s">
        <v>5355</v>
      </c>
      <c r="V2285" s="2" t="s">
        <v>5356</v>
      </c>
      <c r="W2285" s="2" t="s">
        <v>103</v>
      </c>
      <c r="X2285" s="2" t="s">
        <v>5353</v>
      </c>
    </row>
    <row r="2286" spans="20:24" x14ac:dyDescent="0.25">
      <c r="T2286" s="2" t="s">
        <v>5350</v>
      </c>
      <c r="U2286" s="2" t="s">
        <v>5351</v>
      </c>
      <c r="V2286" s="2" t="s">
        <v>5352</v>
      </c>
      <c r="W2286" s="2" t="s">
        <v>103</v>
      </c>
      <c r="X2286" s="2" t="s">
        <v>5349</v>
      </c>
    </row>
    <row r="2287" spans="20:24" x14ac:dyDescent="0.25">
      <c r="T2287" s="2" t="s">
        <v>5346</v>
      </c>
      <c r="U2287" s="2" t="s">
        <v>5347</v>
      </c>
      <c r="V2287" s="2" t="s">
        <v>5348</v>
      </c>
      <c r="W2287" s="2" t="s">
        <v>5345</v>
      </c>
      <c r="X2287" s="2" t="s">
        <v>5344</v>
      </c>
    </row>
    <row r="2288" spans="20:24" x14ac:dyDescent="0.25">
      <c r="T2288" s="2" t="s">
        <v>5341</v>
      </c>
      <c r="U2288" s="2" t="s">
        <v>5342</v>
      </c>
      <c r="V2288" s="2" t="s">
        <v>5343</v>
      </c>
      <c r="W2288" s="2" t="s">
        <v>1584</v>
      </c>
      <c r="X2288" s="2" t="s">
        <v>5337</v>
      </c>
    </row>
    <row r="2289" spans="20:24" x14ac:dyDescent="0.25">
      <c r="T2289" s="2" t="s">
        <v>5338</v>
      </c>
      <c r="U2289" s="2" t="s">
        <v>5339</v>
      </c>
      <c r="V2289" s="2" t="s">
        <v>5340</v>
      </c>
      <c r="W2289" s="2" t="s">
        <v>89</v>
      </c>
      <c r="X2289" s="2" t="s">
        <v>5337</v>
      </c>
    </row>
    <row r="2290" spans="20:24" x14ac:dyDescent="0.25">
      <c r="T2290" s="2" t="s">
        <v>5334</v>
      </c>
      <c r="U2290" s="2" t="s">
        <v>5335</v>
      </c>
      <c r="V2290" s="2" t="s">
        <v>5336</v>
      </c>
      <c r="W2290" s="2" t="s">
        <v>5333</v>
      </c>
      <c r="X2290" s="2" t="s">
        <v>5328</v>
      </c>
    </row>
    <row r="2291" spans="20:24" x14ac:dyDescent="0.25">
      <c r="T2291" s="2" t="s">
        <v>5330</v>
      </c>
      <c r="U2291" s="2" t="s">
        <v>5331</v>
      </c>
      <c r="V2291" s="2" t="s">
        <v>5332</v>
      </c>
      <c r="W2291" s="2" t="s">
        <v>5329</v>
      </c>
      <c r="X2291" s="2" t="s">
        <v>5328</v>
      </c>
    </row>
    <row r="2292" spans="20:24" x14ac:dyDescent="0.25">
      <c r="T2292" s="2" t="s">
        <v>5325</v>
      </c>
      <c r="U2292" s="2" t="s">
        <v>5326</v>
      </c>
      <c r="V2292" s="2" t="s">
        <v>5327</v>
      </c>
      <c r="W2292" s="2" t="s">
        <v>935</v>
      </c>
      <c r="X2292" s="2" t="s">
        <v>5324</v>
      </c>
    </row>
    <row r="2293" spans="20:24" x14ac:dyDescent="0.25">
      <c r="T2293" s="2" t="s">
        <v>5321</v>
      </c>
      <c r="U2293" s="2" t="s">
        <v>5322</v>
      </c>
      <c r="V2293" s="2" t="s">
        <v>5323</v>
      </c>
      <c r="W2293" s="2" t="s">
        <v>5320</v>
      </c>
      <c r="X2293" s="2" t="s">
        <v>5316</v>
      </c>
    </row>
    <row r="2294" spans="20:24" x14ac:dyDescent="0.25">
      <c r="T2294" s="2" t="s">
        <v>5317</v>
      </c>
      <c r="U2294" s="2" t="s">
        <v>5318</v>
      </c>
      <c r="V2294" s="2" t="s">
        <v>5319</v>
      </c>
      <c r="W2294" s="2" t="s">
        <v>282</v>
      </c>
      <c r="X2294" s="2" t="s">
        <v>5316</v>
      </c>
    </row>
    <row r="2295" spans="20:24" x14ac:dyDescent="0.25">
      <c r="T2295" s="2" t="s">
        <v>5314</v>
      </c>
      <c r="U2295" s="2" t="s">
        <v>5315</v>
      </c>
      <c r="V2295" s="2" t="s">
        <v>17064</v>
      </c>
      <c r="W2295" s="2" t="s">
        <v>5313</v>
      </c>
      <c r="X2295" s="2" t="s">
        <v>5312</v>
      </c>
    </row>
    <row r="2296" spans="20:24" x14ac:dyDescent="0.25">
      <c r="T2296" s="2" t="s">
        <v>5309</v>
      </c>
      <c r="U2296" s="2" t="s">
        <v>5310</v>
      </c>
      <c r="V2296" s="2" t="s">
        <v>5311</v>
      </c>
      <c r="W2296" s="2" t="s">
        <v>277</v>
      </c>
      <c r="X2296" s="2" t="s">
        <v>5308</v>
      </c>
    </row>
    <row r="2297" spans="20:24" x14ac:dyDescent="0.25">
      <c r="T2297" s="2" t="s">
        <v>5305</v>
      </c>
      <c r="U2297" s="2" t="s">
        <v>5306</v>
      </c>
      <c r="V2297" s="2" t="s">
        <v>5307</v>
      </c>
      <c r="W2297" s="2" t="s">
        <v>591</v>
      </c>
      <c r="X2297" s="2" t="s">
        <v>5300</v>
      </c>
    </row>
    <row r="2298" spans="20:24" x14ac:dyDescent="0.25">
      <c r="T2298" s="2" t="s">
        <v>5302</v>
      </c>
      <c r="U2298" s="2" t="s">
        <v>5303</v>
      </c>
      <c r="V2298" s="2" t="s">
        <v>5304</v>
      </c>
      <c r="W2298" s="2" t="s">
        <v>609</v>
      </c>
      <c r="X2298" s="2" t="s">
        <v>5300</v>
      </c>
    </row>
    <row r="2299" spans="20:24" x14ac:dyDescent="0.25">
      <c r="T2299" s="2" t="s">
        <v>5297</v>
      </c>
      <c r="U2299" s="2" t="s">
        <v>5298</v>
      </c>
      <c r="V2299" s="2" t="s">
        <v>5299</v>
      </c>
      <c r="W2299" s="2" t="s">
        <v>3919</v>
      </c>
      <c r="X2299" s="2" t="s">
        <v>5296</v>
      </c>
    </row>
    <row r="2300" spans="20:24" x14ac:dyDescent="0.25">
      <c r="T2300" s="2" t="s">
        <v>5293</v>
      </c>
      <c r="U2300" s="2" t="s">
        <v>5294</v>
      </c>
      <c r="V2300" s="2" t="s">
        <v>5295</v>
      </c>
      <c r="W2300" s="2" t="s">
        <v>5292</v>
      </c>
      <c r="X2300" s="2" t="s">
        <v>5288</v>
      </c>
    </row>
    <row r="2301" spans="20:24" x14ac:dyDescent="0.25">
      <c r="T2301" s="2" t="s">
        <v>5289</v>
      </c>
      <c r="U2301" s="2" t="s">
        <v>5290</v>
      </c>
      <c r="V2301" s="2" t="s">
        <v>5291</v>
      </c>
      <c r="W2301" s="2" t="s">
        <v>1414</v>
      </c>
      <c r="X2301" s="2" t="s">
        <v>5288</v>
      </c>
    </row>
    <row r="2302" spans="20:24" x14ac:dyDescent="0.25">
      <c r="T2302" s="2" t="s">
        <v>5285</v>
      </c>
      <c r="U2302" s="2" t="s">
        <v>5286</v>
      </c>
      <c r="V2302" s="2" t="s">
        <v>5287</v>
      </c>
      <c r="W2302" s="2" t="s">
        <v>438</v>
      </c>
      <c r="X2302" s="2" t="s">
        <v>5284</v>
      </c>
    </row>
    <row r="2303" spans="20:24" x14ac:dyDescent="0.25">
      <c r="T2303" s="2" t="s">
        <v>5281</v>
      </c>
      <c r="U2303" s="2" t="s">
        <v>5282</v>
      </c>
      <c r="V2303" s="2" t="s">
        <v>5283</v>
      </c>
      <c r="W2303" s="2" t="s">
        <v>207</v>
      </c>
      <c r="X2303" s="2" t="s">
        <v>5280</v>
      </c>
    </row>
    <row r="2304" spans="20:24" x14ac:dyDescent="0.25">
      <c r="T2304" s="2" t="s">
        <v>5277</v>
      </c>
      <c r="U2304" s="2" t="s">
        <v>5278</v>
      </c>
      <c r="V2304" s="2" t="s">
        <v>5279</v>
      </c>
      <c r="W2304" s="2" t="s">
        <v>478</v>
      </c>
      <c r="X2304" s="2" t="s">
        <v>5276</v>
      </c>
    </row>
    <row r="2305" spans="20:24" x14ac:dyDescent="0.25">
      <c r="T2305" s="2" t="s">
        <v>5273</v>
      </c>
      <c r="U2305" s="2" t="s">
        <v>5274</v>
      </c>
      <c r="V2305" s="2" t="s">
        <v>5275</v>
      </c>
      <c r="W2305" s="2" t="s">
        <v>1116</v>
      </c>
      <c r="X2305" s="2" t="s">
        <v>5272</v>
      </c>
    </row>
    <row r="2306" spans="20:24" x14ac:dyDescent="0.25">
      <c r="T2306" s="2" t="s">
        <v>5269</v>
      </c>
      <c r="U2306" s="2" t="s">
        <v>5270</v>
      </c>
      <c r="V2306" s="2" t="s">
        <v>5271</v>
      </c>
      <c r="W2306" s="2" t="s">
        <v>5268</v>
      </c>
      <c r="X2306" s="2" t="s">
        <v>5267</v>
      </c>
    </row>
    <row r="2307" spans="20:24" x14ac:dyDescent="0.25">
      <c r="T2307" s="2" t="s">
        <v>5264</v>
      </c>
      <c r="U2307" s="2" t="s">
        <v>5265</v>
      </c>
      <c r="V2307" s="2" t="s">
        <v>5266</v>
      </c>
      <c r="W2307" s="2" t="s">
        <v>277</v>
      </c>
      <c r="X2307" s="2" t="s">
        <v>5263</v>
      </c>
    </row>
    <row r="2308" spans="20:24" x14ac:dyDescent="0.25">
      <c r="T2308" s="2" t="s">
        <v>5260</v>
      </c>
      <c r="U2308" s="2" t="s">
        <v>5261</v>
      </c>
      <c r="V2308" s="2" t="s">
        <v>5262</v>
      </c>
      <c r="W2308" s="2" t="s">
        <v>5039</v>
      </c>
      <c r="X2308" s="2" t="s">
        <v>5252</v>
      </c>
    </row>
    <row r="2309" spans="20:24" x14ac:dyDescent="0.25">
      <c r="T2309" s="2" t="s">
        <v>5257</v>
      </c>
      <c r="U2309" s="2" t="s">
        <v>5258</v>
      </c>
      <c r="V2309" s="2" t="s">
        <v>5259</v>
      </c>
      <c r="W2309" s="2" t="s">
        <v>5256</v>
      </c>
      <c r="X2309" s="2" t="s">
        <v>5252</v>
      </c>
    </row>
    <row r="2310" spans="20:24" x14ac:dyDescent="0.25">
      <c r="T2310" s="2" t="s">
        <v>5253</v>
      </c>
      <c r="U2310" s="2" t="s">
        <v>5254</v>
      </c>
      <c r="V2310" s="2" t="s">
        <v>5255</v>
      </c>
      <c r="W2310" s="2" t="s">
        <v>4869</v>
      </c>
      <c r="X2310" s="2" t="s">
        <v>5252</v>
      </c>
    </row>
    <row r="2311" spans="20:24" x14ac:dyDescent="0.25">
      <c r="T2311" s="2" t="s">
        <v>5249</v>
      </c>
      <c r="U2311" s="2" t="s">
        <v>5250</v>
      </c>
      <c r="V2311" s="2" t="s">
        <v>5251</v>
      </c>
      <c r="W2311" s="2" t="s">
        <v>5248</v>
      </c>
      <c r="X2311" s="2" t="s">
        <v>5247</v>
      </c>
    </row>
    <row r="2312" spans="20:24" x14ac:dyDescent="0.25">
      <c r="T2312" s="2" t="s">
        <v>5244</v>
      </c>
      <c r="U2312" s="2" t="s">
        <v>5245</v>
      </c>
      <c r="V2312" s="2" t="s">
        <v>5246</v>
      </c>
      <c r="W2312" s="2" t="s">
        <v>905</v>
      </c>
      <c r="X2312" s="2" t="s">
        <v>5243</v>
      </c>
    </row>
    <row r="2313" spans="20:24" x14ac:dyDescent="0.25">
      <c r="T2313" s="2" t="s">
        <v>5240</v>
      </c>
      <c r="U2313" s="2" t="s">
        <v>5241</v>
      </c>
      <c r="V2313" s="2" t="s">
        <v>5242</v>
      </c>
      <c r="W2313" s="2" t="s">
        <v>5239</v>
      </c>
      <c r="X2313" s="2" t="s">
        <v>5238</v>
      </c>
    </row>
    <row r="2314" spans="20:24" x14ac:dyDescent="0.25">
      <c r="T2314" s="2" t="s">
        <v>5235</v>
      </c>
      <c r="U2314" s="2" t="s">
        <v>5236</v>
      </c>
      <c r="V2314" s="2" t="s">
        <v>5237</v>
      </c>
      <c r="W2314" s="2" t="s">
        <v>543</v>
      </c>
      <c r="X2314" s="2" t="s">
        <v>5234</v>
      </c>
    </row>
    <row r="2315" spans="20:24" x14ac:dyDescent="0.25">
      <c r="T2315" s="2" t="s">
        <v>5231</v>
      </c>
      <c r="U2315" s="2" t="s">
        <v>5232</v>
      </c>
      <c r="V2315" s="2" t="s">
        <v>5233</v>
      </c>
      <c r="W2315" s="2" t="s">
        <v>478</v>
      </c>
      <c r="X2315" s="2" t="s">
        <v>5230</v>
      </c>
    </row>
    <row r="2316" spans="20:24" x14ac:dyDescent="0.25">
      <c r="T2316" s="2" t="s">
        <v>5227</v>
      </c>
      <c r="U2316" s="2" t="s">
        <v>5228</v>
      </c>
      <c r="V2316" s="2" t="s">
        <v>5229</v>
      </c>
      <c r="W2316" s="2" t="s">
        <v>777</v>
      </c>
      <c r="X2316" s="2" t="s">
        <v>5226</v>
      </c>
    </row>
    <row r="2317" spans="20:24" x14ac:dyDescent="0.25">
      <c r="T2317" s="2" t="s">
        <v>5223</v>
      </c>
      <c r="U2317" s="2" t="s">
        <v>5224</v>
      </c>
      <c r="V2317" s="2" t="s">
        <v>5225</v>
      </c>
      <c r="W2317" s="2" t="s">
        <v>543</v>
      </c>
      <c r="X2317" s="2" t="s">
        <v>5222</v>
      </c>
    </row>
    <row r="2318" spans="20:24" x14ac:dyDescent="0.25">
      <c r="T2318" s="2" t="s">
        <v>5219</v>
      </c>
      <c r="U2318" s="2" t="s">
        <v>5220</v>
      </c>
      <c r="V2318" s="2" t="s">
        <v>5221</v>
      </c>
      <c r="W2318" s="2" t="s">
        <v>591</v>
      </c>
      <c r="X2318" s="2" t="s">
        <v>5218</v>
      </c>
    </row>
    <row r="2319" spans="20:24" x14ac:dyDescent="0.25">
      <c r="T2319" s="2" t="s">
        <v>5215</v>
      </c>
      <c r="U2319" s="2" t="s">
        <v>5216</v>
      </c>
      <c r="V2319" s="2" t="s">
        <v>5217</v>
      </c>
      <c r="W2319" s="2" t="s">
        <v>2852</v>
      </c>
      <c r="X2319" s="2" t="s">
        <v>5211</v>
      </c>
    </row>
    <row r="2320" spans="20:24" x14ac:dyDescent="0.25">
      <c r="T2320" s="2" t="s">
        <v>5212</v>
      </c>
      <c r="U2320" s="2" t="s">
        <v>5213</v>
      </c>
      <c r="V2320" s="2" t="s">
        <v>5214</v>
      </c>
      <c r="W2320" s="2" t="s">
        <v>89</v>
      </c>
      <c r="X2320" s="2" t="s">
        <v>5211</v>
      </c>
    </row>
    <row r="2321" spans="20:24" x14ac:dyDescent="0.25">
      <c r="T2321" s="2" t="s">
        <v>5208</v>
      </c>
      <c r="U2321" s="2" t="s">
        <v>5209</v>
      </c>
      <c r="V2321" s="2" t="s">
        <v>5210</v>
      </c>
      <c r="W2321" s="2" t="s">
        <v>1045</v>
      </c>
      <c r="X2321" s="2" t="s">
        <v>5204</v>
      </c>
    </row>
    <row r="2322" spans="20:24" x14ac:dyDescent="0.25">
      <c r="T2322" s="2" t="s">
        <v>5205</v>
      </c>
      <c r="U2322" s="2" t="s">
        <v>5206</v>
      </c>
      <c r="V2322" s="2" t="s">
        <v>5207</v>
      </c>
      <c r="W2322" s="2" t="s">
        <v>821</v>
      </c>
      <c r="X2322" s="2" t="s">
        <v>5204</v>
      </c>
    </row>
    <row r="2323" spans="20:24" x14ac:dyDescent="0.25">
      <c r="T2323" s="2" t="s">
        <v>5201</v>
      </c>
      <c r="U2323" s="2" t="s">
        <v>5202</v>
      </c>
      <c r="V2323" s="2" t="s">
        <v>5203</v>
      </c>
      <c r="W2323" s="2" t="s">
        <v>543</v>
      </c>
      <c r="X2323" s="2" t="s">
        <v>5178</v>
      </c>
    </row>
    <row r="2324" spans="20:24" x14ac:dyDescent="0.25">
      <c r="T2324" s="2" t="s">
        <v>14723</v>
      </c>
      <c r="U2324" s="2" t="s">
        <v>14722</v>
      </c>
      <c r="V2324" s="2" t="s">
        <v>17282</v>
      </c>
      <c r="W2324" s="2" t="s">
        <v>3749</v>
      </c>
      <c r="X2324" s="2" t="s">
        <v>5178</v>
      </c>
    </row>
    <row r="2325" spans="20:24" x14ac:dyDescent="0.25">
      <c r="T2325" s="2" t="s">
        <v>5198</v>
      </c>
      <c r="U2325" s="2" t="s">
        <v>5199</v>
      </c>
      <c r="V2325" s="2" t="s">
        <v>5200</v>
      </c>
      <c r="W2325" s="2" t="s">
        <v>634</v>
      </c>
      <c r="X2325" s="2" t="s">
        <v>5178</v>
      </c>
    </row>
    <row r="2326" spans="20:24" x14ac:dyDescent="0.25">
      <c r="T2326" s="2" t="s">
        <v>5195</v>
      </c>
      <c r="U2326" s="2" t="s">
        <v>5196</v>
      </c>
      <c r="V2326" s="2" t="s">
        <v>5197</v>
      </c>
      <c r="W2326" s="2" t="s">
        <v>282</v>
      </c>
      <c r="X2326" s="2" t="s">
        <v>5178</v>
      </c>
    </row>
    <row r="2327" spans="20:24" x14ac:dyDescent="0.25">
      <c r="T2327" s="2" t="s">
        <v>5192</v>
      </c>
      <c r="U2327" s="2" t="s">
        <v>5193</v>
      </c>
      <c r="V2327" s="2" t="s">
        <v>5194</v>
      </c>
      <c r="W2327" s="2" t="s">
        <v>1108</v>
      </c>
      <c r="X2327" s="2" t="s">
        <v>5178</v>
      </c>
    </row>
    <row r="2328" spans="20:24" x14ac:dyDescent="0.25">
      <c r="T2328" s="2" t="s">
        <v>5189</v>
      </c>
      <c r="U2328" s="2" t="s">
        <v>5190</v>
      </c>
      <c r="V2328" s="2" t="s">
        <v>5191</v>
      </c>
      <c r="W2328" s="2" t="s">
        <v>248</v>
      </c>
      <c r="X2328" s="2" t="s">
        <v>5178</v>
      </c>
    </row>
    <row r="2329" spans="20:24" x14ac:dyDescent="0.25">
      <c r="T2329" s="2" t="s">
        <v>5186</v>
      </c>
      <c r="U2329" s="2" t="s">
        <v>5187</v>
      </c>
      <c r="V2329" s="2" t="s">
        <v>5188</v>
      </c>
      <c r="W2329" s="2" t="s">
        <v>5185</v>
      </c>
      <c r="X2329" s="2" t="s">
        <v>5178</v>
      </c>
    </row>
    <row r="2330" spans="20:24" x14ac:dyDescent="0.25">
      <c r="T2330" s="2" t="s">
        <v>5182</v>
      </c>
      <c r="U2330" s="2" t="s">
        <v>5183</v>
      </c>
      <c r="V2330" s="2" t="s">
        <v>5184</v>
      </c>
      <c r="W2330" s="2" t="s">
        <v>1530</v>
      </c>
      <c r="X2330" s="2" t="s">
        <v>5178</v>
      </c>
    </row>
    <row r="2331" spans="20:24" x14ac:dyDescent="0.25">
      <c r="T2331" s="2" t="s">
        <v>5179</v>
      </c>
      <c r="U2331" s="2" t="s">
        <v>5180</v>
      </c>
      <c r="V2331" s="2" t="s">
        <v>5181</v>
      </c>
      <c r="W2331" s="2" t="s">
        <v>89</v>
      </c>
      <c r="X2331" s="2" t="s">
        <v>5178</v>
      </c>
    </row>
    <row r="2332" spans="20:24" x14ac:dyDescent="0.25">
      <c r="T2332" s="2" t="s">
        <v>5175</v>
      </c>
      <c r="U2332" s="2" t="s">
        <v>5176</v>
      </c>
      <c r="V2332" s="2" t="s">
        <v>5177</v>
      </c>
      <c r="W2332" s="2" t="s">
        <v>4869</v>
      </c>
      <c r="X2332" s="2" t="s">
        <v>5174</v>
      </c>
    </row>
    <row r="2333" spans="20:24" x14ac:dyDescent="0.25">
      <c r="T2333" s="2" t="s">
        <v>17067</v>
      </c>
      <c r="U2333" s="2" t="s">
        <v>17066</v>
      </c>
      <c r="V2333" s="2" t="s">
        <v>17065</v>
      </c>
      <c r="W2333" s="2" t="s">
        <v>1808</v>
      </c>
      <c r="X2333" s="2" t="s">
        <v>17068</v>
      </c>
    </row>
    <row r="2334" spans="20:24" x14ac:dyDescent="0.25">
      <c r="T2334" s="2" t="s">
        <v>5171</v>
      </c>
      <c r="U2334" s="2" t="s">
        <v>5172</v>
      </c>
      <c r="V2334" s="2" t="s">
        <v>5173</v>
      </c>
      <c r="W2334" s="2" t="s">
        <v>2245</v>
      </c>
      <c r="X2334" s="2" t="s">
        <v>5167</v>
      </c>
    </row>
    <row r="2335" spans="20:24" x14ac:dyDescent="0.25">
      <c r="T2335" s="2" t="s">
        <v>5168</v>
      </c>
      <c r="U2335" s="2" t="s">
        <v>5169</v>
      </c>
      <c r="V2335" s="2" t="s">
        <v>5170</v>
      </c>
      <c r="W2335" s="2" t="s">
        <v>855</v>
      </c>
      <c r="X2335" s="2" t="s">
        <v>5167</v>
      </c>
    </row>
    <row r="2336" spans="20:24" x14ac:dyDescent="0.25">
      <c r="T2336" s="2" t="s">
        <v>5164</v>
      </c>
      <c r="U2336" s="2" t="s">
        <v>5165</v>
      </c>
      <c r="V2336" s="2" t="s">
        <v>5166</v>
      </c>
      <c r="W2336" s="2" t="s">
        <v>543</v>
      </c>
      <c r="X2336" s="2" t="s">
        <v>5163</v>
      </c>
    </row>
    <row r="2337" spans="20:24" x14ac:dyDescent="0.25">
      <c r="T2337" s="2" t="s">
        <v>5160</v>
      </c>
      <c r="U2337" s="2" t="s">
        <v>5161</v>
      </c>
      <c r="V2337" s="2" t="s">
        <v>5162</v>
      </c>
      <c r="W2337" s="2" t="s">
        <v>5159</v>
      </c>
      <c r="X2337" s="2" t="s">
        <v>5158</v>
      </c>
    </row>
    <row r="2338" spans="20:24" x14ac:dyDescent="0.25">
      <c r="T2338" s="2" t="s">
        <v>5155</v>
      </c>
      <c r="U2338" s="2" t="s">
        <v>5156</v>
      </c>
      <c r="V2338" s="2" t="s">
        <v>5157</v>
      </c>
      <c r="W2338" s="2" t="s">
        <v>5154</v>
      </c>
      <c r="X2338" s="2" t="s">
        <v>5149</v>
      </c>
    </row>
    <row r="2339" spans="20:24" x14ac:dyDescent="0.25">
      <c r="T2339" s="2" t="s">
        <v>5151</v>
      </c>
      <c r="U2339" s="2" t="s">
        <v>5152</v>
      </c>
      <c r="V2339" s="2" t="s">
        <v>5153</v>
      </c>
      <c r="W2339" s="2" t="s">
        <v>5150</v>
      </c>
      <c r="X2339" s="2" t="s">
        <v>5149</v>
      </c>
    </row>
    <row r="2340" spans="20:24" x14ac:dyDescent="0.25">
      <c r="T2340" s="2" t="s">
        <v>5146</v>
      </c>
      <c r="U2340" s="2" t="s">
        <v>5147</v>
      </c>
      <c r="V2340" s="2" t="s">
        <v>5148</v>
      </c>
      <c r="W2340" s="2" t="s">
        <v>258</v>
      </c>
      <c r="X2340" s="2" t="s">
        <v>5142</v>
      </c>
    </row>
    <row r="2341" spans="20:24" x14ac:dyDescent="0.25">
      <c r="T2341" s="2" t="s">
        <v>5143</v>
      </c>
      <c r="U2341" s="2" t="s">
        <v>5144</v>
      </c>
      <c r="V2341" s="2" t="s">
        <v>5145</v>
      </c>
      <c r="W2341" s="2" t="s">
        <v>173</v>
      </c>
      <c r="X2341" s="2" t="s">
        <v>5142</v>
      </c>
    </row>
    <row r="2342" spans="20:24" x14ac:dyDescent="0.25">
      <c r="T2342" s="2" t="s">
        <v>5139</v>
      </c>
      <c r="U2342" s="2" t="s">
        <v>5140</v>
      </c>
      <c r="V2342" s="2" t="s">
        <v>5141</v>
      </c>
      <c r="W2342" s="2" t="s">
        <v>482</v>
      </c>
      <c r="X2342" s="2" t="s">
        <v>5138</v>
      </c>
    </row>
    <row r="2343" spans="20:24" x14ac:dyDescent="0.25">
      <c r="T2343" s="2" t="s">
        <v>5135</v>
      </c>
      <c r="U2343" s="2" t="s">
        <v>5136</v>
      </c>
      <c r="V2343" s="2" t="s">
        <v>5137</v>
      </c>
      <c r="W2343" s="2" t="s">
        <v>273</v>
      </c>
      <c r="X2343" s="2" t="s">
        <v>5134</v>
      </c>
    </row>
    <row r="2344" spans="20:24" x14ac:dyDescent="0.25">
      <c r="T2344" s="2" t="s">
        <v>5131</v>
      </c>
      <c r="U2344" s="2" t="s">
        <v>5132</v>
      </c>
      <c r="V2344" s="2" t="s">
        <v>5133</v>
      </c>
      <c r="W2344" s="2" t="s">
        <v>5130</v>
      </c>
      <c r="X2344" s="2" t="s">
        <v>5129</v>
      </c>
    </row>
    <row r="2345" spans="20:24" x14ac:dyDescent="0.25">
      <c r="T2345" s="2" t="s">
        <v>5126</v>
      </c>
      <c r="U2345" s="2" t="s">
        <v>5127</v>
      </c>
      <c r="V2345" s="2" t="s">
        <v>5128</v>
      </c>
      <c r="W2345" s="2" t="s">
        <v>1180</v>
      </c>
      <c r="X2345" s="2" t="s">
        <v>5125</v>
      </c>
    </row>
    <row r="2346" spans="20:24" x14ac:dyDescent="0.25">
      <c r="T2346" s="2" t="s">
        <v>5122</v>
      </c>
      <c r="U2346" s="2" t="s">
        <v>5123</v>
      </c>
      <c r="V2346" s="2" t="s">
        <v>5124</v>
      </c>
      <c r="W2346" s="2" t="s">
        <v>5121</v>
      </c>
      <c r="X2346" s="2" t="s">
        <v>5114</v>
      </c>
    </row>
    <row r="2347" spans="20:24" x14ac:dyDescent="0.25">
      <c r="T2347" s="2" t="s">
        <v>5118</v>
      </c>
      <c r="U2347" s="2" t="s">
        <v>5119</v>
      </c>
      <c r="V2347" s="2" t="s">
        <v>5120</v>
      </c>
      <c r="W2347" s="2" t="s">
        <v>173</v>
      </c>
      <c r="X2347" s="2" t="s">
        <v>5114</v>
      </c>
    </row>
    <row r="2348" spans="20:24" x14ac:dyDescent="0.25">
      <c r="T2348" s="2" t="s">
        <v>5115</v>
      </c>
      <c r="U2348" s="2" t="s">
        <v>5116</v>
      </c>
      <c r="V2348" s="2" t="s">
        <v>5117</v>
      </c>
      <c r="W2348" s="2" t="s">
        <v>253</v>
      </c>
      <c r="X2348" s="2" t="s">
        <v>5114</v>
      </c>
    </row>
    <row r="2349" spans="20:24" x14ac:dyDescent="0.25">
      <c r="T2349" s="2" t="s">
        <v>5111</v>
      </c>
      <c r="U2349" s="2" t="s">
        <v>5112</v>
      </c>
      <c r="V2349" s="2" t="s">
        <v>5113</v>
      </c>
      <c r="W2349" s="2" t="s">
        <v>1005</v>
      </c>
      <c r="X2349" s="2" t="s">
        <v>5110</v>
      </c>
    </row>
    <row r="2350" spans="20:24" x14ac:dyDescent="0.25">
      <c r="T2350" s="2" t="s">
        <v>5107</v>
      </c>
      <c r="U2350" s="2" t="s">
        <v>5108</v>
      </c>
      <c r="V2350" s="2" t="s">
        <v>5109</v>
      </c>
      <c r="W2350" s="2" t="s">
        <v>1066</v>
      </c>
      <c r="X2350" s="2" t="s">
        <v>5106</v>
      </c>
    </row>
    <row r="2351" spans="20:24" x14ac:dyDescent="0.25">
      <c r="T2351" s="2" t="s">
        <v>5102</v>
      </c>
      <c r="U2351" s="2" t="s">
        <v>5103</v>
      </c>
      <c r="V2351" s="2" t="s">
        <v>5104</v>
      </c>
      <c r="W2351" s="2" t="s">
        <v>726</v>
      </c>
      <c r="X2351" s="2" t="s">
        <v>5101</v>
      </c>
    </row>
    <row r="2352" spans="20:24" x14ac:dyDescent="0.25">
      <c r="T2352" s="2" t="s">
        <v>5098</v>
      </c>
      <c r="U2352" s="2" t="s">
        <v>5099</v>
      </c>
      <c r="V2352" s="2" t="s">
        <v>5100</v>
      </c>
      <c r="W2352" s="2" t="s">
        <v>2119</v>
      </c>
      <c r="X2352" s="2" t="s">
        <v>5097</v>
      </c>
    </row>
    <row r="2353" spans="20:24" x14ac:dyDescent="0.25">
      <c r="T2353" s="2" t="s">
        <v>5094</v>
      </c>
      <c r="U2353" s="2" t="s">
        <v>5095</v>
      </c>
      <c r="V2353" s="2" t="s">
        <v>5096</v>
      </c>
      <c r="W2353" s="2" t="s">
        <v>1608</v>
      </c>
      <c r="X2353" s="2" t="s">
        <v>5093</v>
      </c>
    </row>
    <row r="2354" spans="20:24" x14ac:dyDescent="0.25">
      <c r="T2354" s="2" t="s">
        <v>5091</v>
      </c>
      <c r="U2354" s="2" t="s">
        <v>5092</v>
      </c>
      <c r="V2354" s="2" t="s">
        <v>17069</v>
      </c>
      <c r="W2354" s="2" t="s">
        <v>492</v>
      </c>
      <c r="X2354" s="2" t="s">
        <v>5090</v>
      </c>
    </row>
    <row r="2355" spans="20:24" x14ac:dyDescent="0.25">
      <c r="T2355" s="2" t="s">
        <v>5087</v>
      </c>
      <c r="U2355" s="2" t="s">
        <v>5088</v>
      </c>
      <c r="V2355" s="2" t="s">
        <v>5089</v>
      </c>
      <c r="W2355" s="2" t="s">
        <v>5086</v>
      </c>
      <c r="X2355" s="2" t="s">
        <v>5085</v>
      </c>
    </row>
    <row r="2356" spans="20:24" x14ac:dyDescent="0.25">
      <c r="T2356" s="2" t="s">
        <v>5082</v>
      </c>
      <c r="U2356" s="2" t="s">
        <v>5083</v>
      </c>
      <c r="V2356" s="2" t="s">
        <v>5084</v>
      </c>
      <c r="W2356" s="2" t="s">
        <v>5081</v>
      </c>
      <c r="X2356" s="2" t="s">
        <v>5080</v>
      </c>
    </row>
    <row r="2357" spans="20:24" x14ac:dyDescent="0.25">
      <c r="T2357" s="2" t="s">
        <v>5077</v>
      </c>
      <c r="U2357" s="2" t="s">
        <v>5078</v>
      </c>
      <c r="V2357" s="2" t="s">
        <v>5079</v>
      </c>
      <c r="W2357" s="2" t="s">
        <v>591</v>
      </c>
      <c r="X2357" s="2" t="s">
        <v>5073</v>
      </c>
    </row>
    <row r="2358" spans="20:24" x14ac:dyDescent="0.25">
      <c r="T2358" s="2" t="s">
        <v>5074</v>
      </c>
      <c r="U2358" s="2" t="s">
        <v>5075</v>
      </c>
      <c r="V2358" s="2" t="s">
        <v>5076</v>
      </c>
      <c r="W2358" s="2" t="s">
        <v>107</v>
      </c>
      <c r="X2358" s="2" t="s">
        <v>5073</v>
      </c>
    </row>
    <row r="2359" spans="20:24" x14ac:dyDescent="0.25">
      <c r="T2359" s="2" t="s">
        <v>5070</v>
      </c>
      <c r="U2359" s="2" t="s">
        <v>5071</v>
      </c>
      <c r="V2359" s="2" t="s">
        <v>5072</v>
      </c>
      <c r="W2359" s="2" t="s">
        <v>543</v>
      </c>
      <c r="X2359" s="2" t="s">
        <v>5069</v>
      </c>
    </row>
    <row r="2360" spans="20:24" x14ac:dyDescent="0.25">
      <c r="T2360" s="2" t="s">
        <v>5066</v>
      </c>
      <c r="U2360" s="2" t="s">
        <v>5067</v>
      </c>
      <c r="V2360" s="2" t="s">
        <v>5068</v>
      </c>
      <c r="W2360" s="2" t="s">
        <v>706</v>
      </c>
      <c r="X2360" s="2" t="s">
        <v>5065</v>
      </c>
    </row>
    <row r="2361" spans="20:24" x14ac:dyDescent="0.25">
      <c r="T2361" s="2" t="s">
        <v>14725</v>
      </c>
      <c r="U2361" s="2" t="s">
        <v>14724</v>
      </c>
      <c r="V2361" s="2" t="s">
        <v>17283</v>
      </c>
      <c r="W2361" s="2" t="s">
        <v>595</v>
      </c>
      <c r="X2361" s="2" t="s">
        <v>5065</v>
      </c>
    </row>
    <row r="2362" spans="20:24" x14ac:dyDescent="0.25">
      <c r="T2362" s="2" t="s">
        <v>5062</v>
      </c>
      <c r="U2362" s="2" t="s">
        <v>5063</v>
      </c>
      <c r="V2362" s="2" t="s">
        <v>5064</v>
      </c>
      <c r="W2362" s="2" t="s">
        <v>5061</v>
      </c>
      <c r="X2362" s="2" t="s">
        <v>5060</v>
      </c>
    </row>
    <row r="2363" spans="20:24" x14ac:dyDescent="0.25">
      <c r="T2363" s="2" t="s">
        <v>5057</v>
      </c>
      <c r="U2363" s="2" t="s">
        <v>5058</v>
      </c>
      <c r="V2363" s="2" t="s">
        <v>5059</v>
      </c>
      <c r="W2363" s="2" t="s">
        <v>5056</v>
      </c>
      <c r="X2363" s="2" t="s">
        <v>5055</v>
      </c>
    </row>
    <row r="2364" spans="20:24" x14ac:dyDescent="0.25">
      <c r="T2364" s="2" t="s">
        <v>5052</v>
      </c>
      <c r="U2364" s="2" t="s">
        <v>5053</v>
      </c>
      <c r="V2364" s="2" t="s">
        <v>5054</v>
      </c>
      <c r="W2364" s="2" t="s">
        <v>5051</v>
      </c>
      <c r="X2364" s="2" t="s">
        <v>5050</v>
      </c>
    </row>
    <row r="2365" spans="20:24" x14ac:dyDescent="0.25">
      <c r="T2365" s="2" t="s">
        <v>5047</v>
      </c>
      <c r="U2365" s="2" t="s">
        <v>5048</v>
      </c>
      <c r="V2365" s="2" t="s">
        <v>5049</v>
      </c>
      <c r="W2365" s="2" t="s">
        <v>926</v>
      </c>
      <c r="X2365" s="2" t="s">
        <v>5043</v>
      </c>
    </row>
    <row r="2366" spans="20:24" x14ac:dyDescent="0.25">
      <c r="T2366" s="2" t="s">
        <v>5044</v>
      </c>
      <c r="U2366" s="2" t="s">
        <v>5045</v>
      </c>
      <c r="V2366" s="2" t="s">
        <v>5046</v>
      </c>
      <c r="W2366" s="2" t="s">
        <v>482</v>
      </c>
      <c r="X2366" s="2" t="s">
        <v>5043</v>
      </c>
    </row>
    <row r="2367" spans="20:24" x14ac:dyDescent="0.25">
      <c r="T2367" s="2" t="s">
        <v>5040</v>
      </c>
      <c r="U2367" s="2" t="s">
        <v>5041</v>
      </c>
      <c r="V2367" s="2" t="s">
        <v>5042</v>
      </c>
      <c r="W2367" s="2" t="s">
        <v>5039</v>
      </c>
      <c r="X2367" s="2" t="s">
        <v>5038</v>
      </c>
    </row>
    <row r="2368" spans="20:24" x14ac:dyDescent="0.25">
      <c r="T2368" s="2" t="s">
        <v>5035</v>
      </c>
      <c r="U2368" s="2" t="s">
        <v>5036</v>
      </c>
      <c r="V2368" s="2" t="s">
        <v>5037</v>
      </c>
      <c r="W2368" s="2" t="s">
        <v>5034</v>
      </c>
      <c r="X2368" s="2" t="s">
        <v>5033</v>
      </c>
    </row>
    <row r="2369" spans="20:24" x14ac:dyDescent="0.25">
      <c r="T2369" s="2" t="s">
        <v>5030</v>
      </c>
      <c r="U2369" s="2" t="s">
        <v>5031</v>
      </c>
      <c r="V2369" s="2" t="s">
        <v>5032</v>
      </c>
      <c r="W2369" s="2" t="s">
        <v>1933</v>
      </c>
      <c r="X2369" s="2" t="s">
        <v>5029</v>
      </c>
    </row>
    <row r="2370" spans="20:24" x14ac:dyDescent="0.25">
      <c r="T2370" s="2" t="s">
        <v>5026</v>
      </c>
      <c r="U2370" s="2" t="s">
        <v>5027</v>
      </c>
      <c r="V2370" s="2" t="s">
        <v>5028</v>
      </c>
      <c r="W2370" s="2" t="s">
        <v>4799</v>
      </c>
      <c r="X2370" s="2" t="s">
        <v>5025</v>
      </c>
    </row>
    <row r="2371" spans="20:24" x14ac:dyDescent="0.25">
      <c r="T2371" s="2" t="s">
        <v>17476</v>
      </c>
      <c r="U2371" s="2" t="s">
        <v>5023</v>
      </c>
      <c r="V2371" s="2" t="s">
        <v>5024</v>
      </c>
      <c r="W2371" s="2" t="s">
        <v>3799</v>
      </c>
      <c r="X2371" s="2" t="s">
        <v>5022</v>
      </c>
    </row>
    <row r="2372" spans="20:24" x14ac:dyDescent="0.25">
      <c r="T2372" s="2" t="s">
        <v>5019</v>
      </c>
      <c r="U2372" s="2" t="s">
        <v>5020</v>
      </c>
      <c r="V2372" s="2" t="s">
        <v>5021</v>
      </c>
      <c r="W2372" s="2" t="s">
        <v>282</v>
      </c>
      <c r="X2372" s="2" t="s">
        <v>5018</v>
      </c>
    </row>
    <row r="2373" spans="20:24" x14ac:dyDescent="0.25">
      <c r="T2373" s="2" t="s">
        <v>17477</v>
      </c>
      <c r="U2373" s="2" t="s">
        <v>5016</v>
      </c>
      <c r="V2373" s="2" t="s">
        <v>5017</v>
      </c>
      <c r="W2373" s="2" t="s">
        <v>591</v>
      </c>
      <c r="X2373" s="2" t="s">
        <v>5015</v>
      </c>
    </row>
    <row r="2374" spans="20:24" x14ac:dyDescent="0.25">
      <c r="T2374" s="2" t="s">
        <v>17478</v>
      </c>
      <c r="U2374" s="2" t="s">
        <v>5013</v>
      </c>
      <c r="V2374" s="2" t="s">
        <v>5014</v>
      </c>
      <c r="W2374" s="2" t="s">
        <v>706</v>
      </c>
      <c r="X2374" s="2" t="s">
        <v>5000</v>
      </c>
    </row>
    <row r="2375" spans="20:24" x14ac:dyDescent="0.25">
      <c r="T2375" s="2" t="s">
        <v>17479</v>
      </c>
      <c r="U2375" s="2" t="s">
        <v>5011</v>
      </c>
      <c r="V2375" s="2" t="s">
        <v>5012</v>
      </c>
      <c r="W2375" s="2" t="s">
        <v>1830</v>
      </c>
      <c r="X2375" s="2" t="s">
        <v>5000</v>
      </c>
    </row>
    <row r="2376" spans="20:24" x14ac:dyDescent="0.25">
      <c r="T2376" s="2" t="s">
        <v>17480</v>
      </c>
      <c r="U2376" s="2" t="s">
        <v>5009</v>
      </c>
      <c r="V2376" s="2" t="s">
        <v>5010</v>
      </c>
      <c r="W2376" s="2" t="s">
        <v>777</v>
      </c>
      <c r="X2376" s="2" t="s">
        <v>5000</v>
      </c>
    </row>
    <row r="2377" spans="20:24" x14ac:dyDescent="0.25">
      <c r="T2377" s="2" t="s">
        <v>5006</v>
      </c>
      <c r="U2377" s="2" t="s">
        <v>5007</v>
      </c>
      <c r="V2377" s="2" t="s">
        <v>5008</v>
      </c>
      <c r="W2377" s="2" t="s">
        <v>5005</v>
      </c>
      <c r="X2377" s="2" t="s">
        <v>5000</v>
      </c>
    </row>
    <row r="2378" spans="20:24" x14ac:dyDescent="0.25">
      <c r="T2378" s="2" t="s">
        <v>17481</v>
      </c>
      <c r="U2378" s="2" t="s">
        <v>5003</v>
      </c>
      <c r="V2378" s="2" t="s">
        <v>5004</v>
      </c>
      <c r="W2378" s="2" t="s">
        <v>900</v>
      </c>
      <c r="X2378" s="2" t="s">
        <v>5000</v>
      </c>
    </row>
    <row r="2379" spans="20:24" x14ac:dyDescent="0.25">
      <c r="T2379" s="2" t="s">
        <v>17391</v>
      </c>
      <c r="U2379" s="2" t="s">
        <v>5001</v>
      </c>
      <c r="V2379" s="2" t="s">
        <v>5002</v>
      </c>
      <c r="W2379" s="2" t="s">
        <v>193</v>
      </c>
      <c r="X2379" s="2" t="s">
        <v>5000</v>
      </c>
    </row>
    <row r="2380" spans="20:24" x14ac:dyDescent="0.25">
      <c r="T2380" s="2" t="s">
        <v>14444</v>
      </c>
      <c r="U2380" s="2" t="s">
        <v>14443</v>
      </c>
      <c r="V2380" s="2" t="s">
        <v>14726</v>
      </c>
      <c r="W2380" s="2" t="s">
        <v>616</v>
      </c>
      <c r="X2380" s="2" t="s">
        <v>14445</v>
      </c>
    </row>
    <row r="2381" spans="20:24" x14ac:dyDescent="0.25">
      <c r="T2381" s="2" t="s">
        <v>4997</v>
      </c>
      <c r="U2381" s="2" t="s">
        <v>4998</v>
      </c>
      <c r="V2381" s="2" t="s">
        <v>4999</v>
      </c>
      <c r="W2381" s="2" t="s">
        <v>2021</v>
      </c>
      <c r="X2381" s="2" t="s">
        <v>4996</v>
      </c>
    </row>
    <row r="2382" spans="20:24" x14ac:dyDescent="0.25">
      <c r="T2382" s="2" t="s">
        <v>4994</v>
      </c>
      <c r="U2382" s="2" t="s">
        <v>4995</v>
      </c>
      <c r="V2382" s="2" t="s">
        <v>17070</v>
      </c>
      <c r="W2382" s="2" t="s">
        <v>1391</v>
      </c>
      <c r="X2382" s="2" t="s">
        <v>4993</v>
      </c>
    </row>
    <row r="2383" spans="20:24" x14ac:dyDescent="0.25">
      <c r="T2383" s="2" t="s">
        <v>4990</v>
      </c>
      <c r="U2383" s="2" t="s">
        <v>4991</v>
      </c>
      <c r="V2383" s="2" t="s">
        <v>4992</v>
      </c>
      <c r="W2383" s="2" t="s">
        <v>107</v>
      </c>
      <c r="X2383" s="2" t="s">
        <v>4989</v>
      </c>
    </row>
    <row r="2384" spans="20:24" x14ac:dyDescent="0.25">
      <c r="T2384" s="2" t="s">
        <v>17073</v>
      </c>
      <c r="U2384" s="2" t="s">
        <v>17072</v>
      </c>
      <c r="V2384" s="2" t="s">
        <v>17071</v>
      </c>
      <c r="W2384" s="2" t="s">
        <v>5301</v>
      </c>
      <c r="X2384" s="2" t="s">
        <v>4989</v>
      </c>
    </row>
    <row r="2385" spans="20:24" x14ac:dyDescent="0.25">
      <c r="T2385" s="2" t="s">
        <v>17482</v>
      </c>
      <c r="U2385" s="2" t="s">
        <v>4987</v>
      </c>
      <c r="V2385" s="2" t="s">
        <v>4988</v>
      </c>
      <c r="W2385" s="2" t="s">
        <v>744</v>
      </c>
      <c r="X2385" s="2" t="s">
        <v>4986</v>
      </c>
    </row>
    <row r="2386" spans="20:24" x14ac:dyDescent="0.25">
      <c r="T2386" s="2" t="s">
        <v>4984</v>
      </c>
      <c r="U2386" s="2" t="s">
        <v>4985</v>
      </c>
      <c r="V2386" s="2" t="s">
        <v>14354</v>
      </c>
      <c r="W2386" s="2" t="s">
        <v>4983</v>
      </c>
      <c r="X2386" s="2" t="s">
        <v>4982</v>
      </c>
    </row>
    <row r="2387" spans="20:24" x14ac:dyDescent="0.25">
      <c r="T2387" s="2" t="s">
        <v>17076</v>
      </c>
      <c r="U2387" s="2" t="s">
        <v>17075</v>
      </c>
      <c r="V2387" s="2" t="s">
        <v>17074</v>
      </c>
      <c r="W2387" s="2" t="s">
        <v>17077</v>
      </c>
      <c r="X2387" s="2" t="s">
        <v>17078</v>
      </c>
    </row>
    <row r="2388" spans="20:24" x14ac:dyDescent="0.25">
      <c r="T2388" s="2" t="s">
        <v>4979</v>
      </c>
      <c r="U2388" s="2" t="s">
        <v>4980</v>
      </c>
      <c r="V2388" s="2" t="s">
        <v>4981</v>
      </c>
      <c r="W2388" s="2" t="s">
        <v>4978</v>
      </c>
      <c r="X2388" s="2" t="s">
        <v>4977</v>
      </c>
    </row>
    <row r="2389" spans="20:24" x14ac:dyDescent="0.25">
      <c r="T2389" s="2" t="s">
        <v>4974</v>
      </c>
      <c r="U2389" s="2" t="s">
        <v>4975</v>
      </c>
      <c r="V2389" s="2" t="s">
        <v>4976</v>
      </c>
      <c r="W2389" s="2" t="s">
        <v>84</v>
      </c>
      <c r="X2389" s="2" t="s">
        <v>4973</v>
      </c>
    </row>
    <row r="2390" spans="20:24" x14ac:dyDescent="0.25">
      <c r="T2390" s="2" t="s">
        <v>4970</v>
      </c>
      <c r="U2390" s="2" t="s">
        <v>4971</v>
      </c>
      <c r="V2390" s="2" t="s">
        <v>4972</v>
      </c>
      <c r="W2390" s="2" t="s">
        <v>367</v>
      </c>
      <c r="X2390" s="2" t="s">
        <v>4966</v>
      </c>
    </row>
    <row r="2391" spans="20:24" x14ac:dyDescent="0.25">
      <c r="T2391" s="2" t="s">
        <v>4967</v>
      </c>
      <c r="U2391" s="2" t="s">
        <v>4968</v>
      </c>
      <c r="V2391" s="2" t="s">
        <v>4969</v>
      </c>
      <c r="W2391" s="2" t="s">
        <v>2119</v>
      </c>
      <c r="X2391" s="2" t="s">
        <v>4966</v>
      </c>
    </row>
    <row r="2392" spans="20:24" x14ac:dyDescent="0.25">
      <c r="T2392" s="2" t="s">
        <v>4963</v>
      </c>
      <c r="U2392" s="2" t="s">
        <v>4964</v>
      </c>
      <c r="V2392" s="2" t="s">
        <v>4965</v>
      </c>
      <c r="W2392" s="2" t="s">
        <v>3579</v>
      </c>
      <c r="X2392" s="2" t="s">
        <v>4958</v>
      </c>
    </row>
    <row r="2393" spans="20:24" x14ac:dyDescent="0.25">
      <c r="T2393" s="2" t="s">
        <v>4960</v>
      </c>
      <c r="U2393" s="2" t="s">
        <v>4961</v>
      </c>
      <c r="V2393" s="2" t="s">
        <v>4962</v>
      </c>
      <c r="W2393" s="2" t="s">
        <v>4959</v>
      </c>
      <c r="X2393" s="2" t="s">
        <v>4958</v>
      </c>
    </row>
    <row r="2394" spans="20:24" x14ac:dyDescent="0.25">
      <c r="T2394" s="2" t="s">
        <v>4955</v>
      </c>
      <c r="U2394" s="2" t="s">
        <v>4956</v>
      </c>
      <c r="V2394" s="2" t="s">
        <v>4957</v>
      </c>
      <c r="W2394" s="2" t="s">
        <v>4954</v>
      </c>
      <c r="X2394" s="2" t="s">
        <v>4953</v>
      </c>
    </row>
    <row r="2395" spans="20:24" x14ac:dyDescent="0.25">
      <c r="T2395" s="2" t="s">
        <v>4950</v>
      </c>
      <c r="U2395" s="2" t="s">
        <v>4951</v>
      </c>
      <c r="V2395" s="2" t="s">
        <v>4952</v>
      </c>
      <c r="W2395" s="2" t="s">
        <v>107</v>
      </c>
      <c r="X2395" s="2" t="s">
        <v>4933</v>
      </c>
    </row>
    <row r="2396" spans="20:24" x14ac:dyDescent="0.25">
      <c r="T2396" s="2" t="s">
        <v>4947</v>
      </c>
      <c r="U2396" s="2" t="s">
        <v>4948</v>
      </c>
      <c r="V2396" s="2" t="s">
        <v>4949</v>
      </c>
      <c r="W2396" s="2" t="s">
        <v>4919</v>
      </c>
      <c r="X2396" s="2" t="s">
        <v>4933</v>
      </c>
    </row>
    <row r="2397" spans="20:24" x14ac:dyDescent="0.25">
      <c r="T2397" s="2" t="s">
        <v>4944</v>
      </c>
      <c r="U2397" s="2" t="s">
        <v>4945</v>
      </c>
      <c r="V2397" s="2" t="s">
        <v>4946</v>
      </c>
      <c r="W2397" s="2" t="s">
        <v>4943</v>
      </c>
      <c r="X2397" s="2" t="s">
        <v>4933</v>
      </c>
    </row>
    <row r="2398" spans="20:24" x14ac:dyDescent="0.25">
      <c r="T2398" s="2" t="s">
        <v>4940</v>
      </c>
      <c r="U2398" s="2" t="s">
        <v>4941</v>
      </c>
      <c r="V2398" s="2" t="s">
        <v>4942</v>
      </c>
      <c r="W2398" s="2" t="s">
        <v>248</v>
      </c>
      <c r="X2398" s="2" t="s">
        <v>4933</v>
      </c>
    </row>
    <row r="2399" spans="20:24" x14ac:dyDescent="0.25">
      <c r="T2399" s="2" t="s">
        <v>4937</v>
      </c>
      <c r="U2399" s="2" t="s">
        <v>4938</v>
      </c>
      <c r="V2399" s="2" t="s">
        <v>4939</v>
      </c>
      <c r="W2399" s="2" t="s">
        <v>744</v>
      </c>
      <c r="X2399" s="2" t="s">
        <v>4933</v>
      </c>
    </row>
    <row r="2400" spans="20:24" x14ac:dyDescent="0.25">
      <c r="T2400" s="2" t="s">
        <v>4934</v>
      </c>
      <c r="U2400" s="2" t="s">
        <v>4935</v>
      </c>
      <c r="V2400" s="2" t="s">
        <v>4936</v>
      </c>
      <c r="W2400" s="2" t="s">
        <v>1238</v>
      </c>
      <c r="X2400" s="2" t="s">
        <v>4933</v>
      </c>
    </row>
    <row r="2401" spans="20:24" x14ac:dyDescent="0.25">
      <c r="T2401" s="2" t="s">
        <v>4930</v>
      </c>
      <c r="U2401" s="2" t="s">
        <v>4931</v>
      </c>
      <c r="V2401" s="2" t="s">
        <v>4932</v>
      </c>
      <c r="W2401" s="2" t="s">
        <v>123</v>
      </c>
      <c r="X2401" s="2" t="s">
        <v>4909</v>
      </c>
    </row>
    <row r="2402" spans="20:24" x14ac:dyDescent="0.25">
      <c r="T2402" s="2" t="s">
        <v>4927</v>
      </c>
      <c r="U2402" s="2" t="s">
        <v>4928</v>
      </c>
      <c r="V2402" s="2" t="s">
        <v>4929</v>
      </c>
      <c r="W2402" s="2" t="s">
        <v>4926</v>
      </c>
      <c r="X2402" s="2" t="s">
        <v>4909</v>
      </c>
    </row>
    <row r="2403" spans="20:24" x14ac:dyDescent="0.25">
      <c r="T2403" s="2" t="s">
        <v>4923</v>
      </c>
      <c r="U2403" s="2" t="s">
        <v>4924</v>
      </c>
      <c r="V2403" s="2" t="s">
        <v>4925</v>
      </c>
      <c r="W2403" s="2" t="s">
        <v>539</v>
      </c>
      <c r="X2403" s="2" t="s">
        <v>4909</v>
      </c>
    </row>
    <row r="2404" spans="20:24" x14ac:dyDescent="0.25">
      <c r="T2404" s="2" t="s">
        <v>4920</v>
      </c>
      <c r="U2404" s="2" t="s">
        <v>4921</v>
      </c>
      <c r="V2404" s="2" t="s">
        <v>4922</v>
      </c>
      <c r="W2404" s="2" t="s">
        <v>4919</v>
      </c>
      <c r="X2404" s="2" t="s">
        <v>4909</v>
      </c>
    </row>
    <row r="2405" spans="20:24" x14ac:dyDescent="0.25">
      <c r="T2405" s="2" t="s">
        <v>4916</v>
      </c>
      <c r="U2405" s="2" t="s">
        <v>4917</v>
      </c>
      <c r="V2405" s="2" t="s">
        <v>4918</v>
      </c>
      <c r="W2405" s="2" t="s">
        <v>303</v>
      </c>
      <c r="X2405" s="2" t="s">
        <v>4909</v>
      </c>
    </row>
    <row r="2406" spans="20:24" x14ac:dyDescent="0.25">
      <c r="T2406" s="2" t="s">
        <v>4913</v>
      </c>
      <c r="U2406" s="2" t="s">
        <v>4914</v>
      </c>
      <c r="V2406" s="2" t="s">
        <v>4915</v>
      </c>
      <c r="W2406" s="2" t="s">
        <v>277</v>
      </c>
      <c r="X2406" s="2" t="s">
        <v>4909</v>
      </c>
    </row>
    <row r="2407" spans="20:24" x14ac:dyDescent="0.25">
      <c r="T2407" s="2" t="s">
        <v>4910</v>
      </c>
      <c r="U2407" s="2" t="s">
        <v>4911</v>
      </c>
      <c r="V2407" s="2" t="s">
        <v>4912</v>
      </c>
      <c r="W2407" s="2" t="s">
        <v>508</v>
      </c>
      <c r="X2407" s="2" t="s">
        <v>4909</v>
      </c>
    </row>
    <row r="2408" spans="20:24" x14ac:dyDescent="0.25">
      <c r="T2408" s="2" t="s">
        <v>4906</v>
      </c>
      <c r="U2408" s="2" t="s">
        <v>4907</v>
      </c>
      <c r="V2408" s="2" t="s">
        <v>4908</v>
      </c>
      <c r="W2408" s="2" t="s">
        <v>193</v>
      </c>
      <c r="X2408" s="2" t="s">
        <v>4905</v>
      </c>
    </row>
    <row r="2409" spans="20:24" x14ac:dyDescent="0.25">
      <c r="T2409" s="2" t="s">
        <v>17483</v>
      </c>
      <c r="U2409" s="2" t="s">
        <v>4903</v>
      </c>
      <c r="V2409" s="2" t="s">
        <v>4904</v>
      </c>
      <c r="W2409" s="2" t="s">
        <v>4902</v>
      </c>
      <c r="X2409" s="2" t="s">
        <v>4901</v>
      </c>
    </row>
    <row r="2410" spans="20:24" x14ac:dyDescent="0.25">
      <c r="T2410" s="2" t="s">
        <v>17484</v>
      </c>
      <c r="U2410" s="2" t="s">
        <v>4899</v>
      </c>
      <c r="V2410" s="2" t="s">
        <v>4900</v>
      </c>
      <c r="W2410" s="2" t="s">
        <v>173</v>
      </c>
      <c r="X2410" s="2" t="s">
        <v>4898</v>
      </c>
    </row>
    <row r="2411" spans="20:24" x14ac:dyDescent="0.25">
      <c r="T2411" s="2" t="s">
        <v>4895</v>
      </c>
      <c r="U2411" s="2" t="s">
        <v>4896</v>
      </c>
      <c r="V2411" s="2" t="s">
        <v>4897</v>
      </c>
      <c r="W2411" s="2" t="s">
        <v>322</v>
      </c>
      <c r="X2411" s="2" t="s">
        <v>4894</v>
      </c>
    </row>
    <row r="2412" spans="20:24" x14ac:dyDescent="0.25">
      <c r="T2412" s="2" t="s">
        <v>4891</v>
      </c>
      <c r="U2412" s="2" t="s">
        <v>4892</v>
      </c>
      <c r="V2412" s="2" t="s">
        <v>4893</v>
      </c>
      <c r="W2412" s="2" t="s">
        <v>4890</v>
      </c>
      <c r="X2412" s="2" t="s">
        <v>4889</v>
      </c>
    </row>
    <row r="2413" spans="20:24" x14ac:dyDescent="0.25">
      <c r="T2413" s="2" t="s">
        <v>4886</v>
      </c>
      <c r="U2413" s="2" t="s">
        <v>4887</v>
      </c>
      <c r="V2413" s="2" t="s">
        <v>4888</v>
      </c>
      <c r="W2413" s="2" t="s">
        <v>4885</v>
      </c>
      <c r="X2413" s="2" t="s">
        <v>4884</v>
      </c>
    </row>
    <row r="2414" spans="20:24" x14ac:dyDescent="0.25">
      <c r="T2414" s="2" t="s">
        <v>4881</v>
      </c>
      <c r="U2414" s="2" t="s">
        <v>4882</v>
      </c>
      <c r="V2414" s="2" t="s">
        <v>4883</v>
      </c>
      <c r="W2414" s="2" t="s">
        <v>1304</v>
      </c>
      <c r="X2414" s="2" t="s">
        <v>4880</v>
      </c>
    </row>
    <row r="2415" spans="20:24" x14ac:dyDescent="0.25">
      <c r="T2415" s="2" t="s">
        <v>4877</v>
      </c>
      <c r="U2415" s="2" t="s">
        <v>4878</v>
      </c>
      <c r="V2415" s="2" t="s">
        <v>4879</v>
      </c>
      <c r="W2415" s="2" t="s">
        <v>1600</v>
      </c>
      <c r="X2415" s="2" t="s">
        <v>4876</v>
      </c>
    </row>
    <row r="2416" spans="20:24" x14ac:dyDescent="0.25">
      <c r="T2416" s="2" t="s">
        <v>14447</v>
      </c>
      <c r="U2416" s="2" t="s">
        <v>14446</v>
      </c>
      <c r="V2416" s="2" t="s">
        <v>14727</v>
      </c>
      <c r="W2416" s="2" t="s">
        <v>677</v>
      </c>
      <c r="X2416" s="2" t="s">
        <v>14448</v>
      </c>
    </row>
    <row r="2417" spans="20:24" x14ac:dyDescent="0.25">
      <c r="T2417" s="2" t="s">
        <v>4873</v>
      </c>
      <c r="U2417" s="2" t="s">
        <v>4874</v>
      </c>
      <c r="V2417" s="2" t="s">
        <v>4875</v>
      </c>
      <c r="W2417" s="2" t="s">
        <v>2063</v>
      </c>
      <c r="X2417" s="2" t="s">
        <v>4865</v>
      </c>
    </row>
    <row r="2418" spans="20:24" x14ac:dyDescent="0.25">
      <c r="T2418" s="2" t="s">
        <v>4870</v>
      </c>
      <c r="U2418" s="2" t="s">
        <v>4871</v>
      </c>
      <c r="V2418" s="2" t="s">
        <v>4872</v>
      </c>
      <c r="W2418" s="2" t="s">
        <v>4869</v>
      </c>
      <c r="X2418" s="2" t="s">
        <v>4865</v>
      </c>
    </row>
    <row r="2419" spans="20:24" x14ac:dyDescent="0.25">
      <c r="T2419" s="2" t="s">
        <v>4866</v>
      </c>
      <c r="U2419" s="2" t="s">
        <v>4867</v>
      </c>
      <c r="V2419" s="2" t="s">
        <v>4868</v>
      </c>
      <c r="W2419" s="2" t="s">
        <v>557</v>
      </c>
      <c r="X2419" s="2" t="s">
        <v>4865</v>
      </c>
    </row>
    <row r="2420" spans="20:24" x14ac:dyDescent="0.25">
      <c r="T2420" s="2" t="s">
        <v>4862</v>
      </c>
      <c r="U2420" s="2" t="s">
        <v>4863</v>
      </c>
      <c r="V2420" s="2" t="s">
        <v>4864</v>
      </c>
      <c r="W2420" s="2" t="s">
        <v>555</v>
      </c>
      <c r="X2420" s="2" t="s">
        <v>4861</v>
      </c>
    </row>
    <row r="2421" spans="20:24" x14ac:dyDescent="0.25">
      <c r="T2421" s="2" t="s">
        <v>4858</v>
      </c>
      <c r="U2421" s="2" t="s">
        <v>4859</v>
      </c>
      <c r="V2421" s="2" t="s">
        <v>4860</v>
      </c>
      <c r="W2421" s="2" t="s">
        <v>322</v>
      </c>
      <c r="X2421" s="2" t="s">
        <v>4857</v>
      </c>
    </row>
    <row r="2422" spans="20:24" x14ac:dyDescent="0.25">
      <c r="T2422" s="2" t="s">
        <v>4854</v>
      </c>
      <c r="U2422" s="2" t="s">
        <v>4855</v>
      </c>
      <c r="V2422" s="2" t="s">
        <v>4856</v>
      </c>
      <c r="W2422" s="2" t="s">
        <v>147</v>
      </c>
      <c r="X2422" s="2" t="s">
        <v>4853</v>
      </c>
    </row>
    <row r="2423" spans="20:24" x14ac:dyDescent="0.25">
      <c r="T2423" s="2" t="s">
        <v>4850</v>
      </c>
      <c r="U2423" s="2" t="s">
        <v>4851</v>
      </c>
      <c r="V2423" s="2" t="s">
        <v>4852</v>
      </c>
      <c r="W2423" s="2" t="s">
        <v>1808</v>
      </c>
      <c r="X2423" s="2" t="s">
        <v>4849</v>
      </c>
    </row>
    <row r="2424" spans="20:24" x14ac:dyDescent="0.25">
      <c r="T2424" s="2" t="s">
        <v>4846</v>
      </c>
      <c r="U2424" s="2" t="s">
        <v>4847</v>
      </c>
      <c r="V2424" s="2" t="s">
        <v>4848</v>
      </c>
      <c r="W2424" s="2" t="s">
        <v>2780</v>
      </c>
      <c r="X2424" s="2" t="s">
        <v>4845</v>
      </c>
    </row>
    <row r="2425" spans="20:24" x14ac:dyDescent="0.25">
      <c r="T2425" s="2" t="s">
        <v>4842</v>
      </c>
      <c r="U2425" s="2" t="s">
        <v>4843</v>
      </c>
      <c r="V2425" s="2" t="s">
        <v>4844</v>
      </c>
      <c r="W2425" s="2" t="s">
        <v>4841</v>
      </c>
      <c r="X2425" s="2" t="s">
        <v>4840</v>
      </c>
    </row>
    <row r="2426" spans="20:24" x14ac:dyDescent="0.25">
      <c r="T2426" s="2" t="s">
        <v>4837</v>
      </c>
      <c r="U2426" s="2" t="s">
        <v>4838</v>
      </c>
      <c r="V2426" s="2" t="s">
        <v>4839</v>
      </c>
      <c r="W2426" s="2" t="s">
        <v>4836</v>
      </c>
      <c r="X2426" s="2" t="s">
        <v>4832</v>
      </c>
    </row>
    <row r="2427" spans="20:24" x14ac:dyDescent="0.25">
      <c r="T2427" s="2" t="s">
        <v>4833</v>
      </c>
      <c r="U2427" s="2" t="s">
        <v>4834</v>
      </c>
      <c r="V2427" s="2" t="s">
        <v>4835</v>
      </c>
      <c r="W2427" s="2" t="s">
        <v>1559</v>
      </c>
      <c r="X2427" s="2" t="s">
        <v>4832</v>
      </c>
    </row>
    <row r="2428" spans="20:24" x14ac:dyDescent="0.25">
      <c r="T2428" s="2" t="s">
        <v>4830</v>
      </c>
      <c r="U2428" s="2" t="s">
        <v>4831</v>
      </c>
      <c r="V2428" s="2" t="s">
        <v>14728</v>
      </c>
      <c r="W2428" s="2" t="s">
        <v>1057</v>
      </c>
      <c r="X2428" s="2" t="s">
        <v>4829</v>
      </c>
    </row>
    <row r="2429" spans="20:24" x14ac:dyDescent="0.25">
      <c r="T2429" s="2" t="s">
        <v>4826</v>
      </c>
      <c r="U2429" s="2" t="s">
        <v>4827</v>
      </c>
      <c r="V2429" s="2" t="s">
        <v>4828</v>
      </c>
      <c r="W2429" s="2" t="s">
        <v>4825</v>
      </c>
      <c r="X2429" s="2" t="s">
        <v>4824</v>
      </c>
    </row>
    <row r="2430" spans="20:24" x14ac:dyDescent="0.25">
      <c r="T2430" s="2" t="s">
        <v>4821</v>
      </c>
      <c r="U2430" s="2" t="s">
        <v>4822</v>
      </c>
      <c r="V2430" s="2" t="s">
        <v>4823</v>
      </c>
      <c r="W2430" s="2" t="s">
        <v>2210</v>
      </c>
      <c r="X2430" s="2" t="s">
        <v>4820</v>
      </c>
    </row>
    <row r="2431" spans="20:24" x14ac:dyDescent="0.25">
      <c r="T2431" s="2" t="s">
        <v>4817</v>
      </c>
      <c r="U2431" s="2" t="s">
        <v>4818</v>
      </c>
      <c r="V2431" s="2" t="s">
        <v>4819</v>
      </c>
      <c r="W2431" s="2" t="s">
        <v>248</v>
      </c>
      <c r="X2431" s="2" t="s">
        <v>4816</v>
      </c>
    </row>
    <row r="2432" spans="20:24" x14ac:dyDescent="0.25">
      <c r="T2432" s="2" t="s">
        <v>4813</v>
      </c>
      <c r="U2432" s="2" t="s">
        <v>4814</v>
      </c>
      <c r="V2432" s="2" t="s">
        <v>4815</v>
      </c>
      <c r="W2432" s="2" t="s">
        <v>1880</v>
      </c>
      <c r="X2432" s="2" t="s">
        <v>4812</v>
      </c>
    </row>
    <row r="2433" spans="20:24" x14ac:dyDescent="0.25">
      <c r="T2433" s="2" t="s">
        <v>4808</v>
      </c>
      <c r="U2433" s="2" t="s">
        <v>4809</v>
      </c>
      <c r="V2433" s="2" t="s">
        <v>4810</v>
      </c>
      <c r="W2433" s="2" t="s">
        <v>248</v>
      </c>
      <c r="X2433" s="2" t="s">
        <v>4807</v>
      </c>
    </row>
    <row r="2434" spans="20:24" x14ac:dyDescent="0.25">
      <c r="T2434" s="2" t="s">
        <v>4804</v>
      </c>
      <c r="U2434" s="2" t="s">
        <v>4805</v>
      </c>
      <c r="V2434" s="2" t="s">
        <v>4806</v>
      </c>
      <c r="W2434" s="2" t="s">
        <v>765</v>
      </c>
      <c r="X2434" s="2" t="s">
        <v>4803</v>
      </c>
    </row>
    <row r="2435" spans="20:24" x14ac:dyDescent="0.25">
      <c r="T2435" s="2" t="s">
        <v>4801</v>
      </c>
      <c r="U2435" s="2" t="s">
        <v>4802</v>
      </c>
      <c r="V2435" s="2" t="s">
        <v>17079</v>
      </c>
      <c r="W2435" s="2" t="s">
        <v>4532</v>
      </c>
      <c r="X2435" s="2" t="s">
        <v>4800</v>
      </c>
    </row>
    <row r="2436" spans="20:24" x14ac:dyDescent="0.25">
      <c r="T2436" s="2" t="s">
        <v>17487</v>
      </c>
      <c r="U2436" s="2" t="s">
        <v>17486</v>
      </c>
      <c r="V2436" s="2" t="s">
        <v>17485</v>
      </c>
      <c r="W2436" s="2" t="s">
        <v>12524</v>
      </c>
      <c r="X2436" s="2" t="s">
        <v>17488</v>
      </c>
    </row>
    <row r="2437" spans="20:24" x14ac:dyDescent="0.25">
      <c r="T2437" s="2" t="s">
        <v>4796</v>
      </c>
      <c r="U2437" s="2" t="s">
        <v>4797</v>
      </c>
      <c r="V2437" s="2" t="s">
        <v>4798</v>
      </c>
      <c r="W2437" s="2" t="s">
        <v>103</v>
      </c>
      <c r="X2437" s="2" t="s">
        <v>4795</v>
      </c>
    </row>
    <row r="2438" spans="20:24" x14ac:dyDescent="0.25">
      <c r="T2438" s="2" t="s">
        <v>4792</v>
      </c>
      <c r="U2438" s="2" t="s">
        <v>4793</v>
      </c>
      <c r="V2438" s="2" t="s">
        <v>4794</v>
      </c>
      <c r="W2438" s="2" t="s">
        <v>277</v>
      </c>
      <c r="X2438" s="2" t="s">
        <v>4791</v>
      </c>
    </row>
    <row r="2439" spans="20:24" x14ac:dyDescent="0.25">
      <c r="T2439" s="2" t="s">
        <v>4788</v>
      </c>
      <c r="U2439" s="2" t="s">
        <v>4789</v>
      </c>
      <c r="V2439" s="2" t="s">
        <v>4790</v>
      </c>
      <c r="W2439" s="2" t="s">
        <v>4787</v>
      </c>
      <c r="X2439" s="2" t="s">
        <v>4776</v>
      </c>
    </row>
    <row r="2440" spans="20:24" x14ac:dyDescent="0.25">
      <c r="T2440" s="2" t="s">
        <v>4784</v>
      </c>
      <c r="U2440" s="2" t="s">
        <v>4785</v>
      </c>
      <c r="V2440" s="2" t="s">
        <v>4786</v>
      </c>
      <c r="W2440" s="2" t="s">
        <v>173</v>
      </c>
      <c r="X2440" s="2" t="s">
        <v>4776</v>
      </c>
    </row>
    <row r="2441" spans="20:24" x14ac:dyDescent="0.25">
      <c r="T2441" s="2" t="s">
        <v>4781</v>
      </c>
      <c r="U2441" s="2" t="s">
        <v>4782</v>
      </c>
      <c r="V2441" s="2" t="s">
        <v>4783</v>
      </c>
      <c r="W2441" s="2" t="s">
        <v>331</v>
      </c>
      <c r="X2441" s="2" t="s">
        <v>4776</v>
      </c>
    </row>
    <row r="2442" spans="20:24" x14ac:dyDescent="0.25">
      <c r="T2442" s="2" t="s">
        <v>4778</v>
      </c>
      <c r="U2442" s="2" t="s">
        <v>4779</v>
      </c>
      <c r="V2442" s="2" t="s">
        <v>4780</v>
      </c>
      <c r="W2442" s="2" t="s">
        <v>4777</v>
      </c>
      <c r="X2442" s="2" t="s">
        <v>4776</v>
      </c>
    </row>
    <row r="2443" spans="20:24" x14ac:dyDescent="0.25">
      <c r="T2443" s="2" t="s">
        <v>4773</v>
      </c>
      <c r="U2443" s="2" t="s">
        <v>4774</v>
      </c>
      <c r="V2443" s="2" t="s">
        <v>4775</v>
      </c>
      <c r="W2443" s="2" t="s">
        <v>4037</v>
      </c>
      <c r="X2443" s="2" t="s">
        <v>4772</v>
      </c>
    </row>
    <row r="2444" spans="20:24" x14ac:dyDescent="0.25">
      <c r="T2444" s="2" t="s">
        <v>4769</v>
      </c>
      <c r="U2444" s="2" t="s">
        <v>4770</v>
      </c>
      <c r="V2444" s="2" t="s">
        <v>4771</v>
      </c>
      <c r="W2444" s="2" t="s">
        <v>103</v>
      </c>
      <c r="X2444" s="2" t="s">
        <v>4768</v>
      </c>
    </row>
    <row r="2445" spans="20:24" x14ac:dyDescent="0.25">
      <c r="T2445" s="2" t="s">
        <v>4765</v>
      </c>
      <c r="U2445" s="2" t="s">
        <v>4766</v>
      </c>
      <c r="V2445" s="2" t="s">
        <v>4767</v>
      </c>
      <c r="W2445" s="2" t="s">
        <v>2632</v>
      </c>
      <c r="X2445" s="2" t="s">
        <v>4764</v>
      </c>
    </row>
    <row r="2446" spans="20:24" x14ac:dyDescent="0.25">
      <c r="T2446" s="2" t="s">
        <v>4761</v>
      </c>
      <c r="U2446" s="2" t="s">
        <v>4762</v>
      </c>
      <c r="V2446" s="2" t="s">
        <v>4763</v>
      </c>
      <c r="W2446" s="2" t="s">
        <v>4760</v>
      </c>
      <c r="X2446" s="2" t="s">
        <v>4756</v>
      </c>
    </row>
    <row r="2447" spans="20:24" x14ac:dyDescent="0.25">
      <c r="T2447" s="2" t="s">
        <v>4757</v>
      </c>
      <c r="U2447" s="2" t="s">
        <v>4758</v>
      </c>
      <c r="V2447" s="2" t="s">
        <v>4759</v>
      </c>
      <c r="W2447" s="2" t="s">
        <v>1530</v>
      </c>
      <c r="X2447" s="2" t="s">
        <v>4756</v>
      </c>
    </row>
    <row r="2448" spans="20:24" x14ac:dyDescent="0.25">
      <c r="T2448" s="2" t="s">
        <v>4753</v>
      </c>
      <c r="U2448" s="2" t="s">
        <v>4754</v>
      </c>
      <c r="V2448" s="2" t="s">
        <v>4755</v>
      </c>
      <c r="W2448" s="2" t="s">
        <v>438</v>
      </c>
      <c r="X2448" s="2" t="s">
        <v>4745</v>
      </c>
    </row>
    <row r="2449" spans="20:24" x14ac:dyDescent="0.25">
      <c r="T2449" s="2" t="s">
        <v>4750</v>
      </c>
      <c r="U2449" s="2" t="s">
        <v>4751</v>
      </c>
      <c r="V2449" s="2" t="s">
        <v>4752</v>
      </c>
      <c r="W2449" s="2" t="s">
        <v>4749</v>
      </c>
      <c r="X2449" s="2" t="s">
        <v>4745</v>
      </c>
    </row>
    <row r="2450" spans="20:24" x14ac:dyDescent="0.25">
      <c r="T2450" s="2" t="s">
        <v>4746</v>
      </c>
      <c r="U2450" s="2" t="s">
        <v>4747</v>
      </c>
      <c r="V2450" s="2" t="s">
        <v>4748</v>
      </c>
      <c r="W2450" s="2" t="s">
        <v>1108</v>
      </c>
      <c r="X2450" s="2" t="s">
        <v>4745</v>
      </c>
    </row>
    <row r="2451" spans="20:24" x14ac:dyDescent="0.25">
      <c r="T2451" s="2" t="s">
        <v>4742</v>
      </c>
      <c r="U2451" s="2" t="s">
        <v>4743</v>
      </c>
      <c r="V2451" s="2" t="s">
        <v>4744</v>
      </c>
      <c r="W2451" s="2" t="s">
        <v>340</v>
      </c>
      <c r="X2451" s="2" t="s">
        <v>3885</v>
      </c>
    </row>
    <row r="2452" spans="20:24" x14ac:dyDescent="0.25">
      <c r="T2452" s="2" t="s">
        <v>14731</v>
      </c>
      <c r="U2452" s="2" t="s">
        <v>14730</v>
      </c>
      <c r="V2452" s="2" t="s">
        <v>14729</v>
      </c>
      <c r="W2452" s="2" t="s">
        <v>535</v>
      </c>
      <c r="X2452" s="2" t="s">
        <v>4738</v>
      </c>
    </row>
    <row r="2453" spans="20:24" x14ac:dyDescent="0.25">
      <c r="T2453" s="2" t="s">
        <v>4739</v>
      </c>
      <c r="U2453" s="2" t="s">
        <v>4740</v>
      </c>
      <c r="V2453" s="2" t="s">
        <v>4741</v>
      </c>
      <c r="W2453" s="2" t="s">
        <v>482</v>
      </c>
      <c r="X2453" s="2" t="s">
        <v>4738</v>
      </c>
    </row>
    <row r="2454" spans="20:24" x14ac:dyDescent="0.25">
      <c r="T2454" s="2" t="s">
        <v>4735</v>
      </c>
      <c r="U2454" s="2" t="s">
        <v>4736</v>
      </c>
      <c r="V2454" s="2" t="s">
        <v>4737</v>
      </c>
      <c r="W2454" s="2" t="s">
        <v>4734</v>
      </c>
      <c r="X2454" s="2" t="s">
        <v>4725</v>
      </c>
    </row>
    <row r="2455" spans="20:24" x14ac:dyDescent="0.25">
      <c r="T2455" s="2" t="s">
        <v>4731</v>
      </c>
      <c r="U2455" s="2" t="s">
        <v>4732</v>
      </c>
      <c r="V2455" s="2" t="s">
        <v>4733</v>
      </c>
      <c r="W2455" s="2" t="s">
        <v>4730</v>
      </c>
      <c r="X2455" s="2" t="s">
        <v>4725</v>
      </c>
    </row>
    <row r="2456" spans="20:24" x14ac:dyDescent="0.25">
      <c r="T2456" s="2" t="s">
        <v>4727</v>
      </c>
      <c r="U2456" s="2" t="s">
        <v>4728</v>
      </c>
      <c r="V2456" s="2" t="s">
        <v>4729</v>
      </c>
      <c r="W2456" s="2" t="s">
        <v>4726</v>
      </c>
      <c r="X2456" s="2" t="s">
        <v>4725</v>
      </c>
    </row>
    <row r="2457" spans="20:24" x14ac:dyDescent="0.25">
      <c r="T2457" s="2" t="s">
        <v>4722</v>
      </c>
      <c r="U2457" s="2" t="s">
        <v>4723</v>
      </c>
      <c r="V2457" s="2" t="s">
        <v>4724</v>
      </c>
      <c r="W2457" s="2" t="s">
        <v>500</v>
      </c>
      <c r="X2457" s="2" t="s">
        <v>4717</v>
      </c>
    </row>
    <row r="2458" spans="20:24" x14ac:dyDescent="0.25">
      <c r="T2458" s="2" t="s">
        <v>4719</v>
      </c>
      <c r="U2458" s="2" t="s">
        <v>4720</v>
      </c>
      <c r="V2458" s="2" t="s">
        <v>4721</v>
      </c>
      <c r="W2458" s="2" t="s">
        <v>4718</v>
      </c>
      <c r="X2458" s="2" t="s">
        <v>4717</v>
      </c>
    </row>
    <row r="2459" spans="20:24" x14ac:dyDescent="0.25">
      <c r="T2459" s="2" t="s">
        <v>4714</v>
      </c>
      <c r="U2459" s="2" t="s">
        <v>4715</v>
      </c>
      <c r="V2459" s="2" t="s">
        <v>4716</v>
      </c>
      <c r="W2459" s="2" t="s">
        <v>4713</v>
      </c>
      <c r="X2459" s="2" t="s">
        <v>4712</v>
      </c>
    </row>
    <row r="2460" spans="20:24" x14ac:dyDescent="0.25">
      <c r="T2460" s="2" t="s">
        <v>4709</v>
      </c>
      <c r="U2460" s="2" t="s">
        <v>4710</v>
      </c>
      <c r="V2460" s="2" t="s">
        <v>4711</v>
      </c>
      <c r="W2460" s="2" t="s">
        <v>4708</v>
      </c>
      <c r="X2460" s="2" t="s">
        <v>4707</v>
      </c>
    </row>
    <row r="2461" spans="20:24" x14ac:dyDescent="0.25">
      <c r="T2461" s="2" t="s">
        <v>4704</v>
      </c>
      <c r="U2461" s="2" t="s">
        <v>4705</v>
      </c>
      <c r="V2461" s="2" t="s">
        <v>4706</v>
      </c>
      <c r="W2461" s="2" t="s">
        <v>4703</v>
      </c>
      <c r="X2461" s="2" t="s">
        <v>4696</v>
      </c>
    </row>
    <row r="2462" spans="20:24" x14ac:dyDescent="0.25">
      <c r="T2462" s="2" t="s">
        <v>4700</v>
      </c>
      <c r="U2462" s="2" t="s">
        <v>4701</v>
      </c>
      <c r="V2462" s="2" t="s">
        <v>4702</v>
      </c>
      <c r="W2462" s="2" t="s">
        <v>1862</v>
      </c>
      <c r="X2462" s="2" t="s">
        <v>4696</v>
      </c>
    </row>
    <row r="2463" spans="20:24" x14ac:dyDescent="0.25">
      <c r="T2463" s="2" t="s">
        <v>4697</v>
      </c>
      <c r="U2463" s="2" t="s">
        <v>4698</v>
      </c>
      <c r="V2463" s="2" t="s">
        <v>4699</v>
      </c>
      <c r="W2463" s="2" t="s">
        <v>193</v>
      </c>
      <c r="X2463" s="2" t="s">
        <v>4696</v>
      </c>
    </row>
    <row r="2464" spans="20:24" x14ac:dyDescent="0.25">
      <c r="T2464" s="2" t="s">
        <v>4694</v>
      </c>
      <c r="U2464" s="2" t="s">
        <v>4695</v>
      </c>
      <c r="V2464" s="2" t="s">
        <v>17080</v>
      </c>
      <c r="W2464" s="2" t="s">
        <v>4693</v>
      </c>
      <c r="X2464" s="2" t="s">
        <v>508</v>
      </c>
    </row>
    <row r="2465" spans="20:24" x14ac:dyDescent="0.25">
      <c r="T2465" s="2" t="s">
        <v>4690</v>
      </c>
      <c r="U2465" s="2" t="s">
        <v>4691</v>
      </c>
      <c r="V2465" s="2" t="s">
        <v>4692</v>
      </c>
      <c r="W2465" s="2" t="s">
        <v>4689</v>
      </c>
      <c r="X2465" s="2" t="s">
        <v>508</v>
      </c>
    </row>
    <row r="2466" spans="20:24" x14ac:dyDescent="0.25">
      <c r="T2466" s="2" t="s">
        <v>14733</v>
      </c>
      <c r="U2466" s="2" t="s">
        <v>14732</v>
      </c>
      <c r="V2466" s="2" t="s">
        <v>17284</v>
      </c>
      <c r="W2466" s="2" t="s">
        <v>2245</v>
      </c>
      <c r="X2466" s="2" t="s">
        <v>4685</v>
      </c>
    </row>
    <row r="2467" spans="20:24" x14ac:dyDescent="0.25">
      <c r="T2467" s="2" t="s">
        <v>4687</v>
      </c>
      <c r="U2467" s="2" t="s">
        <v>4688</v>
      </c>
      <c r="V2467" s="2" t="s">
        <v>17081</v>
      </c>
      <c r="W2467" s="2" t="s">
        <v>4686</v>
      </c>
      <c r="X2467" s="2" t="s">
        <v>4685</v>
      </c>
    </row>
    <row r="2468" spans="20:24" x14ac:dyDescent="0.25">
      <c r="T2468" s="2" t="s">
        <v>4682</v>
      </c>
      <c r="U2468" s="2" t="s">
        <v>4683</v>
      </c>
      <c r="V2468" s="2" t="s">
        <v>4684</v>
      </c>
      <c r="W2468" s="2" t="s">
        <v>4681</v>
      </c>
      <c r="X2468" s="2" t="s">
        <v>4680</v>
      </c>
    </row>
    <row r="2469" spans="20:24" x14ac:dyDescent="0.25">
      <c r="T2469" s="2" t="s">
        <v>4677</v>
      </c>
      <c r="U2469" s="2" t="s">
        <v>4678</v>
      </c>
      <c r="V2469" s="2" t="s">
        <v>4679</v>
      </c>
      <c r="W2469" s="2" t="s">
        <v>3579</v>
      </c>
      <c r="X2469" s="2" t="s">
        <v>4676</v>
      </c>
    </row>
    <row r="2470" spans="20:24" x14ac:dyDescent="0.25">
      <c r="T2470" s="2" t="s">
        <v>4673</v>
      </c>
      <c r="U2470" s="2" t="s">
        <v>4674</v>
      </c>
      <c r="V2470" s="2" t="s">
        <v>4675</v>
      </c>
      <c r="W2470" s="2" t="s">
        <v>282</v>
      </c>
      <c r="X2470" s="2" t="s">
        <v>4672</v>
      </c>
    </row>
    <row r="2471" spans="20:24" x14ac:dyDescent="0.25">
      <c r="T2471" s="2" t="s">
        <v>4669</v>
      </c>
      <c r="U2471" s="2" t="s">
        <v>4670</v>
      </c>
      <c r="V2471" s="2" t="s">
        <v>4671</v>
      </c>
      <c r="W2471" s="2" t="s">
        <v>2119</v>
      </c>
      <c r="X2471" s="2" t="s">
        <v>4668</v>
      </c>
    </row>
    <row r="2472" spans="20:24" x14ac:dyDescent="0.25">
      <c r="T2472" s="2" t="s">
        <v>4665</v>
      </c>
      <c r="U2472" s="2" t="s">
        <v>4666</v>
      </c>
      <c r="V2472" s="2" t="s">
        <v>4667</v>
      </c>
      <c r="W2472" s="2" t="s">
        <v>4664</v>
      </c>
      <c r="X2472" s="2" t="s">
        <v>4657</v>
      </c>
    </row>
    <row r="2473" spans="20:24" x14ac:dyDescent="0.25">
      <c r="T2473" s="2" t="s">
        <v>4661</v>
      </c>
      <c r="U2473" s="2" t="s">
        <v>4662</v>
      </c>
      <c r="V2473" s="2" t="s">
        <v>4663</v>
      </c>
      <c r="W2473" s="2" t="s">
        <v>655</v>
      </c>
      <c r="X2473" s="2" t="s">
        <v>4657</v>
      </c>
    </row>
    <row r="2474" spans="20:24" x14ac:dyDescent="0.25">
      <c r="T2474" s="2" t="s">
        <v>4658</v>
      </c>
      <c r="U2474" s="2" t="s">
        <v>4659</v>
      </c>
      <c r="V2474" s="2" t="s">
        <v>4660</v>
      </c>
      <c r="W2474" s="2" t="s">
        <v>3584</v>
      </c>
      <c r="X2474" s="2" t="s">
        <v>4657</v>
      </c>
    </row>
    <row r="2475" spans="20:24" x14ac:dyDescent="0.25">
      <c r="T2475" s="2" t="s">
        <v>4654</v>
      </c>
      <c r="U2475" s="2" t="s">
        <v>4655</v>
      </c>
      <c r="V2475" s="2" t="s">
        <v>4656</v>
      </c>
      <c r="W2475" s="2" t="s">
        <v>1207</v>
      </c>
      <c r="X2475" s="2" t="s">
        <v>4653</v>
      </c>
    </row>
    <row r="2476" spans="20:24" x14ac:dyDescent="0.25">
      <c r="T2476" s="2" t="s">
        <v>4650</v>
      </c>
      <c r="U2476" s="2" t="s">
        <v>4651</v>
      </c>
      <c r="V2476" s="2" t="s">
        <v>4652</v>
      </c>
      <c r="W2476" s="2" t="s">
        <v>2063</v>
      </c>
      <c r="X2476" s="2" t="s">
        <v>4649</v>
      </c>
    </row>
    <row r="2477" spans="20:24" x14ac:dyDescent="0.25">
      <c r="T2477" s="2" t="s">
        <v>14736</v>
      </c>
      <c r="U2477" s="2" t="s">
        <v>14735</v>
      </c>
      <c r="V2477" s="2" t="s">
        <v>14734</v>
      </c>
      <c r="W2477" s="2" t="s">
        <v>14737</v>
      </c>
      <c r="X2477" s="2" t="s">
        <v>14738</v>
      </c>
    </row>
    <row r="2478" spans="20:24" x14ac:dyDescent="0.25">
      <c r="T2478" s="2" t="s">
        <v>4646</v>
      </c>
      <c r="U2478" s="2" t="s">
        <v>4647</v>
      </c>
      <c r="V2478" s="2" t="s">
        <v>4648</v>
      </c>
      <c r="W2478" s="2" t="s">
        <v>216</v>
      </c>
      <c r="X2478" s="2" t="s">
        <v>4645</v>
      </c>
    </row>
    <row r="2479" spans="20:24" x14ac:dyDescent="0.25">
      <c r="T2479" s="2" t="s">
        <v>4642</v>
      </c>
      <c r="U2479" s="2" t="s">
        <v>4643</v>
      </c>
      <c r="V2479" s="2" t="s">
        <v>4644</v>
      </c>
      <c r="W2479" s="2" t="s">
        <v>353</v>
      </c>
      <c r="X2479" s="2" t="s">
        <v>4639</v>
      </c>
    </row>
    <row r="2480" spans="20:24" x14ac:dyDescent="0.25">
      <c r="T2480" s="2" t="s">
        <v>4640</v>
      </c>
      <c r="U2480" s="2" t="s">
        <v>4641</v>
      </c>
      <c r="V2480" s="2" t="s">
        <v>17082</v>
      </c>
      <c r="W2480" s="2" t="s">
        <v>2119</v>
      </c>
      <c r="X2480" s="2" t="s">
        <v>4639</v>
      </c>
    </row>
    <row r="2481" spans="20:24" x14ac:dyDescent="0.25">
      <c r="T2481" s="2" t="s">
        <v>4636</v>
      </c>
      <c r="U2481" s="2" t="s">
        <v>4637</v>
      </c>
      <c r="V2481" s="2" t="s">
        <v>4638</v>
      </c>
      <c r="W2481" s="2" t="s">
        <v>103</v>
      </c>
      <c r="X2481" s="2" t="s">
        <v>4635</v>
      </c>
    </row>
    <row r="2482" spans="20:24" x14ac:dyDescent="0.25">
      <c r="T2482" s="2" t="s">
        <v>4633</v>
      </c>
      <c r="U2482" s="2" t="s">
        <v>4634</v>
      </c>
      <c r="V2482" s="2" t="s">
        <v>17083</v>
      </c>
      <c r="W2482" s="2" t="s">
        <v>1791</v>
      </c>
      <c r="X2482" s="2" t="s">
        <v>4632</v>
      </c>
    </row>
    <row r="2483" spans="20:24" x14ac:dyDescent="0.25">
      <c r="T2483" s="2" t="s">
        <v>4629</v>
      </c>
      <c r="U2483" s="2" t="s">
        <v>4630</v>
      </c>
      <c r="V2483" s="2" t="s">
        <v>4631</v>
      </c>
      <c r="W2483" s="2" t="s">
        <v>4628</v>
      </c>
      <c r="X2483" s="2" t="s">
        <v>4627</v>
      </c>
    </row>
    <row r="2484" spans="20:24" x14ac:dyDescent="0.25">
      <c r="T2484" s="2" t="s">
        <v>4624</v>
      </c>
      <c r="U2484" s="2" t="s">
        <v>4625</v>
      </c>
      <c r="V2484" s="2" t="s">
        <v>4626</v>
      </c>
      <c r="W2484" s="2" t="s">
        <v>4623</v>
      </c>
      <c r="X2484" s="2" t="s">
        <v>4622</v>
      </c>
    </row>
    <row r="2485" spans="20:24" x14ac:dyDescent="0.25">
      <c r="T2485" s="2" t="s">
        <v>4619</v>
      </c>
      <c r="U2485" s="2" t="s">
        <v>4620</v>
      </c>
      <c r="V2485" s="2" t="s">
        <v>4621</v>
      </c>
      <c r="W2485" s="2" t="s">
        <v>539</v>
      </c>
      <c r="X2485" s="2" t="s">
        <v>4618</v>
      </c>
    </row>
    <row r="2486" spans="20:24" x14ac:dyDescent="0.25">
      <c r="T2486" s="2" t="s">
        <v>4615</v>
      </c>
      <c r="U2486" s="2" t="s">
        <v>4616</v>
      </c>
      <c r="V2486" s="2" t="s">
        <v>4617</v>
      </c>
      <c r="W2486" s="2" t="s">
        <v>4614</v>
      </c>
      <c r="X2486" s="2" t="s">
        <v>4605</v>
      </c>
    </row>
    <row r="2487" spans="20:24" x14ac:dyDescent="0.25">
      <c r="T2487" s="2" t="s">
        <v>4611</v>
      </c>
      <c r="U2487" s="2" t="s">
        <v>4612</v>
      </c>
      <c r="V2487" s="2" t="s">
        <v>4613</v>
      </c>
      <c r="W2487" s="2" t="s">
        <v>4610</v>
      </c>
      <c r="X2487" s="2" t="s">
        <v>4605</v>
      </c>
    </row>
    <row r="2488" spans="20:24" x14ac:dyDescent="0.25">
      <c r="T2488" s="2" t="s">
        <v>4607</v>
      </c>
      <c r="U2488" s="2" t="s">
        <v>4608</v>
      </c>
      <c r="V2488" s="2" t="s">
        <v>4609</v>
      </c>
      <c r="W2488" s="2" t="s">
        <v>4606</v>
      </c>
      <c r="X2488" s="2" t="s">
        <v>4605</v>
      </c>
    </row>
    <row r="2489" spans="20:24" x14ac:dyDescent="0.25">
      <c r="T2489" s="2" t="s">
        <v>4602</v>
      </c>
      <c r="U2489" s="2" t="s">
        <v>4603</v>
      </c>
      <c r="V2489" s="2" t="s">
        <v>4604</v>
      </c>
      <c r="W2489" s="2" t="s">
        <v>482</v>
      </c>
      <c r="X2489" s="2" t="s">
        <v>4601</v>
      </c>
    </row>
    <row r="2490" spans="20:24" x14ac:dyDescent="0.25">
      <c r="T2490" s="2" t="s">
        <v>4598</v>
      </c>
      <c r="U2490" s="2" t="s">
        <v>4599</v>
      </c>
      <c r="V2490" s="2" t="s">
        <v>4600</v>
      </c>
      <c r="W2490" s="2" t="s">
        <v>1294</v>
      </c>
      <c r="X2490" s="2" t="s">
        <v>4597</v>
      </c>
    </row>
    <row r="2491" spans="20:24" x14ac:dyDescent="0.25">
      <c r="T2491" s="2" t="s">
        <v>4594</v>
      </c>
      <c r="U2491" s="2" t="s">
        <v>4595</v>
      </c>
      <c r="V2491" s="2" t="s">
        <v>4596</v>
      </c>
      <c r="W2491" s="2" t="s">
        <v>331</v>
      </c>
      <c r="X2491" s="2" t="s">
        <v>4593</v>
      </c>
    </row>
    <row r="2492" spans="20:24" x14ac:dyDescent="0.25">
      <c r="T2492" s="2" t="s">
        <v>4590</v>
      </c>
      <c r="U2492" s="2" t="s">
        <v>4591</v>
      </c>
      <c r="V2492" s="2" t="s">
        <v>4592</v>
      </c>
      <c r="W2492" s="2" t="s">
        <v>282</v>
      </c>
      <c r="X2492" s="2" t="s">
        <v>4589</v>
      </c>
    </row>
    <row r="2493" spans="20:24" x14ac:dyDescent="0.25">
      <c r="T2493" s="2" t="s">
        <v>4586</v>
      </c>
      <c r="U2493" s="2" t="s">
        <v>4587</v>
      </c>
      <c r="V2493" s="2" t="s">
        <v>4588</v>
      </c>
      <c r="W2493" s="2" t="s">
        <v>129</v>
      </c>
      <c r="X2493" s="2" t="s">
        <v>4585</v>
      </c>
    </row>
    <row r="2494" spans="20:24" x14ac:dyDescent="0.25">
      <c r="T2494" s="2" t="s">
        <v>4582</v>
      </c>
      <c r="U2494" s="2" t="s">
        <v>4583</v>
      </c>
      <c r="V2494" s="2" t="s">
        <v>4584</v>
      </c>
      <c r="W2494" s="2" t="s">
        <v>4581</v>
      </c>
      <c r="X2494" s="2" t="s">
        <v>4580</v>
      </c>
    </row>
    <row r="2495" spans="20:24" x14ac:dyDescent="0.25">
      <c r="T2495" s="2" t="s">
        <v>4577</v>
      </c>
      <c r="U2495" s="2" t="s">
        <v>4578</v>
      </c>
      <c r="V2495" s="2" t="s">
        <v>4579</v>
      </c>
      <c r="W2495" s="2" t="s">
        <v>1485</v>
      </c>
      <c r="X2495" s="2" t="s">
        <v>4576</v>
      </c>
    </row>
    <row r="2496" spans="20:24" x14ac:dyDescent="0.25">
      <c r="T2496" s="2" t="s">
        <v>4573</v>
      </c>
      <c r="U2496" s="2" t="s">
        <v>4574</v>
      </c>
      <c r="V2496" s="2" t="s">
        <v>4575</v>
      </c>
      <c r="W2496" s="2" t="s">
        <v>2632</v>
      </c>
      <c r="X2496" s="2" t="s">
        <v>4565</v>
      </c>
    </row>
    <row r="2497" spans="20:24" x14ac:dyDescent="0.25">
      <c r="T2497" s="2" t="s">
        <v>4570</v>
      </c>
      <c r="U2497" s="2" t="s">
        <v>4571</v>
      </c>
      <c r="V2497" s="2" t="s">
        <v>4572</v>
      </c>
      <c r="W2497" s="2" t="s">
        <v>4569</v>
      </c>
      <c r="X2497" s="2" t="s">
        <v>4565</v>
      </c>
    </row>
    <row r="2498" spans="20:24" x14ac:dyDescent="0.25">
      <c r="T2498" s="2" t="s">
        <v>4566</v>
      </c>
      <c r="U2498" s="2" t="s">
        <v>4567</v>
      </c>
      <c r="V2498" s="2" t="s">
        <v>4568</v>
      </c>
      <c r="W2498" s="2" t="s">
        <v>595</v>
      </c>
      <c r="X2498" s="2" t="s">
        <v>4565</v>
      </c>
    </row>
    <row r="2499" spans="20:24" x14ac:dyDescent="0.25">
      <c r="T2499" s="2" t="s">
        <v>4562</v>
      </c>
      <c r="U2499" s="2" t="s">
        <v>4563</v>
      </c>
      <c r="V2499" s="2" t="s">
        <v>4564</v>
      </c>
      <c r="W2499" s="2" t="s">
        <v>3579</v>
      </c>
      <c r="X2499" s="2" t="s">
        <v>4548</v>
      </c>
    </row>
    <row r="2500" spans="20:24" x14ac:dyDescent="0.25">
      <c r="T2500" s="2" t="s">
        <v>4559</v>
      </c>
      <c r="U2500" s="2" t="s">
        <v>4560</v>
      </c>
      <c r="V2500" s="2" t="s">
        <v>4561</v>
      </c>
      <c r="W2500" s="2" t="s">
        <v>2636</v>
      </c>
      <c r="X2500" s="2" t="s">
        <v>4548</v>
      </c>
    </row>
    <row r="2501" spans="20:24" x14ac:dyDescent="0.25">
      <c r="T2501" s="2" t="s">
        <v>4556</v>
      </c>
      <c r="U2501" s="2" t="s">
        <v>4557</v>
      </c>
      <c r="V2501" s="2" t="s">
        <v>4558</v>
      </c>
      <c r="W2501" s="2" t="s">
        <v>307</v>
      </c>
      <c r="X2501" s="2" t="s">
        <v>4548</v>
      </c>
    </row>
    <row r="2502" spans="20:24" x14ac:dyDescent="0.25">
      <c r="T2502" s="2" t="s">
        <v>4553</v>
      </c>
      <c r="U2502" s="2" t="s">
        <v>4554</v>
      </c>
      <c r="V2502" s="2" t="s">
        <v>4555</v>
      </c>
      <c r="W2502" s="2" t="s">
        <v>4552</v>
      </c>
      <c r="X2502" s="2" t="s">
        <v>4548</v>
      </c>
    </row>
    <row r="2503" spans="20:24" x14ac:dyDescent="0.25">
      <c r="T2503" s="2" t="s">
        <v>4549</v>
      </c>
      <c r="U2503" s="2" t="s">
        <v>4550</v>
      </c>
      <c r="V2503" s="2" t="s">
        <v>4551</v>
      </c>
      <c r="W2503" s="2" t="s">
        <v>2580</v>
      </c>
      <c r="X2503" s="2" t="s">
        <v>4548</v>
      </c>
    </row>
    <row r="2504" spans="20:24" x14ac:dyDescent="0.25">
      <c r="T2504" s="2" t="s">
        <v>18027</v>
      </c>
      <c r="U2504" s="2" t="s">
        <v>18026</v>
      </c>
      <c r="V2504" s="2" t="s">
        <v>18025</v>
      </c>
      <c r="W2504" s="2" t="s">
        <v>1294</v>
      </c>
      <c r="X2504" s="2" t="s">
        <v>4548</v>
      </c>
    </row>
    <row r="2505" spans="20:24" x14ac:dyDescent="0.25">
      <c r="T2505" s="2" t="s">
        <v>4545</v>
      </c>
      <c r="U2505" s="2" t="s">
        <v>4546</v>
      </c>
      <c r="V2505" s="2" t="s">
        <v>4547</v>
      </c>
      <c r="W2505" s="2" t="s">
        <v>555</v>
      </c>
      <c r="X2505" s="2" t="s">
        <v>4525</v>
      </c>
    </row>
    <row r="2506" spans="20:24" x14ac:dyDescent="0.25">
      <c r="T2506" s="2" t="s">
        <v>4542</v>
      </c>
      <c r="U2506" s="2" t="s">
        <v>4543</v>
      </c>
      <c r="V2506" s="2" t="s">
        <v>4544</v>
      </c>
      <c r="W2506" s="2" t="s">
        <v>3263</v>
      </c>
      <c r="X2506" s="2" t="s">
        <v>4525</v>
      </c>
    </row>
    <row r="2507" spans="20:24" x14ac:dyDescent="0.25">
      <c r="T2507" s="2" t="s">
        <v>4540</v>
      </c>
      <c r="U2507" s="2" t="s">
        <v>4541</v>
      </c>
      <c r="V2507" s="2" t="s">
        <v>17084</v>
      </c>
      <c r="W2507" s="2" t="s">
        <v>123</v>
      </c>
      <c r="X2507" s="2" t="s">
        <v>4525</v>
      </c>
    </row>
    <row r="2508" spans="20:24" x14ac:dyDescent="0.25">
      <c r="T2508" s="2" t="s">
        <v>4537</v>
      </c>
      <c r="U2508" s="2" t="s">
        <v>4538</v>
      </c>
      <c r="V2508" s="2" t="s">
        <v>4539</v>
      </c>
      <c r="W2508" s="2" t="s">
        <v>4536</v>
      </c>
      <c r="X2508" s="2" t="s">
        <v>4525</v>
      </c>
    </row>
    <row r="2509" spans="20:24" x14ac:dyDescent="0.25">
      <c r="T2509" s="2" t="s">
        <v>4533</v>
      </c>
      <c r="U2509" s="2" t="s">
        <v>4534</v>
      </c>
      <c r="V2509" s="2" t="s">
        <v>4535</v>
      </c>
      <c r="W2509" s="2" t="s">
        <v>1933</v>
      </c>
      <c r="X2509" s="2" t="s">
        <v>4525</v>
      </c>
    </row>
    <row r="2510" spans="20:24" x14ac:dyDescent="0.25">
      <c r="T2510" s="2" t="s">
        <v>4529</v>
      </c>
      <c r="U2510" s="2" t="s">
        <v>4530</v>
      </c>
      <c r="V2510" s="2" t="s">
        <v>4531</v>
      </c>
      <c r="W2510" s="2" t="s">
        <v>129</v>
      </c>
      <c r="X2510" s="2" t="s">
        <v>4525</v>
      </c>
    </row>
    <row r="2511" spans="20:24" x14ac:dyDescent="0.25">
      <c r="T2511" s="2" t="s">
        <v>4526</v>
      </c>
      <c r="U2511" s="2" t="s">
        <v>4527</v>
      </c>
      <c r="V2511" s="2" t="s">
        <v>4528</v>
      </c>
      <c r="W2511" s="2" t="s">
        <v>253</v>
      </c>
      <c r="X2511" s="2" t="s">
        <v>4525</v>
      </c>
    </row>
    <row r="2512" spans="20:24" x14ac:dyDescent="0.25">
      <c r="T2512" s="2" t="s">
        <v>4522</v>
      </c>
      <c r="U2512" s="2" t="s">
        <v>4523</v>
      </c>
      <c r="V2512" s="2" t="s">
        <v>4524</v>
      </c>
      <c r="W2512" s="2" t="s">
        <v>692</v>
      </c>
      <c r="X2512" s="2" t="s">
        <v>4521</v>
      </c>
    </row>
    <row r="2513" spans="20:24" x14ac:dyDescent="0.25">
      <c r="T2513" s="2" t="s">
        <v>4518</v>
      </c>
      <c r="U2513" s="2" t="s">
        <v>4519</v>
      </c>
      <c r="V2513" s="2" t="s">
        <v>4520</v>
      </c>
      <c r="W2513" s="2" t="s">
        <v>315</v>
      </c>
      <c r="X2513" s="2" t="s">
        <v>4517</v>
      </c>
    </row>
    <row r="2514" spans="20:24" x14ac:dyDescent="0.25">
      <c r="T2514" s="2" t="s">
        <v>4514</v>
      </c>
      <c r="U2514" s="2" t="s">
        <v>4515</v>
      </c>
      <c r="V2514" s="2" t="s">
        <v>4516</v>
      </c>
      <c r="W2514" s="2" t="s">
        <v>235</v>
      </c>
      <c r="X2514" s="2" t="s">
        <v>4513</v>
      </c>
    </row>
    <row r="2515" spans="20:24" x14ac:dyDescent="0.25">
      <c r="T2515" s="2" t="s">
        <v>4510</v>
      </c>
      <c r="U2515" s="2" t="s">
        <v>4511</v>
      </c>
      <c r="V2515" s="2" t="s">
        <v>4512</v>
      </c>
      <c r="W2515" s="2" t="s">
        <v>821</v>
      </c>
      <c r="X2515" s="2" t="s">
        <v>4509</v>
      </c>
    </row>
    <row r="2516" spans="20:24" x14ac:dyDescent="0.25">
      <c r="T2516" s="2" t="s">
        <v>4506</v>
      </c>
      <c r="U2516" s="2" t="s">
        <v>4507</v>
      </c>
      <c r="V2516" s="2" t="s">
        <v>4508</v>
      </c>
      <c r="W2516" s="2" t="s">
        <v>230</v>
      </c>
      <c r="X2516" s="2" t="s">
        <v>4505</v>
      </c>
    </row>
    <row r="2517" spans="20:24" x14ac:dyDescent="0.25">
      <c r="T2517" s="2" t="s">
        <v>4502</v>
      </c>
      <c r="U2517" s="2" t="s">
        <v>4503</v>
      </c>
      <c r="V2517" s="2" t="s">
        <v>4504</v>
      </c>
      <c r="W2517" s="2" t="s">
        <v>2041</v>
      </c>
      <c r="X2517" s="2" t="s">
        <v>4501</v>
      </c>
    </row>
    <row r="2518" spans="20:24" x14ac:dyDescent="0.25">
      <c r="T2518" s="2" t="s">
        <v>4498</v>
      </c>
      <c r="U2518" s="2" t="s">
        <v>4499</v>
      </c>
      <c r="V2518" s="2" t="s">
        <v>4500</v>
      </c>
      <c r="W2518" s="2" t="s">
        <v>4497</v>
      </c>
      <c r="X2518" s="2" t="s">
        <v>4485</v>
      </c>
    </row>
    <row r="2519" spans="20:24" x14ac:dyDescent="0.25">
      <c r="T2519" s="2" t="s">
        <v>14741</v>
      </c>
      <c r="U2519" s="2" t="s">
        <v>14740</v>
      </c>
      <c r="V2519" s="2" t="s">
        <v>14739</v>
      </c>
      <c r="W2519" s="2" t="s">
        <v>3251</v>
      </c>
      <c r="X2519" s="2" t="s">
        <v>4485</v>
      </c>
    </row>
    <row r="2520" spans="20:24" x14ac:dyDescent="0.25">
      <c r="T2520" s="2" t="s">
        <v>4494</v>
      </c>
      <c r="U2520" s="2" t="s">
        <v>4495</v>
      </c>
      <c r="V2520" s="2" t="s">
        <v>4496</v>
      </c>
      <c r="W2520" s="2" t="s">
        <v>4493</v>
      </c>
      <c r="X2520" s="2" t="s">
        <v>4485</v>
      </c>
    </row>
    <row r="2521" spans="20:24" x14ac:dyDescent="0.25">
      <c r="T2521" s="2" t="s">
        <v>4490</v>
      </c>
      <c r="U2521" s="2" t="s">
        <v>4491</v>
      </c>
      <c r="V2521" s="2" t="s">
        <v>4492</v>
      </c>
      <c r="W2521" s="2" t="s">
        <v>1961</v>
      </c>
      <c r="X2521" s="2" t="s">
        <v>4485</v>
      </c>
    </row>
    <row r="2522" spans="20:24" x14ac:dyDescent="0.25">
      <c r="T2522" s="2" t="s">
        <v>4487</v>
      </c>
      <c r="U2522" s="2" t="s">
        <v>4488</v>
      </c>
      <c r="V2522" s="2" t="s">
        <v>4489</v>
      </c>
      <c r="W2522" s="2" t="s">
        <v>4486</v>
      </c>
      <c r="X2522" s="2" t="s">
        <v>4485</v>
      </c>
    </row>
    <row r="2523" spans="20:24" x14ac:dyDescent="0.25">
      <c r="T2523" s="2" t="s">
        <v>4482</v>
      </c>
      <c r="U2523" s="2" t="s">
        <v>4483</v>
      </c>
      <c r="V2523" s="2" t="s">
        <v>4484</v>
      </c>
      <c r="W2523" s="2" t="s">
        <v>367</v>
      </c>
      <c r="X2523" s="2" t="s">
        <v>4481</v>
      </c>
    </row>
    <row r="2524" spans="20:24" x14ac:dyDescent="0.25">
      <c r="T2524" s="2" t="s">
        <v>4478</v>
      </c>
      <c r="U2524" s="2" t="s">
        <v>4479</v>
      </c>
      <c r="V2524" s="2" t="s">
        <v>4480</v>
      </c>
      <c r="W2524" s="2" t="s">
        <v>4211</v>
      </c>
      <c r="X2524" s="2" t="s">
        <v>4477</v>
      </c>
    </row>
    <row r="2525" spans="20:24" x14ac:dyDescent="0.25">
      <c r="T2525" s="2" t="s">
        <v>4474</v>
      </c>
      <c r="U2525" s="2" t="s">
        <v>4475</v>
      </c>
      <c r="V2525" s="2" t="s">
        <v>4476</v>
      </c>
      <c r="W2525" s="2" t="s">
        <v>557</v>
      </c>
      <c r="X2525" s="2" t="s">
        <v>4470</v>
      </c>
    </row>
    <row r="2526" spans="20:24" x14ac:dyDescent="0.25">
      <c r="T2526" s="2" t="s">
        <v>4471</v>
      </c>
      <c r="U2526" s="2" t="s">
        <v>4472</v>
      </c>
      <c r="V2526" s="2" t="s">
        <v>4473</v>
      </c>
      <c r="W2526" s="2" t="s">
        <v>129</v>
      </c>
      <c r="X2526" s="2" t="s">
        <v>4470</v>
      </c>
    </row>
    <row r="2527" spans="20:24" x14ac:dyDescent="0.25">
      <c r="T2527" s="2" t="s">
        <v>4467</v>
      </c>
      <c r="U2527" s="2" t="s">
        <v>4468</v>
      </c>
      <c r="V2527" s="2" t="s">
        <v>4469</v>
      </c>
      <c r="W2527" s="2" t="s">
        <v>363</v>
      </c>
      <c r="X2527" s="2" t="s">
        <v>4466</v>
      </c>
    </row>
    <row r="2528" spans="20:24" x14ac:dyDescent="0.25">
      <c r="T2528" s="2" t="s">
        <v>4463</v>
      </c>
      <c r="U2528" s="2" t="s">
        <v>4464</v>
      </c>
      <c r="V2528" s="2" t="s">
        <v>4465</v>
      </c>
      <c r="W2528" s="2" t="s">
        <v>1170</v>
      </c>
      <c r="X2528" s="2" t="s">
        <v>4462</v>
      </c>
    </row>
    <row r="2529" spans="20:24" x14ac:dyDescent="0.25">
      <c r="T2529" s="2" t="s">
        <v>4459</v>
      </c>
      <c r="U2529" s="2" t="s">
        <v>4460</v>
      </c>
      <c r="V2529" s="2" t="s">
        <v>4461</v>
      </c>
      <c r="W2529" s="2" t="s">
        <v>4458</v>
      </c>
      <c r="X2529" s="2" t="s">
        <v>4457</v>
      </c>
    </row>
    <row r="2530" spans="20:24" x14ac:dyDescent="0.25">
      <c r="T2530" s="2" t="s">
        <v>4454</v>
      </c>
      <c r="U2530" s="2" t="s">
        <v>4455</v>
      </c>
      <c r="V2530" s="2" t="s">
        <v>4456</v>
      </c>
      <c r="W2530" s="2" t="s">
        <v>3233</v>
      </c>
      <c r="X2530" s="2" t="s">
        <v>4453</v>
      </c>
    </row>
    <row r="2531" spans="20:24" x14ac:dyDescent="0.25">
      <c r="T2531" s="2" t="s">
        <v>4450</v>
      </c>
      <c r="U2531" s="2" t="s">
        <v>4451</v>
      </c>
      <c r="V2531" s="2" t="s">
        <v>4452</v>
      </c>
      <c r="W2531" s="2" t="s">
        <v>478</v>
      </c>
      <c r="X2531" s="2" t="s">
        <v>4445</v>
      </c>
    </row>
    <row r="2532" spans="20:24" x14ac:dyDescent="0.25">
      <c r="T2532" s="2" t="s">
        <v>4447</v>
      </c>
      <c r="U2532" s="2" t="s">
        <v>4448</v>
      </c>
      <c r="V2532" s="2" t="s">
        <v>4449</v>
      </c>
      <c r="W2532" s="2" t="s">
        <v>4446</v>
      </c>
      <c r="X2532" s="2" t="s">
        <v>4445</v>
      </c>
    </row>
    <row r="2533" spans="20:24" x14ac:dyDescent="0.25">
      <c r="T2533" s="2" t="s">
        <v>4442</v>
      </c>
      <c r="U2533" s="2" t="s">
        <v>4443</v>
      </c>
      <c r="V2533" s="2" t="s">
        <v>4444</v>
      </c>
      <c r="W2533" s="2" t="s">
        <v>606</v>
      </c>
      <c r="X2533" s="2" t="s">
        <v>4441</v>
      </c>
    </row>
    <row r="2534" spans="20:24" x14ac:dyDescent="0.25">
      <c r="T2534" s="2" t="s">
        <v>4438</v>
      </c>
      <c r="U2534" s="2" t="s">
        <v>4439</v>
      </c>
      <c r="V2534" s="2" t="s">
        <v>4440</v>
      </c>
      <c r="W2534" s="2" t="s">
        <v>543</v>
      </c>
      <c r="X2534" s="2" t="s">
        <v>4437</v>
      </c>
    </row>
    <row r="2535" spans="20:24" x14ac:dyDescent="0.25">
      <c r="T2535" s="2" t="s">
        <v>4434</v>
      </c>
      <c r="U2535" s="2" t="s">
        <v>4435</v>
      </c>
      <c r="V2535" s="2" t="s">
        <v>4436</v>
      </c>
      <c r="W2535" s="2" t="s">
        <v>103</v>
      </c>
      <c r="X2535" s="2" t="s">
        <v>4433</v>
      </c>
    </row>
    <row r="2536" spans="20:24" x14ac:dyDescent="0.25">
      <c r="T2536" s="2" t="s">
        <v>4430</v>
      </c>
      <c r="U2536" s="2" t="s">
        <v>4431</v>
      </c>
      <c r="V2536" s="2" t="s">
        <v>4432</v>
      </c>
      <c r="W2536" s="2" t="s">
        <v>4429</v>
      </c>
      <c r="X2536" s="2" t="s">
        <v>4428</v>
      </c>
    </row>
    <row r="2537" spans="20:24" x14ac:dyDescent="0.25">
      <c r="T2537" s="2" t="s">
        <v>4425</v>
      </c>
      <c r="U2537" s="2" t="s">
        <v>4426</v>
      </c>
      <c r="V2537" s="2" t="s">
        <v>4427</v>
      </c>
      <c r="W2537" s="2" t="s">
        <v>4424</v>
      </c>
      <c r="X2537" s="2" t="s">
        <v>4423</v>
      </c>
    </row>
    <row r="2538" spans="20:24" x14ac:dyDescent="0.25">
      <c r="T2538" s="2" t="s">
        <v>4420</v>
      </c>
      <c r="U2538" s="2" t="s">
        <v>4421</v>
      </c>
      <c r="V2538" s="2" t="s">
        <v>4422</v>
      </c>
      <c r="W2538" s="2" t="s">
        <v>4419</v>
      </c>
      <c r="X2538" s="2" t="s">
        <v>4415</v>
      </c>
    </row>
    <row r="2539" spans="20:24" x14ac:dyDescent="0.25">
      <c r="T2539" s="2" t="s">
        <v>4416</v>
      </c>
      <c r="U2539" s="2" t="s">
        <v>4417</v>
      </c>
      <c r="V2539" s="2" t="s">
        <v>4418</v>
      </c>
      <c r="W2539" s="2" t="s">
        <v>129</v>
      </c>
      <c r="X2539" s="2" t="s">
        <v>4415</v>
      </c>
    </row>
    <row r="2540" spans="20:24" x14ac:dyDescent="0.25">
      <c r="T2540" s="2" t="s">
        <v>4412</v>
      </c>
      <c r="U2540" s="2" t="s">
        <v>4413</v>
      </c>
      <c r="V2540" s="2" t="s">
        <v>4414</v>
      </c>
      <c r="W2540" s="2" t="s">
        <v>1189</v>
      </c>
      <c r="X2540" s="2" t="s">
        <v>4411</v>
      </c>
    </row>
    <row r="2541" spans="20:24" x14ac:dyDescent="0.25">
      <c r="T2541" s="2" t="s">
        <v>4408</v>
      </c>
      <c r="U2541" s="2" t="s">
        <v>4409</v>
      </c>
      <c r="V2541" s="2" t="s">
        <v>4410</v>
      </c>
      <c r="W2541" s="2" t="s">
        <v>127</v>
      </c>
      <c r="X2541" s="2" t="s">
        <v>4407</v>
      </c>
    </row>
    <row r="2542" spans="20:24" x14ac:dyDescent="0.25">
      <c r="T2542" s="2" t="s">
        <v>4404</v>
      </c>
      <c r="U2542" s="2" t="s">
        <v>4405</v>
      </c>
      <c r="V2542" s="2" t="s">
        <v>4406</v>
      </c>
      <c r="W2542" s="2" t="s">
        <v>4403</v>
      </c>
      <c r="X2542" s="2" t="s">
        <v>4402</v>
      </c>
    </row>
    <row r="2543" spans="20:24" x14ac:dyDescent="0.25">
      <c r="T2543" s="2" t="s">
        <v>4399</v>
      </c>
      <c r="U2543" s="2" t="s">
        <v>4400</v>
      </c>
      <c r="V2543" s="2" t="s">
        <v>4401</v>
      </c>
      <c r="W2543" s="2" t="s">
        <v>655</v>
      </c>
      <c r="X2543" s="2" t="s">
        <v>4398</v>
      </c>
    </row>
    <row r="2544" spans="20:24" x14ac:dyDescent="0.25">
      <c r="T2544" s="2" t="s">
        <v>4395</v>
      </c>
      <c r="U2544" s="2" t="s">
        <v>4396</v>
      </c>
      <c r="V2544" s="2" t="s">
        <v>4397</v>
      </c>
      <c r="W2544" s="2" t="s">
        <v>152</v>
      </c>
      <c r="X2544" s="2" t="s">
        <v>4394</v>
      </c>
    </row>
    <row r="2545" spans="20:24" x14ac:dyDescent="0.25">
      <c r="T2545" s="2" t="s">
        <v>4391</v>
      </c>
      <c r="U2545" s="2" t="s">
        <v>4392</v>
      </c>
      <c r="V2545" s="2" t="s">
        <v>4393</v>
      </c>
      <c r="W2545" s="2" t="s">
        <v>557</v>
      </c>
      <c r="X2545" s="2" t="s">
        <v>4390</v>
      </c>
    </row>
    <row r="2546" spans="20:24" x14ac:dyDescent="0.25">
      <c r="T2546" s="2" t="s">
        <v>4387</v>
      </c>
      <c r="U2546" s="2" t="s">
        <v>4388</v>
      </c>
      <c r="V2546" s="2" t="s">
        <v>4389</v>
      </c>
      <c r="W2546" s="2" t="s">
        <v>230</v>
      </c>
      <c r="X2546" s="2" t="s">
        <v>4386</v>
      </c>
    </row>
    <row r="2547" spans="20:24" x14ac:dyDescent="0.25">
      <c r="T2547" s="2" t="s">
        <v>18028</v>
      </c>
      <c r="U2547" s="2" t="s">
        <v>4384</v>
      </c>
      <c r="V2547" s="2" t="s">
        <v>4385</v>
      </c>
      <c r="W2547" s="2" t="s">
        <v>18029</v>
      </c>
      <c r="X2547" s="2" t="s">
        <v>4383</v>
      </c>
    </row>
    <row r="2548" spans="20:24" x14ac:dyDescent="0.25">
      <c r="T2548" s="2" t="s">
        <v>4380</v>
      </c>
      <c r="U2548" s="2" t="s">
        <v>4381</v>
      </c>
      <c r="V2548" s="2" t="s">
        <v>4382</v>
      </c>
      <c r="W2548" s="2" t="s">
        <v>103</v>
      </c>
      <c r="X2548" s="2" t="s">
        <v>4379</v>
      </c>
    </row>
    <row r="2549" spans="20:24" x14ac:dyDescent="0.25">
      <c r="T2549" s="2" t="s">
        <v>4376</v>
      </c>
      <c r="U2549" s="2" t="s">
        <v>4377</v>
      </c>
      <c r="V2549" s="2" t="s">
        <v>4378</v>
      </c>
      <c r="W2549" s="2" t="s">
        <v>4375</v>
      </c>
      <c r="X2549" s="2" t="s">
        <v>4374</v>
      </c>
    </row>
    <row r="2550" spans="20:24" x14ac:dyDescent="0.25">
      <c r="T2550" s="2" t="s">
        <v>4371</v>
      </c>
      <c r="U2550" s="2" t="s">
        <v>4372</v>
      </c>
      <c r="V2550" s="2" t="s">
        <v>4373</v>
      </c>
      <c r="W2550" s="2" t="s">
        <v>3251</v>
      </c>
      <c r="X2550" s="2" t="s">
        <v>4370</v>
      </c>
    </row>
    <row r="2551" spans="20:24" x14ac:dyDescent="0.25">
      <c r="T2551" s="2" t="s">
        <v>4367</v>
      </c>
      <c r="U2551" s="2" t="s">
        <v>4368</v>
      </c>
      <c r="V2551" s="2" t="s">
        <v>4369</v>
      </c>
      <c r="W2551" s="2" t="s">
        <v>557</v>
      </c>
      <c r="X2551" s="2" t="s">
        <v>4366</v>
      </c>
    </row>
    <row r="2552" spans="20:24" x14ac:dyDescent="0.25">
      <c r="T2552" s="2" t="s">
        <v>4363</v>
      </c>
      <c r="U2552" s="2" t="s">
        <v>4364</v>
      </c>
      <c r="V2552" s="2" t="s">
        <v>4365</v>
      </c>
      <c r="W2552" s="2" t="s">
        <v>133</v>
      </c>
      <c r="X2552" s="2" t="s">
        <v>4359</v>
      </c>
    </row>
    <row r="2553" spans="20:24" x14ac:dyDescent="0.25">
      <c r="T2553" s="2" t="s">
        <v>4360</v>
      </c>
      <c r="U2553" s="2" t="s">
        <v>4361</v>
      </c>
      <c r="V2553" s="2" t="s">
        <v>4362</v>
      </c>
      <c r="W2553" s="2" t="s">
        <v>482</v>
      </c>
      <c r="X2553" s="2" t="s">
        <v>4359</v>
      </c>
    </row>
    <row r="2554" spans="20:24" x14ac:dyDescent="0.25">
      <c r="T2554" s="2" t="s">
        <v>4356</v>
      </c>
      <c r="U2554" s="2" t="s">
        <v>4357</v>
      </c>
      <c r="V2554" s="2" t="s">
        <v>4358</v>
      </c>
      <c r="W2554" s="2" t="s">
        <v>258</v>
      </c>
      <c r="X2554" s="2" t="s">
        <v>4355</v>
      </c>
    </row>
    <row r="2555" spans="20:24" x14ac:dyDescent="0.25">
      <c r="T2555" s="2" t="s">
        <v>4352</v>
      </c>
      <c r="U2555" s="2" t="s">
        <v>4353</v>
      </c>
      <c r="V2555" s="2" t="s">
        <v>4354</v>
      </c>
      <c r="W2555" s="2" t="s">
        <v>363</v>
      </c>
      <c r="X2555" s="2" t="s">
        <v>4351</v>
      </c>
    </row>
    <row r="2556" spans="20:24" x14ac:dyDescent="0.25">
      <c r="T2556" s="2" t="s">
        <v>4348</v>
      </c>
      <c r="U2556" s="2" t="s">
        <v>4349</v>
      </c>
      <c r="V2556" s="2" t="s">
        <v>4350</v>
      </c>
      <c r="W2556" s="2" t="s">
        <v>4347</v>
      </c>
      <c r="X2556" s="2" t="s">
        <v>4346</v>
      </c>
    </row>
    <row r="2557" spans="20:24" x14ac:dyDescent="0.25">
      <c r="T2557" s="2" t="s">
        <v>4343</v>
      </c>
      <c r="U2557" s="2" t="s">
        <v>4344</v>
      </c>
      <c r="V2557" s="2" t="s">
        <v>4345</v>
      </c>
      <c r="W2557" s="2" t="s">
        <v>655</v>
      </c>
      <c r="X2557" s="2" t="s">
        <v>4342</v>
      </c>
    </row>
    <row r="2558" spans="20:24" x14ac:dyDescent="0.25">
      <c r="T2558" s="2" t="s">
        <v>4339</v>
      </c>
      <c r="U2558" s="2" t="s">
        <v>4340</v>
      </c>
      <c r="V2558" s="2" t="s">
        <v>4341</v>
      </c>
      <c r="W2558" s="2" t="s">
        <v>2632</v>
      </c>
      <c r="X2558" s="2" t="s">
        <v>4338</v>
      </c>
    </row>
    <row r="2559" spans="20:24" x14ac:dyDescent="0.25">
      <c r="T2559" s="2" t="s">
        <v>4335</v>
      </c>
      <c r="U2559" s="2" t="s">
        <v>4336</v>
      </c>
      <c r="V2559" s="2" t="s">
        <v>4337</v>
      </c>
      <c r="W2559" s="2" t="s">
        <v>535</v>
      </c>
      <c r="X2559" s="2" t="s">
        <v>4334</v>
      </c>
    </row>
    <row r="2560" spans="20:24" x14ac:dyDescent="0.25">
      <c r="T2560" s="2" t="s">
        <v>4331</v>
      </c>
      <c r="U2560" s="2" t="s">
        <v>4332</v>
      </c>
      <c r="V2560" s="2" t="s">
        <v>4333</v>
      </c>
      <c r="W2560" s="2" t="s">
        <v>4330</v>
      </c>
      <c r="X2560" s="2" t="s">
        <v>4329</v>
      </c>
    </row>
    <row r="2561" spans="20:24" x14ac:dyDescent="0.25">
      <c r="T2561" s="2" t="s">
        <v>4326</v>
      </c>
      <c r="U2561" s="2" t="s">
        <v>4327</v>
      </c>
      <c r="V2561" s="2" t="s">
        <v>4328</v>
      </c>
      <c r="W2561" s="2" t="s">
        <v>282</v>
      </c>
      <c r="X2561" s="2" t="s">
        <v>4325</v>
      </c>
    </row>
    <row r="2562" spans="20:24" x14ac:dyDescent="0.25">
      <c r="T2562" s="2" t="s">
        <v>4322</v>
      </c>
      <c r="U2562" s="2" t="s">
        <v>4323</v>
      </c>
      <c r="V2562" s="2" t="s">
        <v>4324</v>
      </c>
      <c r="W2562" s="2" t="s">
        <v>1225</v>
      </c>
      <c r="X2562" s="2" t="s">
        <v>4321</v>
      </c>
    </row>
    <row r="2563" spans="20:24" x14ac:dyDescent="0.25">
      <c r="T2563" s="2" t="s">
        <v>4318</v>
      </c>
      <c r="U2563" s="2" t="s">
        <v>4319</v>
      </c>
      <c r="V2563" s="2" t="s">
        <v>4320</v>
      </c>
      <c r="W2563" s="2" t="s">
        <v>147</v>
      </c>
      <c r="X2563" s="2" t="s">
        <v>4317</v>
      </c>
    </row>
    <row r="2564" spans="20:24" x14ac:dyDescent="0.25">
      <c r="T2564" s="2" t="s">
        <v>4314</v>
      </c>
      <c r="U2564" s="2" t="s">
        <v>4315</v>
      </c>
      <c r="V2564" s="2" t="s">
        <v>4316</v>
      </c>
      <c r="W2564" s="2" t="s">
        <v>634</v>
      </c>
      <c r="X2564" s="2" t="s">
        <v>4313</v>
      </c>
    </row>
    <row r="2565" spans="20:24" x14ac:dyDescent="0.25">
      <c r="T2565" s="2" t="s">
        <v>4310</v>
      </c>
      <c r="U2565" s="2" t="s">
        <v>4311</v>
      </c>
      <c r="V2565" s="2" t="s">
        <v>4312</v>
      </c>
      <c r="W2565" s="2" t="s">
        <v>2632</v>
      </c>
      <c r="X2565" s="2" t="s">
        <v>4309</v>
      </c>
    </row>
    <row r="2566" spans="20:24" x14ac:dyDescent="0.25">
      <c r="T2566" s="2" t="s">
        <v>4306</v>
      </c>
      <c r="U2566" s="2" t="s">
        <v>4307</v>
      </c>
      <c r="V2566" s="2" t="s">
        <v>4308</v>
      </c>
      <c r="W2566" s="2" t="s">
        <v>193</v>
      </c>
      <c r="X2566" s="2" t="s">
        <v>4305</v>
      </c>
    </row>
    <row r="2567" spans="20:24" x14ac:dyDescent="0.25">
      <c r="T2567" s="2" t="s">
        <v>18032</v>
      </c>
      <c r="U2567" s="2" t="s">
        <v>18031</v>
      </c>
      <c r="V2567" s="2" t="s">
        <v>18030</v>
      </c>
      <c r="W2567" s="2" t="s">
        <v>3823</v>
      </c>
      <c r="X2567" s="2" t="s">
        <v>4295</v>
      </c>
    </row>
    <row r="2568" spans="20:24" x14ac:dyDescent="0.25">
      <c r="T2568" s="2" t="s">
        <v>4302</v>
      </c>
      <c r="U2568" s="2" t="s">
        <v>4303</v>
      </c>
      <c r="V2568" s="2" t="s">
        <v>4304</v>
      </c>
      <c r="W2568" s="2" t="s">
        <v>891</v>
      </c>
      <c r="X2568" s="2" t="s">
        <v>4295</v>
      </c>
    </row>
    <row r="2569" spans="20:24" x14ac:dyDescent="0.25">
      <c r="T2569" s="2" t="s">
        <v>4299</v>
      </c>
      <c r="U2569" s="2" t="s">
        <v>4300</v>
      </c>
      <c r="V2569" s="2" t="s">
        <v>4301</v>
      </c>
      <c r="W2569" s="2" t="s">
        <v>123</v>
      </c>
      <c r="X2569" s="2" t="s">
        <v>4295</v>
      </c>
    </row>
    <row r="2570" spans="20:24" x14ac:dyDescent="0.25">
      <c r="T2570" s="2" t="s">
        <v>4296</v>
      </c>
      <c r="U2570" s="2" t="s">
        <v>4297</v>
      </c>
      <c r="V2570" s="2" t="s">
        <v>4298</v>
      </c>
      <c r="W2570" s="2" t="s">
        <v>634</v>
      </c>
      <c r="X2570" s="2" t="s">
        <v>4295</v>
      </c>
    </row>
    <row r="2571" spans="20:24" x14ac:dyDescent="0.25">
      <c r="T2571" s="2" t="s">
        <v>18035</v>
      </c>
      <c r="U2571" s="2" t="s">
        <v>18034</v>
      </c>
      <c r="V2571" s="2" t="s">
        <v>18033</v>
      </c>
      <c r="W2571" s="2" t="s">
        <v>84</v>
      </c>
      <c r="X2571" s="2" t="s">
        <v>18036</v>
      </c>
    </row>
    <row r="2572" spans="20:24" x14ac:dyDescent="0.25">
      <c r="T2572" s="2" t="s">
        <v>4293</v>
      </c>
      <c r="U2572" s="2" t="s">
        <v>4294</v>
      </c>
      <c r="V2572" s="2" t="s">
        <v>17085</v>
      </c>
      <c r="W2572" s="2" t="s">
        <v>1862</v>
      </c>
      <c r="X2572" s="2" t="s">
        <v>4292</v>
      </c>
    </row>
    <row r="2573" spans="20:24" x14ac:dyDescent="0.25">
      <c r="T2573" s="2" t="s">
        <v>4289</v>
      </c>
      <c r="U2573" s="2" t="s">
        <v>4290</v>
      </c>
      <c r="V2573" s="2" t="s">
        <v>4291</v>
      </c>
      <c r="W2573" s="2" t="s">
        <v>609</v>
      </c>
      <c r="X2573" s="2" t="s">
        <v>4288</v>
      </c>
    </row>
    <row r="2574" spans="20:24" x14ac:dyDescent="0.25">
      <c r="T2574" s="2" t="s">
        <v>17088</v>
      </c>
      <c r="U2574" s="2" t="s">
        <v>17087</v>
      </c>
      <c r="V2574" s="2" t="s">
        <v>17086</v>
      </c>
      <c r="W2574" s="2" t="s">
        <v>1485</v>
      </c>
      <c r="X2574" s="2" t="s">
        <v>4284</v>
      </c>
    </row>
    <row r="2575" spans="20:24" x14ac:dyDescent="0.25">
      <c r="T2575" s="2" t="s">
        <v>4285</v>
      </c>
      <c r="U2575" s="2" t="s">
        <v>4286</v>
      </c>
      <c r="V2575" s="2" t="s">
        <v>4287</v>
      </c>
      <c r="W2575" s="2" t="s">
        <v>1238</v>
      </c>
      <c r="X2575" s="2" t="s">
        <v>4284</v>
      </c>
    </row>
    <row r="2576" spans="20:24" x14ac:dyDescent="0.25">
      <c r="T2576" s="2" t="s">
        <v>4281</v>
      </c>
      <c r="U2576" s="2" t="s">
        <v>4282</v>
      </c>
      <c r="V2576" s="2" t="s">
        <v>4283</v>
      </c>
      <c r="W2576" s="2" t="s">
        <v>303</v>
      </c>
      <c r="X2576" s="2" t="s">
        <v>4280</v>
      </c>
    </row>
    <row r="2577" spans="20:24" x14ac:dyDescent="0.25">
      <c r="T2577" s="2" t="s">
        <v>4277</v>
      </c>
      <c r="U2577" s="2" t="s">
        <v>4278</v>
      </c>
      <c r="V2577" s="2" t="s">
        <v>4279</v>
      </c>
      <c r="W2577" s="2" t="s">
        <v>2193</v>
      </c>
      <c r="X2577" s="2" t="s">
        <v>4276</v>
      </c>
    </row>
    <row r="2578" spans="20:24" x14ac:dyDescent="0.25">
      <c r="T2578" s="2" t="s">
        <v>4273</v>
      </c>
      <c r="U2578" s="2" t="s">
        <v>4274</v>
      </c>
      <c r="V2578" s="2" t="s">
        <v>4275</v>
      </c>
      <c r="W2578" s="2" t="s">
        <v>3855</v>
      </c>
      <c r="X2578" s="2" t="s">
        <v>4272</v>
      </c>
    </row>
    <row r="2579" spans="20:24" x14ac:dyDescent="0.25">
      <c r="T2579" s="2" t="s">
        <v>14744</v>
      </c>
      <c r="U2579" s="2" t="s">
        <v>14743</v>
      </c>
      <c r="V2579" s="2" t="s">
        <v>14742</v>
      </c>
      <c r="W2579" s="2" t="s">
        <v>697</v>
      </c>
      <c r="X2579" s="2" t="s">
        <v>14745</v>
      </c>
    </row>
    <row r="2580" spans="20:24" x14ac:dyDescent="0.25">
      <c r="T2580" s="2" t="s">
        <v>4269</v>
      </c>
      <c r="U2580" s="2" t="s">
        <v>4270</v>
      </c>
      <c r="V2580" s="2" t="s">
        <v>4271</v>
      </c>
      <c r="W2580" s="2" t="s">
        <v>129</v>
      </c>
      <c r="X2580" s="2" t="s">
        <v>4268</v>
      </c>
    </row>
    <row r="2581" spans="20:24" x14ac:dyDescent="0.25">
      <c r="T2581" s="2" t="s">
        <v>4265</v>
      </c>
      <c r="U2581" s="2" t="s">
        <v>4266</v>
      </c>
      <c r="V2581" s="2" t="s">
        <v>4267</v>
      </c>
      <c r="W2581" s="2" t="s">
        <v>147</v>
      </c>
      <c r="X2581" s="2" t="s">
        <v>4264</v>
      </c>
    </row>
    <row r="2582" spans="20:24" x14ac:dyDescent="0.25">
      <c r="T2582" s="2" t="s">
        <v>4261</v>
      </c>
      <c r="U2582" s="2" t="s">
        <v>4262</v>
      </c>
      <c r="V2582" s="2" t="s">
        <v>4263</v>
      </c>
      <c r="W2582" s="2" t="s">
        <v>277</v>
      </c>
      <c r="X2582" s="2" t="s">
        <v>4260</v>
      </c>
    </row>
    <row r="2583" spans="20:24" x14ac:dyDescent="0.25">
      <c r="T2583" s="2" t="s">
        <v>4257</v>
      </c>
      <c r="U2583" s="2" t="s">
        <v>4258</v>
      </c>
      <c r="V2583" s="2" t="s">
        <v>4259</v>
      </c>
      <c r="W2583" s="2" t="s">
        <v>487</v>
      </c>
      <c r="X2583" s="2" t="s">
        <v>4256</v>
      </c>
    </row>
    <row r="2584" spans="20:24" x14ac:dyDescent="0.25">
      <c r="T2584" s="2" t="s">
        <v>4254</v>
      </c>
      <c r="U2584" s="2" t="s">
        <v>4255</v>
      </c>
      <c r="V2584" s="2" t="s">
        <v>17089</v>
      </c>
      <c r="W2584" s="2" t="s">
        <v>4253</v>
      </c>
      <c r="X2584" s="2" t="s">
        <v>4252</v>
      </c>
    </row>
    <row r="2585" spans="20:24" x14ac:dyDescent="0.25">
      <c r="T2585" s="2" t="s">
        <v>4249</v>
      </c>
      <c r="U2585" s="2" t="s">
        <v>4250</v>
      </c>
      <c r="V2585" s="2" t="s">
        <v>4251</v>
      </c>
      <c r="W2585" s="2" t="s">
        <v>1391</v>
      </c>
      <c r="X2585" s="2" t="s">
        <v>4248</v>
      </c>
    </row>
    <row r="2586" spans="20:24" x14ac:dyDescent="0.25">
      <c r="T2586" s="2" t="s">
        <v>4245</v>
      </c>
      <c r="U2586" s="2" t="s">
        <v>4246</v>
      </c>
      <c r="V2586" s="2" t="s">
        <v>4247</v>
      </c>
      <c r="W2586" s="2" t="s">
        <v>277</v>
      </c>
      <c r="X2586" s="2" t="s">
        <v>4244</v>
      </c>
    </row>
    <row r="2587" spans="20:24" x14ac:dyDescent="0.25">
      <c r="T2587" s="2" t="s">
        <v>4241</v>
      </c>
      <c r="U2587" s="2" t="s">
        <v>4242</v>
      </c>
      <c r="V2587" s="2" t="s">
        <v>4243</v>
      </c>
      <c r="W2587" s="2" t="s">
        <v>4240</v>
      </c>
      <c r="X2587" s="2" t="s">
        <v>4239</v>
      </c>
    </row>
    <row r="2588" spans="20:24" x14ac:dyDescent="0.25">
      <c r="T2588" s="2" t="s">
        <v>4236</v>
      </c>
      <c r="U2588" s="2" t="s">
        <v>4237</v>
      </c>
      <c r="V2588" s="2" t="s">
        <v>4238</v>
      </c>
      <c r="W2588" s="2" t="s">
        <v>4235</v>
      </c>
      <c r="X2588" s="2" t="s">
        <v>4234</v>
      </c>
    </row>
    <row r="2589" spans="20:24" x14ac:dyDescent="0.25">
      <c r="T2589" s="2" t="s">
        <v>4231</v>
      </c>
      <c r="U2589" s="2" t="s">
        <v>4232</v>
      </c>
      <c r="V2589" s="2" t="s">
        <v>4233</v>
      </c>
      <c r="W2589" s="2" t="s">
        <v>596</v>
      </c>
      <c r="X2589" s="2" t="s">
        <v>4227</v>
      </c>
    </row>
    <row r="2590" spans="20:24" x14ac:dyDescent="0.25">
      <c r="T2590" s="2" t="s">
        <v>4228</v>
      </c>
      <c r="U2590" s="2" t="s">
        <v>4229</v>
      </c>
      <c r="V2590" s="2" t="s">
        <v>4230</v>
      </c>
      <c r="W2590" s="2" t="s">
        <v>543</v>
      </c>
      <c r="X2590" s="2" t="s">
        <v>4227</v>
      </c>
    </row>
    <row r="2591" spans="20:24" x14ac:dyDescent="0.25">
      <c r="T2591" s="2" t="s">
        <v>4224</v>
      </c>
      <c r="U2591" s="2" t="s">
        <v>4225</v>
      </c>
      <c r="V2591" s="2" t="s">
        <v>4226</v>
      </c>
      <c r="W2591" s="2" t="s">
        <v>1913</v>
      </c>
      <c r="X2591" s="2" t="s">
        <v>4223</v>
      </c>
    </row>
    <row r="2592" spans="20:24" x14ac:dyDescent="0.25">
      <c r="T2592" s="2" t="s">
        <v>4220</v>
      </c>
      <c r="U2592" s="2" t="s">
        <v>4221</v>
      </c>
      <c r="V2592" s="2" t="s">
        <v>4222</v>
      </c>
      <c r="W2592" s="2" t="s">
        <v>353</v>
      </c>
      <c r="X2592" s="2" t="s">
        <v>4219</v>
      </c>
    </row>
    <row r="2593" spans="20:24" x14ac:dyDescent="0.25">
      <c r="T2593" s="2" t="s">
        <v>4216</v>
      </c>
      <c r="U2593" s="2" t="s">
        <v>4217</v>
      </c>
      <c r="V2593" s="2" t="s">
        <v>4218</v>
      </c>
      <c r="W2593" s="2" t="s">
        <v>277</v>
      </c>
      <c r="X2593" s="2" t="s">
        <v>4215</v>
      </c>
    </row>
    <row r="2594" spans="20:24" x14ac:dyDescent="0.25">
      <c r="T2594" s="2" t="s">
        <v>4212</v>
      </c>
      <c r="U2594" s="2" t="s">
        <v>4213</v>
      </c>
      <c r="V2594" s="2" t="s">
        <v>4214</v>
      </c>
      <c r="W2594" s="2" t="s">
        <v>4211</v>
      </c>
      <c r="X2594" s="2" t="s">
        <v>4210</v>
      </c>
    </row>
    <row r="2595" spans="20:24" x14ac:dyDescent="0.25">
      <c r="T2595" s="2" t="s">
        <v>4207</v>
      </c>
      <c r="U2595" s="2" t="s">
        <v>4208</v>
      </c>
      <c r="V2595" s="2" t="s">
        <v>4209</v>
      </c>
      <c r="W2595" s="2" t="s">
        <v>1050</v>
      </c>
      <c r="X2595" s="2" t="s">
        <v>4206</v>
      </c>
    </row>
    <row r="2596" spans="20:24" x14ac:dyDescent="0.25">
      <c r="T2596" s="2" t="s">
        <v>4203</v>
      </c>
      <c r="U2596" s="2" t="s">
        <v>4204</v>
      </c>
      <c r="V2596" s="2" t="s">
        <v>4205</v>
      </c>
      <c r="W2596" s="2" t="s">
        <v>2245</v>
      </c>
      <c r="X2596" s="2" t="s">
        <v>4202</v>
      </c>
    </row>
    <row r="2597" spans="20:24" x14ac:dyDescent="0.25">
      <c r="T2597" s="2" t="s">
        <v>4199</v>
      </c>
      <c r="U2597" s="2" t="s">
        <v>4200</v>
      </c>
      <c r="V2597" s="2" t="s">
        <v>4201</v>
      </c>
      <c r="W2597" s="2" t="s">
        <v>129</v>
      </c>
      <c r="X2597" s="2" t="s">
        <v>4198</v>
      </c>
    </row>
    <row r="2598" spans="20:24" x14ac:dyDescent="0.25">
      <c r="T2598" s="2" t="s">
        <v>4195</v>
      </c>
      <c r="U2598" s="2" t="s">
        <v>4196</v>
      </c>
      <c r="V2598" s="2" t="s">
        <v>4197</v>
      </c>
      <c r="W2598" s="2" t="s">
        <v>4194</v>
      </c>
      <c r="X2598" s="2" t="s">
        <v>4193</v>
      </c>
    </row>
    <row r="2599" spans="20:24" x14ac:dyDescent="0.25">
      <c r="T2599" s="2" t="s">
        <v>4190</v>
      </c>
      <c r="U2599" s="2" t="s">
        <v>4191</v>
      </c>
      <c r="V2599" s="2" t="s">
        <v>4192</v>
      </c>
      <c r="W2599" s="2" t="s">
        <v>4189</v>
      </c>
      <c r="X2599" s="2" t="s">
        <v>4188</v>
      </c>
    </row>
    <row r="2600" spans="20:24" x14ac:dyDescent="0.25">
      <c r="T2600" s="2" t="s">
        <v>17092</v>
      </c>
      <c r="U2600" s="2" t="s">
        <v>17091</v>
      </c>
      <c r="V2600" s="2" t="s">
        <v>17090</v>
      </c>
      <c r="W2600" s="2" t="s">
        <v>7424</v>
      </c>
      <c r="X2600" s="2" t="s">
        <v>17093</v>
      </c>
    </row>
    <row r="2601" spans="20:24" x14ac:dyDescent="0.25">
      <c r="T2601" s="2" t="s">
        <v>4185</v>
      </c>
      <c r="U2601" s="2" t="s">
        <v>4186</v>
      </c>
      <c r="V2601" s="2" t="s">
        <v>4187</v>
      </c>
      <c r="W2601" s="2" t="s">
        <v>193</v>
      </c>
      <c r="X2601" s="2" t="s">
        <v>4184</v>
      </c>
    </row>
    <row r="2602" spans="20:24" x14ac:dyDescent="0.25">
      <c r="T2602" s="2" t="s">
        <v>4181</v>
      </c>
      <c r="U2602" s="2" t="s">
        <v>4182</v>
      </c>
      <c r="V2602" s="2" t="s">
        <v>4183</v>
      </c>
      <c r="W2602" s="2" t="s">
        <v>4180</v>
      </c>
      <c r="X2602" s="2" t="s">
        <v>4175</v>
      </c>
    </row>
    <row r="2603" spans="20:24" x14ac:dyDescent="0.25">
      <c r="T2603" s="2" t="s">
        <v>4177</v>
      </c>
      <c r="U2603" s="2" t="s">
        <v>4178</v>
      </c>
      <c r="V2603" s="2" t="s">
        <v>4179</v>
      </c>
      <c r="W2603" s="2" t="s">
        <v>4176</v>
      </c>
      <c r="X2603" s="2" t="s">
        <v>4175</v>
      </c>
    </row>
    <row r="2604" spans="20:24" x14ac:dyDescent="0.25">
      <c r="T2604" s="2" t="s">
        <v>4172</v>
      </c>
      <c r="U2604" s="2" t="s">
        <v>4173</v>
      </c>
      <c r="V2604" s="2" t="s">
        <v>4174</v>
      </c>
      <c r="W2604" s="2" t="s">
        <v>4171</v>
      </c>
      <c r="X2604" s="2" t="s">
        <v>4170</v>
      </c>
    </row>
    <row r="2605" spans="20:24" x14ac:dyDescent="0.25">
      <c r="T2605" s="2" t="s">
        <v>4167</v>
      </c>
      <c r="U2605" s="2" t="s">
        <v>4168</v>
      </c>
      <c r="V2605" s="2" t="s">
        <v>4169</v>
      </c>
      <c r="W2605" s="2" t="s">
        <v>4166</v>
      </c>
      <c r="X2605" s="2" t="s">
        <v>4165</v>
      </c>
    </row>
    <row r="2606" spans="20:24" x14ac:dyDescent="0.25">
      <c r="T2606" s="2" t="s">
        <v>4162</v>
      </c>
      <c r="U2606" s="2" t="s">
        <v>4163</v>
      </c>
      <c r="V2606" s="2" t="s">
        <v>4164</v>
      </c>
      <c r="W2606" s="2" t="s">
        <v>111</v>
      </c>
      <c r="X2606" s="2" t="s">
        <v>4161</v>
      </c>
    </row>
    <row r="2607" spans="20:24" x14ac:dyDescent="0.25">
      <c r="T2607" s="2" t="s">
        <v>4158</v>
      </c>
      <c r="U2607" s="2" t="s">
        <v>4159</v>
      </c>
      <c r="V2607" s="2" t="s">
        <v>4160</v>
      </c>
      <c r="W2607" s="2" t="s">
        <v>258</v>
      </c>
      <c r="X2607" s="2" t="s">
        <v>4157</v>
      </c>
    </row>
    <row r="2608" spans="20:24" x14ac:dyDescent="0.25">
      <c r="T2608" s="2" t="s">
        <v>4150</v>
      </c>
      <c r="U2608" s="2" t="s">
        <v>4151</v>
      </c>
      <c r="V2608" s="2" t="s">
        <v>4152</v>
      </c>
      <c r="W2608" s="2" t="s">
        <v>4149</v>
      </c>
      <c r="X2608" s="2" t="s">
        <v>4141</v>
      </c>
    </row>
    <row r="2609" spans="20:24" x14ac:dyDescent="0.25">
      <c r="T2609" s="2" t="s">
        <v>4146</v>
      </c>
      <c r="U2609" s="2" t="s">
        <v>4147</v>
      </c>
      <c r="V2609" s="2" t="s">
        <v>4148</v>
      </c>
      <c r="W2609" s="2" t="s">
        <v>655</v>
      </c>
      <c r="X2609" s="2" t="s">
        <v>4141</v>
      </c>
    </row>
    <row r="2610" spans="20:24" x14ac:dyDescent="0.25">
      <c r="T2610" s="2" t="s">
        <v>4143</v>
      </c>
      <c r="U2610" s="2" t="s">
        <v>4144</v>
      </c>
      <c r="V2610" s="2" t="s">
        <v>4145</v>
      </c>
      <c r="W2610" s="2" t="s">
        <v>4142</v>
      </c>
      <c r="X2610" s="2" t="s">
        <v>4141</v>
      </c>
    </row>
    <row r="2611" spans="20:24" x14ac:dyDescent="0.25">
      <c r="T2611" s="2" t="s">
        <v>17489</v>
      </c>
      <c r="U2611" s="2" t="s">
        <v>4155</v>
      </c>
      <c r="V2611" s="2" t="s">
        <v>4156</v>
      </c>
      <c r="W2611" s="2" t="s">
        <v>4154</v>
      </c>
      <c r="X2611" s="2" t="s">
        <v>4153</v>
      </c>
    </row>
    <row r="2612" spans="20:24" x14ac:dyDescent="0.25">
      <c r="T2612" s="2" t="s">
        <v>4138</v>
      </c>
      <c r="U2612" s="2" t="s">
        <v>4139</v>
      </c>
      <c r="V2612" s="2" t="s">
        <v>4140</v>
      </c>
      <c r="W2612" s="2" t="s">
        <v>4137</v>
      </c>
      <c r="X2612" s="2" t="s">
        <v>4136</v>
      </c>
    </row>
    <row r="2613" spans="20:24" x14ac:dyDescent="0.25">
      <c r="T2613" s="2" t="s">
        <v>4133</v>
      </c>
      <c r="U2613" s="2" t="s">
        <v>4134</v>
      </c>
      <c r="V2613" s="2" t="s">
        <v>4135</v>
      </c>
      <c r="W2613" s="2" t="s">
        <v>4132</v>
      </c>
      <c r="X2613" s="2" t="s">
        <v>4131</v>
      </c>
    </row>
    <row r="2614" spans="20:24" x14ac:dyDescent="0.25">
      <c r="T2614" s="2" t="s">
        <v>4128</v>
      </c>
      <c r="U2614" s="2" t="s">
        <v>4129</v>
      </c>
      <c r="V2614" s="2" t="s">
        <v>4130</v>
      </c>
      <c r="W2614" s="2" t="s">
        <v>103</v>
      </c>
      <c r="X2614" s="2" t="s">
        <v>94</v>
      </c>
    </row>
    <row r="2615" spans="20:24" x14ac:dyDescent="0.25">
      <c r="T2615" s="2" t="s">
        <v>4125</v>
      </c>
      <c r="U2615" s="2" t="s">
        <v>4126</v>
      </c>
      <c r="V2615" s="2" t="s">
        <v>4127</v>
      </c>
      <c r="W2615" s="2" t="s">
        <v>374</v>
      </c>
      <c r="X2615" s="2" t="s">
        <v>4124</v>
      </c>
    </row>
    <row r="2616" spans="20:24" x14ac:dyDescent="0.25">
      <c r="T2616" s="2" t="s">
        <v>4121</v>
      </c>
      <c r="U2616" s="2" t="s">
        <v>4122</v>
      </c>
      <c r="V2616" s="2" t="s">
        <v>4123</v>
      </c>
      <c r="W2616" s="2" t="s">
        <v>4120</v>
      </c>
      <c r="X2616" s="2" t="s">
        <v>4119</v>
      </c>
    </row>
    <row r="2617" spans="20:24" x14ac:dyDescent="0.25">
      <c r="T2617" s="2" t="s">
        <v>18039</v>
      </c>
      <c r="U2617" s="2" t="s">
        <v>18038</v>
      </c>
      <c r="V2617" s="2" t="s">
        <v>18037</v>
      </c>
      <c r="W2617" s="2" t="s">
        <v>18040</v>
      </c>
      <c r="X2617" s="2" t="s">
        <v>18041</v>
      </c>
    </row>
    <row r="2618" spans="20:24" x14ac:dyDescent="0.25">
      <c r="T2618" s="2" t="s">
        <v>4116</v>
      </c>
      <c r="U2618" s="2" t="s">
        <v>4117</v>
      </c>
      <c r="V2618" s="2" t="s">
        <v>4118</v>
      </c>
      <c r="W2618" s="2" t="s">
        <v>4115</v>
      </c>
      <c r="X2618" s="2" t="s">
        <v>4114</v>
      </c>
    </row>
    <row r="2619" spans="20:24" x14ac:dyDescent="0.25">
      <c r="T2619" s="2" t="s">
        <v>14450</v>
      </c>
      <c r="U2619" s="2" t="s">
        <v>14449</v>
      </c>
      <c r="V2619" s="2" t="s">
        <v>14746</v>
      </c>
      <c r="W2619" s="2" t="s">
        <v>111</v>
      </c>
      <c r="X2619" s="2" t="s">
        <v>14451</v>
      </c>
    </row>
    <row r="2620" spans="20:24" x14ac:dyDescent="0.25">
      <c r="T2620" s="2" t="s">
        <v>14450</v>
      </c>
      <c r="U2620" s="2" t="s">
        <v>14452</v>
      </c>
      <c r="V2620" s="2" t="s">
        <v>14746</v>
      </c>
      <c r="W2620" s="2" t="s">
        <v>111</v>
      </c>
      <c r="X2620" s="2" t="s">
        <v>14451</v>
      </c>
    </row>
    <row r="2621" spans="20:24" x14ac:dyDescent="0.25">
      <c r="T2621" s="2" t="s">
        <v>4111</v>
      </c>
      <c r="U2621" s="2" t="s">
        <v>4112</v>
      </c>
      <c r="V2621" s="2" t="s">
        <v>4113</v>
      </c>
      <c r="W2621" s="2" t="s">
        <v>230</v>
      </c>
      <c r="X2621" s="2" t="s">
        <v>4110</v>
      </c>
    </row>
    <row r="2622" spans="20:24" x14ac:dyDescent="0.25">
      <c r="T2622" s="2" t="s">
        <v>4107</v>
      </c>
      <c r="U2622" s="2" t="s">
        <v>4108</v>
      </c>
      <c r="V2622" s="2" t="s">
        <v>4109</v>
      </c>
      <c r="W2622" s="2" t="s">
        <v>4106</v>
      </c>
      <c r="X2622" s="2" t="s">
        <v>4105</v>
      </c>
    </row>
    <row r="2623" spans="20:24" x14ac:dyDescent="0.25">
      <c r="T2623" s="2" t="s">
        <v>4102</v>
      </c>
      <c r="U2623" s="2" t="s">
        <v>4103</v>
      </c>
      <c r="V2623" s="2" t="s">
        <v>4104</v>
      </c>
      <c r="W2623" s="2" t="s">
        <v>4101</v>
      </c>
      <c r="X2623" s="2" t="s">
        <v>4097</v>
      </c>
    </row>
    <row r="2624" spans="20:24" x14ac:dyDescent="0.25">
      <c r="T2624" s="2" t="s">
        <v>4098</v>
      </c>
      <c r="U2624" s="2" t="s">
        <v>4099</v>
      </c>
      <c r="V2624" s="2" t="s">
        <v>4100</v>
      </c>
      <c r="W2624" s="2" t="s">
        <v>129</v>
      </c>
      <c r="X2624" s="2" t="s">
        <v>4097</v>
      </c>
    </row>
    <row r="2625" spans="20:24" x14ac:dyDescent="0.25">
      <c r="T2625" s="2" t="s">
        <v>4094</v>
      </c>
      <c r="U2625" s="2" t="s">
        <v>4095</v>
      </c>
      <c r="V2625" s="2" t="s">
        <v>4096</v>
      </c>
      <c r="W2625" s="2" t="s">
        <v>4093</v>
      </c>
      <c r="X2625" s="2" t="s">
        <v>4092</v>
      </c>
    </row>
    <row r="2626" spans="20:24" x14ac:dyDescent="0.25">
      <c r="T2626" s="2" t="s">
        <v>4089</v>
      </c>
      <c r="U2626" s="2" t="s">
        <v>4090</v>
      </c>
      <c r="V2626" s="2" t="s">
        <v>4091</v>
      </c>
      <c r="W2626" s="2" t="s">
        <v>4088</v>
      </c>
      <c r="X2626" s="2" t="s">
        <v>4087</v>
      </c>
    </row>
    <row r="2627" spans="20:24" x14ac:dyDescent="0.25">
      <c r="T2627" s="2" t="s">
        <v>4084</v>
      </c>
      <c r="U2627" s="2" t="s">
        <v>4085</v>
      </c>
      <c r="V2627" s="2" t="s">
        <v>4086</v>
      </c>
      <c r="W2627" s="2" t="s">
        <v>193</v>
      </c>
      <c r="X2627" s="2" t="s">
        <v>4083</v>
      </c>
    </row>
    <row r="2628" spans="20:24" x14ac:dyDescent="0.25">
      <c r="T2628" s="2" t="s">
        <v>4080</v>
      </c>
      <c r="U2628" s="2" t="s">
        <v>4081</v>
      </c>
      <c r="V2628" s="2" t="s">
        <v>4082</v>
      </c>
      <c r="W2628" s="2" t="s">
        <v>303</v>
      </c>
      <c r="X2628" s="2" t="s">
        <v>4079</v>
      </c>
    </row>
    <row r="2629" spans="20:24" x14ac:dyDescent="0.25">
      <c r="T2629" s="2" t="s">
        <v>4076</v>
      </c>
      <c r="U2629" s="2" t="s">
        <v>4077</v>
      </c>
      <c r="V2629" s="2" t="s">
        <v>4078</v>
      </c>
      <c r="W2629" s="2" t="s">
        <v>277</v>
      </c>
      <c r="X2629" s="2" t="s">
        <v>3621</v>
      </c>
    </row>
    <row r="2630" spans="20:24" x14ac:dyDescent="0.25">
      <c r="T2630" s="2" t="s">
        <v>4073</v>
      </c>
      <c r="U2630" s="2" t="s">
        <v>4074</v>
      </c>
      <c r="V2630" s="2" t="s">
        <v>4075</v>
      </c>
      <c r="W2630" s="2" t="s">
        <v>173</v>
      </c>
      <c r="X2630" s="2" t="s">
        <v>3621</v>
      </c>
    </row>
    <row r="2631" spans="20:24" x14ac:dyDescent="0.25">
      <c r="T2631" s="2" t="s">
        <v>17490</v>
      </c>
      <c r="U2631" s="2" t="s">
        <v>4071</v>
      </c>
      <c r="V2631" s="2" t="s">
        <v>4072</v>
      </c>
      <c r="W2631" s="2" t="s">
        <v>322</v>
      </c>
      <c r="X2631" s="2" t="s">
        <v>4070</v>
      </c>
    </row>
    <row r="2632" spans="20:24" x14ac:dyDescent="0.25">
      <c r="T2632" s="2" t="s">
        <v>4067</v>
      </c>
      <c r="U2632" s="2" t="s">
        <v>4068</v>
      </c>
      <c r="V2632" s="2" t="s">
        <v>4069</v>
      </c>
      <c r="W2632" s="2" t="s">
        <v>777</v>
      </c>
      <c r="X2632" s="2" t="s">
        <v>4063</v>
      </c>
    </row>
    <row r="2633" spans="20:24" x14ac:dyDescent="0.25">
      <c r="T2633" s="2" t="s">
        <v>4064</v>
      </c>
      <c r="U2633" s="2" t="s">
        <v>4065</v>
      </c>
      <c r="V2633" s="2" t="s">
        <v>4066</v>
      </c>
      <c r="W2633" s="2" t="s">
        <v>374</v>
      </c>
      <c r="X2633" s="2" t="s">
        <v>4063</v>
      </c>
    </row>
    <row r="2634" spans="20:24" x14ac:dyDescent="0.25">
      <c r="T2634" s="2" t="s">
        <v>4060</v>
      </c>
      <c r="U2634" s="2" t="s">
        <v>4061</v>
      </c>
      <c r="V2634" s="2" t="s">
        <v>4062</v>
      </c>
      <c r="W2634" s="2" t="s">
        <v>1180</v>
      </c>
      <c r="X2634" s="2" t="s">
        <v>4059</v>
      </c>
    </row>
    <row r="2635" spans="20:24" x14ac:dyDescent="0.25">
      <c r="T2635" s="2" t="s">
        <v>4056</v>
      </c>
      <c r="U2635" s="2" t="s">
        <v>4057</v>
      </c>
      <c r="V2635" s="2" t="s">
        <v>4058</v>
      </c>
      <c r="W2635" s="2" t="s">
        <v>4055</v>
      </c>
      <c r="X2635" s="2" t="s">
        <v>4054</v>
      </c>
    </row>
    <row r="2636" spans="20:24" x14ac:dyDescent="0.25">
      <c r="T2636" s="2" t="s">
        <v>4052</v>
      </c>
      <c r="U2636" s="2" t="s">
        <v>4053</v>
      </c>
      <c r="V2636" s="2" t="s">
        <v>17094</v>
      </c>
      <c r="W2636" s="2" t="s">
        <v>405</v>
      </c>
      <c r="X2636" s="2" t="s">
        <v>4051</v>
      </c>
    </row>
    <row r="2637" spans="20:24" x14ac:dyDescent="0.25">
      <c r="T2637" s="2" t="s">
        <v>4048</v>
      </c>
      <c r="U2637" s="2" t="s">
        <v>4049</v>
      </c>
      <c r="V2637" s="2" t="s">
        <v>4050</v>
      </c>
      <c r="W2637" s="2" t="s">
        <v>1862</v>
      </c>
      <c r="X2637" s="2" t="s">
        <v>4037</v>
      </c>
    </row>
    <row r="2638" spans="20:24" x14ac:dyDescent="0.25">
      <c r="T2638" s="2" t="s">
        <v>4045</v>
      </c>
      <c r="U2638" s="2" t="s">
        <v>4046</v>
      </c>
      <c r="V2638" s="2" t="s">
        <v>4047</v>
      </c>
      <c r="W2638" s="2" t="s">
        <v>277</v>
      </c>
      <c r="X2638" s="2" t="s">
        <v>4037</v>
      </c>
    </row>
    <row r="2639" spans="20:24" x14ac:dyDescent="0.25">
      <c r="T2639" s="2" t="s">
        <v>4042</v>
      </c>
      <c r="U2639" s="2" t="s">
        <v>4043</v>
      </c>
      <c r="V2639" s="2" t="s">
        <v>4044</v>
      </c>
      <c r="W2639" s="2" t="s">
        <v>557</v>
      </c>
      <c r="X2639" s="2" t="s">
        <v>4037</v>
      </c>
    </row>
    <row r="2640" spans="20:24" x14ac:dyDescent="0.25">
      <c r="T2640" s="2" t="s">
        <v>4039</v>
      </c>
      <c r="U2640" s="2" t="s">
        <v>4040</v>
      </c>
      <c r="V2640" s="2" t="s">
        <v>4041</v>
      </c>
      <c r="W2640" s="2" t="s">
        <v>4038</v>
      </c>
      <c r="X2640" s="2" t="s">
        <v>4037</v>
      </c>
    </row>
    <row r="2641" spans="20:24" x14ac:dyDescent="0.25">
      <c r="T2641" s="2" t="s">
        <v>4034</v>
      </c>
      <c r="U2641" s="2" t="s">
        <v>4035</v>
      </c>
      <c r="V2641" s="2" t="s">
        <v>4036</v>
      </c>
      <c r="W2641" s="2" t="s">
        <v>2210</v>
      </c>
      <c r="X2641" s="2" t="s">
        <v>4033</v>
      </c>
    </row>
    <row r="2642" spans="20:24" x14ac:dyDescent="0.25">
      <c r="T2642" s="2" t="s">
        <v>4030</v>
      </c>
      <c r="U2642" s="2" t="s">
        <v>4031</v>
      </c>
      <c r="V2642" s="2" t="s">
        <v>4032</v>
      </c>
      <c r="W2642" s="2" t="s">
        <v>331</v>
      </c>
      <c r="X2642" s="2" t="s">
        <v>4029</v>
      </c>
    </row>
    <row r="2643" spans="20:24" x14ac:dyDescent="0.25">
      <c r="T2643" s="2" t="s">
        <v>4026</v>
      </c>
      <c r="U2643" s="2" t="s">
        <v>4027</v>
      </c>
      <c r="V2643" s="2" t="s">
        <v>4028</v>
      </c>
      <c r="W2643" s="2" t="s">
        <v>591</v>
      </c>
      <c r="X2643" s="2" t="s">
        <v>4025</v>
      </c>
    </row>
    <row r="2644" spans="20:24" x14ac:dyDescent="0.25">
      <c r="T2644" s="2" t="s">
        <v>4022</v>
      </c>
      <c r="U2644" s="2" t="s">
        <v>4023</v>
      </c>
      <c r="V2644" s="2" t="s">
        <v>4024</v>
      </c>
      <c r="W2644" s="2" t="s">
        <v>2225</v>
      </c>
      <c r="X2644" s="2" t="s">
        <v>4020</v>
      </c>
    </row>
    <row r="2645" spans="20:24" x14ac:dyDescent="0.25">
      <c r="T2645" s="2" t="s">
        <v>4017</v>
      </c>
      <c r="U2645" s="2" t="s">
        <v>4018</v>
      </c>
      <c r="V2645" s="2" t="s">
        <v>4019</v>
      </c>
      <c r="W2645" s="2" t="s">
        <v>258</v>
      </c>
      <c r="X2645" s="2" t="s">
        <v>4016</v>
      </c>
    </row>
    <row r="2646" spans="20:24" x14ac:dyDescent="0.25">
      <c r="T2646" s="2" t="s">
        <v>4013</v>
      </c>
      <c r="U2646" s="2" t="s">
        <v>4014</v>
      </c>
      <c r="V2646" s="2" t="s">
        <v>4015</v>
      </c>
      <c r="W2646" s="2" t="s">
        <v>1108</v>
      </c>
      <c r="X2646" s="2" t="s">
        <v>4012</v>
      </c>
    </row>
    <row r="2647" spans="20:24" x14ac:dyDescent="0.25">
      <c r="T2647" s="2" t="s">
        <v>4009</v>
      </c>
      <c r="U2647" s="2" t="s">
        <v>4010</v>
      </c>
      <c r="V2647" s="2" t="s">
        <v>4011</v>
      </c>
      <c r="W2647" s="2" t="s">
        <v>891</v>
      </c>
      <c r="X2647" s="2" t="s">
        <v>4008</v>
      </c>
    </row>
    <row r="2648" spans="20:24" x14ac:dyDescent="0.25">
      <c r="T2648" s="2" t="s">
        <v>17097</v>
      </c>
      <c r="U2648" s="2" t="s">
        <v>17096</v>
      </c>
      <c r="V2648" s="2" t="s">
        <v>17095</v>
      </c>
      <c r="W2648" s="2" t="s">
        <v>1225</v>
      </c>
      <c r="X2648" s="2" t="s">
        <v>17098</v>
      </c>
    </row>
    <row r="2649" spans="20:24" x14ac:dyDescent="0.25">
      <c r="T2649" s="2" t="s">
        <v>4005</v>
      </c>
      <c r="U2649" s="2" t="s">
        <v>4006</v>
      </c>
      <c r="V2649" s="2" t="s">
        <v>4007</v>
      </c>
      <c r="W2649" s="2" t="s">
        <v>4004</v>
      </c>
      <c r="X2649" s="2" t="s">
        <v>4003</v>
      </c>
    </row>
    <row r="2650" spans="20:24" x14ac:dyDescent="0.25">
      <c r="T2650" s="2" t="s">
        <v>14749</v>
      </c>
      <c r="U2650" s="2" t="s">
        <v>14748</v>
      </c>
      <c r="V2650" s="2" t="s">
        <v>14747</v>
      </c>
      <c r="W2650" s="2" t="s">
        <v>14750</v>
      </c>
      <c r="X2650" s="2" t="s">
        <v>3999</v>
      </c>
    </row>
    <row r="2651" spans="20:24" x14ac:dyDescent="0.25">
      <c r="T2651" s="2" t="s">
        <v>4000</v>
      </c>
      <c r="U2651" s="2" t="s">
        <v>4001</v>
      </c>
      <c r="V2651" s="2" t="s">
        <v>4002</v>
      </c>
      <c r="W2651" s="2" t="s">
        <v>555</v>
      </c>
      <c r="X2651" s="2" t="s">
        <v>3999</v>
      </c>
    </row>
    <row r="2652" spans="20:24" x14ac:dyDescent="0.25">
      <c r="T2652" s="2" t="s">
        <v>14359</v>
      </c>
      <c r="U2652" s="2" t="s">
        <v>14358</v>
      </c>
      <c r="V2652" s="2" t="s">
        <v>14357</v>
      </c>
      <c r="W2652" s="2" t="s">
        <v>4021</v>
      </c>
      <c r="X2652" s="2" t="s">
        <v>3999</v>
      </c>
    </row>
    <row r="2653" spans="20:24" x14ac:dyDescent="0.25">
      <c r="T2653" s="2" t="s">
        <v>3996</v>
      </c>
      <c r="U2653" s="2" t="s">
        <v>3997</v>
      </c>
      <c r="V2653" s="2" t="s">
        <v>3998</v>
      </c>
      <c r="W2653" s="2" t="s">
        <v>3995</v>
      </c>
      <c r="X2653" s="2" t="s">
        <v>3994</v>
      </c>
    </row>
    <row r="2654" spans="20:24" x14ac:dyDescent="0.25">
      <c r="T2654" s="2" t="s">
        <v>3991</v>
      </c>
      <c r="U2654" s="2" t="s">
        <v>3992</v>
      </c>
      <c r="V2654" s="2" t="s">
        <v>3993</v>
      </c>
      <c r="W2654" s="2" t="s">
        <v>1045</v>
      </c>
      <c r="X2654" s="2" t="s">
        <v>3987</v>
      </c>
    </row>
    <row r="2655" spans="20:24" x14ac:dyDescent="0.25">
      <c r="T2655" s="2" t="s">
        <v>3988</v>
      </c>
      <c r="U2655" s="2" t="s">
        <v>3989</v>
      </c>
      <c r="V2655" s="2" t="s">
        <v>3990</v>
      </c>
      <c r="W2655" s="2" t="s">
        <v>1808</v>
      </c>
      <c r="X2655" s="2" t="s">
        <v>3987</v>
      </c>
    </row>
    <row r="2656" spans="20:24" x14ac:dyDescent="0.25">
      <c r="T2656" s="2" t="s">
        <v>3984</v>
      </c>
      <c r="U2656" s="2" t="s">
        <v>3985</v>
      </c>
      <c r="V2656" s="2" t="s">
        <v>3986</v>
      </c>
      <c r="W2656" s="2" t="s">
        <v>133</v>
      </c>
      <c r="X2656" s="2" t="s">
        <v>3983</v>
      </c>
    </row>
    <row r="2657" spans="20:24" x14ac:dyDescent="0.25">
      <c r="T2657" s="2" t="s">
        <v>3980</v>
      </c>
      <c r="U2657" s="2" t="s">
        <v>3981</v>
      </c>
      <c r="V2657" s="2" t="s">
        <v>3982</v>
      </c>
      <c r="W2657" s="2" t="s">
        <v>3979</v>
      </c>
      <c r="X2657" s="2" t="s">
        <v>3978</v>
      </c>
    </row>
    <row r="2658" spans="20:24" x14ac:dyDescent="0.25">
      <c r="T2658" s="2" t="s">
        <v>3975</v>
      </c>
      <c r="U2658" s="2" t="s">
        <v>3976</v>
      </c>
      <c r="V2658" s="2" t="s">
        <v>3977</v>
      </c>
      <c r="W2658" s="2" t="s">
        <v>3974</v>
      </c>
      <c r="X2658" s="2" t="s">
        <v>3973</v>
      </c>
    </row>
    <row r="2659" spans="20:24" x14ac:dyDescent="0.25">
      <c r="T2659" s="2" t="s">
        <v>3970</v>
      </c>
      <c r="U2659" s="2" t="s">
        <v>3971</v>
      </c>
      <c r="V2659" s="2" t="s">
        <v>3972</v>
      </c>
      <c r="W2659" s="2" t="s">
        <v>3969</v>
      </c>
      <c r="X2659" s="2" t="s">
        <v>3968</v>
      </c>
    </row>
    <row r="2660" spans="20:24" x14ac:dyDescent="0.25">
      <c r="T2660" s="2" t="s">
        <v>3965</v>
      </c>
      <c r="U2660" s="2" t="s">
        <v>3966</v>
      </c>
      <c r="V2660" s="2" t="s">
        <v>3967</v>
      </c>
      <c r="W2660" s="2" t="s">
        <v>3964</v>
      </c>
      <c r="X2660" s="2" t="s">
        <v>3963</v>
      </c>
    </row>
    <row r="2661" spans="20:24" x14ac:dyDescent="0.25">
      <c r="T2661" s="2" t="s">
        <v>3960</v>
      </c>
      <c r="U2661" s="2" t="s">
        <v>3961</v>
      </c>
      <c r="V2661" s="2" t="s">
        <v>3962</v>
      </c>
      <c r="W2661" s="2" t="s">
        <v>629</v>
      </c>
      <c r="X2661" s="2" t="s">
        <v>3959</v>
      </c>
    </row>
    <row r="2662" spans="20:24" x14ac:dyDescent="0.25">
      <c r="T2662" s="2" t="s">
        <v>3956</v>
      </c>
      <c r="U2662" s="2" t="s">
        <v>3957</v>
      </c>
      <c r="V2662" s="2" t="s">
        <v>3958</v>
      </c>
      <c r="W2662" s="2" t="s">
        <v>596</v>
      </c>
      <c r="X2662" s="2" t="s">
        <v>3955</v>
      </c>
    </row>
    <row r="2663" spans="20:24" x14ac:dyDescent="0.25">
      <c r="T2663" s="2" t="s">
        <v>3952</v>
      </c>
      <c r="U2663" s="2" t="s">
        <v>3953</v>
      </c>
      <c r="V2663" s="2" t="s">
        <v>3954</v>
      </c>
      <c r="W2663" s="2" t="s">
        <v>248</v>
      </c>
      <c r="X2663" s="2" t="s">
        <v>3951</v>
      </c>
    </row>
    <row r="2664" spans="20:24" x14ac:dyDescent="0.25">
      <c r="T2664" s="2" t="s">
        <v>3948</v>
      </c>
      <c r="U2664" s="2" t="s">
        <v>3949</v>
      </c>
      <c r="V2664" s="2" t="s">
        <v>3950</v>
      </c>
      <c r="W2664" s="2" t="s">
        <v>1180</v>
      </c>
      <c r="X2664" s="2" t="s">
        <v>3944</v>
      </c>
    </row>
    <row r="2665" spans="20:24" x14ac:dyDescent="0.25">
      <c r="T2665" s="2" t="s">
        <v>3945</v>
      </c>
      <c r="U2665" s="2" t="s">
        <v>3946</v>
      </c>
      <c r="V2665" s="2" t="s">
        <v>3947</v>
      </c>
      <c r="W2665" s="2" t="s">
        <v>193</v>
      </c>
      <c r="X2665" s="2" t="s">
        <v>3944</v>
      </c>
    </row>
    <row r="2666" spans="20:24" x14ac:dyDescent="0.25">
      <c r="T2666" s="2" t="s">
        <v>3941</v>
      </c>
      <c r="U2666" s="2" t="s">
        <v>3942</v>
      </c>
      <c r="V2666" s="2" t="s">
        <v>3943</v>
      </c>
      <c r="W2666" s="2" t="s">
        <v>123</v>
      </c>
      <c r="X2666" s="2" t="s">
        <v>3940</v>
      </c>
    </row>
    <row r="2667" spans="20:24" x14ac:dyDescent="0.25">
      <c r="T2667" s="2" t="s">
        <v>3937</v>
      </c>
      <c r="U2667" s="2" t="s">
        <v>3938</v>
      </c>
      <c r="V2667" s="2" t="s">
        <v>3939</v>
      </c>
      <c r="W2667" s="2" t="s">
        <v>3936</v>
      </c>
      <c r="X2667" s="2" t="s">
        <v>3935</v>
      </c>
    </row>
    <row r="2668" spans="20:24" x14ac:dyDescent="0.25">
      <c r="T2668" s="2" t="s">
        <v>3932</v>
      </c>
      <c r="U2668" s="2" t="s">
        <v>3933</v>
      </c>
      <c r="V2668" s="2" t="s">
        <v>3934</v>
      </c>
      <c r="W2668" s="2" t="s">
        <v>492</v>
      </c>
      <c r="X2668" s="2" t="s">
        <v>3931</v>
      </c>
    </row>
    <row r="2669" spans="20:24" x14ac:dyDescent="0.25">
      <c r="T2669" s="2" t="s">
        <v>3928</v>
      </c>
      <c r="U2669" s="2" t="s">
        <v>3929</v>
      </c>
      <c r="V2669" s="2" t="s">
        <v>3930</v>
      </c>
      <c r="W2669" s="2" t="s">
        <v>891</v>
      </c>
      <c r="X2669" s="2" t="s">
        <v>3927</v>
      </c>
    </row>
    <row r="2670" spans="20:24" x14ac:dyDescent="0.25">
      <c r="T2670" s="2" t="s">
        <v>17101</v>
      </c>
      <c r="U2670" s="2" t="s">
        <v>17100</v>
      </c>
      <c r="V2670" s="2" t="s">
        <v>17099</v>
      </c>
      <c r="W2670" s="2" t="s">
        <v>14372</v>
      </c>
      <c r="X2670" s="2" t="s">
        <v>3923</v>
      </c>
    </row>
    <row r="2671" spans="20:24" x14ac:dyDescent="0.25">
      <c r="T2671" s="2" t="s">
        <v>3924</v>
      </c>
      <c r="U2671" s="2" t="s">
        <v>3925</v>
      </c>
      <c r="V2671" s="2" t="s">
        <v>3926</v>
      </c>
      <c r="W2671" s="2" t="s">
        <v>216</v>
      </c>
      <c r="X2671" s="2" t="s">
        <v>3923</v>
      </c>
    </row>
    <row r="2672" spans="20:24" x14ac:dyDescent="0.25">
      <c r="T2672" s="2" t="s">
        <v>3920</v>
      </c>
      <c r="U2672" s="2" t="s">
        <v>3921</v>
      </c>
      <c r="V2672" s="2" t="s">
        <v>3922</v>
      </c>
      <c r="W2672" s="2" t="s">
        <v>3919</v>
      </c>
      <c r="X2672" s="2" t="s">
        <v>3915</v>
      </c>
    </row>
    <row r="2673" spans="20:24" x14ac:dyDescent="0.25">
      <c r="T2673" s="2" t="s">
        <v>3916</v>
      </c>
      <c r="U2673" s="2" t="s">
        <v>3917</v>
      </c>
      <c r="V2673" s="2" t="s">
        <v>3918</v>
      </c>
      <c r="W2673" s="2" t="s">
        <v>2155</v>
      </c>
      <c r="X2673" s="2" t="s">
        <v>3915</v>
      </c>
    </row>
    <row r="2674" spans="20:24" x14ac:dyDescent="0.25">
      <c r="T2674" s="2" t="s">
        <v>14752</v>
      </c>
      <c r="U2674" s="2" t="s">
        <v>14751</v>
      </c>
      <c r="V2674" s="2" t="s">
        <v>17285</v>
      </c>
      <c r="W2674" s="2" t="s">
        <v>374</v>
      </c>
      <c r="X2674" s="2" t="s">
        <v>692</v>
      </c>
    </row>
    <row r="2675" spans="20:24" x14ac:dyDescent="0.25">
      <c r="T2675" s="2" t="s">
        <v>3912</v>
      </c>
      <c r="U2675" s="2" t="s">
        <v>3913</v>
      </c>
      <c r="V2675" s="2" t="s">
        <v>3914</v>
      </c>
      <c r="W2675" s="2" t="s">
        <v>3911</v>
      </c>
      <c r="X2675" s="2" t="s">
        <v>3910</v>
      </c>
    </row>
    <row r="2676" spans="20:24" x14ac:dyDescent="0.25">
      <c r="T2676" s="2" t="s">
        <v>3907</v>
      </c>
      <c r="U2676" s="2" t="s">
        <v>3908</v>
      </c>
      <c r="V2676" s="2" t="s">
        <v>3909</v>
      </c>
      <c r="W2676" s="2" t="s">
        <v>678</v>
      </c>
      <c r="X2676" s="2" t="s">
        <v>3900</v>
      </c>
    </row>
    <row r="2677" spans="20:24" x14ac:dyDescent="0.25">
      <c r="T2677" s="2" t="s">
        <v>3904</v>
      </c>
      <c r="U2677" s="2" t="s">
        <v>3905</v>
      </c>
      <c r="V2677" s="2" t="s">
        <v>3906</v>
      </c>
      <c r="W2677" s="2" t="s">
        <v>3251</v>
      </c>
      <c r="X2677" s="2" t="s">
        <v>3900</v>
      </c>
    </row>
    <row r="2678" spans="20:24" x14ac:dyDescent="0.25">
      <c r="T2678" s="2" t="s">
        <v>3901</v>
      </c>
      <c r="U2678" s="2" t="s">
        <v>3902</v>
      </c>
      <c r="V2678" s="2" t="s">
        <v>3903</v>
      </c>
      <c r="W2678" s="2" t="s">
        <v>1933</v>
      </c>
      <c r="X2678" s="2" t="s">
        <v>3900</v>
      </c>
    </row>
    <row r="2679" spans="20:24" x14ac:dyDescent="0.25">
      <c r="T2679" s="2" t="s">
        <v>3897</v>
      </c>
      <c r="U2679" s="2" t="s">
        <v>3898</v>
      </c>
      <c r="V2679" s="2" t="s">
        <v>3899</v>
      </c>
      <c r="W2679" s="2" t="s">
        <v>277</v>
      </c>
      <c r="X2679" s="2" t="s">
        <v>3893</v>
      </c>
    </row>
    <row r="2680" spans="20:24" x14ac:dyDescent="0.25">
      <c r="T2680" s="2" t="s">
        <v>3894</v>
      </c>
      <c r="U2680" s="2" t="s">
        <v>3895</v>
      </c>
      <c r="V2680" s="2" t="s">
        <v>3896</v>
      </c>
      <c r="W2680" s="2" t="s">
        <v>367</v>
      </c>
      <c r="X2680" s="2" t="s">
        <v>3893</v>
      </c>
    </row>
    <row r="2681" spans="20:24" x14ac:dyDescent="0.25">
      <c r="T2681" s="2" t="s">
        <v>3890</v>
      </c>
      <c r="U2681" s="2" t="s">
        <v>3891</v>
      </c>
      <c r="V2681" s="2" t="s">
        <v>3892</v>
      </c>
      <c r="W2681" s="2" t="s">
        <v>482</v>
      </c>
      <c r="X2681" s="2" t="s">
        <v>3889</v>
      </c>
    </row>
    <row r="2682" spans="20:24" x14ac:dyDescent="0.25">
      <c r="T2682" s="2" t="s">
        <v>3886</v>
      </c>
      <c r="U2682" s="2" t="s">
        <v>3887</v>
      </c>
      <c r="V2682" s="2" t="s">
        <v>3888</v>
      </c>
      <c r="W2682" s="2" t="s">
        <v>3885</v>
      </c>
      <c r="X2682" s="2" t="s">
        <v>3884</v>
      </c>
    </row>
    <row r="2683" spans="20:24" x14ac:dyDescent="0.25">
      <c r="T2683" s="2" t="s">
        <v>3881</v>
      </c>
      <c r="U2683" s="2" t="s">
        <v>3882</v>
      </c>
      <c r="V2683" s="2" t="s">
        <v>3883</v>
      </c>
      <c r="W2683" s="2" t="s">
        <v>1961</v>
      </c>
      <c r="X2683" s="2" t="s">
        <v>3880</v>
      </c>
    </row>
    <row r="2684" spans="20:24" x14ac:dyDescent="0.25">
      <c r="T2684" s="2" t="s">
        <v>3877</v>
      </c>
      <c r="U2684" s="2" t="s">
        <v>3878</v>
      </c>
      <c r="V2684" s="2" t="s">
        <v>3879</v>
      </c>
      <c r="W2684" s="2" t="s">
        <v>655</v>
      </c>
      <c r="X2684" s="2" t="s">
        <v>3876</v>
      </c>
    </row>
    <row r="2685" spans="20:24" x14ac:dyDescent="0.25">
      <c r="T2685" s="2" t="s">
        <v>3873</v>
      </c>
      <c r="U2685" s="2" t="s">
        <v>3874</v>
      </c>
      <c r="V2685" s="2" t="s">
        <v>3875</v>
      </c>
      <c r="W2685" s="2" t="s">
        <v>3872</v>
      </c>
      <c r="X2685" s="2" t="s">
        <v>3871</v>
      </c>
    </row>
    <row r="2686" spans="20:24" x14ac:dyDescent="0.25">
      <c r="T2686" s="2" t="s">
        <v>3868</v>
      </c>
      <c r="U2686" s="2" t="s">
        <v>3869</v>
      </c>
      <c r="V2686" s="2" t="s">
        <v>3870</v>
      </c>
      <c r="W2686" s="2" t="s">
        <v>1808</v>
      </c>
      <c r="X2686" s="2" t="s">
        <v>3867</v>
      </c>
    </row>
    <row r="2687" spans="20:24" x14ac:dyDescent="0.25">
      <c r="T2687" s="2" t="s">
        <v>3864</v>
      </c>
      <c r="U2687" s="2" t="s">
        <v>3865</v>
      </c>
      <c r="V2687" s="2" t="s">
        <v>3866</v>
      </c>
      <c r="W2687" s="2" t="s">
        <v>539</v>
      </c>
      <c r="X2687" s="2" t="s">
        <v>3863</v>
      </c>
    </row>
    <row r="2688" spans="20:24" x14ac:dyDescent="0.25">
      <c r="T2688" s="2" t="s">
        <v>17491</v>
      </c>
      <c r="U2688" s="2" t="s">
        <v>3861</v>
      </c>
      <c r="V2688" s="2" t="s">
        <v>3862</v>
      </c>
      <c r="W2688" s="2" t="s">
        <v>3860</v>
      </c>
      <c r="X2688" s="2" t="s">
        <v>3859</v>
      </c>
    </row>
    <row r="2689" spans="20:24" x14ac:dyDescent="0.25">
      <c r="T2689" s="2" t="s">
        <v>3856</v>
      </c>
      <c r="U2689" s="2" t="s">
        <v>3857</v>
      </c>
      <c r="V2689" s="2" t="s">
        <v>3858</v>
      </c>
      <c r="W2689" s="2" t="s">
        <v>3855</v>
      </c>
      <c r="X2689" s="2" t="s">
        <v>3854</v>
      </c>
    </row>
    <row r="2690" spans="20:24" x14ac:dyDescent="0.25">
      <c r="T2690" s="2" t="s">
        <v>3851</v>
      </c>
      <c r="U2690" s="2" t="s">
        <v>3852</v>
      </c>
      <c r="V2690" s="2" t="s">
        <v>3853</v>
      </c>
      <c r="W2690" s="2" t="s">
        <v>3850</v>
      </c>
      <c r="X2690" s="2" t="s">
        <v>3849</v>
      </c>
    </row>
    <row r="2691" spans="20:24" x14ac:dyDescent="0.25">
      <c r="T2691" s="2" t="s">
        <v>3846</v>
      </c>
      <c r="U2691" s="2" t="s">
        <v>3847</v>
      </c>
      <c r="V2691" s="2" t="s">
        <v>3848</v>
      </c>
      <c r="W2691" s="2" t="s">
        <v>2172</v>
      </c>
      <c r="X2691" s="2" t="s">
        <v>3845</v>
      </c>
    </row>
    <row r="2692" spans="20:24" x14ac:dyDescent="0.25">
      <c r="T2692" s="2" t="s">
        <v>14755</v>
      </c>
      <c r="U2692" s="2" t="s">
        <v>14754</v>
      </c>
      <c r="V2692" s="2" t="s">
        <v>14753</v>
      </c>
      <c r="W2692" s="2" t="s">
        <v>253</v>
      </c>
      <c r="X2692" s="2" t="s">
        <v>14756</v>
      </c>
    </row>
    <row r="2693" spans="20:24" x14ac:dyDescent="0.25">
      <c r="T2693" s="2" t="s">
        <v>3842</v>
      </c>
      <c r="U2693" s="2" t="s">
        <v>3843</v>
      </c>
      <c r="V2693" s="2" t="s">
        <v>3844</v>
      </c>
      <c r="W2693" s="2" t="s">
        <v>926</v>
      </c>
      <c r="X2693" s="2" t="s">
        <v>3841</v>
      </c>
    </row>
    <row r="2694" spans="20:24" x14ac:dyDescent="0.25">
      <c r="T2694" s="2" t="s">
        <v>3838</v>
      </c>
      <c r="U2694" s="2" t="s">
        <v>3839</v>
      </c>
      <c r="V2694" s="2" t="s">
        <v>3840</v>
      </c>
      <c r="W2694" s="2" t="s">
        <v>248</v>
      </c>
      <c r="X2694" s="2" t="s">
        <v>3837</v>
      </c>
    </row>
    <row r="2695" spans="20:24" x14ac:dyDescent="0.25">
      <c r="T2695" s="2" t="s">
        <v>3834</v>
      </c>
      <c r="U2695" s="2" t="s">
        <v>3835</v>
      </c>
      <c r="V2695" s="2" t="s">
        <v>3836</v>
      </c>
      <c r="W2695" s="2" t="s">
        <v>123</v>
      </c>
      <c r="X2695" s="2" t="s">
        <v>3828</v>
      </c>
    </row>
    <row r="2696" spans="20:24" x14ac:dyDescent="0.25">
      <c r="T2696" s="2" t="s">
        <v>3832</v>
      </c>
      <c r="U2696" s="2" t="s">
        <v>3833</v>
      </c>
      <c r="V2696" s="2" t="s">
        <v>17102</v>
      </c>
      <c r="W2696" s="2" t="s">
        <v>606</v>
      </c>
      <c r="X2696" s="2" t="s">
        <v>3828</v>
      </c>
    </row>
    <row r="2697" spans="20:24" x14ac:dyDescent="0.25">
      <c r="T2697" s="2" t="s">
        <v>3829</v>
      </c>
      <c r="U2697" s="2" t="s">
        <v>3830</v>
      </c>
      <c r="V2697" s="2" t="s">
        <v>3831</v>
      </c>
      <c r="W2697" s="2" t="s">
        <v>817</v>
      </c>
      <c r="X2697" s="2" t="s">
        <v>3828</v>
      </c>
    </row>
    <row r="2698" spans="20:24" x14ac:dyDescent="0.25">
      <c r="T2698" s="2" t="s">
        <v>3825</v>
      </c>
      <c r="U2698" s="2" t="s">
        <v>3826</v>
      </c>
      <c r="V2698" s="2" t="s">
        <v>3827</v>
      </c>
      <c r="W2698" s="2" t="s">
        <v>2245</v>
      </c>
      <c r="X2698" s="2" t="s">
        <v>3824</v>
      </c>
    </row>
    <row r="2699" spans="20:24" x14ac:dyDescent="0.25">
      <c r="T2699" s="2" t="s">
        <v>3820</v>
      </c>
      <c r="U2699" s="2" t="s">
        <v>3821</v>
      </c>
      <c r="V2699" s="2" t="s">
        <v>3822</v>
      </c>
      <c r="W2699" s="2" t="s">
        <v>2632</v>
      </c>
      <c r="X2699" s="2" t="s">
        <v>3819</v>
      </c>
    </row>
    <row r="2700" spans="20:24" x14ac:dyDescent="0.25">
      <c r="T2700" s="2" t="s">
        <v>3816</v>
      </c>
      <c r="U2700" s="2" t="s">
        <v>3817</v>
      </c>
      <c r="V2700" s="2" t="s">
        <v>3818</v>
      </c>
      <c r="W2700" s="2" t="s">
        <v>3815</v>
      </c>
      <c r="X2700" s="2" t="s">
        <v>3811</v>
      </c>
    </row>
    <row r="2701" spans="20:24" x14ac:dyDescent="0.25">
      <c r="T2701" s="2" t="s">
        <v>3812</v>
      </c>
      <c r="U2701" s="2" t="s">
        <v>3813</v>
      </c>
      <c r="V2701" s="2" t="s">
        <v>3814</v>
      </c>
      <c r="W2701" s="2" t="s">
        <v>2172</v>
      </c>
      <c r="X2701" s="2" t="s">
        <v>3811</v>
      </c>
    </row>
    <row r="2702" spans="20:24" x14ac:dyDescent="0.25">
      <c r="T2702" s="2" t="s">
        <v>3808</v>
      </c>
      <c r="U2702" s="2" t="s">
        <v>3809</v>
      </c>
      <c r="V2702" s="2" t="s">
        <v>3810</v>
      </c>
      <c r="W2702" s="2" t="s">
        <v>3807</v>
      </c>
      <c r="X2702" s="2" t="s">
        <v>2210</v>
      </c>
    </row>
    <row r="2703" spans="20:24" x14ac:dyDescent="0.25">
      <c r="T2703" s="2" t="s">
        <v>3804</v>
      </c>
      <c r="U2703" s="2" t="s">
        <v>3805</v>
      </c>
      <c r="V2703" s="2" t="s">
        <v>3806</v>
      </c>
      <c r="W2703" s="2" t="s">
        <v>1933</v>
      </c>
      <c r="X2703" s="2" t="s">
        <v>3803</v>
      </c>
    </row>
    <row r="2704" spans="20:24" x14ac:dyDescent="0.25">
      <c r="T2704" s="2" t="s">
        <v>3800</v>
      </c>
      <c r="U2704" s="2" t="s">
        <v>3801</v>
      </c>
      <c r="V2704" s="2" t="s">
        <v>3802</v>
      </c>
      <c r="W2704" s="2" t="s">
        <v>3799</v>
      </c>
      <c r="X2704" s="2" t="s">
        <v>3791</v>
      </c>
    </row>
    <row r="2705" spans="20:24" x14ac:dyDescent="0.25">
      <c r="T2705" s="2" t="s">
        <v>3796</v>
      </c>
      <c r="U2705" s="2" t="s">
        <v>3797</v>
      </c>
      <c r="V2705" s="2" t="s">
        <v>3798</v>
      </c>
      <c r="W2705" s="2" t="s">
        <v>2245</v>
      </c>
      <c r="X2705" s="2" t="s">
        <v>3791</v>
      </c>
    </row>
    <row r="2706" spans="20:24" x14ac:dyDescent="0.25">
      <c r="T2706" s="2" t="s">
        <v>3793</v>
      </c>
      <c r="U2706" s="2" t="s">
        <v>3794</v>
      </c>
      <c r="V2706" s="2" t="s">
        <v>3795</v>
      </c>
      <c r="W2706" s="2" t="s">
        <v>3792</v>
      </c>
      <c r="X2706" s="2" t="s">
        <v>3791</v>
      </c>
    </row>
    <row r="2707" spans="20:24" x14ac:dyDescent="0.25">
      <c r="T2707" s="2" t="s">
        <v>14758</v>
      </c>
      <c r="U2707" s="2" t="s">
        <v>14757</v>
      </c>
      <c r="V2707" s="2" t="s">
        <v>17286</v>
      </c>
      <c r="W2707" s="2" t="s">
        <v>8031</v>
      </c>
      <c r="X2707" s="2" t="s">
        <v>3783</v>
      </c>
    </row>
    <row r="2708" spans="20:24" x14ac:dyDescent="0.25">
      <c r="T2708" s="2" t="s">
        <v>3788</v>
      </c>
      <c r="U2708" s="2" t="s">
        <v>3789</v>
      </c>
      <c r="V2708" s="2" t="s">
        <v>3790</v>
      </c>
      <c r="W2708" s="2" t="s">
        <v>3787</v>
      </c>
      <c r="X2708" s="2" t="s">
        <v>3783</v>
      </c>
    </row>
    <row r="2709" spans="20:24" x14ac:dyDescent="0.25">
      <c r="T2709" s="2" t="s">
        <v>3784</v>
      </c>
      <c r="U2709" s="2" t="s">
        <v>3785</v>
      </c>
      <c r="V2709" s="2" t="s">
        <v>3786</v>
      </c>
      <c r="W2709" s="2" t="s">
        <v>442</v>
      </c>
      <c r="X2709" s="2" t="s">
        <v>3783</v>
      </c>
    </row>
    <row r="2710" spans="20:24" x14ac:dyDescent="0.25">
      <c r="T2710" s="2" t="s">
        <v>3780</v>
      </c>
      <c r="U2710" s="2" t="s">
        <v>3781</v>
      </c>
      <c r="V2710" s="2" t="s">
        <v>3782</v>
      </c>
      <c r="W2710" s="2" t="s">
        <v>282</v>
      </c>
      <c r="X2710" s="2" t="s">
        <v>3779</v>
      </c>
    </row>
    <row r="2711" spans="20:24" x14ac:dyDescent="0.25">
      <c r="T2711" s="2" t="s">
        <v>14362</v>
      </c>
      <c r="U2711" s="2" t="s">
        <v>14361</v>
      </c>
      <c r="V2711" s="2" t="s">
        <v>14360</v>
      </c>
      <c r="W2711" s="2" t="s">
        <v>235</v>
      </c>
      <c r="X2711" s="2" t="s">
        <v>14363</v>
      </c>
    </row>
    <row r="2712" spans="20:24" x14ac:dyDescent="0.25">
      <c r="T2712" s="2" t="s">
        <v>3776</v>
      </c>
      <c r="U2712" s="2" t="s">
        <v>3777</v>
      </c>
      <c r="V2712" s="2" t="s">
        <v>3778</v>
      </c>
      <c r="W2712" s="2" t="s">
        <v>3775</v>
      </c>
      <c r="X2712" s="2" t="s">
        <v>3774</v>
      </c>
    </row>
    <row r="2713" spans="20:24" x14ac:dyDescent="0.25">
      <c r="T2713" s="2" t="s">
        <v>3771</v>
      </c>
      <c r="U2713" s="2" t="s">
        <v>3772</v>
      </c>
      <c r="V2713" s="2" t="s">
        <v>3773</v>
      </c>
      <c r="W2713" s="2" t="s">
        <v>3684</v>
      </c>
      <c r="X2713" s="2" t="s">
        <v>3767</v>
      </c>
    </row>
    <row r="2714" spans="20:24" x14ac:dyDescent="0.25">
      <c r="T2714" s="2" t="s">
        <v>3768</v>
      </c>
      <c r="U2714" s="2" t="s">
        <v>3769</v>
      </c>
      <c r="V2714" s="2" t="s">
        <v>3770</v>
      </c>
      <c r="W2714" s="2" t="s">
        <v>374</v>
      </c>
      <c r="X2714" s="2" t="s">
        <v>3767</v>
      </c>
    </row>
    <row r="2715" spans="20:24" x14ac:dyDescent="0.25">
      <c r="T2715" s="2" t="s">
        <v>3764</v>
      </c>
      <c r="U2715" s="2" t="s">
        <v>3765</v>
      </c>
      <c r="V2715" s="2" t="s">
        <v>3766</v>
      </c>
      <c r="W2715" s="2" t="s">
        <v>3763</v>
      </c>
      <c r="X2715" s="2" t="s">
        <v>3762</v>
      </c>
    </row>
    <row r="2716" spans="20:24" x14ac:dyDescent="0.25">
      <c r="T2716" s="2" t="s">
        <v>3759</v>
      </c>
      <c r="U2716" s="2" t="s">
        <v>3760</v>
      </c>
      <c r="V2716" s="2" t="s">
        <v>3761</v>
      </c>
      <c r="W2716" s="2" t="s">
        <v>3758</v>
      </c>
      <c r="X2716" s="2" t="s">
        <v>3757</v>
      </c>
    </row>
    <row r="2717" spans="20:24" x14ac:dyDescent="0.25">
      <c r="T2717" s="2" t="s">
        <v>3754</v>
      </c>
      <c r="U2717" s="2" t="s">
        <v>3755</v>
      </c>
      <c r="V2717" s="2" t="s">
        <v>3756</v>
      </c>
      <c r="W2717" s="2" t="s">
        <v>129</v>
      </c>
      <c r="X2717" s="2" t="s">
        <v>3753</v>
      </c>
    </row>
    <row r="2718" spans="20:24" x14ac:dyDescent="0.25">
      <c r="T2718" s="2" t="s">
        <v>3750</v>
      </c>
      <c r="U2718" s="2" t="s">
        <v>3751</v>
      </c>
      <c r="V2718" s="2" t="s">
        <v>3752</v>
      </c>
      <c r="W2718" s="2" t="s">
        <v>3749</v>
      </c>
      <c r="X2718" s="2" t="s">
        <v>3748</v>
      </c>
    </row>
    <row r="2719" spans="20:24" x14ac:dyDescent="0.25">
      <c r="T2719" s="2" t="s">
        <v>3745</v>
      </c>
      <c r="U2719" s="2" t="s">
        <v>3746</v>
      </c>
      <c r="V2719" s="2" t="s">
        <v>3747</v>
      </c>
      <c r="W2719" s="2" t="s">
        <v>1825</v>
      </c>
      <c r="X2719" s="2" t="s">
        <v>3741</v>
      </c>
    </row>
    <row r="2720" spans="20:24" x14ac:dyDescent="0.25">
      <c r="T2720" s="2" t="s">
        <v>3742</v>
      </c>
      <c r="U2720" s="2" t="s">
        <v>3743</v>
      </c>
      <c r="V2720" s="2" t="s">
        <v>3744</v>
      </c>
      <c r="W2720" s="2" t="s">
        <v>577</v>
      </c>
      <c r="X2720" s="2" t="s">
        <v>3741</v>
      </c>
    </row>
    <row r="2721" spans="20:24" x14ac:dyDescent="0.25">
      <c r="T2721" s="2" t="s">
        <v>3738</v>
      </c>
      <c r="U2721" s="2" t="s">
        <v>3739</v>
      </c>
      <c r="V2721" s="2" t="s">
        <v>3740</v>
      </c>
      <c r="W2721" s="2" t="s">
        <v>557</v>
      </c>
      <c r="X2721" s="2" t="s">
        <v>3734</v>
      </c>
    </row>
    <row r="2722" spans="20:24" x14ac:dyDescent="0.25">
      <c r="T2722" s="2" t="s">
        <v>3735</v>
      </c>
      <c r="U2722" s="2" t="s">
        <v>3736</v>
      </c>
      <c r="V2722" s="2" t="s">
        <v>3737</v>
      </c>
      <c r="W2722" s="2" t="s">
        <v>577</v>
      </c>
      <c r="X2722" s="2" t="s">
        <v>3734</v>
      </c>
    </row>
    <row r="2723" spans="20:24" x14ac:dyDescent="0.25">
      <c r="T2723" s="2" t="s">
        <v>3731</v>
      </c>
      <c r="U2723" s="2" t="s">
        <v>3732</v>
      </c>
      <c r="V2723" s="2" t="s">
        <v>3733</v>
      </c>
      <c r="W2723" s="2" t="s">
        <v>3730</v>
      </c>
      <c r="X2723" s="2" t="s">
        <v>3729</v>
      </c>
    </row>
    <row r="2724" spans="20:24" x14ac:dyDescent="0.25">
      <c r="T2724" s="2" t="s">
        <v>3726</v>
      </c>
      <c r="U2724" s="2" t="s">
        <v>3727</v>
      </c>
      <c r="V2724" s="2" t="s">
        <v>3728</v>
      </c>
      <c r="W2724" s="2" t="s">
        <v>84</v>
      </c>
      <c r="X2724" s="2" t="s">
        <v>3725</v>
      </c>
    </row>
    <row r="2725" spans="20:24" x14ac:dyDescent="0.25">
      <c r="T2725" s="2" t="s">
        <v>3722</v>
      </c>
      <c r="U2725" s="2" t="s">
        <v>3723</v>
      </c>
      <c r="V2725" s="2" t="s">
        <v>3724</v>
      </c>
      <c r="W2725" s="2" t="s">
        <v>3721</v>
      </c>
      <c r="X2725" s="2" t="s">
        <v>3720</v>
      </c>
    </row>
    <row r="2726" spans="20:24" x14ac:dyDescent="0.25">
      <c r="T2726" s="2" t="s">
        <v>3717</v>
      </c>
      <c r="U2726" s="2" t="s">
        <v>3718</v>
      </c>
      <c r="V2726" s="2" t="s">
        <v>3719</v>
      </c>
      <c r="W2726" s="2" t="s">
        <v>1220</v>
      </c>
      <c r="X2726" s="2" t="s">
        <v>3716</v>
      </c>
    </row>
    <row r="2727" spans="20:24" x14ac:dyDescent="0.25">
      <c r="T2727" s="2" t="s">
        <v>3713</v>
      </c>
      <c r="U2727" s="2" t="s">
        <v>3714</v>
      </c>
      <c r="V2727" s="2" t="s">
        <v>3715</v>
      </c>
      <c r="W2727" s="2" t="s">
        <v>438</v>
      </c>
      <c r="X2727" s="2" t="s">
        <v>3712</v>
      </c>
    </row>
    <row r="2728" spans="20:24" x14ac:dyDescent="0.25">
      <c r="T2728" s="2" t="s">
        <v>3709</v>
      </c>
      <c r="U2728" s="2" t="s">
        <v>3710</v>
      </c>
      <c r="V2728" s="2" t="s">
        <v>3711</v>
      </c>
      <c r="W2728" s="2" t="s">
        <v>1723</v>
      </c>
      <c r="X2728" s="2" t="s">
        <v>3705</v>
      </c>
    </row>
    <row r="2729" spans="20:24" x14ac:dyDescent="0.25">
      <c r="T2729" s="2" t="s">
        <v>3706</v>
      </c>
      <c r="U2729" s="2" t="s">
        <v>3707</v>
      </c>
      <c r="V2729" s="2" t="s">
        <v>3708</v>
      </c>
      <c r="W2729" s="2" t="s">
        <v>634</v>
      </c>
      <c r="X2729" s="2" t="s">
        <v>3705</v>
      </c>
    </row>
    <row r="2730" spans="20:24" x14ac:dyDescent="0.25">
      <c r="T2730" s="2" t="s">
        <v>3702</v>
      </c>
      <c r="U2730" s="2" t="s">
        <v>3703</v>
      </c>
      <c r="V2730" s="2" t="s">
        <v>3704</v>
      </c>
      <c r="W2730" s="2" t="s">
        <v>3701</v>
      </c>
      <c r="X2730" s="2" t="s">
        <v>3697</v>
      </c>
    </row>
    <row r="2731" spans="20:24" x14ac:dyDescent="0.25">
      <c r="T2731" s="2" t="s">
        <v>3698</v>
      </c>
      <c r="U2731" s="2" t="s">
        <v>3699</v>
      </c>
      <c r="V2731" s="2" t="s">
        <v>3700</v>
      </c>
      <c r="W2731" s="2" t="s">
        <v>543</v>
      </c>
      <c r="X2731" s="2" t="s">
        <v>3697</v>
      </c>
    </row>
    <row r="2732" spans="20:24" x14ac:dyDescent="0.25">
      <c r="T2732" s="2" t="s">
        <v>3694</v>
      </c>
      <c r="U2732" s="2" t="s">
        <v>3695</v>
      </c>
      <c r="V2732" s="2" t="s">
        <v>3696</v>
      </c>
      <c r="W2732" s="2" t="s">
        <v>193</v>
      </c>
      <c r="X2732" s="2" t="s">
        <v>3693</v>
      </c>
    </row>
    <row r="2733" spans="20:24" x14ac:dyDescent="0.25">
      <c r="T2733" s="2" t="s">
        <v>3690</v>
      </c>
      <c r="U2733" s="2" t="s">
        <v>3691</v>
      </c>
      <c r="V2733" s="2" t="s">
        <v>3692</v>
      </c>
      <c r="W2733" s="2" t="s">
        <v>3689</v>
      </c>
      <c r="X2733" s="2" t="s">
        <v>3688</v>
      </c>
    </row>
    <row r="2734" spans="20:24" x14ac:dyDescent="0.25">
      <c r="T2734" s="2" t="s">
        <v>17289</v>
      </c>
      <c r="U2734" s="2" t="s">
        <v>17288</v>
      </c>
      <c r="V2734" s="2" t="s">
        <v>17287</v>
      </c>
      <c r="W2734" s="2" t="s">
        <v>17290</v>
      </c>
      <c r="X2734" s="2" t="s">
        <v>17291</v>
      </c>
    </row>
    <row r="2735" spans="20:24" x14ac:dyDescent="0.25">
      <c r="T2735" s="2" t="s">
        <v>3685</v>
      </c>
      <c r="U2735" s="2" t="s">
        <v>3686</v>
      </c>
      <c r="V2735" s="2" t="s">
        <v>3687</v>
      </c>
      <c r="W2735" s="2" t="s">
        <v>3684</v>
      </c>
      <c r="X2735" s="2" t="s">
        <v>3683</v>
      </c>
    </row>
    <row r="2736" spans="20:24" x14ac:dyDescent="0.25">
      <c r="T2736" s="2" t="s">
        <v>3680</v>
      </c>
      <c r="U2736" s="2" t="s">
        <v>3681</v>
      </c>
      <c r="V2736" s="2" t="s">
        <v>3682</v>
      </c>
      <c r="W2736" s="2" t="s">
        <v>3679</v>
      </c>
      <c r="X2736" s="2" t="s">
        <v>3678</v>
      </c>
    </row>
    <row r="2737" spans="20:24" x14ac:dyDescent="0.25">
      <c r="T2737" s="2" t="s">
        <v>3675</v>
      </c>
      <c r="U2737" s="2" t="s">
        <v>3676</v>
      </c>
      <c r="V2737" s="2" t="s">
        <v>3677</v>
      </c>
      <c r="W2737" s="2" t="s">
        <v>726</v>
      </c>
      <c r="X2737" s="2" t="s">
        <v>3671</v>
      </c>
    </row>
    <row r="2738" spans="20:24" x14ac:dyDescent="0.25">
      <c r="T2738" s="2" t="s">
        <v>3672</v>
      </c>
      <c r="U2738" s="2" t="s">
        <v>3673</v>
      </c>
      <c r="V2738" s="2" t="s">
        <v>3674</v>
      </c>
      <c r="W2738" s="2" t="s">
        <v>482</v>
      </c>
      <c r="X2738" s="2" t="s">
        <v>3671</v>
      </c>
    </row>
    <row r="2739" spans="20:24" x14ac:dyDescent="0.25">
      <c r="T2739" s="2" t="s">
        <v>3668</v>
      </c>
      <c r="U2739" s="2" t="s">
        <v>3669</v>
      </c>
      <c r="V2739" s="2" t="s">
        <v>3670</v>
      </c>
      <c r="W2739" s="2" t="s">
        <v>777</v>
      </c>
      <c r="X2739" s="2" t="s">
        <v>3667</v>
      </c>
    </row>
    <row r="2740" spans="20:24" x14ac:dyDescent="0.25">
      <c r="T2740" s="2" t="s">
        <v>3664</v>
      </c>
      <c r="U2740" s="2" t="s">
        <v>3665</v>
      </c>
      <c r="V2740" s="2" t="s">
        <v>3666</v>
      </c>
      <c r="W2740" s="2" t="s">
        <v>3663</v>
      </c>
      <c r="X2740" s="2" t="s">
        <v>3662</v>
      </c>
    </row>
    <row r="2741" spans="20:24" x14ac:dyDescent="0.25">
      <c r="T2741" s="2" t="s">
        <v>3659</v>
      </c>
      <c r="U2741" s="2" t="s">
        <v>3660</v>
      </c>
      <c r="V2741" s="2" t="s">
        <v>3661</v>
      </c>
      <c r="W2741" s="2" t="s">
        <v>107</v>
      </c>
      <c r="X2741" s="2" t="s">
        <v>3658</v>
      </c>
    </row>
    <row r="2742" spans="20:24" x14ac:dyDescent="0.25">
      <c r="T2742" s="2" t="s">
        <v>3655</v>
      </c>
      <c r="U2742" s="2" t="s">
        <v>3656</v>
      </c>
      <c r="V2742" s="2" t="s">
        <v>3657</v>
      </c>
      <c r="W2742" s="2" t="s">
        <v>482</v>
      </c>
      <c r="X2742" s="2" t="s">
        <v>3654</v>
      </c>
    </row>
    <row r="2743" spans="20:24" x14ac:dyDescent="0.25">
      <c r="T2743" s="2" t="s">
        <v>3651</v>
      </c>
      <c r="U2743" s="2" t="s">
        <v>3652</v>
      </c>
      <c r="V2743" s="2" t="s">
        <v>3653</v>
      </c>
      <c r="W2743" s="2" t="s">
        <v>3650</v>
      </c>
      <c r="X2743" s="2" t="s">
        <v>3649</v>
      </c>
    </row>
    <row r="2744" spans="20:24" x14ac:dyDescent="0.25">
      <c r="T2744" s="2" t="s">
        <v>3646</v>
      </c>
      <c r="U2744" s="2" t="s">
        <v>3647</v>
      </c>
      <c r="V2744" s="2" t="s">
        <v>3648</v>
      </c>
      <c r="W2744" s="2" t="s">
        <v>1933</v>
      </c>
      <c r="X2744" s="2" t="s">
        <v>3645</v>
      </c>
    </row>
    <row r="2745" spans="20:24" x14ac:dyDescent="0.25">
      <c r="T2745" s="2" t="s">
        <v>3642</v>
      </c>
      <c r="U2745" s="2" t="s">
        <v>3643</v>
      </c>
      <c r="V2745" s="2" t="s">
        <v>3644</v>
      </c>
      <c r="W2745" s="2" t="s">
        <v>1485</v>
      </c>
      <c r="X2745" s="2" t="s">
        <v>2155</v>
      </c>
    </row>
    <row r="2746" spans="20:24" x14ac:dyDescent="0.25">
      <c r="T2746" s="2" t="s">
        <v>3640</v>
      </c>
      <c r="U2746" s="2" t="s">
        <v>3641</v>
      </c>
      <c r="V2746" s="2" t="s">
        <v>17492</v>
      </c>
      <c r="W2746" s="2" t="s">
        <v>2580</v>
      </c>
      <c r="X2746" s="2" t="s">
        <v>3639</v>
      </c>
    </row>
    <row r="2747" spans="20:24" x14ac:dyDescent="0.25">
      <c r="T2747" s="2" t="s">
        <v>3636</v>
      </c>
      <c r="U2747" s="2" t="s">
        <v>3637</v>
      </c>
      <c r="V2747" s="2" t="s">
        <v>3638</v>
      </c>
      <c r="W2747" s="2" t="s">
        <v>3635</v>
      </c>
      <c r="X2747" s="2" t="s">
        <v>3620</v>
      </c>
    </row>
    <row r="2748" spans="20:24" x14ac:dyDescent="0.25">
      <c r="T2748" s="2" t="s">
        <v>3632</v>
      </c>
      <c r="U2748" s="2" t="s">
        <v>3633</v>
      </c>
      <c r="V2748" s="2" t="s">
        <v>3634</v>
      </c>
      <c r="W2748" s="2" t="s">
        <v>3631</v>
      </c>
      <c r="X2748" s="2" t="s">
        <v>3620</v>
      </c>
    </row>
    <row r="2749" spans="20:24" x14ac:dyDescent="0.25">
      <c r="T2749" s="2" t="s">
        <v>3628</v>
      </c>
      <c r="U2749" s="2" t="s">
        <v>3629</v>
      </c>
      <c r="V2749" s="2" t="s">
        <v>3630</v>
      </c>
      <c r="W2749" s="2" t="s">
        <v>577</v>
      </c>
      <c r="X2749" s="2" t="s">
        <v>3620</v>
      </c>
    </row>
    <row r="2750" spans="20:24" x14ac:dyDescent="0.25">
      <c r="T2750" s="2" t="s">
        <v>3625</v>
      </c>
      <c r="U2750" s="2" t="s">
        <v>3626</v>
      </c>
      <c r="V2750" s="2" t="s">
        <v>3627</v>
      </c>
      <c r="W2750" s="2" t="s">
        <v>1170</v>
      </c>
      <c r="X2750" s="2" t="s">
        <v>3620</v>
      </c>
    </row>
    <row r="2751" spans="20:24" x14ac:dyDescent="0.25">
      <c r="T2751" s="2" t="s">
        <v>3622</v>
      </c>
      <c r="U2751" s="2" t="s">
        <v>3623</v>
      </c>
      <c r="V2751" s="2" t="s">
        <v>3624</v>
      </c>
      <c r="W2751" s="2" t="s">
        <v>3621</v>
      </c>
      <c r="X2751" s="2" t="s">
        <v>3620</v>
      </c>
    </row>
    <row r="2752" spans="20:24" x14ac:dyDescent="0.25">
      <c r="T2752" s="2" t="s">
        <v>3617</v>
      </c>
      <c r="U2752" s="2" t="s">
        <v>3618</v>
      </c>
      <c r="V2752" s="2" t="s">
        <v>3619</v>
      </c>
      <c r="W2752" s="2" t="s">
        <v>123</v>
      </c>
      <c r="X2752" s="2" t="s">
        <v>3616</v>
      </c>
    </row>
    <row r="2753" spans="20:24" x14ac:dyDescent="0.25">
      <c r="T2753" s="2" t="s">
        <v>3613</v>
      </c>
      <c r="U2753" s="2" t="s">
        <v>3614</v>
      </c>
      <c r="V2753" s="2" t="s">
        <v>3615</v>
      </c>
      <c r="W2753" s="2" t="s">
        <v>482</v>
      </c>
      <c r="X2753" s="2" t="s">
        <v>3612</v>
      </c>
    </row>
    <row r="2754" spans="20:24" x14ac:dyDescent="0.25">
      <c r="T2754" s="2" t="s">
        <v>3609</v>
      </c>
      <c r="U2754" s="2" t="s">
        <v>3610</v>
      </c>
      <c r="V2754" s="2" t="s">
        <v>3611</v>
      </c>
      <c r="W2754" s="2" t="s">
        <v>127</v>
      </c>
      <c r="X2754" s="2" t="s">
        <v>3608</v>
      </c>
    </row>
    <row r="2755" spans="20:24" x14ac:dyDescent="0.25">
      <c r="T2755" s="2" t="s">
        <v>17392</v>
      </c>
      <c r="U2755" s="2" t="s">
        <v>3606</v>
      </c>
      <c r="V2755" s="2" t="s">
        <v>3607</v>
      </c>
      <c r="W2755" s="2" t="s">
        <v>193</v>
      </c>
      <c r="X2755" s="2" t="s">
        <v>3605</v>
      </c>
    </row>
    <row r="2756" spans="20:24" x14ac:dyDescent="0.25">
      <c r="T2756" s="2" t="s">
        <v>3602</v>
      </c>
      <c r="U2756" s="2" t="s">
        <v>3603</v>
      </c>
      <c r="V2756" s="2" t="s">
        <v>3604</v>
      </c>
      <c r="W2756" s="2" t="s">
        <v>777</v>
      </c>
      <c r="X2756" s="2" t="s">
        <v>3601</v>
      </c>
    </row>
    <row r="2757" spans="20:24" x14ac:dyDescent="0.25">
      <c r="T2757" s="2" t="s">
        <v>3598</v>
      </c>
      <c r="U2757" s="2" t="s">
        <v>3599</v>
      </c>
      <c r="V2757" s="2" t="s">
        <v>3600</v>
      </c>
      <c r="W2757" s="2" t="s">
        <v>1116</v>
      </c>
      <c r="X2757" s="2" t="s">
        <v>3597</v>
      </c>
    </row>
    <row r="2758" spans="20:24" x14ac:dyDescent="0.25">
      <c r="T2758" s="2" t="s">
        <v>3594</v>
      </c>
      <c r="U2758" s="2" t="s">
        <v>3595</v>
      </c>
      <c r="V2758" s="2" t="s">
        <v>3596</v>
      </c>
      <c r="W2758" s="2" t="s">
        <v>3593</v>
      </c>
      <c r="X2758" s="2" t="s">
        <v>3592</v>
      </c>
    </row>
    <row r="2759" spans="20:24" x14ac:dyDescent="0.25">
      <c r="T2759" s="2" t="s">
        <v>3589</v>
      </c>
      <c r="U2759" s="2" t="s">
        <v>3590</v>
      </c>
      <c r="V2759" s="2" t="s">
        <v>3591</v>
      </c>
      <c r="W2759" s="2" t="s">
        <v>1141</v>
      </c>
      <c r="X2759" s="2" t="s">
        <v>3588</v>
      </c>
    </row>
    <row r="2760" spans="20:24" x14ac:dyDescent="0.25">
      <c r="T2760" s="2" t="s">
        <v>14760</v>
      </c>
      <c r="U2760" s="2" t="s">
        <v>14759</v>
      </c>
      <c r="V2760" s="2" t="s">
        <v>17292</v>
      </c>
      <c r="W2760" s="2" t="s">
        <v>3251</v>
      </c>
      <c r="X2760" s="2" t="s">
        <v>14761</v>
      </c>
    </row>
    <row r="2761" spans="20:24" x14ac:dyDescent="0.25">
      <c r="T2761" s="2" t="s">
        <v>3585</v>
      </c>
      <c r="U2761" s="2" t="s">
        <v>3586</v>
      </c>
      <c r="V2761" s="2" t="s">
        <v>3587</v>
      </c>
      <c r="W2761" s="2" t="s">
        <v>3584</v>
      </c>
      <c r="X2761" s="2" t="s">
        <v>3583</v>
      </c>
    </row>
    <row r="2762" spans="20:24" x14ac:dyDescent="0.25">
      <c r="T2762" s="2" t="s">
        <v>14764</v>
      </c>
      <c r="U2762" s="2" t="s">
        <v>14763</v>
      </c>
      <c r="V2762" s="2" t="s">
        <v>14762</v>
      </c>
      <c r="W2762" s="2" t="s">
        <v>173</v>
      </c>
      <c r="X2762" s="2" t="s">
        <v>3583</v>
      </c>
    </row>
    <row r="2763" spans="20:24" x14ac:dyDescent="0.25">
      <c r="T2763" s="2" t="s">
        <v>3580</v>
      </c>
      <c r="U2763" s="2" t="s">
        <v>3581</v>
      </c>
      <c r="V2763" s="2" t="s">
        <v>3582</v>
      </c>
      <c r="W2763" s="2" t="s">
        <v>3579</v>
      </c>
      <c r="X2763" s="2" t="s">
        <v>3578</v>
      </c>
    </row>
    <row r="2764" spans="20:24" x14ac:dyDescent="0.25">
      <c r="T2764" s="2" t="s">
        <v>3575</v>
      </c>
      <c r="U2764" s="2" t="s">
        <v>3576</v>
      </c>
      <c r="V2764" s="2" t="s">
        <v>3577</v>
      </c>
      <c r="W2764" s="2" t="s">
        <v>1530</v>
      </c>
      <c r="X2764" s="2" t="s">
        <v>3574</v>
      </c>
    </row>
    <row r="2765" spans="20:24" x14ac:dyDescent="0.25">
      <c r="T2765" s="2" t="s">
        <v>3571</v>
      </c>
      <c r="U2765" s="2" t="s">
        <v>3572</v>
      </c>
      <c r="V2765" s="2" t="s">
        <v>3573</v>
      </c>
      <c r="W2765" s="2" t="s">
        <v>616</v>
      </c>
      <c r="X2765" s="2" t="s">
        <v>3570</v>
      </c>
    </row>
    <row r="2766" spans="20:24" x14ac:dyDescent="0.25">
      <c r="T2766" s="2" t="s">
        <v>3567</v>
      </c>
      <c r="U2766" s="2" t="s">
        <v>3568</v>
      </c>
      <c r="V2766" s="2" t="s">
        <v>3569</v>
      </c>
      <c r="W2766" s="2" t="s">
        <v>3566</v>
      </c>
      <c r="X2766" s="2" t="s">
        <v>3565</v>
      </c>
    </row>
    <row r="2767" spans="20:24" x14ac:dyDescent="0.25">
      <c r="T2767" s="2" t="s">
        <v>3562</v>
      </c>
      <c r="U2767" s="2" t="s">
        <v>3563</v>
      </c>
      <c r="V2767" s="2" t="s">
        <v>3564</v>
      </c>
      <c r="W2767" s="2" t="s">
        <v>557</v>
      </c>
      <c r="X2767" s="2" t="s">
        <v>3561</v>
      </c>
    </row>
    <row r="2768" spans="20:24" x14ac:dyDescent="0.25">
      <c r="T2768" s="2" t="s">
        <v>14766</v>
      </c>
      <c r="U2768" s="2" t="s">
        <v>14765</v>
      </c>
      <c r="V2768" s="2" t="s">
        <v>17293</v>
      </c>
      <c r="W2768" s="2" t="s">
        <v>1116</v>
      </c>
      <c r="X2768" s="2" t="s">
        <v>14767</v>
      </c>
    </row>
    <row r="2769" spans="20:24" x14ac:dyDescent="0.25">
      <c r="T2769" s="2" t="s">
        <v>3558</v>
      </c>
      <c r="U2769" s="2" t="s">
        <v>3559</v>
      </c>
      <c r="V2769" s="2" t="s">
        <v>3560</v>
      </c>
      <c r="W2769" s="2" t="s">
        <v>315</v>
      </c>
      <c r="X2769" s="2" t="s">
        <v>496</v>
      </c>
    </row>
    <row r="2770" spans="20:24" x14ac:dyDescent="0.25">
      <c r="T2770" s="2" t="s">
        <v>3555</v>
      </c>
      <c r="U2770" s="2" t="s">
        <v>3556</v>
      </c>
      <c r="V2770" s="2" t="s">
        <v>3557</v>
      </c>
      <c r="W2770" s="2" t="s">
        <v>891</v>
      </c>
      <c r="X2770" s="2" t="s">
        <v>496</v>
      </c>
    </row>
    <row r="2771" spans="20:24" x14ac:dyDescent="0.25">
      <c r="T2771" s="2" t="s">
        <v>3552</v>
      </c>
      <c r="U2771" s="2" t="s">
        <v>3553</v>
      </c>
      <c r="V2771" s="2" t="s">
        <v>3554</v>
      </c>
      <c r="W2771" s="2" t="s">
        <v>3551</v>
      </c>
      <c r="X2771" s="2" t="s">
        <v>496</v>
      </c>
    </row>
    <row r="2772" spans="20:24" x14ac:dyDescent="0.25">
      <c r="T2772" s="2" t="s">
        <v>3548</v>
      </c>
      <c r="U2772" s="2" t="s">
        <v>3549</v>
      </c>
      <c r="V2772" s="2" t="s">
        <v>3550</v>
      </c>
      <c r="W2772" s="2" t="s">
        <v>3547</v>
      </c>
      <c r="X2772" s="2" t="s">
        <v>496</v>
      </c>
    </row>
    <row r="2773" spans="20:24" x14ac:dyDescent="0.25">
      <c r="T2773" s="2" t="s">
        <v>3544</v>
      </c>
      <c r="U2773" s="2" t="s">
        <v>3545</v>
      </c>
      <c r="V2773" s="2" t="s">
        <v>3546</v>
      </c>
      <c r="W2773" s="2" t="s">
        <v>3543</v>
      </c>
      <c r="X2773" s="2" t="s">
        <v>3542</v>
      </c>
    </row>
    <row r="2774" spans="20:24" x14ac:dyDescent="0.25">
      <c r="T2774" s="2" t="s">
        <v>3539</v>
      </c>
      <c r="U2774" s="2" t="s">
        <v>3540</v>
      </c>
      <c r="V2774" s="2" t="s">
        <v>3541</v>
      </c>
      <c r="W2774" s="2" t="s">
        <v>89</v>
      </c>
      <c r="X2774" s="2" t="s">
        <v>3538</v>
      </c>
    </row>
    <row r="2775" spans="20:24" x14ac:dyDescent="0.25">
      <c r="T2775" s="2" t="s">
        <v>3535</v>
      </c>
      <c r="U2775" s="2" t="s">
        <v>3536</v>
      </c>
      <c r="V2775" s="2" t="s">
        <v>3537</v>
      </c>
      <c r="W2775" s="2" t="s">
        <v>1146</v>
      </c>
      <c r="X2775" s="2" t="s">
        <v>3531</v>
      </c>
    </row>
    <row r="2776" spans="20:24" x14ac:dyDescent="0.25">
      <c r="T2776" s="2" t="s">
        <v>3532</v>
      </c>
      <c r="U2776" s="2" t="s">
        <v>3533</v>
      </c>
      <c r="V2776" s="2" t="s">
        <v>3534</v>
      </c>
      <c r="W2776" s="2" t="s">
        <v>230</v>
      </c>
      <c r="X2776" s="2" t="s">
        <v>3531</v>
      </c>
    </row>
    <row r="2777" spans="20:24" x14ac:dyDescent="0.25">
      <c r="T2777" s="2" t="s">
        <v>3528</v>
      </c>
      <c r="U2777" s="2" t="s">
        <v>3529</v>
      </c>
      <c r="V2777" s="2" t="s">
        <v>3530</v>
      </c>
      <c r="W2777" s="2" t="s">
        <v>3527</v>
      </c>
      <c r="X2777" s="2" t="s">
        <v>173</v>
      </c>
    </row>
    <row r="2778" spans="20:24" x14ac:dyDescent="0.25">
      <c r="T2778" s="2" t="s">
        <v>3524</v>
      </c>
      <c r="U2778" s="2" t="s">
        <v>3525</v>
      </c>
      <c r="V2778" s="2" t="s">
        <v>3526</v>
      </c>
      <c r="W2778" s="2" t="s">
        <v>277</v>
      </c>
      <c r="X2778" s="2" t="s">
        <v>173</v>
      </c>
    </row>
    <row r="2779" spans="20:24" x14ac:dyDescent="0.25">
      <c r="T2779" s="2" t="s">
        <v>3521</v>
      </c>
      <c r="U2779" s="2" t="s">
        <v>3522</v>
      </c>
      <c r="V2779" s="2" t="s">
        <v>3523</v>
      </c>
      <c r="W2779" s="2" t="s">
        <v>3520</v>
      </c>
      <c r="X2779" s="2" t="s">
        <v>173</v>
      </c>
    </row>
    <row r="2780" spans="20:24" x14ac:dyDescent="0.25">
      <c r="T2780" s="2" t="s">
        <v>3517</v>
      </c>
      <c r="U2780" s="2" t="s">
        <v>3518</v>
      </c>
      <c r="V2780" s="2" t="s">
        <v>3519</v>
      </c>
      <c r="W2780" s="2" t="s">
        <v>3516</v>
      </c>
      <c r="X2780" s="2" t="s">
        <v>173</v>
      </c>
    </row>
    <row r="2781" spans="20:24" x14ac:dyDescent="0.25">
      <c r="T2781" s="2" t="s">
        <v>3513</v>
      </c>
      <c r="U2781" s="2" t="s">
        <v>3514</v>
      </c>
      <c r="V2781" s="2" t="s">
        <v>3515</v>
      </c>
      <c r="W2781" s="2" t="s">
        <v>595</v>
      </c>
      <c r="X2781" s="2" t="s">
        <v>173</v>
      </c>
    </row>
    <row r="2782" spans="20:24" x14ac:dyDescent="0.25">
      <c r="T2782" s="2" t="s">
        <v>3510</v>
      </c>
      <c r="U2782" s="2" t="s">
        <v>3511</v>
      </c>
      <c r="V2782" s="2" t="s">
        <v>3512</v>
      </c>
      <c r="W2782" s="2" t="s">
        <v>235</v>
      </c>
      <c r="X2782" s="2" t="s">
        <v>3509</v>
      </c>
    </row>
    <row r="2783" spans="20:24" x14ac:dyDescent="0.25">
      <c r="T2783" s="2" t="s">
        <v>3506</v>
      </c>
      <c r="U2783" s="2" t="s">
        <v>3507</v>
      </c>
      <c r="V2783" s="2" t="s">
        <v>3508</v>
      </c>
      <c r="W2783" s="2" t="s">
        <v>482</v>
      </c>
      <c r="X2783" s="2" t="s">
        <v>3505</v>
      </c>
    </row>
    <row r="2784" spans="20:24" x14ac:dyDescent="0.25">
      <c r="T2784" s="2" t="s">
        <v>3502</v>
      </c>
      <c r="U2784" s="2" t="s">
        <v>3503</v>
      </c>
      <c r="V2784" s="2" t="s">
        <v>3504</v>
      </c>
      <c r="W2784" s="2" t="s">
        <v>500</v>
      </c>
      <c r="X2784" s="2" t="s">
        <v>3501</v>
      </c>
    </row>
    <row r="2785" spans="20:24" x14ac:dyDescent="0.25">
      <c r="T2785" s="2" t="s">
        <v>3498</v>
      </c>
      <c r="U2785" s="2" t="s">
        <v>3499</v>
      </c>
      <c r="V2785" s="2" t="s">
        <v>3500</v>
      </c>
      <c r="W2785" s="2" t="s">
        <v>606</v>
      </c>
      <c r="X2785" s="2" t="s">
        <v>3497</v>
      </c>
    </row>
    <row r="2786" spans="20:24" x14ac:dyDescent="0.25">
      <c r="T2786" s="2" t="s">
        <v>18044</v>
      </c>
      <c r="U2786" s="2" t="s">
        <v>18043</v>
      </c>
      <c r="V2786" s="2" t="s">
        <v>18042</v>
      </c>
      <c r="W2786" s="2" t="s">
        <v>18045</v>
      </c>
      <c r="X2786" s="2" t="s">
        <v>18046</v>
      </c>
    </row>
    <row r="2787" spans="20:24" x14ac:dyDescent="0.25">
      <c r="T2787" s="2" t="s">
        <v>3494</v>
      </c>
      <c r="U2787" s="2" t="s">
        <v>3495</v>
      </c>
      <c r="V2787" s="2" t="s">
        <v>3496</v>
      </c>
      <c r="W2787" s="2" t="s">
        <v>3493</v>
      </c>
      <c r="X2787" s="2" t="s">
        <v>3492</v>
      </c>
    </row>
    <row r="2788" spans="20:24" x14ac:dyDescent="0.25">
      <c r="T2788" s="2" t="s">
        <v>3489</v>
      </c>
      <c r="U2788" s="2" t="s">
        <v>3490</v>
      </c>
      <c r="V2788" s="2" t="s">
        <v>3491</v>
      </c>
      <c r="W2788" s="2" t="s">
        <v>3488</v>
      </c>
      <c r="X2788" s="2" t="s">
        <v>3487</v>
      </c>
    </row>
    <row r="2789" spans="20:24" x14ac:dyDescent="0.25">
      <c r="T2789" s="2" t="s">
        <v>3484</v>
      </c>
      <c r="U2789" s="2" t="s">
        <v>3485</v>
      </c>
      <c r="V2789" s="2" t="s">
        <v>3486</v>
      </c>
      <c r="W2789" s="2" t="s">
        <v>500</v>
      </c>
      <c r="X2789" s="2" t="s">
        <v>1041</v>
      </c>
    </row>
    <row r="2790" spans="20:24" x14ac:dyDescent="0.25">
      <c r="T2790" s="2" t="s">
        <v>3481</v>
      </c>
      <c r="U2790" s="2" t="s">
        <v>3482</v>
      </c>
      <c r="V2790" s="2" t="s">
        <v>3483</v>
      </c>
      <c r="W2790" s="2" t="s">
        <v>3480</v>
      </c>
      <c r="X2790" s="2" t="s">
        <v>3479</v>
      </c>
    </row>
    <row r="2791" spans="20:24" x14ac:dyDescent="0.25">
      <c r="T2791" s="2" t="s">
        <v>3475</v>
      </c>
      <c r="U2791" s="2" t="s">
        <v>3476</v>
      </c>
      <c r="V2791" s="2" t="s">
        <v>3477</v>
      </c>
      <c r="W2791" s="2" t="s">
        <v>492</v>
      </c>
      <c r="X2791" s="2" t="s">
        <v>3474</v>
      </c>
    </row>
    <row r="2792" spans="20:24" x14ac:dyDescent="0.25">
      <c r="T2792" s="2" t="s">
        <v>3471</v>
      </c>
      <c r="U2792" s="2" t="s">
        <v>3472</v>
      </c>
      <c r="V2792" s="2" t="s">
        <v>3473</v>
      </c>
      <c r="W2792" s="2" t="s">
        <v>3470</v>
      </c>
      <c r="X2792" s="2" t="s">
        <v>3469</v>
      </c>
    </row>
    <row r="2793" spans="20:24" x14ac:dyDescent="0.25">
      <c r="T2793" s="2" t="s">
        <v>3466</v>
      </c>
      <c r="U2793" s="2" t="s">
        <v>3467</v>
      </c>
      <c r="V2793" s="2" t="s">
        <v>3468</v>
      </c>
      <c r="W2793" s="2" t="s">
        <v>3465</v>
      </c>
      <c r="X2793" s="2" t="s">
        <v>3464</v>
      </c>
    </row>
    <row r="2794" spans="20:24" x14ac:dyDescent="0.25">
      <c r="T2794" s="2" t="s">
        <v>3461</v>
      </c>
      <c r="U2794" s="2" t="s">
        <v>3462</v>
      </c>
      <c r="V2794" s="2" t="s">
        <v>3463</v>
      </c>
      <c r="W2794" s="2" t="s">
        <v>482</v>
      </c>
      <c r="X2794" s="2" t="s">
        <v>3460</v>
      </c>
    </row>
    <row r="2795" spans="20:24" x14ac:dyDescent="0.25">
      <c r="T2795" s="2" t="s">
        <v>3457</v>
      </c>
      <c r="U2795" s="2" t="s">
        <v>3458</v>
      </c>
      <c r="V2795" s="2" t="s">
        <v>3459</v>
      </c>
      <c r="W2795" s="2" t="s">
        <v>1225</v>
      </c>
      <c r="X2795" s="2" t="s">
        <v>3456</v>
      </c>
    </row>
    <row r="2796" spans="20:24" x14ac:dyDescent="0.25">
      <c r="T2796" s="2" t="s">
        <v>3453</v>
      </c>
      <c r="U2796" s="2" t="s">
        <v>3454</v>
      </c>
      <c r="V2796" s="2" t="s">
        <v>3455</v>
      </c>
      <c r="W2796" s="2" t="s">
        <v>3452</v>
      </c>
      <c r="X2796" s="2" t="s">
        <v>3451</v>
      </c>
    </row>
    <row r="2797" spans="20:24" x14ac:dyDescent="0.25">
      <c r="T2797" s="2" t="s">
        <v>3448</v>
      </c>
      <c r="U2797" s="2" t="s">
        <v>3449</v>
      </c>
      <c r="V2797" s="2" t="s">
        <v>3450</v>
      </c>
      <c r="W2797" s="2" t="s">
        <v>3447</v>
      </c>
      <c r="X2797" s="2" t="s">
        <v>3446</v>
      </c>
    </row>
    <row r="2798" spans="20:24" x14ac:dyDescent="0.25">
      <c r="T2798" s="2" t="s">
        <v>3443</v>
      </c>
      <c r="U2798" s="2" t="s">
        <v>3444</v>
      </c>
      <c r="V2798" s="2" t="s">
        <v>3445</v>
      </c>
      <c r="W2798" s="2" t="s">
        <v>609</v>
      </c>
      <c r="X2798" s="2" t="s">
        <v>3438</v>
      </c>
    </row>
    <row r="2799" spans="20:24" x14ac:dyDescent="0.25">
      <c r="T2799" s="2" t="s">
        <v>3440</v>
      </c>
      <c r="U2799" s="2" t="s">
        <v>3441</v>
      </c>
      <c r="V2799" s="2" t="s">
        <v>3442</v>
      </c>
      <c r="W2799" s="2" t="s">
        <v>3439</v>
      </c>
      <c r="X2799" s="2" t="s">
        <v>3438</v>
      </c>
    </row>
    <row r="2800" spans="20:24" x14ac:dyDescent="0.25">
      <c r="T2800" s="2" t="s">
        <v>3436</v>
      </c>
      <c r="U2800" s="2" t="s">
        <v>3437</v>
      </c>
      <c r="V2800" s="2" t="s">
        <v>17103</v>
      </c>
      <c r="W2800" s="2" t="s">
        <v>1108</v>
      </c>
      <c r="X2800" s="2" t="s">
        <v>3432</v>
      </c>
    </row>
    <row r="2801" spans="20:24" x14ac:dyDescent="0.25">
      <c r="T2801" s="2" t="s">
        <v>3433</v>
      </c>
      <c r="U2801" s="2" t="s">
        <v>3434</v>
      </c>
      <c r="V2801" s="2" t="s">
        <v>3435</v>
      </c>
      <c r="W2801" s="2" t="s">
        <v>129</v>
      </c>
      <c r="X2801" s="2" t="s">
        <v>3432</v>
      </c>
    </row>
    <row r="2802" spans="20:24" x14ac:dyDescent="0.25">
      <c r="T2802" s="2" t="s">
        <v>3429</v>
      </c>
      <c r="U2802" s="2" t="s">
        <v>3430</v>
      </c>
      <c r="V2802" s="2" t="s">
        <v>3431</v>
      </c>
      <c r="W2802" s="2" t="s">
        <v>1823</v>
      </c>
      <c r="X2802" s="2" t="s">
        <v>3428</v>
      </c>
    </row>
    <row r="2803" spans="20:24" x14ac:dyDescent="0.25">
      <c r="T2803" s="2" t="s">
        <v>3425</v>
      </c>
      <c r="U2803" s="2" t="s">
        <v>3426</v>
      </c>
      <c r="V2803" s="2" t="s">
        <v>3427</v>
      </c>
      <c r="W2803" s="2" t="s">
        <v>3424</v>
      </c>
      <c r="X2803" s="2" t="s">
        <v>3423</v>
      </c>
    </row>
    <row r="2804" spans="20:24" x14ac:dyDescent="0.25">
      <c r="T2804" s="2" t="s">
        <v>3420</v>
      </c>
      <c r="U2804" s="2" t="s">
        <v>3421</v>
      </c>
      <c r="V2804" s="2" t="s">
        <v>3422</v>
      </c>
      <c r="W2804" s="2" t="s">
        <v>1823</v>
      </c>
      <c r="X2804" s="2" t="s">
        <v>3412</v>
      </c>
    </row>
    <row r="2805" spans="20:24" x14ac:dyDescent="0.25">
      <c r="T2805" s="2" t="s">
        <v>3417</v>
      </c>
      <c r="U2805" s="2" t="s">
        <v>3418</v>
      </c>
      <c r="V2805" s="2" t="s">
        <v>3419</v>
      </c>
      <c r="W2805" s="2" t="s">
        <v>3416</v>
      </c>
      <c r="X2805" s="2" t="s">
        <v>3412</v>
      </c>
    </row>
    <row r="2806" spans="20:24" x14ac:dyDescent="0.25">
      <c r="T2806" s="2" t="s">
        <v>3413</v>
      </c>
      <c r="U2806" s="2" t="s">
        <v>3414</v>
      </c>
      <c r="V2806" s="2" t="s">
        <v>3415</v>
      </c>
      <c r="W2806" s="2" t="s">
        <v>1238</v>
      </c>
      <c r="X2806" s="2" t="s">
        <v>3412</v>
      </c>
    </row>
    <row r="2807" spans="20:24" x14ac:dyDescent="0.25">
      <c r="T2807" s="2" t="s">
        <v>3411</v>
      </c>
      <c r="U2807" s="2" t="s">
        <v>14768</v>
      </c>
      <c r="V2807" s="2" t="s">
        <v>17294</v>
      </c>
      <c r="W2807" s="2" t="s">
        <v>1713</v>
      </c>
      <c r="X2807" s="2" t="s">
        <v>3410</v>
      </c>
    </row>
    <row r="2808" spans="20:24" x14ac:dyDescent="0.25">
      <c r="T2808" s="2" t="s">
        <v>3407</v>
      </c>
      <c r="U2808" s="2" t="s">
        <v>3408</v>
      </c>
      <c r="V2808" s="2" t="s">
        <v>3409</v>
      </c>
      <c r="W2808" s="2" t="s">
        <v>322</v>
      </c>
      <c r="X2808" s="2" t="s">
        <v>3406</v>
      </c>
    </row>
    <row r="2809" spans="20:24" x14ac:dyDescent="0.25">
      <c r="T2809" s="2" t="s">
        <v>3403</v>
      </c>
      <c r="U2809" s="2" t="s">
        <v>3404</v>
      </c>
      <c r="V2809" s="2" t="s">
        <v>3405</v>
      </c>
      <c r="W2809" s="2" t="s">
        <v>606</v>
      </c>
      <c r="X2809" s="2" t="s">
        <v>3402</v>
      </c>
    </row>
    <row r="2810" spans="20:24" x14ac:dyDescent="0.25">
      <c r="T2810" s="2" t="s">
        <v>3399</v>
      </c>
      <c r="U2810" s="2" t="s">
        <v>3400</v>
      </c>
      <c r="V2810" s="2" t="s">
        <v>3401</v>
      </c>
      <c r="W2810" s="2" t="s">
        <v>3398</v>
      </c>
      <c r="X2810" s="2" t="s">
        <v>3397</v>
      </c>
    </row>
    <row r="2811" spans="20:24" x14ac:dyDescent="0.25">
      <c r="T2811" s="2" t="s">
        <v>3394</v>
      </c>
      <c r="U2811" s="2" t="s">
        <v>3395</v>
      </c>
      <c r="V2811" s="2" t="s">
        <v>3396</v>
      </c>
      <c r="W2811" s="2" t="s">
        <v>2632</v>
      </c>
      <c r="X2811" s="2" t="s">
        <v>3393</v>
      </c>
    </row>
    <row r="2812" spans="20:24" x14ac:dyDescent="0.25">
      <c r="T2812" s="2" t="s">
        <v>3390</v>
      </c>
      <c r="U2812" s="2" t="s">
        <v>3391</v>
      </c>
      <c r="V2812" s="2" t="s">
        <v>3392</v>
      </c>
      <c r="W2812" s="2" t="s">
        <v>726</v>
      </c>
      <c r="X2812" s="2" t="s">
        <v>3389</v>
      </c>
    </row>
    <row r="2813" spans="20:24" x14ac:dyDescent="0.25">
      <c r="T2813" s="2" t="s">
        <v>3386</v>
      </c>
      <c r="U2813" s="2" t="s">
        <v>3387</v>
      </c>
      <c r="V2813" s="2" t="s">
        <v>3388</v>
      </c>
      <c r="W2813" s="2" t="s">
        <v>127</v>
      </c>
      <c r="X2813" s="2" t="s">
        <v>3385</v>
      </c>
    </row>
    <row r="2814" spans="20:24" x14ac:dyDescent="0.25">
      <c r="T2814" s="2" t="s">
        <v>3382</v>
      </c>
      <c r="U2814" s="2" t="s">
        <v>3383</v>
      </c>
      <c r="V2814" s="2" t="s">
        <v>3384</v>
      </c>
      <c r="W2814" s="2" t="s">
        <v>129</v>
      </c>
      <c r="X2814" s="2" t="s">
        <v>3381</v>
      </c>
    </row>
    <row r="2815" spans="20:24" x14ac:dyDescent="0.25">
      <c r="T2815" s="2" t="s">
        <v>3378</v>
      </c>
      <c r="U2815" s="2" t="s">
        <v>3379</v>
      </c>
      <c r="V2815" s="2" t="s">
        <v>3380</v>
      </c>
      <c r="W2815" s="2" t="s">
        <v>3377</v>
      </c>
      <c r="X2815" s="2" t="s">
        <v>3373</v>
      </c>
    </row>
    <row r="2816" spans="20:24" x14ac:dyDescent="0.25">
      <c r="T2816" s="2" t="s">
        <v>3374</v>
      </c>
      <c r="U2816" s="2" t="s">
        <v>3375</v>
      </c>
      <c r="V2816" s="2" t="s">
        <v>3376</v>
      </c>
      <c r="W2816" s="2" t="s">
        <v>107</v>
      </c>
      <c r="X2816" s="2" t="s">
        <v>3373</v>
      </c>
    </row>
    <row r="2817" spans="20:24" x14ac:dyDescent="0.25">
      <c r="T2817" s="2" t="s">
        <v>3370</v>
      </c>
      <c r="U2817" s="2" t="s">
        <v>3371</v>
      </c>
      <c r="V2817" s="2" t="s">
        <v>3372</v>
      </c>
      <c r="W2817" s="2" t="s">
        <v>3369</v>
      </c>
      <c r="X2817" s="2" t="s">
        <v>3368</v>
      </c>
    </row>
    <row r="2818" spans="20:24" x14ac:dyDescent="0.25">
      <c r="T2818" s="2" t="s">
        <v>3365</v>
      </c>
      <c r="U2818" s="2" t="s">
        <v>3366</v>
      </c>
      <c r="V2818" s="2" t="s">
        <v>3367</v>
      </c>
      <c r="W2818" s="2" t="s">
        <v>786</v>
      </c>
      <c r="X2818" s="2" t="s">
        <v>3364</v>
      </c>
    </row>
    <row r="2819" spans="20:24" x14ac:dyDescent="0.25">
      <c r="T2819" s="2" t="s">
        <v>3361</v>
      </c>
      <c r="U2819" s="2" t="s">
        <v>3362</v>
      </c>
      <c r="V2819" s="2" t="s">
        <v>3363</v>
      </c>
      <c r="W2819" s="2" t="s">
        <v>3360</v>
      </c>
      <c r="X2819" s="2" t="s">
        <v>3359</v>
      </c>
    </row>
    <row r="2820" spans="20:24" x14ac:dyDescent="0.25">
      <c r="T2820" s="2" t="s">
        <v>3356</v>
      </c>
      <c r="U2820" s="2" t="s">
        <v>3357</v>
      </c>
      <c r="V2820" s="2" t="s">
        <v>3358</v>
      </c>
      <c r="W2820" s="2" t="s">
        <v>3355</v>
      </c>
      <c r="X2820" s="2" t="s">
        <v>3354</v>
      </c>
    </row>
    <row r="2821" spans="20:24" x14ac:dyDescent="0.25">
      <c r="T2821" s="2" t="s">
        <v>3351</v>
      </c>
      <c r="U2821" s="2" t="s">
        <v>3352</v>
      </c>
      <c r="V2821" s="2" t="s">
        <v>3353</v>
      </c>
      <c r="W2821" s="2" t="s">
        <v>926</v>
      </c>
      <c r="X2821" s="2" t="s">
        <v>3350</v>
      </c>
    </row>
    <row r="2822" spans="20:24" x14ac:dyDescent="0.25">
      <c r="T2822" s="2" t="s">
        <v>3347</v>
      </c>
      <c r="U2822" s="2" t="s">
        <v>3348</v>
      </c>
      <c r="V2822" s="2" t="s">
        <v>3349</v>
      </c>
      <c r="W2822" s="2" t="s">
        <v>3346</v>
      </c>
      <c r="X2822" s="2" t="s">
        <v>3345</v>
      </c>
    </row>
    <row r="2823" spans="20:24" x14ac:dyDescent="0.25">
      <c r="T2823" s="2" t="s">
        <v>3342</v>
      </c>
      <c r="U2823" s="2" t="s">
        <v>3343</v>
      </c>
      <c r="V2823" s="2" t="s">
        <v>3344</v>
      </c>
      <c r="W2823" s="2" t="s">
        <v>1238</v>
      </c>
      <c r="X2823" s="2" t="s">
        <v>3333</v>
      </c>
    </row>
    <row r="2824" spans="20:24" x14ac:dyDescent="0.25">
      <c r="T2824" s="2" t="s">
        <v>3339</v>
      </c>
      <c r="U2824" s="2" t="s">
        <v>3340</v>
      </c>
      <c r="V2824" s="2" t="s">
        <v>3341</v>
      </c>
      <c r="W2824" s="2" t="s">
        <v>3338</v>
      </c>
      <c r="X2824" s="2" t="s">
        <v>3333</v>
      </c>
    </row>
    <row r="2825" spans="20:24" x14ac:dyDescent="0.25">
      <c r="T2825" s="2" t="s">
        <v>3335</v>
      </c>
      <c r="U2825" s="2" t="s">
        <v>3336</v>
      </c>
      <c r="V2825" s="2" t="s">
        <v>3337</v>
      </c>
      <c r="W2825" s="2" t="s">
        <v>3334</v>
      </c>
      <c r="X2825" s="2" t="s">
        <v>3333</v>
      </c>
    </row>
    <row r="2826" spans="20:24" x14ac:dyDescent="0.25">
      <c r="T2826" s="2" t="s">
        <v>3330</v>
      </c>
      <c r="U2826" s="2" t="s">
        <v>3331</v>
      </c>
      <c r="V2826" s="2" t="s">
        <v>3332</v>
      </c>
      <c r="W2826" s="2" t="s">
        <v>3329</v>
      </c>
      <c r="X2826" s="2" t="s">
        <v>3325</v>
      </c>
    </row>
    <row r="2827" spans="20:24" x14ac:dyDescent="0.25">
      <c r="T2827" s="2" t="s">
        <v>3326</v>
      </c>
      <c r="U2827" s="2" t="s">
        <v>3327</v>
      </c>
      <c r="V2827" s="2" t="s">
        <v>3328</v>
      </c>
      <c r="W2827" s="2" t="s">
        <v>438</v>
      </c>
      <c r="X2827" s="2" t="s">
        <v>3325</v>
      </c>
    </row>
    <row r="2828" spans="20:24" x14ac:dyDescent="0.25">
      <c r="T2828" s="2" t="s">
        <v>3322</v>
      </c>
      <c r="U2828" s="2" t="s">
        <v>3323</v>
      </c>
      <c r="V2828" s="2" t="s">
        <v>3324</v>
      </c>
      <c r="W2828" s="2" t="s">
        <v>3321</v>
      </c>
      <c r="X2828" s="2" t="s">
        <v>3320</v>
      </c>
    </row>
    <row r="2829" spans="20:24" x14ac:dyDescent="0.25">
      <c r="T2829" s="2" t="s">
        <v>3317</v>
      </c>
      <c r="U2829" s="2" t="s">
        <v>3318</v>
      </c>
      <c r="V2829" s="2" t="s">
        <v>3319</v>
      </c>
      <c r="W2829" s="2" t="s">
        <v>1485</v>
      </c>
      <c r="X2829" s="2" t="s">
        <v>3313</v>
      </c>
    </row>
    <row r="2830" spans="20:24" x14ac:dyDescent="0.25">
      <c r="T2830" s="2" t="s">
        <v>3314</v>
      </c>
      <c r="U2830" s="2" t="s">
        <v>3315</v>
      </c>
      <c r="V2830" s="2" t="s">
        <v>3316</v>
      </c>
      <c r="W2830" s="2" t="s">
        <v>524</v>
      </c>
      <c r="X2830" s="2" t="s">
        <v>3313</v>
      </c>
    </row>
    <row r="2831" spans="20:24" x14ac:dyDescent="0.25">
      <c r="T2831" s="2" t="s">
        <v>3310</v>
      </c>
      <c r="U2831" s="2" t="s">
        <v>3311</v>
      </c>
      <c r="V2831" s="2" t="s">
        <v>3312</v>
      </c>
      <c r="W2831" s="2" t="s">
        <v>282</v>
      </c>
      <c r="X2831" s="2" t="s">
        <v>3309</v>
      </c>
    </row>
    <row r="2832" spans="20:24" x14ac:dyDescent="0.25">
      <c r="T2832" s="2" t="s">
        <v>17495</v>
      </c>
      <c r="U2832" s="2" t="s">
        <v>17494</v>
      </c>
      <c r="V2832" s="2" t="s">
        <v>17493</v>
      </c>
      <c r="W2832" s="2" t="s">
        <v>353</v>
      </c>
      <c r="X2832" s="2" t="s">
        <v>17496</v>
      </c>
    </row>
    <row r="2833" spans="20:24" x14ac:dyDescent="0.25">
      <c r="T2833" s="2" t="s">
        <v>3306</v>
      </c>
      <c r="U2833" s="2" t="s">
        <v>3307</v>
      </c>
      <c r="V2833" s="2" t="s">
        <v>3308</v>
      </c>
      <c r="W2833" s="2" t="s">
        <v>1830</v>
      </c>
      <c r="X2833" s="2" t="s">
        <v>3305</v>
      </c>
    </row>
    <row r="2834" spans="20:24" x14ac:dyDescent="0.25">
      <c r="T2834" s="2" t="s">
        <v>3302</v>
      </c>
      <c r="U2834" s="2" t="s">
        <v>3303</v>
      </c>
      <c r="V2834" s="2" t="s">
        <v>3304</v>
      </c>
      <c r="W2834" s="2" t="s">
        <v>577</v>
      </c>
      <c r="X2834" s="2" t="s">
        <v>3301</v>
      </c>
    </row>
    <row r="2835" spans="20:24" x14ac:dyDescent="0.25">
      <c r="T2835" s="2" t="s">
        <v>3298</v>
      </c>
      <c r="U2835" s="2" t="s">
        <v>3299</v>
      </c>
      <c r="V2835" s="2" t="s">
        <v>3300</v>
      </c>
      <c r="W2835" s="2" t="s">
        <v>3297</v>
      </c>
      <c r="X2835" s="2" t="s">
        <v>3296</v>
      </c>
    </row>
    <row r="2836" spans="20:24" x14ac:dyDescent="0.25">
      <c r="T2836" s="2" t="s">
        <v>18049</v>
      </c>
      <c r="U2836" s="2" t="s">
        <v>18048</v>
      </c>
      <c r="V2836" s="2" t="s">
        <v>18047</v>
      </c>
      <c r="W2836" s="2" t="s">
        <v>127</v>
      </c>
      <c r="X2836" s="2" t="s">
        <v>18050</v>
      </c>
    </row>
    <row r="2837" spans="20:24" x14ac:dyDescent="0.25">
      <c r="T2837" s="2" t="s">
        <v>3293</v>
      </c>
      <c r="U2837" s="2" t="s">
        <v>3294</v>
      </c>
      <c r="V2837" s="2" t="s">
        <v>3295</v>
      </c>
      <c r="W2837" s="2" t="s">
        <v>3292</v>
      </c>
      <c r="X2837" s="2" t="s">
        <v>3291</v>
      </c>
    </row>
    <row r="2838" spans="20:24" x14ac:dyDescent="0.25">
      <c r="T2838" s="2" t="s">
        <v>3288</v>
      </c>
      <c r="U2838" s="2" t="s">
        <v>3289</v>
      </c>
      <c r="V2838" s="2" t="s">
        <v>3290</v>
      </c>
      <c r="W2838" s="2" t="s">
        <v>3287</v>
      </c>
      <c r="X2838" s="2" t="s">
        <v>3286</v>
      </c>
    </row>
    <row r="2839" spans="20:24" x14ac:dyDescent="0.25">
      <c r="T2839" s="2" t="s">
        <v>3283</v>
      </c>
      <c r="U2839" s="2" t="s">
        <v>3284</v>
      </c>
      <c r="V2839" s="2" t="s">
        <v>3285</v>
      </c>
      <c r="W2839" s="2" t="s">
        <v>107</v>
      </c>
      <c r="X2839" s="2" t="s">
        <v>3282</v>
      </c>
    </row>
    <row r="2840" spans="20:24" x14ac:dyDescent="0.25">
      <c r="T2840" s="2" t="s">
        <v>14454</v>
      </c>
      <c r="U2840" s="2" t="s">
        <v>14453</v>
      </c>
      <c r="V2840" s="2" t="s">
        <v>14769</v>
      </c>
      <c r="W2840" s="2" t="s">
        <v>107</v>
      </c>
      <c r="X2840" s="2" t="s">
        <v>14455</v>
      </c>
    </row>
    <row r="2841" spans="20:24" x14ac:dyDescent="0.25">
      <c r="T2841" s="2" t="s">
        <v>3279</v>
      </c>
      <c r="U2841" s="2" t="s">
        <v>3280</v>
      </c>
      <c r="V2841" s="2" t="s">
        <v>3281</v>
      </c>
      <c r="W2841" s="2" t="s">
        <v>331</v>
      </c>
      <c r="X2841" s="2" t="s">
        <v>3278</v>
      </c>
    </row>
    <row r="2842" spans="20:24" x14ac:dyDescent="0.25">
      <c r="T2842" s="2" t="s">
        <v>3275</v>
      </c>
      <c r="U2842" s="2" t="s">
        <v>3276</v>
      </c>
      <c r="V2842" s="2" t="s">
        <v>3277</v>
      </c>
      <c r="W2842" s="2" t="s">
        <v>2349</v>
      </c>
      <c r="X2842" s="2" t="s">
        <v>3271</v>
      </c>
    </row>
    <row r="2843" spans="20:24" x14ac:dyDescent="0.25">
      <c r="T2843" s="2" t="s">
        <v>3272</v>
      </c>
      <c r="U2843" s="2" t="s">
        <v>3273</v>
      </c>
      <c r="V2843" s="2" t="s">
        <v>3274</v>
      </c>
      <c r="W2843" s="2" t="s">
        <v>374</v>
      </c>
      <c r="X2843" s="2" t="s">
        <v>3271</v>
      </c>
    </row>
    <row r="2844" spans="20:24" x14ac:dyDescent="0.25">
      <c r="T2844" s="2" t="s">
        <v>3268</v>
      </c>
      <c r="U2844" s="2" t="s">
        <v>3269</v>
      </c>
      <c r="V2844" s="2" t="s">
        <v>3270</v>
      </c>
      <c r="W2844" s="2" t="s">
        <v>438</v>
      </c>
      <c r="X2844" s="2" t="s">
        <v>3267</v>
      </c>
    </row>
    <row r="2845" spans="20:24" x14ac:dyDescent="0.25">
      <c r="T2845" s="2" t="s">
        <v>3264</v>
      </c>
      <c r="U2845" s="2" t="s">
        <v>3265</v>
      </c>
      <c r="V2845" s="2" t="s">
        <v>3266</v>
      </c>
      <c r="W2845" s="2" t="s">
        <v>3263</v>
      </c>
      <c r="X2845" s="2" t="s">
        <v>3247</v>
      </c>
    </row>
    <row r="2846" spans="20:24" x14ac:dyDescent="0.25">
      <c r="T2846" s="2" t="s">
        <v>3260</v>
      </c>
      <c r="U2846" s="2" t="s">
        <v>3261</v>
      </c>
      <c r="V2846" s="2" t="s">
        <v>3262</v>
      </c>
      <c r="W2846" s="2" t="s">
        <v>3259</v>
      </c>
      <c r="X2846" s="2" t="s">
        <v>3247</v>
      </c>
    </row>
    <row r="2847" spans="20:24" x14ac:dyDescent="0.25">
      <c r="T2847" s="2" t="s">
        <v>3255</v>
      </c>
      <c r="U2847" s="2" t="s">
        <v>3256</v>
      </c>
      <c r="V2847" s="2" t="s">
        <v>3257</v>
      </c>
      <c r="W2847" s="2" t="s">
        <v>438</v>
      </c>
      <c r="X2847" s="2" t="s">
        <v>3247</v>
      </c>
    </row>
    <row r="2848" spans="20:24" x14ac:dyDescent="0.25">
      <c r="T2848" s="2" t="s">
        <v>3252</v>
      </c>
      <c r="U2848" s="2" t="s">
        <v>3253</v>
      </c>
      <c r="V2848" s="2" t="s">
        <v>3254</v>
      </c>
      <c r="W2848" s="2" t="s">
        <v>3251</v>
      </c>
      <c r="X2848" s="2" t="s">
        <v>3247</v>
      </c>
    </row>
    <row r="2849" spans="20:24" x14ac:dyDescent="0.25">
      <c r="T2849" s="2" t="s">
        <v>3248</v>
      </c>
      <c r="U2849" s="2" t="s">
        <v>3249</v>
      </c>
      <c r="V2849" s="2" t="s">
        <v>3250</v>
      </c>
      <c r="W2849" s="2" t="s">
        <v>1367</v>
      </c>
      <c r="X2849" s="2" t="s">
        <v>3247</v>
      </c>
    </row>
    <row r="2850" spans="20:24" x14ac:dyDescent="0.25">
      <c r="T2850" s="2" t="s">
        <v>3244</v>
      </c>
      <c r="U2850" s="2" t="s">
        <v>3245</v>
      </c>
      <c r="V2850" s="2" t="s">
        <v>3246</v>
      </c>
      <c r="W2850" s="2" t="s">
        <v>133</v>
      </c>
      <c r="X2850" s="2" t="s">
        <v>3237</v>
      </c>
    </row>
    <row r="2851" spans="20:24" x14ac:dyDescent="0.25">
      <c r="T2851" s="2" t="s">
        <v>3241</v>
      </c>
      <c r="U2851" s="2" t="s">
        <v>3242</v>
      </c>
      <c r="V2851" s="2" t="s">
        <v>3243</v>
      </c>
      <c r="W2851" s="2" t="s">
        <v>1045</v>
      </c>
      <c r="X2851" s="2" t="s">
        <v>3237</v>
      </c>
    </row>
    <row r="2852" spans="20:24" x14ac:dyDescent="0.25">
      <c r="T2852" s="2" t="s">
        <v>3238</v>
      </c>
      <c r="U2852" s="2" t="s">
        <v>3239</v>
      </c>
      <c r="V2852" s="2" t="s">
        <v>3240</v>
      </c>
      <c r="W2852" s="2" t="s">
        <v>282</v>
      </c>
      <c r="X2852" s="2" t="s">
        <v>3237</v>
      </c>
    </row>
    <row r="2853" spans="20:24" x14ac:dyDescent="0.25">
      <c r="T2853" s="2" t="s">
        <v>3234</v>
      </c>
      <c r="U2853" s="2" t="s">
        <v>3235</v>
      </c>
      <c r="V2853" s="2" t="s">
        <v>3236</v>
      </c>
      <c r="W2853" s="2" t="s">
        <v>3233</v>
      </c>
      <c r="X2853" s="2" t="s">
        <v>3228</v>
      </c>
    </row>
    <row r="2854" spans="20:24" x14ac:dyDescent="0.25">
      <c r="T2854" s="2" t="s">
        <v>3230</v>
      </c>
      <c r="U2854" s="2" t="s">
        <v>3231</v>
      </c>
      <c r="V2854" s="2" t="s">
        <v>3232</v>
      </c>
      <c r="W2854" s="2" t="s">
        <v>3229</v>
      </c>
      <c r="X2854" s="2" t="s">
        <v>3228</v>
      </c>
    </row>
    <row r="2855" spans="20:24" x14ac:dyDescent="0.25">
      <c r="T2855" s="2" t="s">
        <v>3225</v>
      </c>
      <c r="U2855" s="2" t="s">
        <v>3226</v>
      </c>
      <c r="V2855" s="2" t="s">
        <v>3227</v>
      </c>
      <c r="W2855" s="2" t="s">
        <v>692</v>
      </c>
      <c r="X2855" s="2" t="s">
        <v>3224</v>
      </c>
    </row>
    <row r="2856" spans="20:24" x14ac:dyDescent="0.25">
      <c r="T2856" s="2" t="s">
        <v>3221</v>
      </c>
      <c r="U2856" s="2" t="s">
        <v>3222</v>
      </c>
      <c r="V2856" s="2" t="s">
        <v>3223</v>
      </c>
      <c r="W2856" s="2" t="s">
        <v>374</v>
      </c>
      <c r="X2856" s="2" t="s">
        <v>3220</v>
      </c>
    </row>
    <row r="2857" spans="20:24" x14ac:dyDescent="0.25">
      <c r="T2857" s="2" t="s">
        <v>14457</v>
      </c>
      <c r="U2857" s="2" t="s">
        <v>14456</v>
      </c>
      <c r="V2857" s="2" t="s">
        <v>14770</v>
      </c>
      <c r="W2857" s="2" t="s">
        <v>926</v>
      </c>
      <c r="X2857" s="2" t="s">
        <v>3210</v>
      </c>
    </row>
    <row r="2858" spans="20:24" x14ac:dyDescent="0.25">
      <c r="T2858" s="2" t="s">
        <v>14457</v>
      </c>
      <c r="U2858" s="2" t="s">
        <v>14458</v>
      </c>
      <c r="V2858" s="2" t="s">
        <v>14770</v>
      </c>
      <c r="W2858" s="2" t="s">
        <v>926</v>
      </c>
      <c r="X2858" s="2" t="s">
        <v>3210</v>
      </c>
    </row>
    <row r="2859" spans="20:24" x14ac:dyDescent="0.25">
      <c r="T2859" s="2" t="s">
        <v>3217</v>
      </c>
      <c r="U2859" s="2" t="s">
        <v>3218</v>
      </c>
      <c r="V2859" s="2" t="s">
        <v>3219</v>
      </c>
      <c r="W2859" s="2" t="s">
        <v>634</v>
      </c>
      <c r="X2859" s="2" t="s">
        <v>3210</v>
      </c>
    </row>
    <row r="2860" spans="20:24" x14ac:dyDescent="0.25">
      <c r="T2860" s="2" t="s">
        <v>3214</v>
      </c>
      <c r="U2860" s="2" t="s">
        <v>3215</v>
      </c>
      <c r="V2860" s="2" t="s">
        <v>3216</v>
      </c>
      <c r="W2860" s="2" t="s">
        <v>277</v>
      </c>
      <c r="X2860" s="2" t="s">
        <v>3210</v>
      </c>
    </row>
    <row r="2861" spans="20:24" x14ac:dyDescent="0.25">
      <c r="T2861" s="2" t="s">
        <v>3211</v>
      </c>
      <c r="U2861" s="2" t="s">
        <v>3212</v>
      </c>
      <c r="V2861" s="2" t="s">
        <v>3213</v>
      </c>
      <c r="W2861" s="2" t="s">
        <v>111</v>
      </c>
      <c r="X2861" s="2" t="s">
        <v>3210</v>
      </c>
    </row>
    <row r="2862" spans="20:24" x14ac:dyDescent="0.25">
      <c r="T2862" s="2" t="s">
        <v>3207</v>
      </c>
      <c r="U2862" s="2" t="s">
        <v>3208</v>
      </c>
      <c r="V2862" s="2" t="s">
        <v>3209</v>
      </c>
      <c r="W2862" s="2" t="s">
        <v>591</v>
      </c>
      <c r="X2862" s="2" t="s">
        <v>3206</v>
      </c>
    </row>
    <row r="2863" spans="20:24" x14ac:dyDescent="0.25">
      <c r="T2863" s="2" t="s">
        <v>3203</v>
      </c>
      <c r="U2863" s="2" t="s">
        <v>3204</v>
      </c>
      <c r="V2863" s="2" t="s">
        <v>3205</v>
      </c>
      <c r="W2863" s="2" t="s">
        <v>3202</v>
      </c>
      <c r="X2863" s="2" t="s">
        <v>3201</v>
      </c>
    </row>
    <row r="2864" spans="20:24" x14ac:dyDescent="0.25">
      <c r="T2864" s="2" t="s">
        <v>3198</v>
      </c>
      <c r="U2864" s="2" t="s">
        <v>3199</v>
      </c>
      <c r="V2864" s="2" t="s">
        <v>3200</v>
      </c>
      <c r="W2864" s="2" t="s">
        <v>500</v>
      </c>
      <c r="X2864" s="2" t="s">
        <v>3197</v>
      </c>
    </row>
    <row r="2865" spans="20:24" x14ac:dyDescent="0.25">
      <c r="T2865" s="2" t="s">
        <v>3194</v>
      </c>
      <c r="U2865" s="2" t="s">
        <v>3195</v>
      </c>
      <c r="V2865" s="2" t="s">
        <v>3196</v>
      </c>
      <c r="W2865" s="2" t="s">
        <v>438</v>
      </c>
      <c r="X2865" s="2" t="s">
        <v>3190</v>
      </c>
    </row>
    <row r="2866" spans="20:24" x14ac:dyDescent="0.25">
      <c r="T2866" s="2" t="s">
        <v>3191</v>
      </c>
      <c r="U2866" s="2" t="s">
        <v>3192</v>
      </c>
      <c r="V2866" s="2" t="s">
        <v>3193</v>
      </c>
      <c r="W2866" s="2" t="s">
        <v>111</v>
      </c>
      <c r="X2866" s="2" t="s">
        <v>3190</v>
      </c>
    </row>
    <row r="2867" spans="20:24" x14ac:dyDescent="0.25">
      <c r="T2867" s="2" t="s">
        <v>3187</v>
      </c>
      <c r="U2867" s="2" t="s">
        <v>3188</v>
      </c>
      <c r="V2867" s="2" t="s">
        <v>3189</v>
      </c>
      <c r="W2867" s="2" t="s">
        <v>1584</v>
      </c>
      <c r="X2867" s="2" t="s">
        <v>3186</v>
      </c>
    </row>
    <row r="2868" spans="20:24" x14ac:dyDescent="0.25">
      <c r="T2868" s="2" t="s">
        <v>3183</v>
      </c>
      <c r="U2868" s="2" t="s">
        <v>3184</v>
      </c>
      <c r="V2868" s="2" t="s">
        <v>3185</v>
      </c>
      <c r="W2868" s="2" t="s">
        <v>786</v>
      </c>
      <c r="X2868" s="2" t="s">
        <v>3182</v>
      </c>
    </row>
    <row r="2869" spans="20:24" x14ac:dyDescent="0.25">
      <c r="T2869" s="2" t="s">
        <v>3179</v>
      </c>
      <c r="U2869" s="2" t="s">
        <v>3180</v>
      </c>
      <c r="V2869" s="2" t="s">
        <v>3181</v>
      </c>
      <c r="W2869" s="2" t="s">
        <v>524</v>
      </c>
      <c r="X2869" s="2" t="s">
        <v>3178</v>
      </c>
    </row>
    <row r="2870" spans="20:24" x14ac:dyDescent="0.25">
      <c r="T2870" s="2" t="s">
        <v>3175</v>
      </c>
      <c r="U2870" s="2" t="s">
        <v>3176</v>
      </c>
      <c r="V2870" s="2" t="s">
        <v>3177</v>
      </c>
      <c r="W2870" s="2" t="s">
        <v>129</v>
      </c>
      <c r="X2870" s="2" t="s">
        <v>3174</v>
      </c>
    </row>
    <row r="2871" spans="20:24" x14ac:dyDescent="0.25">
      <c r="T2871" s="2" t="s">
        <v>3171</v>
      </c>
      <c r="U2871" s="2" t="s">
        <v>3172</v>
      </c>
      <c r="V2871" s="2" t="s">
        <v>3173</v>
      </c>
      <c r="W2871" s="2" t="s">
        <v>735</v>
      </c>
      <c r="X2871" s="2" t="s">
        <v>3170</v>
      </c>
    </row>
    <row r="2872" spans="20:24" x14ac:dyDescent="0.25">
      <c r="T2872" s="2" t="s">
        <v>3167</v>
      </c>
      <c r="U2872" s="2" t="s">
        <v>3168</v>
      </c>
      <c r="V2872" s="2" t="s">
        <v>3169</v>
      </c>
      <c r="W2872" s="2" t="s">
        <v>1933</v>
      </c>
      <c r="X2872" s="2" t="s">
        <v>3157</v>
      </c>
    </row>
    <row r="2873" spans="20:24" x14ac:dyDescent="0.25">
      <c r="T2873" s="2" t="s">
        <v>3164</v>
      </c>
      <c r="U2873" s="2" t="s">
        <v>3165</v>
      </c>
      <c r="V2873" s="2" t="s">
        <v>3166</v>
      </c>
      <c r="W2873" s="2" t="s">
        <v>277</v>
      </c>
      <c r="X2873" s="2" t="s">
        <v>3157</v>
      </c>
    </row>
    <row r="2874" spans="20:24" x14ac:dyDescent="0.25">
      <c r="T2874" s="2" t="s">
        <v>3161</v>
      </c>
      <c r="U2874" s="2" t="s">
        <v>3162</v>
      </c>
      <c r="V2874" s="2" t="s">
        <v>3163</v>
      </c>
      <c r="W2874" s="2" t="s">
        <v>1170</v>
      </c>
      <c r="X2874" s="2" t="s">
        <v>3157</v>
      </c>
    </row>
    <row r="2875" spans="20:24" x14ac:dyDescent="0.25">
      <c r="T2875" s="2" t="s">
        <v>3158</v>
      </c>
      <c r="U2875" s="2" t="s">
        <v>3159</v>
      </c>
      <c r="V2875" s="2" t="s">
        <v>3160</v>
      </c>
      <c r="W2875" s="2" t="s">
        <v>1875</v>
      </c>
      <c r="X2875" s="2" t="s">
        <v>3157</v>
      </c>
    </row>
    <row r="2876" spans="20:24" x14ac:dyDescent="0.25">
      <c r="T2876" s="2" t="s">
        <v>3154</v>
      </c>
      <c r="U2876" s="2" t="s">
        <v>3155</v>
      </c>
      <c r="V2876" s="2" t="s">
        <v>3156</v>
      </c>
      <c r="W2876" s="2" t="s">
        <v>1385</v>
      </c>
      <c r="X2876" s="2" t="s">
        <v>3153</v>
      </c>
    </row>
    <row r="2877" spans="20:24" x14ac:dyDescent="0.25">
      <c r="T2877" s="2" t="s">
        <v>14366</v>
      </c>
      <c r="U2877" s="2" t="s">
        <v>14365</v>
      </c>
      <c r="V2877" s="2" t="s">
        <v>14364</v>
      </c>
      <c r="W2877" s="2" t="s">
        <v>14367</v>
      </c>
      <c r="X2877" s="2" t="s">
        <v>14368</v>
      </c>
    </row>
    <row r="2878" spans="20:24" x14ac:dyDescent="0.25">
      <c r="T2878" s="2" t="s">
        <v>3150</v>
      </c>
      <c r="U2878" s="2" t="s">
        <v>3151</v>
      </c>
      <c r="V2878" s="2" t="s">
        <v>3152</v>
      </c>
      <c r="W2878" s="2" t="s">
        <v>315</v>
      </c>
      <c r="X2878" s="2" t="s">
        <v>3149</v>
      </c>
    </row>
    <row r="2879" spans="20:24" x14ac:dyDescent="0.25">
      <c r="T2879" s="2" t="s">
        <v>3146</v>
      </c>
      <c r="U2879" s="2" t="s">
        <v>3147</v>
      </c>
      <c r="V2879" s="2" t="s">
        <v>3148</v>
      </c>
      <c r="W2879" s="2" t="s">
        <v>1163</v>
      </c>
      <c r="X2879" s="2" t="s">
        <v>3145</v>
      </c>
    </row>
    <row r="2880" spans="20:24" x14ac:dyDescent="0.25">
      <c r="T2880" s="2" t="s">
        <v>3142</v>
      </c>
      <c r="U2880" s="2" t="s">
        <v>3143</v>
      </c>
      <c r="V2880" s="2" t="s">
        <v>3144</v>
      </c>
      <c r="W2880" s="2" t="s">
        <v>3141</v>
      </c>
      <c r="X2880" s="2" t="s">
        <v>3137</v>
      </c>
    </row>
    <row r="2881" spans="20:24" x14ac:dyDescent="0.25">
      <c r="T2881" s="2" t="s">
        <v>3138</v>
      </c>
      <c r="U2881" s="2" t="s">
        <v>3139</v>
      </c>
      <c r="V2881" s="2" t="s">
        <v>3140</v>
      </c>
      <c r="W2881" s="2" t="s">
        <v>2632</v>
      </c>
      <c r="X2881" s="2" t="s">
        <v>3137</v>
      </c>
    </row>
    <row r="2882" spans="20:24" x14ac:dyDescent="0.25">
      <c r="T2882" s="2" t="s">
        <v>3134</v>
      </c>
      <c r="U2882" s="2" t="s">
        <v>3135</v>
      </c>
      <c r="V2882" s="2" t="s">
        <v>3136</v>
      </c>
      <c r="W2882" s="2" t="s">
        <v>891</v>
      </c>
      <c r="X2882" s="2" t="s">
        <v>3130</v>
      </c>
    </row>
    <row r="2883" spans="20:24" x14ac:dyDescent="0.25">
      <c r="T2883" s="2" t="s">
        <v>3131</v>
      </c>
      <c r="U2883" s="2" t="s">
        <v>3132</v>
      </c>
      <c r="V2883" s="2" t="s">
        <v>3133</v>
      </c>
      <c r="W2883" s="2" t="s">
        <v>123</v>
      </c>
      <c r="X2883" s="2" t="s">
        <v>3130</v>
      </c>
    </row>
    <row r="2884" spans="20:24" x14ac:dyDescent="0.25">
      <c r="T2884" s="2" t="s">
        <v>3127</v>
      </c>
      <c r="U2884" s="2" t="s">
        <v>3128</v>
      </c>
      <c r="V2884" s="2" t="s">
        <v>3129</v>
      </c>
      <c r="W2884" s="2" t="s">
        <v>111</v>
      </c>
      <c r="X2884" s="2" t="s">
        <v>3126</v>
      </c>
    </row>
    <row r="2885" spans="20:24" x14ac:dyDescent="0.25">
      <c r="T2885" s="2" t="s">
        <v>3123</v>
      </c>
      <c r="U2885" s="2" t="s">
        <v>3124</v>
      </c>
      <c r="V2885" s="2" t="s">
        <v>3125</v>
      </c>
      <c r="W2885" s="2" t="s">
        <v>3122</v>
      </c>
      <c r="X2885" s="2" t="s">
        <v>3121</v>
      </c>
    </row>
    <row r="2886" spans="20:24" x14ac:dyDescent="0.25">
      <c r="T2886" s="2" t="s">
        <v>3118</v>
      </c>
      <c r="U2886" s="2" t="s">
        <v>3119</v>
      </c>
      <c r="V2886" s="2" t="s">
        <v>3120</v>
      </c>
      <c r="W2886" s="2" t="s">
        <v>2063</v>
      </c>
      <c r="X2886" s="2" t="s">
        <v>3117</v>
      </c>
    </row>
    <row r="2887" spans="20:24" x14ac:dyDescent="0.25">
      <c r="T2887" s="2" t="s">
        <v>3114</v>
      </c>
      <c r="U2887" s="2" t="s">
        <v>3115</v>
      </c>
      <c r="V2887" s="2" t="s">
        <v>3116</v>
      </c>
      <c r="W2887" s="2" t="s">
        <v>2780</v>
      </c>
      <c r="X2887" s="2" t="s">
        <v>3113</v>
      </c>
    </row>
    <row r="2888" spans="20:24" x14ac:dyDescent="0.25">
      <c r="T2888" s="2" t="s">
        <v>3110</v>
      </c>
      <c r="U2888" s="2" t="s">
        <v>3111</v>
      </c>
      <c r="V2888" s="2" t="s">
        <v>3112</v>
      </c>
      <c r="W2888" s="2" t="s">
        <v>3109</v>
      </c>
      <c r="X2888" s="2" t="s">
        <v>3108</v>
      </c>
    </row>
    <row r="2889" spans="20:24" x14ac:dyDescent="0.25">
      <c r="T2889" s="2" t="s">
        <v>3105</v>
      </c>
      <c r="U2889" s="2" t="s">
        <v>3106</v>
      </c>
      <c r="V2889" s="2" t="s">
        <v>3107</v>
      </c>
      <c r="W2889" s="2" t="s">
        <v>2245</v>
      </c>
      <c r="X2889" s="2" t="s">
        <v>3101</v>
      </c>
    </row>
    <row r="2890" spans="20:24" x14ac:dyDescent="0.25">
      <c r="T2890" s="2" t="s">
        <v>3102</v>
      </c>
      <c r="U2890" s="2" t="s">
        <v>3103</v>
      </c>
      <c r="V2890" s="2" t="s">
        <v>3104</v>
      </c>
      <c r="W2890" s="2" t="s">
        <v>1238</v>
      </c>
      <c r="X2890" s="2" t="s">
        <v>3101</v>
      </c>
    </row>
    <row r="2891" spans="20:24" x14ac:dyDescent="0.25">
      <c r="T2891" s="2" t="s">
        <v>3099</v>
      </c>
      <c r="U2891" s="2" t="s">
        <v>3100</v>
      </c>
      <c r="V2891" s="2" t="s">
        <v>14771</v>
      </c>
      <c r="W2891" s="2" t="s">
        <v>1830</v>
      </c>
      <c r="X2891" s="2" t="s">
        <v>3098</v>
      </c>
    </row>
    <row r="2892" spans="20:24" x14ac:dyDescent="0.25">
      <c r="T2892" s="2" t="s">
        <v>3095</v>
      </c>
      <c r="U2892" s="2" t="s">
        <v>3096</v>
      </c>
      <c r="V2892" s="2" t="s">
        <v>3097</v>
      </c>
      <c r="W2892" s="2" t="s">
        <v>248</v>
      </c>
      <c r="X2892" s="2" t="s">
        <v>3094</v>
      </c>
    </row>
    <row r="2893" spans="20:24" x14ac:dyDescent="0.25">
      <c r="T2893" s="2" t="s">
        <v>3091</v>
      </c>
      <c r="U2893" s="2" t="s">
        <v>3092</v>
      </c>
      <c r="V2893" s="2" t="s">
        <v>3093</v>
      </c>
      <c r="W2893" s="2" t="s">
        <v>133</v>
      </c>
      <c r="X2893" s="2" t="s">
        <v>111</v>
      </c>
    </row>
    <row r="2894" spans="20:24" x14ac:dyDescent="0.25">
      <c r="T2894" s="2" t="s">
        <v>3088</v>
      </c>
      <c r="U2894" s="2" t="s">
        <v>3089</v>
      </c>
      <c r="V2894" s="2" t="s">
        <v>3090</v>
      </c>
      <c r="W2894" s="2" t="s">
        <v>2953</v>
      </c>
      <c r="X2894" s="2" t="s">
        <v>111</v>
      </c>
    </row>
    <row r="2895" spans="20:24" x14ac:dyDescent="0.25">
      <c r="T2895" s="2" t="s">
        <v>3085</v>
      </c>
      <c r="U2895" s="2" t="s">
        <v>3086</v>
      </c>
      <c r="V2895" s="2" t="s">
        <v>3087</v>
      </c>
      <c r="W2895" s="2" t="s">
        <v>2172</v>
      </c>
      <c r="X2895" s="2" t="s">
        <v>111</v>
      </c>
    </row>
    <row r="2896" spans="20:24" x14ac:dyDescent="0.25">
      <c r="T2896" s="2" t="s">
        <v>3082</v>
      </c>
      <c r="U2896" s="2" t="s">
        <v>3083</v>
      </c>
      <c r="V2896" s="2" t="s">
        <v>3084</v>
      </c>
      <c r="W2896" s="2" t="s">
        <v>492</v>
      </c>
      <c r="X2896" s="2" t="s">
        <v>111</v>
      </c>
    </row>
    <row r="2897" spans="20:24" x14ac:dyDescent="0.25">
      <c r="T2897" s="2" t="s">
        <v>3079</v>
      </c>
      <c r="U2897" s="2" t="s">
        <v>3080</v>
      </c>
      <c r="V2897" s="2" t="s">
        <v>3081</v>
      </c>
      <c r="W2897" s="2" t="s">
        <v>3078</v>
      </c>
      <c r="X2897" s="2" t="s">
        <v>111</v>
      </c>
    </row>
    <row r="2898" spans="20:24" x14ac:dyDescent="0.25">
      <c r="T2898" s="2" t="s">
        <v>3075</v>
      </c>
      <c r="U2898" s="2" t="s">
        <v>3076</v>
      </c>
      <c r="V2898" s="2" t="s">
        <v>3077</v>
      </c>
      <c r="W2898" s="2" t="s">
        <v>173</v>
      </c>
      <c r="X2898" s="2" t="s">
        <v>3074</v>
      </c>
    </row>
    <row r="2899" spans="20:24" x14ac:dyDescent="0.25">
      <c r="T2899" s="2" t="s">
        <v>3071</v>
      </c>
      <c r="U2899" s="2" t="s">
        <v>3072</v>
      </c>
      <c r="V2899" s="2" t="s">
        <v>3073</v>
      </c>
      <c r="W2899" s="2" t="s">
        <v>555</v>
      </c>
      <c r="X2899" s="2" t="s">
        <v>3070</v>
      </c>
    </row>
    <row r="2900" spans="20:24" x14ac:dyDescent="0.25">
      <c r="T2900" s="2" t="s">
        <v>3067</v>
      </c>
      <c r="U2900" s="2" t="s">
        <v>3068</v>
      </c>
      <c r="V2900" s="2" t="s">
        <v>3069</v>
      </c>
      <c r="W2900" s="2" t="s">
        <v>524</v>
      </c>
      <c r="X2900" s="2" t="s">
        <v>3066</v>
      </c>
    </row>
    <row r="2901" spans="20:24" x14ac:dyDescent="0.25">
      <c r="T2901" s="2" t="s">
        <v>3063</v>
      </c>
      <c r="U2901" s="2" t="s">
        <v>3064</v>
      </c>
      <c r="V2901" s="2" t="s">
        <v>3065</v>
      </c>
      <c r="W2901" s="2" t="s">
        <v>211</v>
      </c>
      <c r="X2901" s="2" t="s">
        <v>3062</v>
      </c>
    </row>
    <row r="2902" spans="20:24" x14ac:dyDescent="0.25">
      <c r="T2902" s="2" t="s">
        <v>14371</v>
      </c>
      <c r="U2902" s="2" t="s">
        <v>14370</v>
      </c>
      <c r="V2902" s="2" t="s">
        <v>14369</v>
      </c>
      <c r="W2902" s="2" t="s">
        <v>14372</v>
      </c>
      <c r="X2902" s="2" t="s">
        <v>14373</v>
      </c>
    </row>
    <row r="2903" spans="20:24" x14ac:dyDescent="0.25">
      <c r="T2903" s="2" t="s">
        <v>3059</v>
      </c>
      <c r="U2903" s="2" t="s">
        <v>3060</v>
      </c>
      <c r="V2903" s="2" t="s">
        <v>3061</v>
      </c>
      <c r="W2903" s="2" t="s">
        <v>193</v>
      </c>
      <c r="X2903" s="2" t="s">
        <v>3058</v>
      </c>
    </row>
    <row r="2904" spans="20:24" x14ac:dyDescent="0.25">
      <c r="T2904" s="2" t="s">
        <v>3055</v>
      </c>
      <c r="U2904" s="2" t="s">
        <v>3056</v>
      </c>
      <c r="V2904" s="2" t="s">
        <v>3057</v>
      </c>
      <c r="W2904" s="2" t="s">
        <v>1648</v>
      </c>
      <c r="X2904" s="2" t="s">
        <v>3054</v>
      </c>
    </row>
    <row r="2905" spans="20:24" x14ac:dyDescent="0.25">
      <c r="T2905" s="2" t="s">
        <v>3051</v>
      </c>
      <c r="U2905" s="2" t="s">
        <v>3052</v>
      </c>
      <c r="V2905" s="2" t="s">
        <v>3053</v>
      </c>
      <c r="W2905" s="2" t="s">
        <v>1913</v>
      </c>
      <c r="X2905" s="2" t="s">
        <v>3050</v>
      </c>
    </row>
    <row r="2906" spans="20:24" x14ac:dyDescent="0.25">
      <c r="T2906" s="2" t="s">
        <v>3047</v>
      </c>
      <c r="U2906" s="2" t="s">
        <v>3048</v>
      </c>
      <c r="V2906" s="2" t="s">
        <v>3049</v>
      </c>
      <c r="W2906" s="2" t="s">
        <v>539</v>
      </c>
      <c r="X2906" s="2" t="s">
        <v>3040</v>
      </c>
    </row>
    <row r="2907" spans="20:24" x14ac:dyDescent="0.25">
      <c r="T2907" s="2" t="s">
        <v>3044</v>
      </c>
      <c r="U2907" s="2" t="s">
        <v>3045</v>
      </c>
      <c r="V2907" s="2" t="s">
        <v>3046</v>
      </c>
      <c r="W2907" s="2" t="s">
        <v>1371</v>
      </c>
      <c r="X2907" s="2" t="s">
        <v>3040</v>
      </c>
    </row>
    <row r="2908" spans="20:24" x14ac:dyDescent="0.25">
      <c r="T2908" s="2" t="s">
        <v>3041</v>
      </c>
      <c r="U2908" s="2" t="s">
        <v>3042</v>
      </c>
      <c r="V2908" s="2" t="s">
        <v>3043</v>
      </c>
      <c r="W2908" s="2" t="s">
        <v>2734</v>
      </c>
      <c r="X2908" s="2" t="s">
        <v>3040</v>
      </c>
    </row>
    <row r="2909" spans="20:24" x14ac:dyDescent="0.25">
      <c r="T2909" s="2" t="s">
        <v>3037</v>
      </c>
      <c r="U2909" s="2" t="s">
        <v>3038</v>
      </c>
      <c r="V2909" s="2" t="s">
        <v>3039</v>
      </c>
      <c r="W2909" s="2" t="s">
        <v>2515</v>
      </c>
      <c r="X2909" s="2" t="s">
        <v>3036</v>
      </c>
    </row>
    <row r="2910" spans="20:24" x14ac:dyDescent="0.25">
      <c r="T2910" s="2" t="s">
        <v>3034</v>
      </c>
      <c r="U2910" s="2" t="s">
        <v>3035</v>
      </c>
      <c r="V2910" s="2" t="s">
        <v>17104</v>
      </c>
      <c r="W2910" s="2" t="s">
        <v>706</v>
      </c>
      <c r="X2910" s="2" t="s">
        <v>3033</v>
      </c>
    </row>
    <row r="2911" spans="20:24" x14ac:dyDescent="0.25">
      <c r="T2911" s="2" t="s">
        <v>3030</v>
      </c>
      <c r="U2911" s="2" t="s">
        <v>3031</v>
      </c>
      <c r="V2911" s="2" t="s">
        <v>3032</v>
      </c>
      <c r="W2911" s="2" t="s">
        <v>1238</v>
      </c>
      <c r="X2911" s="2" t="s">
        <v>3029</v>
      </c>
    </row>
    <row r="2912" spans="20:24" x14ac:dyDescent="0.25">
      <c r="T2912" s="2" t="s">
        <v>3026</v>
      </c>
      <c r="U2912" s="2" t="s">
        <v>3027</v>
      </c>
      <c r="V2912" s="2" t="s">
        <v>3028</v>
      </c>
      <c r="W2912" s="2" t="s">
        <v>111</v>
      </c>
      <c r="X2912" s="2" t="s">
        <v>3025</v>
      </c>
    </row>
    <row r="2913" spans="20:24" x14ac:dyDescent="0.25">
      <c r="T2913" s="2" t="s">
        <v>14773</v>
      </c>
      <c r="U2913" s="2" t="s">
        <v>14772</v>
      </c>
      <c r="V2913" s="2" t="s">
        <v>17295</v>
      </c>
      <c r="W2913" s="2" t="s">
        <v>230</v>
      </c>
      <c r="X2913" s="2" t="s">
        <v>14774</v>
      </c>
    </row>
    <row r="2914" spans="20:24" x14ac:dyDescent="0.25">
      <c r="T2914" s="2" t="s">
        <v>3022</v>
      </c>
      <c r="U2914" s="2" t="s">
        <v>3023</v>
      </c>
      <c r="V2914" s="2" t="s">
        <v>3024</v>
      </c>
      <c r="W2914" s="2" t="s">
        <v>3021</v>
      </c>
      <c r="X2914" s="2" t="s">
        <v>3020</v>
      </c>
    </row>
    <row r="2915" spans="20:24" x14ac:dyDescent="0.25">
      <c r="T2915" s="2" t="s">
        <v>3017</v>
      </c>
      <c r="U2915" s="2" t="s">
        <v>3018</v>
      </c>
      <c r="V2915" s="2" t="s">
        <v>3019</v>
      </c>
      <c r="W2915" s="2" t="s">
        <v>1180</v>
      </c>
      <c r="X2915" s="2" t="s">
        <v>3016</v>
      </c>
    </row>
    <row r="2916" spans="20:24" x14ac:dyDescent="0.25">
      <c r="T2916" s="2" t="s">
        <v>3013</v>
      </c>
      <c r="U2916" s="2" t="s">
        <v>3014</v>
      </c>
      <c r="V2916" s="2" t="s">
        <v>3015</v>
      </c>
      <c r="W2916" s="2" t="s">
        <v>282</v>
      </c>
      <c r="X2916" s="2" t="s">
        <v>3012</v>
      </c>
    </row>
    <row r="2917" spans="20:24" x14ac:dyDescent="0.25">
      <c r="T2917" s="2" t="s">
        <v>3009</v>
      </c>
      <c r="U2917" s="2" t="s">
        <v>3010</v>
      </c>
      <c r="V2917" s="2" t="s">
        <v>3011</v>
      </c>
      <c r="W2917" s="2" t="s">
        <v>692</v>
      </c>
      <c r="X2917" s="2" t="s">
        <v>3008</v>
      </c>
    </row>
    <row r="2918" spans="20:24" x14ac:dyDescent="0.25">
      <c r="T2918" s="2" t="s">
        <v>3005</v>
      </c>
      <c r="U2918" s="2" t="s">
        <v>3006</v>
      </c>
      <c r="V2918" s="2" t="s">
        <v>3007</v>
      </c>
      <c r="W2918" s="2" t="s">
        <v>3004</v>
      </c>
      <c r="X2918" s="2" t="s">
        <v>3003</v>
      </c>
    </row>
    <row r="2919" spans="20:24" x14ac:dyDescent="0.25">
      <c r="T2919" s="2" t="s">
        <v>3000</v>
      </c>
      <c r="U2919" s="2" t="s">
        <v>3001</v>
      </c>
      <c r="V2919" s="2" t="s">
        <v>3002</v>
      </c>
      <c r="W2919" s="2" t="s">
        <v>1293</v>
      </c>
      <c r="X2919" s="2" t="s">
        <v>2999</v>
      </c>
    </row>
    <row r="2920" spans="20:24" x14ac:dyDescent="0.25">
      <c r="T2920" s="2" t="s">
        <v>17499</v>
      </c>
      <c r="U2920" s="2" t="s">
        <v>17498</v>
      </c>
      <c r="V2920" s="2" t="s">
        <v>17497</v>
      </c>
      <c r="W2920" s="2" t="s">
        <v>2245</v>
      </c>
      <c r="X2920" s="2" t="s">
        <v>17500</v>
      </c>
    </row>
    <row r="2921" spans="20:24" x14ac:dyDescent="0.25">
      <c r="T2921" s="2" t="s">
        <v>2996</v>
      </c>
      <c r="U2921" s="2" t="s">
        <v>2997</v>
      </c>
      <c r="V2921" s="2" t="s">
        <v>2998</v>
      </c>
      <c r="W2921" s="2" t="s">
        <v>1180</v>
      </c>
      <c r="X2921" s="2" t="s">
        <v>2995</v>
      </c>
    </row>
    <row r="2922" spans="20:24" x14ac:dyDescent="0.25">
      <c r="T2922" s="2" t="s">
        <v>2992</v>
      </c>
      <c r="U2922" s="2" t="s">
        <v>2993</v>
      </c>
      <c r="V2922" s="2" t="s">
        <v>2994</v>
      </c>
      <c r="W2922" s="2" t="s">
        <v>2991</v>
      </c>
      <c r="X2922" s="2" t="s">
        <v>2987</v>
      </c>
    </row>
    <row r="2923" spans="20:24" x14ac:dyDescent="0.25">
      <c r="T2923" s="2" t="s">
        <v>2988</v>
      </c>
      <c r="U2923" s="2" t="s">
        <v>2989</v>
      </c>
      <c r="V2923" s="2" t="s">
        <v>2990</v>
      </c>
      <c r="W2923" s="2" t="s">
        <v>1880</v>
      </c>
      <c r="X2923" s="2" t="s">
        <v>2987</v>
      </c>
    </row>
    <row r="2924" spans="20:24" x14ac:dyDescent="0.25">
      <c r="T2924" s="2" t="s">
        <v>2984</v>
      </c>
      <c r="U2924" s="2" t="s">
        <v>2985</v>
      </c>
      <c r="V2924" s="2" t="s">
        <v>2986</v>
      </c>
      <c r="W2924" s="2" t="s">
        <v>2063</v>
      </c>
      <c r="X2924" s="2" t="s">
        <v>2983</v>
      </c>
    </row>
    <row r="2925" spans="20:24" x14ac:dyDescent="0.25">
      <c r="T2925" s="2" t="s">
        <v>2984</v>
      </c>
      <c r="U2925" s="2" t="s">
        <v>14775</v>
      </c>
      <c r="V2925" s="2" t="s">
        <v>2986</v>
      </c>
      <c r="W2925" s="2" t="s">
        <v>2063</v>
      </c>
      <c r="X2925" s="2" t="s">
        <v>2983</v>
      </c>
    </row>
    <row r="2926" spans="20:24" x14ac:dyDescent="0.25">
      <c r="T2926" s="2" t="s">
        <v>2980</v>
      </c>
      <c r="U2926" s="2" t="s">
        <v>2981</v>
      </c>
      <c r="V2926" s="2" t="s">
        <v>2982</v>
      </c>
      <c r="W2926" s="2" t="s">
        <v>2979</v>
      </c>
      <c r="X2926" s="2" t="s">
        <v>2978</v>
      </c>
    </row>
    <row r="2927" spans="20:24" x14ac:dyDescent="0.25">
      <c r="T2927" s="2" t="s">
        <v>2975</v>
      </c>
      <c r="U2927" s="2" t="s">
        <v>2976</v>
      </c>
      <c r="V2927" s="2" t="s">
        <v>2977</v>
      </c>
      <c r="W2927" s="2" t="s">
        <v>163</v>
      </c>
      <c r="X2927" s="2" t="s">
        <v>2974</v>
      </c>
    </row>
    <row r="2928" spans="20:24" x14ac:dyDescent="0.25">
      <c r="T2928" s="2" t="s">
        <v>2971</v>
      </c>
      <c r="U2928" s="2" t="s">
        <v>2972</v>
      </c>
      <c r="V2928" s="2" t="s">
        <v>2973</v>
      </c>
      <c r="W2928" s="2" t="s">
        <v>926</v>
      </c>
      <c r="X2928" s="2" t="s">
        <v>2970</v>
      </c>
    </row>
    <row r="2929" spans="20:24" x14ac:dyDescent="0.25">
      <c r="T2929" s="2" t="s">
        <v>2967</v>
      </c>
      <c r="U2929" s="2" t="s">
        <v>2968</v>
      </c>
      <c r="V2929" s="2" t="s">
        <v>2969</v>
      </c>
      <c r="W2929" s="2" t="s">
        <v>2119</v>
      </c>
      <c r="X2929" s="2" t="s">
        <v>2966</v>
      </c>
    </row>
    <row r="2930" spans="20:24" x14ac:dyDescent="0.25">
      <c r="T2930" s="2" t="s">
        <v>2963</v>
      </c>
      <c r="U2930" s="2" t="s">
        <v>2964</v>
      </c>
      <c r="V2930" s="2" t="s">
        <v>2965</v>
      </c>
      <c r="W2930" s="2" t="s">
        <v>103</v>
      </c>
      <c r="X2930" s="2" t="s">
        <v>2962</v>
      </c>
    </row>
    <row r="2931" spans="20:24" x14ac:dyDescent="0.25">
      <c r="T2931" s="2" t="s">
        <v>2959</v>
      </c>
      <c r="U2931" s="2" t="s">
        <v>2960</v>
      </c>
      <c r="V2931" s="2" t="s">
        <v>2961</v>
      </c>
      <c r="W2931" s="2" t="s">
        <v>2958</v>
      </c>
      <c r="X2931" s="2" t="s">
        <v>2957</v>
      </c>
    </row>
    <row r="2932" spans="20:24" x14ac:dyDescent="0.25">
      <c r="T2932" s="2" t="s">
        <v>2954</v>
      </c>
      <c r="U2932" s="2" t="s">
        <v>2955</v>
      </c>
      <c r="V2932" s="2" t="s">
        <v>2956</v>
      </c>
      <c r="W2932" s="2" t="s">
        <v>2953</v>
      </c>
      <c r="X2932" s="2" t="s">
        <v>2949</v>
      </c>
    </row>
    <row r="2933" spans="20:24" x14ac:dyDescent="0.25">
      <c r="T2933" s="2" t="s">
        <v>2950</v>
      </c>
      <c r="U2933" s="2" t="s">
        <v>2951</v>
      </c>
      <c r="V2933" s="2" t="s">
        <v>2952</v>
      </c>
      <c r="W2933" s="2" t="s">
        <v>147</v>
      </c>
      <c r="X2933" s="2" t="s">
        <v>2949</v>
      </c>
    </row>
    <row r="2934" spans="20:24" x14ac:dyDescent="0.25">
      <c r="T2934" s="2" t="s">
        <v>2946</v>
      </c>
      <c r="U2934" s="2" t="s">
        <v>2947</v>
      </c>
      <c r="V2934" s="2" t="s">
        <v>2948</v>
      </c>
      <c r="W2934" s="2" t="s">
        <v>133</v>
      </c>
      <c r="X2934" s="2" t="s">
        <v>2945</v>
      </c>
    </row>
    <row r="2935" spans="20:24" x14ac:dyDescent="0.25">
      <c r="T2935" s="2" t="s">
        <v>2942</v>
      </c>
      <c r="U2935" s="2" t="s">
        <v>2943</v>
      </c>
      <c r="V2935" s="2" t="s">
        <v>2944</v>
      </c>
      <c r="W2935" s="2" t="s">
        <v>2900</v>
      </c>
      <c r="X2935" s="2" t="s">
        <v>2941</v>
      </c>
    </row>
    <row r="2936" spans="20:24" x14ac:dyDescent="0.25">
      <c r="T2936" s="2" t="s">
        <v>18053</v>
      </c>
      <c r="U2936" s="2" t="s">
        <v>18052</v>
      </c>
      <c r="V2936" s="2" t="s">
        <v>18051</v>
      </c>
      <c r="W2936" s="2" t="s">
        <v>4919</v>
      </c>
      <c r="X2936" s="2" t="s">
        <v>18054</v>
      </c>
    </row>
    <row r="2937" spans="20:24" x14ac:dyDescent="0.25">
      <c r="T2937" s="2" t="s">
        <v>2938</v>
      </c>
      <c r="U2937" s="2" t="s">
        <v>2939</v>
      </c>
      <c r="V2937" s="2" t="s">
        <v>2940</v>
      </c>
      <c r="W2937" s="2" t="s">
        <v>2632</v>
      </c>
      <c r="X2937" s="2" t="s">
        <v>2927</v>
      </c>
    </row>
    <row r="2938" spans="20:24" x14ac:dyDescent="0.25">
      <c r="T2938" s="2" t="s">
        <v>2935</v>
      </c>
      <c r="U2938" s="2" t="s">
        <v>2936</v>
      </c>
      <c r="V2938" s="2" t="s">
        <v>2937</v>
      </c>
      <c r="W2938" s="2" t="s">
        <v>2934</v>
      </c>
      <c r="X2938" s="2" t="s">
        <v>2927</v>
      </c>
    </row>
    <row r="2939" spans="20:24" x14ac:dyDescent="0.25">
      <c r="T2939" s="2" t="s">
        <v>2931</v>
      </c>
      <c r="U2939" s="2" t="s">
        <v>2932</v>
      </c>
      <c r="V2939" s="2" t="s">
        <v>2933</v>
      </c>
      <c r="W2939" s="2" t="s">
        <v>111</v>
      </c>
      <c r="X2939" s="2" t="s">
        <v>2927</v>
      </c>
    </row>
    <row r="2940" spans="20:24" x14ac:dyDescent="0.25">
      <c r="T2940" s="2" t="s">
        <v>2928</v>
      </c>
      <c r="U2940" s="2" t="s">
        <v>2929</v>
      </c>
      <c r="V2940" s="2" t="s">
        <v>2930</v>
      </c>
      <c r="W2940" s="2" t="s">
        <v>595</v>
      </c>
      <c r="X2940" s="2" t="s">
        <v>2927</v>
      </c>
    </row>
    <row r="2941" spans="20:24" x14ac:dyDescent="0.25">
      <c r="T2941" s="2" t="s">
        <v>2924</v>
      </c>
      <c r="U2941" s="2" t="s">
        <v>2925</v>
      </c>
      <c r="V2941" s="2" t="s">
        <v>2926</v>
      </c>
      <c r="W2941" s="2" t="s">
        <v>2245</v>
      </c>
      <c r="X2941" s="2" t="s">
        <v>2911</v>
      </c>
    </row>
    <row r="2942" spans="20:24" x14ac:dyDescent="0.25">
      <c r="T2942" s="2" t="s">
        <v>2921</v>
      </c>
      <c r="U2942" s="2" t="s">
        <v>2922</v>
      </c>
      <c r="V2942" s="2" t="s">
        <v>2923</v>
      </c>
      <c r="W2942" s="2" t="s">
        <v>303</v>
      </c>
      <c r="X2942" s="2" t="s">
        <v>2911</v>
      </c>
    </row>
    <row r="2943" spans="20:24" x14ac:dyDescent="0.25">
      <c r="T2943" s="2" t="s">
        <v>2918</v>
      </c>
      <c r="U2943" s="2" t="s">
        <v>2919</v>
      </c>
      <c r="V2943" s="2" t="s">
        <v>2920</v>
      </c>
      <c r="W2943" s="2" t="s">
        <v>606</v>
      </c>
      <c r="X2943" s="2" t="s">
        <v>2911</v>
      </c>
    </row>
    <row r="2944" spans="20:24" x14ac:dyDescent="0.25">
      <c r="T2944" s="2" t="s">
        <v>2915</v>
      </c>
      <c r="U2944" s="2" t="s">
        <v>2916</v>
      </c>
      <c r="V2944" s="2" t="s">
        <v>2917</v>
      </c>
      <c r="W2944" s="2" t="s">
        <v>735</v>
      </c>
      <c r="X2944" s="2" t="s">
        <v>2911</v>
      </c>
    </row>
    <row r="2945" spans="20:24" x14ac:dyDescent="0.25">
      <c r="T2945" s="2" t="s">
        <v>2912</v>
      </c>
      <c r="U2945" s="2" t="s">
        <v>2913</v>
      </c>
      <c r="V2945" s="2" t="s">
        <v>2914</v>
      </c>
      <c r="W2945" s="2" t="s">
        <v>367</v>
      </c>
      <c r="X2945" s="2" t="s">
        <v>2911</v>
      </c>
    </row>
    <row r="2946" spans="20:24" x14ac:dyDescent="0.25">
      <c r="T2946" s="2" t="s">
        <v>2908</v>
      </c>
      <c r="U2946" s="2" t="s">
        <v>2909</v>
      </c>
      <c r="V2946" s="2" t="s">
        <v>2910</v>
      </c>
      <c r="W2946" s="2" t="s">
        <v>634</v>
      </c>
      <c r="X2946" s="2" t="s">
        <v>2904</v>
      </c>
    </row>
    <row r="2947" spans="20:24" x14ac:dyDescent="0.25">
      <c r="T2947" s="2" t="s">
        <v>2905</v>
      </c>
      <c r="U2947" s="2" t="s">
        <v>2906</v>
      </c>
      <c r="V2947" s="2" t="s">
        <v>2907</v>
      </c>
      <c r="W2947" s="2" t="s">
        <v>248</v>
      </c>
      <c r="X2947" s="2" t="s">
        <v>2904</v>
      </c>
    </row>
    <row r="2948" spans="20:24" x14ac:dyDescent="0.25">
      <c r="T2948" s="2" t="s">
        <v>2901</v>
      </c>
      <c r="U2948" s="2" t="s">
        <v>2902</v>
      </c>
      <c r="V2948" s="2" t="s">
        <v>2903</v>
      </c>
      <c r="W2948" s="2" t="s">
        <v>2900</v>
      </c>
      <c r="X2948" s="2" t="s">
        <v>2899</v>
      </c>
    </row>
    <row r="2949" spans="20:24" x14ac:dyDescent="0.25">
      <c r="T2949" s="2" t="s">
        <v>2896</v>
      </c>
      <c r="U2949" s="2" t="s">
        <v>2897</v>
      </c>
      <c r="V2949" s="2" t="s">
        <v>2898</v>
      </c>
      <c r="W2949" s="2" t="s">
        <v>1913</v>
      </c>
      <c r="X2949" s="2" t="s">
        <v>2895</v>
      </c>
    </row>
    <row r="2950" spans="20:24" x14ac:dyDescent="0.25">
      <c r="T2950" s="2" t="s">
        <v>2892</v>
      </c>
      <c r="U2950" s="2" t="s">
        <v>2893</v>
      </c>
      <c r="V2950" s="2" t="s">
        <v>2894</v>
      </c>
      <c r="W2950" s="2" t="s">
        <v>555</v>
      </c>
      <c r="X2950" s="2" t="s">
        <v>2891</v>
      </c>
    </row>
    <row r="2951" spans="20:24" x14ac:dyDescent="0.25">
      <c r="T2951" s="2" t="s">
        <v>14460</v>
      </c>
      <c r="U2951" s="2" t="s">
        <v>14459</v>
      </c>
      <c r="V2951" s="2" t="s">
        <v>14776</v>
      </c>
      <c r="W2951" s="2" t="s">
        <v>794</v>
      </c>
      <c r="X2951" s="2" t="s">
        <v>2891</v>
      </c>
    </row>
    <row r="2952" spans="20:24" x14ac:dyDescent="0.25">
      <c r="T2952" s="2" t="s">
        <v>2888</v>
      </c>
      <c r="U2952" s="2" t="s">
        <v>2889</v>
      </c>
      <c r="V2952" s="2" t="s">
        <v>2890</v>
      </c>
      <c r="W2952" s="2" t="s">
        <v>794</v>
      </c>
      <c r="X2952" s="2" t="s">
        <v>2887</v>
      </c>
    </row>
    <row r="2953" spans="20:24" x14ac:dyDescent="0.25">
      <c r="T2953" s="2" t="s">
        <v>2884</v>
      </c>
      <c r="U2953" s="2" t="s">
        <v>2885</v>
      </c>
      <c r="V2953" s="2" t="s">
        <v>2886</v>
      </c>
      <c r="W2953" s="2" t="s">
        <v>123</v>
      </c>
      <c r="X2953" s="2" t="s">
        <v>2883</v>
      </c>
    </row>
    <row r="2954" spans="20:24" x14ac:dyDescent="0.25">
      <c r="T2954" s="2" t="s">
        <v>2880</v>
      </c>
      <c r="U2954" s="2" t="s">
        <v>2881</v>
      </c>
      <c r="V2954" s="2" t="s">
        <v>2882</v>
      </c>
      <c r="W2954" s="2" t="s">
        <v>2879</v>
      </c>
      <c r="X2954" s="2" t="s">
        <v>2878</v>
      </c>
    </row>
    <row r="2955" spans="20:24" x14ac:dyDescent="0.25">
      <c r="T2955" s="2" t="s">
        <v>2875</v>
      </c>
      <c r="U2955" s="2" t="s">
        <v>2876</v>
      </c>
      <c r="V2955" s="2" t="s">
        <v>2877</v>
      </c>
      <c r="W2955" s="2" t="s">
        <v>1608</v>
      </c>
      <c r="X2955" s="2" t="s">
        <v>2874</v>
      </c>
    </row>
    <row r="2956" spans="20:24" x14ac:dyDescent="0.25">
      <c r="T2956" s="2" t="s">
        <v>2871</v>
      </c>
      <c r="U2956" s="2" t="s">
        <v>2872</v>
      </c>
      <c r="V2956" s="2" t="s">
        <v>2873</v>
      </c>
      <c r="W2956" s="2" t="s">
        <v>706</v>
      </c>
      <c r="X2956" s="2" t="s">
        <v>2870</v>
      </c>
    </row>
    <row r="2957" spans="20:24" x14ac:dyDescent="0.25">
      <c r="T2957" s="2" t="s">
        <v>14462</v>
      </c>
      <c r="U2957" s="2" t="s">
        <v>14375</v>
      </c>
      <c r="V2957" s="2" t="s">
        <v>14374</v>
      </c>
      <c r="W2957" s="2" t="s">
        <v>3251</v>
      </c>
      <c r="X2957" s="2" t="s">
        <v>2870</v>
      </c>
    </row>
    <row r="2958" spans="20:24" x14ac:dyDescent="0.25">
      <c r="T2958" s="2" t="s">
        <v>14462</v>
      </c>
      <c r="U2958" s="2" t="s">
        <v>14461</v>
      </c>
      <c r="V2958" s="2" t="s">
        <v>14374</v>
      </c>
      <c r="W2958" s="2" t="s">
        <v>3251</v>
      </c>
      <c r="X2958" s="2" t="s">
        <v>2870</v>
      </c>
    </row>
    <row r="2959" spans="20:24" x14ac:dyDescent="0.25">
      <c r="T2959" s="2" t="s">
        <v>14462</v>
      </c>
      <c r="U2959" s="2" t="s">
        <v>14463</v>
      </c>
      <c r="V2959" s="2" t="s">
        <v>14374</v>
      </c>
      <c r="W2959" s="2" t="s">
        <v>3251</v>
      </c>
      <c r="X2959" s="2" t="s">
        <v>2870</v>
      </c>
    </row>
    <row r="2960" spans="20:24" x14ac:dyDescent="0.25">
      <c r="T2960" s="2" t="s">
        <v>14778</v>
      </c>
      <c r="U2960" s="2" t="s">
        <v>14777</v>
      </c>
      <c r="V2960" s="2" t="s">
        <v>17105</v>
      </c>
      <c r="W2960" s="2" t="s">
        <v>1180</v>
      </c>
      <c r="X2960" s="2" t="s">
        <v>7201</v>
      </c>
    </row>
    <row r="2961" spans="20:24" x14ac:dyDescent="0.25">
      <c r="T2961" s="2" t="s">
        <v>2867</v>
      </c>
      <c r="U2961" s="2" t="s">
        <v>2868</v>
      </c>
      <c r="V2961" s="2" t="s">
        <v>2869</v>
      </c>
      <c r="W2961" s="2" t="s">
        <v>2866</v>
      </c>
      <c r="X2961" s="2" t="s">
        <v>2865</v>
      </c>
    </row>
    <row r="2962" spans="20:24" x14ac:dyDescent="0.25">
      <c r="T2962" s="2" t="s">
        <v>2862</v>
      </c>
      <c r="U2962" s="2" t="s">
        <v>2863</v>
      </c>
      <c r="V2962" s="2" t="s">
        <v>2864</v>
      </c>
      <c r="W2962" s="2" t="s">
        <v>2861</v>
      </c>
      <c r="X2962" s="2" t="s">
        <v>2860</v>
      </c>
    </row>
    <row r="2963" spans="20:24" x14ac:dyDescent="0.25">
      <c r="T2963" s="2" t="s">
        <v>2857</v>
      </c>
      <c r="U2963" s="2" t="s">
        <v>2858</v>
      </c>
      <c r="V2963" s="2" t="s">
        <v>2859</v>
      </c>
      <c r="W2963" s="2" t="s">
        <v>405</v>
      </c>
      <c r="X2963" s="2" t="s">
        <v>2856</v>
      </c>
    </row>
    <row r="2964" spans="20:24" x14ac:dyDescent="0.25">
      <c r="T2964" s="2" t="s">
        <v>2853</v>
      </c>
      <c r="U2964" s="2" t="s">
        <v>2854</v>
      </c>
      <c r="V2964" s="2" t="s">
        <v>2855</v>
      </c>
      <c r="W2964" s="2" t="s">
        <v>2852</v>
      </c>
      <c r="X2964" s="2" t="s">
        <v>2851</v>
      </c>
    </row>
    <row r="2965" spans="20:24" x14ac:dyDescent="0.25">
      <c r="T2965" s="2" t="s">
        <v>2848</v>
      </c>
      <c r="U2965" s="2" t="s">
        <v>2849</v>
      </c>
      <c r="V2965" s="2" t="s">
        <v>2850</v>
      </c>
      <c r="W2965" s="2" t="s">
        <v>367</v>
      </c>
      <c r="X2965" s="2" t="s">
        <v>2847</v>
      </c>
    </row>
    <row r="2966" spans="20:24" x14ac:dyDescent="0.25">
      <c r="T2966" s="2" t="s">
        <v>2844</v>
      </c>
      <c r="U2966" s="2" t="s">
        <v>2845</v>
      </c>
      <c r="V2966" s="2" t="s">
        <v>2846</v>
      </c>
      <c r="W2966" s="2" t="s">
        <v>891</v>
      </c>
      <c r="X2966" s="2" t="s">
        <v>2843</v>
      </c>
    </row>
    <row r="2967" spans="20:24" x14ac:dyDescent="0.25">
      <c r="T2967" s="2" t="s">
        <v>2840</v>
      </c>
      <c r="U2967" s="2" t="s">
        <v>2841</v>
      </c>
      <c r="V2967" s="2" t="s">
        <v>2842</v>
      </c>
      <c r="W2967" s="2" t="s">
        <v>777</v>
      </c>
      <c r="X2967" s="2" t="s">
        <v>2839</v>
      </c>
    </row>
    <row r="2968" spans="20:24" x14ac:dyDescent="0.25">
      <c r="T2968" s="2" t="s">
        <v>2836</v>
      </c>
      <c r="U2968" s="2" t="s">
        <v>2837</v>
      </c>
      <c r="V2968" s="2" t="s">
        <v>2838</v>
      </c>
      <c r="W2968" s="2" t="s">
        <v>127</v>
      </c>
      <c r="X2968" s="2" t="s">
        <v>2835</v>
      </c>
    </row>
    <row r="2969" spans="20:24" x14ac:dyDescent="0.25">
      <c r="T2969" s="2" t="s">
        <v>2832</v>
      </c>
      <c r="U2969" s="2" t="s">
        <v>2833</v>
      </c>
      <c r="V2969" s="2" t="s">
        <v>2834</v>
      </c>
      <c r="W2969" s="2" t="s">
        <v>235</v>
      </c>
      <c r="X2969" s="2" t="s">
        <v>2825</v>
      </c>
    </row>
    <row r="2970" spans="20:24" x14ac:dyDescent="0.25">
      <c r="T2970" s="2" t="s">
        <v>2829</v>
      </c>
      <c r="U2970" s="2" t="s">
        <v>2830</v>
      </c>
      <c r="V2970" s="2" t="s">
        <v>2831</v>
      </c>
      <c r="W2970" s="2" t="s">
        <v>1933</v>
      </c>
      <c r="X2970" s="2" t="s">
        <v>2825</v>
      </c>
    </row>
    <row r="2971" spans="20:24" x14ac:dyDescent="0.25">
      <c r="T2971" s="2" t="s">
        <v>2826</v>
      </c>
      <c r="U2971" s="2" t="s">
        <v>2827</v>
      </c>
      <c r="V2971" s="2" t="s">
        <v>2828</v>
      </c>
      <c r="W2971" s="2" t="s">
        <v>129</v>
      </c>
      <c r="X2971" s="2" t="s">
        <v>2825</v>
      </c>
    </row>
    <row r="2972" spans="20:24" x14ac:dyDescent="0.25">
      <c r="T2972" s="2" t="s">
        <v>2822</v>
      </c>
      <c r="U2972" s="2" t="s">
        <v>2823</v>
      </c>
      <c r="V2972" s="2" t="s">
        <v>2824</v>
      </c>
      <c r="W2972" s="2" t="s">
        <v>634</v>
      </c>
      <c r="X2972" s="2" t="s">
        <v>2821</v>
      </c>
    </row>
    <row r="2973" spans="20:24" x14ac:dyDescent="0.25">
      <c r="T2973" s="2" t="s">
        <v>2818</v>
      </c>
      <c r="U2973" s="2" t="s">
        <v>2819</v>
      </c>
      <c r="V2973" s="2" t="s">
        <v>2820</v>
      </c>
      <c r="W2973" s="2" t="s">
        <v>2817</v>
      </c>
      <c r="X2973" s="2" t="s">
        <v>2816</v>
      </c>
    </row>
    <row r="2974" spans="20:24" x14ac:dyDescent="0.25">
      <c r="T2974" s="2" t="s">
        <v>2813</v>
      </c>
      <c r="U2974" s="2" t="s">
        <v>2814</v>
      </c>
      <c r="V2974" s="2" t="s">
        <v>2815</v>
      </c>
      <c r="W2974" s="2" t="s">
        <v>669</v>
      </c>
      <c r="X2974" s="2" t="s">
        <v>2812</v>
      </c>
    </row>
    <row r="2975" spans="20:24" x14ac:dyDescent="0.25">
      <c r="T2975" s="2" t="s">
        <v>2809</v>
      </c>
      <c r="U2975" s="2" t="s">
        <v>2810</v>
      </c>
      <c r="V2975" s="2" t="s">
        <v>2811</v>
      </c>
      <c r="W2975" s="2" t="s">
        <v>2808</v>
      </c>
      <c r="X2975" s="2" t="s">
        <v>2807</v>
      </c>
    </row>
    <row r="2976" spans="20:24" x14ac:dyDescent="0.25">
      <c r="T2976" s="2" t="s">
        <v>2804</v>
      </c>
      <c r="U2976" s="2" t="s">
        <v>2805</v>
      </c>
      <c r="V2976" s="2" t="s">
        <v>2806</v>
      </c>
      <c r="W2976" s="2" t="s">
        <v>438</v>
      </c>
      <c r="X2976" s="2" t="s">
        <v>2803</v>
      </c>
    </row>
    <row r="2977" spans="20:24" x14ac:dyDescent="0.25">
      <c r="T2977" s="2" t="s">
        <v>2800</v>
      </c>
      <c r="U2977" s="2" t="s">
        <v>2801</v>
      </c>
      <c r="V2977" s="2" t="s">
        <v>2802</v>
      </c>
      <c r="W2977" s="2" t="s">
        <v>193</v>
      </c>
      <c r="X2977" s="2" t="s">
        <v>2799</v>
      </c>
    </row>
    <row r="2978" spans="20:24" x14ac:dyDescent="0.25">
      <c r="T2978" s="2" t="s">
        <v>2796</v>
      </c>
      <c r="U2978" s="2" t="s">
        <v>2797</v>
      </c>
      <c r="V2978" s="2" t="s">
        <v>2798</v>
      </c>
      <c r="W2978" s="2" t="s">
        <v>277</v>
      </c>
      <c r="X2978" s="2" t="s">
        <v>2795</v>
      </c>
    </row>
    <row r="2979" spans="20:24" x14ac:dyDescent="0.25">
      <c r="T2979" s="2" t="s">
        <v>2792</v>
      </c>
      <c r="U2979" s="2" t="s">
        <v>2793</v>
      </c>
      <c r="V2979" s="2" t="s">
        <v>2794</v>
      </c>
      <c r="W2979" s="2" t="s">
        <v>103</v>
      </c>
      <c r="X2979" s="2" t="s">
        <v>2791</v>
      </c>
    </row>
    <row r="2980" spans="20:24" x14ac:dyDescent="0.25">
      <c r="T2980" s="2" t="s">
        <v>2788</v>
      </c>
      <c r="U2980" s="2" t="s">
        <v>2789</v>
      </c>
      <c r="V2980" s="2" t="s">
        <v>2790</v>
      </c>
      <c r="W2980" s="2" t="s">
        <v>655</v>
      </c>
      <c r="X2980" s="2" t="s">
        <v>2787</v>
      </c>
    </row>
    <row r="2981" spans="20:24" x14ac:dyDescent="0.25">
      <c r="T2981" s="2" t="s">
        <v>2784</v>
      </c>
      <c r="U2981" s="2" t="s">
        <v>2785</v>
      </c>
      <c r="V2981" s="2" t="s">
        <v>2786</v>
      </c>
      <c r="W2981" s="2" t="s">
        <v>193</v>
      </c>
      <c r="X2981" s="2" t="s">
        <v>2779</v>
      </c>
    </row>
    <row r="2982" spans="20:24" x14ac:dyDescent="0.25">
      <c r="T2982" s="2" t="s">
        <v>2781</v>
      </c>
      <c r="U2982" s="2" t="s">
        <v>2782</v>
      </c>
      <c r="V2982" s="2" t="s">
        <v>2783</v>
      </c>
      <c r="W2982" s="2" t="s">
        <v>2780</v>
      </c>
      <c r="X2982" s="2" t="s">
        <v>2779</v>
      </c>
    </row>
    <row r="2983" spans="20:24" x14ac:dyDescent="0.25">
      <c r="T2983" s="2" t="s">
        <v>2776</v>
      </c>
      <c r="U2983" s="2" t="s">
        <v>2777</v>
      </c>
      <c r="V2983" s="2" t="s">
        <v>2778</v>
      </c>
      <c r="W2983" s="2" t="s">
        <v>2775</v>
      </c>
      <c r="X2983" s="2" t="s">
        <v>2774</v>
      </c>
    </row>
    <row r="2984" spans="20:24" x14ac:dyDescent="0.25">
      <c r="T2984" s="2" t="s">
        <v>2771</v>
      </c>
      <c r="U2984" s="2" t="s">
        <v>2772</v>
      </c>
      <c r="V2984" s="2" t="s">
        <v>2773</v>
      </c>
      <c r="W2984" s="2" t="s">
        <v>1485</v>
      </c>
      <c r="X2984" s="2" t="s">
        <v>2770</v>
      </c>
    </row>
    <row r="2985" spans="20:24" x14ac:dyDescent="0.25">
      <c r="T2985" s="2" t="s">
        <v>2767</v>
      </c>
      <c r="U2985" s="2" t="s">
        <v>2768</v>
      </c>
      <c r="V2985" s="2" t="s">
        <v>2769</v>
      </c>
      <c r="W2985" s="2" t="s">
        <v>2766</v>
      </c>
      <c r="X2985" s="2" t="s">
        <v>2765</v>
      </c>
    </row>
    <row r="2986" spans="20:24" x14ac:dyDescent="0.25">
      <c r="T2986" s="2" t="s">
        <v>2762</v>
      </c>
      <c r="U2986" s="2" t="s">
        <v>2763</v>
      </c>
      <c r="V2986" s="2" t="s">
        <v>2764</v>
      </c>
      <c r="W2986" s="2" t="s">
        <v>367</v>
      </c>
      <c r="X2986" s="2" t="s">
        <v>2761</v>
      </c>
    </row>
    <row r="2987" spans="20:24" x14ac:dyDescent="0.25">
      <c r="T2987" s="2" t="s">
        <v>2758</v>
      </c>
      <c r="U2987" s="2" t="s">
        <v>2759</v>
      </c>
      <c r="V2987" s="2" t="s">
        <v>2760</v>
      </c>
      <c r="W2987" s="2" t="s">
        <v>692</v>
      </c>
      <c r="X2987" s="2" t="s">
        <v>2757</v>
      </c>
    </row>
    <row r="2988" spans="20:24" x14ac:dyDescent="0.25">
      <c r="T2988" s="2" t="s">
        <v>2754</v>
      </c>
      <c r="U2988" s="2" t="s">
        <v>2755</v>
      </c>
      <c r="V2988" s="2" t="s">
        <v>2756</v>
      </c>
      <c r="W2988" s="2" t="s">
        <v>2753</v>
      </c>
      <c r="X2988" s="2" t="s">
        <v>2752</v>
      </c>
    </row>
    <row r="2989" spans="20:24" x14ac:dyDescent="0.25">
      <c r="T2989" s="2" t="s">
        <v>2749</v>
      </c>
      <c r="U2989" s="2" t="s">
        <v>2750</v>
      </c>
      <c r="V2989" s="2" t="s">
        <v>2751</v>
      </c>
      <c r="W2989" s="2" t="s">
        <v>555</v>
      </c>
      <c r="X2989" s="2" t="s">
        <v>2748</v>
      </c>
    </row>
    <row r="2990" spans="20:24" x14ac:dyDescent="0.25">
      <c r="T2990" s="2" t="s">
        <v>2745</v>
      </c>
      <c r="U2990" s="2" t="s">
        <v>2746</v>
      </c>
      <c r="V2990" s="2" t="s">
        <v>2747</v>
      </c>
      <c r="W2990" s="2" t="s">
        <v>147</v>
      </c>
      <c r="X2990" s="2" t="s">
        <v>2741</v>
      </c>
    </row>
    <row r="2991" spans="20:24" x14ac:dyDescent="0.25">
      <c r="T2991" s="2" t="s">
        <v>2742</v>
      </c>
      <c r="U2991" s="2" t="s">
        <v>2743</v>
      </c>
      <c r="V2991" s="2" t="s">
        <v>2744</v>
      </c>
      <c r="W2991" s="2" t="s">
        <v>2106</v>
      </c>
      <c r="X2991" s="2" t="s">
        <v>2741</v>
      </c>
    </row>
    <row r="2992" spans="20:24" x14ac:dyDescent="0.25">
      <c r="T2992" s="2" t="s">
        <v>2739</v>
      </c>
      <c r="U2992" s="2" t="s">
        <v>2740</v>
      </c>
      <c r="V2992" s="2" t="s">
        <v>17106</v>
      </c>
      <c r="W2992" s="2" t="s">
        <v>2738</v>
      </c>
      <c r="X2992" s="2" t="s">
        <v>2733</v>
      </c>
    </row>
    <row r="2993" spans="20:24" x14ac:dyDescent="0.25">
      <c r="T2993" s="2" t="s">
        <v>2735</v>
      </c>
      <c r="U2993" s="2" t="s">
        <v>2736</v>
      </c>
      <c r="V2993" s="2" t="s">
        <v>2737</v>
      </c>
      <c r="W2993" s="2" t="s">
        <v>2734</v>
      </c>
      <c r="X2993" s="2" t="s">
        <v>2733</v>
      </c>
    </row>
    <row r="2994" spans="20:24" x14ac:dyDescent="0.25">
      <c r="T2994" s="2" t="s">
        <v>2730</v>
      </c>
      <c r="U2994" s="2" t="s">
        <v>2731</v>
      </c>
      <c r="V2994" s="2" t="s">
        <v>2732</v>
      </c>
      <c r="W2994" s="2" t="s">
        <v>2729</v>
      </c>
      <c r="X2994" s="2" t="s">
        <v>2724</v>
      </c>
    </row>
    <row r="2995" spans="20:24" x14ac:dyDescent="0.25">
      <c r="T2995" s="2" t="s">
        <v>2726</v>
      </c>
      <c r="U2995" s="2" t="s">
        <v>2727</v>
      </c>
      <c r="V2995" s="2" t="s">
        <v>2728</v>
      </c>
      <c r="W2995" s="2" t="s">
        <v>2725</v>
      </c>
      <c r="X2995" s="2" t="s">
        <v>2724</v>
      </c>
    </row>
    <row r="2996" spans="20:24" x14ac:dyDescent="0.25">
      <c r="T2996" s="2" t="s">
        <v>2721</v>
      </c>
      <c r="U2996" s="2" t="s">
        <v>2722</v>
      </c>
      <c r="V2996" s="2" t="s">
        <v>2723</v>
      </c>
      <c r="W2996" s="2" t="s">
        <v>557</v>
      </c>
      <c r="X2996" s="2" t="s">
        <v>2720</v>
      </c>
    </row>
    <row r="2997" spans="20:24" x14ac:dyDescent="0.25">
      <c r="T2997" s="2" t="s">
        <v>2717</v>
      </c>
      <c r="U2997" s="2" t="s">
        <v>2718</v>
      </c>
      <c r="V2997" s="2" t="s">
        <v>2719</v>
      </c>
      <c r="W2997" s="2" t="s">
        <v>315</v>
      </c>
      <c r="X2997" s="2" t="s">
        <v>2716</v>
      </c>
    </row>
    <row r="2998" spans="20:24" x14ac:dyDescent="0.25">
      <c r="T2998" s="2" t="s">
        <v>2713</v>
      </c>
      <c r="U2998" s="2" t="s">
        <v>2714</v>
      </c>
      <c r="V2998" s="2" t="s">
        <v>2715</v>
      </c>
      <c r="W2998" s="2" t="s">
        <v>539</v>
      </c>
      <c r="X2998" s="2" t="s">
        <v>2710</v>
      </c>
    </row>
    <row r="2999" spans="20:24" x14ac:dyDescent="0.25">
      <c r="T2999" s="2" t="s">
        <v>2711</v>
      </c>
      <c r="U2999" s="2" t="s">
        <v>2712</v>
      </c>
      <c r="V2999" s="2" t="s">
        <v>17296</v>
      </c>
      <c r="W2999" s="2" t="s">
        <v>482</v>
      </c>
      <c r="X2999" s="2" t="s">
        <v>2710</v>
      </c>
    </row>
    <row r="3000" spans="20:24" x14ac:dyDescent="0.25">
      <c r="T3000" s="2" t="s">
        <v>2707</v>
      </c>
      <c r="U3000" s="2" t="s">
        <v>2708</v>
      </c>
      <c r="V3000" s="2" t="s">
        <v>2709</v>
      </c>
      <c r="W3000" s="2" t="s">
        <v>482</v>
      </c>
      <c r="X3000" s="2" t="s">
        <v>2706</v>
      </c>
    </row>
    <row r="3001" spans="20:24" x14ac:dyDescent="0.25">
      <c r="T3001" s="2" t="s">
        <v>2703</v>
      </c>
      <c r="U3001" s="2" t="s">
        <v>2704</v>
      </c>
      <c r="V3001" s="2" t="s">
        <v>2705</v>
      </c>
      <c r="W3001" s="2" t="s">
        <v>107</v>
      </c>
      <c r="X3001" s="2" t="s">
        <v>2702</v>
      </c>
    </row>
    <row r="3002" spans="20:24" x14ac:dyDescent="0.25">
      <c r="T3002" s="2" t="s">
        <v>2699</v>
      </c>
      <c r="U3002" s="2" t="s">
        <v>2700</v>
      </c>
      <c r="V3002" s="2" t="s">
        <v>2701</v>
      </c>
      <c r="W3002" s="2" t="s">
        <v>1367</v>
      </c>
      <c r="X3002" s="2" t="s">
        <v>2698</v>
      </c>
    </row>
    <row r="3003" spans="20:24" x14ac:dyDescent="0.25">
      <c r="T3003" s="2" t="s">
        <v>2695</v>
      </c>
      <c r="U3003" s="2" t="s">
        <v>2696</v>
      </c>
      <c r="V3003" s="2" t="s">
        <v>2697</v>
      </c>
      <c r="W3003" s="2" t="s">
        <v>2548</v>
      </c>
      <c r="X3003" s="2" t="s">
        <v>2694</v>
      </c>
    </row>
    <row r="3004" spans="20:24" x14ac:dyDescent="0.25">
      <c r="T3004" s="2" t="s">
        <v>2691</v>
      </c>
      <c r="U3004" s="2" t="s">
        <v>2692</v>
      </c>
      <c r="V3004" s="2" t="s">
        <v>2693</v>
      </c>
      <c r="W3004" s="2" t="s">
        <v>2172</v>
      </c>
      <c r="X3004" s="2" t="s">
        <v>2690</v>
      </c>
    </row>
    <row r="3005" spans="20:24" x14ac:dyDescent="0.25">
      <c r="T3005" s="2" t="s">
        <v>2687</v>
      </c>
      <c r="U3005" s="2" t="s">
        <v>2688</v>
      </c>
      <c r="V3005" s="2" t="s">
        <v>2689</v>
      </c>
      <c r="W3005" s="2" t="s">
        <v>193</v>
      </c>
      <c r="X3005" s="2" t="s">
        <v>2686</v>
      </c>
    </row>
    <row r="3006" spans="20:24" x14ac:dyDescent="0.25">
      <c r="T3006" s="2" t="s">
        <v>2683</v>
      </c>
      <c r="U3006" s="2" t="s">
        <v>2684</v>
      </c>
      <c r="V3006" s="2" t="s">
        <v>2685</v>
      </c>
      <c r="W3006" s="2" t="s">
        <v>606</v>
      </c>
      <c r="X3006" s="2" t="s">
        <v>2682</v>
      </c>
    </row>
    <row r="3007" spans="20:24" x14ac:dyDescent="0.25">
      <c r="T3007" s="2" t="s">
        <v>2679</v>
      </c>
      <c r="U3007" s="2" t="s">
        <v>2680</v>
      </c>
      <c r="V3007" s="2" t="s">
        <v>2681</v>
      </c>
      <c r="W3007" s="2" t="s">
        <v>1238</v>
      </c>
      <c r="X3007" s="2" t="s">
        <v>2678</v>
      </c>
    </row>
    <row r="3008" spans="20:24" x14ac:dyDescent="0.25">
      <c r="T3008" s="2" t="s">
        <v>2675</v>
      </c>
      <c r="U3008" s="2" t="s">
        <v>2676</v>
      </c>
      <c r="V3008" s="2" t="s">
        <v>2677</v>
      </c>
      <c r="W3008" s="2" t="s">
        <v>2674</v>
      </c>
      <c r="X3008" s="2" t="s">
        <v>2673</v>
      </c>
    </row>
    <row r="3009" spans="20:24" x14ac:dyDescent="0.25">
      <c r="T3009" s="2" t="s">
        <v>2670</v>
      </c>
      <c r="U3009" s="2" t="s">
        <v>2671</v>
      </c>
      <c r="V3009" s="2" t="s">
        <v>2672</v>
      </c>
      <c r="W3009" s="2" t="s">
        <v>629</v>
      </c>
      <c r="X3009" s="2" t="s">
        <v>2669</v>
      </c>
    </row>
    <row r="3010" spans="20:24" x14ac:dyDescent="0.25">
      <c r="T3010" s="2" t="s">
        <v>2666</v>
      </c>
      <c r="U3010" s="2" t="s">
        <v>2667</v>
      </c>
      <c r="V3010" s="2" t="s">
        <v>2668</v>
      </c>
      <c r="W3010" s="2" t="s">
        <v>524</v>
      </c>
      <c r="X3010" s="2" t="s">
        <v>2665</v>
      </c>
    </row>
    <row r="3011" spans="20:24" x14ac:dyDescent="0.25">
      <c r="T3011" s="2" t="s">
        <v>2662</v>
      </c>
      <c r="U3011" s="2" t="s">
        <v>2663</v>
      </c>
      <c r="V3011" s="2" t="s">
        <v>2664</v>
      </c>
      <c r="W3011" s="2" t="s">
        <v>277</v>
      </c>
      <c r="X3011" s="2" t="s">
        <v>2661</v>
      </c>
    </row>
    <row r="3012" spans="20:24" x14ac:dyDescent="0.25">
      <c r="T3012" s="2" t="s">
        <v>2658</v>
      </c>
      <c r="U3012" s="2" t="s">
        <v>2659</v>
      </c>
      <c r="V3012" s="2" t="s">
        <v>2660</v>
      </c>
      <c r="W3012" s="2" t="s">
        <v>123</v>
      </c>
      <c r="X3012" s="2" t="s">
        <v>2657</v>
      </c>
    </row>
    <row r="3013" spans="20:24" x14ac:dyDescent="0.25">
      <c r="T3013" s="2" t="s">
        <v>17109</v>
      </c>
      <c r="U3013" s="2" t="s">
        <v>17108</v>
      </c>
      <c r="V3013" s="2" t="s">
        <v>17107</v>
      </c>
      <c r="W3013" s="2" t="s">
        <v>595</v>
      </c>
      <c r="X3013" s="2" t="s">
        <v>17110</v>
      </c>
    </row>
    <row r="3014" spans="20:24" x14ac:dyDescent="0.25">
      <c r="T3014" s="2" t="s">
        <v>2654</v>
      </c>
      <c r="U3014" s="2" t="s">
        <v>2655</v>
      </c>
      <c r="V3014" s="2" t="s">
        <v>2656</v>
      </c>
      <c r="W3014" s="2" t="s">
        <v>2653</v>
      </c>
      <c r="X3014" s="2" t="s">
        <v>2652</v>
      </c>
    </row>
    <row r="3015" spans="20:24" x14ac:dyDescent="0.25">
      <c r="T3015" s="2" t="s">
        <v>2649</v>
      </c>
      <c r="U3015" s="2" t="s">
        <v>2650</v>
      </c>
      <c r="V3015" s="2" t="s">
        <v>2651</v>
      </c>
      <c r="W3015" s="2" t="s">
        <v>1061</v>
      </c>
      <c r="X3015" s="2" t="s">
        <v>2648</v>
      </c>
    </row>
    <row r="3016" spans="20:24" x14ac:dyDescent="0.25">
      <c r="T3016" s="2" t="s">
        <v>2644</v>
      </c>
      <c r="U3016" s="2" t="s">
        <v>2645</v>
      </c>
      <c r="V3016" s="2" t="s">
        <v>2646</v>
      </c>
      <c r="W3016" s="2" t="s">
        <v>282</v>
      </c>
      <c r="X3016" s="2" t="s">
        <v>2643</v>
      </c>
    </row>
    <row r="3017" spans="20:24" x14ac:dyDescent="0.25">
      <c r="T3017" s="2" t="s">
        <v>2640</v>
      </c>
      <c r="U3017" s="2" t="s">
        <v>2641</v>
      </c>
      <c r="V3017" s="2" t="s">
        <v>2642</v>
      </c>
      <c r="W3017" s="2" t="s">
        <v>706</v>
      </c>
      <c r="X3017" s="2" t="s">
        <v>2547</v>
      </c>
    </row>
    <row r="3018" spans="20:24" x14ac:dyDescent="0.25">
      <c r="T3018" s="2" t="s">
        <v>2637</v>
      </c>
      <c r="U3018" s="2" t="s">
        <v>2638</v>
      </c>
      <c r="V3018" s="2" t="s">
        <v>2639</v>
      </c>
      <c r="W3018" s="2" t="s">
        <v>2636</v>
      </c>
      <c r="X3018" s="2" t="s">
        <v>2547</v>
      </c>
    </row>
    <row r="3019" spans="20:24" x14ac:dyDescent="0.25">
      <c r="T3019" s="2" t="s">
        <v>2633</v>
      </c>
      <c r="U3019" s="2" t="s">
        <v>2634</v>
      </c>
      <c r="V3019" s="2" t="s">
        <v>2635</v>
      </c>
      <c r="W3019" s="2" t="s">
        <v>2632</v>
      </c>
      <c r="X3019" s="2" t="s">
        <v>2547</v>
      </c>
    </row>
    <row r="3020" spans="20:24" x14ac:dyDescent="0.25">
      <c r="T3020" s="2" t="s">
        <v>2629</v>
      </c>
      <c r="U3020" s="2" t="s">
        <v>2630</v>
      </c>
      <c r="V3020" s="2" t="s">
        <v>2631</v>
      </c>
      <c r="W3020" s="2" t="s">
        <v>2628</v>
      </c>
      <c r="X3020" s="2" t="s">
        <v>2547</v>
      </c>
    </row>
    <row r="3021" spans="20:24" x14ac:dyDescent="0.25">
      <c r="T3021" s="2" t="s">
        <v>2625</v>
      </c>
      <c r="U3021" s="2" t="s">
        <v>2626</v>
      </c>
      <c r="V3021" s="2" t="s">
        <v>2627</v>
      </c>
      <c r="W3021" s="2" t="s">
        <v>1499</v>
      </c>
      <c r="X3021" s="2" t="s">
        <v>2547</v>
      </c>
    </row>
    <row r="3022" spans="20:24" x14ac:dyDescent="0.25">
      <c r="T3022" s="2" t="s">
        <v>2622</v>
      </c>
      <c r="U3022" s="2" t="s">
        <v>2623</v>
      </c>
      <c r="V3022" s="2" t="s">
        <v>2624</v>
      </c>
      <c r="W3022" s="2" t="s">
        <v>2621</v>
      </c>
      <c r="X3022" s="2" t="s">
        <v>2547</v>
      </c>
    </row>
    <row r="3023" spans="20:24" x14ac:dyDescent="0.25">
      <c r="T3023" s="2" t="s">
        <v>2618</v>
      </c>
      <c r="U3023" s="2" t="s">
        <v>2619</v>
      </c>
      <c r="V3023" s="2" t="s">
        <v>2620</v>
      </c>
      <c r="W3023" s="2" t="s">
        <v>2617</v>
      </c>
      <c r="X3023" s="2" t="s">
        <v>2547</v>
      </c>
    </row>
    <row r="3024" spans="20:24" x14ac:dyDescent="0.25">
      <c r="T3024" s="2" t="s">
        <v>2614</v>
      </c>
      <c r="U3024" s="2" t="s">
        <v>2615</v>
      </c>
      <c r="V3024" s="2" t="s">
        <v>2616</v>
      </c>
      <c r="W3024" s="2" t="s">
        <v>438</v>
      </c>
      <c r="X3024" s="2" t="s">
        <v>2547</v>
      </c>
    </row>
    <row r="3025" spans="20:24" x14ac:dyDescent="0.25">
      <c r="T3025" s="2" t="s">
        <v>2611</v>
      </c>
      <c r="U3025" s="2" t="s">
        <v>2612</v>
      </c>
      <c r="V3025" s="2" t="s">
        <v>2613</v>
      </c>
      <c r="W3025" s="2" t="s">
        <v>2610</v>
      </c>
      <c r="X3025" s="2" t="s">
        <v>2547</v>
      </c>
    </row>
    <row r="3026" spans="20:24" x14ac:dyDescent="0.25">
      <c r="T3026" s="2" t="s">
        <v>2607</v>
      </c>
      <c r="U3026" s="2" t="s">
        <v>2608</v>
      </c>
      <c r="V3026" s="2" t="s">
        <v>2609</v>
      </c>
      <c r="W3026" s="2" t="s">
        <v>2606</v>
      </c>
      <c r="X3026" s="2" t="s">
        <v>2547</v>
      </c>
    </row>
    <row r="3027" spans="20:24" x14ac:dyDescent="0.25">
      <c r="T3027" s="2" t="s">
        <v>17297</v>
      </c>
      <c r="U3027" s="2" t="s">
        <v>2604</v>
      </c>
      <c r="V3027" s="2" t="s">
        <v>2605</v>
      </c>
      <c r="W3027" s="2" t="s">
        <v>147</v>
      </c>
      <c r="X3027" s="2" t="s">
        <v>2547</v>
      </c>
    </row>
    <row r="3028" spans="20:24" x14ac:dyDescent="0.25">
      <c r="T3028" s="2" t="s">
        <v>2601</v>
      </c>
      <c r="U3028" s="2" t="s">
        <v>2602</v>
      </c>
      <c r="V3028" s="2" t="s">
        <v>2603</v>
      </c>
      <c r="W3028" s="2" t="s">
        <v>2600</v>
      </c>
      <c r="X3028" s="2" t="s">
        <v>2547</v>
      </c>
    </row>
    <row r="3029" spans="20:24" x14ac:dyDescent="0.25">
      <c r="T3029" s="2" t="s">
        <v>2597</v>
      </c>
      <c r="U3029" s="2" t="s">
        <v>2598</v>
      </c>
      <c r="V3029" s="2" t="s">
        <v>2599</v>
      </c>
      <c r="W3029" s="2" t="s">
        <v>2596</v>
      </c>
      <c r="X3029" s="2" t="s">
        <v>2547</v>
      </c>
    </row>
    <row r="3030" spans="20:24" x14ac:dyDescent="0.25">
      <c r="T3030" s="2" t="s">
        <v>2593</v>
      </c>
      <c r="U3030" s="2" t="s">
        <v>2594</v>
      </c>
      <c r="V3030" s="2" t="s">
        <v>2595</v>
      </c>
      <c r="W3030" s="2" t="s">
        <v>2592</v>
      </c>
      <c r="X3030" s="2" t="s">
        <v>2547</v>
      </c>
    </row>
    <row r="3031" spans="20:24" x14ac:dyDescent="0.25">
      <c r="T3031" s="2" t="s">
        <v>2589</v>
      </c>
      <c r="U3031" s="2" t="s">
        <v>2590</v>
      </c>
      <c r="V3031" s="2" t="s">
        <v>2591</v>
      </c>
      <c r="W3031" s="2" t="s">
        <v>2588</v>
      </c>
      <c r="X3031" s="2" t="s">
        <v>2547</v>
      </c>
    </row>
    <row r="3032" spans="20:24" x14ac:dyDescent="0.25">
      <c r="T3032" s="2" t="s">
        <v>2585</v>
      </c>
      <c r="U3032" s="2" t="s">
        <v>2586</v>
      </c>
      <c r="V3032" s="2" t="s">
        <v>2587</v>
      </c>
      <c r="W3032" s="2" t="s">
        <v>2584</v>
      </c>
      <c r="X3032" s="2" t="s">
        <v>2547</v>
      </c>
    </row>
    <row r="3033" spans="20:24" x14ac:dyDescent="0.25">
      <c r="T3033" s="2" t="s">
        <v>2581</v>
      </c>
      <c r="U3033" s="2" t="s">
        <v>2582</v>
      </c>
      <c r="V3033" s="2" t="s">
        <v>2583</v>
      </c>
      <c r="W3033" s="2" t="s">
        <v>2580</v>
      </c>
      <c r="X3033" s="2" t="s">
        <v>2547</v>
      </c>
    </row>
    <row r="3034" spans="20:24" x14ac:dyDescent="0.25">
      <c r="T3034" s="2" t="s">
        <v>2577</v>
      </c>
      <c r="U3034" s="2" t="s">
        <v>2578</v>
      </c>
      <c r="V3034" s="2" t="s">
        <v>2579</v>
      </c>
      <c r="W3034" s="2" t="s">
        <v>193</v>
      </c>
      <c r="X3034" s="2" t="s">
        <v>2547</v>
      </c>
    </row>
    <row r="3035" spans="20:24" x14ac:dyDescent="0.25">
      <c r="T3035" s="2" t="s">
        <v>2574</v>
      </c>
      <c r="U3035" s="2" t="s">
        <v>2575</v>
      </c>
      <c r="V3035" s="2" t="s">
        <v>2576</v>
      </c>
      <c r="W3035" s="2" t="s">
        <v>94</v>
      </c>
      <c r="X3035" s="2" t="s">
        <v>2547</v>
      </c>
    </row>
    <row r="3036" spans="20:24" x14ac:dyDescent="0.25">
      <c r="T3036" s="2" t="s">
        <v>2571</v>
      </c>
      <c r="U3036" s="2" t="s">
        <v>2572</v>
      </c>
      <c r="V3036" s="2" t="s">
        <v>2573</v>
      </c>
      <c r="W3036" s="2" t="s">
        <v>1170</v>
      </c>
      <c r="X3036" s="2" t="s">
        <v>2547</v>
      </c>
    </row>
    <row r="3037" spans="20:24" x14ac:dyDescent="0.25">
      <c r="T3037" s="2" t="s">
        <v>2568</v>
      </c>
      <c r="U3037" s="2" t="s">
        <v>2569</v>
      </c>
      <c r="V3037" s="2" t="s">
        <v>2570</v>
      </c>
      <c r="W3037" s="2" t="s">
        <v>2567</v>
      </c>
      <c r="X3037" s="2" t="s">
        <v>2547</v>
      </c>
    </row>
    <row r="3038" spans="20:24" x14ac:dyDescent="0.25">
      <c r="T3038" s="2" t="s">
        <v>2564</v>
      </c>
      <c r="U3038" s="2" t="s">
        <v>2565</v>
      </c>
      <c r="V3038" s="2" t="s">
        <v>2566</v>
      </c>
      <c r="W3038" s="2" t="s">
        <v>2563</v>
      </c>
      <c r="X3038" s="2" t="s">
        <v>2547</v>
      </c>
    </row>
    <row r="3039" spans="20:24" x14ac:dyDescent="0.25">
      <c r="T3039" s="2" t="s">
        <v>2560</v>
      </c>
      <c r="U3039" s="2" t="s">
        <v>2561</v>
      </c>
      <c r="V3039" s="2" t="s">
        <v>2562</v>
      </c>
      <c r="W3039" s="2" t="s">
        <v>2559</v>
      </c>
      <c r="X3039" s="2" t="s">
        <v>2547</v>
      </c>
    </row>
    <row r="3040" spans="20:24" x14ac:dyDescent="0.25">
      <c r="T3040" s="2" t="s">
        <v>2556</v>
      </c>
      <c r="U3040" s="2" t="s">
        <v>2557</v>
      </c>
      <c r="V3040" s="2" t="s">
        <v>2558</v>
      </c>
      <c r="W3040" s="2" t="s">
        <v>89</v>
      </c>
      <c r="X3040" s="2" t="s">
        <v>2547</v>
      </c>
    </row>
    <row r="3041" spans="20:24" x14ac:dyDescent="0.25">
      <c r="T3041" s="2" t="s">
        <v>2553</v>
      </c>
      <c r="U3041" s="2" t="s">
        <v>2554</v>
      </c>
      <c r="V3041" s="2" t="s">
        <v>2555</v>
      </c>
      <c r="W3041" s="2" t="s">
        <v>2552</v>
      </c>
      <c r="X3041" s="2" t="s">
        <v>2547</v>
      </c>
    </row>
    <row r="3042" spans="20:24" x14ac:dyDescent="0.25">
      <c r="T3042" s="2" t="s">
        <v>2549</v>
      </c>
      <c r="U3042" s="2" t="s">
        <v>2550</v>
      </c>
      <c r="V3042" s="2" t="s">
        <v>2551</v>
      </c>
      <c r="W3042" s="2" t="s">
        <v>2548</v>
      </c>
      <c r="X3042" s="2" t="s">
        <v>2547</v>
      </c>
    </row>
    <row r="3043" spans="20:24" x14ac:dyDescent="0.25">
      <c r="T3043" s="2" t="s">
        <v>2544</v>
      </c>
      <c r="U3043" s="2" t="s">
        <v>2545</v>
      </c>
      <c r="V3043" s="2" t="s">
        <v>2546</v>
      </c>
      <c r="W3043" s="2" t="s">
        <v>193</v>
      </c>
      <c r="X3043" s="2" t="s">
        <v>2543</v>
      </c>
    </row>
    <row r="3044" spans="20:24" x14ac:dyDescent="0.25">
      <c r="T3044" s="2" t="s">
        <v>2540</v>
      </c>
      <c r="U3044" s="2" t="s">
        <v>2541</v>
      </c>
      <c r="V3044" s="2" t="s">
        <v>2542</v>
      </c>
      <c r="W3044" s="2" t="s">
        <v>2539</v>
      </c>
      <c r="X3044" s="2" t="s">
        <v>2534</v>
      </c>
    </row>
    <row r="3045" spans="20:24" x14ac:dyDescent="0.25">
      <c r="T3045" s="2" t="s">
        <v>2536</v>
      </c>
      <c r="U3045" s="2" t="s">
        <v>2537</v>
      </c>
      <c r="V3045" s="2" t="s">
        <v>2538</v>
      </c>
      <c r="W3045" s="2" t="s">
        <v>2535</v>
      </c>
      <c r="X3045" s="2" t="s">
        <v>2534</v>
      </c>
    </row>
    <row r="3046" spans="20:24" x14ac:dyDescent="0.25">
      <c r="T3046" s="2" t="s">
        <v>2532</v>
      </c>
      <c r="U3046" s="2" t="s">
        <v>2533</v>
      </c>
      <c r="V3046" s="2" t="s">
        <v>17111</v>
      </c>
      <c r="W3046" s="2" t="s">
        <v>616</v>
      </c>
      <c r="X3046" s="2" t="s">
        <v>2531</v>
      </c>
    </row>
    <row r="3047" spans="20:24" x14ac:dyDescent="0.25">
      <c r="T3047" s="2" t="s">
        <v>2528</v>
      </c>
      <c r="U3047" s="2" t="s">
        <v>2529</v>
      </c>
      <c r="V3047" s="2" t="s">
        <v>2530</v>
      </c>
      <c r="W3047" s="2" t="s">
        <v>2527</v>
      </c>
      <c r="X3047" s="2" t="s">
        <v>2523</v>
      </c>
    </row>
    <row r="3048" spans="20:24" x14ac:dyDescent="0.25">
      <c r="T3048" s="2" t="s">
        <v>2524</v>
      </c>
      <c r="U3048" s="2" t="s">
        <v>2525</v>
      </c>
      <c r="V3048" s="2" t="s">
        <v>2526</v>
      </c>
      <c r="W3048" s="2" t="s">
        <v>1913</v>
      </c>
      <c r="X3048" s="2" t="s">
        <v>2523</v>
      </c>
    </row>
    <row r="3049" spans="20:24" x14ac:dyDescent="0.25">
      <c r="T3049" s="2" t="s">
        <v>2520</v>
      </c>
      <c r="U3049" s="2" t="s">
        <v>2521</v>
      </c>
      <c r="V3049" s="2" t="s">
        <v>2522</v>
      </c>
      <c r="W3049" s="2" t="s">
        <v>1220</v>
      </c>
      <c r="X3049" s="2" t="s">
        <v>2519</v>
      </c>
    </row>
    <row r="3050" spans="20:24" x14ac:dyDescent="0.25">
      <c r="T3050" s="2" t="s">
        <v>2516</v>
      </c>
      <c r="U3050" s="2" t="s">
        <v>2517</v>
      </c>
      <c r="V3050" s="2" t="s">
        <v>2518</v>
      </c>
      <c r="W3050" s="2" t="s">
        <v>2515</v>
      </c>
      <c r="X3050" s="2" t="s">
        <v>2511</v>
      </c>
    </row>
    <row r="3051" spans="20:24" x14ac:dyDescent="0.25">
      <c r="T3051" s="2" t="s">
        <v>2512</v>
      </c>
      <c r="U3051" s="2" t="s">
        <v>2513</v>
      </c>
      <c r="V3051" s="2" t="s">
        <v>2514</v>
      </c>
      <c r="W3051" s="2" t="s">
        <v>655</v>
      </c>
      <c r="X3051" s="2" t="s">
        <v>2511</v>
      </c>
    </row>
    <row r="3052" spans="20:24" x14ac:dyDescent="0.25">
      <c r="T3052" s="2" t="s">
        <v>2508</v>
      </c>
      <c r="U3052" s="2" t="s">
        <v>2509</v>
      </c>
      <c r="V3052" s="2" t="s">
        <v>2510</v>
      </c>
      <c r="W3052" s="2" t="s">
        <v>2507</v>
      </c>
      <c r="X3052" s="2" t="s">
        <v>2506</v>
      </c>
    </row>
    <row r="3053" spans="20:24" x14ac:dyDescent="0.25">
      <c r="T3053" s="2" t="s">
        <v>2503</v>
      </c>
      <c r="U3053" s="2" t="s">
        <v>2504</v>
      </c>
      <c r="V3053" s="2" t="s">
        <v>2505</v>
      </c>
      <c r="W3053" s="2" t="s">
        <v>107</v>
      </c>
      <c r="X3053" s="2" t="s">
        <v>2493</v>
      </c>
    </row>
    <row r="3054" spans="20:24" x14ac:dyDescent="0.25">
      <c r="T3054" s="2" t="s">
        <v>2500</v>
      </c>
      <c r="U3054" s="2" t="s">
        <v>2501</v>
      </c>
      <c r="V3054" s="2" t="s">
        <v>2502</v>
      </c>
      <c r="W3054" s="2" t="s">
        <v>539</v>
      </c>
      <c r="X3054" s="2" t="s">
        <v>2493</v>
      </c>
    </row>
    <row r="3055" spans="20:24" x14ac:dyDescent="0.25">
      <c r="T3055" s="2" t="s">
        <v>2497</v>
      </c>
      <c r="U3055" s="2" t="s">
        <v>2498</v>
      </c>
      <c r="V3055" s="2" t="s">
        <v>2499</v>
      </c>
      <c r="W3055" s="2" t="s">
        <v>1108</v>
      </c>
      <c r="X3055" s="2" t="s">
        <v>2493</v>
      </c>
    </row>
    <row r="3056" spans="20:24" x14ac:dyDescent="0.25">
      <c r="T3056" s="2" t="s">
        <v>2494</v>
      </c>
      <c r="U3056" s="2" t="s">
        <v>2495</v>
      </c>
      <c r="V3056" s="2" t="s">
        <v>2496</v>
      </c>
      <c r="W3056" s="2" t="s">
        <v>248</v>
      </c>
      <c r="X3056" s="2" t="s">
        <v>2493</v>
      </c>
    </row>
    <row r="3057" spans="20:24" x14ac:dyDescent="0.25">
      <c r="T3057" s="2" t="s">
        <v>14780</v>
      </c>
      <c r="U3057" s="2" t="s">
        <v>14779</v>
      </c>
      <c r="V3057" s="2" t="s">
        <v>17298</v>
      </c>
      <c r="W3057" s="2" t="s">
        <v>7282</v>
      </c>
      <c r="X3057" s="2" t="s">
        <v>2493</v>
      </c>
    </row>
    <row r="3058" spans="20:24" x14ac:dyDescent="0.25">
      <c r="T3058" s="2" t="s">
        <v>2490</v>
      </c>
      <c r="U3058" s="2" t="s">
        <v>2491</v>
      </c>
      <c r="V3058" s="2" t="s">
        <v>2492</v>
      </c>
      <c r="W3058" s="2" t="s">
        <v>2489</v>
      </c>
      <c r="X3058" s="2" t="s">
        <v>2488</v>
      </c>
    </row>
    <row r="3059" spans="20:24" x14ac:dyDescent="0.25">
      <c r="T3059" s="2" t="s">
        <v>2485</v>
      </c>
      <c r="U3059" s="2" t="s">
        <v>2486</v>
      </c>
      <c r="V3059" s="2" t="s">
        <v>2487</v>
      </c>
      <c r="W3059" s="2" t="s">
        <v>103</v>
      </c>
      <c r="X3059" s="2" t="s">
        <v>2484</v>
      </c>
    </row>
    <row r="3060" spans="20:24" x14ac:dyDescent="0.25">
      <c r="T3060" s="2" t="s">
        <v>2481</v>
      </c>
      <c r="U3060" s="2" t="s">
        <v>2482</v>
      </c>
      <c r="V3060" s="2" t="s">
        <v>2483</v>
      </c>
      <c r="W3060" s="2" t="s">
        <v>1294</v>
      </c>
      <c r="X3060" s="2" t="s">
        <v>2480</v>
      </c>
    </row>
    <row r="3061" spans="20:24" x14ac:dyDescent="0.25">
      <c r="T3061" s="2" t="s">
        <v>2477</v>
      </c>
      <c r="U3061" s="2" t="s">
        <v>2478</v>
      </c>
      <c r="V3061" s="2" t="s">
        <v>2479</v>
      </c>
      <c r="W3061" s="2" t="s">
        <v>2476</v>
      </c>
      <c r="X3061" s="2" t="s">
        <v>2475</v>
      </c>
    </row>
    <row r="3062" spans="20:24" x14ac:dyDescent="0.25">
      <c r="T3062" s="2" t="s">
        <v>2472</v>
      </c>
      <c r="U3062" s="2" t="s">
        <v>2473</v>
      </c>
      <c r="V3062" s="2" t="s">
        <v>2474</v>
      </c>
      <c r="W3062" s="2" t="s">
        <v>726</v>
      </c>
      <c r="X3062" s="2" t="s">
        <v>2467</v>
      </c>
    </row>
    <row r="3063" spans="20:24" x14ac:dyDescent="0.25">
      <c r="T3063" s="2" t="s">
        <v>2469</v>
      </c>
      <c r="U3063" s="2" t="s">
        <v>2470</v>
      </c>
      <c r="V3063" s="2" t="s">
        <v>2471</v>
      </c>
      <c r="W3063" s="2" t="s">
        <v>2468</v>
      </c>
      <c r="X3063" s="2" t="s">
        <v>2467</v>
      </c>
    </row>
    <row r="3064" spans="20:24" x14ac:dyDescent="0.25">
      <c r="T3064" s="2" t="s">
        <v>2464</v>
      </c>
      <c r="U3064" s="2" t="s">
        <v>2465</v>
      </c>
      <c r="V3064" s="2" t="s">
        <v>2466</v>
      </c>
      <c r="W3064" s="2" t="s">
        <v>123</v>
      </c>
      <c r="X3064" s="2" t="s">
        <v>2463</v>
      </c>
    </row>
    <row r="3065" spans="20:24" x14ac:dyDescent="0.25">
      <c r="T3065" s="2" t="s">
        <v>2460</v>
      </c>
      <c r="U3065" s="2" t="s">
        <v>2461</v>
      </c>
      <c r="V3065" s="2" t="s">
        <v>2462</v>
      </c>
      <c r="W3065" s="2" t="s">
        <v>1918</v>
      </c>
      <c r="X3065" s="2" t="s">
        <v>2459</v>
      </c>
    </row>
    <row r="3066" spans="20:24" x14ac:dyDescent="0.25">
      <c r="T3066" s="2" t="s">
        <v>2456</v>
      </c>
      <c r="U3066" s="2" t="s">
        <v>2457</v>
      </c>
      <c r="V3066" s="2" t="s">
        <v>2458</v>
      </c>
      <c r="W3066" s="2" t="s">
        <v>1733</v>
      </c>
      <c r="X3066" s="2" t="s">
        <v>2455</v>
      </c>
    </row>
    <row r="3067" spans="20:24" x14ac:dyDescent="0.25">
      <c r="T3067" s="2" t="s">
        <v>2452</v>
      </c>
      <c r="U3067" s="2" t="s">
        <v>2453</v>
      </c>
      <c r="V3067" s="2" t="s">
        <v>2454</v>
      </c>
      <c r="W3067" s="2" t="s">
        <v>677</v>
      </c>
      <c r="X3067" s="2" t="s">
        <v>2447</v>
      </c>
    </row>
    <row r="3068" spans="20:24" x14ac:dyDescent="0.25">
      <c r="T3068" s="2" t="s">
        <v>2449</v>
      </c>
      <c r="U3068" s="2" t="s">
        <v>2450</v>
      </c>
      <c r="V3068" s="2" t="s">
        <v>2451</v>
      </c>
      <c r="W3068" s="2" t="s">
        <v>2448</v>
      </c>
      <c r="X3068" s="2" t="s">
        <v>2447</v>
      </c>
    </row>
    <row r="3069" spans="20:24" x14ac:dyDescent="0.25">
      <c r="T3069" s="2" t="s">
        <v>2444</v>
      </c>
      <c r="U3069" s="2" t="s">
        <v>2445</v>
      </c>
      <c r="V3069" s="2" t="s">
        <v>2446</v>
      </c>
      <c r="W3069" s="2" t="s">
        <v>2119</v>
      </c>
      <c r="X3069" s="2" t="s">
        <v>2443</v>
      </c>
    </row>
    <row r="3070" spans="20:24" x14ac:dyDescent="0.25">
      <c r="T3070" s="2" t="s">
        <v>2440</v>
      </c>
      <c r="U3070" s="2" t="s">
        <v>2441</v>
      </c>
      <c r="V3070" s="2" t="s">
        <v>2442</v>
      </c>
      <c r="W3070" s="2" t="s">
        <v>2439</v>
      </c>
      <c r="X3070" s="2" t="s">
        <v>2438</v>
      </c>
    </row>
    <row r="3071" spans="20:24" x14ac:dyDescent="0.25">
      <c r="T3071" s="2" t="s">
        <v>2435</v>
      </c>
      <c r="U3071" s="2" t="s">
        <v>2436</v>
      </c>
      <c r="V3071" s="2" t="s">
        <v>2437</v>
      </c>
      <c r="W3071" s="2" t="s">
        <v>687</v>
      </c>
      <c r="X3071" s="2" t="s">
        <v>2424</v>
      </c>
    </row>
    <row r="3072" spans="20:24" x14ac:dyDescent="0.25">
      <c r="T3072" s="2" t="s">
        <v>2432</v>
      </c>
      <c r="U3072" s="2" t="s">
        <v>2433</v>
      </c>
      <c r="V3072" s="2" t="s">
        <v>2434</v>
      </c>
      <c r="W3072" s="2" t="s">
        <v>2431</v>
      </c>
      <c r="X3072" s="2" t="s">
        <v>2424</v>
      </c>
    </row>
    <row r="3073" spans="20:24" x14ac:dyDescent="0.25">
      <c r="T3073" s="2" t="s">
        <v>2428</v>
      </c>
      <c r="U3073" s="2" t="s">
        <v>2429</v>
      </c>
      <c r="V3073" s="2" t="s">
        <v>2430</v>
      </c>
      <c r="W3073" s="2" t="s">
        <v>111</v>
      </c>
      <c r="X3073" s="2" t="s">
        <v>2424</v>
      </c>
    </row>
    <row r="3074" spans="20:24" x14ac:dyDescent="0.25">
      <c r="T3074" s="2" t="s">
        <v>2425</v>
      </c>
      <c r="U3074" s="2" t="s">
        <v>2426</v>
      </c>
      <c r="V3074" s="2" t="s">
        <v>2427</v>
      </c>
      <c r="W3074" s="2" t="s">
        <v>129</v>
      </c>
      <c r="X3074" s="2" t="s">
        <v>2424</v>
      </c>
    </row>
    <row r="3075" spans="20:24" x14ac:dyDescent="0.25">
      <c r="T3075" s="2" t="s">
        <v>2421</v>
      </c>
      <c r="U3075" s="2" t="s">
        <v>2422</v>
      </c>
      <c r="V3075" s="2" t="s">
        <v>2423</v>
      </c>
      <c r="W3075" s="2" t="s">
        <v>2420</v>
      </c>
      <c r="X3075" s="2" t="s">
        <v>2419</v>
      </c>
    </row>
    <row r="3076" spans="20:24" x14ac:dyDescent="0.25">
      <c r="T3076" s="2" t="s">
        <v>14783</v>
      </c>
      <c r="U3076" s="2" t="s">
        <v>14782</v>
      </c>
      <c r="V3076" s="2" t="s">
        <v>14781</v>
      </c>
      <c r="W3076" s="2" t="s">
        <v>8592</v>
      </c>
      <c r="X3076" s="2" t="s">
        <v>14784</v>
      </c>
    </row>
    <row r="3077" spans="20:24" x14ac:dyDescent="0.25">
      <c r="T3077" s="2" t="s">
        <v>17502</v>
      </c>
      <c r="U3077" s="2" t="s">
        <v>17501</v>
      </c>
      <c r="V3077" s="2" t="s">
        <v>18055</v>
      </c>
      <c r="W3077" s="2" t="s">
        <v>577</v>
      </c>
      <c r="X3077" s="2" t="s">
        <v>17503</v>
      </c>
    </row>
    <row r="3078" spans="20:24" x14ac:dyDescent="0.25">
      <c r="T3078" s="2" t="s">
        <v>2416</v>
      </c>
      <c r="U3078" s="2" t="s">
        <v>2417</v>
      </c>
      <c r="V3078" s="2" t="s">
        <v>2418</v>
      </c>
      <c r="W3078" s="2" t="s">
        <v>516</v>
      </c>
      <c r="X3078" s="2" t="s">
        <v>2415</v>
      </c>
    </row>
    <row r="3079" spans="20:24" x14ac:dyDescent="0.25">
      <c r="T3079" s="2" t="s">
        <v>2412</v>
      </c>
      <c r="U3079" s="2" t="s">
        <v>2413</v>
      </c>
      <c r="V3079" s="2" t="s">
        <v>2414</v>
      </c>
      <c r="W3079" s="2" t="s">
        <v>2411</v>
      </c>
      <c r="X3079" s="2" t="s">
        <v>2410</v>
      </c>
    </row>
    <row r="3080" spans="20:24" x14ac:dyDescent="0.25">
      <c r="T3080" s="2" t="s">
        <v>2407</v>
      </c>
      <c r="U3080" s="2" t="s">
        <v>2408</v>
      </c>
      <c r="V3080" s="2" t="s">
        <v>2409</v>
      </c>
      <c r="W3080" s="2" t="s">
        <v>726</v>
      </c>
      <c r="X3080" s="2" t="s">
        <v>2406</v>
      </c>
    </row>
    <row r="3081" spans="20:24" x14ac:dyDescent="0.25">
      <c r="T3081" s="2" t="s">
        <v>2403</v>
      </c>
      <c r="U3081" s="2" t="s">
        <v>2404</v>
      </c>
      <c r="V3081" s="2" t="s">
        <v>2405</v>
      </c>
      <c r="W3081" s="2" t="s">
        <v>2245</v>
      </c>
      <c r="X3081" s="2" t="s">
        <v>2402</v>
      </c>
    </row>
    <row r="3082" spans="20:24" x14ac:dyDescent="0.25">
      <c r="T3082" s="2" t="s">
        <v>2399</v>
      </c>
      <c r="U3082" s="2" t="s">
        <v>2400</v>
      </c>
      <c r="V3082" s="2" t="s">
        <v>2401</v>
      </c>
      <c r="W3082" s="2" t="s">
        <v>606</v>
      </c>
      <c r="X3082" s="2" t="s">
        <v>2398</v>
      </c>
    </row>
    <row r="3083" spans="20:24" x14ac:dyDescent="0.25">
      <c r="T3083" s="2" t="s">
        <v>14786</v>
      </c>
      <c r="U3083" s="2" t="s">
        <v>14785</v>
      </c>
      <c r="V3083" s="2" t="s">
        <v>17299</v>
      </c>
      <c r="W3083" s="2" t="s">
        <v>155</v>
      </c>
      <c r="X3083" s="2" t="s">
        <v>14787</v>
      </c>
    </row>
    <row r="3084" spans="20:24" x14ac:dyDescent="0.25">
      <c r="T3084" s="2" t="s">
        <v>2395</v>
      </c>
      <c r="U3084" s="2" t="s">
        <v>2396</v>
      </c>
      <c r="V3084" s="2" t="s">
        <v>2397</v>
      </c>
      <c r="W3084" s="2" t="s">
        <v>2394</v>
      </c>
      <c r="X3084" s="2" t="s">
        <v>2393</v>
      </c>
    </row>
    <row r="3085" spans="20:24" x14ac:dyDescent="0.25">
      <c r="T3085" s="2" t="s">
        <v>2390</v>
      </c>
      <c r="U3085" s="2" t="s">
        <v>2391</v>
      </c>
      <c r="V3085" s="2" t="s">
        <v>2392</v>
      </c>
      <c r="W3085" s="2" t="s">
        <v>107</v>
      </c>
      <c r="X3085" s="2" t="s">
        <v>2389</v>
      </c>
    </row>
    <row r="3086" spans="20:24" x14ac:dyDescent="0.25">
      <c r="T3086" s="2" t="s">
        <v>2386</v>
      </c>
      <c r="U3086" s="2" t="s">
        <v>2387</v>
      </c>
      <c r="V3086" s="2" t="s">
        <v>2388</v>
      </c>
      <c r="W3086" s="2" t="s">
        <v>331</v>
      </c>
      <c r="X3086" s="2" t="s">
        <v>2385</v>
      </c>
    </row>
    <row r="3087" spans="20:24" x14ac:dyDescent="0.25">
      <c r="T3087" s="2" t="s">
        <v>2382</v>
      </c>
      <c r="U3087" s="2" t="s">
        <v>2383</v>
      </c>
      <c r="V3087" s="2" t="s">
        <v>2384</v>
      </c>
      <c r="W3087" s="2" t="s">
        <v>1294</v>
      </c>
      <c r="X3087" s="2" t="s">
        <v>2381</v>
      </c>
    </row>
    <row r="3088" spans="20:24" x14ac:dyDescent="0.25">
      <c r="T3088" s="2" t="s">
        <v>2378</v>
      </c>
      <c r="U3088" s="2" t="s">
        <v>2379</v>
      </c>
      <c r="V3088" s="2" t="s">
        <v>2380</v>
      </c>
      <c r="W3088" s="2" t="s">
        <v>396</v>
      </c>
      <c r="X3088" s="2" t="s">
        <v>2377</v>
      </c>
    </row>
    <row r="3089" spans="20:24" x14ac:dyDescent="0.25">
      <c r="T3089" s="2" t="s">
        <v>2374</v>
      </c>
      <c r="U3089" s="2" t="s">
        <v>2375</v>
      </c>
      <c r="V3089" s="2" t="s">
        <v>2376</v>
      </c>
      <c r="W3089" s="2" t="s">
        <v>348</v>
      </c>
      <c r="X3089" s="2" t="s">
        <v>2370</v>
      </c>
    </row>
    <row r="3090" spans="20:24" x14ac:dyDescent="0.25">
      <c r="T3090" s="2" t="s">
        <v>2371</v>
      </c>
      <c r="U3090" s="2" t="s">
        <v>2372</v>
      </c>
      <c r="V3090" s="2" t="s">
        <v>2373</v>
      </c>
      <c r="W3090" s="2" t="s">
        <v>677</v>
      </c>
      <c r="X3090" s="2" t="s">
        <v>2370</v>
      </c>
    </row>
    <row r="3091" spans="20:24" x14ac:dyDescent="0.25">
      <c r="T3091" s="2" t="s">
        <v>2367</v>
      </c>
      <c r="U3091" s="2" t="s">
        <v>2368</v>
      </c>
      <c r="V3091" s="2" t="s">
        <v>2369</v>
      </c>
      <c r="W3091" s="2" t="s">
        <v>2366</v>
      </c>
      <c r="X3091" s="2" t="s">
        <v>2365</v>
      </c>
    </row>
    <row r="3092" spans="20:24" x14ac:dyDescent="0.25">
      <c r="T3092" s="2" t="s">
        <v>2363</v>
      </c>
      <c r="U3092" s="2" t="s">
        <v>2364</v>
      </c>
      <c r="V3092" s="2" t="s">
        <v>14788</v>
      </c>
      <c r="W3092" s="2" t="s">
        <v>2362</v>
      </c>
      <c r="X3092" s="2" t="s">
        <v>2358</v>
      </c>
    </row>
    <row r="3093" spans="20:24" x14ac:dyDescent="0.25">
      <c r="T3093" s="2" t="s">
        <v>2359</v>
      </c>
      <c r="U3093" s="2" t="s">
        <v>2360</v>
      </c>
      <c r="V3093" s="2" t="s">
        <v>2361</v>
      </c>
      <c r="W3093" s="2" t="s">
        <v>89</v>
      </c>
      <c r="X3093" s="2" t="s">
        <v>2358</v>
      </c>
    </row>
    <row r="3094" spans="20:24" x14ac:dyDescent="0.25">
      <c r="T3094" s="2" t="s">
        <v>2355</v>
      </c>
      <c r="U3094" s="2" t="s">
        <v>2356</v>
      </c>
      <c r="V3094" s="2" t="s">
        <v>2357</v>
      </c>
      <c r="W3094" s="2" t="s">
        <v>2354</v>
      </c>
      <c r="X3094" s="2" t="s">
        <v>2353</v>
      </c>
    </row>
    <row r="3095" spans="20:24" x14ac:dyDescent="0.25">
      <c r="T3095" s="2" t="s">
        <v>2350</v>
      </c>
      <c r="U3095" s="2" t="s">
        <v>2351</v>
      </c>
      <c r="V3095" s="2" t="s">
        <v>2352</v>
      </c>
      <c r="W3095" s="2" t="s">
        <v>2349</v>
      </c>
      <c r="X3095" s="2" t="s">
        <v>2348</v>
      </c>
    </row>
    <row r="3096" spans="20:24" x14ac:dyDescent="0.25">
      <c r="T3096" s="2" t="s">
        <v>2345</v>
      </c>
      <c r="U3096" s="2" t="s">
        <v>2346</v>
      </c>
      <c r="V3096" s="2" t="s">
        <v>2347</v>
      </c>
      <c r="W3096" s="2" t="s">
        <v>706</v>
      </c>
      <c r="X3096" s="2" t="s">
        <v>2344</v>
      </c>
    </row>
    <row r="3097" spans="20:24" x14ac:dyDescent="0.25">
      <c r="T3097" s="2" t="s">
        <v>2341</v>
      </c>
      <c r="U3097" s="2" t="s">
        <v>2342</v>
      </c>
      <c r="V3097" s="2" t="s">
        <v>2343</v>
      </c>
      <c r="W3097" s="2" t="s">
        <v>2340</v>
      </c>
      <c r="X3097" s="2" t="s">
        <v>2339</v>
      </c>
    </row>
    <row r="3098" spans="20:24" x14ac:dyDescent="0.25">
      <c r="T3098" s="2" t="s">
        <v>2336</v>
      </c>
      <c r="U3098" s="2" t="s">
        <v>2337</v>
      </c>
      <c r="V3098" s="2" t="s">
        <v>2338</v>
      </c>
      <c r="W3098" s="2" t="s">
        <v>405</v>
      </c>
      <c r="X3098" s="2" t="s">
        <v>2328</v>
      </c>
    </row>
    <row r="3099" spans="20:24" x14ac:dyDescent="0.25">
      <c r="T3099" s="2" t="s">
        <v>2333</v>
      </c>
      <c r="U3099" s="2" t="s">
        <v>2334</v>
      </c>
      <c r="V3099" s="2" t="s">
        <v>2335</v>
      </c>
      <c r="W3099" s="2" t="s">
        <v>2332</v>
      </c>
      <c r="X3099" s="2" t="s">
        <v>2328</v>
      </c>
    </row>
    <row r="3100" spans="20:24" x14ac:dyDescent="0.25">
      <c r="T3100" s="2" t="s">
        <v>2329</v>
      </c>
      <c r="U3100" s="2" t="s">
        <v>2330</v>
      </c>
      <c r="V3100" s="2" t="s">
        <v>2331</v>
      </c>
      <c r="W3100" s="2" t="s">
        <v>240</v>
      </c>
      <c r="X3100" s="2" t="s">
        <v>2328</v>
      </c>
    </row>
    <row r="3101" spans="20:24" x14ac:dyDescent="0.25">
      <c r="T3101" s="2" t="s">
        <v>2325</v>
      </c>
      <c r="U3101" s="2" t="s">
        <v>2326</v>
      </c>
      <c r="V3101" s="2" t="s">
        <v>2327</v>
      </c>
      <c r="W3101" s="2" t="s">
        <v>557</v>
      </c>
      <c r="X3101" s="2" t="s">
        <v>2324</v>
      </c>
    </row>
    <row r="3102" spans="20:24" x14ac:dyDescent="0.25">
      <c r="T3102" s="2" t="s">
        <v>2321</v>
      </c>
      <c r="U3102" s="2" t="s">
        <v>2322</v>
      </c>
      <c r="V3102" s="2" t="s">
        <v>2323</v>
      </c>
      <c r="W3102" s="2" t="s">
        <v>303</v>
      </c>
      <c r="X3102" s="2" t="s">
        <v>2320</v>
      </c>
    </row>
    <row r="3103" spans="20:24" x14ac:dyDescent="0.25">
      <c r="T3103" s="2" t="s">
        <v>2317</v>
      </c>
      <c r="U3103" s="2" t="s">
        <v>2318</v>
      </c>
      <c r="V3103" s="2" t="s">
        <v>2319</v>
      </c>
      <c r="W3103" s="2" t="s">
        <v>277</v>
      </c>
      <c r="X3103" s="2" t="s">
        <v>2316</v>
      </c>
    </row>
    <row r="3104" spans="20:24" x14ac:dyDescent="0.25">
      <c r="T3104" s="2" t="s">
        <v>2313</v>
      </c>
      <c r="U3104" s="2" t="s">
        <v>2314</v>
      </c>
      <c r="V3104" s="2" t="s">
        <v>2315</v>
      </c>
      <c r="W3104" s="2" t="s">
        <v>1485</v>
      </c>
      <c r="X3104" s="2" t="s">
        <v>2312</v>
      </c>
    </row>
    <row r="3105" spans="20:24" x14ac:dyDescent="0.25">
      <c r="T3105" s="2" t="s">
        <v>18058</v>
      </c>
      <c r="U3105" s="2" t="s">
        <v>18057</v>
      </c>
      <c r="V3105" s="2" t="s">
        <v>18056</v>
      </c>
      <c r="W3105" s="2" t="s">
        <v>111</v>
      </c>
      <c r="X3105" s="2" t="s">
        <v>18059</v>
      </c>
    </row>
    <row r="3106" spans="20:24" x14ac:dyDescent="0.25">
      <c r="T3106" s="2" t="s">
        <v>2309</v>
      </c>
      <c r="U3106" s="2" t="s">
        <v>2310</v>
      </c>
      <c r="V3106" s="2" t="s">
        <v>2311</v>
      </c>
      <c r="W3106" s="2" t="s">
        <v>482</v>
      </c>
      <c r="X3106" s="2" t="s">
        <v>2308</v>
      </c>
    </row>
    <row r="3107" spans="20:24" x14ac:dyDescent="0.25">
      <c r="T3107" s="2" t="s">
        <v>2305</v>
      </c>
      <c r="U3107" s="2" t="s">
        <v>2306</v>
      </c>
      <c r="V3107" s="2" t="s">
        <v>2307</v>
      </c>
      <c r="W3107" s="2" t="s">
        <v>2304</v>
      </c>
      <c r="X3107" s="2" t="s">
        <v>2303</v>
      </c>
    </row>
    <row r="3108" spans="20:24" x14ac:dyDescent="0.25">
      <c r="T3108" s="2" t="s">
        <v>2300</v>
      </c>
      <c r="U3108" s="2" t="s">
        <v>2301</v>
      </c>
      <c r="V3108" s="2" t="s">
        <v>2302</v>
      </c>
      <c r="W3108" s="2" t="s">
        <v>133</v>
      </c>
      <c r="X3108" s="2" t="s">
        <v>2299</v>
      </c>
    </row>
    <row r="3109" spans="20:24" x14ac:dyDescent="0.25">
      <c r="T3109" s="2" t="s">
        <v>2296</v>
      </c>
      <c r="U3109" s="2" t="s">
        <v>2297</v>
      </c>
      <c r="V3109" s="2" t="s">
        <v>2298</v>
      </c>
      <c r="W3109" s="2" t="s">
        <v>2295</v>
      </c>
      <c r="X3109" s="2" t="s">
        <v>2294</v>
      </c>
    </row>
    <row r="3110" spans="20:24" x14ac:dyDescent="0.25">
      <c r="T3110" s="2" t="s">
        <v>2291</v>
      </c>
      <c r="U3110" s="2" t="s">
        <v>2292</v>
      </c>
      <c r="V3110" s="2" t="s">
        <v>2293</v>
      </c>
      <c r="W3110" s="2" t="s">
        <v>596</v>
      </c>
      <c r="X3110" s="2" t="s">
        <v>2276</v>
      </c>
    </row>
    <row r="3111" spans="20:24" x14ac:dyDescent="0.25">
      <c r="T3111" s="2" t="s">
        <v>2288</v>
      </c>
      <c r="U3111" s="2" t="s">
        <v>2289</v>
      </c>
      <c r="V3111" s="2" t="s">
        <v>2290</v>
      </c>
      <c r="W3111" s="2" t="s">
        <v>277</v>
      </c>
      <c r="X3111" s="2" t="s">
        <v>2276</v>
      </c>
    </row>
    <row r="3112" spans="20:24" x14ac:dyDescent="0.25">
      <c r="T3112" s="2" t="s">
        <v>2285</v>
      </c>
      <c r="U3112" s="2" t="s">
        <v>2286</v>
      </c>
      <c r="V3112" s="2" t="s">
        <v>2287</v>
      </c>
      <c r="W3112" s="2" t="s">
        <v>500</v>
      </c>
      <c r="X3112" s="2" t="s">
        <v>2276</v>
      </c>
    </row>
    <row r="3113" spans="20:24" x14ac:dyDescent="0.25">
      <c r="T3113" s="2" t="s">
        <v>2282</v>
      </c>
      <c r="U3113" s="2" t="s">
        <v>2283</v>
      </c>
      <c r="V3113" s="2" t="s">
        <v>2284</v>
      </c>
      <c r="W3113" s="2" t="s">
        <v>2281</v>
      </c>
      <c r="X3113" s="2" t="s">
        <v>2276</v>
      </c>
    </row>
    <row r="3114" spans="20:24" x14ac:dyDescent="0.25">
      <c r="T3114" s="2" t="s">
        <v>2278</v>
      </c>
      <c r="U3114" s="2" t="s">
        <v>2279</v>
      </c>
      <c r="V3114" s="2" t="s">
        <v>2280</v>
      </c>
      <c r="W3114" s="2" t="s">
        <v>2277</v>
      </c>
      <c r="X3114" s="2" t="s">
        <v>2276</v>
      </c>
    </row>
    <row r="3115" spans="20:24" x14ac:dyDescent="0.25">
      <c r="T3115" s="2" t="s">
        <v>2273</v>
      </c>
      <c r="U3115" s="2" t="s">
        <v>2274</v>
      </c>
      <c r="V3115" s="2" t="s">
        <v>2275</v>
      </c>
      <c r="W3115" s="2" t="s">
        <v>1961</v>
      </c>
      <c r="X3115" s="2" t="s">
        <v>2272</v>
      </c>
    </row>
    <row r="3116" spans="20:24" x14ac:dyDescent="0.25">
      <c r="T3116" s="2" t="s">
        <v>2269</v>
      </c>
      <c r="U3116" s="2" t="s">
        <v>2270</v>
      </c>
      <c r="V3116" s="2" t="s">
        <v>2271</v>
      </c>
      <c r="W3116" s="2" t="s">
        <v>813</v>
      </c>
      <c r="X3116" s="2" t="s">
        <v>2268</v>
      </c>
    </row>
    <row r="3117" spans="20:24" x14ac:dyDescent="0.25">
      <c r="T3117" s="2" t="s">
        <v>2265</v>
      </c>
      <c r="U3117" s="2" t="s">
        <v>2266</v>
      </c>
      <c r="V3117" s="2" t="s">
        <v>2267</v>
      </c>
      <c r="W3117" s="2" t="s">
        <v>198</v>
      </c>
      <c r="X3117" s="2" t="s">
        <v>2261</v>
      </c>
    </row>
    <row r="3118" spans="20:24" x14ac:dyDescent="0.25">
      <c r="T3118" s="2" t="s">
        <v>2262</v>
      </c>
      <c r="U3118" s="2" t="s">
        <v>2263</v>
      </c>
      <c r="V3118" s="2" t="s">
        <v>2264</v>
      </c>
      <c r="W3118" s="2" t="s">
        <v>2119</v>
      </c>
      <c r="X3118" s="2" t="s">
        <v>2261</v>
      </c>
    </row>
    <row r="3119" spans="20:24" x14ac:dyDescent="0.25">
      <c r="T3119" s="2" t="s">
        <v>2258</v>
      </c>
      <c r="U3119" s="2" t="s">
        <v>2259</v>
      </c>
      <c r="V3119" s="2" t="s">
        <v>2260</v>
      </c>
      <c r="W3119" s="2" t="s">
        <v>634</v>
      </c>
      <c r="X3119" s="2" t="s">
        <v>2257</v>
      </c>
    </row>
    <row r="3120" spans="20:24" x14ac:dyDescent="0.25">
      <c r="T3120" s="2" t="s">
        <v>2254</v>
      </c>
      <c r="U3120" s="2" t="s">
        <v>2255</v>
      </c>
      <c r="V3120" s="2" t="s">
        <v>2256</v>
      </c>
      <c r="W3120" s="2" t="s">
        <v>173</v>
      </c>
      <c r="X3120" s="2" t="s">
        <v>2253</v>
      </c>
    </row>
    <row r="3121" spans="20:24" x14ac:dyDescent="0.25">
      <c r="T3121" s="2" t="s">
        <v>2250</v>
      </c>
      <c r="U3121" s="2" t="s">
        <v>2251</v>
      </c>
      <c r="V3121" s="2" t="s">
        <v>2252</v>
      </c>
      <c r="W3121" s="2" t="s">
        <v>248</v>
      </c>
      <c r="X3121" s="2" t="s">
        <v>2249</v>
      </c>
    </row>
    <row r="3122" spans="20:24" x14ac:dyDescent="0.25">
      <c r="T3122" s="2" t="s">
        <v>2246</v>
      </c>
      <c r="U3122" s="2" t="s">
        <v>2247</v>
      </c>
      <c r="V3122" s="2" t="s">
        <v>2248</v>
      </c>
      <c r="W3122" s="2" t="s">
        <v>2245</v>
      </c>
      <c r="X3122" s="2" t="s">
        <v>2244</v>
      </c>
    </row>
    <row r="3123" spans="20:24" x14ac:dyDescent="0.25">
      <c r="T3123" s="2" t="s">
        <v>2241</v>
      </c>
      <c r="U3123" s="2" t="s">
        <v>2242</v>
      </c>
      <c r="V3123" s="2" t="s">
        <v>2243</v>
      </c>
      <c r="W3123" s="2" t="s">
        <v>2240</v>
      </c>
      <c r="X3123" s="2" t="s">
        <v>2239</v>
      </c>
    </row>
    <row r="3124" spans="20:24" x14ac:dyDescent="0.25">
      <c r="T3124" s="2" t="s">
        <v>2236</v>
      </c>
      <c r="U3124" s="2" t="s">
        <v>2237</v>
      </c>
      <c r="V3124" s="2" t="s">
        <v>2238</v>
      </c>
      <c r="W3124" s="2" t="s">
        <v>500</v>
      </c>
      <c r="X3124" s="2" t="s">
        <v>2235</v>
      </c>
    </row>
    <row r="3125" spans="20:24" x14ac:dyDescent="0.25">
      <c r="T3125" s="2" t="s">
        <v>2232</v>
      </c>
      <c r="U3125" s="2" t="s">
        <v>2233</v>
      </c>
      <c r="V3125" s="2" t="s">
        <v>2234</v>
      </c>
      <c r="W3125" s="2" t="s">
        <v>438</v>
      </c>
      <c r="X3125" s="2" t="s">
        <v>2224</v>
      </c>
    </row>
    <row r="3126" spans="20:24" x14ac:dyDescent="0.25">
      <c r="T3126" s="2" t="s">
        <v>2229</v>
      </c>
      <c r="U3126" s="2" t="s">
        <v>2230</v>
      </c>
      <c r="V3126" s="2" t="s">
        <v>2231</v>
      </c>
      <c r="W3126" s="2" t="s">
        <v>282</v>
      </c>
      <c r="X3126" s="2" t="s">
        <v>2224</v>
      </c>
    </row>
    <row r="3127" spans="20:24" x14ac:dyDescent="0.25">
      <c r="T3127" s="2" t="s">
        <v>2226</v>
      </c>
      <c r="U3127" s="2" t="s">
        <v>2227</v>
      </c>
      <c r="V3127" s="2" t="s">
        <v>2228</v>
      </c>
      <c r="W3127" s="2" t="s">
        <v>2225</v>
      </c>
      <c r="X3127" s="2" t="s">
        <v>2224</v>
      </c>
    </row>
    <row r="3128" spans="20:24" x14ac:dyDescent="0.25">
      <c r="T3128" s="2" t="s">
        <v>2221</v>
      </c>
      <c r="U3128" s="2" t="s">
        <v>2222</v>
      </c>
      <c r="V3128" s="2" t="s">
        <v>2223</v>
      </c>
      <c r="W3128" s="2" t="s">
        <v>794</v>
      </c>
      <c r="X3128" s="2" t="s">
        <v>2214</v>
      </c>
    </row>
    <row r="3129" spans="20:24" x14ac:dyDescent="0.25">
      <c r="T3129" s="2" t="s">
        <v>2218</v>
      </c>
      <c r="U3129" s="2" t="s">
        <v>2219</v>
      </c>
      <c r="V3129" s="2" t="s">
        <v>2220</v>
      </c>
      <c r="W3129" s="2" t="s">
        <v>606</v>
      </c>
      <c r="X3129" s="2" t="s">
        <v>2214</v>
      </c>
    </row>
    <row r="3130" spans="20:24" x14ac:dyDescent="0.25">
      <c r="T3130" s="2" t="s">
        <v>2216</v>
      </c>
      <c r="U3130" s="2" t="s">
        <v>2217</v>
      </c>
      <c r="V3130" s="2" t="s">
        <v>14789</v>
      </c>
      <c r="W3130" s="2" t="s">
        <v>2215</v>
      </c>
      <c r="X3130" s="2" t="s">
        <v>2214</v>
      </c>
    </row>
    <row r="3131" spans="20:24" x14ac:dyDescent="0.25">
      <c r="T3131" s="2" t="s">
        <v>2211</v>
      </c>
      <c r="U3131" s="2" t="s">
        <v>2212</v>
      </c>
      <c r="V3131" s="2" t="s">
        <v>2213</v>
      </c>
      <c r="W3131" s="2" t="s">
        <v>2210</v>
      </c>
      <c r="X3131" s="2" t="s">
        <v>2209</v>
      </c>
    </row>
    <row r="3132" spans="20:24" x14ac:dyDescent="0.25">
      <c r="T3132" s="2" t="s">
        <v>2206</v>
      </c>
      <c r="U3132" s="2" t="s">
        <v>2207</v>
      </c>
      <c r="V3132" s="2" t="s">
        <v>2208</v>
      </c>
      <c r="W3132" s="2" t="s">
        <v>1617</v>
      </c>
      <c r="X3132" s="2" t="s">
        <v>2205</v>
      </c>
    </row>
    <row r="3133" spans="20:24" x14ac:dyDescent="0.25">
      <c r="T3133" s="2" t="s">
        <v>2202</v>
      </c>
      <c r="U3133" s="2" t="s">
        <v>2203</v>
      </c>
      <c r="V3133" s="2" t="s">
        <v>2204</v>
      </c>
      <c r="W3133" s="2" t="s">
        <v>1839</v>
      </c>
      <c r="X3133" s="2" t="s">
        <v>2201</v>
      </c>
    </row>
    <row r="3134" spans="20:24" x14ac:dyDescent="0.25">
      <c r="T3134" s="2" t="s">
        <v>2198</v>
      </c>
      <c r="U3134" s="2" t="s">
        <v>2199</v>
      </c>
      <c r="V3134" s="2" t="s">
        <v>2200</v>
      </c>
      <c r="W3134" s="2" t="s">
        <v>230</v>
      </c>
      <c r="X3134" s="2" t="s">
        <v>2197</v>
      </c>
    </row>
    <row r="3135" spans="20:24" x14ac:dyDescent="0.25">
      <c r="T3135" s="2" t="s">
        <v>2194</v>
      </c>
      <c r="U3135" s="2" t="s">
        <v>2195</v>
      </c>
      <c r="V3135" s="2" t="s">
        <v>2196</v>
      </c>
      <c r="W3135" s="2" t="s">
        <v>2193</v>
      </c>
      <c r="X3135" s="2" t="s">
        <v>2192</v>
      </c>
    </row>
    <row r="3136" spans="20:24" x14ac:dyDescent="0.25">
      <c r="T3136" s="2" t="s">
        <v>2189</v>
      </c>
      <c r="U3136" s="2" t="s">
        <v>2190</v>
      </c>
      <c r="V3136" s="2" t="s">
        <v>2191</v>
      </c>
      <c r="W3136" s="2" t="s">
        <v>2188</v>
      </c>
      <c r="X3136" s="2" t="s">
        <v>2184</v>
      </c>
    </row>
    <row r="3137" spans="20:24" x14ac:dyDescent="0.25">
      <c r="T3137" s="2" t="s">
        <v>2185</v>
      </c>
      <c r="U3137" s="2" t="s">
        <v>2186</v>
      </c>
      <c r="V3137" s="2" t="s">
        <v>2187</v>
      </c>
      <c r="W3137" s="2" t="s">
        <v>726</v>
      </c>
      <c r="X3137" s="2" t="s">
        <v>2184</v>
      </c>
    </row>
    <row r="3138" spans="20:24" x14ac:dyDescent="0.25">
      <c r="T3138" s="2" t="s">
        <v>2181</v>
      </c>
      <c r="U3138" s="2" t="s">
        <v>2182</v>
      </c>
      <c r="V3138" s="2" t="s">
        <v>2183</v>
      </c>
      <c r="W3138" s="2" t="s">
        <v>2180</v>
      </c>
      <c r="X3138" s="2" t="s">
        <v>2176</v>
      </c>
    </row>
    <row r="3139" spans="20:24" x14ac:dyDescent="0.25">
      <c r="T3139" s="2" t="s">
        <v>2177</v>
      </c>
      <c r="U3139" s="2" t="s">
        <v>2178</v>
      </c>
      <c r="V3139" s="2" t="s">
        <v>2179</v>
      </c>
      <c r="W3139" s="2" t="s">
        <v>496</v>
      </c>
      <c r="X3139" s="2" t="s">
        <v>2176</v>
      </c>
    </row>
    <row r="3140" spans="20:24" x14ac:dyDescent="0.25">
      <c r="T3140" s="2" t="s">
        <v>2173</v>
      </c>
      <c r="U3140" s="2" t="s">
        <v>2174</v>
      </c>
      <c r="V3140" s="2" t="s">
        <v>2175</v>
      </c>
      <c r="W3140" s="2" t="s">
        <v>2172</v>
      </c>
      <c r="X3140" s="2" t="s">
        <v>2171</v>
      </c>
    </row>
    <row r="3141" spans="20:24" x14ac:dyDescent="0.25">
      <c r="T3141" s="2" t="s">
        <v>2168</v>
      </c>
      <c r="U3141" s="2" t="s">
        <v>2169</v>
      </c>
      <c r="V3141" s="2" t="s">
        <v>2170</v>
      </c>
      <c r="W3141" s="2" t="s">
        <v>595</v>
      </c>
      <c r="X3141" s="2" t="s">
        <v>2167</v>
      </c>
    </row>
    <row r="3142" spans="20:24" x14ac:dyDescent="0.25">
      <c r="T3142" s="2" t="s">
        <v>2164</v>
      </c>
      <c r="U3142" s="2" t="s">
        <v>2165</v>
      </c>
      <c r="V3142" s="2" t="s">
        <v>2166</v>
      </c>
      <c r="W3142" s="2" t="s">
        <v>1875</v>
      </c>
      <c r="X3142" s="2" t="s">
        <v>2163</v>
      </c>
    </row>
    <row r="3143" spans="20:24" x14ac:dyDescent="0.25">
      <c r="T3143" s="2" t="s">
        <v>2160</v>
      </c>
      <c r="U3143" s="2" t="s">
        <v>2161</v>
      </c>
      <c r="V3143" s="2" t="s">
        <v>2162</v>
      </c>
      <c r="W3143" s="2" t="s">
        <v>2159</v>
      </c>
      <c r="X3143" s="2" t="s">
        <v>2151</v>
      </c>
    </row>
    <row r="3144" spans="20:24" x14ac:dyDescent="0.25">
      <c r="T3144" s="2" t="s">
        <v>2156</v>
      </c>
      <c r="U3144" s="2" t="s">
        <v>2157</v>
      </c>
      <c r="V3144" s="2" t="s">
        <v>2158</v>
      </c>
      <c r="W3144" s="2" t="s">
        <v>2155</v>
      </c>
      <c r="X3144" s="2" t="s">
        <v>2151</v>
      </c>
    </row>
    <row r="3145" spans="20:24" x14ac:dyDescent="0.25">
      <c r="T3145" s="2" t="s">
        <v>2152</v>
      </c>
      <c r="U3145" s="2" t="s">
        <v>2153</v>
      </c>
      <c r="V3145" s="2" t="s">
        <v>2154</v>
      </c>
      <c r="W3145" s="2" t="s">
        <v>230</v>
      </c>
      <c r="X3145" s="2" t="s">
        <v>2151</v>
      </c>
    </row>
    <row r="3146" spans="20:24" x14ac:dyDescent="0.25">
      <c r="T3146" s="2" t="s">
        <v>2148</v>
      </c>
      <c r="U3146" s="2" t="s">
        <v>2149</v>
      </c>
      <c r="V3146" s="2" t="s">
        <v>2150</v>
      </c>
      <c r="W3146" s="2" t="s">
        <v>1584</v>
      </c>
      <c r="X3146" s="2" t="s">
        <v>2147</v>
      </c>
    </row>
    <row r="3147" spans="20:24" x14ac:dyDescent="0.25">
      <c r="T3147" s="2" t="s">
        <v>2144</v>
      </c>
      <c r="U3147" s="2" t="s">
        <v>2145</v>
      </c>
      <c r="V3147" s="2" t="s">
        <v>2146</v>
      </c>
      <c r="W3147" s="2" t="s">
        <v>129</v>
      </c>
      <c r="X3147" s="2" t="s">
        <v>2143</v>
      </c>
    </row>
    <row r="3148" spans="20:24" x14ac:dyDescent="0.25">
      <c r="T3148" s="2" t="s">
        <v>2140</v>
      </c>
      <c r="U3148" s="2" t="s">
        <v>2141</v>
      </c>
      <c r="V3148" s="2" t="s">
        <v>2142</v>
      </c>
      <c r="W3148" s="2" t="s">
        <v>1141</v>
      </c>
      <c r="X3148" s="2" t="s">
        <v>2139</v>
      </c>
    </row>
    <row r="3149" spans="20:24" x14ac:dyDescent="0.25">
      <c r="T3149" s="2" t="s">
        <v>2136</v>
      </c>
      <c r="U3149" s="2" t="s">
        <v>2137</v>
      </c>
      <c r="V3149" s="2" t="s">
        <v>2138</v>
      </c>
      <c r="W3149" s="2" t="s">
        <v>500</v>
      </c>
      <c r="X3149" s="2" t="s">
        <v>2135</v>
      </c>
    </row>
    <row r="3150" spans="20:24" x14ac:dyDescent="0.25">
      <c r="T3150" s="2" t="s">
        <v>2132</v>
      </c>
      <c r="U3150" s="2" t="s">
        <v>2133</v>
      </c>
      <c r="V3150" s="2" t="s">
        <v>2134</v>
      </c>
      <c r="W3150" s="2" t="s">
        <v>2119</v>
      </c>
      <c r="X3150" s="2" t="s">
        <v>2131</v>
      </c>
    </row>
    <row r="3151" spans="20:24" x14ac:dyDescent="0.25">
      <c r="T3151" s="2" t="s">
        <v>2128</v>
      </c>
      <c r="U3151" s="2" t="s">
        <v>2129</v>
      </c>
      <c r="V3151" s="2" t="s">
        <v>2130</v>
      </c>
      <c r="W3151" s="2" t="s">
        <v>993</v>
      </c>
      <c r="X3151" s="2" t="s">
        <v>2127</v>
      </c>
    </row>
    <row r="3152" spans="20:24" x14ac:dyDescent="0.25">
      <c r="T3152" s="2" t="s">
        <v>17114</v>
      </c>
      <c r="U3152" s="2" t="s">
        <v>17113</v>
      </c>
      <c r="V3152" s="2" t="s">
        <v>17112</v>
      </c>
      <c r="W3152" s="2" t="s">
        <v>557</v>
      </c>
      <c r="X3152" s="2" t="s">
        <v>2127</v>
      </c>
    </row>
    <row r="3153" spans="20:24" x14ac:dyDescent="0.25">
      <c r="T3153" s="2" t="s">
        <v>2124</v>
      </c>
      <c r="U3153" s="2" t="s">
        <v>2125</v>
      </c>
      <c r="V3153" s="2" t="s">
        <v>2126</v>
      </c>
      <c r="W3153" s="2" t="s">
        <v>1933</v>
      </c>
      <c r="X3153" s="2" t="s">
        <v>2123</v>
      </c>
    </row>
    <row r="3154" spans="20:24" x14ac:dyDescent="0.25">
      <c r="T3154" s="2" t="s">
        <v>2120</v>
      </c>
      <c r="U3154" s="2" t="s">
        <v>2121</v>
      </c>
      <c r="V3154" s="2" t="s">
        <v>2122</v>
      </c>
      <c r="W3154" s="2" t="s">
        <v>2119</v>
      </c>
      <c r="X3154" s="2" t="s">
        <v>2118</v>
      </c>
    </row>
    <row r="3155" spans="20:24" x14ac:dyDescent="0.25">
      <c r="T3155" s="2" t="s">
        <v>2115</v>
      </c>
      <c r="U3155" s="2" t="s">
        <v>2116</v>
      </c>
      <c r="V3155" s="2" t="s">
        <v>2117</v>
      </c>
      <c r="W3155" s="2" t="s">
        <v>2114</v>
      </c>
      <c r="X3155" s="2" t="s">
        <v>2113</v>
      </c>
    </row>
    <row r="3156" spans="20:24" x14ac:dyDescent="0.25">
      <c r="T3156" s="2" t="s">
        <v>2110</v>
      </c>
      <c r="U3156" s="2" t="s">
        <v>2111</v>
      </c>
      <c r="V3156" s="2" t="s">
        <v>2112</v>
      </c>
      <c r="W3156" s="2" t="s">
        <v>107</v>
      </c>
      <c r="X3156" s="2" t="s">
        <v>2099</v>
      </c>
    </row>
    <row r="3157" spans="20:24" x14ac:dyDescent="0.25">
      <c r="T3157" s="2" t="s">
        <v>2107</v>
      </c>
      <c r="U3157" s="2" t="s">
        <v>2108</v>
      </c>
      <c r="V3157" s="2" t="s">
        <v>2109</v>
      </c>
      <c r="W3157" s="2" t="s">
        <v>2106</v>
      </c>
      <c r="X3157" s="2" t="s">
        <v>2099</v>
      </c>
    </row>
    <row r="3158" spans="20:24" x14ac:dyDescent="0.25">
      <c r="T3158" s="2" t="s">
        <v>2103</v>
      </c>
      <c r="U3158" s="2" t="s">
        <v>2104</v>
      </c>
      <c r="V3158" s="2" t="s">
        <v>2105</v>
      </c>
      <c r="W3158" s="2" t="s">
        <v>1961</v>
      </c>
      <c r="X3158" s="2" t="s">
        <v>2099</v>
      </c>
    </row>
    <row r="3159" spans="20:24" x14ac:dyDescent="0.25">
      <c r="T3159" s="2" t="s">
        <v>2100</v>
      </c>
      <c r="U3159" s="2" t="s">
        <v>2101</v>
      </c>
      <c r="V3159" s="2" t="s">
        <v>2102</v>
      </c>
      <c r="W3159" s="2" t="s">
        <v>821</v>
      </c>
      <c r="X3159" s="2" t="s">
        <v>2099</v>
      </c>
    </row>
    <row r="3160" spans="20:24" x14ac:dyDescent="0.25">
      <c r="T3160" s="2" t="s">
        <v>2095</v>
      </c>
      <c r="U3160" s="2" t="s">
        <v>2096</v>
      </c>
      <c r="V3160" s="2" t="s">
        <v>2097</v>
      </c>
      <c r="W3160" s="2" t="s">
        <v>2094</v>
      </c>
      <c r="X3160" s="2" t="s">
        <v>2093</v>
      </c>
    </row>
    <row r="3161" spans="20:24" x14ac:dyDescent="0.25">
      <c r="T3161" s="2" t="s">
        <v>2090</v>
      </c>
      <c r="U3161" s="2" t="s">
        <v>2091</v>
      </c>
      <c r="V3161" s="2" t="s">
        <v>2092</v>
      </c>
      <c r="W3161" s="2" t="s">
        <v>577</v>
      </c>
      <c r="X3161" s="2" t="s">
        <v>2089</v>
      </c>
    </row>
    <row r="3162" spans="20:24" x14ac:dyDescent="0.25">
      <c r="T3162" s="2" t="s">
        <v>2087</v>
      </c>
      <c r="U3162" s="2" t="s">
        <v>2088</v>
      </c>
      <c r="V3162" s="2" t="s">
        <v>14376</v>
      </c>
      <c r="W3162" s="2" t="s">
        <v>2086</v>
      </c>
      <c r="X3162" s="2" t="s">
        <v>2085</v>
      </c>
    </row>
    <row r="3163" spans="20:24" x14ac:dyDescent="0.25">
      <c r="T3163" s="2" t="s">
        <v>2087</v>
      </c>
      <c r="U3163" s="2" t="s">
        <v>14464</v>
      </c>
      <c r="V3163" s="2" t="s">
        <v>14376</v>
      </c>
      <c r="W3163" s="2" t="s">
        <v>2086</v>
      </c>
      <c r="X3163" s="2" t="s">
        <v>2085</v>
      </c>
    </row>
    <row r="3164" spans="20:24" x14ac:dyDescent="0.25">
      <c r="T3164" s="2" t="s">
        <v>2082</v>
      </c>
      <c r="U3164" s="2" t="s">
        <v>2083</v>
      </c>
      <c r="V3164" s="2" t="s">
        <v>2084</v>
      </c>
      <c r="W3164" s="2" t="s">
        <v>543</v>
      </c>
      <c r="X3164" s="2" t="s">
        <v>2081</v>
      </c>
    </row>
    <row r="3165" spans="20:24" x14ac:dyDescent="0.25">
      <c r="T3165" s="2" t="s">
        <v>14466</v>
      </c>
      <c r="U3165" s="2" t="s">
        <v>14465</v>
      </c>
      <c r="V3165" s="2" t="s">
        <v>14790</v>
      </c>
      <c r="W3165" s="2" t="s">
        <v>2240</v>
      </c>
      <c r="X3165" s="2" t="s">
        <v>14467</v>
      </c>
    </row>
    <row r="3166" spans="20:24" x14ac:dyDescent="0.25">
      <c r="T3166" s="2" t="s">
        <v>2078</v>
      </c>
      <c r="U3166" s="2" t="s">
        <v>2079</v>
      </c>
      <c r="V3166" s="2" t="s">
        <v>2080</v>
      </c>
      <c r="W3166" s="2" t="s">
        <v>577</v>
      </c>
      <c r="X3166" s="2" t="s">
        <v>2077</v>
      </c>
    </row>
    <row r="3167" spans="20:24" x14ac:dyDescent="0.25">
      <c r="T3167" s="2" t="s">
        <v>2074</v>
      </c>
      <c r="U3167" s="2" t="s">
        <v>2075</v>
      </c>
      <c r="V3167" s="2" t="s">
        <v>2076</v>
      </c>
      <c r="W3167" s="2" t="s">
        <v>2073</v>
      </c>
      <c r="X3167" s="2" t="s">
        <v>2072</v>
      </c>
    </row>
    <row r="3168" spans="20:24" x14ac:dyDescent="0.25">
      <c r="T3168" s="2" t="s">
        <v>2069</v>
      </c>
      <c r="U3168" s="2" t="s">
        <v>2070</v>
      </c>
      <c r="V3168" s="2" t="s">
        <v>2071</v>
      </c>
      <c r="W3168" s="2" t="s">
        <v>2068</v>
      </c>
      <c r="X3168" s="2" t="s">
        <v>2067</v>
      </c>
    </row>
    <row r="3169" spans="20:24" x14ac:dyDescent="0.25">
      <c r="T3169" s="2" t="s">
        <v>2064</v>
      </c>
      <c r="U3169" s="2" t="s">
        <v>2065</v>
      </c>
      <c r="V3169" s="2" t="s">
        <v>2066</v>
      </c>
      <c r="W3169" s="2" t="s">
        <v>2063</v>
      </c>
      <c r="X3169" s="2" t="s">
        <v>2062</v>
      </c>
    </row>
    <row r="3170" spans="20:24" x14ac:dyDescent="0.25">
      <c r="T3170" s="2" t="s">
        <v>2059</v>
      </c>
      <c r="U3170" s="2" t="s">
        <v>2060</v>
      </c>
      <c r="V3170" s="2" t="s">
        <v>2061</v>
      </c>
      <c r="W3170" s="2" t="s">
        <v>211</v>
      </c>
      <c r="X3170" s="2" t="s">
        <v>2055</v>
      </c>
    </row>
    <row r="3171" spans="20:24" x14ac:dyDescent="0.25">
      <c r="T3171" s="2" t="s">
        <v>2056</v>
      </c>
      <c r="U3171" s="2" t="s">
        <v>2057</v>
      </c>
      <c r="V3171" s="2" t="s">
        <v>2058</v>
      </c>
      <c r="W3171" s="2" t="s">
        <v>331</v>
      </c>
      <c r="X3171" s="2" t="s">
        <v>2055</v>
      </c>
    </row>
    <row r="3172" spans="20:24" x14ac:dyDescent="0.25">
      <c r="T3172" s="2" t="s">
        <v>2052</v>
      </c>
      <c r="U3172" s="2" t="s">
        <v>2053</v>
      </c>
      <c r="V3172" s="2" t="s">
        <v>2054</v>
      </c>
      <c r="W3172" s="2" t="s">
        <v>1146</v>
      </c>
      <c r="X3172" s="2" t="s">
        <v>2051</v>
      </c>
    </row>
    <row r="3173" spans="20:24" x14ac:dyDescent="0.25">
      <c r="T3173" s="2" t="s">
        <v>2048</v>
      </c>
      <c r="U3173" s="2" t="s">
        <v>2049</v>
      </c>
      <c r="V3173" s="2" t="s">
        <v>2050</v>
      </c>
      <c r="W3173" s="2" t="s">
        <v>2047</v>
      </c>
      <c r="X3173" s="2" t="s">
        <v>2046</v>
      </c>
    </row>
    <row r="3174" spans="20:24" x14ac:dyDescent="0.25">
      <c r="T3174" s="2" t="s">
        <v>17506</v>
      </c>
      <c r="U3174" s="2" t="s">
        <v>17505</v>
      </c>
      <c r="V3174" s="2" t="s">
        <v>17504</v>
      </c>
      <c r="W3174" s="2" t="s">
        <v>14636</v>
      </c>
      <c r="X3174" s="2" t="s">
        <v>17507</v>
      </c>
    </row>
    <row r="3175" spans="20:24" x14ac:dyDescent="0.25">
      <c r="T3175" s="2" t="s">
        <v>2043</v>
      </c>
      <c r="U3175" s="2" t="s">
        <v>2044</v>
      </c>
      <c r="V3175" s="2" t="s">
        <v>2045</v>
      </c>
      <c r="W3175" s="2" t="s">
        <v>706</v>
      </c>
      <c r="X3175" s="2" t="s">
        <v>2042</v>
      </c>
    </row>
    <row r="3176" spans="20:24" x14ac:dyDescent="0.25">
      <c r="T3176" s="2" t="s">
        <v>2038</v>
      </c>
      <c r="U3176" s="2" t="s">
        <v>2039</v>
      </c>
      <c r="V3176" s="2" t="s">
        <v>2040</v>
      </c>
      <c r="W3176" s="2" t="s">
        <v>557</v>
      </c>
      <c r="X3176" s="2" t="s">
        <v>2037</v>
      </c>
    </row>
    <row r="3177" spans="20:24" x14ac:dyDescent="0.25">
      <c r="T3177" s="2" t="s">
        <v>2034</v>
      </c>
      <c r="U3177" s="2" t="s">
        <v>2035</v>
      </c>
      <c r="V3177" s="2" t="s">
        <v>2036</v>
      </c>
      <c r="W3177" s="2" t="s">
        <v>129</v>
      </c>
      <c r="X3177" s="2" t="s">
        <v>2033</v>
      </c>
    </row>
    <row r="3178" spans="20:24" x14ac:dyDescent="0.25">
      <c r="T3178" s="2" t="s">
        <v>2030</v>
      </c>
      <c r="U3178" s="2" t="s">
        <v>2031</v>
      </c>
      <c r="V3178" s="2" t="s">
        <v>2032</v>
      </c>
      <c r="W3178" s="2" t="s">
        <v>1933</v>
      </c>
      <c r="X3178" s="2" t="s">
        <v>2029</v>
      </c>
    </row>
    <row r="3179" spans="20:24" x14ac:dyDescent="0.25">
      <c r="T3179" s="2" t="s">
        <v>2026</v>
      </c>
      <c r="U3179" s="2" t="s">
        <v>2027</v>
      </c>
      <c r="V3179" s="2" t="s">
        <v>2028</v>
      </c>
      <c r="W3179" s="2" t="s">
        <v>111</v>
      </c>
      <c r="X3179" s="2" t="s">
        <v>2025</v>
      </c>
    </row>
    <row r="3180" spans="20:24" x14ac:dyDescent="0.25">
      <c r="T3180" s="2" t="s">
        <v>2022</v>
      </c>
      <c r="U3180" s="2" t="s">
        <v>2023</v>
      </c>
      <c r="V3180" s="2" t="s">
        <v>2024</v>
      </c>
      <c r="W3180" s="2" t="s">
        <v>543</v>
      </c>
      <c r="X3180" s="2" t="s">
        <v>2021</v>
      </c>
    </row>
    <row r="3181" spans="20:24" x14ac:dyDescent="0.25">
      <c r="T3181" s="2" t="s">
        <v>2018</v>
      </c>
      <c r="U3181" s="2" t="s">
        <v>2019</v>
      </c>
      <c r="V3181" s="2" t="s">
        <v>2020</v>
      </c>
      <c r="W3181" s="2" t="s">
        <v>692</v>
      </c>
      <c r="X3181" s="2" t="s">
        <v>2017</v>
      </c>
    </row>
    <row r="3182" spans="20:24" x14ac:dyDescent="0.25">
      <c r="T3182" s="2" t="s">
        <v>2014</v>
      </c>
      <c r="U3182" s="2" t="s">
        <v>2015</v>
      </c>
      <c r="V3182" s="2" t="s">
        <v>2016</v>
      </c>
      <c r="W3182" s="2" t="s">
        <v>595</v>
      </c>
      <c r="X3182" s="2" t="s">
        <v>2013</v>
      </c>
    </row>
    <row r="3183" spans="20:24" x14ac:dyDescent="0.25">
      <c r="T3183" s="2" t="s">
        <v>2010</v>
      </c>
      <c r="U3183" s="2" t="s">
        <v>2011</v>
      </c>
      <c r="V3183" s="2" t="s">
        <v>2012</v>
      </c>
      <c r="W3183" s="2" t="s">
        <v>2009</v>
      </c>
      <c r="X3183" s="2" t="s">
        <v>2008</v>
      </c>
    </row>
    <row r="3184" spans="20:24" x14ac:dyDescent="0.25">
      <c r="T3184" s="2" t="s">
        <v>2005</v>
      </c>
      <c r="U3184" s="2" t="s">
        <v>2006</v>
      </c>
      <c r="V3184" s="2" t="s">
        <v>2007</v>
      </c>
      <c r="W3184" s="2" t="s">
        <v>1225</v>
      </c>
      <c r="X3184" s="2" t="s">
        <v>2004</v>
      </c>
    </row>
    <row r="3185" spans="20:24" x14ac:dyDescent="0.25">
      <c r="T3185" s="2" t="s">
        <v>17117</v>
      </c>
      <c r="U3185" s="2" t="s">
        <v>17116</v>
      </c>
      <c r="V3185" s="2" t="s">
        <v>17115</v>
      </c>
      <c r="W3185" s="2" t="s">
        <v>84</v>
      </c>
      <c r="X3185" s="2" t="s">
        <v>1994</v>
      </c>
    </row>
    <row r="3186" spans="20:24" x14ac:dyDescent="0.25">
      <c r="T3186" s="2" t="s">
        <v>2001</v>
      </c>
      <c r="U3186" s="2" t="s">
        <v>2002</v>
      </c>
      <c r="V3186" s="2" t="s">
        <v>2003</v>
      </c>
      <c r="W3186" s="2" t="s">
        <v>926</v>
      </c>
      <c r="X3186" s="2" t="s">
        <v>1994</v>
      </c>
    </row>
    <row r="3187" spans="20:24" x14ac:dyDescent="0.25">
      <c r="T3187" s="2" t="s">
        <v>1998</v>
      </c>
      <c r="U3187" s="2" t="s">
        <v>1999</v>
      </c>
      <c r="V3187" s="2" t="s">
        <v>2000</v>
      </c>
      <c r="W3187" s="2" t="s">
        <v>1933</v>
      </c>
      <c r="X3187" s="2" t="s">
        <v>1994</v>
      </c>
    </row>
    <row r="3188" spans="20:24" x14ac:dyDescent="0.25">
      <c r="T3188" s="2" t="s">
        <v>1995</v>
      </c>
      <c r="U3188" s="2" t="s">
        <v>1996</v>
      </c>
      <c r="V3188" s="2" t="s">
        <v>1997</v>
      </c>
      <c r="W3188" s="2" t="s">
        <v>193</v>
      </c>
      <c r="X3188" s="2" t="s">
        <v>1994</v>
      </c>
    </row>
    <row r="3189" spans="20:24" x14ac:dyDescent="0.25">
      <c r="T3189" s="2" t="s">
        <v>1991</v>
      </c>
      <c r="U3189" s="2" t="s">
        <v>1992</v>
      </c>
      <c r="V3189" s="2" t="s">
        <v>1993</v>
      </c>
      <c r="W3189" s="2" t="s">
        <v>1990</v>
      </c>
      <c r="X3189" s="2" t="s">
        <v>1982</v>
      </c>
    </row>
    <row r="3190" spans="20:24" x14ac:dyDescent="0.25">
      <c r="T3190" s="2" t="s">
        <v>1987</v>
      </c>
      <c r="U3190" s="2" t="s">
        <v>1988</v>
      </c>
      <c r="V3190" s="2" t="s">
        <v>1989</v>
      </c>
      <c r="W3190" s="2" t="s">
        <v>634</v>
      </c>
      <c r="X3190" s="2" t="s">
        <v>1982</v>
      </c>
    </row>
    <row r="3191" spans="20:24" x14ac:dyDescent="0.25">
      <c r="T3191" s="2" t="s">
        <v>1984</v>
      </c>
      <c r="U3191" s="2" t="s">
        <v>1985</v>
      </c>
      <c r="V3191" s="2" t="s">
        <v>1986</v>
      </c>
      <c r="W3191" s="2" t="s">
        <v>1983</v>
      </c>
      <c r="X3191" s="2" t="s">
        <v>1982</v>
      </c>
    </row>
    <row r="3192" spans="20:24" x14ac:dyDescent="0.25">
      <c r="T3192" s="2" t="s">
        <v>1979</v>
      </c>
      <c r="U3192" s="2" t="s">
        <v>1980</v>
      </c>
      <c r="V3192" s="2" t="s">
        <v>1981</v>
      </c>
      <c r="W3192" s="2" t="s">
        <v>173</v>
      </c>
      <c r="X3192" s="2" t="s">
        <v>1978</v>
      </c>
    </row>
    <row r="3193" spans="20:24" x14ac:dyDescent="0.25">
      <c r="T3193" s="2" t="s">
        <v>1975</v>
      </c>
      <c r="U3193" s="2" t="s">
        <v>1976</v>
      </c>
      <c r="V3193" s="2" t="s">
        <v>1977</v>
      </c>
      <c r="W3193" s="2" t="s">
        <v>1974</v>
      </c>
      <c r="X3193" s="2" t="s">
        <v>1973</v>
      </c>
    </row>
    <row r="3194" spans="20:24" x14ac:dyDescent="0.25">
      <c r="T3194" s="2" t="s">
        <v>1970</v>
      </c>
      <c r="U3194" s="2" t="s">
        <v>1971</v>
      </c>
      <c r="V3194" s="2" t="s">
        <v>1972</v>
      </c>
      <c r="W3194" s="2" t="s">
        <v>107</v>
      </c>
      <c r="X3194" s="2" t="s">
        <v>1969</v>
      </c>
    </row>
    <row r="3195" spans="20:24" x14ac:dyDescent="0.25">
      <c r="T3195" s="2" t="s">
        <v>18062</v>
      </c>
      <c r="U3195" s="2" t="s">
        <v>18061</v>
      </c>
      <c r="V3195" s="2" t="s">
        <v>18060</v>
      </c>
      <c r="W3195" s="2" t="s">
        <v>1061</v>
      </c>
      <c r="X3195" s="2" t="s">
        <v>1969</v>
      </c>
    </row>
    <row r="3196" spans="20:24" x14ac:dyDescent="0.25">
      <c r="T3196" s="2" t="s">
        <v>1966</v>
      </c>
      <c r="U3196" s="2" t="s">
        <v>1967</v>
      </c>
      <c r="V3196" s="2" t="s">
        <v>1968</v>
      </c>
      <c r="W3196" s="2" t="s">
        <v>1965</v>
      </c>
      <c r="X3196" s="2" t="s">
        <v>1960</v>
      </c>
    </row>
    <row r="3197" spans="20:24" x14ac:dyDescent="0.25">
      <c r="T3197" s="2" t="s">
        <v>1962</v>
      </c>
      <c r="U3197" s="2" t="s">
        <v>1963</v>
      </c>
      <c r="V3197" s="2" t="s">
        <v>1964</v>
      </c>
      <c r="W3197" s="2" t="s">
        <v>1961</v>
      </c>
      <c r="X3197" s="2" t="s">
        <v>1960</v>
      </c>
    </row>
    <row r="3198" spans="20:24" x14ac:dyDescent="0.25">
      <c r="T3198" s="2" t="s">
        <v>1957</v>
      </c>
      <c r="U3198" s="2" t="s">
        <v>1958</v>
      </c>
      <c r="V3198" s="2" t="s">
        <v>1959</v>
      </c>
      <c r="W3198" s="2" t="s">
        <v>557</v>
      </c>
      <c r="X3198" s="2" t="s">
        <v>1956</v>
      </c>
    </row>
    <row r="3199" spans="20:24" x14ac:dyDescent="0.25">
      <c r="T3199" s="2" t="s">
        <v>1953</v>
      </c>
      <c r="U3199" s="2" t="s">
        <v>1954</v>
      </c>
      <c r="V3199" s="2" t="s">
        <v>1955</v>
      </c>
      <c r="W3199" s="2" t="s">
        <v>248</v>
      </c>
      <c r="X3199" s="2" t="s">
        <v>1952</v>
      </c>
    </row>
    <row r="3200" spans="20:24" x14ac:dyDescent="0.25">
      <c r="T3200" s="2" t="s">
        <v>1948</v>
      </c>
      <c r="U3200" s="2" t="s">
        <v>1949</v>
      </c>
      <c r="V3200" s="2" t="s">
        <v>1950</v>
      </c>
      <c r="W3200" s="2" t="s">
        <v>367</v>
      </c>
      <c r="X3200" s="2" t="s">
        <v>1947</v>
      </c>
    </row>
    <row r="3201" spans="20:24" x14ac:dyDescent="0.25">
      <c r="T3201" s="2" t="s">
        <v>1944</v>
      </c>
      <c r="U3201" s="2" t="s">
        <v>1945</v>
      </c>
      <c r="V3201" s="2" t="s">
        <v>1946</v>
      </c>
      <c r="W3201" s="2" t="s">
        <v>1391</v>
      </c>
      <c r="X3201" s="2" t="s">
        <v>1943</v>
      </c>
    </row>
    <row r="3202" spans="20:24" x14ac:dyDescent="0.25">
      <c r="T3202" s="2" t="s">
        <v>1940</v>
      </c>
      <c r="U3202" s="2" t="s">
        <v>1941</v>
      </c>
      <c r="V3202" s="2" t="s">
        <v>1942</v>
      </c>
      <c r="W3202" s="2" t="s">
        <v>678</v>
      </c>
      <c r="X3202" s="2" t="s">
        <v>1937</v>
      </c>
    </row>
    <row r="3203" spans="20:24" x14ac:dyDescent="0.25">
      <c r="T3203" s="2" t="s">
        <v>14377</v>
      </c>
      <c r="U3203" s="2" t="s">
        <v>1938</v>
      </c>
      <c r="V3203" s="2" t="s">
        <v>1939</v>
      </c>
      <c r="W3203" s="2" t="s">
        <v>14378</v>
      </c>
      <c r="X3203" s="2" t="s">
        <v>1937</v>
      </c>
    </row>
    <row r="3204" spans="20:24" x14ac:dyDescent="0.25">
      <c r="T3204" s="2" t="s">
        <v>1934</v>
      </c>
      <c r="U3204" s="2" t="s">
        <v>1935</v>
      </c>
      <c r="V3204" s="2" t="s">
        <v>1936</v>
      </c>
      <c r="W3204" s="2" t="s">
        <v>1933</v>
      </c>
      <c r="X3204" s="2" t="s">
        <v>1932</v>
      </c>
    </row>
    <row r="3205" spans="20:24" x14ac:dyDescent="0.25">
      <c r="T3205" s="2" t="s">
        <v>17120</v>
      </c>
      <c r="U3205" s="2" t="s">
        <v>17119</v>
      </c>
      <c r="V3205" s="2" t="s">
        <v>17118</v>
      </c>
      <c r="W3205" s="2" t="s">
        <v>726</v>
      </c>
      <c r="X3205" s="2" t="s">
        <v>17121</v>
      </c>
    </row>
    <row r="3206" spans="20:24" x14ac:dyDescent="0.25">
      <c r="T3206" s="2" t="s">
        <v>1929</v>
      </c>
      <c r="U3206" s="2" t="s">
        <v>1930</v>
      </c>
      <c r="V3206" s="2" t="s">
        <v>1931</v>
      </c>
      <c r="W3206" s="2" t="s">
        <v>726</v>
      </c>
      <c r="X3206" s="2" t="s">
        <v>1922</v>
      </c>
    </row>
    <row r="3207" spans="20:24" x14ac:dyDescent="0.25">
      <c r="T3207" s="2" t="s">
        <v>1926</v>
      </c>
      <c r="U3207" s="2" t="s">
        <v>1927</v>
      </c>
      <c r="V3207" s="2" t="s">
        <v>1928</v>
      </c>
      <c r="W3207" s="2" t="s">
        <v>539</v>
      </c>
      <c r="X3207" s="2" t="s">
        <v>1922</v>
      </c>
    </row>
    <row r="3208" spans="20:24" x14ac:dyDescent="0.25">
      <c r="T3208" s="2" t="s">
        <v>1923</v>
      </c>
      <c r="U3208" s="2" t="s">
        <v>1924</v>
      </c>
      <c r="V3208" s="2" t="s">
        <v>1925</v>
      </c>
      <c r="W3208" s="2" t="s">
        <v>405</v>
      </c>
      <c r="X3208" s="2" t="s">
        <v>1922</v>
      </c>
    </row>
    <row r="3209" spans="20:24" x14ac:dyDescent="0.25">
      <c r="T3209" s="2" t="s">
        <v>1919</v>
      </c>
      <c r="U3209" s="2" t="s">
        <v>1920</v>
      </c>
      <c r="V3209" s="2" t="s">
        <v>1921</v>
      </c>
      <c r="W3209" s="2" t="s">
        <v>1918</v>
      </c>
      <c r="X3209" s="2" t="s">
        <v>1917</v>
      </c>
    </row>
    <row r="3210" spans="20:24" x14ac:dyDescent="0.25">
      <c r="T3210" s="2" t="s">
        <v>1914</v>
      </c>
      <c r="U3210" s="2" t="s">
        <v>1915</v>
      </c>
      <c r="V3210" s="2" t="s">
        <v>1916</v>
      </c>
      <c r="W3210" s="2" t="s">
        <v>1913</v>
      </c>
      <c r="X3210" s="2" t="s">
        <v>1912</v>
      </c>
    </row>
    <row r="3211" spans="20:24" x14ac:dyDescent="0.25">
      <c r="T3211" s="2" t="s">
        <v>1909</v>
      </c>
      <c r="U3211" s="2" t="s">
        <v>1910</v>
      </c>
      <c r="V3211" s="2" t="s">
        <v>1911</v>
      </c>
      <c r="W3211" s="2" t="s">
        <v>1908</v>
      </c>
      <c r="X3211" s="2" t="s">
        <v>1907</v>
      </c>
    </row>
    <row r="3212" spans="20:24" x14ac:dyDescent="0.25">
      <c r="T3212" s="2" t="s">
        <v>1904</v>
      </c>
      <c r="U3212" s="2" t="s">
        <v>1905</v>
      </c>
      <c r="V3212" s="2" t="s">
        <v>1906</v>
      </c>
      <c r="W3212" s="2" t="s">
        <v>1903</v>
      </c>
      <c r="X3212" s="2" t="s">
        <v>1902</v>
      </c>
    </row>
    <row r="3213" spans="20:24" x14ac:dyDescent="0.25">
      <c r="T3213" s="2" t="s">
        <v>1899</v>
      </c>
      <c r="U3213" s="2" t="s">
        <v>1900</v>
      </c>
      <c r="V3213" s="2" t="s">
        <v>1901</v>
      </c>
      <c r="W3213" s="2" t="s">
        <v>1898</v>
      </c>
      <c r="X3213" s="2" t="s">
        <v>1897</v>
      </c>
    </row>
    <row r="3214" spans="20:24" x14ac:dyDescent="0.25">
      <c r="T3214" s="2" t="s">
        <v>1894</v>
      </c>
      <c r="U3214" s="2" t="s">
        <v>1895</v>
      </c>
      <c r="V3214" s="2" t="s">
        <v>1896</v>
      </c>
      <c r="W3214" s="2" t="s">
        <v>1530</v>
      </c>
      <c r="X3214" s="2" t="s">
        <v>1893</v>
      </c>
    </row>
    <row r="3215" spans="20:24" x14ac:dyDescent="0.25">
      <c r="T3215" s="2" t="s">
        <v>1890</v>
      </c>
      <c r="U3215" s="2" t="s">
        <v>1891</v>
      </c>
      <c r="V3215" s="2" t="s">
        <v>1892</v>
      </c>
      <c r="W3215" s="2" t="s">
        <v>1889</v>
      </c>
      <c r="X3215" s="2" t="s">
        <v>1888</v>
      </c>
    </row>
    <row r="3216" spans="20:24" x14ac:dyDescent="0.25">
      <c r="T3216" s="2" t="s">
        <v>1885</v>
      </c>
      <c r="U3216" s="2" t="s">
        <v>1886</v>
      </c>
      <c r="V3216" s="2" t="s">
        <v>1887</v>
      </c>
      <c r="W3216" s="2" t="s">
        <v>396</v>
      </c>
      <c r="X3216" s="2" t="s">
        <v>1884</v>
      </c>
    </row>
    <row r="3217" spans="20:24" x14ac:dyDescent="0.25">
      <c r="T3217" s="2" t="s">
        <v>1881</v>
      </c>
      <c r="U3217" s="2" t="s">
        <v>1882</v>
      </c>
      <c r="V3217" s="2" t="s">
        <v>1883</v>
      </c>
      <c r="W3217" s="2" t="s">
        <v>1880</v>
      </c>
      <c r="X3217" s="2" t="s">
        <v>1879</v>
      </c>
    </row>
    <row r="3218" spans="20:24" x14ac:dyDescent="0.25">
      <c r="T3218" s="2" t="s">
        <v>1876</v>
      </c>
      <c r="U3218" s="2" t="s">
        <v>1877</v>
      </c>
      <c r="V3218" s="2" t="s">
        <v>1878</v>
      </c>
      <c r="W3218" s="2" t="s">
        <v>1875</v>
      </c>
      <c r="X3218" s="2" t="s">
        <v>1874</v>
      </c>
    </row>
    <row r="3219" spans="20:24" x14ac:dyDescent="0.25">
      <c r="T3219" s="2" t="s">
        <v>1871</v>
      </c>
      <c r="U3219" s="2" t="s">
        <v>1872</v>
      </c>
      <c r="V3219" s="2" t="s">
        <v>1873</v>
      </c>
      <c r="W3219" s="2" t="s">
        <v>374</v>
      </c>
      <c r="X3219" s="2" t="s">
        <v>1870</v>
      </c>
    </row>
    <row r="3220" spans="20:24" x14ac:dyDescent="0.25">
      <c r="T3220" s="2" t="s">
        <v>1867</v>
      </c>
      <c r="U3220" s="2" t="s">
        <v>1868</v>
      </c>
      <c r="V3220" s="2" t="s">
        <v>1869</v>
      </c>
      <c r="W3220" s="2" t="s">
        <v>765</v>
      </c>
      <c r="X3220" s="2" t="s">
        <v>1866</v>
      </c>
    </row>
    <row r="3221" spans="20:24" x14ac:dyDescent="0.25">
      <c r="T3221" s="2" t="s">
        <v>1863</v>
      </c>
      <c r="U3221" s="2" t="s">
        <v>1864</v>
      </c>
      <c r="V3221" s="2" t="s">
        <v>1865</v>
      </c>
      <c r="W3221" s="2" t="s">
        <v>1862</v>
      </c>
      <c r="X3221" s="2" t="s">
        <v>1861</v>
      </c>
    </row>
    <row r="3222" spans="20:24" x14ac:dyDescent="0.25">
      <c r="T3222" s="2" t="s">
        <v>1858</v>
      </c>
      <c r="U3222" s="2" t="s">
        <v>1859</v>
      </c>
      <c r="V3222" s="2" t="s">
        <v>1860</v>
      </c>
      <c r="W3222" s="2" t="s">
        <v>1238</v>
      </c>
      <c r="X3222" s="2" t="s">
        <v>1857</v>
      </c>
    </row>
    <row r="3223" spans="20:24" x14ac:dyDescent="0.25">
      <c r="T3223" s="2" t="s">
        <v>1854</v>
      </c>
      <c r="U3223" s="2" t="s">
        <v>1855</v>
      </c>
      <c r="V3223" s="2" t="s">
        <v>1856</v>
      </c>
      <c r="W3223" s="2" t="s">
        <v>1853</v>
      </c>
      <c r="X3223" s="2" t="s">
        <v>1852</v>
      </c>
    </row>
    <row r="3224" spans="20:24" x14ac:dyDescent="0.25">
      <c r="T3224" s="2" t="s">
        <v>1849</v>
      </c>
      <c r="U3224" s="2" t="s">
        <v>1850</v>
      </c>
      <c r="V3224" s="2" t="s">
        <v>1851</v>
      </c>
      <c r="W3224" s="2" t="s">
        <v>1848</v>
      </c>
      <c r="X3224" s="2" t="s">
        <v>1847</v>
      </c>
    </row>
    <row r="3225" spans="20:24" x14ac:dyDescent="0.25">
      <c r="T3225" s="2" t="s">
        <v>1844</v>
      </c>
      <c r="U3225" s="2" t="s">
        <v>1845</v>
      </c>
      <c r="V3225" s="2" t="s">
        <v>1846</v>
      </c>
      <c r="W3225" s="2" t="s">
        <v>216</v>
      </c>
      <c r="X3225" s="2" t="s">
        <v>1843</v>
      </c>
    </row>
    <row r="3226" spans="20:24" x14ac:dyDescent="0.25">
      <c r="T3226" s="2" t="s">
        <v>1840</v>
      </c>
      <c r="U3226" s="2" t="s">
        <v>1841</v>
      </c>
      <c r="V3226" s="2" t="s">
        <v>1842</v>
      </c>
      <c r="W3226" s="2" t="s">
        <v>1839</v>
      </c>
      <c r="X3226" s="2" t="s">
        <v>1838</v>
      </c>
    </row>
    <row r="3227" spans="20:24" x14ac:dyDescent="0.25">
      <c r="T3227" s="2" t="s">
        <v>1835</v>
      </c>
      <c r="U3227" s="2" t="s">
        <v>1836</v>
      </c>
      <c r="V3227" s="2" t="s">
        <v>1837</v>
      </c>
      <c r="W3227" s="2" t="s">
        <v>606</v>
      </c>
      <c r="X3227" s="2" t="s">
        <v>1834</v>
      </c>
    </row>
    <row r="3228" spans="20:24" x14ac:dyDescent="0.25">
      <c r="T3228" s="2" t="s">
        <v>1831</v>
      </c>
      <c r="U3228" s="2" t="s">
        <v>1832</v>
      </c>
      <c r="V3228" s="2" t="s">
        <v>1833</v>
      </c>
      <c r="W3228" s="2" t="s">
        <v>1830</v>
      </c>
      <c r="X3228" s="2" t="s">
        <v>1829</v>
      </c>
    </row>
    <row r="3229" spans="20:24" x14ac:dyDescent="0.25">
      <c r="T3229" s="2" t="s">
        <v>1826</v>
      </c>
      <c r="U3229" s="2" t="s">
        <v>1827</v>
      </c>
      <c r="V3229" s="2" t="s">
        <v>1828</v>
      </c>
      <c r="W3229" s="2" t="s">
        <v>1825</v>
      </c>
      <c r="X3229" s="2" t="s">
        <v>1824</v>
      </c>
    </row>
    <row r="3230" spans="20:24" x14ac:dyDescent="0.25">
      <c r="T3230" s="2" t="s">
        <v>1820</v>
      </c>
      <c r="U3230" s="2" t="s">
        <v>1821</v>
      </c>
      <c r="V3230" s="2" t="s">
        <v>1822</v>
      </c>
      <c r="W3230" s="2" t="s">
        <v>193</v>
      </c>
      <c r="X3230" s="2" t="s">
        <v>1819</v>
      </c>
    </row>
    <row r="3231" spans="20:24" x14ac:dyDescent="0.25">
      <c r="T3231" s="2" t="s">
        <v>1816</v>
      </c>
      <c r="U3231" s="2" t="s">
        <v>1817</v>
      </c>
      <c r="V3231" s="2" t="s">
        <v>1818</v>
      </c>
      <c r="W3231" s="2" t="s">
        <v>543</v>
      </c>
      <c r="X3231" s="2" t="s">
        <v>1808</v>
      </c>
    </row>
    <row r="3232" spans="20:24" x14ac:dyDescent="0.25">
      <c r="T3232" s="2" t="s">
        <v>1813</v>
      </c>
      <c r="U3232" s="2" t="s">
        <v>1814</v>
      </c>
      <c r="V3232" s="2" t="s">
        <v>1815</v>
      </c>
      <c r="W3232" s="2" t="s">
        <v>147</v>
      </c>
      <c r="X3232" s="2" t="s">
        <v>1808</v>
      </c>
    </row>
    <row r="3233" spans="20:24" x14ac:dyDescent="0.25">
      <c r="T3233" s="2" t="s">
        <v>1810</v>
      </c>
      <c r="U3233" s="2" t="s">
        <v>1811</v>
      </c>
      <c r="V3233" s="2" t="s">
        <v>1812</v>
      </c>
      <c r="W3233" s="2" t="s">
        <v>1809</v>
      </c>
      <c r="X3233" s="2" t="s">
        <v>1808</v>
      </c>
    </row>
    <row r="3234" spans="20:24" x14ac:dyDescent="0.25">
      <c r="T3234" s="2" t="s">
        <v>1805</v>
      </c>
      <c r="U3234" s="2" t="s">
        <v>1806</v>
      </c>
      <c r="V3234" s="2" t="s">
        <v>1807</v>
      </c>
      <c r="W3234" s="2" t="s">
        <v>557</v>
      </c>
      <c r="X3234" s="2" t="s">
        <v>1804</v>
      </c>
    </row>
    <row r="3235" spans="20:24" x14ac:dyDescent="0.25">
      <c r="T3235" s="2" t="s">
        <v>1801</v>
      </c>
      <c r="U3235" s="2" t="s">
        <v>1802</v>
      </c>
      <c r="V3235" s="2" t="s">
        <v>1803</v>
      </c>
      <c r="W3235" s="2" t="s">
        <v>543</v>
      </c>
      <c r="X3235" s="2" t="s">
        <v>1800</v>
      </c>
    </row>
    <row r="3236" spans="20:24" x14ac:dyDescent="0.25">
      <c r="T3236" s="2" t="s">
        <v>1797</v>
      </c>
      <c r="U3236" s="2" t="s">
        <v>1798</v>
      </c>
      <c r="V3236" s="2" t="s">
        <v>1799</v>
      </c>
      <c r="W3236" s="2" t="s">
        <v>1796</v>
      </c>
      <c r="X3236" s="2" t="s">
        <v>1795</v>
      </c>
    </row>
    <row r="3237" spans="20:24" x14ac:dyDescent="0.25">
      <c r="T3237" s="2" t="s">
        <v>1792</v>
      </c>
      <c r="U3237" s="2" t="s">
        <v>1793</v>
      </c>
      <c r="V3237" s="2" t="s">
        <v>1794</v>
      </c>
      <c r="W3237" s="2" t="s">
        <v>1791</v>
      </c>
      <c r="X3237" s="2" t="s">
        <v>1790</v>
      </c>
    </row>
    <row r="3238" spans="20:24" x14ac:dyDescent="0.25">
      <c r="T3238" s="2" t="s">
        <v>1787</v>
      </c>
      <c r="U3238" s="2" t="s">
        <v>1788</v>
      </c>
      <c r="V3238" s="2" t="s">
        <v>1789</v>
      </c>
      <c r="W3238" s="2" t="s">
        <v>173</v>
      </c>
      <c r="X3238" s="2" t="s">
        <v>1786</v>
      </c>
    </row>
    <row r="3239" spans="20:24" x14ac:dyDescent="0.25">
      <c r="T3239" s="2" t="s">
        <v>1783</v>
      </c>
      <c r="U3239" s="2" t="s">
        <v>1784</v>
      </c>
      <c r="V3239" s="2" t="s">
        <v>1785</v>
      </c>
      <c r="W3239" s="2" t="s">
        <v>539</v>
      </c>
      <c r="X3239" s="2" t="s">
        <v>492</v>
      </c>
    </row>
    <row r="3240" spans="20:24" x14ac:dyDescent="0.25">
      <c r="T3240" s="2" t="s">
        <v>1780</v>
      </c>
      <c r="U3240" s="2" t="s">
        <v>1781</v>
      </c>
      <c r="V3240" s="2" t="s">
        <v>1782</v>
      </c>
      <c r="W3240" s="2" t="s">
        <v>277</v>
      </c>
      <c r="X3240" s="2" t="s">
        <v>1779</v>
      </c>
    </row>
    <row r="3241" spans="20:24" x14ac:dyDescent="0.25">
      <c r="T3241" s="2" t="s">
        <v>1776</v>
      </c>
      <c r="U3241" s="2" t="s">
        <v>1777</v>
      </c>
      <c r="V3241" s="2" t="s">
        <v>1778</v>
      </c>
      <c r="W3241" s="2" t="s">
        <v>438</v>
      </c>
      <c r="X3241" s="2" t="s">
        <v>1775</v>
      </c>
    </row>
    <row r="3242" spans="20:24" x14ac:dyDescent="0.25">
      <c r="T3242" s="2" t="s">
        <v>14793</v>
      </c>
      <c r="U3242" s="2" t="s">
        <v>14792</v>
      </c>
      <c r="V3242" s="2" t="s">
        <v>14791</v>
      </c>
      <c r="W3242" s="2" t="s">
        <v>14794</v>
      </c>
      <c r="X3242" s="2" t="s">
        <v>1775</v>
      </c>
    </row>
    <row r="3243" spans="20:24" x14ac:dyDescent="0.25">
      <c r="T3243" s="2" t="s">
        <v>1772</v>
      </c>
      <c r="U3243" s="2" t="s">
        <v>1773</v>
      </c>
      <c r="V3243" s="2" t="s">
        <v>1774</v>
      </c>
      <c r="W3243" s="2" t="s">
        <v>107</v>
      </c>
      <c r="X3243" s="2" t="s">
        <v>1771</v>
      </c>
    </row>
    <row r="3244" spans="20:24" x14ac:dyDescent="0.25">
      <c r="T3244" s="2" t="s">
        <v>1768</v>
      </c>
      <c r="U3244" s="2" t="s">
        <v>1769</v>
      </c>
      <c r="V3244" s="2" t="s">
        <v>1770</v>
      </c>
      <c r="W3244" s="2" t="s">
        <v>1640</v>
      </c>
      <c r="X3244" s="2" t="s">
        <v>1767</v>
      </c>
    </row>
    <row r="3245" spans="20:24" x14ac:dyDescent="0.25">
      <c r="T3245" s="2" t="s">
        <v>1764</v>
      </c>
      <c r="U3245" s="2" t="s">
        <v>1765</v>
      </c>
      <c r="V3245" s="2" t="s">
        <v>1766</v>
      </c>
      <c r="W3245" s="2" t="s">
        <v>147</v>
      </c>
      <c r="X3245" s="2" t="s">
        <v>1760</v>
      </c>
    </row>
    <row r="3246" spans="20:24" x14ac:dyDescent="0.25">
      <c r="T3246" s="2" t="s">
        <v>1761</v>
      </c>
      <c r="U3246" s="2" t="s">
        <v>1762</v>
      </c>
      <c r="V3246" s="2" t="s">
        <v>1763</v>
      </c>
      <c r="W3246" s="2" t="s">
        <v>606</v>
      </c>
      <c r="X3246" s="2" t="s">
        <v>1760</v>
      </c>
    </row>
    <row r="3247" spans="20:24" x14ac:dyDescent="0.25">
      <c r="T3247" s="2" t="s">
        <v>1757</v>
      </c>
      <c r="U3247" s="2" t="s">
        <v>1758</v>
      </c>
      <c r="V3247" s="2" t="s">
        <v>1759</v>
      </c>
      <c r="W3247" s="2" t="s">
        <v>555</v>
      </c>
      <c r="X3247" s="2" t="s">
        <v>1756</v>
      </c>
    </row>
    <row r="3248" spans="20:24" x14ac:dyDescent="0.25">
      <c r="T3248" s="2" t="s">
        <v>1753</v>
      </c>
      <c r="U3248" s="2" t="s">
        <v>1754</v>
      </c>
      <c r="V3248" s="2" t="s">
        <v>1755</v>
      </c>
      <c r="W3248" s="2" t="s">
        <v>1189</v>
      </c>
      <c r="X3248" s="2" t="s">
        <v>1752</v>
      </c>
    </row>
    <row r="3249" spans="20:24" x14ac:dyDescent="0.25">
      <c r="T3249" s="2" t="s">
        <v>1749</v>
      </c>
      <c r="U3249" s="2" t="s">
        <v>1750</v>
      </c>
      <c r="V3249" s="2" t="s">
        <v>1751</v>
      </c>
      <c r="W3249" s="2" t="s">
        <v>1748</v>
      </c>
      <c r="X3249" s="2" t="s">
        <v>1747</v>
      </c>
    </row>
    <row r="3250" spans="20:24" x14ac:dyDescent="0.25">
      <c r="T3250" s="2" t="s">
        <v>1744</v>
      </c>
      <c r="U3250" s="2" t="s">
        <v>1745</v>
      </c>
      <c r="V3250" s="2" t="s">
        <v>1746</v>
      </c>
      <c r="W3250" s="2" t="s">
        <v>1743</v>
      </c>
      <c r="X3250" s="2" t="s">
        <v>735</v>
      </c>
    </row>
    <row r="3251" spans="20:24" x14ac:dyDescent="0.25">
      <c r="T3251" s="2" t="s">
        <v>1740</v>
      </c>
      <c r="U3251" s="2" t="s">
        <v>1741</v>
      </c>
      <c r="V3251" s="2" t="s">
        <v>1742</v>
      </c>
      <c r="W3251" s="2" t="s">
        <v>207</v>
      </c>
      <c r="X3251" s="2" t="s">
        <v>735</v>
      </c>
    </row>
    <row r="3252" spans="20:24" x14ac:dyDescent="0.25">
      <c r="T3252" s="2" t="s">
        <v>1737</v>
      </c>
      <c r="U3252" s="2" t="s">
        <v>1738</v>
      </c>
      <c r="V3252" s="2" t="s">
        <v>1739</v>
      </c>
      <c r="W3252" s="2" t="s">
        <v>299</v>
      </c>
      <c r="X3252" s="2" t="s">
        <v>735</v>
      </c>
    </row>
    <row r="3253" spans="20:24" x14ac:dyDescent="0.25">
      <c r="T3253" s="2" t="s">
        <v>1734</v>
      </c>
      <c r="U3253" s="2" t="s">
        <v>1735</v>
      </c>
      <c r="V3253" s="2" t="s">
        <v>1736</v>
      </c>
      <c r="W3253" s="2" t="s">
        <v>1733</v>
      </c>
      <c r="X3253" s="2" t="s">
        <v>735</v>
      </c>
    </row>
    <row r="3254" spans="20:24" x14ac:dyDescent="0.25">
      <c r="T3254" s="2" t="s">
        <v>1730</v>
      </c>
      <c r="U3254" s="2" t="s">
        <v>1731</v>
      </c>
      <c r="V3254" s="2" t="s">
        <v>1732</v>
      </c>
      <c r="W3254" s="2" t="s">
        <v>595</v>
      </c>
      <c r="X3254" s="2" t="s">
        <v>735</v>
      </c>
    </row>
    <row r="3255" spans="20:24" x14ac:dyDescent="0.25">
      <c r="T3255" s="2" t="s">
        <v>1727</v>
      </c>
      <c r="U3255" s="2" t="s">
        <v>1728</v>
      </c>
      <c r="V3255" s="2" t="s">
        <v>1729</v>
      </c>
      <c r="W3255" s="2" t="s">
        <v>1608</v>
      </c>
      <c r="X3255" s="2" t="s">
        <v>1698</v>
      </c>
    </row>
    <row r="3256" spans="20:24" x14ac:dyDescent="0.25">
      <c r="T3256" s="2" t="s">
        <v>1724</v>
      </c>
      <c r="U3256" s="2" t="s">
        <v>1725</v>
      </c>
      <c r="V3256" s="2" t="s">
        <v>1726</v>
      </c>
      <c r="W3256" s="2" t="s">
        <v>1723</v>
      </c>
      <c r="X3256" s="2" t="s">
        <v>1698</v>
      </c>
    </row>
    <row r="3257" spans="20:24" x14ac:dyDescent="0.25">
      <c r="T3257" s="2" t="s">
        <v>1720</v>
      </c>
      <c r="U3257" s="2" t="s">
        <v>1721</v>
      </c>
      <c r="V3257" s="2" t="s">
        <v>1722</v>
      </c>
      <c r="W3257" s="2" t="s">
        <v>478</v>
      </c>
      <c r="X3257" s="2" t="s">
        <v>1698</v>
      </c>
    </row>
    <row r="3258" spans="20:24" x14ac:dyDescent="0.25">
      <c r="T3258" s="2" t="s">
        <v>1717</v>
      </c>
      <c r="U3258" s="2" t="s">
        <v>1718</v>
      </c>
      <c r="V3258" s="2" t="s">
        <v>1719</v>
      </c>
      <c r="W3258" s="2" t="s">
        <v>1184</v>
      </c>
      <c r="X3258" s="2" t="s">
        <v>1698</v>
      </c>
    </row>
    <row r="3259" spans="20:24" x14ac:dyDescent="0.25">
      <c r="T3259" s="2" t="s">
        <v>1714</v>
      </c>
      <c r="U3259" s="2" t="s">
        <v>1715</v>
      </c>
      <c r="V3259" s="2" t="s">
        <v>1716</v>
      </c>
      <c r="W3259" s="2" t="s">
        <v>1713</v>
      </c>
      <c r="X3259" s="2" t="s">
        <v>1698</v>
      </c>
    </row>
    <row r="3260" spans="20:24" x14ac:dyDescent="0.25">
      <c r="T3260" s="2" t="s">
        <v>1710</v>
      </c>
      <c r="U3260" s="2" t="s">
        <v>1711</v>
      </c>
      <c r="V3260" s="2" t="s">
        <v>1712</v>
      </c>
      <c r="W3260" s="2" t="s">
        <v>1709</v>
      </c>
      <c r="X3260" s="2" t="s">
        <v>1698</v>
      </c>
    </row>
    <row r="3261" spans="20:24" x14ac:dyDescent="0.25">
      <c r="T3261" s="2" t="s">
        <v>1706</v>
      </c>
      <c r="U3261" s="2" t="s">
        <v>1707</v>
      </c>
      <c r="V3261" s="2" t="s">
        <v>1708</v>
      </c>
      <c r="W3261" s="2" t="s">
        <v>609</v>
      </c>
      <c r="X3261" s="2" t="s">
        <v>1698</v>
      </c>
    </row>
    <row r="3262" spans="20:24" x14ac:dyDescent="0.25">
      <c r="T3262" s="2" t="s">
        <v>1703</v>
      </c>
      <c r="U3262" s="2" t="s">
        <v>1704</v>
      </c>
      <c r="V3262" s="2" t="s">
        <v>1705</v>
      </c>
      <c r="W3262" s="2" t="s">
        <v>1702</v>
      </c>
      <c r="X3262" s="2" t="s">
        <v>1698</v>
      </c>
    </row>
    <row r="3263" spans="20:24" x14ac:dyDescent="0.25">
      <c r="T3263" s="2" t="s">
        <v>1699</v>
      </c>
      <c r="U3263" s="2" t="s">
        <v>1700</v>
      </c>
      <c r="V3263" s="2" t="s">
        <v>1701</v>
      </c>
      <c r="W3263" s="2" t="s">
        <v>1640</v>
      </c>
      <c r="X3263" s="2" t="s">
        <v>1698</v>
      </c>
    </row>
    <row r="3264" spans="20:24" x14ac:dyDescent="0.25">
      <c r="T3264" s="2" t="s">
        <v>1695</v>
      </c>
      <c r="U3264" s="2" t="s">
        <v>1696</v>
      </c>
      <c r="V3264" s="2" t="s">
        <v>1697</v>
      </c>
      <c r="W3264" s="2" t="s">
        <v>1694</v>
      </c>
      <c r="X3264" s="2" t="s">
        <v>1688</v>
      </c>
    </row>
    <row r="3265" spans="20:24" x14ac:dyDescent="0.25">
      <c r="T3265" s="2" t="s">
        <v>1691</v>
      </c>
      <c r="U3265" s="2" t="s">
        <v>1692</v>
      </c>
      <c r="V3265" s="2" t="s">
        <v>1693</v>
      </c>
      <c r="W3265" s="2" t="s">
        <v>634</v>
      </c>
      <c r="X3265" s="2" t="s">
        <v>1688</v>
      </c>
    </row>
    <row r="3266" spans="20:24" x14ac:dyDescent="0.25">
      <c r="T3266" s="2" t="s">
        <v>1689</v>
      </c>
      <c r="U3266" s="2" t="s">
        <v>1690</v>
      </c>
      <c r="V3266" s="2" t="s">
        <v>17300</v>
      </c>
      <c r="W3266" s="2" t="s">
        <v>163</v>
      </c>
      <c r="X3266" s="2" t="s">
        <v>1688</v>
      </c>
    </row>
    <row r="3267" spans="20:24" x14ac:dyDescent="0.25">
      <c r="T3267" s="2" t="s">
        <v>1685</v>
      </c>
      <c r="U3267" s="2" t="s">
        <v>1686</v>
      </c>
      <c r="V3267" s="2" t="s">
        <v>1687</v>
      </c>
      <c r="W3267" s="2" t="s">
        <v>1584</v>
      </c>
      <c r="X3267" s="2" t="s">
        <v>1684</v>
      </c>
    </row>
    <row r="3268" spans="20:24" x14ac:dyDescent="0.25">
      <c r="T3268" s="2" t="s">
        <v>1681</v>
      </c>
      <c r="U3268" s="2" t="s">
        <v>1682</v>
      </c>
      <c r="V3268" s="2" t="s">
        <v>1683</v>
      </c>
      <c r="W3268" s="2" t="s">
        <v>1680</v>
      </c>
      <c r="X3268" s="2" t="s">
        <v>1679</v>
      </c>
    </row>
    <row r="3269" spans="20:24" x14ac:dyDescent="0.25">
      <c r="T3269" s="2" t="s">
        <v>1676</v>
      </c>
      <c r="U3269" s="2" t="s">
        <v>1677</v>
      </c>
      <c r="V3269" s="2" t="s">
        <v>1678</v>
      </c>
      <c r="W3269" s="2" t="s">
        <v>155</v>
      </c>
      <c r="X3269" s="2" t="s">
        <v>1672</v>
      </c>
    </row>
    <row r="3270" spans="20:24" x14ac:dyDescent="0.25">
      <c r="T3270" s="2" t="s">
        <v>1673</v>
      </c>
      <c r="U3270" s="2" t="s">
        <v>1674</v>
      </c>
      <c r="V3270" s="2" t="s">
        <v>1675</v>
      </c>
      <c r="W3270" s="2" t="s">
        <v>735</v>
      </c>
      <c r="X3270" s="2" t="s">
        <v>1672</v>
      </c>
    </row>
    <row r="3271" spans="20:24" x14ac:dyDescent="0.25">
      <c r="T3271" s="2" t="s">
        <v>1669</v>
      </c>
      <c r="U3271" s="2" t="s">
        <v>1670</v>
      </c>
      <c r="V3271" s="2" t="s">
        <v>1671</v>
      </c>
      <c r="W3271" s="2" t="s">
        <v>1141</v>
      </c>
      <c r="X3271" s="2" t="s">
        <v>1668</v>
      </c>
    </row>
    <row r="3272" spans="20:24" x14ac:dyDescent="0.25">
      <c r="T3272" s="2" t="s">
        <v>1666</v>
      </c>
      <c r="U3272" s="2" t="s">
        <v>1667</v>
      </c>
      <c r="V3272" s="2" t="s">
        <v>16891</v>
      </c>
      <c r="W3272" s="2" t="s">
        <v>193</v>
      </c>
      <c r="X3272" s="2" t="s">
        <v>1665</v>
      </c>
    </row>
    <row r="3273" spans="20:24" x14ac:dyDescent="0.25">
      <c r="T3273" s="2" t="s">
        <v>1662</v>
      </c>
      <c r="U3273" s="2" t="s">
        <v>1663</v>
      </c>
      <c r="V3273" s="2" t="s">
        <v>1664</v>
      </c>
      <c r="W3273" s="2" t="s">
        <v>813</v>
      </c>
      <c r="X3273" s="2" t="s">
        <v>1661</v>
      </c>
    </row>
    <row r="3274" spans="20:24" x14ac:dyDescent="0.25">
      <c r="T3274" s="2" t="s">
        <v>1658</v>
      </c>
      <c r="U3274" s="2" t="s">
        <v>1659</v>
      </c>
      <c r="V3274" s="2" t="s">
        <v>1660</v>
      </c>
      <c r="W3274" s="2" t="s">
        <v>438</v>
      </c>
      <c r="X3274" s="2" t="s">
        <v>1657</v>
      </c>
    </row>
    <row r="3275" spans="20:24" x14ac:dyDescent="0.25">
      <c r="T3275" s="2" t="s">
        <v>1654</v>
      </c>
      <c r="U3275" s="2" t="s">
        <v>1655</v>
      </c>
      <c r="V3275" s="2" t="s">
        <v>1656</v>
      </c>
      <c r="W3275" s="2" t="s">
        <v>1653</v>
      </c>
      <c r="X3275" s="2" t="s">
        <v>1652</v>
      </c>
    </row>
    <row r="3276" spans="20:24" x14ac:dyDescent="0.25">
      <c r="T3276" s="2" t="s">
        <v>1649</v>
      </c>
      <c r="U3276" s="2" t="s">
        <v>1650</v>
      </c>
      <c r="V3276" s="2" t="s">
        <v>1651</v>
      </c>
      <c r="W3276" s="2" t="s">
        <v>1648</v>
      </c>
      <c r="X3276" s="2" t="s">
        <v>1644</v>
      </c>
    </row>
    <row r="3277" spans="20:24" x14ac:dyDescent="0.25">
      <c r="T3277" s="2" t="s">
        <v>1645</v>
      </c>
      <c r="U3277" s="2" t="s">
        <v>1646</v>
      </c>
      <c r="V3277" s="2" t="s">
        <v>1647</v>
      </c>
      <c r="W3277" s="2" t="s">
        <v>340</v>
      </c>
      <c r="X3277" s="2" t="s">
        <v>1644</v>
      </c>
    </row>
    <row r="3278" spans="20:24" x14ac:dyDescent="0.25">
      <c r="T3278" s="2" t="s">
        <v>1641</v>
      </c>
      <c r="U3278" s="2" t="s">
        <v>1642</v>
      </c>
      <c r="V3278" s="2" t="s">
        <v>1643</v>
      </c>
      <c r="W3278" s="2" t="s">
        <v>1640</v>
      </c>
      <c r="X3278" s="2" t="s">
        <v>1639</v>
      </c>
    </row>
    <row r="3279" spans="20:24" x14ac:dyDescent="0.25">
      <c r="T3279" s="2" t="s">
        <v>1636</v>
      </c>
      <c r="U3279" s="2" t="s">
        <v>1637</v>
      </c>
      <c r="V3279" s="2" t="s">
        <v>1638</v>
      </c>
      <c r="W3279" s="2" t="s">
        <v>1635</v>
      </c>
      <c r="X3279" s="2" t="s">
        <v>1634</v>
      </c>
    </row>
    <row r="3280" spans="20:24" x14ac:dyDescent="0.25">
      <c r="T3280" s="2" t="s">
        <v>1631</v>
      </c>
      <c r="U3280" s="2" t="s">
        <v>1632</v>
      </c>
      <c r="V3280" s="2" t="s">
        <v>1633</v>
      </c>
      <c r="W3280" s="2" t="s">
        <v>557</v>
      </c>
      <c r="X3280" s="2" t="s">
        <v>1630</v>
      </c>
    </row>
    <row r="3281" spans="20:24" x14ac:dyDescent="0.25">
      <c r="T3281" s="2" t="s">
        <v>1627</v>
      </c>
      <c r="U3281" s="2" t="s">
        <v>1628</v>
      </c>
      <c r="V3281" s="2" t="s">
        <v>1629</v>
      </c>
      <c r="W3281" s="2" t="s">
        <v>331</v>
      </c>
      <c r="X3281" s="2" t="s">
        <v>1626</v>
      </c>
    </row>
    <row r="3282" spans="20:24" x14ac:dyDescent="0.25">
      <c r="T3282" s="2" t="s">
        <v>1623</v>
      </c>
      <c r="U3282" s="2" t="s">
        <v>1624</v>
      </c>
      <c r="V3282" s="2" t="s">
        <v>1625</v>
      </c>
      <c r="W3282" s="2" t="s">
        <v>129</v>
      </c>
      <c r="X3282" s="2" t="s">
        <v>1622</v>
      </c>
    </row>
    <row r="3283" spans="20:24" x14ac:dyDescent="0.25">
      <c r="T3283" s="2" t="s">
        <v>1619</v>
      </c>
      <c r="U3283" s="2" t="s">
        <v>1620</v>
      </c>
      <c r="V3283" s="2" t="s">
        <v>1621</v>
      </c>
      <c r="W3283" s="2" t="s">
        <v>1057</v>
      </c>
      <c r="X3283" s="2" t="s">
        <v>1618</v>
      </c>
    </row>
    <row r="3284" spans="20:24" x14ac:dyDescent="0.25">
      <c r="T3284" s="2" t="s">
        <v>1614</v>
      </c>
      <c r="U3284" s="2" t="s">
        <v>1615</v>
      </c>
      <c r="V3284" s="2" t="s">
        <v>1616</v>
      </c>
      <c r="W3284" s="2" t="s">
        <v>152</v>
      </c>
      <c r="X3284" s="2" t="s">
        <v>1613</v>
      </c>
    </row>
    <row r="3285" spans="20:24" x14ac:dyDescent="0.25">
      <c r="T3285" s="2" t="s">
        <v>1610</v>
      </c>
      <c r="U3285" s="2" t="s">
        <v>1611</v>
      </c>
      <c r="V3285" s="2" t="s">
        <v>1612</v>
      </c>
      <c r="W3285" s="2" t="s">
        <v>926</v>
      </c>
      <c r="X3285" s="2" t="s">
        <v>1609</v>
      </c>
    </row>
    <row r="3286" spans="20:24" x14ac:dyDescent="0.25">
      <c r="T3286" s="2" t="s">
        <v>1606</v>
      </c>
      <c r="U3286" s="2" t="s">
        <v>1607</v>
      </c>
      <c r="V3286" s="2" t="s">
        <v>17122</v>
      </c>
      <c r="W3286" s="2" t="s">
        <v>1605</v>
      </c>
      <c r="X3286" s="2" t="s">
        <v>1604</v>
      </c>
    </row>
    <row r="3287" spans="20:24" x14ac:dyDescent="0.25">
      <c r="T3287" s="2" t="s">
        <v>1601</v>
      </c>
      <c r="U3287" s="2" t="s">
        <v>1602</v>
      </c>
      <c r="V3287" s="2" t="s">
        <v>1603</v>
      </c>
      <c r="W3287" s="2" t="s">
        <v>1600</v>
      </c>
      <c r="X3287" s="2" t="s">
        <v>1599</v>
      </c>
    </row>
    <row r="3288" spans="20:24" x14ac:dyDescent="0.25">
      <c r="T3288" s="2" t="s">
        <v>1596</v>
      </c>
      <c r="U3288" s="2" t="s">
        <v>1597</v>
      </c>
      <c r="V3288" s="2" t="s">
        <v>1598</v>
      </c>
      <c r="W3288" s="2" t="s">
        <v>555</v>
      </c>
      <c r="X3288" s="2" t="s">
        <v>1595</v>
      </c>
    </row>
    <row r="3289" spans="20:24" x14ac:dyDescent="0.25">
      <c r="T3289" s="2" t="s">
        <v>1593</v>
      </c>
      <c r="U3289" s="2" t="s">
        <v>1594</v>
      </c>
      <c r="V3289" s="2" t="s">
        <v>17123</v>
      </c>
      <c r="W3289" s="2" t="s">
        <v>1592</v>
      </c>
      <c r="X3289" s="2" t="s">
        <v>1591</v>
      </c>
    </row>
    <row r="3290" spans="20:24" x14ac:dyDescent="0.25">
      <c r="T3290" s="2" t="s">
        <v>1588</v>
      </c>
      <c r="U3290" s="2" t="s">
        <v>1589</v>
      </c>
      <c r="V3290" s="2" t="s">
        <v>1590</v>
      </c>
      <c r="W3290" s="2" t="s">
        <v>543</v>
      </c>
      <c r="X3290" s="2" t="s">
        <v>1584</v>
      </c>
    </row>
    <row r="3291" spans="20:24" x14ac:dyDescent="0.25">
      <c r="T3291" s="2" t="s">
        <v>1585</v>
      </c>
      <c r="U3291" s="2" t="s">
        <v>1586</v>
      </c>
      <c r="V3291" s="2" t="s">
        <v>1587</v>
      </c>
      <c r="W3291" s="2" t="s">
        <v>331</v>
      </c>
      <c r="X3291" s="2" t="s">
        <v>1584</v>
      </c>
    </row>
    <row r="3292" spans="20:24" x14ac:dyDescent="0.25">
      <c r="T3292" s="2" t="s">
        <v>14795</v>
      </c>
      <c r="U3292" s="2" t="s">
        <v>14796</v>
      </c>
      <c r="V3292" s="2" t="s">
        <v>17508</v>
      </c>
      <c r="W3292" s="2" t="s">
        <v>864</v>
      </c>
      <c r="X3292" s="2" t="s">
        <v>1577</v>
      </c>
    </row>
    <row r="3293" spans="20:24" x14ac:dyDescent="0.25">
      <c r="T3293" s="2" t="s">
        <v>1581</v>
      </c>
      <c r="U3293" s="2" t="s">
        <v>1582</v>
      </c>
      <c r="V3293" s="2" t="s">
        <v>1583</v>
      </c>
      <c r="W3293" s="2" t="s">
        <v>891</v>
      </c>
      <c r="X3293" s="2" t="s">
        <v>1577</v>
      </c>
    </row>
    <row r="3294" spans="20:24" x14ac:dyDescent="0.25">
      <c r="T3294" s="2" t="s">
        <v>1578</v>
      </c>
      <c r="U3294" s="2" t="s">
        <v>1579</v>
      </c>
      <c r="V3294" s="2" t="s">
        <v>1580</v>
      </c>
      <c r="W3294" s="2" t="s">
        <v>230</v>
      </c>
      <c r="X3294" s="2" t="s">
        <v>1577</v>
      </c>
    </row>
    <row r="3295" spans="20:24" x14ac:dyDescent="0.25">
      <c r="T3295" s="2" t="s">
        <v>1575</v>
      </c>
      <c r="U3295" s="2" t="s">
        <v>1576</v>
      </c>
      <c r="V3295" s="2" t="s">
        <v>17124</v>
      </c>
      <c r="W3295" s="2" t="s">
        <v>706</v>
      </c>
      <c r="X3295" s="2" t="s">
        <v>1574</v>
      </c>
    </row>
    <row r="3296" spans="20:24" x14ac:dyDescent="0.25">
      <c r="T3296" s="2" t="s">
        <v>1571</v>
      </c>
      <c r="U3296" s="2" t="s">
        <v>1572</v>
      </c>
      <c r="V3296" s="2" t="s">
        <v>1573</v>
      </c>
      <c r="W3296" s="2" t="s">
        <v>1570</v>
      </c>
      <c r="X3296" s="2" t="s">
        <v>1569</v>
      </c>
    </row>
    <row r="3297" spans="20:24" x14ac:dyDescent="0.25">
      <c r="T3297" s="2" t="s">
        <v>1566</v>
      </c>
      <c r="U3297" s="2" t="s">
        <v>1567</v>
      </c>
      <c r="V3297" s="2" t="s">
        <v>1568</v>
      </c>
      <c r="W3297" s="2" t="s">
        <v>1565</v>
      </c>
      <c r="X3297" s="2" t="s">
        <v>1564</v>
      </c>
    </row>
    <row r="3298" spans="20:24" x14ac:dyDescent="0.25">
      <c r="T3298" s="2" t="s">
        <v>17511</v>
      </c>
      <c r="U3298" s="2" t="s">
        <v>17510</v>
      </c>
      <c r="V3298" s="2" t="s">
        <v>17509</v>
      </c>
      <c r="W3298" s="2" t="s">
        <v>504</v>
      </c>
      <c r="X3298" s="2" t="s">
        <v>1563</v>
      </c>
    </row>
    <row r="3299" spans="20:24" x14ac:dyDescent="0.25">
      <c r="T3299" s="2" t="s">
        <v>1560</v>
      </c>
      <c r="U3299" s="2" t="s">
        <v>1561</v>
      </c>
      <c r="V3299" s="2" t="s">
        <v>1562</v>
      </c>
      <c r="W3299" s="2" t="s">
        <v>1559</v>
      </c>
      <c r="X3299" s="2" t="s">
        <v>1558</v>
      </c>
    </row>
    <row r="3300" spans="20:24" x14ac:dyDescent="0.25">
      <c r="T3300" s="2" t="s">
        <v>1555</v>
      </c>
      <c r="U3300" s="2" t="s">
        <v>1556</v>
      </c>
      <c r="V3300" s="2" t="s">
        <v>1557</v>
      </c>
      <c r="W3300" s="2" t="s">
        <v>1554</v>
      </c>
      <c r="X3300" s="2" t="s">
        <v>1553</v>
      </c>
    </row>
    <row r="3301" spans="20:24" x14ac:dyDescent="0.25">
      <c r="T3301" s="2" t="s">
        <v>1550</v>
      </c>
      <c r="U3301" s="2" t="s">
        <v>1551</v>
      </c>
      <c r="V3301" s="2" t="s">
        <v>1552</v>
      </c>
      <c r="W3301" s="2" t="s">
        <v>248</v>
      </c>
      <c r="X3301" s="2" t="s">
        <v>1549</v>
      </c>
    </row>
    <row r="3302" spans="20:24" x14ac:dyDescent="0.25">
      <c r="T3302" s="2" t="s">
        <v>1546</v>
      </c>
      <c r="U3302" s="2" t="s">
        <v>1547</v>
      </c>
      <c r="V3302" s="2" t="s">
        <v>1548</v>
      </c>
      <c r="W3302" s="2" t="s">
        <v>1170</v>
      </c>
      <c r="X3302" s="2" t="s">
        <v>1545</v>
      </c>
    </row>
    <row r="3303" spans="20:24" x14ac:dyDescent="0.25">
      <c r="T3303" s="2" t="s">
        <v>1542</v>
      </c>
      <c r="U3303" s="2" t="s">
        <v>1543</v>
      </c>
      <c r="V3303" s="2" t="s">
        <v>1544</v>
      </c>
      <c r="W3303" s="2" t="s">
        <v>735</v>
      </c>
      <c r="X3303" s="2" t="s">
        <v>1541</v>
      </c>
    </row>
    <row r="3304" spans="20:24" x14ac:dyDescent="0.25">
      <c r="T3304" s="2" t="s">
        <v>1538</v>
      </c>
      <c r="U3304" s="2" t="s">
        <v>1539</v>
      </c>
      <c r="V3304" s="2" t="s">
        <v>1540</v>
      </c>
      <c r="W3304" s="2" t="s">
        <v>107</v>
      </c>
      <c r="X3304" s="2" t="s">
        <v>1537</v>
      </c>
    </row>
    <row r="3305" spans="20:24" x14ac:dyDescent="0.25">
      <c r="T3305" s="2" t="s">
        <v>1534</v>
      </c>
      <c r="U3305" s="2" t="s">
        <v>1535</v>
      </c>
      <c r="V3305" s="2" t="s">
        <v>1536</v>
      </c>
      <c r="W3305" s="2" t="s">
        <v>322</v>
      </c>
      <c r="X3305" s="2" t="s">
        <v>1529</v>
      </c>
    </row>
    <row r="3306" spans="20:24" x14ac:dyDescent="0.25">
      <c r="T3306" s="2" t="s">
        <v>1531</v>
      </c>
      <c r="U3306" s="2" t="s">
        <v>1532</v>
      </c>
      <c r="V3306" s="2" t="s">
        <v>1533</v>
      </c>
      <c r="W3306" s="2" t="s">
        <v>1530</v>
      </c>
      <c r="X3306" s="2" t="s">
        <v>1529</v>
      </c>
    </row>
    <row r="3307" spans="20:24" x14ac:dyDescent="0.25">
      <c r="T3307" s="2" t="s">
        <v>1527</v>
      </c>
      <c r="U3307" s="2" t="s">
        <v>1528</v>
      </c>
      <c r="V3307" s="2" t="s">
        <v>17301</v>
      </c>
      <c r="W3307" s="2" t="s">
        <v>1526</v>
      </c>
      <c r="X3307" s="2" t="s">
        <v>1525</v>
      </c>
    </row>
    <row r="3308" spans="20:24" x14ac:dyDescent="0.25">
      <c r="T3308" s="2" t="s">
        <v>1522</v>
      </c>
      <c r="U3308" s="2" t="s">
        <v>1523</v>
      </c>
      <c r="V3308" s="2" t="s">
        <v>1524</v>
      </c>
      <c r="W3308" s="2" t="s">
        <v>133</v>
      </c>
      <c r="X3308" s="2" t="s">
        <v>1521</v>
      </c>
    </row>
    <row r="3309" spans="20:24" x14ac:dyDescent="0.25">
      <c r="T3309" s="2" t="s">
        <v>1518</v>
      </c>
      <c r="U3309" s="2" t="s">
        <v>1519</v>
      </c>
      <c r="V3309" s="2" t="s">
        <v>1520</v>
      </c>
      <c r="W3309" s="2" t="s">
        <v>1517</v>
      </c>
      <c r="X3309" s="2" t="s">
        <v>1516</v>
      </c>
    </row>
    <row r="3310" spans="20:24" x14ac:dyDescent="0.25">
      <c r="T3310" s="2" t="s">
        <v>1513</v>
      </c>
      <c r="U3310" s="2" t="s">
        <v>1514</v>
      </c>
      <c r="V3310" s="2" t="s">
        <v>1515</v>
      </c>
      <c r="W3310" s="2" t="s">
        <v>985</v>
      </c>
      <c r="X3310" s="2" t="s">
        <v>1512</v>
      </c>
    </row>
    <row r="3311" spans="20:24" x14ac:dyDescent="0.25">
      <c r="T3311" s="2" t="s">
        <v>1509</v>
      </c>
      <c r="U3311" s="2" t="s">
        <v>1510</v>
      </c>
      <c r="V3311" s="2" t="s">
        <v>1511</v>
      </c>
      <c r="W3311" s="2" t="s">
        <v>1508</v>
      </c>
      <c r="X3311" s="2" t="s">
        <v>1507</v>
      </c>
    </row>
    <row r="3312" spans="20:24" x14ac:dyDescent="0.25">
      <c r="T3312" s="2" t="s">
        <v>1504</v>
      </c>
      <c r="U3312" s="2" t="s">
        <v>1505</v>
      </c>
      <c r="V3312" s="2" t="s">
        <v>1506</v>
      </c>
      <c r="W3312" s="2" t="s">
        <v>539</v>
      </c>
      <c r="X3312" s="2" t="s">
        <v>1503</v>
      </c>
    </row>
    <row r="3313" spans="20:24" x14ac:dyDescent="0.25">
      <c r="T3313" s="2" t="s">
        <v>1500</v>
      </c>
      <c r="U3313" s="2" t="s">
        <v>1501</v>
      </c>
      <c r="V3313" s="2" t="s">
        <v>1502</v>
      </c>
      <c r="W3313" s="2" t="s">
        <v>1499</v>
      </c>
      <c r="X3313" s="2" t="s">
        <v>1498</v>
      </c>
    </row>
    <row r="3314" spans="20:24" x14ac:dyDescent="0.25">
      <c r="T3314" s="2" t="s">
        <v>1495</v>
      </c>
      <c r="U3314" s="2" t="s">
        <v>1496</v>
      </c>
      <c r="V3314" s="2" t="s">
        <v>1497</v>
      </c>
      <c r="W3314" s="2" t="s">
        <v>1494</v>
      </c>
      <c r="X3314" s="2" t="s">
        <v>1493</v>
      </c>
    </row>
    <row r="3315" spans="20:24" x14ac:dyDescent="0.25">
      <c r="T3315" s="2" t="s">
        <v>1490</v>
      </c>
      <c r="U3315" s="2" t="s">
        <v>1491</v>
      </c>
      <c r="V3315" s="2" t="s">
        <v>1492</v>
      </c>
      <c r="W3315" s="2" t="s">
        <v>374</v>
      </c>
      <c r="X3315" s="2" t="s">
        <v>1489</v>
      </c>
    </row>
    <row r="3316" spans="20:24" x14ac:dyDescent="0.25">
      <c r="T3316" s="2" t="s">
        <v>1486</v>
      </c>
      <c r="U3316" s="2" t="s">
        <v>1487</v>
      </c>
      <c r="V3316" s="2" t="s">
        <v>1488</v>
      </c>
      <c r="W3316" s="2" t="s">
        <v>1485</v>
      </c>
      <c r="X3316" s="2" t="s">
        <v>1484</v>
      </c>
    </row>
    <row r="3317" spans="20:24" x14ac:dyDescent="0.25">
      <c r="T3317" s="2" t="s">
        <v>14381</v>
      </c>
      <c r="U3317" s="2" t="s">
        <v>14380</v>
      </c>
      <c r="V3317" s="2" t="s">
        <v>14379</v>
      </c>
      <c r="W3317" s="2" t="s">
        <v>248</v>
      </c>
      <c r="X3317" s="2" t="s">
        <v>253</v>
      </c>
    </row>
    <row r="3318" spans="20:24" x14ac:dyDescent="0.25">
      <c r="T3318" s="2" t="s">
        <v>1481</v>
      </c>
      <c r="U3318" s="2" t="s">
        <v>1482</v>
      </c>
      <c r="V3318" s="2" t="s">
        <v>1483</v>
      </c>
      <c r="W3318" s="2" t="s">
        <v>1480</v>
      </c>
      <c r="X3318" s="2" t="s">
        <v>1479</v>
      </c>
    </row>
    <row r="3319" spans="20:24" x14ac:dyDescent="0.25">
      <c r="T3319" s="2" t="s">
        <v>1476</v>
      </c>
      <c r="U3319" s="2" t="s">
        <v>1477</v>
      </c>
      <c r="V3319" s="2" t="s">
        <v>1478</v>
      </c>
      <c r="W3319" s="2" t="s">
        <v>129</v>
      </c>
      <c r="X3319" s="2" t="s">
        <v>1475</v>
      </c>
    </row>
    <row r="3320" spans="20:24" x14ac:dyDescent="0.25">
      <c r="T3320" s="2" t="s">
        <v>1472</v>
      </c>
      <c r="U3320" s="2" t="s">
        <v>1473</v>
      </c>
      <c r="V3320" s="2" t="s">
        <v>1474</v>
      </c>
      <c r="W3320" s="2" t="s">
        <v>706</v>
      </c>
      <c r="X3320" s="2" t="s">
        <v>1471</v>
      </c>
    </row>
    <row r="3321" spans="20:24" x14ac:dyDescent="0.25">
      <c r="T3321" s="2" t="s">
        <v>1468</v>
      </c>
      <c r="U3321" s="2" t="s">
        <v>1469</v>
      </c>
      <c r="V3321" s="2" t="s">
        <v>1470</v>
      </c>
      <c r="W3321" s="2" t="s">
        <v>577</v>
      </c>
      <c r="X3321" s="2" t="s">
        <v>1463</v>
      </c>
    </row>
    <row r="3322" spans="20:24" x14ac:dyDescent="0.25">
      <c r="T3322" s="2" t="s">
        <v>1465</v>
      </c>
      <c r="U3322" s="2" t="s">
        <v>1466</v>
      </c>
      <c r="V3322" s="2" t="s">
        <v>1467</v>
      </c>
      <c r="W3322" s="2" t="s">
        <v>1464</v>
      </c>
      <c r="X3322" s="2" t="s">
        <v>1463</v>
      </c>
    </row>
    <row r="3323" spans="20:24" x14ac:dyDescent="0.25">
      <c r="T3323" s="2" t="s">
        <v>1460</v>
      </c>
      <c r="U3323" s="2" t="s">
        <v>1461</v>
      </c>
      <c r="V3323" s="2" t="s">
        <v>1462</v>
      </c>
      <c r="W3323" s="2" t="s">
        <v>1459</v>
      </c>
      <c r="X3323" s="2" t="s">
        <v>1458</v>
      </c>
    </row>
    <row r="3324" spans="20:24" x14ac:dyDescent="0.25">
      <c r="T3324" s="2" t="s">
        <v>1455</v>
      </c>
      <c r="U3324" s="2" t="s">
        <v>1456</v>
      </c>
      <c r="V3324" s="2" t="s">
        <v>1457</v>
      </c>
      <c r="W3324" s="2" t="s">
        <v>1454</v>
      </c>
      <c r="X3324" s="2" t="s">
        <v>1453</v>
      </c>
    </row>
    <row r="3325" spans="20:24" x14ac:dyDescent="0.25">
      <c r="T3325" s="2" t="s">
        <v>1450</v>
      </c>
      <c r="U3325" s="2" t="s">
        <v>1451</v>
      </c>
      <c r="V3325" s="2" t="s">
        <v>1452</v>
      </c>
      <c r="W3325" s="2" t="s">
        <v>1449</v>
      </c>
      <c r="X3325" s="2" t="s">
        <v>1448</v>
      </c>
    </row>
    <row r="3326" spans="20:24" x14ac:dyDescent="0.25">
      <c r="T3326" s="2" t="s">
        <v>1445</v>
      </c>
      <c r="U3326" s="2" t="s">
        <v>1446</v>
      </c>
      <c r="V3326" s="2" t="s">
        <v>1447</v>
      </c>
      <c r="W3326" s="2" t="s">
        <v>1444</v>
      </c>
      <c r="X3326" s="2" t="s">
        <v>1443</v>
      </c>
    </row>
    <row r="3327" spans="20:24" x14ac:dyDescent="0.25">
      <c r="T3327" s="2" t="s">
        <v>1440</v>
      </c>
      <c r="U3327" s="2" t="s">
        <v>1441</v>
      </c>
      <c r="V3327" s="2" t="s">
        <v>1442</v>
      </c>
      <c r="W3327" s="2" t="s">
        <v>230</v>
      </c>
      <c r="X3327" s="2" t="s">
        <v>1439</v>
      </c>
    </row>
    <row r="3328" spans="20:24" x14ac:dyDescent="0.25">
      <c r="T3328" s="2" t="s">
        <v>14798</v>
      </c>
      <c r="U3328" s="2" t="s">
        <v>14797</v>
      </c>
      <c r="V3328" s="2" t="s">
        <v>17125</v>
      </c>
      <c r="W3328" s="2" t="s">
        <v>9191</v>
      </c>
      <c r="X3328" s="2" t="s">
        <v>14799</v>
      </c>
    </row>
    <row r="3329" spans="20:24" x14ac:dyDescent="0.25">
      <c r="T3329" s="2" t="s">
        <v>1437</v>
      </c>
      <c r="U3329" s="2" t="s">
        <v>1438</v>
      </c>
      <c r="V3329" s="2" t="s">
        <v>17126</v>
      </c>
      <c r="W3329" s="2" t="s">
        <v>1407</v>
      </c>
      <c r="X3329" s="2" t="s">
        <v>1436</v>
      </c>
    </row>
    <row r="3330" spans="20:24" x14ac:dyDescent="0.25">
      <c r="T3330" s="2" t="s">
        <v>1433</v>
      </c>
      <c r="U3330" s="2" t="s">
        <v>1434</v>
      </c>
      <c r="V3330" s="2" t="s">
        <v>1435</v>
      </c>
      <c r="W3330" s="2" t="s">
        <v>1432</v>
      </c>
      <c r="X3330" s="2" t="s">
        <v>1431</v>
      </c>
    </row>
    <row r="3331" spans="20:24" x14ac:dyDescent="0.25">
      <c r="T3331" s="2" t="s">
        <v>1428</v>
      </c>
      <c r="U3331" s="2" t="s">
        <v>1429</v>
      </c>
      <c r="V3331" s="2" t="s">
        <v>1430</v>
      </c>
      <c r="W3331" s="2" t="s">
        <v>609</v>
      </c>
      <c r="X3331" s="2" t="s">
        <v>1427</v>
      </c>
    </row>
    <row r="3332" spans="20:24" x14ac:dyDescent="0.25">
      <c r="T3332" s="2" t="s">
        <v>1425</v>
      </c>
      <c r="U3332" s="2" t="s">
        <v>1426</v>
      </c>
      <c r="V3332" s="2" t="s">
        <v>17127</v>
      </c>
      <c r="W3332" s="2" t="s">
        <v>1424</v>
      </c>
      <c r="X3332" s="2" t="s">
        <v>1423</v>
      </c>
    </row>
    <row r="3333" spans="20:24" x14ac:dyDescent="0.25">
      <c r="T3333" s="2" t="s">
        <v>1420</v>
      </c>
      <c r="U3333" s="2" t="s">
        <v>1421</v>
      </c>
      <c r="V3333" s="2" t="s">
        <v>1422</v>
      </c>
      <c r="W3333" s="2" t="s">
        <v>1419</v>
      </c>
      <c r="X3333" s="2" t="s">
        <v>1418</v>
      </c>
    </row>
    <row r="3334" spans="20:24" x14ac:dyDescent="0.25">
      <c r="T3334" s="2" t="s">
        <v>1415</v>
      </c>
      <c r="U3334" s="2" t="s">
        <v>1416</v>
      </c>
      <c r="V3334" s="2" t="s">
        <v>1417</v>
      </c>
      <c r="W3334" s="2" t="s">
        <v>1414</v>
      </c>
      <c r="X3334" s="2" t="s">
        <v>1409</v>
      </c>
    </row>
    <row r="3335" spans="20:24" x14ac:dyDescent="0.25">
      <c r="T3335" s="2" t="s">
        <v>1411</v>
      </c>
      <c r="U3335" s="2" t="s">
        <v>1412</v>
      </c>
      <c r="V3335" s="2" t="s">
        <v>1413</v>
      </c>
      <c r="W3335" s="2" t="s">
        <v>1410</v>
      </c>
      <c r="X3335" s="2" t="s">
        <v>1409</v>
      </c>
    </row>
    <row r="3336" spans="20:24" x14ac:dyDescent="0.25">
      <c r="T3336" s="2" t="s">
        <v>14469</v>
      </c>
      <c r="U3336" s="2" t="s">
        <v>14468</v>
      </c>
      <c r="V3336" s="2" t="s">
        <v>14800</v>
      </c>
      <c r="W3336" s="2" t="s">
        <v>14470</v>
      </c>
      <c r="X3336" s="2" t="s">
        <v>14471</v>
      </c>
    </row>
    <row r="3337" spans="20:24" x14ac:dyDescent="0.25">
      <c r="T3337" s="2" t="s">
        <v>14473</v>
      </c>
      <c r="U3337" s="2" t="s">
        <v>14472</v>
      </c>
      <c r="V3337" s="2" t="s">
        <v>14802</v>
      </c>
      <c r="W3337" s="2" t="s">
        <v>7574</v>
      </c>
      <c r="X3337" s="2" t="s">
        <v>14474</v>
      </c>
    </row>
    <row r="3338" spans="20:24" x14ac:dyDescent="0.25">
      <c r="T3338" s="2" t="s">
        <v>17512</v>
      </c>
      <c r="U3338" s="2" t="s">
        <v>1408</v>
      </c>
      <c r="V3338" s="2" t="s">
        <v>14801</v>
      </c>
      <c r="W3338" s="2" t="s">
        <v>230</v>
      </c>
      <c r="X3338" s="2" t="s">
        <v>1406</v>
      </c>
    </row>
    <row r="3339" spans="20:24" x14ac:dyDescent="0.25">
      <c r="T3339" s="2" t="s">
        <v>1387</v>
      </c>
      <c r="U3339" s="2" t="s">
        <v>1388</v>
      </c>
      <c r="V3339" s="2" t="s">
        <v>1389</v>
      </c>
      <c r="W3339" s="2" t="s">
        <v>692</v>
      </c>
      <c r="X3339" s="2" t="s">
        <v>1386</v>
      </c>
    </row>
    <row r="3340" spans="20:24" x14ac:dyDescent="0.25">
      <c r="T3340" s="2" t="s">
        <v>17513</v>
      </c>
      <c r="U3340" s="2" t="s">
        <v>1383</v>
      </c>
      <c r="V3340" s="2" t="s">
        <v>1384</v>
      </c>
      <c r="W3340" s="2" t="s">
        <v>1324</v>
      </c>
      <c r="X3340" s="2" t="s">
        <v>17514</v>
      </c>
    </row>
    <row r="3341" spans="20:24" x14ac:dyDescent="0.25">
      <c r="T3341" s="2" t="s">
        <v>1380</v>
      </c>
      <c r="U3341" s="2" t="s">
        <v>1381</v>
      </c>
      <c r="V3341" s="2" t="s">
        <v>1382</v>
      </c>
      <c r="W3341" s="2" t="s">
        <v>492</v>
      </c>
      <c r="X3341" s="2" t="s">
        <v>1379</v>
      </c>
    </row>
    <row r="3342" spans="20:24" x14ac:dyDescent="0.25">
      <c r="T3342" s="2" t="s">
        <v>1376</v>
      </c>
      <c r="U3342" s="2" t="s">
        <v>1377</v>
      </c>
      <c r="V3342" s="2" t="s">
        <v>1378</v>
      </c>
      <c r="W3342" s="2" t="s">
        <v>89</v>
      </c>
      <c r="X3342" s="2" t="s">
        <v>1375</v>
      </c>
    </row>
    <row r="3343" spans="20:24" x14ac:dyDescent="0.25">
      <c r="T3343" s="2" t="s">
        <v>17515</v>
      </c>
      <c r="U3343" s="2" t="s">
        <v>1404</v>
      </c>
      <c r="V3343" s="2" t="s">
        <v>1405</v>
      </c>
      <c r="W3343" s="2" t="s">
        <v>1403</v>
      </c>
      <c r="X3343" s="2" t="s">
        <v>1402</v>
      </c>
    </row>
    <row r="3344" spans="20:24" x14ac:dyDescent="0.25">
      <c r="T3344" s="2" t="s">
        <v>1372</v>
      </c>
      <c r="U3344" s="2" t="s">
        <v>1373</v>
      </c>
      <c r="V3344" s="2" t="s">
        <v>1374</v>
      </c>
      <c r="W3344" s="2" t="s">
        <v>1371</v>
      </c>
      <c r="X3344" s="2" t="s">
        <v>1370</v>
      </c>
    </row>
    <row r="3345" spans="20:24" x14ac:dyDescent="0.25">
      <c r="T3345" s="2" t="s">
        <v>1372</v>
      </c>
      <c r="U3345" s="2" t="s">
        <v>1400</v>
      </c>
      <c r="V3345" s="2" t="s">
        <v>1401</v>
      </c>
      <c r="W3345" s="2" t="s">
        <v>1371</v>
      </c>
      <c r="X3345" s="2" t="s">
        <v>1370</v>
      </c>
    </row>
    <row r="3346" spans="20:24" x14ac:dyDescent="0.25">
      <c r="T3346" s="2" t="s">
        <v>17516</v>
      </c>
      <c r="U3346" s="2" t="s">
        <v>1398</v>
      </c>
      <c r="V3346" s="2" t="s">
        <v>1399</v>
      </c>
      <c r="W3346" s="2" t="s">
        <v>981</v>
      </c>
      <c r="X3346" s="2" t="s">
        <v>1397</v>
      </c>
    </row>
    <row r="3347" spans="20:24" x14ac:dyDescent="0.25">
      <c r="T3347" s="2" t="s">
        <v>17517</v>
      </c>
      <c r="U3347" s="2" t="s">
        <v>1395</v>
      </c>
      <c r="V3347" s="2" t="s">
        <v>1396</v>
      </c>
      <c r="W3347" s="2" t="s">
        <v>303</v>
      </c>
      <c r="X3347" s="2" t="s">
        <v>1394</v>
      </c>
    </row>
    <row r="3348" spans="20:24" x14ac:dyDescent="0.25">
      <c r="T3348" s="2" t="s">
        <v>17518</v>
      </c>
      <c r="U3348" s="2" t="s">
        <v>1392</v>
      </c>
      <c r="V3348" s="2" t="s">
        <v>1393</v>
      </c>
      <c r="W3348" s="2" t="s">
        <v>1391</v>
      </c>
      <c r="X3348" s="2" t="s">
        <v>1390</v>
      </c>
    </row>
    <row r="3349" spans="20:24" x14ac:dyDescent="0.25">
      <c r="T3349" s="2" t="s">
        <v>1368</v>
      </c>
      <c r="U3349" s="2" t="s">
        <v>1369</v>
      </c>
      <c r="V3349" s="2" t="s">
        <v>18063</v>
      </c>
      <c r="W3349" s="2" t="s">
        <v>1367</v>
      </c>
      <c r="X3349" s="2" t="s">
        <v>1366</v>
      </c>
    </row>
    <row r="3350" spans="20:24" x14ac:dyDescent="0.25">
      <c r="T3350" s="2" t="s">
        <v>1363</v>
      </c>
      <c r="U3350" s="2" t="s">
        <v>1364</v>
      </c>
      <c r="V3350" s="2" t="s">
        <v>1365</v>
      </c>
      <c r="W3350" s="2" t="s">
        <v>1362</v>
      </c>
      <c r="X3350" s="2" t="s">
        <v>1361</v>
      </c>
    </row>
    <row r="3351" spans="20:24" x14ac:dyDescent="0.25">
      <c r="T3351" s="2" t="s">
        <v>1358</v>
      </c>
      <c r="U3351" s="2" t="s">
        <v>1359</v>
      </c>
      <c r="V3351" s="2" t="s">
        <v>1360</v>
      </c>
      <c r="W3351" s="2" t="s">
        <v>133</v>
      </c>
      <c r="X3351" s="2" t="s">
        <v>1357</v>
      </c>
    </row>
    <row r="3352" spans="20:24" x14ac:dyDescent="0.25">
      <c r="T3352" s="2" t="s">
        <v>1358</v>
      </c>
      <c r="U3352" s="2" t="s">
        <v>17128</v>
      </c>
      <c r="V3352" s="2" t="s">
        <v>1360</v>
      </c>
      <c r="W3352" s="2" t="s">
        <v>133</v>
      </c>
      <c r="X3352" s="2" t="s">
        <v>1357</v>
      </c>
    </row>
    <row r="3353" spans="20:24" x14ac:dyDescent="0.25">
      <c r="T3353" s="2" t="s">
        <v>1354</v>
      </c>
      <c r="U3353" s="2" t="s">
        <v>1355</v>
      </c>
      <c r="V3353" s="2" t="s">
        <v>1356</v>
      </c>
      <c r="W3353" s="2" t="s">
        <v>303</v>
      </c>
      <c r="X3353" s="2" t="s">
        <v>1350</v>
      </c>
    </row>
    <row r="3354" spans="20:24" x14ac:dyDescent="0.25">
      <c r="T3354" s="2" t="s">
        <v>1351</v>
      </c>
      <c r="U3354" s="2" t="s">
        <v>1352</v>
      </c>
      <c r="V3354" s="2" t="s">
        <v>1353</v>
      </c>
      <c r="W3354" s="2" t="s">
        <v>129</v>
      </c>
      <c r="X3354" s="2" t="s">
        <v>1350</v>
      </c>
    </row>
    <row r="3355" spans="20:24" x14ac:dyDescent="0.25">
      <c r="T3355" s="2" t="s">
        <v>1347</v>
      </c>
      <c r="U3355" s="2" t="s">
        <v>1348</v>
      </c>
      <c r="V3355" s="2" t="s">
        <v>1349</v>
      </c>
      <c r="W3355" s="2" t="s">
        <v>1346</v>
      </c>
      <c r="X3355" s="2" t="s">
        <v>1345</v>
      </c>
    </row>
    <row r="3356" spans="20:24" x14ac:dyDescent="0.25">
      <c r="T3356" s="2" t="s">
        <v>1342</v>
      </c>
      <c r="U3356" s="2" t="s">
        <v>1343</v>
      </c>
      <c r="V3356" s="2" t="s">
        <v>1344</v>
      </c>
      <c r="W3356" s="2" t="s">
        <v>1341</v>
      </c>
      <c r="X3356" s="2" t="s">
        <v>1340</v>
      </c>
    </row>
    <row r="3357" spans="20:24" x14ac:dyDescent="0.25">
      <c r="T3357" s="2" t="s">
        <v>1337</v>
      </c>
      <c r="U3357" s="2" t="s">
        <v>1338</v>
      </c>
      <c r="V3357" s="2" t="s">
        <v>1339</v>
      </c>
      <c r="W3357" s="2" t="s">
        <v>1336</v>
      </c>
      <c r="X3357" s="2" t="s">
        <v>1335</v>
      </c>
    </row>
    <row r="3358" spans="20:24" x14ac:dyDescent="0.25">
      <c r="T3358" s="2" t="s">
        <v>14476</v>
      </c>
      <c r="U3358" s="2" t="s">
        <v>14475</v>
      </c>
      <c r="V3358" s="2" t="s">
        <v>14803</v>
      </c>
      <c r="W3358" s="2" t="s">
        <v>14477</v>
      </c>
      <c r="X3358" s="2" t="s">
        <v>14478</v>
      </c>
    </row>
    <row r="3359" spans="20:24" x14ac:dyDescent="0.25">
      <c r="T3359" s="2" t="s">
        <v>14476</v>
      </c>
      <c r="U3359" s="2" t="s">
        <v>14479</v>
      </c>
      <c r="V3359" s="2" t="s">
        <v>14803</v>
      </c>
      <c r="W3359" s="2" t="s">
        <v>14477</v>
      </c>
      <c r="X3359" s="2" t="s">
        <v>14478</v>
      </c>
    </row>
    <row r="3360" spans="20:24" x14ac:dyDescent="0.25">
      <c r="T3360" s="2" t="s">
        <v>1332</v>
      </c>
      <c r="U3360" s="2" t="s">
        <v>1333</v>
      </c>
      <c r="V3360" s="2" t="s">
        <v>1334</v>
      </c>
      <c r="W3360" s="2" t="s">
        <v>616</v>
      </c>
      <c r="X3360" s="2" t="s">
        <v>1331</v>
      </c>
    </row>
    <row r="3361" spans="20:24" x14ac:dyDescent="0.25">
      <c r="T3361" s="2" t="s">
        <v>1328</v>
      </c>
      <c r="U3361" s="2" t="s">
        <v>1329</v>
      </c>
      <c r="V3361" s="2" t="s">
        <v>1330</v>
      </c>
      <c r="W3361" s="2" t="s">
        <v>193</v>
      </c>
      <c r="X3361" s="2" t="s">
        <v>1323</v>
      </c>
    </row>
    <row r="3362" spans="20:24" x14ac:dyDescent="0.25">
      <c r="T3362" s="2" t="s">
        <v>1325</v>
      </c>
      <c r="U3362" s="2" t="s">
        <v>1326</v>
      </c>
      <c r="V3362" s="2" t="s">
        <v>1327</v>
      </c>
      <c r="W3362" s="2" t="s">
        <v>1324</v>
      </c>
      <c r="X3362" s="2" t="s">
        <v>1323</v>
      </c>
    </row>
    <row r="3363" spans="20:24" x14ac:dyDescent="0.25">
      <c r="T3363" s="2" t="s">
        <v>1321</v>
      </c>
      <c r="U3363" s="2" t="s">
        <v>1322</v>
      </c>
      <c r="V3363" s="2" t="s">
        <v>14804</v>
      </c>
      <c r="W3363" s="2" t="s">
        <v>616</v>
      </c>
      <c r="X3363" s="2" t="s">
        <v>1320</v>
      </c>
    </row>
    <row r="3364" spans="20:24" x14ac:dyDescent="0.25">
      <c r="T3364" s="2" t="s">
        <v>1317</v>
      </c>
      <c r="U3364" s="2" t="s">
        <v>1318</v>
      </c>
      <c r="V3364" s="2" t="s">
        <v>1319</v>
      </c>
      <c r="W3364" s="2" t="s">
        <v>577</v>
      </c>
      <c r="X3364" s="2" t="s">
        <v>1316</v>
      </c>
    </row>
    <row r="3365" spans="20:24" x14ac:dyDescent="0.25">
      <c r="T3365" s="2" t="s">
        <v>1314</v>
      </c>
      <c r="U3365" s="2" t="s">
        <v>1315</v>
      </c>
      <c r="V3365" s="2" t="s">
        <v>16892</v>
      </c>
      <c r="W3365" s="2" t="s">
        <v>193</v>
      </c>
      <c r="X3365" s="2" t="s">
        <v>1313</v>
      </c>
    </row>
    <row r="3366" spans="20:24" x14ac:dyDescent="0.25">
      <c r="T3366" s="2" t="s">
        <v>1310</v>
      </c>
      <c r="U3366" s="2" t="s">
        <v>1311</v>
      </c>
      <c r="V3366" s="2" t="s">
        <v>1312</v>
      </c>
      <c r="W3366" s="2" t="s">
        <v>1309</v>
      </c>
      <c r="X3366" s="2" t="s">
        <v>1308</v>
      </c>
    </row>
    <row r="3367" spans="20:24" x14ac:dyDescent="0.25">
      <c r="T3367" s="2" t="s">
        <v>1305</v>
      </c>
      <c r="U3367" s="2" t="s">
        <v>1306</v>
      </c>
      <c r="V3367" s="2" t="s">
        <v>1307</v>
      </c>
      <c r="W3367" s="2" t="s">
        <v>1304</v>
      </c>
      <c r="X3367" s="2" t="s">
        <v>1303</v>
      </c>
    </row>
    <row r="3368" spans="20:24" x14ac:dyDescent="0.25">
      <c r="T3368" s="2" t="s">
        <v>1300</v>
      </c>
      <c r="U3368" s="2" t="s">
        <v>1301</v>
      </c>
      <c r="V3368" s="2" t="s">
        <v>1302</v>
      </c>
      <c r="W3368" s="2" t="s">
        <v>1299</v>
      </c>
      <c r="X3368" s="2" t="s">
        <v>1298</v>
      </c>
    </row>
    <row r="3369" spans="20:24" x14ac:dyDescent="0.25">
      <c r="T3369" s="2" t="s">
        <v>1295</v>
      </c>
      <c r="U3369" s="2" t="s">
        <v>1296</v>
      </c>
      <c r="V3369" s="2" t="s">
        <v>1297</v>
      </c>
      <c r="W3369" s="2" t="s">
        <v>1294</v>
      </c>
      <c r="X3369" s="2" t="s">
        <v>1293</v>
      </c>
    </row>
    <row r="3370" spans="20:24" x14ac:dyDescent="0.25">
      <c r="T3370" s="2" t="s">
        <v>14481</v>
      </c>
      <c r="U3370" s="2" t="s">
        <v>14480</v>
      </c>
      <c r="V3370" s="2" t="s">
        <v>14805</v>
      </c>
      <c r="W3370" s="2" t="s">
        <v>616</v>
      </c>
      <c r="X3370" s="2" t="s">
        <v>8721</v>
      </c>
    </row>
    <row r="3371" spans="20:24" x14ac:dyDescent="0.25">
      <c r="T3371" s="2" t="s">
        <v>1290</v>
      </c>
      <c r="U3371" s="2" t="s">
        <v>1291</v>
      </c>
      <c r="V3371" s="2" t="s">
        <v>1292</v>
      </c>
      <c r="W3371" s="2" t="s">
        <v>198</v>
      </c>
      <c r="X3371" s="2" t="s">
        <v>1289</v>
      </c>
    </row>
    <row r="3372" spans="20:24" x14ac:dyDescent="0.25">
      <c r="T3372" s="2" t="s">
        <v>1286</v>
      </c>
      <c r="U3372" s="2" t="s">
        <v>1287</v>
      </c>
      <c r="V3372" s="2" t="s">
        <v>1288</v>
      </c>
      <c r="W3372" s="2" t="s">
        <v>634</v>
      </c>
      <c r="X3372" s="2" t="s">
        <v>1285</v>
      </c>
    </row>
    <row r="3373" spans="20:24" x14ac:dyDescent="0.25">
      <c r="T3373" s="2" t="s">
        <v>1282</v>
      </c>
      <c r="U3373" s="2" t="s">
        <v>1283</v>
      </c>
      <c r="V3373" s="2" t="s">
        <v>1284</v>
      </c>
      <c r="W3373" s="2" t="s">
        <v>1281</v>
      </c>
      <c r="X3373" s="2" t="s">
        <v>1280</v>
      </c>
    </row>
    <row r="3374" spans="20:24" x14ac:dyDescent="0.25">
      <c r="T3374" s="2" t="s">
        <v>1277</v>
      </c>
      <c r="U3374" s="2" t="s">
        <v>1278</v>
      </c>
      <c r="V3374" s="2" t="s">
        <v>1279</v>
      </c>
      <c r="W3374" s="2" t="s">
        <v>103</v>
      </c>
      <c r="X3374" s="2" t="s">
        <v>1276</v>
      </c>
    </row>
    <row r="3375" spans="20:24" x14ac:dyDescent="0.25">
      <c r="T3375" s="2" t="s">
        <v>1274</v>
      </c>
      <c r="U3375" s="2" t="s">
        <v>1275</v>
      </c>
      <c r="V3375" s="2" t="s">
        <v>17519</v>
      </c>
      <c r="W3375" s="2" t="s">
        <v>1273</v>
      </c>
      <c r="X3375" s="2" t="s">
        <v>1268</v>
      </c>
    </row>
    <row r="3376" spans="20:24" x14ac:dyDescent="0.25">
      <c r="T3376" s="2" t="s">
        <v>1270</v>
      </c>
      <c r="U3376" s="2" t="s">
        <v>1271</v>
      </c>
      <c r="V3376" s="2" t="s">
        <v>1272</v>
      </c>
      <c r="W3376" s="2" t="s">
        <v>1269</v>
      </c>
      <c r="X3376" s="2" t="s">
        <v>1268</v>
      </c>
    </row>
    <row r="3377" spans="20:24" x14ac:dyDescent="0.25">
      <c r="T3377" s="2" t="s">
        <v>1265</v>
      </c>
      <c r="U3377" s="2" t="s">
        <v>1266</v>
      </c>
      <c r="V3377" s="2" t="s">
        <v>1267</v>
      </c>
      <c r="W3377" s="2" t="s">
        <v>1264</v>
      </c>
      <c r="X3377" s="2" t="s">
        <v>1263</v>
      </c>
    </row>
    <row r="3378" spans="20:24" x14ac:dyDescent="0.25">
      <c r="T3378" s="2" t="s">
        <v>1260</v>
      </c>
      <c r="U3378" s="2" t="s">
        <v>1261</v>
      </c>
      <c r="V3378" s="2" t="s">
        <v>1262</v>
      </c>
      <c r="W3378" s="2" t="s">
        <v>1180</v>
      </c>
      <c r="X3378" s="2" t="s">
        <v>1259</v>
      </c>
    </row>
    <row r="3379" spans="20:24" x14ac:dyDescent="0.25">
      <c r="T3379" s="2" t="s">
        <v>1256</v>
      </c>
      <c r="U3379" s="2" t="s">
        <v>1257</v>
      </c>
      <c r="V3379" s="2" t="s">
        <v>1258</v>
      </c>
      <c r="W3379" s="2" t="s">
        <v>107</v>
      </c>
      <c r="X3379" s="2" t="s">
        <v>1255</v>
      </c>
    </row>
    <row r="3380" spans="20:24" x14ac:dyDescent="0.25">
      <c r="T3380" s="2" t="s">
        <v>1252</v>
      </c>
      <c r="U3380" s="2" t="s">
        <v>1253</v>
      </c>
      <c r="V3380" s="2" t="s">
        <v>1254</v>
      </c>
      <c r="W3380" s="2" t="s">
        <v>1251</v>
      </c>
      <c r="X3380" s="2" t="s">
        <v>1250</v>
      </c>
    </row>
    <row r="3381" spans="20:24" x14ac:dyDescent="0.25">
      <c r="T3381" s="2" t="s">
        <v>1247</v>
      </c>
      <c r="U3381" s="2" t="s">
        <v>1248</v>
      </c>
      <c r="V3381" s="2" t="s">
        <v>1249</v>
      </c>
      <c r="W3381" s="2" t="s">
        <v>1246</v>
      </c>
      <c r="X3381" s="2" t="s">
        <v>1245</v>
      </c>
    </row>
    <row r="3382" spans="20:24" x14ac:dyDescent="0.25">
      <c r="T3382" s="2" t="s">
        <v>1242</v>
      </c>
      <c r="U3382" s="2" t="s">
        <v>1243</v>
      </c>
      <c r="V3382" s="2" t="s">
        <v>1244</v>
      </c>
      <c r="W3382" s="2" t="s">
        <v>353</v>
      </c>
      <c r="X3382" s="2" t="s">
        <v>1237</v>
      </c>
    </row>
    <row r="3383" spans="20:24" x14ac:dyDescent="0.25">
      <c r="T3383" s="2" t="s">
        <v>1239</v>
      </c>
      <c r="U3383" s="2" t="s">
        <v>1240</v>
      </c>
      <c r="V3383" s="2" t="s">
        <v>1241</v>
      </c>
      <c r="W3383" s="2" t="s">
        <v>1238</v>
      </c>
      <c r="X3383" s="2" t="s">
        <v>1237</v>
      </c>
    </row>
    <row r="3384" spans="20:24" x14ac:dyDescent="0.25">
      <c r="T3384" s="2" t="s">
        <v>1234</v>
      </c>
      <c r="U3384" s="2" t="s">
        <v>1235</v>
      </c>
      <c r="V3384" s="2" t="s">
        <v>1236</v>
      </c>
      <c r="W3384" s="2" t="s">
        <v>1225</v>
      </c>
      <c r="X3384" s="2" t="s">
        <v>1229</v>
      </c>
    </row>
    <row r="3385" spans="20:24" x14ac:dyDescent="0.25">
      <c r="T3385" s="2" t="s">
        <v>1231</v>
      </c>
      <c r="U3385" s="2" t="s">
        <v>1232</v>
      </c>
      <c r="V3385" s="2" t="s">
        <v>1233</v>
      </c>
      <c r="W3385" s="2" t="s">
        <v>524</v>
      </c>
      <c r="X3385" s="2" t="s">
        <v>1229</v>
      </c>
    </row>
    <row r="3386" spans="20:24" x14ac:dyDescent="0.25">
      <c r="T3386" s="2" t="s">
        <v>17130</v>
      </c>
      <c r="U3386" s="2" t="s">
        <v>1230</v>
      </c>
      <c r="V3386" s="2" t="s">
        <v>17129</v>
      </c>
      <c r="W3386" s="2" t="s">
        <v>187</v>
      </c>
      <c r="X3386" s="2" t="s">
        <v>1229</v>
      </c>
    </row>
    <row r="3387" spans="20:24" x14ac:dyDescent="0.25">
      <c r="T3387" s="2" t="s">
        <v>1226</v>
      </c>
      <c r="U3387" s="2" t="s">
        <v>1227</v>
      </c>
      <c r="V3387" s="2" t="s">
        <v>1228</v>
      </c>
      <c r="W3387" s="2" t="s">
        <v>1225</v>
      </c>
      <c r="X3387" s="2" t="s">
        <v>1224</v>
      </c>
    </row>
    <row r="3388" spans="20:24" x14ac:dyDescent="0.25">
      <c r="T3388" s="2" t="s">
        <v>1221</v>
      </c>
      <c r="U3388" s="2" t="s">
        <v>1222</v>
      </c>
      <c r="V3388" s="2" t="s">
        <v>1223</v>
      </c>
      <c r="W3388" s="2" t="s">
        <v>1220</v>
      </c>
      <c r="X3388" s="2" t="s">
        <v>1219</v>
      </c>
    </row>
    <row r="3389" spans="20:24" x14ac:dyDescent="0.25">
      <c r="T3389" s="2" t="s">
        <v>1216</v>
      </c>
      <c r="U3389" s="2" t="s">
        <v>1217</v>
      </c>
      <c r="V3389" s="2" t="s">
        <v>1218</v>
      </c>
      <c r="W3389" s="2" t="s">
        <v>1215</v>
      </c>
      <c r="X3389" s="2" t="s">
        <v>1211</v>
      </c>
    </row>
    <row r="3390" spans="20:24" x14ac:dyDescent="0.25">
      <c r="T3390" s="2" t="s">
        <v>1212</v>
      </c>
      <c r="U3390" s="2" t="s">
        <v>1213</v>
      </c>
      <c r="V3390" s="2" t="s">
        <v>1214</v>
      </c>
      <c r="W3390" s="2" t="s">
        <v>926</v>
      </c>
      <c r="X3390" s="2" t="s">
        <v>1211</v>
      </c>
    </row>
    <row r="3391" spans="20:24" x14ac:dyDescent="0.25">
      <c r="T3391" s="2" t="s">
        <v>1208</v>
      </c>
      <c r="U3391" s="2" t="s">
        <v>1209</v>
      </c>
      <c r="V3391" s="2" t="s">
        <v>1210</v>
      </c>
      <c r="W3391" s="2" t="s">
        <v>1207</v>
      </c>
      <c r="X3391" s="2" t="s">
        <v>1206</v>
      </c>
    </row>
    <row r="3392" spans="20:24" x14ac:dyDescent="0.25">
      <c r="T3392" s="2" t="s">
        <v>1203</v>
      </c>
      <c r="U3392" s="2" t="s">
        <v>1204</v>
      </c>
      <c r="V3392" s="2" t="s">
        <v>1205</v>
      </c>
      <c r="W3392" s="2" t="s">
        <v>111</v>
      </c>
      <c r="X3392" s="2" t="s">
        <v>1202</v>
      </c>
    </row>
    <row r="3393" spans="20:24" x14ac:dyDescent="0.25">
      <c r="T3393" s="2" t="s">
        <v>1199</v>
      </c>
      <c r="U3393" s="2" t="s">
        <v>1200</v>
      </c>
      <c r="V3393" s="2" t="s">
        <v>1201</v>
      </c>
      <c r="W3393" s="2" t="s">
        <v>577</v>
      </c>
      <c r="X3393" s="2" t="s">
        <v>1198</v>
      </c>
    </row>
    <row r="3394" spans="20:24" x14ac:dyDescent="0.25">
      <c r="T3394" s="2" t="s">
        <v>1195</v>
      </c>
      <c r="U3394" s="2" t="s">
        <v>1196</v>
      </c>
      <c r="V3394" s="2" t="s">
        <v>1197</v>
      </c>
      <c r="W3394" s="2" t="s">
        <v>1194</v>
      </c>
      <c r="X3394" s="2" t="s">
        <v>1193</v>
      </c>
    </row>
    <row r="3395" spans="20:24" x14ac:dyDescent="0.25">
      <c r="T3395" s="2" t="s">
        <v>1190</v>
      </c>
      <c r="U3395" s="2" t="s">
        <v>1191</v>
      </c>
      <c r="V3395" s="2" t="s">
        <v>1192</v>
      </c>
      <c r="W3395" s="2" t="s">
        <v>1189</v>
      </c>
      <c r="X3395" s="2" t="s">
        <v>1188</v>
      </c>
    </row>
    <row r="3396" spans="20:24" x14ac:dyDescent="0.25">
      <c r="T3396" s="2" t="s">
        <v>1185</v>
      </c>
      <c r="U3396" s="2" t="s">
        <v>1186</v>
      </c>
      <c r="V3396" s="2" t="s">
        <v>1187</v>
      </c>
      <c r="W3396" s="2" t="s">
        <v>1184</v>
      </c>
      <c r="X3396" s="2" t="s">
        <v>1169</v>
      </c>
    </row>
    <row r="3397" spans="20:24" x14ac:dyDescent="0.25">
      <c r="T3397" s="2" t="s">
        <v>1181</v>
      </c>
      <c r="U3397" s="2" t="s">
        <v>1182</v>
      </c>
      <c r="V3397" s="2" t="s">
        <v>1183</v>
      </c>
      <c r="W3397" s="2" t="s">
        <v>1180</v>
      </c>
      <c r="X3397" s="2" t="s">
        <v>1169</v>
      </c>
    </row>
    <row r="3398" spans="20:24" x14ac:dyDescent="0.25">
      <c r="T3398" s="2" t="s">
        <v>1177</v>
      </c>
      <c r="U3398" s="2" t="s">
        <v>1178</v>
      </c>
      <c r="V3398" s="2" t="s">
        <v>1179</v>
      </c>
      <c r="W3398" s="2" t="s">
        <v>655</v>
      </c>
      <c r="X3398" s="2" t="s">
        <v>1169</v>
      </c>
    </row>
    <row r="3399" spans="20:24" x14ac:dyDescent="0.25">
      <c r="T3399" s="2" t="s">
        <v>1174</v>
      </c>
      <c r="U3399" s="2" t="s">
        <v>1175</v>
      </c>
      <c r="V3399" s="2" t="s">
        <v>1176</v>
      </c>
      <c r="W3399" s="2" t="s">
        <v>248</v>
      </c>
      <c r="X3399" s="2" t="s">
        <v>1169</v>
      </c>
    </row>
    <row r="3400" spans="20:24" x14ac:dyDescent="0.25">
      <c r="T3400" s="2" t="s">
        <v>1171</v>
      </c>
      <c r="U3400" s="2" t="s">
        <v>1172</v>
      </c>
      <c r="V3400" s="2" t="s">
        <v>1173</v>
      </c>
      <c r="W3400" s="2" t="s">
        <v>1170</v>
      </c>
      <c r="X3400" s="2" t="s">
        <v>1169</v>
      </c>
    </row>
    <row r="3401" spans="20:24" x14ac:dyDescent="0.25">
      <c r="T3401" s="2" t="s">
        <v>1166</v>
      </c>
      <c r="U3401" s="2" t="s">
        <v>1167</v>
      </c>
      <c r="V3401" s="2" t="s">
        <v>1168</v>
      </c>
      <c r="W3401" s="2" t="s">
        <v>1165</v>
      </c>
      <c r="X3401" s="2" t="s">
        <v>1164</v>
      </c>
    </row>
    <row r="3402" spans="20:24" x14ac:dyDescent="0.25">
      <c r="T3402" s="2" t="s">
        <v>1160</v>
      </c>
      <c r="U3402" s="2" t="s">
        <v>1161</v>
      </c>
      <c r="V3402" s="2" t="s">
        <v>1162</v>
      </c>
      <c r="W3402" s="2" t="s">
        <v>253</v>
      </c>
      <c r="X3402" s="2" t="s">
        <v>1159</v>
      </c>
    </row>
    <row r="3403" spans="20:24" x14ac:dyDescent="0.25">
      <c r="T3403" s="2" t="s">
        <v>1156</v>
      </c>
      <c r="U3403" s="2" t="s">
        <v>1157</v>
      </c>
      <c r="V3403" s="2" t="s">
        <v>1158</v>
      </c>
      <c r="W3403" s="2" t="s">
        <v>258</v>
      </c>
      <c r="X3403" s="2" t="s">
        <v>1155</v>
      </c>
    </row>
    <row r="3404" spans="20:24" x14ac:dyDescent="0.25">
      <c r="T3404" s="2" t="s">
        <v>1152</v>
      </c>
      <c r="U3404" s="2" t="s">
        <v>1153</v>
      </c>
      <c r="V3404" s="2" t="s">
        <v>1154</v>
      </c>
      <c r="W3404" s="2" t="s">
        <v>1151</v>
      </c>
      <c r="X3404" s="2" t="s">
        <v>1150</v>
      </c>
    </row>
    <row r="3405" spans="20:24" x14ac:dyDescent="0.25">
      <c r="T3405" s="2" t="s">
        <v>1147</v>
      </c>
      <c r="U3405" s="2" t="s">
        <v>1148</v>
      </c>
      <c r="V3405" s="2" t="s">
        <v>1149</v>
      </c>
      <c r="W3405" s="2" t="s">
        <v>1146</v>
      </c>
      <c r="X3405" s="2" t="s">
        <v>1145</v>
      </c>
    </row>
    <row r="3406" spans="20:24" x14ac:dyDescent="0.25">
      <c r="T3406" s="2" t="s">
        <v>1142</v>
      </c>
      <c r="U3406" s="2" t="s">
        <v>1143</v>
      </c>
      <c r="V3406" s="2" t="s">
        <v>1144</v>
      </c>
      <c r="W3406" s="2" t="s">
        <v>1141</v>
      </c>
      <c r="X3406" s="2" t="s">
        <v>1137</v>
      </c>
    </row>
    <row r="3407" spans="20:24" x14ac:dyDescent="0.25">
      <c r="T3407" s="2" t="s">
        <v>1138</v>
      </c>
      <c r="U3407" s="2" t="s">
        <v>1139</v>
      </c>
      <c r="V3407" s="2" t="s">
        <v>1140</v>
      </c>
      <c r="W3407" s="2" t="s">
        <v>123</v>
      </c>
      <c r="X3407" s="2" t="s">
        <v>1137</v>
      </c>
    </row>
    <row r="3408" spans="20:24" x14ac:dyDescent="0.25">
      <c r="T3408" s="2" t="s">
        <v>1134</v>
      </c>
      <c r="U3408" s="2" t="s">
        <v>1135</v>
      </c>
      <c r="V3408" s="2" t="s">
        <v>1136</v>
      </c>
      <c r="W3408" s="2" t="s">
        <v>211</v>
      </c>
      <c r="X3408" s="2" t="s">
        <v>1124</v>
      </c>
    </row>
    <row r="3409" spans="20:24" x14ac:dyDescent="0.25">
      <c r="T3409" s="2" t="s">
        <v>1131</v>
      </c>
      <c r="U3409" s="2" t="s">
        <v>1132</v>
      </c>
      <c r="V3409" s="2" t="s">
        <v>1133</v>
      </c>
      <c r="W3409" s="2" t="s">
        <v>303</v>
      </c>
      <c r="X3409" s="2" t="s">
        <v>1124</v>
      </c>
    </row>
    <row r="3410" spans="20:24" x14ac:dyDescent="0.25">
      <c r="T3410" s="2" t="s">
        <v>1128</v>
      </c>
      <c r="U3410" s="2" t="s">
        <v>1129</v>
      </c>
      <c r="V3410" s="2" t="s">
        <v>1130</v>
      </c>
      <c r="W3410" s="2" t="s">
        <v>905</v>
      </c>
      <c r="X3410" s="2" t="s">
        <v>1124</v>
      </c>
    </row>
    <row r="3411" spans="20:24" x14ac:dyDescent="0.25">
      <c r="T3411" s="2" t="s">
        <v>1125</v>
      </c>
      <c r="U3411" s="2" t="s">
        <v>1126</v>
      </c>
      <c r="V3411" s="2" t="s">
        <v>1127</v>
      </c>
      <c r="W3411" s="2" t="s">
        <v>595</v>
      </c>
      <c r="X3411" s="2" t="s">
        <v>1124</v>
      </c>
    </row>
    <row r="3412" spans="20:24" x14ac:dyDescent="0.25">
      <c r="T3412" s="2" t="s">
        <v>1121</v>
      </c>
      <c r="U3412" s="2" t="s">
        <v>1122</v>
      </c>
      <c r="V3412" s="2" t="s">
        <v>1123</v>
      </c>
      <c r="W3412" s="2" t="s">
        <v>1120</v>
      </c>
      <c r="X3412" s="2" t="s">
        <v>1112</v>
      </c>
    </row>
    <row r="3413" spans="20:24" x14ac:dyDescent="0.25">
      <c r="T3413" s="2" t="s">
        <v>1117</v>
      </c>
      <c r="U3413" s="2" t="s">
        <v>1118</v>
      </c>
      <c r="V3413" s="2" t="s">
        <v>1119</v>
      </c>
      <c r="W3413" s="2" t="s">
        <v>1116</v>
      </c>
      <c r="X3413" s="2" t="s">
        <v>1112</v>
      </c>
    </row>
    <row r="3414" spans="20:24" x14ac:dyDescent="0.25">
      <c r="T3414" s="2" t="s">
        <v>1113</v>
      </c>
      <c r="U3414" s="2" t="s">
        <v>1114</v>
      </c>
      <c r="V3414" s="2" t="s">
        <v>1115</v>
      </c>
      <c r="W3414" s="2" t="s">
        <v>692</v>
      </c>
      <c r="X3414" s="2" t="s">
        <v>1112</v>
      </c>
    </row>
    <row r="3415" spans="20:24" x14ac:dyDescent="0.25">
      <c r="T3415" s="2" t="s">
        <v>1109</v>
      </c>
      <c r="U3415" s="2" t="s">
        <v>1110</v>
      </c>
      <c r="V3415" s="2" t="s">
        <v>1111</v>
      </c>
      <c r="W3415" s="2" t="s">
        <v>1108</v>
      </c>
      <c r="X3415" s="2" t="s">
        <v>1107</v>
      </c>
    </row>
    <row r="3416" spans="20:24" x14ac:dyDescent="0.25">
      <c r="T3416" s="2" t="s">
        <v>1104</v>
      </c>
      <c r="U3416" s="2" t="s">
        <v>1105</v>
      </c>
      <c r="V3416" s="2" t="s">
        <v>1106</v>
      </c>
      <c r="W3416" s="2" t="s">
        <v>1103</v>
      </c>
      <c r="X3416" s="2" t="s">
        <v>1102</v>
      </c>
    </row>
    <row r="3417" spans="20:24" x14ac:dyDescent="0.25">
      <c r="T3417" s="2" t="s">
        <v>1099</v>
      </c>
      <c r="U3417" s="2" t="s">
        <v>1100</v>
      </c>
      <c r="V3417" s="2" t="s">
        <v>1101</v>
      </c>
      <c r="W3417" s="2" t="s">
        <v>258</v>
      </c>
      <c r="X3417" s="2" t="s">
        <v>1098</v>
      </c>
    </row>
    <row r="3418" spans="20:24" x14ac:dyDescent="0.25">
      <c r="T3418" s="2" t="s">
        <v>1095</v>
      </c>
      <c r="U3418" s="2" t="s">
        <v>1096</v>
      </c>
      <c r="V3418" s="2" t="s">
        <v>1097</v>
      </c>
      <c r="W3418" s="2" t="s">
        <v>216</v>
      </c>
      <c r="X3418" s="2" t="s">
        <v>1094</v>
      </c>
    </row>
    <row r="3419" spans="20:24" x14ac:dyDescent="0.25">
      <c r="T3419" s="2" t="s">
        <v>1091</v>
      </c>
      <c r="U3419" s="2" t="s">
        <v>1092</v>
      </c>
      <c r="V3419" s="2" t="s">
        <v>1093</v>
      </c>
      <c r="W3419" s="2" t="s">
        <v>539</v>
      </c>
      <c r="X3419" s="2" t="s">
        <v>1090</v>
      </c>
    </row>
    <row r="3420" spans="20:24" x14ac:dyDescent="0.25">
      <c r="T3420" s="2" t="s">
        <v>1087</v>
      </c>
      <c r="U3420" s="2" t="s">
        <v>1088</v>
      </c>
      <c r="V3420" s="2" t="s">
        <v>1089</v>
      </c>
      <c r="W3420" s="2" t="s">
        <v>616</v>
      </c>
      <c r="X3420" s="2" t="s">
        <v>1086</v>
      </c>
    </row>
    <row r="3421" spans="20:24" x14ac:dyDescent="0.25">
      <c r="T3421" s="2" t="s">
        <v>1083</v>
      </c>
      <c r="U3421" s="2" t="s">
        <v>1084</v>
      </c>
      <c r="V3421" s="2" t="s">
        <v>1085</v>
      </c>
      <c r="W3421" s="2" t="s">
        <v>591</v>
      </c>
      <c r="X3421" s="2" t="s">
        <v>1082</v>
      </c>
    </row>
    <row r="3422" spans="20:24" x14ac:dyDescent="0.25">
      <c r="T3422" s="2" t="s">
        <v>1079</v>
      </c>
      <c r="U3422" s="2" t="s">
        <v>1080</v>
      </c>
      <c r="V3422" s="2" t="s">
        <v>1081</v>
      </c>
      <c r="W3422" s="2" t="s">
        <v>735</v>
      </c>
      <c r="X3422" s="2" t="s">
        <v>1078</v>
      </c>
    </row>
    <row r="3423" spans="20:24" x14ac:dyDescent="0.25">
      <c r="T3423" s="2" t="s">
        <v>1075</v>
      </c>
      <c r="U3423" s="2" t="s">
        <v>1076</v>
      </c>
      <c r="V3423" s="2" t="s">
        <v>1077</v>
      </c>
      <c r="W3423" s="2" t="s">
        <v>331</v>
      </c>
      <c r="X3423" s="2" t="s">
        <v>1074</v>
      </c>
    </row>
    <row r="3424" spans="20:24" x14ac:dyDescent="0.25">
      <c r="T3424" s="2" t="s">
        <v>1071</v>
      </c>
      <c r="U3424" s="2" t="s">
        <v>1072</v>
      </c>
      <c r="V3424" s="2" t="s">
        <v>1073</v>
      </c>
      <c r="W3424" s="2" t="s">
        <v>478</v>
      </c>
      <c r="X3424" s="2" t="s">
        <v>1070</v>
      </c>
    </row>
    <row r="3425" spans="20:24" x14ac:dyDescent="0.25">
      <c r="T3425" s="2" t="s">
        <v>1067</v>
      </c>
      <c r="U3425" s="2" t="s">
        <v>1068</v>
      </c>
      <c r="V3425" s="2" t="s">
        <v>1069</v>
      </c>
      <c r="W3425" s="2" t="s">
        <v>1066</v>
      </c>
      <c r="X3425" s="2" t="s">
        <v>1065</v>
      </c>
    </row>
    <row r="3426" spans="20:24" x14ac:dyDescent="0.25">
      <c r="T3426" s="2" t="s">
        <v>1062</v>
      </c>
      <c r="U3426" s="2" t="s">
        <v>1063</v>
      </c>
      <c r="V3426" s="2" t="s">
        <v>1064</v>
      </c>
      <c r="W3426" s="2" t="s">
        <v>1061</v>
      </c>
      <c r="X3426" s="2" t="s">
        <v>1060</v>
      </c>
    </row>
    <row r="3427" spans="20:24" x14ac:dyDescent="0.25">
      <c r="T3427" s="2" t="s">
        <v>14483</v>
      </c>
      <c r="U3427" s="2" t="s">
        <v>14482</v>
      </c>
      <c r="V3427" s="2" t="s">
        <v>14806</v>
      </c>
      <c r="W3427" s="2" t="s">
        <v>107</v>
      </c>
      <c r="X3427" s="2" t="s">
        <v>1050</v>
      </c>
    </row>
    <row r="3428" spans="20:24" x14ac:dyDescent="0.25">
      <c r="T3428" s="2" t="s">
        <v>14809</v>
      </c>
      <c r="U3428" s="2" t="s">
        <v>14808</v>
      </c>
      <c r="V3428" s="2" t="s">
        <v>14807</v>
      </c>
      <c r="W3428" s="2" t="s">
        <v>84</v>
      </c>
      <c r="X3428" s="2" t="s">
        <v>1050</v>
      </c>
    </row>
    <row r="3429" spans="20:24" x14ac:dyDescent="0.25">
      <c r="T3429" s="2" t="s">
        <v>17131</v>
      </c>
      <c r="U3429" s="2" t="s">
        <v>1058</v>
      </c>
      <c r="V3429" s="2" t="s">
        <v>1059</v>
      </c>
      <c r="W3429" s="2" t="s">
        <v>103</v>
      </c>
      <c r="X3429" s="2" t="s">
        <v>1050</v>
      </c>
    </row>
    <row r="3430" spans="20:24" x14ac:dyDescent="0.25">
      <c r="T3430" s="2" t="s">
        <v>1054</v>
      </c>
      <c r="U3430" s="2" t="s">
        <v>1055</v>
      </c>
      <c r="V3430" s="2" t="s">
        <v>1056</v>
      </c>
      <c r="W3430" s="2" t="s">
        <v>744</v>
      </c>
      <c r="X3430" s="2" t="s">
        <v>1050</v>
      </c>
    </row>
    <row r="3431" spans="20:24" x14ac:dyDescent="0.25">
      <c r="T3431" s="2" t="s">
        <v>1051</v>
      </c>
      <c r="U3431" s="2" t="s">
        <v>1052</v>
      </c>
      <c r="V3431" s="2" t="s">
        <v>1053</v>
      </c>
      <c r="W3431" s="2" t="s">
        <v>500</v>
      </c>
      <c r="X3431" s="2" t="s">
        <v>1050</v>
      </c>
    </row>
    <row r="3432" spans="20:24" x14ac:dyDescent="0.25">
      <c r="T3432" s="2" t="s">
        <v>1047</v>
      </c>
      <c r="U3432" s="2" t="s">
        <v>1048</v>
      </c>
      <c r="V3432" s="2" t="s">
        <v>1049</v>
      </c>
      <c r="W3432" s="2" t="s">
        <v>891</v>
      </c>
      <c r="X3432" s="2" t="s">
        <v>1046</v>
      </c>
    </row>
    <row r="3433" spans="20:24" x14ac:dyDescent="0.25">
      <c r="T3433" s="2" t="s">
        <v>1042</v>
      </c>
      <c r="U3433" s="2" t="s">
        <v>1043</v>
      </c>
      <c r="V3433" s="2" t="s">
        <v>1044</v>
      </c>
      <c r="W3433" s="2" t="s">
        <v>1041</v>
      </c>
      <c r="X3433" s="2" t="s">
        <v>1040</v>
      </c>
    </row>
    <row r="3434" spans="20:24" x14ac:dyDescent="0.25">
      <c r="T3434" s="2" t="s">
        <v>1038</v>
      </c>
      <c r="U3434" s="2" t="s">
        <v>1039</v>
      </c>
      <c r="V3434" s="2" t="s">
        <v>17302</v>
      </c>
      <c r="W3434" s="2" t="s">
        <v>405</v>
      </c>
      <c r="X3434" s="2" t="s">
        <v>1037</v>
      </c>
    </row>
    <row r="3435" spans="20:24" x14ac:dyDescent="0.25">
      <c r="T3435" s="2" t="s">
        <v>14811</v>
      </c>
      <c r="U3435" s="2" t="s">
        <v>14810</v>
      </c>
      <c r="V3435" s="2" t="s">
        <v>17303</v>
      </c>
      <c r="W3435" s="2" t="s">
        <v>802</v>
      </c>
      <c r="X3435" s="2" t="s">
        <v>1037</v>
      </c>
    </row>
    <row r="3436" spans="20:24" x14ac:dyDescent="0.25">
      <c r="T3436" s="2" t="s">
        <v>18066</v>
      </c>
      <c r="U3436" s="2" t="s">
        <v>18065</v>
      </c>
      <c r="V3436" s="2" t="s">
        <v>18064</v>
      </c>
      <c r="W3436" s="2" t="s">
        <v>258</v>
      </c>
      <c r="X3436" s="2" t="s">
        <v>18067</v>
      </c>
    </row>
    <row r="3437" spans="20:24" x14ac:dyDescent="0.25">
      <c r="T3437" s="2" t="s">
        <v>1034</v>
      </c>
      <c r="U3437" s="2" t="s">
        <v>1035</v>
      </c>
      <c r="V3437" s="2" t="s">
        <v>1036</v>
      </c>
      <c r="W3437" s="2" t="s">
        <v>926</v>
      </c>
      <c r="X3437" s="2" t="s">
        <v>1033</v>
      </c>
    </row>
    <row r="3438" spans="20:24" x14ac:dyDescent="0.25">
      <c r="T3438" s="2" t="s">
        <v>1030</v>
      </c>
      <c r="U3438" s="2" t="s">
        <v>1031</v>
      </c>
      <c r="V3438" s="2" t="s">
        <v>1032</v>
      </c>
      <c r="W3438" s="2" t="s">
        <v>596</v>
      </c>
      <c r="X3438" s="2" t="s">
        <v>1022</v>
      </c>
    </row>
    <row r="3439" spans="20:24" x14ac:dyDescent="0.25">
      <c r="T3439" s="2" t="s">
        <v>1027</v>
      </c>
      <c r="U3439" s="2" t="s">
        <v>1028</v>
      </c>
      <c r="V3439" s="2" t="s">
        <v>1029</v>
      </c>
      <c r="W3439" s="2" t="s">
        <v>1026</v>
      </c>
      <c r="X3439" s="2" t="s">
        <v>1022</v>
      </c>
    </row>
    <row r="3440" spans="20:24" x14ac:dyDescent="0.25">
      <c r="T3440" s="2" t="s">
        <v>1023</v>
      </c>
      <c r="U3440" s="2" t="s">
        <v>1024</v>
      </c>
      <c r="V3440" s="2" t="s">
        <v>1025</v>
      </c>
      <c r="W3440" s="2" t="s">
        <v>900</v>
      </c>
      <c r="X3440" s="2" t="s">
        <v>1022</v>
      </c>
    </row>
    <row r="3441" spans="20:24" x14ac:dyDescent="0.25">
      <c r="T3441" s="2" t="s">
        <v>1019</v>
      </c>
      <c r="U3441" s="2" t="s">
        <v>1020</v>
      </c>
      <c r="V3441" s="2" t="s">
        <v>1021</v>
      </c>
      <c r="W3441" s="2" t="s">
        <v>1018</v>
      </c>
      <c r="X3441" s="2" t="s">
        <v>1017</v>
      </c>
    </row>
    <row r="3442" spans="20:24" x14ac:dyDescent="0.25">
      <c r="T3442" s="2" t="s">
        <v>1014</v>
      </c>
      <c r="U3442" s="2" t="s">
        <v>1015</v>
      </c>
      <c r="V3442" s="2" t="s">
        <v>1016</v>
      </c>
      <c r="W3442" s="2" t="s">
        <v>864</v>
      </c>
      <c r="X3442" s="2" t="s">
        <v>1013</v>
      </c>
    </row>
    <row r="3443" spans="20:24" x14ac:dyDescent="0.25">
      <c r="T3443" s="2" t="s">
        <v>1010</v>
      </c>
      <c r="U3443" s="2" t="s">
        <v>1011</v>
      </c>
      <c r="V3443" s="2" t="s">
        <v>1012</v>
      </c>
      <c r="W3443" s="2" t="s">
        <v>211</v>
      </c>
      <c r="X3443" s="2" t="s">
        <v>1009</v>
      </c>
    </row>
    <row r="3444" spans="20:24" x14ac:dyDescent="0.25">
      <c r="T3444" s="2" t="s">
        <v>1006</v>
      </c>
      <c r="U3444" s="2" t="s">
        <v>1007</v>
      </c>
      <c r="V3444" s="2" t="s">
        <v>1008</v>
      </c>
      <c r="W3444" s="2" t="s">
        <v>1005</v>
      </c>
      <c r="X3444" s="2" t="s">
        <v>1001</v>
      </c>
    </row>
    <row r="3445" spans="20:24" x14ac:dyDescent="0.25">
      <c r="T3445" s="2" t="s">
        <v>1002</v>
      </c>
      <c r="U3445" s="2" t="s">
        <v>1003</v>
      </c>
      <c r="V3445" s="2" t="s">
        <v>1004</v>
      </c>
      <c r="W3445" s="2" t="s">
        <v>230</v>
      </c>
      <c r="X3445" s="2" t="s">
        <v>1001</v>
      </c>
    </row>
    <row r="3446" spans="20:24" x14ac:dyDescent="0.25">
      <c r="T3446" s="2" t="s">
        <v>998</v>
      </c>
      <c r="U3446" s="2" t="s">
        <v>999</v>
      </c>
      <c r="V3446" s="2" t="s">
        <v>1000</v>
      </c>
      <c r="W3446" s="2" t="s">
        <v>803</v>
      </c>
      <c r="X3446" s="2" t="s">
        <v>997</v>
      </c>
    </row>
    <row r="3447" spans="20:24" x14ac:dyDescent="0.25">
      <c r="T3447" s="2" t="s">
        <v>994</v>
      </c>
      <c r="U3447" s="2" t="s">
        <v>995</v>
      </c>
      <c r="V3447" s="2" t="s">
        <v>996</v>
      </c>
      <c r="W3447" s="2" t="s">
        <v>993</v>
      </c>
      <c r="X3447" s="2" t="s">
        <v>977</v>
      </c>
    </row>
    <row r="3448" spans="20:24" x14ac:dyDescent="0.25">
      <c r="T3448" s="2" t="s">
        <v>990</v>
      </c>
      <c r="U3448" s="2" t="s">
        <v>991</v>
      </c>
      <c r="V3448" s="2" t="s">
        <v>992</v>
      </c>
      <c r="W3448" s="2" t="s">
        <v>989</v>
      </c>
      <c r="X3448" s="2" t="s">
        <v>977</v>
      </c>
    </row>
    <row r="3449" spans="20:24" x14ac:dyDescent="0.25">
      <c r="T3449" s="2" t="s">
        <v>14485</v>
      </c>
      <c r="U3449" s="2" t="s">
        <v>14484</v>
      </c>
      <c r="V3449" s="2" t="s">
        <v>14812</v>
      </c>
      <c r="W3449" s="2" t="s">
        <v>609</v>
      </c>
      <c r="X3449" s="2" t="s">
        <v>977</v>
      </c>
    </row>
    <row r="3450" spans="20:24" x14ac:dyDescent="0.25">
      <c r="T3450" s="2" t="s">
        <v>986</v>
      </c>
      <c r="U3450" s="2" t="s">
        <v>987</v>
      </c>
      <c r="V3450" s="2" t="s">
        <v>988</v>
      </c>
      <c r="W3450" s="2" t="s">
        <v>985</v>
      </c>
      <c r="X3450" s="2" t="s">
        <v>977</v>
      </c>
    </row>
    <row r="3451" spans="20:24" x14ac:dyDescent="0.25">
      <c r="T3451" s="2" t="s">
        <v>982</v>
      </c>
      <c r="U3451" s="2" t="s">
        <v>983</v>
      </c>
      <c r="V3451" s="2" t="s">
        <v>984</v>
      </c>
      <c r="W3451" s="2" t="s">
        <v>981</v>
      </c>
      <c r="X3451" s="2" t="s">
        <v>977</v>
      </c>
    </row>
    <row r="3452" spans="20:24" x14ac:dyDescent="0.25">
      <c r="T3452" s="2" t="s">
        <v>978</v>
      </c>
      <c r="U3452" s="2" t="s">
        <v>979</v>
      </c>
      <c r="V3452" s="2" t="s">
        <v>980</v>
      </c>
      <c r="W3452" s="2" t="s">
        <v>817</v>
      </c>
      <c r="X3452" s="2" t="s">
        <v>977</v>
      </c>
    </row>
    <row r="3453" spans="20:24" x14ac:dyDescent="0.25">
      <c r="T3453" s="2" t="s">
        <v>974</v>
      </c>
      <c r="U3453" s="2" t="s">
        <v>975</v>
      </c>
      <c r="V3453" s="2" t="s">
        <v>976</v>
      </c>
      <c r="W3453" s="2" t="s">
        <v>973</v>
      </c>
      <c r="X3453" s="2" t="s">
        <v>972</v>
      </c>
    </row>
    <row r="3454" spans="20:24" x14ac:dyDescent="0.25">
      <c r="T3454" s="2" t="s">
        <v>969</v>
      </c>
      <c r="U3454" s="2" t="s">
        <v>970</v>
      </c>
      <c r="V3454" s="2" t="s">
        <v>971</v>
      </c>
      <c r="W3454" s="2" t="s">
        <v>968</v>
      </c>
      <c r="X3454" s="2" t="s">
        <v>967</v>
      </c>
    </row>
    <row r="3455" spans="20:24" x14ac:dyDescent="0.25">
      <c r="T3455" s="2" t="s">
        <v>960</v>
      </c>
      <c r="U3455" s="2" t="s">
        <v>961</v>
      </c>
      <c r="V3455" s="2" t="s">
        <v>962</v>
      </c>
      <c r="W3455" s="2" t="s">
        <v>500</v>
      </c>
      <c r="X3455" s="2" t="s">
        <v>959</v>
      </c>
    </row>
    <row r="3456" spans="20:24" x14ac:dyDescent="0.25">
      <c r="T3456" s="2" t="s">
        <v>17520</v>
      </c>
      <c r="U3456" s="2" t="s">
        <v>965</v>
      </c>
      <c r="V3456" s="2" t="s">
        <v>966</v>
      </c>
      <c r="W3456" s="2" t="s">
        <v>964</v>
      </c>
      <c r="X3456" s="2" t="s">
        <v>963</v>
      </c>
    </row>
    <row r="3457" spans="20:24" x14ac:dyDescent="0.25">
      <c r="T3457" s="2" t="s">
        <v>956</v>
      </c>
      <c r="U3457" s="2" t="s">
        <v>957</v>
      </c>
      <c r="V3457" s="2" t="s">
        <v>958</v>
      </c>
      <c r="W3457" s="2" t="s">
        <v>557</v>
      </c>
      <c r="X3457" s="2" t="s">
        <v>955</v>
      </c>
    </row>
    <row r="3458" spans="20:24" x14ac:dyDescent="0.25">
      <c r="T3458" s="2" t="s">
        <v>952</v>
      </c>
      <c r="U3458" s="2" t="s">
        <v>953</v>
      </c>
      <c r="V3458" s="2" t="s">
        <v>954</v>
      </c>
      <c r="W3458" s="2" t="s">
        <v>438</v>
      </c>
      <c r="X3458" s="2" t="s">
        <v>951</v>
      </c>
    </row>
    <row r="3459" spans="20:24" x14ac:dyDescent="0.25">
      <c r="T3459" s="2" t="s">
        <v>948</v>
      </c>
      <c r="U3459" s="2" t="s">
        <v>949</v>
      </c>
      <c r="V3459" s="2" t="s">
        <v>950</v>
      </c>
      <c r="W3459" s="2" t="s">
        <v>947</v>
      </c>
      <c r="X3459" s="2" t="s">
        <v>946</v>
      </c>
    </row>
    <row r="3460" spans="20:24" x14ac:dyDescent="0.25">
      <c r="T3460" s="2" t="s">
        <v>943</v>
      </c>
      <c r="U3460" s="2" t="s">
        <v>944</v>
      </c>
      <c r="V3460" s="2" t="s">
        <v>945</v>
      </c>
      <c r="W3460" s="2" t="s">
        <v>129</v>
      </c>
      <c r="X3460" s="2" t="s">
        <v>942</v>
      </c>
    </row>
    <row r="3461" spans="20:24" x14ac:dyDescent="0.25">
      <c r="T3461" s="2" t="s">
        <v>14487</v>
      </c>
      <c r="U3461" s="2" t="s">
        <v>14486</v>
      </c>
      <c r="V3461" s="2" t="s">
        <v>14813</v>
      </c>
      <c r="W3461" s="2" t="s">
        <v>1933</v>
      </c>
      <c r="X3461" s="2" t="s">
        <v>14488</v>
      </c>
    </row>
    <row r="3462" spans="20:24" x14ac:dyDescent="0.25">
      <c r="T3462" s="2" t="s">
        <v>17134</v>
      </c>
      <c r="U3462" s="2" t="s">
        <v>17133</v>
      </c>
      <c r="V3462" s="2" t="s">
        <v>17132</v>
      </c>
      <c r="W3462" s="2" t="s">
        <v>1825</v>
      </c>
      <c r="X3462" s="2" t="s">
        <v>17135</v>
      </c>
    </row>
    <row r="3463" spans="20:24" x14ac:dyDescent="0.25">
      <c r="T3463" s="2" t="s">
        <v>939</v>
      </c>
      <c r="U3463" s="2" t="s">
        <v>940</v>
      </c>
      <c r="V3463" s="2" t="s">
        <v>941</v>
      </c>
      <c r="W3463" s="2" t="s">
        <v>303</v>
      </c>
      <c r="X3463" s="2" t="s">
        <v>934</v>
      </c>
    </row>
    <row r="3464" spans="20:24" x14ac:dyDescent="0.25">
      <c r="T3464" s="2" t="s">
        <v>936</v>
      </c>
      <c r="U3464" s="2" t="s">
        <v>937</v>
      </c>
      <c r="V3464" s="2" t="s">
        <v>938</v>
      </c>
      <c r="W3464" s="2" t="s">
        <v>935</v>
      </c>
      <c r="X3464" s="2" t="s">
        <v>934</v>
      </c>
    </row>
    <row r="3465" spans="20:24" x14ac:dyDescent="0.25">
      <c r="T3465" s="2" t="s">
        <v>931</v>
      </c>
      <c r="U3465" s="2" t="s">
        <v>932</v>
      </c>
      <c r="V3465" s="2" t="s">
        <v>933</v>
      </c>
      <c r="W3465" s="2" t="s">
        <v>591</v>
      </c>
      <c r="X3465" s="2" t="s">
        <v>930</v>
      </c>
    </row>
    <row r="3466" spans="20:24" x14ac:dyDescent="0.25">
      <c r="T3466" s="2" t="s">
        <v>927</v>
      </c>
      <c r="U3466" s="2" t="s">
        <v>928</v>
      </c>
      <c r="V3466" s="2" t="s">
        <v>929</v>
      </c>
      <c r="W3466" s="2" t="s">
        <v>926</v>
      </c>
      <c r="X3466" s="2" t="s">
        <v>922</v>
      </c>
    </row>
    <row r="3467" spans="20:24" x14ac:dyDescent="0.25">
      <c r="T3467" s="2" t="s">
        <v>923</v>
      </c>
      <c r="U3467" s="2" t="s">
        <v>924</v>
      </c>
      <c r="V3467" s="2" t="s">
        <v>925</v>
      </c>
      <c r="W3467" s="2" t="s">
        <v>253</v>
      </c>
      <c r="X3467" s="2" t="s">
        <v>922</v>
      </c>
    </row>
    <row r="3468" spans="20:24" x14ac:dyDescent="0.25">
      <c r="T3468" s="2" t="s">
        <v>919</v>
      </c>
      <c r="U3468" s="2" t="s">
        <v>920</v>
      </c>
      <c r="V3468" s="2" t="s">
        <v>921</v>
      </c>
      <c r="W3468" s="2" t="s">
        <v>315</v>
      </c>
      <c r="X3468" s="2" t="s">
        <v>918</v>
      </c>
    </row>
    <row r="3469" spans="20:24" x14ac:dyDescent="0.25">
      <c r="T3469" s="2" t="s">
        <v>17306</v>
      </c>
      <c r="U3469" s="2" t="s">
        <v>17305</v>
      </c>
      <c r="V3469" s="2" t="s">
        <v>17304</v>
      </c>
      <c r="W3469" s="2" t="s">
        <v>1830</v>
      </c>
      <c r="X3469" s="2" t="s">
        <v>17307</v>
      </c>
    </row>
    <row r="3470" spans="20:24" x14ac:dyDescent="0.25">
      <c r="T3470" s="2" t="s">
        <v>915</v>
      </c>
      <c r="U3470" s="2" t="s">
        <v>916</v>
      </c>
      <c r="V3470" s="2" t="s">
        <v>917</v>
      </c>
      <c r="W3470" s="2" t="s">
        <v>322</v>
      </c>
      <c r="X3470" s="2" t="s">
        <v>914</v>
      </c>
    </row>
    <row r="3471" spans="20:24" x14ac:dyDescent="0.25">
      <c r="T3471" s="2" t="s">
        <v>911</v>
      </c>
      <c r="U3471" s="2" t="s">
        <v>912</v>
      </c>
      <c r="V3471" s="2" t="s">
        <v>913</v>
      </c>
      <c r="W3471" s="2" t="s">
        <v>910</v>
      </c>
      <c r="X3471" s="2" t="s">
        <v>909</v>
      </c>
    </row>
    <row r="3472" spans="20:24" x14ac:dyDescent="0.25">
      <c r="T3472" s="2" t="s">
        <v>906</v>
      </c>
      <c r="U3472" s="2" t="s">
        <v>907</v>
      </c>
      <c r="V3472" s="2" t="s">
        <v>908</v>
      </c>
      <c r="W3472" s="2" t="s">
        <v>905</v>
      </c>
      <c r="X3472" s="2" t="s">
        <v>904</v>
      </c>
    </row>
    <row r="3473" spans="20:24" x14ac:dyDescent="0.25">
      <c r="T3473" s="2" t="s">
        <v>901</v>
      </c>
      <c r="U3473" s="2" t="s">
        <v>902</v>
      </c>
      <c r="V3473" s="2" t="s">
        <v>903</v>
      </c>
      <c r="W3473" s="2" t="s">
        <v>900</v>
      </c>
      <c r="X3473" s="2" t="s">
        <v>895</v>
      </c>
    </row>
    <row r="3474" spans="20:24" x14ac:dyDescent="0.25">
      <c r="T3474" s="2" t="s">
        <v>897</v>
      </c>
      <c r="U3474" s="2" t="s">
        <v>898</v>
      </c>
      <c r="V3474" s="2" t="s">
        <v>899</v>
      </c>
      <c r="W3474" s="2" t="s">
        <v>896</v>
      </c>
      <c r="X3474" s="2" t="s">
        <v>895</v>
      </c>
    </row>
    <row r="3475" spans="20:24" x14ac:dyDescent="0.25">
      <c r="T3475" s="2" t="s">
        <v>892</v>
      </c>
      <c r="U3475" s="2" t="s">
        <v>893</v>
      </c>
      <c r="V3475" s="2" t="s">
        <v>894</v>
      </c>
      <c r="W3475" s="2" t="s">
        <v>891</v>
      </c>
      <c r="X3475" s="2" t="s">
        <v>890</v>
      </c>
    </row>
    <row r="3476" spans="20:24" x14ac:dyDescent="0.25">
      <c r="T3476" s="2" t="s">
        <v>887</v>
      </c>
      <c r="U3476" s="2" t="s">
        <v>888</v>
      </c>
      <c r="V3476" s="2" t="s">
        <v>889</v>
      </c>
      <c r="W3476" s="2" t="s">
        <v>886</v>
      </c>
      <c r="X3476" s="2" t="s">
        <v>885</v>
      </c>
    </row>
    <row r="3477" spans="20:24" x14ac:dyDescent="0.25">
      <c r="T3477" s="2" t="s">
        <v>882</v>
      </c>
      <c r="U3477" s="2" t="s">
        <v>883</v>
      </c>
      <c r="V3477" s="2" t="s">
        <v>884</v>
      </c>
      <c r="W3477" s="2" t="s">
        <v>881</v>
      </c>
      <c r="X3477" s="2" t="s">
        <v>880</v>
      </c>
    </row>
    <row r="3478" spans="20:24" x14ac:dyDescent="0.25">
      <c r="T3478" s="2" t="s">
        <v>877</v>
      </c>
      <c r="U3478" s="2" t="s">
        <v>878</v>
      </c>
      <c r="V3478" s="2" t="s">
        <v>879</v>
      </c>
      <c r="W3478" s="2" t="s">
        <v>876</v>
      </c>
      <c r="X3478" s="2" t="s">
        <v>872</v>
      </c>
    </row>
    <row r="3479" spans="20:24" x14ac:dyDescent="0.25">
      <c r="T3479" s="2" t="s">
        <v>873</v>
      </c>
      <c r="U3479" s="2" t="s">
        <v>874</v>
      </c>
      <c r="V3479" s="2" t="s">
        <v>875</v>
      </c>
      <c r="W3479" s="2" t="s">
        <v>367</v>
      </c>
      <c r="X3479" s="2" t="s">
        <v>872</v>
      </c>
    </row>
    <row r="3480" spans="20:24" x14ac:dyDescent="0.25">
      <c r="T3480" s="2" t="s">
        <v>869</v>
      </c>
      <c r="U3480" s="2" t="s">
        <v>870</v>
      </c>
      <c r="V3480" s="2" t="s">
        <v>871</v>
      </c>
      <c r="W3480" s="2" t="s">
        <v>595</v>
      </c>
      <c r="X3480" s="2" t="s">
        <v>868</v>
      </c>
    </row>
    <row r="3481" spans="20:24" x14ac:dyDescent="0.25">
      <c r="T3481" s="2" t="s">
        <v>865</v>
      </c>
      <c r="U3481" s="2" t="s">
        <v>866</v>
      </c>
      <c r="V3481" s="2" t="s">
        <v>867</v>
      </c>
      <c r="W3481" s="2" t="s">
        <v>864</v>
      </c>
      <c r="X3481" s="2" t="s">
        <v>863</v>
      </c>
    </row>
    <row r="3482" spans="20:24" x14ac:dyDescent="0.25">
      <c r="T3482" s="2" t="s">
        <v>860</v>
      </c>
      <c r="U3482" s="2" t="s">
        <v>861</v>
      </c>
      <c r="V3482" s="2" t="s">
        <v>862</v>
      </c>
      <c r="W3482" s="2" t="s">
        <v>367</v>
      </c>
      <c r="X3482" s="2" t="s">
        <v>859</v>
      </c>
    </row>
    <row r="3483" spans="20:24" x14ac:dyDescent="0.25">
      <c r="T3483" s="2" t="s">
        <v>856</v>
      </c>
      <c r="U3483" s="2" t="s">
        <v>857</v>
      </c>
      <c r="V3483" s="2" t="s">
        <v>858</v>
      </c>
      <c r="W3483" s="2" t="s">
        <v>277</v>
      </c>
      <c r="X3483" s="2" t="s">
        <v>855</v>
      </c>
    </row>
    <row r="3484" spans="20:24" x14ac:dyDescent="0.25">
      <c r="T3484" s="2" t="s">
        <v>14816</v>
      </c>
      <c r="U3484" s="2" t="s">
        <v>14815</v>
      </c>
      <c r="V3484" s="2" t="s">
        <v>14814</v>
      </c>
      <c r="W3484" s="2" t="s">
        <v>1808</v>
      </c>
      <c r="X3484" s="2" t="s">
        <v>14817</v>
      </c>
    </row>
    <row r="3485" spans="20:24" x14ac:dyDescent="0.25">
      <c r="T3485" s="2" t="s">
        <v>852</v>
      </c>
      <c r="U3485" s="2" t="s">
        <v>853</v>
      </c>
      <c r="V3485" s="2" t="s">
        <v>854</v>
      </c>
      <c r="W3485" s="2" t="s">
        <v>543</v>
      </c>
      <c r="X3485" s="2" t="s">
        <v>851</v>
      </c>
    </row>
    <row r="3486" spans="20:24" x14ac:dyDescent="0.25">
      <c r="T3486" s="2" t="s">
        <v>848</v>
      </c>
      <c r="U3486" s="2" t="s">
        <v>849</v>
      </c>
      <c r="V3486" s="2" t="s">
        <v>850</v>
      </c>
      <c r="W3486" s="2" t="s">
        <v>847</v>
      </c>
      <c r="X3486" s="2" t="s">
        <v>846</v>
      </c>
    </row>
    <row r="3487" spans="20:24" x14ac:dyDescent="0.25">
      <c r="T3487" s="2" t="s">
        <v>843</v>
      </c>
      <c r="U3487" s="2" t="s">
        <v>844</v>
      </c>
      <c r="V3487" s="2" t="s">
        <v>845</v>
      </c>
      <c r="W3487" s="2" t="s">
        <v>147</v>
      </c>
      <c r="X3487" s="2" t="s">
        <v>842</v>
      </c>
    </row>
    <row r="3488" spans="20:24" x14ac:dyDescent="0.25">
      <c r="T3488" s="2" t="s">
        <v>839</v>
      </c>
      <c r="U3488" s="2" t="s">
        <v>840</v>
      </c>
      <c r="V3488" s="2" t="s">
        <v>841</v>
      </c>
      <c r="W3488" s="2" t="s">
        <v>543</v>
      </c>
      <c r="X3488" s="2" t="s">
        <v>812</v>
      </c>
    </row>
    <row r="3489" spans="20:24" x14ac:dyDescent="0.25">
      <c r="T3489" s="2" t="s">
        <v>836</v>
      </c>
      <c r="U3489" s="2" t="s">
        <v>837</v>
      </c>
      <c r="V3489" s="2" t="s">
        <v>838</v>
      </c>
      <c r="W3489" s="2" t="s">
        <v>835</v>
      </c>
      <c r="X3489" s="2" t="s">
        <v>812</v>
      </c>
    </row>
    <row r="3490" spans="20:24" x14ac:dyDescent="0.25">
      <c r="T3490" s="2" t="s">
        <v>832</v>
      </c>
      <c r="U3490" s="2" t="s">
        <v>833</v>
      </c>
      <c r="V3490" s="2" t="s">
        <v>834</v>
      </c>
      <c r="W3490" s="2" t="s">
        <v>831</v>
      </c>
      <c r="X3490" s="2" t="s">
        <v>812</v>
      </c>
    </row>
    <row r="3491" spans="20:24" x14ac:dyDescent="0.25">
      <c r="T3491" s="2" t="s">
        <v>828</v>
      </c>
      <c r="U3491" s="2" t="s">
        <v>829</v>
      </c>
      <c r="V3491" s="2" t="s">
        <v>830</v>
      </c>
      <c r="W3491" s="2" t="s">
        <v>103</v>
      </c>
      <c r="X3491" s="2" t="s">
        <v>812</v>
      </c>
    </row>
    <row r="3492" spans="20:24" x14ac:dyDescent="0.25">
      <c r="T3492" s="2" t="s">
        <v>825</v>
      </c>
      <c r="U3492" s="2" t="s">
        <v>826</v>
      </c>
      <c r="V3492" s="2" t="s">
        <v>827</v>
      </c>
      <c r="W3492" s="2" t="s">
        <v>248</v>
      </c>
      <c r="X3492" s="2" t="s">
        <v>812</v>
      </c>
    </row>
    <row r="3493" spans="20:24" x14ac:dyDescent="0.25">
      <c r="T3493" s="2" t="s">
        <v>822</v>
      </c>
      <c r="U3493" s="2" t="s">
        <v>823</v>
      </c>
      <c r="V3493" s="2" t="s">
        <v>824</v>
      </c>
      <c r="W3493" s="2" t="s">
        <v>821</v>
      </c>
      <c r="X3493" s="2" t="s">
        <v>812</v>
      </c>
    </row>
    <row r="3494" spans="20:24" x14ac:dyDescent="0.25">
      <c r="T3494" s="2" t="s">
        <v>818</v>
      </c>
      <c r="U3494" s="2" t="s">
        <v>819</v>
      </c>
      <c r="V3494" s="2" t="s">
        <v>820</v>
      </c>
      <c r="W3494" s="2" t="s">
        <v>817</v>
      </c>
      <c r="X3494" s="2" t="s">
        <v>812</v>
      </c>
    </row>
    <row r="3495" spans="20:24" x14ac:dyDescent="0.25">
      <c r="T3495" s="2" t="s">
        <v>814</v>
      </c>
      <c r="U3495" s="2" t="s">
        <v>815</v>
      </c>
      <c r="V3495" s="2" t="s">
        <v>816</v>
      </c>
      <c r="W3495" s="2" t="s">
        <v>813</v>
      </c>
      <c r="X3495" s="2" t="s">
        <v>812</v>
      </c>
    </row>
    <row r="3496" spans="20:24" x14ac:dyDescent="0.25">
      <c r="T3496" s="2" t="s">
        <v>809</v>
      </c>
      <c r="U3496" s="2" t="s">
        <v>810</v>
      </c>
      <c r="V3496" s="2" t="s">
        <v>811</v>
      </c>
      <c r="W3496" s="2" t="s">
        <v>808</v>
      </c>
      <c r="X3496" s="2" t="s">
        <v>807</v>
      </c>
    </row>
    <row r="3497" spans="20:24" x14ac:dyDescent="0.25">
      <c r="T3497" s="2" t="s">
        <v>804</v>
      </c>
      <c r="U3497" s="2" t="s">
        <v>805</v>
      </c>
      <c r="V3497" s="2" t="s">
        <v>806</v>
      </c>
      <c r="W3497" s="2" t="s">
        <v>803</v>
      </c>
      <c r="X3497" s="2" t="s">
        <v>802</v>
      </c>
    </row>
    <row r="3498" spans="20:24" x14ac:dyDescent="0.25">
      <c r="T3498" s="2" t="s">
        <v>799</v>
      </c>
      <c r="U3498" s="2" t="s">
        <v>800</v>
      </c>
      <c r="V3498" s="2" t="s">
        <v>801</v>
      </c>
      <c r="W3498" s="2" t="s">
        <v>230</v>
      </c>
      <c r="X3498" s="2" t="s">
        <v>798</v>
      </c>
    </row>
    <row r="3499" spans="20:24" x14ac:dyDescent="0.25">
      <c r="T3499" s="2" t="s">
        <v>795</v>
      </c>
      <c r="U3499" s="2" t="s">
        <v>796</v>
      </c>
      <c r="V3499" s="2" t="s">
        <v>797</v>
      </c>
      <c r="W3499" s="2" t="s">
        <v>794</v>
      </c>
      <c r="X3499" s="2" t="s">
        <v>790</v>
      </c>
    </row>
    <row r="3500" spans="20:24" x14ac:dyDescent="0.25">
      <c r="T3500" s="2" t="s">
        <v>791</v>
      </c>
      <c r="U3500" s="2" t="s">
        <v>792</v>
      </c>
      <c r="V3500" s="2" t="s">
        <v>793</v>
      </c>
      <c r="W3500" s="2" t="s">
        <v>331</v>
      </c>
      <c r="X3500" s="2" t="s">
        <v>790</v>
      </c>
    </row>
    <row r="3501" spans="20:24" x14ac:dyDescent="0.25">
      <c r="T3501" s="2" t="s">
        <v>787</v>
      </c>
      <c r="U3501" s="2" t="s">
        <v>788</v>
      </c>
      <c r="V3501" s="2" t="s">
        <v>789</v>
      </c>
      <c r="W3501" s="2" t="s">
        <v>786</v>
      </c>
      <c r="X3501" s="2" t="s">
        <v>785</v>
      </c>
    </row>
    <row r="3502" spans="20:24" x14ac:dyDescent="0.25">
      <c r="T3502" s="2" t="s">
        <v>782</v>
      </c>
      <c r="U3502" s="2" t="s">
        <v>783</v>
      </c>
      <c r="V3502" s="2" t="s">
        <v>784</v>
      </c>
      <c r="W3502" s="2" t="s">
        <v>591</v>
      </c>
      <c r="X3502" s="2" t="s">
        <v>781</v>
      </c>
    </row>
    <row r="3503" spans="20:24" x14ac:dyDescent="0.25">
      <c r="T3503" s="2" t="s">
        <v>778</v>
      </c>
      <c r="U3503" s="2" t="s">
        <v>779</v>
      </c>
      <c r="V3503" s="2" t="s">
        <v>780</v>
      </c>
      <c r="W3503" s="2" t="s">
        <v>777</v>
      </c>
      <c r="X3503" s="2" t="s">
        <v>776</v>
      </c>
    </row>
    <row r="3504" spans="20:24" x14ac:dyDescent="0.25">
      <c r="T3504" s="2" t="s">
        <v>773</v>
      </c>
      <c r="U3504" s="2" t="s">
        <v>774</v>
      </c>
      <c r="V3504" s="2" t="s">
        <v>775</v>
      </c>
      <c r="W3504" s="2" t="s">
        <v>84</v>
      </c>
      <c r="X3504" s="2" t="s">
        <v>772</v>
      </c>
    </row>
    <row r="3505" spans="20:24" x14ac:dyDescent="0.25">
      <c r="T3505" s="2" t="s">
        <v>769</v>
      </c>
      <c r="U3505" s="2" t="s">
        <v>770</v>
      </c>
      <c r="V3505" s="2" t="s">
        <v>771</v>
      </c>
      <c r="W3505" s="2" t="s">
        <v>315</v>
      </c>
      <c r="X3505" s="2" t="s">
        <v>748</v>
      </c>
    </row>
    <row r="3506" spans="20:24" x14ac:dyDescent="0.25">
      <c r="T3506" s="2" t="s">
        <v>766</v>
      </c>
      <c r="U3506" s="2" t="s">
        <v>768</v>
      </c>
      <c r="V3506" s="2" t="s">
        <v>14818</v>
      </c>
      <c r="W3506" s="2" t="s">
        <v>765</v>
      </c>
      <c r="X3506" s="2" t="s">
        <v>748</v>
      </c>
    </row>
    <row r="3507" spans="20:24" x14ac:dyDescent="0.25">
      <c r="T3507" s="2" t="s">
        <v>766</v>
      </c>
      <c r="U3507" s="2" t="s">
        <v>767</v>
      </c>
      <c r="V3507" s="2" t="s">
        <v>17136</v>
      </c>
      <c r="W3507" s="2" t="s">
        <v>765</v>
      </c>
      <c r="X3507" s="2" t="s">
        <v>748</v>
      </c>
    </row>
    <row r="3508" spans="20:24" x14ac:dyDescent="0.25">
      <c r="T3508" s="2" t="s">
        <v>762</v>
      </c>
      <c r="U3508" s="2" t="s">
        <v>18068</v>
      </c>
      <c r="V3508" s="2" t="s">
        <v>54</v>
      </c>
      <c r="W3508" s="2" t="s">
        <v>539</v>
      </c>
      <c r="X3508" s="2" t="s">
        <v>748</v>
      </c>
    </row>
    <row r="3509" spans="20:24" x14ac:dyDescent="0.25">
      <c r="T3509" s="2" t="s">
        <v>762</v>
      </c>
      <c r="U3509" s="2" t="s">
        <v>763</v>
      </c>
      <c r="V3509" s="2" t="s">
        <v>764</v>
      </c>
      <c r="W3509" s="2" t="s">
        <v>539</v>
      </c>
      <c r="X3509" s="2" t="s">
        <v>748</v>
      </c>
    </row>
    <row r="3510" spans="20:24" x14ac:dyDescent="0.25">
      <c r="T3510" s="2" t="s">
        <v>759</v>
      </c>
      <c r="U3510" s="2" t="s">
        <v>760</v>
      </c>
      <c r="V3510" s="2" t="s">
        <v>761</v>
      </c>
      <c r="W3510" s="2" t="s">
        <v>744</v>
      </c>
      <c r="X3510" s="2" t="s">
        <v>748</v>
      </c>
    </row>
    <row r="3511" spans="20:24" x14ac:dyDescent="0.25">
      <c r="T3511" s="2" t="s">
        <v>756</v>
      </c>
      <c r="U3511" s="2" t="s">
        <v>757</v>
      </c>
      <c r="V3511" s="2" t="s">
        <v>758</v>
      </c>
      <c r="W3511" s="2" t="s">
        <v>295</v>
      </c>
      <c r="X3511" s="2" t="s">
        <v>748</v>
      </c>
    </row>
    <row r="3512" spans="20:24" x14ac:dyDescent="0.25">
      <c r="T3512" s="2" t="s">
        <v>753</v>
      </c>
      <c r="U3512" s="2" t="s">
        <v>754</v>
      </c>
      <c r="V3512" s="2" t="s">
        <v>755</v>
      </c>
      <c r="W3512" s="2" t="s">
        <v>111</v>
      </c>
      <c r="X3512" s="2" t="s">
        <v>748</v>
      </c>
    </row>
    <row r="3513" spans="20:24" x14ac:dyDescent="0.25">
      <c r="T3513" s="2" t="s">
        <v>750</v>
      </c>
      <c r="U3513" s="2" t="s">
        <v>751</v>
      </c>
      <c r="V3513" s="2" t="s">
        <v>752</v>
      </c>
      <c r="W3513" s="2" t="s">
        <v>749</v>
      </c>
      <c r="X3513" s="2" t="s">
        <v>748</v>
      </c>
    </row>
    <row r="3514" spans="20:24" x14ac:dyDescent="0.25">
      <c r="T3514" s="2" t="s">
        <v>745</v>
      </c>
      <c r="U3514" s="2" t="s">
        <v>746</v>
      </c>
      <c r="V3514" s="2" t="s">
        <v>747</v>
      </c>
      <c r="W3514" s="2" t="s">
        <v>744</v>
      </c>
      <c r="X3514" s="2" t="s">
        <v>743</v>
      </c>
    </row>
    <row r="3515" spans="20:24" x14ac:dyDescent="0.25">
      <c r="T3515" s="2" t="s">
        <v>740</v>
      </c>
      <c r="U3515" s="2" t="s">
        <v>741</v>
      </c>
      <c r="V3515" s="2" t="s">
        <v>742</v>
      </c>
      <c r="W3515" s="2" t="s">
        <v>535</v>
      </c>
      <c r="X3515" s="2" t="s">
        <v>739</v>
      </c>
    </row>
    <row r="3516" spans="20:24" x14ac:dyDescent="0.25">
      <c r="T3516" s="2" t="s">
        <v>18071</v>
      </c>
      <c r="U3516" s="2" t="s">
        <v>18070</v>
      </c>
      <c r="V3516" s="2" t="s">
        <v>18069</v>
      </c>
      <c r="W3516" s="2" t="s">
        <v>18072</v>
      </c>
      <c r="X3516" s="2" t="s">
        <v>739</v>
      </c>
    </row>
    <row r="3517" spans="20:24" x14ac:dyDescent="0.25">
      <c r="T3517" s="2" t="s">
        <v>18071</v>
      </c>
      <c r="U3517" s="2" t="s">
        <v>18073</v>
      </c>
      <c r="V3517" s="2" t="s">
        <v>18069</v>
      </c>
      <c r="W3517" s="2" t="s">
        <v>18072</v>
      </c>
      <c r="X3517" s="2" t="s">
        <v>739</v>
      </c>
    </row>
    <row r="3518" spans="20:24" x14ac:dyDescent="0.25">
      <c r="T3518" s="2" t="s">
        <v>14384</v>
      </c>
      <c r="U3518" s="2" t="s">
        <v>14383</v>
      </c>
      <c r="V3518" s="2" t="s">
        <v>14382</v>
      </c>
      <c r="W3518" s="2" t="s">
        <v>555</v>
      </c>
      <c r="X3518" s="2" t="s">
        <v>14385</v>
      </c>
    </row>
    <row r="3519" spans="20:24" x14ac:dyDescent="0.25">
      <c r="T3519" s="2" t="s">
        <v>736</v>
      </c>
      <c r="U3519" s="2" t="s">
        <v>737</v>
      </c>
      <c r="V3519" s="2" t="s">
        <v>738</v>
      </c>
      <c r="W3519" s="2" t="s">
        <v>735</v>
      </c>
      <c r="X3519" s="2" t="s">
        <v>734</v>
      </c>
    </row>
    <row r="3520" spans="20:24" x14ac:dyDescent="0.25">
      <c r="T3520" s="2" t="s">
        <v>731</v>
      </c>
      <c r="U3520" s="2" t="s">
        <v>732</v>
      </c>
      <c r="V3520" s="2" t="s">
        <v>733</v>
      </c>
      <c r="W3520" s="2" t="s">
        <v>557</v>
      </c>
      <c r="X3520" s="2" t="s">
        <v>730</v>
      </c>
    </row>
    <row r="3521" spans="20:24" x14ac:dyDescent="0.25">
      <c r="T3521" s="2" t="s">
        <v>727</v>
      </c>
      <c r="U3521" s="2" t="s">
        <v>728</v>
      </c>
      <c r="V3521" s="2" t="s">
        <v>729</v>
      </c>
      <c r="W3521" s="2" t="s">
        <v>726</v>
      </c>
      <c r="X3521" s="2" t="s">
        <v>725</v>
      </c>
    </row>
    <row r="3522" spans="20:24" x14ac:dyDescent="0.25">
      <c r="T3522" s="2" t="s">
        <v>723</v>
      </c>
      <c r="U3522" s="2" t="s">
        <v>724</v>
      </c>
      <c r="V3522" s="2" t="s">
        <v>17137</v>
      </c>
      <c r="W3522" s="2" t="s">
        <v>722</v>
      </c>
      <c r="X3522" s="2" t="s">
        <v>721</v>
      </c>
    </row>
    <row r="3523" spans="20:24" x14ac:dyDescent="0.25">
      <c r="T3523" s="2" t="s">
        <v>718</v>
      </c>
      <c r="U3523" s="2" t="s">
        <v>719</v>
      </c>
      <c r="V3523" s="2" t="s">
        <v>720</v>
      </c>
      <c r="W3523" s="2" t="s">
        <v>492</v>
      </c>
      <c r="X3523" s="2" t="s">
        <v>717</v>
      </c>
    </row>
    <row r="3524" spans="20:24" x14ac:dyDescent="0.25">
      <c r="T3524" s="2" t="s">
        <v>714</v>
      </c>
      <c r="U3524" s="2" t="s">
        <v>715</v>
      </c>
      <c r="V3524" s="2" t="s">
        <v>716</v>
      </c>
      <c r="W3524" s="2" t="s">
        <v>713</v>
      </c>
      <c r="X3524" s="2" t="s">
        <v>709</v>
      </c>
    </row>
    <row r="3525" spans="20:24" x14ac:dyDescent="0.25">
      <c r="T3525" s="2" t="s">
        <v>710</v>
      </c>
      <c r="U3525" s="2" t="s">
        <v>711</v>
      </c>
      <c r="V3525" s="2" t="s">
        <v>712</v>
      </c>
      <c r="W3525" s="2" t="s">
        <v>277</v>
      </c>
      <c r="X3525" s="2" t="s">
        <v>709</v>
      </c>
    </row>
    <row r="3526" spans="20:24" x14ac:dyDescent="0.25">
      <c r="T3526" s="2" t="s">
        <v>707</v>
      </c>
      <c r="U3526" s="2" t="s">
        <v>708</v>
      </c>
      <c r="V3526" s="2" t="s">
        <v>17308</v>
      </c>
      <c r="W3526" s="2" t="s">
        <v>706</v>
      </c>
      <c r="X3526" s="2" t="s">
        <v>705</v>
      </c>
    </row>
    <row r="3527" spans="20:24" x14ac:dyDescent="0.25">
      <c r="T3527" s="2" t="s">
        <v>702</v>
      </c>
      <c r="U3527" s="2" t="s">
        <v>703</v>
      </c>
      <c r="V3527" s="2" t="s">
        <v>704</v>
      </c>
      <c r="W3527" s="2" t="s">
        <v>478</v>
      </c>
      <c r="X3527" s="2" t="s">
        <v>701</v>
      </c>
    </row>
    <row r="3528" spans="20:24" x14ac:dyDescent="0.25">
      <c r="T3528" s="2" t="s">
        <v>698</v>
      </c>
      <c r="U3528" s="2" t="s">
        <v>699</v>
      </c>
      <c r="V3528" s="2" t="s">
        <v>700</v>
      </c>
      <c r="W3528" s="2" t="s">
        <v>697</v>
      </c>
      <c r="X3528" s="2" t="s">
        <v>696</v>
      </c>
    </row>
    <row r="3529" spans="20:24" x14ac:dyDescent="0.25">
      <c r="T3529" s="2" t="s">
        <v>693</v>
      </c>
      <c r="U3529" s="2" t="s">
        <v>694</v>
      </c>
      <c r="V3529" s="2" t="s">
        <v>695</v>
      </c>
      <c r="W3529" s="2" t="s">
        <v>692</v>
      </c>
      <c r="X3529" s="2" t="s">
        <v>691</v>
      </c>
    </row>
    <row r="3530" spans="20:24" x14ac:dyDescent="0.25">
      <c r="T3530" s="2" t="s">
        <v>688</v>
      </c>
      <c r="U3530" s="2" t="s">
        <v>689</v>
      </c>
      <c r="V3530" s="2" t="s">
        <v>690</v>
      </c>
      <c r="W3530" s="2" t="s">
        <v>687</v>
      </c>
      <c r="X3530" s="2" t="s">
        <v>686</v>
      </c>
    </row>
    <row r="3531" spans="20:24" x14ac:dyDescent="0.25">
      <c r="T3531" s="2" t="s">
        <v>683</v>
      </c>
      <c r="U3531" s="2" t="s">
        <v>684</v>
      </c>
      <c r="V3531" s="2" t="s">
        <v>685</v>
      </c>
      <c r="W3531" s="2" t="s">
        <v>103</v>
      </c>
      <c r="X3531" s="2" t="s">
        <v>682</v>
      </c>
    </row>
    <row r="3532" spans="20:24" x14ac:dyDescent="0.25">
      <c r="T3532" s="2" t="s">
        <v>679</v>
      </c>
      <c r="U3532" s="2" t="s">
        <v>680</v>
      </c>
      <c r="V3532" s="2" t="s">
        <v>681</v>
      </c>
      <c r="W3532" s="2" t="s">
        <v>678</v>
      </c>
      <c r="X3532" s="2" t="s">
        <v>676</v>
      </c>
    </row>
    <row r="3533" spans="20:24" x14ac:dyDescent="0.25">
      <c r="T3533" s="2" t="s">
        <v>673</v>
      </c>
      <c r="U3533" s="2" t="s">
        <v>674</v>
      </c>
      <c r="V3533" s="2" t="s">
        <v>675</v>
      </c>
      <c r="W3533" s="2" t="s">
        <v>669</v>
      </c>
      <c r="X3533" s="2" t="s">
        <v>672</v>
      </c>
    </row>
    <row r="3534" spans="20:24" x14ac:dyDescent="0.25">
      <c r="T3534" s="2" t="s">
        <v>670</v>
      </c>
      <c r="U3534" s="2" t="s">
        <v>671</v>
      </c>
      <c r="V3534" s="2" t="s">
        <v>17138</v>
      </c>
      <c r="W3534" s="2" t="s">
        <v>669</v>
      </c>
      <c r="X3534" s="2" t="s">
        <v>667</v>
      </c>
    </row>
    <row r="3535" spans="20:24" x14ac:dyDescent="0.25">
      <c r="T3535" s="2" t="s">
        <v>664</v>
      </c>
      <c r="U3535" s="2" t="s">
        <v>665</v>
      </c>
      <c r="V3535" s="2" t="s">
        <v>666</v>
      </c>
      <c r="W3535" s="2" t="s">
        <v>663</v>
      </c>
      <c r="X3535" s="2" t="s">
        <v>659</v>
      </c>
    </row>
    <row r="3536" spans="20:24" x14ac:dyDescent="0.25">
      <c r="T3536" s="2" t="s">
        <v>660</v>
      </c>
      <c r="U3536" s="2" t="s">
        <v>661</v>
      </c>
      <c r="V3536" s="2" t="s">
        <v>662</v>
      </c>
      <c r="W3536" s="2" t="s">
        <v>258</v>
      </c>
      <c r="X3536" s="2" t="s">
        <v>659</v>
      </c>
    </row>
    <row r="3537" spans="20:24" x14ac:dyDescent="0.25">
      <c r="T3537" s="2" t="s">
        <v>656</v>
      </c>
      <c r="U3537" s="2" t="s">
        <v>657</v>
      </c>
      <c r="V3537" s="2" t="s">
        <v>658</v>
      </c>
      <c r="W3537" s="2" t="s">
        <v>655</v>
      </c>
      <c r="X3537" s="2" t="s">
        <v>654</v>
      </c>
    </row>
    <row r="3538" spans="20:24" x14ac:dyDescent="0.25">
      <c r="T3538" s="2" t="s">
        <v>651</v>
      </c>
      <c r="U3538" s="2" t="s">
        <v>652</v>
      </c>
      <c r="V3538" s="2" t="s">
        <v>653</v>
      </c>
      <c r="W3538" s="2" t="s">
        <v>629</v>
      </c>
      <c r="X3538" s="2" t="s">
        <v>650</v>
      </c>
    </row>
    <row r="3539" spans="20:24" x14ac:dyDescent="0.25">
      <c r="T3539" s="2" t="s">
        <v>647</v>
      </c>
      <c r="U3539" s="2" t="s">
        <v>648</v>
      </c>
      <c r="V3539" s="2" t="s">
        <v>649</v>
      </c>
      <c r="W3539" s="2" t="s">
        <v>492</v>
      </c>
      <c r="X3539" s="2" t="s">
        <v>646</v>
      </c>
    </row>
    <row r="3540" spans="20:24" x14ac:dyDescent="0.25">
      <c r="T3540" s="2" t="s">
        <v>643</v>
      </c>
      <c r="U3540" s="2" t="s">
        <v>644</v>
      </c>
      <c r="V3540" s="2" t="s">
        <v>645</v>
      </c>
      <c r="W3540" s="2" t="s">
        <v>642</v>
      </c>
      <c r="X3540" s="2" t="s">
        <v>638</v>
      </c>
    </row>
    <row r="3541" spans="20:24" x14ac:dyDescent="0.25">
      <c r="T3541" s="2" t="s">
        <v>639</v>
      </c>
      <c r="U3541" s="2" t="s">
        <v>640</v>
      </c>
      <c r="V3541" s="2" t="s">
        <v>641</v>
      </c>
      <c r="W3541" s="2" t="s">
        <v>557</v>
      </c>
      <c r="X3541" s="2" t="s">
        <v>638</v>
      </c>
    </row>
    <row r="3542" spans="20:24" x14ac:dyDescent="0.25">
      <c r="T3542" s="2" t="s">
        <v>635</v>
      </c>
      <c r="U3542" s="2" t="s">
        <v>636</v>
      </c>
      <c r="V3542" s="2" t="s">
        <v>637</v>
      </c>
      <c r="W3542" s="2" t="s">
        <v>303</v>
      </c>
      <c r="X3542" s="2" t="s">
        <v>633</v>
      </c>
    </row>
    <row r="3543" spans="20:24" x14ac:dyDescent="0.25">
      <c r="T3543" s="2" t="s">
        <v>630</v>
      </c>
      <c r="U3543" s="2" t="s">
        <v>631</v>
      </c>
      <c r="V3543" s="2" t="s">
        <v>632</v>
      </c>
      <c r="W3543" s="2" t="s">
        <v>629</v>
      </c>
      <c r="X3543" s="2" t="s">
        <v>625</v>
      </c>
    </row>
    <row r="3544" spans="20:24" x14ac:dyDescent="0.25">
      <c r="T3544" s="2" t="s">
        <v>626</v>
      </c>
      <c r="U3544" s="2" t="s">
        <v>627</v>
      </c>
      <c r="V3544" s="2" t="s">
        <v>628</v>
      </c>
      <c r="W3544" s="2" t="s">
        <v>557</v>
      </c>
      <c r="X3544" s="2" t="s">
        <v>625</v>
      </c>
    </row>
    <row r="3545" spans="20:24" x14ac:dyDescent="0.25">
      <c r="T3545" s="2" t="s">
        <v>622</v>
      </c>
      <c r="U3545" s="2" t="s">
        <v>623</v>
      </c>
      <c r="V3545" s="2" t="s">
        <v>624</v>
      </c>
      <c r="W3545" s="2" t="s">
        <v>621</v>
      </c>
      <c r="X3545" s="2" t="s">
        <v>620</v>
      </c>
    </row>
    <row r="3546" spans="20:24" x14ac:dyDescent="0.25">
      <c r="T3546" s="2" t="s">
        <v>617</v>
      </c>
      <c r="U3546" s="2" t="s">
        <v>618</v>
      </c>
      <c r="V3546" s="2" t="s">
        <v>619</v>
      </c>
      <c r="W3546" s="2" t="s">
        <v>616</v>
      </c>
      <c r="X3546" s="2" t="s">
        <v>615</v>
      </c>
    </row>
    <row r="3547" spans="20:24" x14ac:dyDescent="0.25">
      <c r="T3547" s="2" t="s">
        <v>612</v>
      </c>
      <c r="U3547" s="2" t="s">
        <v>613</v>
      </c>
      <c r="V3547" s="2" t="s">
        <v>614</v>
      </c>
      <c r="W3547" s="2" t="s">
        <v>438</v>
      </c>
      <c r="X3547" s="2" t="s">
        <v>605</v>
      </c>
    </row>
    <row r="3548" spans="20:24" x14ac:dyDescent="0.25">
      <c r="T3548" s="2" t="s">
        <v>610</v>
      </c>
      <c r="U3548" s="2" t="s">
        <v>611</v>
      </c>
      <c r="V3548" s="2" t="s">
        <v>17139</v>
      </c>
      <c r="W3548" s="2" t="s">
        <v>609</v>
      </c>
      <c r="X3548" s="2" t="s">
        <v>605</v>
      </c>
    </row>
    <row r="3549" spans="20:24" x14ac:dyDescent="0.25">
      <c r="T3549" s="2" t="s">
        <v>607</v>
      </c>
      <c r="U3549" s="2" t="s">
        <v>608</v>
      </c>
      <c r="V3549" s="2" t="s">
        <v>17140</v>
      </c>
      <c r="W3549" s="2" t="s">
        <v>606</v>
      </c>
      <c r="X3549" s="2" t="s">
        <v>605</v>
      </c>
    </row>
    <row r="3550" spans="20:24" x14ac:dyDescent="0.25">
      <c r="T3550" s="2" t="s">
        <v>602</v>
      </c>
      <c r="U3550" s="2" t="s">
        <v>603</v>
      </c>
      <c r="V3550" s="2" t="s">
        <v>604</v>
      </c>
      <c r="W3550" s="2" t="s">
        <v>601</v>
      </c>
      <c r="X3550" s="2" t="s">
        <v>600</v>
      </c>
    </row>
    <row r="3551" spans="20:24" x14ac:dyDescent="0.25">
      <c r="T3551" s="2" t="s">
        <v>597</v>
      </c>
      <c r="U3551" s="2" t="s">
        <v>598</v>
      </c>
      <c r="V3551" s="2" t="s">
        <v>599</v>
      </c>
      <c r="W3551" s="2" t="s">
        <v>596</v>
      </c>
      <c r="X3551" s="2" t="s">
        <v>595</v>
      </c>
    </row>
    <row r="3552" spans="20:24" x14ac:dyDescent="0.25">
      <c r="T3552" s="2" t="s">
        <v>592</v>
      </c>
      <c r="U3552" s="2" t="s">
        <v>593</v>
      </c>
      <c r="V3552" s="2" t="s">
        <v>594</v>
      </c>
      <c r="W3552" s="2" t="s">
        <v>591</v>
      </c>
      <c r="X3552" s="2" t="s">
        <v>569</v>
      </c>
    </row>
    <row r="3553" spans="20:24" x14ac:dyDescent="0.25">
      <c r="T3553" s="2" t="s">
        <v>589</v>
      </c>
      <c r="U3553" s="2" t="s">
        <v>590</v>
      </c>
      <c r="V3553" s="2" t="s">
        <v>17141</v>
      </c>
      <c r="W3553" s="2" t="s">
        <v>539</v>
      </c>
      <c r="X3553" s="2" t="s">
        <v>569</v>
      </c>
    </row>
    <row r="3554" spans="20:24" x14ac:dyDescent="0.25">
      <c r="T3554" s="2" t="s">
        <v>586</v>
      </c>
      <c r="U3554" s="2" t="s">
        <v>587</v>
      </c>
      <c r="V3554" s="2" t="s">
        <v>588</v>
      </c>
      <c r="W3554" s="2" t="s">
        <v>585</v>
      </c>
      <c r="X3554" s="2" t="s">
        <v>569</v>
      </c>
    </row>
    <row r="3555" spans="20:24" x14ac:dyDescent="0.25">
      <c r="T3555" s="2" t="s">
        <v>582</v>
      </c>
      <c r="U3555" s="2" t="s">
        <v>583</v>
      </c>
      <c r="V3555" s="2" t="s">
        <v>584</v>
      </c>
      <c r="W3555" s="2" t="s">
        <v>581</v>
      </c>
      <c r="X3555" s="2" t="s">
        <v>569</v>
      </c>
    </row>
    <row r="3556" spans="20:24" x14ac:dyDescent="0.25">
      <c r="T3556" s="2" t="s">
        <v>578</v>
      </c>
      <c r="U3556" s="2" t="s">
        <v>579</v>
      </c>
      <c r="V3556" s="2" t="s">
        <v>580</v>
      </c>
      <c r="W3556" s="2" t="s">
        <v>577</v>
      </c>
      <c r="X3556" s="2" t="s">
        <v>569</v>
      </c>
    </row>
    <row r="3557" spans="20:24" x14ac:dyDescent="0.25">
      <c r="T3557" s="2" t="s">
        <v>574</v>
      </c>
      <c r="U3557" s="2" t="s">
        <v>575</v>
      </c>
      <c r="V3557" s="2" t="s">
        <v>576</v>
      </c>
      <c r="W3557" s="2" t="s">
        <v>573</v>
      </c>
      <c r="X3557" s="2" t="s">
        <v>569</v>
      </c>
    </row>
    <row r="3558" spans="20:24" x14ac:dyDescent="0.25">
      <c r="T3558" s="2" t="s">
        <v>570</v>
      </c>
      <c r="U3558" s="2" t="s">
        <v>571</v>
      </c>
      <c r="V3558" s="2" t="s">
        <v>572</v>
      </c>
      <c r="W3558" s="2" t="s">
        <v>492</v>
      </c>
      <c r="X3558" s="2" t="s">
        <v>569</v>
      </c>
    </row>
    <row r="3559" spans="20:24" x14ac:dyDescent="0.25">
      <c r="T3559" s="2" t="s">
        <v>566</v>
      </c>
      <c r="U3559" s="2" t="s">
        <v>567</v>
      </c>
      <c r="V3559" s="2" t="s">
        <v>568</v>
      </c>
      <c r="W3559" s="2" t="s">
        <v>193</v>
      </c>
      <c r="X3559" s="2" t="s">
        <v>565</v>
      </c>
    </row>
    <row r="3560" spans="20:24" x14ac:dyDescent="0.25">
      <c r="T3560" s="2" t="s">
        <v>562</v>
      </c>
      <c r="U3560" s="2" t="s">
        <v>563</v>
      </c>
      <c r="V3560" s="2" t="s">
        <v>564</v>
      </c>
      <c r="W3560" s="2" t="s">
        <v>315</v>
      </c>
      <c r="X3560" s="2" t="s">
        <v>561</v>
      </c>
    </row>
    <row r="3561" spans="20:24" x14ac:dyDescent="0.25">
      <c r="T3561" s="2" t="s">
        <v>558</v>
      </c>
      <c r="U3561" s="2" t="s">
        <v>559</v>
      </c>
      <c r="V3561" s="2" t="s">
        <v>560</v>
      </c>
      <c r="W3561" s="2" t="s">
        <v>557</v>
      </c>
      <c r="X3561" s="2" t="s">
        <v>556</v>
      </c>
    </row>
    <row r="3562" spans="20:24" x14ac:dyDescent="0.25">
      <c r="T3562" s="2" t="s">
        <v>552</v>
      </c>
      <c r="U3562" s="2" t="s">
        <v>553</v>
      </c>
      <c r="V3562" s="2" t="s">
        <v>554</v>
      </c>
      <c r="W3562" s="2" t="s">
        <v>551</v>
      </c>
      <c r="X3562" s="2" t="s">
        <v>491</v>
      </c>
    </row>
    <row r="3563" spans="20:24" x14ac:dyDescent="0.25">
      <c r="T3563" s="2" t="s">
        <v>548</v>
      </c>
      <c r="U3563" s="2" t="s">
        <v>549</v>
      </c>
      <c r="V3563" s="2" t="s">
        <v>550</v>
      </c>
      <c r="W3563" s="2" t="s">
        <v>547</v>
      </c>
      <c r="X3563" s="2" t="s">
        <v>491</v>
      </c>
    </row>
    <row r="3564" spans="20:24" x14ac:dyDescent="0.25">
      <c r="T3564" s="2" t="s">
        <v>544</v>
      </c>
      <c r="U3564" s="2" t="s">
        <v>545</v>
      </c>
      <c r="V3564" s="2" t="s">
        <v>546</v>
      </c>
      <c r="W3564" s="2" t="s">
        <v>543</v>
      </c>
      <c r="X3564" s="2" t="s">
        <v>491</v>
      </c>
    </row>
    <row r="3565" spans="20:24" x14ac:dyDescent="0.25">
      <c r="T3565" s="2" t="s">
        <v>540</v>
      </c>
      <c r="U3565" s="2" t="s">
        <v>541</v>
      </c>
      <c r="V3565" s="2" t="s">
        <v>542</v>
      </c>
      <c r="W3565" s="2" t="s">
        <v>539</v>
      </c>
      <c r="X3565" s="2" t="s">
        <v>491</v>
      </c>
    </row>
    <row r="3566" spans="20:24" x14ac:dyDescent="0.25">
      <c r="T3566" s="2" t="s">
        <v>536</v>
      </c>
      <c r="U3566" s="2" t="s">
        <v>537</v>
      </c>
      <c r="V3566" s="2" t="s">
        <v>538</v>
      </c>
      <c r="W3566" s="2" t="s">
        <v>535</v>
      </c>
      <c r="X3566" s="2" t="s">
        <v>491</v>
      </c>
    </row>
    <row r="3567" spans="20:24" x14ac:dyDescent="0.25">
      <c r="T3567" s="2" t="s">
        <v>532</v>
      </c>
      <c r="U3567" s="2" t="s">
        <v>533</v>
      </c>
      <c r="V3567" s="2" t="s">
        <v>534</v>
      </c>
      <c r="W3567" s="2" t="s">
        <v>531</v>
      </c>
      <c r="X3567" s="2" t="s">
        <v>491</v>
      </c>
    </row>
    <row r="3568" spans="20:24" x14ac:dyDescent="0.25">
      <c r="T3568" s="2" t="s">
        <v>528</v>
      </c>
      <c r="U3568" s="2" t="s">
        <v>529</v>
      </c>
      <c r="V3568" s="2" t="s">
        <v>530</v>
      </c>
      <c r="W3568" s="2" t="s">
        <v>147</v>
      </c>
      <c r="X3568" s="2" t="s">
        <v>491</v>
      </c>
    </row>
    <row r="3569" spans="20:24" x14ac:dyDescent="0.25">
      <c r="T3569" s="2" t="s">
        <v>525</v>
      </c>
      <c r="U3569" s="2" t="s">
        <v>526</v>
      </c>
      <c r="V3569" s="2" t="s">
        <v>527</v>
      </c>
      <c r="W3569" s="2" t="s">
        <v>524</v>
      </c>
      <c r="X3569" s="2" t="s">
        <v>491</v>
      </c>
    </row>
    <row r="3570" spans="20:24" x14ac:dyDescent="0.25">
      <c r="T3570" s="2" t="s">
        <v>521</v>
      </c>
      <c r="U3570" s="2" t="s">
        <v>522</v>
      </c>
      <c r="V3570" s="2" t="s">
        <v>523</v>
      </c>
      <c r="W3570" s="2" t="s">
        <v>520</v>
      </c>
      <c r="X3570" s="2" t="s">
        <v>491</v>
      </c>
    </row>
    <row r="3571" spans="20:24" x14ac:dyDescent="0.25">
      <c r="T3571" s="2" t="s">
        <v>517</v>
      </c>
      <c r="U3571" s="2" t="s">
        <v>518</v>
      </c>
      <c r="V3571" s="2" t="s">
        <v>519</v>
      </c>
      <c r="W3571" s="2" t="s">
        <v>282</v>
      </c>
      <c r="X3571" s="2" t="s">
        <v>491</v>
      </c>
    </row>
    <row r="3572" spans="20:24" x14ac:dyDescent="0.25">
      <c r="T3572" s="2" t="s">
        <v>513</v>
      </c>
      <c r="U3572" s="2" t="s">
        <v>514</v>
      </c>
      <c r="V3572" s="2" t="s">
        <v>515</v>
      </c>
      <c r="W3572" s="2" t="s">
        <v>512</v>
      </c>
      <c r="X3572" s="2" t="s">
        <v>491</v>
      </c>
    </row>
    <row r="3573" spans="20:24" x14ac:dyDescent="0.25">
      <c r="T3573" s="2" t="s">
        <v>509</v>
      </c>
      <c r="U3573" s="2" t="s">
        <v>510</v>
      </c>
      <c r="V3573" s="2" t="s">
        <v>511</v>
      </c>
      <c r="W3573" s="2" t="s">
        <v>508</v>
      </c>
      <c r="X3573" s="2" t="s">
        <v>491</v>
      </c>
    </row>
    <row r="3574" spans="20:24" x14ac:dyDescent="0.25">
      <c r="T3574" s="2" t="s">
        <v>505</v>
      </c>
      <c r="U3574" s="2" t="s">
        <v>506</v>
      </c>
      <c r="V3574" s="2" t="s">
        <v>507</v>
      </c>
      <c r="W3574" s="2" t="s">
        <v>504</v>
      </c>
      <c r="X3574" s="2" t="s">
        <v>491</v>
      </c>
    </row>
    <row r="3575" spans="20:24" x14ac:dyDescent="0.25">
      <c r="T3575" s="2" t="s">
        <v>501</v>
      </c>
      <c r="U3575" s="2" t="s">
        <v>502</v>
      </c>
      <c r="V3575" s="2" t="s">
        <v>503</v>
      </c>
      <c r="W3575" s="2" t="s">
        <v>500</v>
      </c>
      <c r="X3575" s="2" t="s">
        <v>491</v>
      </c>
    </row>
    <row r="3576" spans="20:24" x14ac:dyDescent="0.25">
      <c r="T3576" s="2" t="s">
        <v>497</v>
      </c>
      <c r="U3576" s="2" t="s">
        <v>498</v>
      </c>
      <c r="V3576" s="2" t="s">
        <v>499</v>
      </c>
      <c r="W3576" s="2" t="s">
        <v>496</v>
      </c>
      <c r="X3576" s="2" t="s">
        <v>491</v>
      </c>
    </row>
    <row r="3577" spans="20:24" x14ac:dyDescent="0.25">
      <c r="T3577" s="2" t="s">
        <v>493</v>
      </c>
      <c r="U3577" s="2" t="s">
        <v>494</v>
      </c>
      <c r="V3577" s="2" t="s">
        <v>495</v>
      </c>
      <c r="W3577" s="2" t="s">
        <v>492</v>
      </c>
      <c r="X3577" s="2" t="s">
        <v>491</v>
      </c>
    </row>
    <row r="3578" spans="20:24" x14ac:dyDescent="0.25">
      <c r="T3578" s="2" t="s">
        <v>488</v>
      </c>
      <c r="U3578" s="2" t="s">
        <v>489</v>
      </c>
      <c r="V3578" s="2" t="s">
        <v>490</v>
      </c>
      <c r="W3578" s="2" t="s">
        <v>487</v>
      </c>
      <c r="X3578" s="2" t="s">
        <v>486</v>
      </c>
    </row>
    <row r="3579" spans="20:24" x14ac:dyDescent="0.25">
      <c r="T3579" s="2" t="s">
        <v>483</v>
      </c>
      <c r="U3579" s="2" t="s">
        <v>484</v>
      </c>
      <c r="V3579" s="2" t="s">
        <v>485</v>
      </c>
      <c r="W3579" s="2" t="s">
        <v>482</v>
      </c>
      <c r="X3579" s="2" t="s">
        <v>481</v>
      </c>
    </row>
    <row r="3580" spans="20:24" x14ac:dyDescent="0.25">
      <c r="T3580" s="2" t="s">
        <v>479</v>
      </c>
      <c r="U3580" s="2" t="s">
        <v>480</v>
      </c>
      <c r="V3580" s="2" t="s">
        <v>17142</v>
      </c>
      <c r="W3580" s="2" t="s">
        <v>478</v>
      </c>
      <c r="X3580" s="2" t="s">
        <v>477</v>
      </c>
    </row>
    <row r="3581" spans="20:24" x14ac:dyDescent="0.25">
      <c r="T3581" s="2" t="s">
        <v>474</v>
      </c>
      <c r="U3581" s="2" t="s">
        <v>475</v>
      </c>
      <c r="V3581" s="2" t="s">
        <v>476</v>
      </c>
      <c r="W3581" s="2" t="s">
        <v>367</v>
      </c>
      <c r="X3581" s="2" t="s">
        <v>473</v>
      </c>
    </row>
    <row r="3582" spans="20:24" x14ac:dyDescent="0.25">
      <c r="T3582" s="2" t="s">
        <v>470</v>
      </c>
      <c r="U3582" s="2" t="s">
        <v>471</v>
      </c>
      <c r="V3582" s="2" t="s">
        <v>472</v>
      </c>
      <c r="W3582" s="2" t="s">
        <v>469</v>
      </c>
      <c r="X3582" s="2" t="s">
        <v>468</v>
      </c>
    </row>
    <row r="3583" spans="20:24" x14ac:dyDescent="0.25">
      <c r="T3583" s="2" t="s">
        <v>465</v>
      </c>
      <c r="U3583" s="2" t="s">
        <v>466</v>
      </c>
      <c r="V3583" s="2" t="s">
        <v>467</v>
      </c>
      <c r="W3583" s="2" t="s">
        <v>464</v>
      </c>
      <c r="X3583" s="2" t="s">
        <v>463</v>
      </c>
    </row>
    <row r="3584" spans="20:24" x14ac:dyDescent="0.25">
      <c r="T3584" s="2" t="s">
        <v>460</v>
      </c>
      <c r="U3584" s="2" t="s">
        <v>461</v>
      </c>
      <c r="V3584" s="2" t="s">
        <v>462</v>
      </c>
      <c r="W3584" s="2" t="s">
        <v>240</v>
      </c>
      <c r="X3584" s="2" t="s">
        <v>459</v>
      </c>
    </row>
    <row r="3585" spans="20:24" x14ac:dyDescent="0.25">
      <c r="T3585" s="2" t="s">
        <v>456</v>
      </c>
      <c r="U3585" s="2" t="s">
        <v>457</v>
      </c>
      <c r="V3585" s="2" t="s">
        <v>458</v>
      </c>
      <c r="W3585" s="2" t="s">
        <v>455</v>
      </c>
      <c r="X3585" s="2" t="s">
        <v>454</v>
      </c>
    </row>
    <row r="3586" spans="20:24" x14ac:dyDescent="0.25">
      <c r="T3586" s="2" t="s">
        <v>451</v>
      </c>
      <c r="U3586" s="2" t="s">
        <v>452</v>
      </c>
      <c r="V3586" s="2" t="s">
        <v>453</v>
      </c>
      <c r="W3586" s="2" t="s">
        <v>450</v>
      </c>
      <c r="X3586" s="2" t="s">
        <v>449</v>
      </c>
    </row>
    <row r="3587" spans="20:24" x14ac:dyDescent="0.25">
      <c r="T3587" s="2" t="s">
        <v>446</v>
      </c>
      <c r="U3587" s="2" t="s">
        <v>447</v>
      </c>
      <c r="V3587" s="2" t="s">
        <v>448</v>
      </c>
      <c r="W3587" s="2" t="s">
        <v>445</v>
      </c>
      <c r="X3587" s="2" t="s">
        <v>441</v>
      </c>
    </row>
    <row r="3588" spans="20:24" x14ac:dyDescent="0.25">
      <c r="T3588" s="2" t="s">
        <v>443</v>
      </c>
      <c r="U3588" s="2" t="s">
        <v>444</v>
      </c>
      <c r="V3588" s="2" t="s">
        <v>17143</v>
      </c>
      <c r="W3588" s="2" t="s">
        <v>442</v>
      </c>
      <c r="X3588" s="2" t="s">
        <v>441</v>
      </c>
    </row>
    <row r="3589" spans="20:24" x14ac:dyDescent="0.25">
      <c r="T3589" s="2" t="s">
        <v>439</v>
      </c>
      <c r="U3589" s="2" t="s">
        <v>440</v>
      </c>
      <c r="V3589" s="2" t="s">
        <v>17144</v>
      </c>
      <c r="W3589" s="2" t="s">
        <v>438</v>
      </c>
      <c r="X3589" s="2" t="s">
        <v>437</v>
      </c>
    </row>
    <row r="3590" spans="20:24" x14ac:dyDescent="0.25">
      <c r="T3590" s="2" t="s">
        <v>434</v>
      </c>
      <c r="U3590" s="2" t="s">
        <v>435</v>
      </c>
      <c r="V3590" s="2" t="s">
        <v>436</v>
      </c>
      <c r="W3590" s="2" t="s">
        <v>129</v>
      </c>
      <c r="X3590" s="2" t="s">
        <v>433</v>
      </c>
    </row>
    <row r="3591" spans="20:24" x14ac:dyDescent="0.25">
      <c r="T3591" s="2" t="s">
        <v>430</v>
      </c>
      <c r="U3591" s="2" t="s">
        <v>431</v>
      </c>
      <c r="V3591" s="2" t="s">
        <v>432</v>
      </c>
      <c r="W3591" s="2" t="s">
        <v>429</v>
      </c>
      <c r="X3591" s="2" t="s">
        <v>428</v>
      </c>
    </row>
    <row r="3592" spans="20:24" x14ac:dyDescent="0.25">
      <c r="T3592" s="2" t="s">
        <v>425</v>
      </c>
      <c r="U3592" s="2" t="s">
        <v>426</v>
      </c>
      <c r="V3592" s="2" t="s">
        <v>427</v>
      </c>
      <c r="W3592" s="2" t="s">
        <v>424</v>
      </c>
      <c r="X3592" s="2" t="s">
        <v>420</v>
      </c>
    </row>
    <row r="3593" spans="20:24" x14ac:dyDescent="0.25">
      <c r="T3593" s="2" t="s">
        <v>421</v>
      </c>
      <c r="U3593" s="2" t="s">
        <v>422</v>
      </c>
      <c r="V3593" s="2" t="s">
        <v>423</v>
      </c>
      <c r="W3593" s="2" t="s">
        <v>282</v>
      </c>
      <c r="X3593" s="2" t="s">
        <v>420</v>
      </c>
    </row>
    <row r="3594" spans="20:24" x14ac:dyDescent="0.25">
      <c r="T3594" s="2" t="s">
        <v>417</v>
      </c>
      <c r="U3594" s="2" t="s">
        <v>418</v>
      </c>
      <c r="V3594" s="2" t="s">
        <v>419</v>
      </c>
      <c r="W3594" s="2" t="s">
        <v>416</v>
      </c>
      <c r="X3594" s="2" t="s">
        <v>415</v>
      </c>
    </row>
    <row r="3595" spans="20:24" x14ac:dyDescent="0.25">
      <c r="T3595" s="2" t="s">
        <v>412</v>
      </c>
      <c r="U3595" s="2" t="s">
        <v>413</v>
      </c>
      <c r="V3595" s="2" t="s">
        <v>414</v>
      </c>
      <c r="W3595" s="2" t="s">
        <v>123</v>
      </c>
      <c r="X3595" s="2" t="s">
        <v>404</v>
      </c>
    </row>
    <row r="3596" spans="20:24" x14ac:dyDescent="0.25">
      <c r="T3596" s="2" t="s">
        <v>409</v>
      </c>
      <c r="U3596" s="2" t="s">
        <v>410</v>
      </c>
      <c r="V3596" s="2" t="s">
        <v>411</v>
      </c>
      <c r="W3596" s="2" t="s">
        <v>277</v>
      </c>
      <c r="X3596" s="2" t="s">
        <v>404</v>
      </c>
    </row>
    <row r="3597" spans="20:24" x14ac:dyDescent="0.25">
      <c r="T3597" s="2" t="s">
        <v>406</v>
      </c>
      <c r="U3597" s="2" t="s">
        <v>407</v>
      </c>
      <c r="V3597" s="2" t="s">
        <v>408</v>
      </c>
      <c r="W3597" s="2" t="s">
        <v>405</v>
      </c>
      <c r="X3597" s="2" t="s">
        <v>404</v>
      </c>
    </row>
    <row r="3598" spans="20:24" x14ac:dyDescent="0.25">
      <c r="T3598" s="2" t="s">
        <v>401</v>
      </c>
      <c r="U3598" s="2" t="s">
        <v>402</v>
      </c>
      <c r="V3598" s="2" t="s">
        <v>403</v>
      </c>
      <c r="W3598" s="2" t="s">
        <v>103</v>
      </c>
      <c r="X3598" s="2" t="s">
        <v>400</v>
      </c>
    </row>
    <row r="3599" spans="20:24" x14ac:dyDescent="0.25">
      <c r="T3599" s="2" t="s">
        <v>397</v>
      </c>
      <c r="U3599" s="2" t="s">
        <v>398</v>
      </c>
      <c r="V3599" s="2" t="s">
        <v>399</v>
      </c>
      <c r="W3599" s="2" t="s">
        <v>396</v>
      </c>
      <c r="X3599" s="2" t="s">
        <v>392</v>
      </c>
    </row>
    <row r="3600" spans="20:24" x14ac:dyDescent="0.25">
      <c r="T3600" s="2" t="s">
        <v>393</v>
      </c>
      <c r="U3600" s="2" t="s">
        <v>394</v>
      </c>
      <c r="V3600" s="2" t="s">
        <v>395</v>
      </c>
      <c r="W3600" s="2" t="s">
        <v>129</v>
      </c>
      <c r="X3600" s="2" t="s">
        <v>392</v>
      </c>
    </row>
    <row r="3601" spans="20:24" x14ac:dyDescent="0.25">
      <c r="T3601" s="2" t="s">
        <v>389</v>
      </c>
      <c r="U3601" s="2" t="s">
        <v>390</v>
      </c>
      <c r="V3601" s="2" t="s">
        <v>391</v>
      </c>
      <c r="W3601" s="2" t="s">
        <v>207</v>
      </c>
      <c r="X3601" s="2" t="s">
        <v>388</v>
      </c>
    </row>
    <row r="3602" spans="20:24" x14ac:dyDescent="0.25">
      <c r="T3602" s="2" t="s">
        <v>385</v>
      </c>
      <c r="U3602" s="2" t="s">
        <v>386</v>
      </c>
      <c r="V3602" s="2" t="s">
        <v>387</v>
      </c>
      <c r="W3602" s="2" t="s">
        <v>384</v>
      </c>
      <c r="X3602" s="2" t="s">
        <v>383</v>
      </c>
    </row>
    <row r="3603" spans="20:24" x14ac:dyDescent="0.25">
      <c r="T3603" s="2" t="s">
        <v>380</v>
      </c>
      <c r="U3603" s="2" t="s">
        <v>381</v>
      </c>
      <c r="V3603" s="2" t="s">
        <v>382</v>
      </c>
      <c r="W3603" s="2" t="s">
        <v>379</v>
      </c>
      <c r="X3603" s="2" t="s">
        <v>378</v>
      </c>
    </row>
    <row r="3604" spans="20:24" x14ac:dyDescent="0.25">
      <c r="T3604" s="2" t="s">
        <v>14821</v>
      </c>
      <c r="U3604" s="2" t="s">
        <v>14820</v>
      </c>
      <c r="V3604" s="2" t="s">
        <v>14819</v>
      </c>
      <c r="W3604" s="2" t="s">
        <v>5827</v>
      </c>
      <c r="X3604" s="2" t="s">
        <v>366</v>
      </c>
    </row>
    <row r="3605" spans="20:24" x14ac:dyDescent="0.25">
      <c r="T3605" s="2" t="s">
        <v>375</v>
      </c>
      <c r="U3605" s="2" t="s">
        <v>376</v>
      </c>
      <c r="V3605" s="2" t="s">
        <v>377</v>
      </c>
      <c r="W3605" s="2" t="s">
        <v>374</v>
      </c>
      <c r="X3605" s="2" t="s">
        <v>366</v>
      </c>
    </row>
    <row r="3606" spans="20:24" x14ac:dyDescent="0.25">
      <c r="T3606" s="2" t="s">
        <v>371</v>
      </c>
      <c r="U3606" s="2" t="s">
        <v>372</v>
      </c>
      <c r="V3606" s="2" t="s">
        <v>373</v>
      </c>
      <c r="W3606" s="2" t="s">
        <v>230</v>
      </c>
      <c r="X3606" s="2" t="s">
        <v>366</v>
      </c>
    </row>
    <row r="3607" spans="20:24" x14ac:dyDescent="0.25">
      <c r="T3607" s="2" t="s">
        <v>368</v>
      </c>
      <c r="U3607" s="2" t="s">
        <v>369</v>
      </c>
      <c r="V3607" s="2" t="s">
        <v>370</v>
      </c>
      <c r="W3607" s="2" t="s">
        <v>367</v>
      </c>
      <c r="X3607" s="2" t="s">
        <v>366</v>
      </c>
    </row>
    <row r="3608" spans="20:24" x14ac:dyDescent="0.25">
      <c r="T3608" s="2" t="s">
        <v>364</v>
      </c>
      <c r="U3608" s="2" t="s">
        <v>365</v>
      </c>
      <c r="V3608" s="2" t="s">
        <v>17145</v>
      </c>
      <c r="W3608" s="2" t="s">
        <v>363</v>
      </c>
      <c r="X3608" s="2" t="s">
        <v>362</v>
      </c>
    </row>
    <row r="3609" spans="20:24" x14ac:dyDescent="0.25">
      <c r="T3609" s="2" t="s">
        <v>359</v>
      </c>
      <c r="U3609" s="2" t="s">
        <v>360</v>
      </c>
      <c r="V3609" s="2" t="s">
        <v>361</v>
      </c>
      <c r="W3609" s="2" t="s">
        <v>358</v>
      </c>
      <c r="X3609" s="2" t="s">
        <v>357</v>
      </c>
    </row>
    <row r="3610" spans="20:24" x14ac:dyDescent="0.25">
      <c r="T3610" s="2" t="s">
        <v>354</v>
      </c>
      <c r="U3610" s="2" t="s">
        <v>355</v>
      </c>
      <c r="V3610" s="2" t="s">
        <v>356</v>
      </c>
      <c r="W3610" s="2" t="s">
        <v>353</v>
      </c>
      <c r="X3610" s="2" t="s">
        <v>352</v>
      </c>
    </row>
    <row r="3611" spans="20:24" x14ac:dyDescent="0.25">
      <c r="T3611" s="2" t="s">
        <v>349</v>
      </c>
      <c r="U3611" s="2" t="s">
        <v>350</v>
      </c>
      <c r="V3611" s="2" t="s">
        <v>351</v>
      </c>
      <c r="W3611" s="2" t="s">
        <v>348</v>
      </c>
      <c r="X3611" s="2" t="s">
        <v>347</v>
      </c>
    </row>
    <row r="3612" spans="20:24" x14ac:dyDescent="0.25">
      <c r="T3612" s="2" t="s">
        <v>344</v>
      </c>
      <c r="U3612" s="2" t="s">
        <v>345</v>
      </c>
      <c r="V3612" s="2" t="s">
        <v>346</v>
      </c>
      <c r="W3612" s="2" t="s">
        <v>193</v>
      </c>
      <c r="X3612" s="2" t="s">
        <v>339</v>
      </c>
    </row>
    <row r="3613" spans="20:24" x14ac:dyDescent="0.25">
      <c r="T3613" s="2" t="s">
        <v>341</v>
      </c>
      <c r="U3613" s="2" t="s">
        <v>342</v>
      </c>
      <c r="V3613" s="2" t="s">
        <v>343</v>
      </c>
      <c r="W3613" s="2" t="s">
        <v>340</v>
      </c>
      <c r="X3613" s="2" t="s">
        <v>339</v>
      </c>
    </row>
    <row r="3614" spans="20:24" x14ac:dyDescent="0.25">
      <c r="T3614" s="2" t="s">
        <v>336</v>
      </c>
      <c r="U3614" s="2" t="s">
        <v>337</v>
      </c>
      <c r="V3614" s="2" t="s">
        <v>338</v>
      </c>
      <c r="W3614" s="2" t="s">
        <v>303</v>
      </c>
      <c r="X3614" s="2" t="s">
        <v>335</v>
      </c>
    </row>
    <row r="3615" spans="20:24" x14ac:dyDescent="0.25">
      <c r="T3615" s="2" t="s">
        <v>332</v>
      </c>
      <c r="U3615" s="2" t="s">
        <v>333</v>
      </c>
      <c r="V3615" s="2" t="s">
        <v>334</v>
      </c>
      <c r="W3615" s="2" t="s">
        <v>331</v>
      </c>
      <c r="X3615" s="2" t="s">
        <v>330</v>
      </c>
    </row>
    <row r="3616" spans="20:24" x14ac:dyDescent="0.25">
      <c r="T3616" s="2" t="s">
        <v>327</v>
      </c>
      <c r="U3616" s="2" t="s">
        <v>328</v>
      </c>
      <c r="V3616" s="2" t="s">
        <v>329</v>
      </c>
      <c r="W3616" s="2" t="s">
        <v>193</v>
      </c>
      <c r="X3616" s="2" t="s">
        <v>326</v>
      </c>
    </row>
    <row r="3617" spans="20:24" x14ac:dyDescent="0.25">
      <c r="T3617" s="2" t="s">
        <v>323</v>
      </c>
      <c r="U3617" s="2" t="s">
        <v>324</v>
      </c>
      <c r="V3617" s="2" t="s">
        <v>325</v>
      </c>
      <c r="W3617" s="2" t="s">
        <v>322</v>
      </c>
      <c r="X3617" s="2" t="s">
        <v>321</v>
      </c>
    </row>
    <row r="3618" spans="20:24" x14ac:dyDescent="0.25">
      <c r="T3618" s="2" t="s">
        <v>318</v>
      </c>
      <c r="U3618" s="2" t="s">
        <v>319</v>
      </c>
      <c r="V3618" s="2" t="s">
        <v>320</v>
      </c>
      <c r="W3618" s="2" t="s">
        <v>317</v>
      </c>
      <c r="X3618" s="2" t="s">
        <v>316</v>
      </c>
    </row>
    <row r="3619" spans="20:24" x14ac:dyDescent="0.25">
      <c r="T3619" s="2" t="s">
        <v>312</v>
      </c>
      <c r="U3619" s="2" t="s">
        <v>313</v>
      </c>
      <c r="V3619" s="2" t="s">
        <v>314</v>
      </c>
      <c r="W3619" s="2" t="s">
        <v>311</v>
      </c>
      <c r="X3619" s="2" t="s">
        <v>294</v>
      </c>
    </row>
    <row r="3620" spans="20:24" x14ac:dyDescent="0.25">
      <c r="T3620" s="2" t="s">
        <v>308</v>
      </c>
      <c r="U3620" s="2" t="s">
        <v>309</v>
      </c>
      <c r="V3620" s="2" t="s">
        <v>310</v>
      </c>
      <c r="W3620" s="2" t="s">
        <v>307</v>
      </c>
      <c r="X3620" s="2" t="s">
        <v>294</v>
      </c>
    </row>
    <row r="3621" spans="20:24" x14ac:dyDescent="0.25">
      <c r="T3621" s="2" t="s">
        <v>304</v>
      </c>
      <c r="U3621" s="2" t="s">
        <v>305</v>
      </c>
      <c r="V3621" s="2" t="s">
        <v>306</v>
      </c>
      <c r="W3621" s="2" t="s">
        <v>303</v>
      </c>
      <c r="X3621" s="2" t="s">
        <v>294</v>
      </c>
    </row>
    <row r="3622" spans="20:24" x14ac:dyDescent="0.25">
      <c r="T3622" s="2" t="s">
        <v>300</v>
      </c>
      <c r="U3622" s="2" t="s">
        <v>301</v>
      </c>
      <c r="V3622" s="2" t="s">
        <v>302</v>
      </c>
      <c r="W3622" s="2" t="s">
        <v>299</v>
      </c>
      <c r="X3622" s="2" t="s">
        <v>294</v>
      </c>
    </row>
    <row r="3623" spans="20:24" x14ac:dyDescent="0.25">
      <c r="T3623" s="2" t="s">
        <v>296</v>
      </c>
      <c r="U3623" s="2" t="s">
        <v>297</v>
      </c>
      <c r="V3623" s="2" t="s">
        <v>298</v>
      </c>
      <c r="W3623" s="2" t="s">
        <v>295</v>
      </c>
      <c r="X3623" s="2" t="s">
        <v>294</v>
      </c>
    </row>
    <row r="3624" spans="20:24" x14ac:dyDescent="0.25">
      <c r="T3624" s="2" t="s">
        <v>291</v>
      </c>
      <c r="U3624" s="2" t="s">
        <v>292</v>
      </c>
      <c r="V3624" s="2" t="s">
        <v>293</v>
      </c>
      <c r="W3624" s="2" t="s">
        <v>258</v>
      </c>
      <c r="X3624" s="2" t="s">
        <v>286</v>
      </c>
    </row>
    <row r="3625" spans="20:24" x14ac:dyDescent="0.25">
      <c r="T3625" s="2" t="s">
        <v>288</v>
      </c>
      <c r="U3625" s="2" t="s">
        <v>289</v>
      </c>
      <c r="V3625" s="2" t="s">
        <v>290</v>
      </c>
      <c r="W3625" s="2" t="s">
        <v>287</v>
      </c>
      <c r="X3625" s="2" t="s">
        <v>286</v>
      </c>
    </row>
    <row r="3626" spans="20:24" x14ac:dyDescent="0.25">
      <c r="T3626" s="2" t="s">
        <v>283</v>
      </c>
      <c r="U3626" s="2" t="s">
        <v>284</v>
      </c>
      <c r="V3626" s="2" t="s">
        <v>285</v>
      </c>
      <c r="W3626" s="2" t="s">
        <v>282</v>
      </c>
      <c r="X3626" s="2" t="s">
        <v>281</v>
      </c>
    </row>
    <row r="3627" spans="20:24" x14ac:dyDescent="0.25">
      <c r="T3627" s="2" t="s">
        <v>278</v>
      </c>
      <c r="U3627" s="2" t="s">
        <v>279</v>
      </c>
      <c r="V3627" s="2" t="s">
        <v>280</v>
      </c>
      <c r="W3627" s="2" t="s">
        <v>277</v>
      </c>
      <c r="X3627" s="2" t="s">
        <v>276</v>
      </c>
    </row>
    <row r="3628" spans="20:24" x14ac:dyDescent="0.25">
      <c r="T3628" s="2" t="s">
        <v>274</v>
      </c>
      <c r="U3628" s="2" t="s">
        <v>275</v>
      </c>
      <c r="V3628" s="2" t="s">
        <v>17146</v>
      </c>
      <c r="W3628" s="2" t="s">
        <v>273</v>
      </c>
      <c r="X3628" s="2" t="s">
        <v>272</v>
      </c>
    </row>
    <row r="3629" spans="20:24" x14ac:dyDescent="0.25">
      <c r="T3629" s="2" t="s">
        <v>269</v>
      </c>
      <c r="U3629" s="2" t="s">
        <v>270</v>
      </c>
      <c r="V3629" s="2" t="s">
        <v>271</v>
      </c>
      <c r="W3629" s="2" t="s">
        <v>268</v>
      </c>
      <c r="X3629" s="2" t="s">
        <v>267</v>
      </c>
    </row>
    <row r="3630" spans="20:24" x14ac:dyDescent="0.25">
      <c r="T3630" s="2" t="s">
        <v>264</v>
      </c>
      <c r="U3630" s="2" t="s">
        <v>265</v>
      </c>
      <c r="V3630" s="2" t="s">
        <v>266</v>
      </c>
      <c r="W3630" s="2" t="s">
        <v>263</v>
      </c>
      <c r="X3630" s="2" t="s">
        <v>262</v>
      </c>
    </row>
    <row r="3631" spans="20:24" x14ac:dyDescent="0.25">
      <c r="T3631" s="2" t="s">
        <v>259</v>
      </c>
      <c r="U3631" s="2" t="s">
        <v>260</v>
      </c>
      <c r="V3631" s="2" t="s">
        <v>261</v>
      </c>
      <c r="W3631" s="2" t="s">
        <v>258</v>
      </c>
      <c r="X3631" s="2" t="s">
        <v>257</v>
      </c>
    </row>
    <row r="3632" spans="20:24" x14ac:dyDescent="0.25">
      <c r="T3632" s="2" t="s">
        <v>254</v>
      </c>
      <c r="U3632" s="2" t="s">
        <v>255</v>
      </c>
      <c r="V3632" s="2" t="s">
        <v>256</v>
      </c>
      <c r="W3632" s="2" t="s">
        <v>253</v>
      </c>
      <c r="X3632" s="2" t="s">
        <v>252</v>
      </c>
    </row>
    <row r="3633" spans="20:24" x14ac:dyDescent="0.25">
      <c r="T3633" s="2" t="s">
        <v>14823</v>
      </c>
      <c r="U3633" s="2" t="s">
        <v>14822</v>
      </c>
      <c r="V3633" s="2" t="s">
        <v>17309</v>
      </c>
      <c r="W3633" s="2" t="s">
        <v>706</v>
      </c>
      <c r="X3633" s="2" t="s">
        <v>14824</v>
      </c>
    </row>
    <row r="3634" spans="20:24" x14ac:dyDescent="0.25">
      <c r="T3634" s="2" t="s">
        <v>249</v>
      </c>
      <c r="U3634" s="2" t="s">
        <v>250</v>
      </c>
      <c r="V3634" s="2" t="s">
        <v>251</v>
      </c>
      <c r="W3634" s="2" t="s">
        <v>248</v>
      </c>
      <c r="X3634" s="2" t="s">
        <v>247</v>
      </c>
    </row>
    <row r="3635" spans="20:24" x14ac:dyDescent="0.25">
      <c r="T3635" s="2" t="s">
        <v>245</v>
      </c>
      <c r="U3635" s="2" t="s">
        <v>246</v>
      </c>
      <c r="V3635" s="2" t="s">
        <v>17147</v>
      </c>
      <c r="W3635" s="2" t="s">
        <v>230</v>
      </c>
      <c r="X3635" s="2" t="s">
        <v>244</v>
      </c>
    </row>
    <row r="3636" spans="20:24" x14ac:dyDescent="0.25">
      <c r="T3636" s="2" t="s">
        <v>241</v>
      </c>
      <c r="U3636" s="2" t="s">
        <v>242</v>
      </c>
      <c r="V3636" s="2" t="s">
        <v>243</v>
      </c>
      <c r="W3636" s="2" t="s">
        <v>240</v>
      </c>
      <c r="X3636" s="2" t="s">
        <v>239</v>
      </c>
    </row>
    <row r="3637" spans="20:24" x14ac:dyDescent="0.25">
      <c r="T3637" s="2" t="s">
        <v>236</v>
      </c>
      <c r="U3637" s="2" t="s">
        <v>237</v>
      </c>
      <c r="V3637" s="2" t="s">
        <v>238</v>
      </c>
      <c r="W3637" s="2" t="s">
        <v>235</v>
      </c>
      <c r="X3637" s="2" t="s">
        <v>234</v>
      </c>
    </row>
    <row r="3638" spans="20:24" x14ac:dyDescent="0.25">
      <c r="T3638" s="2" t="s">
        <v>231</v>
      </c>
      <c r="U3638" s="2" t="s">
        <v>232</v>
      </c>
      <c r="V3638" s="2" t="s">
        <v>233</v>
      </c>
      <c r="W3638" s="2" t="s">
        <v>230</v>
      </c>
      <c r="X3638" s="2" t="s">
        <v>229</v>
      </c>
    </row>
    <row r="3639" spans="20:24" x14ac:dyDescent="0.25">
      <c r="T3639" s="2" t="s">
        <v>226</v>
      </c>
      <c r="U3639" s="2" t="s">
        <v>227</v>
      </c>
      <c r="V3639" s="2" t="s">
        <v>228</v>
      </c>
      <c r="W3639" s="2" t="s">
        <v>225</v>
      </c>
      <c r="X3639" s="2" t="s">
        <v>224</v>
      </c>
    </row>
    <row r="3640" spans="20:24" x14ac:dyDescent="0.25">
      <c r="T3640" s="2" t="s">
        <v>221</v>
      </c>
      <c r="U3640" s="2" t="s">
        <v>222</v>
      </c>
      <c r="V3640" s="2" t="s">
        <v>223</v>
      </c>
      <c r="W3640" s="2" t="s">
        <v>220</v>
      </c>
      <c r="X3640" s="2" t="s">
        <v>215</v>
      </c>
    </row>
    <row r="3641" spans="20:24" x14ac:dyDescent="0.25">
      <c r="T3641" s="2" t="s">
        <v>217</v>
      </c>
      <c r="U3641" s="2" t="s">
        <v>218</v>
      </c>
      <c r="V3641" s="2" t="s">
        <v>219</v>
      </c>
      <c r="W3641" s="2" t="s">
        <v>216</v>
      </c>
      <c r="X3641" s="2" t="s">
        <v>215</v>
      </c>
    </row>
    <row r="3642" spans="20:24" x14ac:dyDescent="0.25">
      <c r="T3642" s="2" t="s">
        <v>212</v>
      </c>
      <c r="U3642" s="2" t="s">
        <v>213</v>
      </c>
      <c r="V3642" s="2" t="s">
        <v>214</v>
      </c>
      <c r="W3642" s="2" t="s">
        <v>211</v>
      </c>
      <c r="X3642" s="2" t="s">
        <v>202</v>
      </c>
    </row>
    <row r="3643" spans="20:24" x14ac:dyDescent="0.25">
      <c r="T3643" s="2" t="s">
        <v>208</v>
      </c>
      <c r="U3643" s="2" t="s">
        <v>209</v>
      </c>
      <c r="V3643" s="2" t="s">
        <v>210</v>
      </c>
      <c r="W3643" s="2" t="s">
        <v>207</v>
      </c>
      <c r="X3643" s="2" t="s">
        <v>202</v>
      </c>
    </row>
    <row r="3644" spans="20:24" x14ac:dyDescent="0.25">
      <c r="T3644" s="2" t="s">
        <v>204</v>
      </c>
      <c r="U3644" s="2" t="s">
        <v>205</v>
      </c>
      <c r="V3644" s="2" t="s">
        <v>206</v>
      </c>
      <c r="W3644" s="2" t="s">
        <v>203</v>
      </c>
      <c r="X3644" s="2" t="s">
        <v>202</v>
      </c>
    </row>
    <row r="3645" spans="20:24" x14ac:dyDescent="0.25">
      <c r="T3645" s="2" t="s">
        <v>199</v>
      </c>
      <c r="U3645" s="2" t="s">
        <v>200</v>
      </c>
      <c r="V3645" s="2" t="s">
        <v>201</v>
      </c>
      <c r="W3645" s="2" t="s">
        <v>198</v>
      </c>
      <c r="X3645" s="2" t="s">
        <v>197</v>
      </c>
    </row>
    <row r="3646" spans="20:24" x14ac:dyDescent="0.25">
      <c r="T3646" s="2" t="s">
        <v>194</v>
      </c>
      <c r="U3646" s="2" t="s">
        <v>195</v>
      </c>
      <c r="V3646" s="2" t="s">
        <v>196</v>
      </c>
      <c r="W3646" s="2" t="s">
        <v>193</v>
      </c>
      <c r="X3646" s="2" t="s">
        <v>192</v>
      </c>
    </row>
    <row r="3647" spans="20:24" x14ac:dyDescent="0.25">
      <c r="T3647" s="2" t="s">
        <v>188</v>
      </c>
      <c r="U3647" s="2" t="s">
        <v>189</v>
      </c>
      <c r="V3647" s="2" t="s">
        <v>190</v>
      </c>
      <c r="W3647" s="2" t="s">
        <v>187</v>
      </c>
      <c r="X3647" s="2" t="s">
        <v>186</v>
      </c>
    </row>
    <row r="3648" spans="20:24" x14ac:dyDescent="0.25">
      <c r="T3648" s="2" t="s">
        <v>183</v>
      </c>
      <c r="U3648" s="2" t="s">
        <v>184</v>
      </c>
      <c r="V3648" s="2" t="s">
        <v>185</v>
      </c>
      <c r="W3648" s="2" t="s">
        <v>182</v>
      </c>
      <c r="X3648" s="2" t="s">
        <v>181</v>
      </c>
    </row>
    <row r="3649" spans="20:24" x14ac:dyDescent="0.25">
      <c r="T3649" s="2" t="s">
        <v>178</v>
      </c>
      <c r="U3649" s="2" t="s">
        <v>179</v>
      </c>
      <c r="V3649" s="2" t="s">
        <v>180</v>
      </c>
      <c r="W3649" s="2" t="s">
        <v>129</v>
      </c>
      <c r="X3649" s="2" t="s">
        <v>177</v>
      </c>
    </row>
    <row r="3650" spans="20:24" x14ac:dyDescent="0.25">
      <c r="T3650" s="2" t="s">
        <v>174</v>
      </c>
      <c r="U3650" s="2" t="s">
        <v>175</v>
      </c>
      <c r="V3650" s="2" t="s">
        <v>176</v>
      </c>
      <c r="W3650" s="2" t="s">
        <v>173</v>
      </c>
      <c r="X3650" s="2" t="s">
        <v>172</v>
      </c>
    </row>
    <row r="3651" spans="20:24" x14ac:dyDescent="0.25">
      <c r="T3651" s="2" t="s">
        <v>169</v>
      </c>
      <c r="U3651" s="2" t="s">
        <v>170</v>
      </c>
      <c r="V3651" s="2" t="s">
        <v>171</v>
      </c>
      <c r="W3651" s="2" t="s">
        <v>168</v>
      </c>
      <c r="X3651" s="2" t="s">
        <v>167</v>
      </c>
    </row>
    <row r="3652" spans="20:24" x14ac:dyDescent="0.25">
      <c r="T3652" s="2" t="s">
        <v>164</v>
      </c>
      <c r="U3652" s="2" t="s">
        <v>165</v>
      </c>
      <c r="V3652" s="2" t="s">
        <v>166</v>
      </c>
      <c r="W3652" s="2" t="s">
        <v>163</v>
      </c>
      <c r="X3652" s="2" t="s">
        <v>162</v>
      </c>
    </row>
    <row r="3653" spans="20:24" x14ac:dyDescent="0.25">
      <c r="T3653" s="2" t="s">
        <v>159</v>
      </c>
      <c r="U3653" s="2" t="s">
        <v>160</v>
      </c>
      <c r="V3653" s="2" t="s">
        <v>161</v>
      </c>
      <c r="W3653" s="2" t="s">
        <v>107</v>
      </c>
      <c r="X3653" s="2" t="s">
        <v>151</v>
      </c>
    </row>
    <row r="3654" spans="20:24" x14ac:dyDescent="0.25">
      <c r="T3654" s="2" t="s">
        <v>156</v>
      </c>
      <c r="U3654" s="2" t="s">
        <v>157</v>
      </c>
      <c r="V3654" s="2" t="s">
        <v>158</v>
      </c>
      <c r="W3654" s="2" t="s">
        <v>155</v>
      </c>
      <c r="X3654" s="2" t="s">
        <v>151</v>
      </c>
    </row>
    <row r="3655" spans="20:24" x14ac:dyDescent="0.25">
      <c r="T3655" s="2" t="s">
        <v>153</v>
      </c>
      <c r="U3655" s="2" t="s">
        <v>154</v>
      </c>
      <c r="V3655" s="2" t="s">
        <v>17521</v>
      </c>
      <c r="W3655" s="2" t="s">
        <v>152</v>
      </c>
      <c r="X3655" s="2" t="s">
        <v>151</v>
      </c>
    </row>
    <row r="3656" spans="20:24" x14ac:dyDescent="0.25">
      <c r="T3656" s="2" t="s">
        <v>148</v>
      </c>
      <c r="U3656" s="2" t="s">
        <v>149</v>
      </c>
      <c r="V3656" s="2" t="s">
        <v>150</v>
      </c>
      <c r="W3656" s="2" t="s">
        <v>147</v>
      </c>
      <c r="X3656" s="2" t="s">
        <v>146</v>
      </c>
    </row>
    <row r="3657" spans="20:24" x14ac:dyDescent="0.25">
      <c r="T3657" s="2" t="s">
        <v>143</v>
      </c>
      <c r="U3657" s="2" t="s">
        <v>144</v>
      </c>
      <c r="V3657" s="2" t="s">
        <v>145</v>
      </c>
      <c r="W3657" s="2" t="s">
        <v>142</v>
      </c>
      <c r="X3657" s="2" t="s">
        <v>141</v>
      </c>
    </row>
    <row r="3658" spans="20:24" x14ac:dyDescent="0.25">
      <c r="T3658" s="2" t="s">
        <v>138</v>
      </c>
      <c r="U3658" s="2" t="s">
        <v>139</v>
      </c>
      <c r="V3658" s="2" t="s">
        <v>140</v>
      </c>
      <c r="W3658" s="2" t="s">
        <v>107</v>
      </c>
      <c r="X3658" s="2" t="s">
        <v>137</v>
      </c>
    </row>
    <row r="3659" spans="20:24" x14ac:dyDescent="0.25">
      <c r="T3659" s="2" t="s">
        <v>134</v>
      </c>
      <c r="U3659" s="2" t="s">
        <v>135</v>
      </c>
      <c r="V3659" s="2" t="s">
        <v>136</v>
      </c>
      <c r="W3659" s="2" t="s">
        <v>133</v>
      </c>
      <c r="X3659" s="2" t="s">
        <v>128</v>
      </c>
    </row>
    <row r="3660" spans="20:24" x14ac:dyDescent="0.25">
      <c r="T3660" s="2" t="s">
        <v>130</v>
      </c>
      <c r="U3660" s="2" t="s">
        <v>131</v>
      </c>
      <c r="V3660" s="2" t="s">
        <v>132</v>
      </c>
      <c r="W3660" s="2" t="s">
        <v>129</v>
      </c>
      <c r="X3660" s="2" t="s">
        <v>128</v>
      </c>
    </row>
    <row r="3661" spans="20:24" x14ac:dyDescent="0.25">
      <c r="T3661" s="7" t="s">
        <v>124</v>
      </c>
      <c r="U3661" s="7" t="s">
        <v>125</v>
      </c>
      <c r="V3661" s="7" t="s">
        <v>126</v>
      </c>
      <c r="W3661" s="7" t="s">
        <v>123</v>
      </c>
      <c r="X3661" s="7" t="s">
        <v>110</v>
      </c>
    </row>
    <row r="3662" spans="20:24" x14ac:dyDescent="0.25">
      <c r="T3662" s="7" t="s">
        <v>120</v>
      </c>
      <c r="U3662" s="7" t="s">
        <v>121</v>
      </c>
      <c r="V3662" s="7" t="s">
        <v>122</v>
      </c>
      <c r="W3662" s="7" t="s">
        <v>119</v>
      </c>
      <c r="X3662" s="7" t="s">
        <v>110</v>
      </c>
    </row>
    <row r="3663" spans="20:24" x14ac:dyDescent="0.25">
      <c r="T3663" s="7" t="s">
        <v>116</v>
      </c>
      <c r="U3663" s="7" t="s">
        <v>117</v>
      </c>
      <c r="V3663" s="7" t="s">
        <v>118</v>
      </c>
      <c r="W3663" s="7" t="s">
        <v>115</v>
      </c>
      <c r="X3663" s="7" t="s">
        <v>110</v>
      </c>
    </row>
    <row r="3664" spans="20:24" x14ac:dyDescent="0.25">
      <c r="T3664" s="7" t="s">
        <v>112</v>
      </c>
      <c r="U3664" s="7" t="s">
        <v>113</v>
      </c>
      <c r="V3664" s="7" t="s">
        <v>114</v>
      </c>
      <c r="W3664" s="7" t="s">
        <v>111</v>
      </c>
      <c r="X3664" s="7" t="s">
        <v>110</v>
      </c>
    </row>
    <row r="3665" spans="20:24" x14ac:dyDescent="0.25">
      <c r="T3665" s="7" t="s">
        <v>108</v>
      </c>
      <c r="U3665" s="7" t="s">
        <v>109</v>
      </c>
      <c r="V3665" s="7" t="s">
        <v>17148</v>
      </c>
      <c r="W3665" s="7" t="s">
        <v>107</v>
      </c>
      <c r="X3665" s="7" t="s">
        <v>102</v>
      </c>
    </row>
    <row r="3666" spans="20:24" x14ac:dyDescent="0.25">
      <c r="T3666" s="7" t="s">
        <v>104</v>
      </c>
      <c r="U3666" s="7" t="s">
        <v>105</v>
      </c>
      <c r="V3666" s="7" t="s">
        <v>106</v>
      </c>
      <c r="W3666" s="7" t="s">
        <v>103</v>
      </c>
      <c r="X3666" s="7" t="s">
        <v>102</v>
      </c>
    </row>
    <row r="3667" spans="20:24" x14ac:dyDescent="0.25">
      <c r="T3667" s="7" t="s">
        <v>99</v>
      </c>
      <c r="U3667" s="7" t="s">
        <v>100</v>
      </c>
      <c r="V3667" s="7" t="s">
        <v>101</v>
      </c>
      <c r="W3667" s="7" t="s">
        <v>98</v>
      </c>
      <c r="X3667" s="7" t="s">
        <v>93</v>
      </c>
    </row>
    <row r="3668" spans="20:24" x14ac:dyDescent="0.25">
      <c r="T3668" s="7" t="s">
        <v>95</v>
      </c>
      <c r="U3668" s="7" t="s">
        <v>96</v>
      </c>
      <c r="V3668" s="7" t="s">
        <v>97</v>
      </c>
      <c r="W3668" s="7" t="s">
        <v>94</v>
      </c>
      <c r="X3668" s="7" t="s">
        <v>93</v>
      </c>
    </row>
    <row r="3669" spans="20:24" x14ac:dyDescent="0.25">
      <c r="T3669" s="7" t="s">
        <v>90</v>
      </c>
      <c r="U3669" s="7" t="s">
        <v>91</v>
      </c>
      <c r="V3669" s="7" t="s">
        <v>92</v>
      </c>
      <c r="W3669" s="7" t="s">
        <v>89</v>
      </c>
      <c r="X3669" s="7" t="s">
        <v>88</v>
      </c>
    </row>
    <row r="3670" spans="20:24" x14ac:dyDescent="0.25">
      <c r="T3670" s="7" t="s">
        <v>85</v>
      </c>
      <c r="U3670" s="7" t="s">
        <v>86</v>
      </c>
      <c r="V3670" s="7" t="s">
        <v>87</v>
      </c>
      <c r="W3670" s="7" t="s">
        <v>84</v>
      </c>
      <c r="X3670" s="7" t="s">
        <v>83</v>
      </c>
    </row>
  </sheetData>
  <sheetProtection selectLockedCells="1"/>
  <pageMargins left="0.7" right="0.7" top="0.75" bottom="0.75" header="0.3" footer="0.3"/>
  <tableParts count="8">
    <tablePart r:id="rId1"/>
    <tablePart r:id="rId2"/>
    <tablePart r:id="rId3"/>
    <tablePart r:id="rId4"/>
    <tablePart r:id="rId5"/>
    <tablePart r:id="rId6"/>
    <tablePart r:id="rId7"/>
    <tablePart r:id="rId8"/>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C403E-651B-46C7-8BE4-53E09ECE8068}">
  <dimension ref="A1:E3670"/>
  <sheetViews>
    <sheetView workbookViewId="0">
      <selection sqref="A1:E3670"/>
    </sheetView>
  </sheetViews>
  <sheetFormatPr defaultRowHeight="12.75" x14ac:dyDescent="0.2"/>
  <cols>
    <col min="1" max="1" width="22.85546875" bestFit="1" customWidth="1"/>
    <col min="2" max="2" width="11.140625" bestFit="1" customWidth="1"/>
    <col min="3" max="3" width="26.85546875" bestFit="1" customWidth="1"/>
    <col min="4" max="4" width="15.28515625" bestFit="1" customWidth="1"/>
    <col min="5" max="5" width="15.85546875" bestFit="1" customWidth="1"/>
  </cols>
  <sheetData>
    <row r="1" spans="1:5" x14ac:dyDescent="0.2">
      <c r="A1" t="s">
        <v>13718</v>
      </c>
      <c r="B1" t="s">
        <v>13717</v>
      </c>
      <c r="C1" t="s">
        <v>13716</v>
      </c>
      <c r="D1" t="s">
        <v>13715</v>
      </c>
      <c r="E1" t="s">
        <v>13714</v>
      </c>
    </row>
    <row r="2" spans="1:5" x14ac:dyDescent="0.2">
      <c r="A2" t="s">
        <v>13599</v>
      </c>
      <c r="B2" t="s">
        <v>13598</v>
      </c>
      <c r="C2" t="s">
        <v>13597</v>
      </c>
      <c r="D2" t="s">
        <v>277</v>
      </c>
      <c r="E2" t="s">
        <v>13596</v>
      </c>
    </row>
    <row r="3" spans="1:5" x14ac:dyDescent="0.2">
      <c r="A3" t="s">
        <v>13595</v>
      </c>
      <c r="B3" t="s">
        <v>13594</v>
      </c>
      <c r="C3" t="s">
        <v>13593</v>
      </c>
      <c r="D3" t="s">
        <v>277</v>
      </c>
      <c r="E3" t="s">
        <v>13592</v>
      </c>
    </row>
    <row r="4" spans="1:5" x14ac:dyDescent="0.2">
      <c r="A4" t="s">
        <v>13282</v>
      </c>
      <c r="B4" t="s">
        <v>13281</v>
      </c>
      <c r="C4" t="s">
        <v>13280</v>
      </c>
      <c r="D4" t="s">
        <v>277</v>
      </c>
      <c r="E4" t="s">
        <v>13270</v>
      </c>
    </row>
    <row r="5" spans="1:5" x14ac:dyDescent="0.2">
      <c r="A5" t="s">
        <v>12466</v>
      </c>
      <c r="B5" t="s">
        <v>12465</v>
      </c>
      <c r="C5" t="s">
        <v>12464</v>
      </c>
      <c r="D5" t="s">
        <v>277</v>
      </c>
      <c r="E5" t="s">
        <v>12463</v>
      </c>
    </row>
    <row r="6" spans="1:5" x14ac:dyDescent="0.2">
      <c r="A6" t="s">
        <v>12394</v>
      </c>
      <c r="B6" t="s">
        <v>12393</v>
      </c>
      <c r="C6" t="s">
        <v>12392</v>
      </c>
      <c r="D6" t="s">
        <v>277</v>
      </c>
      <c r="E6" t="s">
        <v>12387</v>
      </c>
    </row>
    <row r="7" spans="1:5" x14ac:dyDescent="0.2">
      <c r="A7" t="s">
        <v>12238</v>
      </c>
      <c r="B7" t="s">
        <v>12237</v>
      </c>
      <c r="C7" t="s">
        <v>12236</v>
      </c>
      <c r="D7" t="s">
        <v>277</v>
      </c>
      <c r="E7" t="s">
        <v>12232</v>
      </c>
    </row>
    <row r="8" spans="1:5" x14ac:dyDescent="0.2">
      <c r="A8" t="s">
        <v>16882</v>
      </c>
      <c r="B8" t="s">
        <v>16883</v>
      </c>
      <c r="C8" t="s">
        <v>16884</v>
      </c>
      <c r="D8" t="s">
        <v>277</v>
      </c>
      <c r="E8" t="s">
        <v>16885</v>
      </c>
    </row>
    <row r="9" spans="1:5" x14ac:dyDescent="0.2">
      <c r="A9" t="s">
        <v>11259</v>
      </c>
      <c r="B9" t="s">
        <v>11258</v>
      </c>
      <c r="C9" t="s">
        <v>11257</v>
      </c>
      <c r="D9" t="s">
        <v>277</v>
      </c>
      <c r="E9" t="s">
        <v>11256</v>
      </c>
    </row>
    <row r="10" spans="1:5" x14ac:dyDescent="0.2">
      <c r="A10" t="s">
        <v>10941</v>
      </c>
      <c r="B10" t="s">
        <v>10940</v>
      </c>
      <c r="C10" t="s">
        <v>10939</v>
      </c>
      <c r="D10" t="s">
        <v>277</v>
      </c>
      <c r="E10" t="s">
        <v>10938</v>
      </c>
    </row>
    <row r="11" spans="1:5" x14ac:dyDescent="0.2">
      <c r="A11" t="s">
        <v>10894</v>
      </c>
      <c r="B11" t="s">
        <v>10893</v>
      </c>
      <c r="C11" t="s">
        <v>10892</v>
      </c>
      <c r="D11" t="s">
        <v>277</v>
      </c>
      <c r="E11" t="s">
        <v>10891</v>
      </c>
    </row>
    <row r="12" spans="1:5" x14ac:dyDescent="0.2">
      <c r="A12" t="s">
        <v>10855</v>
      </c>
      <c r="B12" t="s">
        <v>10854</v>
      </c>
      <c r="C12" t="s">
        <v>10853</v>
      </c>
      <c r="D12" t="s">
        <v>277</v>
      </c>
      <c r="E12" t="s">
        <v>10852</v>
      </c>
    </row>
    <row r="13" spans="1:5" x14ac:dyDescent="0.2">
      <c r="A13" t="s">
        <v>10719</v>
      </c>
      <c r="B13" t="s">
        <v>10718</v>
      </c>
      <c r="C13" t="s">
        <v>10717</v>
      </c>
      <c r="D13" t="s">
        <v>277</v>
      </c>
      <c r="E13" t="s">
        <v>10716</v>
      </c>
    </row>
    <row r="14" spans="1:5" x14ac:dyDescent="0.2">
      <c r="A14" t="s">
        <v>10652</v>
      </c>
      <c r="B14" t="s">
        <v>10651</v>
      </c>
      <c r="C14" t="s">
        <v>10650</v>
      </c>
      <c r="D14" t="s">
        <v>277</v>
      </c>
      <c r="E14" t="s">
        <v>10649</v>
      </c>
    </row>
    <row r="15" spans="1:5" x14ac:dyDescent="0.2">
      <c r="A15" t="s">
        <v>10643</v>
      </c>
      <c r="B15" t="s">
        <v>10642</v>
      </c>
      <c r="C15" t="s">
        <v>10641</v>
      </c>
      <c r="D15" t="s">
        <v>277</v>
      </c>
      <c r="E15" t="s">
        <v>10640</v>
      </c>
    </row>
    <row r="16" spans="1:5" x14ac:dyDescent="0.2">
      <c r="A16" t="s">
        <v>10453</v>
      </c>
      <c r="B16" t="s">
        <v>10452</v>
      </c>
      <c r="C16" t="s">
        <v>10451</v>
      </c>
      <c r="D16" t="s">
        <v>277</v>
      </c>
      <c r="E16" t="s">
        <v>10450</v>
      </c>
    </row>
    <row r="17" spans="1:5" x14ac:dyDescent="0.2">
      <c r="A17" t="s">
        <v>10234</v>
      </c>
      <c r="B17" t="s">
        <v>10233</v>
      </c>
      <c r="C17" t="s">
        <v>10232</v>
      </c>
      <c r="D17" t="s">
        <v>277</v>
      </c>
      <c r="E17" t="s">
        <v>10228</v>
      </c>
    </row>
    <row r="18" spans="1:5" x14ac:dyDescent="0.2">
      <c r="A18" t="s">
        <v>10213</v>
      </c>
      <c r="B18" t="s">
        <v>10212</v>
      </c>
      <c r="C18" t="s">
        <v>10211</v>
      </c>
      <c r="D18" t="s">
        <v>277</v>
      </c>
      <c r="E18" t="s">
        <v>10210</v>
      </c>
    </row>
    <row r="19" spans="1:5" x14ac:dyDescent="0.2">
      <c r="A19" t="s">
        <v>10190</v>
      </c>
      <c r="B19" t="s">
        <v>10189</v>
      </c>
      <c r="C19" t="s">
        <v>10188</v>
      </c>
      <c r="D19" t="s">
        <v>277</v>
      </c>
      <c r="E19" t="s">
        <v>10187</v>
      </c>
    </row>
    <row r="20" spans="1:5" x14ac:dyDescent="0.2">
      <c r="A20" t="s">
        <v>9707</v>
      </c>
      <c r="B20" t="s">
        <v>9706</v>
      </c>
      <c r="C20" t="s">
        <v>9705</v>
      </c>
      <c r="D20" t="s">
        <v>277</v>
      </c>
      <c r="E20" t="s">
        <v>9704</v>
      </c>
    </row>
    <row r="21" spans="1:5" x14ac:dyDescent="0.2">
      <c r="A21" t="s">
        <v>17229</v>
      </c>
      <c r="B21" t="s">
        <v>14540</v>
      </c>
      <c r="C21" t="s">
        <v>14541</v>
      </c>
      <c r="D21" t="s">
        <v>277</v>
      </c>
      <c r="E21" t="s">
        <v>14542</v>
      </c>
    </row>
    <row r="22" spans="1:5" x14ac:dyDescent="0.2">
      <c r="A22" t="s">
        <v>16886</v>
      </c>
      <c r="B22" t="s">
        <v>9350</v>
      </c>
      <c r="C22" t="s">
        <v>9349</v>
      </c>
      <c r="D22" t="s">
        <v>277</v>
      </c>
      <c r="E22" t="s">
        <v>9348</v>
      </c>
    </row>
    <row r="23" spans="1:5" x14ac:dyDescent="0.2">
      <c r="A23" t="s">
        <v>9315</v>
      </c>
      <c r="B23" t="s">
        <v>9314</v>
      </c>
      <c r="C23" t="s">
        <v>9313</v>
      </c>
      <c r="D23" t="s">
        <v>277</v>
      </c>
      <c r="E23" t="s">
        <v>9312</v>
      </c>
    </row>
    <row r="24" spans="1:5" x14ac:dyDescent="0.2">
      <c r="A24" t="s">
        <v>9207</v>
      </c>
      <c r="B24" t="s">
        <v>9206</v>
      </c>
      <c r="C24" t="s">
        <v>9205</v>
      </c>
      <c r="D24" t="s">
        <v>277</v>
      </c>
      <c r="E24" t="s">
        <v>9204</v>
      </c>
    </row>
    <row r="25" spans="1:5" x14ac:dyDescent="0.2">
      <c r="A25" t="s">
        <v>8991</v>
      </c>
      <c r="B25" t="s">
        <v>8990</v>
      </c>
      <c r="C25" t="s">
        <v>8989</v>
      </c>
      <c r="D25" t="s">
        <v>277</v>
      </c>
      <c r="E25" t="s">
        <v>8988</v>
      </c>
    </row>
    <row r="26" spans="1:5" x14ac:dyDescent="0.2">
      <c r="A26" t="s">
        <v>8695</v>
      </c>
      <c r="B26" t="s">
        <v>8694</v>
      </c>
      <c r="C26" t="s">
        <v>8693</v>
      </c>
      <c r="D26" t="s">
        <v>277</v>
      </c>
      <c r="E26" t="s">
        <v>8692</v>
      </c>
    </row>
    <row r="27" spans="1:5" x14ac:dyDescent="0.2">
      <c r="A27" t="s">
        <v>8680</v>
      </c>
      <c r="B27" t="s">
        <v>8679</v>
      </c>
      <c r="C27" t="s">
        <v>8678</v>
      </c>
      <c r="D27" t="s">
        <v>277</v>
      </c>
      <c r="E27" t="s">
        <v>8677</v>
      </c>
    </row>
    <row r="28" spans="1:5" x14ac:dyDescent="0.2">
      <c r="A28" t="s">
        <v>8659</v>
      </c>
      <c r="B28" t="s">
        <v>8658</v>
      </c>
      <c r="C28" t="s">
        <v>8657</v>
      </c>
      <c r="D28" t="s">
        <v>277</v>
      </c>
      <c r="E28" t="s">
        <v>8656</v>
      </c>
    </row>
    <row r="29" spans="1:5" x14ac:dyDescent="0.2">
      <c r="A29" t="s">
        <v>8202</v>
      </c>
      <c r="B29" t="s">
        <v>8201</v>
      </c>
      <c r="C29" t="s">
        <v>8200</v>
      </c>
      <c r="D29" t="s">
        <v>277</v>
      </c>
      <c r="E29" t="s">
        <v>8196</v>
      </c>
    </row>
    <row r="30" spans="1:5" x14ac:dyDescent="0.2">
      <c r="A30" t="s">
        <v>8073</v>
      </c>
      <c r="B30" t="s">
        <v>8072</v>
      </c>
      <c r="C30" t="s">
        <v>8071</v>
      </c>
      <c r="D30" t="s">
        <v>277</v>
      </c>
      <c r="E30" t="s">
        <v>8070</v>
      </c>
    </row>
    <row r="31" spans="1:5" x14ac:dyDescent="0.2">
      <c r="A31" t="s">
        <v>8018</v>
      </c>
      <c r="B31" t="s">
        <v>8017</v>
      </c>
      <c r="C31" t="s">
        <v>8016</v>
      </c>
      <c r="D31" t="s">
        <v>277</v>
      </c>
      <c r="E31" t="s">
        <v>8015</v>
      </c>
    </row>
    <row r="32" spans="1:5" x14ac:dyDescent="0.2">
      <c r="A32" t="s">
        <v>7984</v>
      </c>
      <c r="B32" t="s">
        <v>7983</v>
      </c>
      <c r="C32" t="s">
        <v>7982</v>
      </c>
      <c r="D32" t="s">
        <v>277</v>
      </c>
      <c r="E32" t="s">
        <v>7981</v>
      </c>
    </row>
    <row r="33" spans="1:5" x14ac:dyDescent="0.2">
      <c r="A33" t="s">
        <v>7963</v>
      </c>
      <c r="B33" t="s">
        <v>7962</v>
      </c>
      <c r="C33" t="s">
        <v>7961</v>
      </c>
      <c r="D33" t="s">
        <v>277</v>
      </c>
      <c r="E33" t="s">
        <v>7956</v>
      </c>
    </row>
    <row r="34" spans="1:5" x14ac:dyDescent="0.2">
      <c r="A34" t="s">
        <v>7720</v>
      </c>
      <c r="B34" t="s">
        <v>7719</v>
      </c>
      <c r="C34" t="s">
        <v>7718</v>
      </c>
      <c r="D34" t="s">
        <v>277</v>
      </c>
      <c r="E34" t="s">
        <v>7717</v>
      </c>
    </row>
    <row r="35" spans="1:5" x14ac:dyDescent="0.2">
      <c r="A35" t="s">
        <v>7211</v>
      </c>
      <c r="B35" t="s">
        <v>7210</v>
      </c>
      <c r="C35" t="s">
        <v>7209</v>
      </c>
      <c r="D35" t="s">
        <v>277</v>
      </c>
      <c r="E35" t="s">
        <v>7208</v>
      </c>
    </row>
    <row r="36" spans="1:5" x14ac:dyDescent="0.2">
      <c r="A36" t="s">
        <v>6760</v>
      </c>
      <c r="B36" t="s">
        <v>6759</v>
      </c>
      <c r="C36" t="s">
        <v>6758</v>
      </c>
      <c r="D36" t="s">
        <v>277</v>
      </c>
      <c r="E36" t="s">
        <v>6757</v>
      </c>
    </row>
    <row r="37" spans="1:5" x14ac:dyDescent="0.2">
      <c r="A37" t="s">
        <v>6681</v>
      </c>
      <c r="B37" t="s">
        <v>6680</v>
      </c>
      <c r="C37" t="s">
        <v>6679</v>
      </c>
      <c r="D37" t="s">
        <v>277</v>
      </c>
      <c r="E37" t="s">
        <v>6678</v>
      </c>
    </row>
    <row r="38" spans="1:5" x14ac:dyDescent="0.2">
      <c r="A38" t="s">
        <v>17230</v>
      </c>
      <c r="B38" t="s">
        <v>14543</v>
      </c>
      <c r="C38" t="s">
        <v>14544</v>
      </c>
      <c r="D38" t="s">
        <v>277</v>
      </c>
      <c r="E38" t="s">
        <v>14545</v>
      </c>
    </row>
    <row r="39" spans="1:5" x14ac:dyDescent="0.2">
      <c r="A39" t="s">
        <v>6324</v>
      </c>
      <c r="B39" t="s">
        <v>6323</v>
      </c>
      <c r="C39" t="s">
        <v>6322</v>
      </c>
      <c r="D39" t="s">
        <v>277</v>
      </c>
      <c r="E39" t="s">
        <v>6321</v>
      </c>
    </row>
    <row r="40" spans="1:5" x14ac:dyDescent="0.2">
      <c r="A40" t="s">
        <v>6305</v>
      </c>
      <c r="B40" t="s">
        <v>6304</v>
      </c>
      <c r="C40" t="s">
        <v>6303</v>
      </c>
      <c r="D40" t="s">
        <v>277</v>
      </c>
      <c r="E40" t="s">
        <v>6302</v>
      </c>
    </row>
    <row r="41" spans="1:5" x14ac:dyDescent="0.2">
      <c r="A41" t="s">
        <v>6130</v>
      </c>
      <c r="B41" t="s">
        <v>6129</v>
      </c>
      <c r="C41" t="s">
        <v>6128</v>
      </c>
      <c r="D41" t="s">
        <v>277</v>
      </c>
      <c r="E41" t="s">
        <v>6114</v>
      </c>
    </row>
    <row r="42" spans="1:5" x14ac:dyDescent="0.2">
      <c r="A42" t="s">
        <v>5821</v>
      </c>
      <c r="B42" t="s">
        <v>5820</v>
      </c>
      <c r="C42" t="s">
        <v>5819</v>
      </c>
      <c r="D42" t="s">
        <v>277</v>
      </c>
      <c r="E42" t="s">
        <v>5818</v>
      </c>
    </row>
    <row r="43" spans="1:5" x14ac:dyDescent="0.2">
      <c r="A43" t="s">
        <v>5695</v>
      </c>
      <c r="B43" t="s">
        <v>5694</v>
      </c>
      <c r="C43" t="s">
        <v>5693</v>
      </c>
      <c r="D43" t="s">
        <v>277</v>
      </c>
      <c r="E43" t="s">
        <v>5667</v>
      </c>
    </row>
    <row r="44" spans="1:5" x14ac:dyDescent="0.2">
      <c r="A44" t="s">
        <v>5612</v>
      </c>
      <c r="B44" t="s">
        <v>5611</v>
      </c>
      <c r="C44" t="s">
        <v>5610</v>
      </c>
      <c r="D44" t="s">
        <v>277</v>
      </c>
      <c r="E44" t="s">
        <v>5589</v>
      </c>
    </row>
    <row r="45" spans="1:5" x14ac:dyDescent="0.2">
      <c r="A45" t="s">
        <v>5311</v>
      </c>
      <c r="B45" t="s">
        <v>5310</v>
      </c>
      <c r="C45" t="s">
        <v>5309</v>
      </c>
      <c r="D45" t="s">
        <v>277</v>
      </c>
      <c r="E45" t="s">
        <v>5308</v>
      </c>
    </row>
    <row r="46" spans="1:5" x14ac:dyDescent="0.2">
      <c r="A46" t="s">
        <v>5266</v>
      </c>
      <c r="B46" t="s">
        <v>5265</v>
      </c>
      <c r="C46" t="s">
        <v>5264</v>
      </c>
      <c r="D46" t="s">
        <v>277</v>
      </c>
      <c r="E46" t="s">
        <v>5263</v>
      </c>
    </row>
    <row r="47" spans="1:5" x14ac:dyDescent="0.2">
      <c r="A47" t="s">
        <v>4915</v>
      </c>
      <c r="B47" t="s">
        <v>4914</v>
      </c>
      <c r="C47" t="s">
        <v>4913</v>
      </c>
      <c r="D47" t="s">
        <v>277</v>
      </c>
      <c r="E47" t="s">
        <v>4909</v>
      </c>
    </row>
    <row r="48" spans="1:5" x14ac:dyDescent="0.2">
      <c r="A48" t="s">
        <v>4794</v>
      </c>
      <c r="B48" t="s">
        <v>4793</v>
      </c>
      <c r="C48" t="s">
        <v>4792</v>
      </c>
      <c r="D48" t="s">
        <v>277</v>
      </c>
      <c r="E48" t="s">
        <v>4791</v>
      </c>
    </row>
    <row r="49" spans="1:5" x14ac:dyDescent="0.2">
      <c r="A49" t="s">
        <v>4263</v>
      </c>
      <c r="B49" t="s">
        <v>4262</v>
      </c>
      <c r="C49" t="s">
        <v>4261</v>
      </c>
      <c r="D49" t="s">
        <v>277</v>
      </c>
      <c r="E49" t="s">
        <v>4260</v>
      </c>
    </row>
    <row r="50" spans="1:5" x14ac:dyDescent="0.2">
      <c r="A50" t="s">
        <v>4247</v>
      </c>
      <c r="B50" t="s">
        <v>4246</v>
      </c>
      <c r="C50" t="s">
        <v>4245</v>
      </c>
      <c r="D50" t="s">
        <v>277</v>
      </c>
      <c r="E50" t="s">
        <v>4244</v>
      </c>
    </row>
    <row r="51" spans="1:5" x14ac:dyDescent="0.2">
      <c r="A51" t="s">
        <v>4218</v>
      </c>
      <c r="B51" t="s">
        <v>4217</v>
      </c>
      <c r="C51" t="s">
        <v>4216</v>
      </c>
      <c r="D51" t="s">
        <v>277</v>
      </c>
      <c r="E51" t="s">
        <v>4215</v>
      </c>
    </row>
    <row r="52" spans="1:5" x14ac:dyDescent="0.2">
      <c r="A52" t="s">
        <v>4078</v>
      </c>
      <c r="B52" t="s">
        <v>4077</v>
      </c>
      <c r="C52" t="s">
        <v>4076</v>
      </c>
      <c r="D52" t="s">
        <v>277</v>
      </c>
      <c r="E52" t="s">
        <v>3621</v>
      </c>
    </row>
    <row r="53" spans="1:5" x14ac:dyDescent="0.2">
      <c r="A53" t="s">
        <v>4047</v>
      </c>
      <c r="B53" t="s">
        <v>4046</v>
      </c>
      <c r="C53" t="s">
        <v>4045</v>
      </c>
      <c r="D53" t="s">
        <v>277</v>
      </c>
      <c r="E53" t="s">
        <v>4037</v>
      </c>
    </row>
    <row r="54" spans="1:5" x14ac:dyDescent="0.2">
      <c r="A54" t="s">
        <v>3899</v>
      </c>
      <c r="B54" t="s">
        <v>3898</v>
      </c>
      <c r="C54" t="s">
        <v>3897</v>
      </c>
      <c r="D54" t="s">
        <v>277</v>
      </c>
      <c r="E54" t="s">
        <v>3893</v>
      </c>
    </row>
    <row r="55" spans="1:5" x14ac:dyDescent="0.2">
      <c r="A55" t="s">
        <v>3526</v>
      </c>
      <c r="B55" t="s">
        <v>3525</v>
      </c>
      <c r="C55" t="s">
        <v>3524</v>
      </c>
      <c r="D55" t="s">
        <v>277</v>
      </c>
      <c r="E55" t="s">
        <v>173</v>
      </c>
    </row>
    <row r="56" spans="1:5" x14ac:dyDescent="0.2">
      <c r="A56" t="s">
        <v>3216</v>
      </c>
      <c r="B56" t="s">
        <v>3215</v>
      </c>
      <c r="C56" t="s">
        <v>3214</v>
      </c>
      <c r="D56" t="s">
        <v>277</v>
      </c>
      <c r="E56" t="s">
        <v>3210</v>
      </c>
    </row>
    <row r="57" spans="1:5" x14ac:dyDescent="0.2">
      <c r="A57" t="s">
        <v>3166</v>
      </c>
      <c r="B57" t="s">
        <v>3165</v>
      </c>
      <c r="C57" t="s">
        <v>3164</v>
      </c>
      <c r="D57" t="s">
        <v>277</v>
      </c>
      <c r="E57" t="s">
        <v>3157</v>
      </c>
    </row>
    <row r="58" spans="1:5" x14ac:dyDescent="0.2">
      <c r="A58" t="s">
        <v>2798</v>
      </c>
      <c r="B58" t="s">
        <v>2797</v>
      </c>
      <c r="C58" t="s">
        <v>2796</v>
      </c>
      <c r="D58" t="s">
        <v>277</v>
      </c>
      <c r="E58" t="s">
        <v>2795</v>
      </c>
    </row>
    <row r="59" spans="1:5" x14ac:dyDescent="0.2">
      <c r="A59" t="s">
        <v>2664</v>
      </c>
      <c r="B59" t="s">
        <v>2663</v>
      </c>
      <c r="C59" t="s">
        <v>2662</v>
      </c>
      <c r="D59" t="s">
        <v>277</v>
      </c>
      <c r="E59" t="s">
        <v>2661</v>
      </c>
    </row>
    <row r="60" spans="1:5" x14ac:dyDescent="0.2">
      <c r="A60" t="s">
        <v>2319</v>
      </c>
      <c r="B60" t="s">
        <v>2318</v>
      </c>
      <c r="C60" t="s">
        <v>2317</v>
      </c>
      <c r="D60" t="s">
        <v>277</v>
      </c>
      <c r="E60" t="s">
        <v>2316</v>
      </c>
    </row>
    <row r="61" spans="1:5" x14ac:dyDescent="0.2">
      <c r="A61" t="s">
        <v>2290</v>
      </c>
      <c r="B61" t="s">
        <v>2289</v>
      </c>
      <c r="C61" t="s">
        <v>2288</v>
      </c>
      <c r="D61" t="s">
        <v>277</v>
      </c>
      <c r="E61" t="s">
        <v>2276</v>
      </c>
    </row>
    <row r="62" spans="1:5" x14ac:dyDescent="0.2">
      <c r="A62" t="s">
        <v>1782</v>
      </c>
      <c r="B62" t="s">
        <v>1781</v>
      </c>
      <c r="C62" t="s">
        <v>1780</v>
      </c>
      <c r="D62" t="s">
        <v>277</v>
      </c>
      <c r="E62" t="s">
        <v>1779</v>
      </c>
    </row>
    <row r="63" spans="1:5" x14ac:dyDescent="0.2">
      <c r="A63" t="s">
        <v>858</v>
      </c>
      <c r="B63" t="s">
        <v>857</v>
      </c>
      <c r="C63" t="s">
        <v>856</v>
      </c>
      <c r="D63" t="s">
        <v>277</v>
      </c>
      <c r="E63" t="s">
        <v>855</v>
      </c>
    </row>
    <row r="64" spans="1:5" x14ac:dyDescent="0.2">
      <c r="A64" t="s">
        <v>712</v>
      </c>
      <c r="B64" t="s">
        <v>711</v>
      </c>
      <c r="C64" t="s">
        <v>710</v>
      </c>
      <c r="D64" t="s">
        <v>277</v>
      </c>
      <c r="E64" t="s">
        <v>709</v>
      </c>
    </row>
    <row r="65" spans="1:5" x14ac:dyDescent="0.2">
      <c r="A65" t="s">
        <v>411</v>
      </c>
      <c r="B65" t="s">
        <v>410</v>
      </c>
      <c r="C65" t="s">
        <v>409</v>
      </c>
      <c r="D65" t="s">
        <v>277</v>
      </c>
      <c r="E65" t="s">
        <v>404</v>
      </c>
    </row>
    <row r="66" spans="1:5" x14ac:dyDescent="0.2">
      <c r="A66" t="s">
        <v>280</v>
      </c>
      <c r="B66" t="s">
        <v>279</v>
      </c>
      <c r="C66" t="s">
        <v>278</v>
      </c>
      <c r="D66" t="s">
        <v>277</v>
      </c>
      <c r="E66" t="s">
        <v>276</v>
      </c>
    </row>
    <row r="67" spans="1:5" x14ac:dyDescent="0.2">
      <c r="A67" t="s">
        <v>13671</v>
      </c>
      <c r="B67" t="s">
        <v>13670</v>
      </c>
      <c r="C67" t="s">
        <v>13669</v>
      </c>
      <c r="D67" t="s">
        <v>193</v>
      </c>
      <c r="E67" t="s">
        <v>13665</v>
      </c>
    </row>
    <row r="68" spans="1:5" x14ac:dyDescent="0.2">
      <c r="A68" t="s">
        <v>13206</v>
      </c>
      <c r="B68" t="s">
        <v>13205</v>
      </c>
      <c r="C68" t="s">
        <v>13204</v>
      </c>
      <c r="D68" t="s">
        <v>193</v>
      </c>
      <c r="E68" t="s">
        <v>13203</v>
      </c>
    </row>
    <row r="69" spans="1:5" x14ac:dyDescent="0.2">
      <c r="A69" t="s">
        <v>12734</v>
      </c>
      <c r="B69" t="s">
        <v>12733</v>
      </c>
      <c r="C69" t="s">
        <v>12732</v>
      </c>
      <c r="D69" t="s">
        <v>193</v>
      </c>
      <c r="E69" t="s">
        <v>12731</v>
      </c>
    </row>
    <row r="70" spans="1:5" x14ac:dyDescent="0.2">
      <c r="A70" t="s">
        <v>12211</v>
      </c>
      <c r="B70" t="s">
        <v>12210</v>
      </c>
      <c r="C70" t="s">
        <v>12209</v>
      </c>
      <c r="D70" t="s">
        <v>193</v>
      </c>
      <c r="E70" t="s">
        <v>12208</v>
      </c>
    </row>
    <row r="71" spans="1:5" x14ac:dyDescent="0.2">
      <c r="A71" t="s">
        <v>11945</v>
      </c>
      <c r="B71" t="s">
        <v>11944</v>
      </c>
      <c r="C71" t="s">
        <v>11943</v>
      </c>
      <c r="D71" t="s">
        <v>193</v>
      </c>
      <c r="E71" t="s">
        <v>11933</v>
      </c>
    </row>
    <row r="72" spans="1:5" x14ac:dyDescent="0.2">
      <c r="A72" t="s">
        <v>11872</v>
      </c>
      <c r="B72" t="s">
        <v>11871</v>
      </c>
      <c r="C72" t="s">
        <v>11870</v>
      </c>
      <c r="D72" t="s">
        <v>193</v>
      </c>
      <c r="E72" t="s">
        <v>11865</v>
      </c>
    </row>
    <row r="73" spans="1:5" x14ac:dyDescent="0.2">
      <c r="A73" t="s">
        <v>11843</v>
      </c>
      <c r="B73" t="s">
        <v>11842</v>
      </c>
      <c r="C73" t="s">
        <v>11841</v>
      </c>
      <c r="D73" t="s">
        <v>193</v>
      </c>
      <c r="E73" t="s">
        <v>11840</v>
      </c>
    </row>
    <row r="74" spans="1:5" x14ac:dyDescent="0.2">
      <c r="A74" t="s">
        <v>11752</v>
      </c>
      <c r="B74" t="s">
        <v>11751</v>
      </c>
      <c r="C74" t="s">
        <v>11750</v>
      </c>
      <c r="D74" t="s">
        <v>193</v>
      </c>
      <c r="E74" t="s">
        <v>11749</v>
      </c>
    </row>
    <row r="75" spans="1:5" x14ac:dyDescent="0.2">
      <c r="A75" t="s">
        <v>11612</v>
      </c>
      <c r="B75" t="s">
        <v>11611</v>
      </c>
      <c r="C75" t="s">
        <v>11610</v>
      </c>
      <c r="D75" t="s">
        <v>193</v>
      </c>
      <c r="E75" t="s">
        <v>11609</v>
      </c>
    </row>
    <row r="76" spans="1:5" x14ac:dyDescent="0.2">
      <c r="A76" t="s">
        <v>11574</v>
      </c>
      <c r="B76" t="s">
        <v>11573</v>
      </c>
      <c r="C76" t="s">
        <v>11572</v>
      </c>
      <c r="D76" t="s">
        <v>193</v>
      </c>
      <c r="E76" t="s">
        <v>11571</v>
      </c>
    </row>
    <row r="77" spans="1:5" x14ac:dyDescent="0.2">
      <c r="A77" t="s">
        <v>11554</v>
      </c>
      <c r="B77" t="s">
        <v>11553</v>
      </c>
      <c r="C77" t="s">
        <v>11552</v>
      </c>
      <c r="D77" t="s">
        <v>193</v>
      </c>
      <c r="E77" t="s">
        <v>11548</v>
      </c>
    </row>
    <row r="78" spans="1:5" x14ac:dyDescent="0.2">
      <c r="A78" t="s">
        <v>11146</v>
      </c>
      <c r="B78" t="s">
        <v>11145</v>
      </c>
      <c r="C78" t="s">
        <v>11144</v>
      </c>
      <c r="D78" t="s">
        <v>193</v>
      </c>
      <c r="E78" t="s">
        <v>11137</v>
      </c>
    </row>
    <row r="79" spans="1:5" x14ac:dyDescent="0.2">
      <c r="A79" t="s">
        <v>10866</v>
      </c>
      <c r="B79" t="s">
        <v>10865</v>
      </c>
      <c r="C79" t="s">
        <v>10864</v>
      </c>
      <c r="D79" t="s">
        <v>193</v>
      </c>
      <c r="E79" t="s">
        <v>10860</v>
      </c>
    </row>
    <row r="80" spans="1:5" x14ac:dyDescent="0.2">
      <c r="A80" t="s">
        <v>10810</v>
      </c>
      <c r="B80" t="s">
        <v>10809</v>
      </c>
      <c r="C80" t="s">
        <v>10808</v>
      </c>
      <c r="D80" t="s">
        <v>193</v>
      </c>
      <c r="E80" t="s">
        <v>10804</v>
      </c>
    </row>
    <row r="81" spans="1:5" x14ac:dyDescent="0.2">
      <c r="A81" t="s">
        <v>10618</v>
      </c>
      <c r="B81" t="s">
        <v>10617</v>
      </c>
      <c r="C81" t="s">
        <v>10616</v>
      </c>
      <c r="D81" t="s">
        <v>193</v>
      </c>
      <c r="E81" t="s">
        <v>10610</v>
      </c>
    </row>
    <row r="82" spans="1:5" x14ac:dyDescent="0.2">
      <c r="A82" t="s">
        <v>10197</v>
      </c>
      <c r="B82" t="s">
        <v>10196</v>
      </c>
      <c r="C82" t="s">
        <v>10195</v>
      </c>
      <c r="D82" t="s">
        <v>193</v>
      </c>
      <c r="E82" t="s">
        <v>10194</v>
      </c>
    </row>
    <row r="83" spans="1:5" x14ac:dyDescent="0.2">
      <c r="A83" t="s">
        <v>10101</v>
      </c>
      <c r="B83" t="s">
        <v>10100</v>
      </c>
      <c r="C83" t="s">
        <v>10099</v>
      </c>
      <c r="D83" t="s">
        <v>193</v>
      </c>
      <c r="E83" t="s">
        <v>10098</v>
      </c>
    </row>
    <row r="84" spans="1:5" x14ac:dyDescent="0.2">
      <c r="A84" t="s">
        <v>17390</v>
      </c>
      <c r="B84" t="s">
        <v>10085</v>
      </c>
      <c r="C84" t="s">
        <v>10084</v>
      </c>
      <c r="D84" t="s">
        <v>193</v>
      </c>
      <c r="E84" t="s">
        <v>10083</v>
      </c>
    </row>
    <row r="85" spans="1:5" x14ac:dyDescent="0.2">
      <c r="A85" t="s">
        <v>9476</v>
      </c>
      <c r="B85" t="s">
        <v>9475</v>
      </c>
      <c r="C85" t="s">
        <v>9474</v>
      </c>
      <c r="D85" t="s">
        <v>193</v>
      </c>
      <c r="E85" t="s">
        <v>9473</v>
      </c>
    </row>
    <row r="86" spans="1:5" x14ac:dyDescent="0.2">
      <c r="A86" t="s">
        <v>9249</v>
      </c>
      <c r="B86" t="s">
        <v>9248</v>
      </c>
      <c r="C86" t="s">
        <v>9247</v>
      </c>
      <c r="D86" t="s">
        <v>193</v>
      </c>
      <c r="E86" t="s">
        <v>9246</v>
      </c>
    </row>
    <row r="87" spans="1:5" x14ac:dyDescent="0.2">
      <c r="A87" t="s">
        <v>9184</v>
      </c>
      <c r="B87" t="s">
        <v>9183</v>
      </c>
      <c r="C87" t="s">
        <v>9182</v>
      </c>
      <c r="D87" t="s">
        <v>193</v>
      </c>
      <c r="E87" t="s">
        <v>9168</v>
      </c>
    </row>
    <row r="88" spans="1:5" x14ac:dyDescent="0.2">
      <c r="A88" t="s">
        <v>9089</v>
      </c>
      <c r="B88" t="s">
        <v>9088</v>
      </c>
      <c r="C88" t="s">
        <v>9087</v>
      </c>
      <c r="D88" t="s">
        <v>193</v>
      </c>
      <c r="E88" t="s">
        <v>9086</v>
      </c>
    </row>
    <row r="89" spans="1:5" x14ac:dyDescent="0.2">
      <c r="A89" t="s">
        <v>8924</v>
      </c>
      <c r="B89" t="s">
        <v>8923</v>
      </c>
      <c r="C89" t="s">
        <v>8922</v>
      </c>
      <c r="D89" t="s">
        <v>193</v>
      </c>
      <c r="E89" t="s">
        <v>8921</v>
      </c>
    </row>
    <row r="90" spans="1:5" x14ac:dyDescent="0.2">
      <c r="A90" t="s">
        <v>8832</v>
      </c>
      <c r="B90" t="s">
        <v>8831</v>
      </c>
      <c r="C90" t="s">
        <v>8830</v>
      </c>
      <c r="D90" t="s">
        <v>193</v>
      </c>
      <c r="E90" t="s">
        <v>8829</v>
      </c>
    </row>
    <row r="91" spans="1:5" x14ac:dyDescent="0.2">
      <c r="A91" t="s">
        <v>8754</v>
      </c>
      <c r="B91" t="s">
        <v>8753</v>
      </c>
      <c r="C91" t="s">
        <v>8752</v>
      </c>
      <c r="D91" t="s">
        <v>193</v>
      </c>
      <c r="E91" t="s">
        <v>8751</v>
      </c>
    </row>
    <row r="92" spans="1:5" x14ac:dyDescent="0.2">
      <c r="A92" t="s">
        <v>16887</v>
      </c>
      <c r="B92" t="s">
        <v>16888</v>
      </c>
      <c r="C92" t="s">
        <v>16889</v>
      </c>
      <c r="D92" t="s">
        <v>193</v>
      </c>
      <c r="E92" t="s">
        <v>16890</v>
      </c>
    </row>
    <row r="93" spans="1:5" x14ac:dyDescent="0.2">
      <c r="A93" t="s">
        <v>8518</v>
      </c>
      <c r="B93" t="s">
        <v>8517</v>
      </c>
      <c r="C93" t="s">
        <v>8516</v>
      </c>
      <c r="D93" t="s">
        <v>193</v>
      </c>
      <c r="E93" t="s">
        <v>8515</v>
      </c>
    </row>
    <row r="94" spans="1:5" x14ac:dyDescent="0.2">
      <c r="A94" t="s">
        <v>8405</v>
      </c>
      <c r="B94" t="s">
        <v>8404</v>
      </c>
      <c r="C94" t="s">
        <v>8403</v>
      </c>
      <c r="D94" t="s">
        <v>193</v>
      </c>
      <c r="E94" t="s">
        <v>8402</v>
      </c>
    </row>
    <row r="95" spans="1:5" x14ac:dyDescent="0.2">
      <c r="A95" t="s">
        <v>7862</v>
      </c>
      <c r="B95" t="s">
        <v>7861</v>
      </c>
      <c r="C95" t="s">
        <v>7860</v>
      </c>
      <c r="D95" t="s">
        <v>193</v>
      </c>
      <c r="E95" t="s">
        <v>147</v>
      </c>
    </row>
    <row r="96" spans="1:5" x14ac:dyDescent="0.2">
      <c r="A96" t="s">
        <v>7641</v>
      </c>
      <c r="B96" t="s">
        <v>7640</v>
      </c>
      <c r="C96" t="s">
        <v>7639</v>
      </c>
      <c r="D96" t="s">
        <v>193</v>
      </c>
      <c r="E96" t="s">
        <v>7616</v>
      </c>
    </row>
    <row r="97" spans="1:5" x14ac:dyDescent="0.2">
      <c r="A97" t="s">
        <v>7580</v>
      </c>
      <c r="B97" t="s">
        <v>7579</v>
      </c>
      <c r="C97" t="s">
        <v>7578</v>
      </c>
      <c r="D97" t="s">
        <v>193</v>
      </c>
      <c r="E97" t="s">
        <v>7561</v>
      </c>
    </row>
    <row r="98" spans="1:5" x14ac:dyDescent="0.2">
      <c r="A98" t="s">
        <v>7240</v>
      </c>
      <c r="B98" t="s">
        <v>7239</v>
      </c>
      <c r="C98" t="s">
        <v>7238</v>
      </c>
      <c r="D98" t="s">
        <v>193</v>
      </c>
      <c r="E98" t="s">
        <v>7237</v>
      </c>
    </row>
    <row r="99" spans="1:5" x14ac:dyDescent="0.2">
      <c r="A99" t="s">
        <v>7236</v>
      </c>
      <c r="B99" t="s">
        <v>7235</v>
      </c>
      <c r="C99" t="s">
        <v>7234</v>
      </c>
      <c r="D99" t="s">
        <v>193</v>
      </c>
      <c r="E99" t="s">
        <v>7233</v>
      </c>
    </row>
    <row r="100" spans="1:5" x14ac:dyDescent="0.2">
      <c r="A100" t="s">
        <v>6974</v>
      </c>
      <c r="B100" t="s">
        <v>6973</v>
      </c>
      <c r="C100" t="s">
        <v>6972</v>
      </c>
      <c r="D100" t="s">
        <v>193</v>
      </c>
      <c r="E100" t="s">
        <v>6971</v>
      </c>
    </row>
    <row r="101" spans="1:5" x14ac:dyDescent="0.2">
      <c r="A101" t="s">
        <v>6828</v>
      </c>
      <c r="B101" t="s">
        <v>6827</v>
      </c>
      <c r="C101" t="s">
        <v>6826</v>
      </c>
      <c r="D101" t="s">
        <v>193</v>
      </c>
      <c r="E101" t="s">
        <v>6825</v>
      </c>
    </row>
    <row r="102" spans="1:5" x14ac:dyDescent="0.2">
      <c r="A102" t="s">
        <v>6753</v>
      </c>
      <c r="B102" t="s">
        <v>6752</v>
      </c>
      <c r="C102" t="s">
        <v>6751</v>
      </c>
      <c r="D102" t="s">
        <v>193</v>
      </c>
      <c r="E102" t="s">
        <v>6745</v>
      </c>
    </row>
    <row r="103" spans="1:5" x14ac:dyDescent="0.2">
      <c r="A103" t="s">
        <v>6692</v>
      </c>
      <c r="B103" t="s">
        <v>6691</v>
      </c>
      <c r="C103" t="s">
        <v>6690</v>
      </c>
      <c r="D103" t="s">
        <v>193</v>
      </c>
      <c r="E103" t="s">
        <v>6689</v>
      </c>
    </row>
    <row r="104" spans="1:5" x14ac:dyDescent="0.2">
      <c r="A104" t="s">
        <v>6547</v>
      </c>
      <c r="B104" t="s">
        <v>6546</v>
      </c>
      <c r="C104" t="s">
        <v>6545</v>
      </c>
      <c r="D104" t="s">
        <v>193</v>
      </c>
      <c r="E104" t="s">
        <v>6544</v>
      </c>
    </row>
    <row r="105" spans="1:5" x14ac:dyDescent="0.2">
      <c r="A105" t="s">
        <v>5864</v>
      </c>
      <c r="B105" t="s">
        <v>5863</v>
      </c>
      <c r="C105" t="s">
        <v>5862</v>
      </c>
      <c r="D105" t="s">
        <v>193</v>
      </c>
      <c r="E105" t="s">
        <v>5861</v>
      </c>
    </row>
    <row r="106" spans="1:5" x14ac:dyDescent="0.2">
      <c r="A106" t="s">
        <v>5571</v>
      </c>
      <c r="B106" t="s">
        <v>5570</v>
      </c>
      <c r="C106" t="s">
        <v>5569</v>
      </c>
      <c r="D106" t="s">
        <v>193</v>
      </c>
      <c r="E106" t="s">
        <v>5568</v>
      </c>
    </row>
    <row r="107" spans="1:5" x14ac:dyDescent="0.2">
      <c r="A107" t="s">
        <v>5002</v>
      </c>
      <c r="B107" t="s">
        <v>5001</v>
      </c>
      <c r="C107" t="s">
        <v>17391</v>
      </c>
      <c r="D107" t="s">
        <v>193</v>
      </c>
      <c r="E107" t="s">
        <v>5000</v>
      </c>
    </row>
    <row r="108" spans="1:5" x14ac:dyDescent="0.2">
      <c r="A108" t="s">
        <v>4908</v>
      </c>
      <c r="B108" t="s">
        <v>4907</v>
      </c>
      <c r="C108" t="s">
        <v>4906</v>
      </c>
      <c r="D108" t="s">
        <v>193</v>
      </c>
      <c r="E108" t="s">
        <v>4905</v>
      </c>
    </row>
    <row r="109" spans="1:5" x14ac:dyDescent="0.2">
      <c r="A109" t="s">
        <v>4699</v>
      </c>
      <c r="B109" t="s">
        <v>4698</v>
      </c>
      <c r="C109" t="s">
        <v>4697</v>
      </c>
      <c r="D109" t="s">
        <v>193</v>
      </c>
      <c r="E109" t="s">
        <v>4696</v>
      </c>
    </row>
    <row r="110" spans="1:5" x14ac:dyDescent="0.2">
      <c r="A110" t="s">
        <v>4308</v>
      </c>
      <c r="B110" t="s">
        <v>4307</v>
      </c>
      <c r="C110" t="s">
        <v>4306</v>
      </c>
      <c r="D110" t="s">
        <v>193</v>
      </c>
      <c r="E110" t="s">
        <v>4305</v>
      </c>
    </row>
    <row r="111" spans="1:5" x14ac:dyDescent="0.2">
      <c r="A111" t="s">
        <v>4187</v>
      </c>
      <c r="B111" t="s">
        <v>4186</v>
      </c>
      <c r="C111" t="s">
        <v>4185</v>
      </c>
      <c r="D111" t="s">
        <v>193</v>
      </c>
      <c r="E111" t="s">
        <v>4184</v>
      </c>
    </row>
    <row r="112" spans="1:5" x14ac:dyDescent="0.2">
      <c r="A112" t="s">
        <v>4086</v>
      </c>
      <c r="B112" t="s">
        <v>4085</v>
      </c>
      <c r="C112" t="s">
        <v>4084</v>
      </c>
      <c r="D112" t="s">
        <v>193</v>
      </c>
      <c r="E112" t="s">
        <v>4083</v>
      </c>
    </row>
    <row r="113" spans="1:5" x14ac:dyDescent="0.2">
      <c r="A113" t="s">
        <v>3947</v>
      </c>
      <c r="B113" t="s">
        <v>3946</v>
      </c>
      <c r="C113" t="s">
        <v>3945</v>
      </c>
      <c r="D113" t="s">
        <v>193</v>
      </c>
      <c r="E113" t="s">
        <v>3944</v>
      </c>
    </row>
    <row r="114" spans="1:5" x14ac:dyDescent="0.2">
      <c r="A114" t="s">
        <v>3696</v>
      </c>
      <c r="B114" t="s">
        <v>3695</v>
      </c>
      <c r="C114" t="s">
        <v>3694</v>
      </c>
      <c r="D114" t="s">
        <v>193</v>
      </c>
      <c r="E114" t="s">
        <v>3693</v>
      </c>
    </row>
    <row r="115" spans="1:5" x14ac:dyDescent="0.2">
      <c r="A115" t="s">
        <v>3607</v>
      </c>
      <c r="B115" t="s">
        <v>3606</v>
      </c>
      <c r="C115" t="s">
        <v>17392</v>
      </c>
      <c r="D115" t="s">
        <v>193</v>
      </c>
      <c r="E115" t="s">
        <v>3605</v>
      </c>
    </row>
    <row r="116" spans="1:5" x14ac:dyDescent="0.2">
      <c r="A116" t="s">
        <v>3061</v>
      </c>
      <c r="B116" t="s">
        <v>3060</v>
      </c>
      <c r="C116" t="s">
        <v>3059</v>
      </c>
      <c r="D116" t="s">
        <v>193</v>
      </c>
      <c r="E116" t="s">
        <v>3058</v>
      </c>
    </row>
    <row r="117" spans="1:5" x14ac:dyDescent="0.2">
      <c r="A117" t="s">
        <v>2802</v>
      </c>
      <c r="B117" t="s">
        <v>2801</v>
      </c>
      <c r="C117" t="s">
        <v>2800</v>
      </c>
      <c r="D117" t="s">
        <v>193</v>
      </c>
      <c r="E117" t="s">
        <v>2799</v>
      </c>
    </row>
    <row r="118" spans="1:5" x14ac:dyDescent="0.2">
      <c r="A118" t="s">
        <v>2786</v>
      </c>
      <c r="B118" t="s">
        <v>2785</v>
      </c>
      <c r="C118" t="s">
        <v>2784</v>
      </c>
      <c r="D118" t="s">
        <v>193</v>
      </c>
      <c r="E118" t="s">
        <v>2779</v>
      </c>
    </row>
    <row r="119" spans="1:5" x14ac:dyDescent="0.2">
      <c r="A119" t="s">
        <v>2689</v>
      </c>
      <c r="B119" t="s">
        <v>2688</v>
      </c>
      <c r="C119" t="s">
        <v>2687</v>
      </c>
      <c r="D119" t="s">
        <v>193</v>
      </c>
      <c r="E119" t="s">
        <v>2686</v>
      </c>
    </row>
    <row r="120" spans="1:5" x14ac:dyDescent="0.2">
      <c r="A120" t="s">
        <v>2579</v>
      </c>
      <c r="B120" t="s">
        <v>2578</v>
      </c>
      <c r="C120" t="s">
        <v>2577</v>
      </c>
      <c r="D120" t="s">
        <v>193</v>
      </c>
      <c r="E120" t="s">
        <v>2547</v>
      </c>
    </row>
    <row r="121" spans="1:5" x14ac:dyDescent="0.2">
      <c r="A121" t="s">
        <v>2546</v>
      </c>
      <c r="B121" t="s">
        <v>2545</v>
      </c>
      <c r="C121" t="s">
        <v>2544</v>
      </c>
      <c r="D121" t="s">
        <v>193</v>
      </c>
      <c r="E121" t="s">
        <v>2543</v>
      </c>
    </row>
    <row r="122" spans="1:5" x14ac:dyDescent="0.2">
      <c r="A122" t="s">
        <v>1997</v>
      </c>
      <c r="B122" t="s">
        <v>1996</v>
      </c>
      <c r="C122" t="s">
        <v>1995</v>
      </c>
      <c r="D122" t="s">
        <v>193</v>
      </c>
      <c r="E122" t="s">
        <v>1994</v>
      </c>
    </row>
    <row r="123" spans="1:5" x14ac:dyDescent="0.2">
      <c r="A123" t="s">
        <v>1822</v>
      </c>
      <c r="B123" t="s">
        <v>1821</v>
      </c>
      <c r="C123" t="s">
        <v>1820</v>
      </c>
      <c r="D123" t="s">
        <v>193</v>
      </c>
      <c r="E123" t="s">
        <v>1819</v>
      </c>
    </row>
    <row r="124" spans="1:5" x14ac:dyDescent="0.2">
      <c r="A124" t="s">
        <v>16891</v>
      </c>
      <c r="B124" t="s">
        <v>1667</v>
      </c>
      <c r="C124" t="s">
        <v>1666</v>
      </c>
      <c r="D124" t="s">
        <v>193</v>
      </c>
      <c r="E124" t="s">
        <v>1665</v>
      </c>
    </row>
    <row r="125" spans="1:5" x14ac:dyDescent="0.2">
      <c r="A125" t="s">
        <v>1330</v>
      </c>
      <c r="B125" t="s">
        <v>1329</v>
      </c>
      <c r="C125" t="s">
        <v>1328</v>
      </c>
      <c r="D125" t="s">
        <v>193</v>
      </c>
      <c r="E125" t="s">
        <v>1323</v>
      </c>
    </row>
    <row r="126" spans="1:5" x14ac:dyDescent="0.2">
      <c r="A126" t="s">
        <v>16892</v>
      </c>
      <c r="B126" t="s">
        <v>1315</v>
      </c>
      <c r="C126" t="s">
        <v>1314</v>
      </c>
      <c r="D126" t="s">
        <v>193</v>
      </c>
      <c r="E126" t="s">
        <v>1313</v>
      </c>
    </row>
    <row r="127" spans="1:5" x14ac:dyDescent="0.2">
      <c r="A127" t="s">
        <v>568</v>
      </c>
      <c r="B127" t="s">
        <v>567</v>
      </c>
      <c r="C127" t="s">
        <v>566</v>
      </c>
      <c r="D127" t="s">
        <v>193</v>
      </c>
      <c r="E127" t="s">
        <v>565</v>
      </c>
    </row>
    <row r="128" spans="1:5" x14ac:dyDescent="0.2">
      <c r="A128" t="s">
        <v>346</v>
      </c>
      <c r="B128" t="s">
        <v>345</v>
      </c>
      <c r="C128" t="s">
        <v>344</v>
      </c>
      <c r="D128" t="s">
        <v>193</v>
      </c>
      <c r="E128" t="s">
        <v>339</v>
      </c>
    </row>
    <row r="129" spans="1:5" x14ac:dyDescent="0.2">
      <c r="A129" t="s">
        <v>329</v>
      </c>
      <c r="B129" t="s">
        <v>328</v>
      </c>
      <c r="C129" t="s">
        <v>327</v>
      </c>
      <c r="D129" t="s">
        <v>193</v>
      </c>
      <c r="E129" t="s">
        <v>326</v>
      </c>
    </row>
    <row r="130" spans="1:5" x14ac:dyDescent="0.2">
      <c r="A130" t="s">
        <v>196</v>
      </c>
      <c r="B130" t="s">
        <v>195</v>
      </c>
      <c r="C130" t="s">
        <v>194</v>
      </c>
      <c r="D130" t="s">
        <v>193</v>
      </c>
      <c r="E130" t="s">
        <v>192</v>
      </c>
    </row>
    <row r="131" spans="1:5" x14ac:dyDescent="0.2">
      <c r="A131" t="s">
        <v>17393</v>
      </c>
      <c r="B131" t="s">
        <v>17394</v>
      </c>
      <c r="C131" t="s">
        <v>17395</v>
      </c>
      <c r="D131" t="s">
        <v>17396</v>
      </c>
      <c r="E131" t="s">
        <v>596</v>
      </c>
    </row>
    <row r="132" spans="1:5" x14ac:dyDescent="0.2">
      <c r="A132" t="s">
        <v>13713</v>
      </c>
      <c r="B132" t="s">
        <v>13712</v>
      </c>
      <c r="C132" t="s">
        <v>13711</v>
      </c>
      <c r="D132" t="s">
        <v>482</v>
      </c>
      <c r="E132" t="s">
        <v>13710</v>
      </c>
    </row>
    <row r="133" spans="1:5" x14ac:dyDescent="0.2">
      <c r="A133" t="s">
        <v>13709</v>
      </c>
      <c r="B133" t="s">
        <v>13708</v>
      </c>
      <c r="C133" t="s">
        <v>13707</v>
      </c>
      <c r="D133" t="s">
        <v>2580</v>
      </c>
      <c r="E133" t="s">
        <v>13706</v>
      </c>
    </row>
    <row r="134" spans="1:5" x14ac:dyDescent="0.2">
      <c r="A134" t="s">
        <v>13705</v>
      </c>
      <c r="B134" t="s">
        <v>13704</v>
      </c>
      <c r="C134" t="s">
        <v>13703</v>
      </c>
      <c r="D134" t="s">
        <v>13702</v>
      </c>
      <c r="E134" t="s">
        <v>13701</v>
      </c>
    </row>
    <row r="135" spans="1:5" x14ac:dyDescent="0.2">
      <c r="A135" t="s">
        <v>13700</v>
      </c>
      <c r="B135" t="s">
        <v>13699</v>
      </c>
      <c r="C135" t="s">
        <v>13698</v>
      </c>
      <c r="D135" t="s">
        <v>4943</v>
      </c>
      <c r="E135" t="s">
        <v>13691</v>
      </c>
    </row>
    <row r="136" spans="1:5" x14ac:dyDescent="0.2">
      <c r="A136" t="s">
        <v>13697</v>
      </c>
      <c r="B136" t="s">
        <v>13696</v>
      </c>
      <c r="C136" t="s">
        <v>13695</v>
      </c>
      <c r="D136" t="s">
        <v>103</v>
      </c>
      <c r="E136" t="s">
        <v>13691</v>
      </c>
    </row>
    <row r="137" spans="1:5" x14ac:dyDescent="0.2">
      <c r="A137" t="s">
        <v>13694</v>
      </c>
      <c r="B137" t="s">
        <v>13693</v>
      </c>
      <c r="C137" t="s">
        <v>13692</v>
      </c>
      <c r="D137" t="s">
        <v>3721</v>
      </c>
      <c r="E137" t="s">
        <v>13691</v>
      </c>
    </row>
    <row r="138" spans="1:5" x14ac:dyDescent="0.2">
      <c r="A138" t="s">
        <v>13690</v>
      </c>
      <c r="B138" t="s">
        <v>13689</v>
      </c>
      <c r="C138" t="s">
        <v>13688</v>
      </c>
      <c r="D138" t="s">
        <v>1680</v>
      </c>
      <c r="E138" t="s">
        <v>13687</v>
      </c>
    </row>
    <row r="139" spans="1:5" x14ac:dyDescent="0.2">
      <c r="A139" t="s">
        <v>13686</v>
      </c>
      <c r="B139" t="s">
        <v>13685</v>
      </c>
      <c r="C139" t="s">
        <v>13684</v>
      </c>
      <c r="D139" t="s">
        <v>13683</v>
      </c>
      <c r="E139" t="s">
        <v>13665</v>
      </c>
    </row>
    <row r="140" spans="1:5" x14ac:dyDescent="0.2">
      <c r="A140" t="s">
        <v>13682</v>
      </c>
      <c r="B140" t="s">
        <v>13681</v>
      </c>
      <c r="C140" t="s">
        <v>13680</v>
      </c>
      <c r="D140" t="s">
        <v>557</v>
      </c>
      <c r="E140" t="s">
        <v>13665</v>
      </c>
    </row>
    <row r="141" spans="1:5" x14ac:dyDescent="0.2">
      <c r="A141" t="s">
        <v>13679</v>
      </c>
      <c r="B141" t="s">
        <v>13678</v>
      </c>
      <c r="C141" t="s">
        <v>13677</v>
      </c>
      <c r="D141" t="s">
        <v>13676</v>
      </c>
      <c r="E141" t="s">
        <v>13665</v>
      </c>
    </row>
    <row r="142" spans="1:5" x14ac:dyDescent="0.2">
      <c r="A142" t="s">
        <v>14546</v>
      </c>
      <c r="B142" t="s">
        <v>14355</v>
      </c>
      <c r="C142" t="s">
        <v>14547</v>
      </c>
      <c r="D142" t="s">
        <v>14356</v>
      </c>
      <c r="E142" t="s">
        <v>13665</v>
      </c>
    </row>
    <row r="143" spans="1:5" x14ac:dyDescent="0.2">
      <c r="A143" t="s">
        <v>14546</v>
      </c>
      <c r="B143" t="s">
        <v>14548</v>
      </c>
      <c r="C143" t="s">
        <v>14547</v>
      </c>
      <c r="D143" t="s">
        <v>14356</v>
      </c>
      <c r="E143" t="s">
        <v>13665</v>
      </c>
    </row>
    <row r="144" spans="1:5" x14ac:dyDescent="0.2">
      <c r="A144" t="s">
        <v>13675</v>
      </c>
      <c r="B144" t="s">
        <v>13674</v>
      </c>
      <c r="C144" t="s">
        <v>13673</v>
      </c>
      <c r="D144" t="s">
        <v>13672</v>
      </c>
      <c r="E144" t="s">
        <v>13665</v>
      </c>
    </row>
    <row r="145" spans="1:5" x14ac:dyDescent="0.2">
      <c r="A145" t="s">
        <v>13668</v>
      </c>
      <c r="B145" t="s">
        <v>13667</v>
      </c>
      <c r="C145" t="s">
        <v>13666</v>
      </c>
      <c r="D145" t="s">
        <v>230</v>
      </c>
      <c r="E145" t="s">
        <v>13665</v>
      </c>
    </row>
    <row r="146" spans="1:5" x14ac:dyDescent="0.2">
      <c r="A146" t="s">
        <v>13664</v>
      </c>
      <c r="B146" t="s">
        <v>13663</v>
      </c>
      <c r="C146" t="s">
        <v>13662</v>
      </c>
      <c r="D146" t="s">
        <v>107</v>
      </c>
      <c r="E146" t="s">
        <v>13661</v>
      </c>
    </row>
    <row r="147" spans="1:5" x14ac:dyDescent="0.2">
      <c r="A147" t="s">
        <v>13660</v>
      </c>
      <c r="B147" t="s">
        <v>13659</v>
      </c>
      <c r="C147" t="s">
        <v>13658</v>
      </c>
      <c r="D147" t="s">
        <v>13657</v>
      </c>
      <c r="E147" t="s">
        <v>13656</v>
      </c>
    </row>
    <row r="148" spans="1:5" x14ac:dyDescent="0.2">
      <c r="A148" t="s">
        <v>13655</v>
      </c>
      <c r="B148" t="s">
        <v>13654</v>
      </c>
      <c r="C148" t="s">
        <v>13653</v>
      </c>
      <c r="D148" t="s">
        <v>13652</v>
      </c>
      <c r="E148" t="s">
        <v>13651</v>
      </c>
    </row>
    <row r="149" spans="1:5" x14ac:dyDescent="0.2">
      <c r="A149" t="s">
        <v>14549</v>
      </c>
      <c r="B149" t="s">
        <v>14550</v>
      </c>
      <c r="C149" t="s">
        <v>14551</v>
      </c>
      <c r="D149" t="s">
        <v>606</v>
      </c>
      <c r="E149" t="s">
        <v>13647</v>
      </c>
    </row>
    <row r="150" spans="1:5" x14ac:dyDescent="0.2">
      <c r="A150" t="s">
        <v>14549</v>
      </c>
      <c r="B150" t="s">
        <v>14552</v>
      </c>
      <c r="C150" t="s">
        <v>14551</v>
      </c>
      <c r="D150" t="s">
        <v>606</v>
      </c>
      <c r="E150" t="s">
        <v>13647</v>
      </c>
    </row>
    <row r="151" spans="1:5" x14ac:dyDescent="0.2">
      <c r="A151" t="s">
        <v>13650</v>
      </c>
      <c r="B151" t="s">
        <v>13649</v>
      </c>
      <c r="C151" t="s">
        <v>13648</v>
      </c>
      <c r="D151" t="s">
        <v>4749</v>
      </c>
      <c r="E151" t="s">
        <v>13647</v>
      </c>
    </row>
    <row r="152" spans="1:5" x14ac:dyDescent="0.2">
      <c r="A152" t="s">
        <v>13646</v>
      </c>
      <c r="B152" t="s">
        <v>13645</v>
      </c>
      <c r="C152" t="s">
        <v>13644</v>
      </c>
      <c r="D152" t="s">
        <v>482</v>
      </c>
      <c r="E152" t="s">
        <v>13643</v>
      </c>
    </row>
    <row r="153" spans="1:5" x14ac:dyDescent="0.2">
      <c r="A153" t="s">
        <v>13642</v>
      </c>
      <c r="B153" t="s">
        <v>13641</v>
      </c>
      <c r="C153" t="s">
        <v>13640</v>
      </c>
      <c r="D153" t="s">
        <v>248</v>
      </c>
      <c r="E153" t="s">
        <v>13639</v>
      </c>
    </row>
    <row r="154" spans="1:5" x14ac:dyDescent="0.2">
      <c r="A154" t="s">
        <v>13638</v>
      </c>
      <c r="B154" t="s">
        <v>13637</v>
      </c>
      <c r="C154" t="s">
        <v>13636</v>
      </c>
      <c r="D154" t="s">
        <v>13635</v>
      </c>
      <c r="E154" t="s">
        <v>13634</v>
      </c>
    </row>
    <row r="155" spans="1:5" x14ac:dyDescent="0.2">
      <c r="A155" t="s">
        <v>13633</v>
      </c>
      <c r="B155" t="s">
        <v>13632</v>
      </c>
      <c r="C155" t="s">
        <v>13631</v>
      </c>
      <c r="D155" t="s">
        <v>13630</v>
      </c>
      <c r="E155" t="s">
        <v>13629</v>
      </c>
    </row>
    <row r="156" spans="1:5" x14ac:dyDescent="0.2">
      <c r="A156" t="s">
        <v>13628</v>
      </c>
      <c r="B156" t="s">
        <v>13627</v>
      </c>
      <c r="C156" t="s">
        <v>13626</v>
      </c>
      <c r="D156" t="s">
        <v>677</v>
      </c>
      <c r="E156" t="s">
        <v>13625</v>
      </c>
    </row>
    <row r="157" spans="1:5" x14ac:dyDescent="0.2">
      <c r="A157" t="s">
        <v>14553</v>
      </c>
      <c r="B157" t="s">
        <v>14399</v>
      </c>
      <c r="C157" t="s">
        <v>14400</v>
      </c>
      <c r="D157" t="s">
        <v>14401</v>
      </c>
      <c r="E157" t="s">
        <v>14402</v>
      </c>
    </row>
    <row r="158" spans="1:5" x14ac:dyDescent="0.2">
      <c r="A158" t="s">
        <v>13624</v>
      </c>
      <c r="B158" t="s">
        <v>13623</v>
      </c>
      <c r="C158" t="s">
        <v>13622</v>
      </c>
      <c r="D158" t="s">
        <v>1530</v>
      </c>
      <c r="E158" t="s">
        <v>13621</v>
      </c>
    </row>
    <row r="159" spans="1:5" x14ac:dyDescent="0.2">
      <c r="A159" t="s">
        <v>13620</v>
      </c>
      <c r="B159" t="s">
        <v>13619</v>
      </c>
      <c r="C159" t="s">
        <v>13618</v>
      </c>
      <c r="D159" t="s">
        <v>543</v>
      </c>
      <c r="E159" t="s">
        <v>13617</v>
      </c>
    </row>
    <row r="160" spans="1:5" x14ac:dyDescent="0.2">
      <c r="A160" t="s">
        <v>13616</v>
      </c>
      <c r="B160" t="s">
        <v>13615</v>
      </c>
      <c r="C160" t="s">
        <v>13614</v>
      </c>
      <c r="D160" t="s">
        <v>1407</v>
      </c>
      <c r="E160" t="s">
        <v>13613</v>
      </c>
    </row>
    <row r="161" spans="1:5" x14ac:dyDescent="0.2">
      <c r="A161" t="s">
        <v>13612</v>
      </c>
      <c r="B161" t="s">
        <v>13611</v>
      </c>
      <c r="C161" t="s">
        <v>13610</v>
      </c>
      <c r="D161" t="s">
        <v>606</v>
      </c>
      <c r="E161" t="s">
        <v>13609</v>
      </c>
    </row>
    <row r="162" spans="1:5" x14ac:dyDescent="0.2">
      <c r="A162" t="s">
        <v>13608</v>
      </c>
      <c r="B162" t="s">
        <v>13607</v>
      </c>
      <c r="C162" t="s">
        <v>13606</v>
      </c>
      <c r="D162" t="s">
        <v>591</v>
      </c>
      <c r="E162" t="s">
        <v>13605</v>
      </c>
    </row>
    <row r="163" spans="1:5" x14ac:dyDescent="0.2">
      <c r="A163" t="s">
        <v>13604</v>
      </c>
      <c r="B163" t="s">
        <v>13603</v>
      </c>
      <c r="C163" t="s">
        <v>13602</v>
      </c>
      <c r="D163" t="s">
        <v>13601</v>
      </c>
      <c r="E163" t="s">
        <v>13600</v>
      </c>
    </row>
    <row r="164" spans="1:5" x14ac:dyDescent="0.2">
      <c r="A164" t="s">
        <v>17397</v>
      </c>
      <c r="B164" t="s">
        <v>17398</v>
      </c>
      <c r="C164" t="s">
        <v>17399</v>
      </c>
      <c r="D164" t="s">
        <v>17400</v>
      </c>
      <c r="E164" t="s">
        <v>17401</v>
      </c>
    </row>
    <row r="165" spans="1:5" x14ac:dyDescent="0.2">
      <c r="A165" t="s">
        <v>13591</v>
      </c>
      <c r="B165" t="s">
        <v>13590</v>
      </c>
      <c r="C165" t="s">
        <v>13589</v>
      </c>
      <c r="D165" t="s">
        <v>240</v>
      </c>
      <c r="E165" t="s">
        <v>13588</v>
      </c>
    </row>
    <row r="166" spans="1:5" x14ac:dyDescent="0.2">
      <c r="A166" t="s">
        <v>13587</v>
      </c>
      <c r="B166" t="s">
        <v>13586</v>
      </c>
      <c r="C166" t="s">
        <v>13585</v>
      </c>
      <c r="D166" t="s">
        <v>577</v>
      </c>
      <c r="E166" t="s">
        <v>13584</v>
      </c>
    </row>
    <row r="167" spans="1:5" x14ac:dyDescent="0.2">
      <c r="A167" t="s">
        <v>13583</v>
      </c>
      <c r="B167" t="s">
        <v>13582</v>
      </c>
      <c r="C167" t="s">
        <v>13581</v>
      </c>
      <c r="D167" t="s">
        <v>13580</v>
      </c>
      <c r="E167" t="s">
        <v>13579</v>
      </c>
    </row>
    <row r="168" spans="1:5" x14ac:dyDescent="0.2">
      <c r="A168" t="s">
        <v>13578</v>
      </c>
      <c r="B168" t="s">
        <v>13577</v>
      </c>
      <c r="C168" t="s">
        <v>13576</v>
      </c>
      <c r="D168" t="s">
        <v>5801</v>
      </c>
      <c r="E168" t="s">
        <v>13575</v>
      </c>
    </row>
    <row r="169" spans="1:5" x14ac:dyDescent="0.2">
      <c r="A169" t="s">
        <v>14554</v>
      </c>
      <c r="B169" t="s">
        <v>14555</v>
      </c>
      <c r="C169" t="s">
        <v>14556</v>
      </c>
      <c r="D169" t="s">
        <v>14557</v>
      </c>
      <c r="E169" t="s">
        <v>14558</v>
      </c>
    </row>
    <row r="170" spans="1:5" x14ac:dyDescent="0.2">
      <c r="A170" t="s">
        <v>17231</v>
      </c>
      <c r="B170" t="s">
        <v>17232</v>
      </c>
      <c r="C170" t="s">
        <v>17233</v>
      </c>
      <c r="D170" t="s">
        <v>17234</v>
      </c>
      <c r="E170" t="s">
        <v>17235</v>
      </c>
    </row>
    <row r="171" spans="1:5" x14ac:dyDescent="0.2">
      <c r="A171" t="s">
        <v>13574</v>
      </c>
      <c r="B171" t="s">
        <v>13573</v>
      </c>
      <c r="C171" t="s">
        <v>13572</v>
      </c>
      <c r="D171" t="s">
        <v>1045</v>
      </c>
      <c r="E171" t="s">
        <v>13571</v>
      </c>
    </row>
    <row r="172" spans="1:5" x14ac:dyDescent="0.2">
      <c r="A172" t="s">
        <v>13570</v>
      </c>
      <c r="B172" t="s">
        <v>13569</v>
      </c>
      <c r="C172" t="s">
        <v>13568</v>
      </c>
      <c r="D172" t="s">
        <v>155</v>
      </c>
      <c r="E172" t="s">
        <v>13560</v>
      </c>
    </row>
    <row r="173" spans="1:5" x14ac:dyDescent="0.2">
      <c r="A173" t="s">
        <v>13567</v>
      </c>
      <c r="B173" t="s">
        <v>13566</v>
      </c>
      <c r="C173" t="s">
        <v>13565</v>
      </c>
      <c r="D173" t="s">
        <v>1269</v>
      </c>
      <c r="E173" t="s">
        <v>13560</v>
      </c>
    </row>
    <row r="174" spans="1:5" x14ac:dyDescent="0.2">
      <c r="A174" t="s">
        <v>13564</v>
      </c>
      <c r="B174" t="s">
        <v>13563</v>
      </c>
      <c r="C174" t="s">
        <v>13562</v>
      </c>
      <c r="D174" t="s">
        <v>13561</v>
      </c>
      <c r="E174" t="s">
        <v>13560</v>
      </c>
    </row>
    <row r="175" spans="1:5" x14ac:dyDescent="0.2">
      <c r="A175" t="s">
        <v>13559</v>
      </c>
      <c r="B175" t="s">
        <v>13558</v>
      </c>
      <c r="C175" t="s">
        <v>13557</v>
      </c>
      <c r="D175" t="s">
        <v>1933</v>
      </c>
      <c r="E175" t="s">
        <v>13556</v>
      </c>
    </row>
    <row r="176" spans="1:5" x14ac:dyDescent="0.2">
      <c r="A176" t="s">
        <v>13555</v>
      </c>
      <c r="B176" t="s">
        <v>13554</v>
      </c>
      <c r="C176" t="s">
        <v>13553</v>
      </c>
      <c r="D176" t="s">
        <v>835</v>
      </c>
      <c r="E176" t="s">
        <v>13552</v>
      </c>
    </row>
    <row r="177" spans="1:5" x14ac:dyDescent="0.2">
      <c r="A177" t="s">
        <v>13551</v>
      </c>
      <c r="B177" t="s">
        <v>13550</v>
      </c>
      <c r="C177" t="s">
        <v>13549</v>
      </c>
      <c r="D177" t="s">
        <v>2617</v>
      </c>
      <c r="E177" t="s">
        <v>1791</v>
      </c>
    </row>
    <row r="178" spans="1:5" x14ac:dyDescent="0.2">
      <c r="A178" t="s">
        <v>13548</v>
      </c>
      <c r="B178" t="s">
        <v>13547</v>
      </c>
      <c r="C178" t="s">
        <v>13546</v>
      </c>
      <c r="D178" t="s">
        <v>1108</v>
      </c>
      <c r="E178" t="s">
        <v>13545</v>
      </c>
    </row>
    <row r="179" spans="1:5" x14ac:dyDescent="0.2">
      <c r="A179" t="s">
        <v>13544</v>
      </c>
      <c r="B179" t="s">
        <v>13543</v>
      </c>
      <c r="C179" t="s">
        <v>13542</v>
      </c>
      <c r="D179" t="s">
        <v>363</v>
      </c>
      <c r="E179" t="s">
        <v>13541</v>
      </c>
    </row>
    <row r="180" spans="1:5" x14ac:dyDescent="0.2">
      <c r="A180" t="s">
        <v>13540</v>
      </c>
      <c r="B180" t="s">
        <v>13539</v>
      </c>
      <c r="C180" t="s">
        <v>13538</v>
      </c>
      <c r="D180" t="s">
        <v>13537</v>
      </c>
      <c r="E180" t="s">
        <v>13536</v>
      </c>
    </row>
    <row r="181" spans="1:5" x14ac:dyDescent="0.2">
      <c r="A181" t="s">
        <v>13535</v>
      </c>
      <c r="B181" t="s">
        <v>13534</v>
      </c>
      <c r="C181" t="s">
        <v>13533</v>
      </c>
      <c r="D181" t="s">
        <v>3551</v>
      </c>
      <c r="E181" t="s">
        <v>13532</v>
      </c>
    </row>
    <row r="182" spans="1:5" x14ac:dyDescent="0.2">
      <c r="A182" t="s">
        <v>13531</v>
      </c>
      <c r="B182" t="s">
        <v>13530</v>
      </c>
      <c r="C182" t="s">
        <v>13529</v>
      </c>
      <c r="D182" t="s">
        <v>13528</v>
      </c>
      <c r="E182" t="s">
        <v>13527</v>
      </c>
    </row>
    <row r="183" spans="1:5" x14ac:dyDescent="0.2">
      <c r="A183" t="s">
        <v>16893</v>
      </c>
      <c r="B183" t="s">
        <v>16894</v>
      </c>
      <c r="C183" t="s">
        <v>16895</v>
      </c>
      <c r="D183" t="s">
        <v>1530</v>
      </c>
      <c r="E183" t="s">
        <v>16896</v>
      </c>
    </row>
    <row r="184" spans="1:5" x14ac:dyDescent="0.2">
      <c r="A184" t="s">
        <v>13526</v>
      </c>
      <c r="B184" t="s">
        <v>13525</v>
      </c>
      <c r="C184" t="s">
        <v>13524</v>
      </c>
      <c r="D184" t="s">
        <v>13523</v>
      </c>
      <c r="E184" t="s">
        <v>13522</v>
      </c>
    </row>
    <row r="185" spans="1:5" x14ac:dyDescent="0.2">
      <c r="A185" t="s">
        <v>14559</v>
      </c>
      <c r="B185" t="s">
        <v>14560</v>
      </c>
      <c r="C185" t="s">
        <v>14561</v>
      </c>
      <c r="D185" t="s">
        <v>282</v>
      </c>
      <c r="E185" t="s">
        <v>13522</v>
      </c>
    </row>
    <row r="186" spans="1:5" x14ac:dyDescent="0.2">
      <c r="A186" t="s">
        <v>1</v>
      </c>
      <c r="B186" t="s">
        <v>13521</v>
      </c>
      <c r="C186" t="s">
        <v>13520</v>
      </c>
      <c r="D186" t="s">
        <v>13519</v>
      </c>
      <c r="E186" t="s">
        <v>13505</v>
      </c>
    </row>
    <row r="187" spans="1:5" x14ac:dyDescent="0.2">
      <c r="A187" t="s">
        <v>13518</v>
      </c>
      <c r="B187" t="s">
        <v>13517</v>
      </c>
      <c r="C187" t="s">
        <v>13516</v>
      </c>
      <c r="D187" t="s">
        <v>13515</v>
      </c>
      <c r="E187" t="s">
        <v>13505</v>
      </c>
    </row>
    <row r="188" spans="1:5" x14ac:dyDescent="0.2">
      <c r="A188" t="s">
        <v>13514</v>
      </c>
      <c r="B188" t="s">
        <v>13513</v>
      </c>
      <c r="C188" t="s">
        <v>13512</v>
      </c>
      <c r="D188" t="s">
        <v>543</v>
      </c>
      <c r="E188" t="s">
        <v>13505</v>
      </c>
    </row>
    <row r="189" spans="1:5" x14ac:dyDescent="0.2">
      <c r="A189" t="s">
        <v>13511</v>
      </c>
      <c r="B189" t="s">
        <v>13510</v>
      </c>
      <c r="C189" t="s">
        <v>13509</v>
      </c>
      <c r="D189" t="s">
        <v>634</v>
      </c>
      <c r="E189" t="s">
        <v>13505</v>
      </c>
    </row>
    <row r="190" spans="1:5" x14ac:dyDescent="0.2">
      <c r="A190" t="s">
        <v>13508</v>
      </c>
      <c r="B190" t="s">
        <v>13507</v>
      </c>
      <c r="C190" t="s">
        <v>13506</v>
      </c>
      <c r="D190" t="s">
        <v>331</v>
      </c>
      <c r="E190" t="s">
        <v>13505</v>
      </c>
    </row>
    <row r="191" spans="1:5" x14ac:dyDescent="0.2">
      <c r="A191" t="s">
        <v>13504</v>
      </c>
      <c r="B191" t="s">
        <v>13503</v>
      </c>
      <c r="C191" t="s">
        <v>13502</v>
      </c>
      <c r="D191" t="s">
        <v>794</v>
      </c>
      <c r="E191" t="s">
        <v>13455</v>
      </c>
    </row>
    <row r="192" spans="1:5" x14ac:dyDescent="0.2">
      <c r="A192" t="s">
        <v>13501</v>
      </c>
      <c r="B192" t="s">
        <v>13500</v>
      </c>
      <c r="C192" t="s">
        <v>13499</v>
      </c>
      <c r="D192" t="s">
        <v>765</v>
      </c>
      <c r="E192" t="s">
        <v>13455</v>
      </c>
    </row>
    <row r="193" spans="1:5" x14ac:dyDescent="0.2">
      <c r="A193" t="s">
        <v>13498</v>
      </c>
      <c r="B193" t="s">
        <v>13497</v>
      </c>
      <c r="C193" t="s">
        <v>13496</v>
      </c>
      <c r="D193" t="s">
        <v>706</v>
      </c>
      <c r="E193" t="s">
        <v>13455</v>
      </c>
    </row>
    <row r="194" spans="1:5" x14ac:dyDescent="0.2">
      <c r="A194" t="s">
        <v>13495</v>
      </c>
      <c r="B194" t="s">
        <v>13494</v>
      </c>
      <c r="C194" t="s">
        <v>17236</v>
      </c>
      <c r="D194" t="s">
        <v>133</v>
      </c>
      <c r="E194" t="s">
        <v>13455</v>
      </c>
    </row>
    <row r="195" spans="1:5" x14ac:dyDescent="0.2">
      <c r="A195" t="s">
        <v>13493</v>
      </c>
      <c r="B195" t="s">
        <v>13492</v>
      </c>
      <c r="C195" t="s">
        <v>13491</v>
      </c>
      <c r="D195" t="s">
        <v>11166</v>
      </c>
      <c r="E195" t="s">
        <v>13455</v>
      </c>
    </row>
    <row r="196" spans="1:5" x14ac:dyDescent="0.2">
      <c r="A196" t="s">
        <v>13490</v>
      </c>
      <c r="B196" t="s">
        <v>13489</v>
      </c>
      <c r="C196" t="s">
        <v>13488</v>
      </c>
      <c r="D196" t="s">
        <v>926</v>
      </c>
      <c r="E196" t="s">
        <v>13455</v>
      </c>
    </row>
    <row r="197" spans="1:5" x14ac:dyDescent="0.2">
      <c r="A197" t="s">
        <v>13487</v>
      </c>
      <c r="B197" t="s">
        <v>13486</v>
      </c>
      <c r="C197" t="s">
        <v>13485</v>
      </c>
      <c r="D197" t="s">
        <v>2411</v>
      </c>
      <c r="E197" t="s">
        <v>13455</v>
      </c>
    </row>
    <row r="198" spans="1:5" x14ac:dyDescent="0.2">
      <c r="A198" t="s">
        <v>13484</v>
      </c>
      <c r="B198" t="s">
        <v>13483</v>
      </c>
      <c r="C198" t="s">
        <v>13482</v>
      </c>
      <c r="D198" t="s">
        <v>207</v>
      </c>
      <c r="E198" t="s">
        <v>13455</v>
      </c>
    </row>
    <row r="199" spans="1:5" x14ac:dyDescent="0.2">
      <c r="A199" t="s">
        <v>13481</v>
      </c>
      <c r="B199" t="s">
        <v>13480</v>
      </c>
      <c r="C199" t="s">
        <v>13479</v>
      </c>
      <c r="D199" t="s">
        <v>127</v>
      </c>
      <c r="E199" t="s">
        <v>13455</v>
      </c>
    </row>
    <row r="200" spans="1:5" x14ac:dyDescent="0.2">
      <c r="A200" t="s">
        <v>13478</v>
      </c>
      <c r="B200" t="s">
        <v>13477</v>
      </c>
      <c r="C200" t="s">
        <v>13476</v>
      </c>
      <c r="D200" t="s">
        <v>557</v>
      </c>
      <c r="E200" t="s">
        <v>13455</v>
      </c>
    </row>
    <row r="201" spans="1:5" x14ac:dyDescent="0.2">
      <c r="A201" t="s">
        <v>13475</v>
      </c>
      <c r="B201" t="s">
        <v>13474</v>
      </c>
      <c r="C201" t="s">
        <v>13473</v>
      </c>
      <c r="D201" t="s">
        <v>500</v>
      </c>
      <c r="E201" t="s">
        <v>13455</v>
      </c>
    </row>
    <row r="202" spans="1:5" x14ac:dyDescent="0.2">
      <c r="A202" t="s">
        <v>13472</v>
      </c>
      <c r="B202" t="s">
        <v>13471</v>
      </c>
      <c r="C202" t="s">
        <v>13470</v>
      </c>
      <c r="D202" t="s">
        <v>374</v>
      </c>
      <c r="E202" t="s">
        <v>13455</v>
      </c>
    </row>
    <row r="203" spans="1:5" x14ac:dyDescent="0.2">
      <c r="A203" t="s">
        <v>13469</v>
      </c>
      <c r="B203" t="s">
        <v>13468</v>
      </c>
      <c r="C203" t="s">
        <v>13467</v>
      </c>
      <c r="D203" t="s">
        <v>10183</v>
      </c>
      <c r="E203" t="s">
        <v>13455</v>
      </c>
    </row>
    <row r="204" spans="1:5" x14ac:dyDescent="0.2">
      <c r="A204" t="s">
        <v>16897</v>
      </c>
      <c r="B204" t="s">
        <v>13466</v>
      </c>
      <c r="C204" t="s">
        <v>13465</v>
      </c>
      <c r="D204" t="s">
        <v>7424</v>
      </c>
      <c r="E204" t="s">
        <v>13455</v>
      </c>
    </row>
    <row r="205" spans="1:5" x14ac:dyDescent="0.2">
      <c r="A205" t="s">
        <v>13464</v>
      </c>
      <c r="B205" t="s">
        <v>13463</v>
      </c>
      <c r="C205" t="s">
        <v>13462</v>
      </c>
      <c r="D205" t="s">
        <v>2021</v>
      </c>
      <c r="E205" t="s">
        <v>13455</v>
      </c>
    </row>
    <row r="206" spans="1:5" x14ac:dyDescent="0.2">
      <c r="A206" t="s">
        <v>13461</v>
      </c>
      <c r="B206" t="s">
        <v>13460</v>
      </c>
      <c r="C206" t="s">
        <v>13459</v>
      </c>
      <c r="D206" t="s">
        <v>230</v>
      </c>
      <c r="E206" t="s">
        <v>13455</v>
      </c>
    </row>
    <row r="207" spans="1:5" x14ac:dyDescent="0.2">
      <c r="A207" t="s">
        <v>13458</v>
      </c>
      <c r="B207" t="s">
        <v>13457</v>
      </c>
      <c r="C207" t="s">
        <v>13456</v>
      </c>
      <c r="D207" t="s">
        <v>89</v>
      </c>
      <c r="E207" t="s">
        <v>13455</v>
      </c>
    </row>
    <row r="208" spans="1:5" x14ac:dyDescent="0.2">
      <c r="A208" t="s">
        <v>13454</v>
      </c>
      <c r="B208" t="s">
        <v>13453</v>
      </c>
      <c r="C208" t="s">
        <v>13452</v>
      </c>
      <c r="D208" t="s">
        <v>3799</v>
      </c>
      <c r="E208" t="s">
        <v>13448</v>
      </c>
    </row>
    <row r="209" spans="1:5" x14ac:dyDescent="0.2">
      <c r="A209" t="s">
        <v>13451</v>
      </c>
      <c r="B209" t="s">
        <v>13450</v>
      </c>
      <c r="C209" t="s">
        <v>13449</v>
      </c>
      <c r="D209" t="s">
        <v>606</v>
      </c>
      <c r="E209" t="s">
        <v>13448</v>
      </c>
    </row>
    <row r="210" spans="1:5" x14ac:dyDescent="0.2">
      <c r="A210" t="s">
        <v>13447</v>
      </c>
      <c r="B210" t="s">
        <v>13446</v>
      </c>
      <c r="C210" t="s">
        <v>13445</v>
      </c>
      <c r="D210" t="s">
        <v>13444</v>
      </c>
      <c r="E210" t="s">
        <v>13439</v>
      </c>
    </row>
    <row r="211" spans="1:5" x14ac:dyDescent="0.2">
      <c r="A211" t="s">
        <v>13443</v>
      </c>
      <c r="B211" t="s">
        <v>13442</v>
      </c>
      <c r="C211" t="s">
        <v>13441</v>
      </c>
      <c r="D211" t="s">
        <v>13440</v>
      </c>
      <c r="E211" t="s">
        <v>13439</v>
      </c>
    </row>
    <row r="212" spans="1:5" x14ac:dyDescent="0.2">
      <c r="A212" t="s">
        <v>13438</v>
      </c>
      <c r="B212" t="s">
        <v>13437</v>
      </c>
      <c r="C212" t="s">
        <v>13436</v>
      </c>
      <c r="D212" t="s">
        <v>985</v>
      </c>
      <c r="E212" t="s">
        <v>13435</v>
      </c>
    </row>
    <row r="213" spans="1:5" x14ac:dyDescent="0.2">
      <c r="A213" t="s">
        <v>13434</v>
      </c>
      <c r="B213" t="s">
        <v>13433</v>
      </c>
      <c r="C213" t="s">
        <v>13432</v>
      </c>
      <c r="D213" t="s">
        <v>5487</v>
      </c>
      <c r="E213" t="s">
        <v>13431</v>
      </c>
    </row>
    <row r="214" spans="1:5" x14ac:dyDescent="0.2">
      <c r="A214" t="s">
        <v>17237</v>
      </c>
      <c r="B214" t="s">
        <v>14562</v>
      </c>
      <c r="C214" t="s">
        <v>14563</v>
      </c>
      <c r="D214" t="s">
        <v>4943</v>
      </c>
      <c r="E214" t="s">
        <v>14564</v>
      </c>
    </row>
    <row r="215" spans="1:5" x14ac:dyDescent="0.2">
      <c r="A215" t="s">
        <v>13430</v>
      </c>
      <c r="B215" t="s">
        <v>13429</v>
      </c>
      <c r="C215" t="s">
        <v>13428</v>
      </c>
      <c r="D215" t="s">
        <v>13427</v>
      </c>
      <c r="E215" t="s">
        <v>13426</v>
      </c>
    </row>
    <row r="216" spans="1:5" x14ac:dyDescent="0.2">
      <c r="A216" t="s">
        <v>13425</v>
      </c>
      <c r="B216" t="s">
        <v>13424</v>
      </c>
      <c r="C216" t="s">
        <v>13423</v>
      </c>
      <c r="D216" t="s">
        <v>12564</v>
      </c>
      <c r="E216" t="s">
        <v>13422</v>
      </c>
    </row>
    <row r="217" spans="1:5" x14ac:dyDescent="0.2">
      <c r="A217" t="s">
        <v>13421</v>
      </c>
      <c r="B217" t="s">
        <v>13420</v>
      </c>
      <c r="C217" t="s">
        <v>13419</v>
      </c>
      <c r="D217" t="s">
        <v>9906</v>
      </c>
      <c r="E217" t="s">
        <v>13418</v>
      </c>
    </row>
    <row r="218" spans="1:5" x14ac:dyDescent="0.2">
      <c r="A218" t="s">
        <v>13417</v>
      </c>
      <c r="B218" t="s">
        <v>13416</v>
      </c>
      <c r="C218" t="s">
        <v>13415</v>
      </c>
      <c r="D218" t="s">
        <v>13414</v>
      </c>
      <c r="E218" t="s">
        <v>13413</v>
      </c>
    </row>
    <row r="219" spans="1:5" x14ac:dyDescent="0.2">
      <c r="A219" t="s">
        <v>13412</v>
      </c>
      <c r="B219" t="s">
        <v>13411</v>
      </c>
      <c r="C219" t="s">
        <v>13410</v>
      </c>
      <c r="D219" t="s">
        <v>3263</v>
      </c>
      <c r="E219" t="s">
        <v>13409</v>
      </c>
    </row>
    <row r="220" spans="1:5" x14ac:dyDescent="0.2">
      <c r="A220" t="s">
        <v>13408</v>
      </c>
      <c r="B220" t="s">
        <v>13407</v>
      </c>
      <c r="C220" t="s">
        <v>13406</v>
      </c>
      <c r="D220" t="s">
        <v>508</v>
      </c>
      <c r="E220" t="s">
        <v>13405</v>
      </c>
    </row>
    <row r="221" spans="1:5" x14ac:dyDescent="0.2">
      <c r="A221" t="s">
        <v>13404</v>
      </c>
      <c r="B221" t="s">
        <v>13403</v>
      </c>
      <c r="C221" t="s">
        <v>13402</v>
      </c>
      <c r="D221" t="s">
        <v>678</v>
      </c>
      <c r="E221" t="s">
        <v>13401</v>
      </c>
    </row>
    <row r="222" spans="1:5" x14ac:dyDescent="0.2">
      <c r="A222" t="s">
        <v>13400</v>
      </c>
      <c r="B222" t="s">
        <v>13399</v>
      </c>
      <c r="C222" t="s">
        <v>13398</v>
      </c>
      <c r="D222" t="s">
        <v>8911</v>
      </c>
      <c r="E222" t="s">
        <v>13397</v>
      </c>
    </row>
    <row r="223" spans="1:5" x14ac:dyDescent="0.2">
      <c r="A223" t="s">
        <v>13396</v>
      </c>
      <c r="B223" t="s">
        <v>13395</v>
      </c>
      <c r="C223" t="s">
        <v>13394</v>
      </c>
      <c r="D223" t="s">
        <v>13393</v>
      </c>
      <c r="E223" t="s">
        <v>13392</v>
      </c>
    </row>
    <row r="224" spans="1:5" x14ac:dyDescent="0.2">
      <c r="A224" t="s">
        <v>13391</v>
      </c>
      <c r="B224" t="s">
        <v>13390</v>
      </c>
      <c r="C224" t="s">
        <v>13389</v>
      </c>
      <c r="D224" t="s">
        <v>13388</v>
      </c>
      <c r="E224" t="s">
        <v>13387</v>
      </c>
    </row>
    <row r="225" spans="1:5" x14ac:dyDescent="0.2">
      <c r="A225" t="s">
        <v>13386</v>
      </c>
      <c r="B225" t="s">
        <v>13385</v>
      </c>
      <c r="C225" t="s">
        <v>13384</v>
      </c>
      <c r="D225" t="s">
        <v>1530</v>
      </c>
      <c r="E225" t="s">
        <v>13383</v>
      </c>
    </row>
    <row r="226" spans="1:5" x14ac:dyDescent="0.2">
      <c r="A226" t="s">
        <v>13382</v>
      </c>
      <c r="B226" t="s">
        <v>13381</v>
      </c>
      <c r="C226" t="s">
        <v>13380</v>
      </c>
      <c r="D226" t="s">
        <v>129</v>
      </c>
      <c r="E226" t="s">
        <v>13379</v>
      </c>
    </row>
    <row r="227" spans="1:5" x14ac:dyDescent="0.2">
      <c r="A227" t="s">
        <v>13378</v>
      </c>
      <c r="B227" t="s">
        <v>13377</v>
      </c>
      <c r="C227" t="s">
        <v>13376</v>
      </c>
      <c r="D227" t="s">
        <v>4240</v>
      </c>
      <c r="E227" t="s">
        <v>13374</v>
      </c>
    </row>
    <row r="228" spans="1:5" x14ac:dyDescent="0.2">
      <c r="A228" t="s">
        <v>16898</v>
      </c>
      <c r="B228" t="s">
        <v>13375</v>
      </c>
      <c r="C228" t="s">
        <v>16899</v>
      </c>
      <c r="D228" t="s">
        <v>1933</v>
      </c>
      <c r="E228" t="s">
        <v>13374</v>
      </c>
    </row>
    <row r="229" spans="1:5" x14ac:dyDescent="0.2">
      <c r="A229" t="s">
        <v>14565</v>
      </c>
      <c r="B229" t="s">
        <v>14566</v>
      </c>
      <c r="C229" t="s">
        <v>14567</v>
      </c>
      <c r="D229" t="s">
        <v>595</v>
      </c>
      <c r="E229" t="s">
        <v>14568</v>
      </c>
    </row>
    <row r="230" spans="1:5" x14ac:dyDescent="0.2">
      <c r="A230" t="s">
        <v>13373</v>
      </c>
      <c r="B230" t="s">
        <v>13372</v>
      </c>
      <c r="C230" t="s">
        <v>13371</v>
      </c>
      <c r="D230" t="s">
        <v>487</v>
      </c>
      <c r="E230" t="s">
        <v>13360</v>
      </c>
    </row>
    <row r="231" spans="1:5" x14ac:dyDescent="0.2">
      <c r="A231" t="s">
        <v>13370</v>
      </c>
      <c r="B231" t="s">
        <v>13369</v>
      </c>
      <c r="C231" t="s">
        <v>13368</v>
      </c>
      <c r="D231" t="s">
        <v>606</v>
      </c>
      <c r="E231" t="s">
        <v>13360</v>
      </c>
    </row>
    <row r="232" spans="1:5" x14ac:dyDescent="0.2">
      <c r="A232" t="s">
        <v>13367</v>
      </c>
      <c r="B232" t="s">
        <v>13366</v>
      </c>
      <c r="C232" t="s">
        <v>13365</v>
      </c>
      <c r="D232" t="s">
        <v>13364</v>
      </c>
      <c r="E232" t="s">
        <v>13360</v>
      </c>
    </row>
    <row r="233" spans="1:5" x14ac:dyDescent="0.2">
      <c r="A233" t="s">
        <v>13363</v>
      </c>
      <c r="B233" t="s">
        <v>13362</v>
      </c>
      <c r="C233" t="s">
        <v>13361</v>
      </c>
      <c r="D233" t="s">
        <v>692</v>
      </c>
      <c r="E233" t="s">
        <v>13360</v>
      </c>
    </row>
    <row r="234" spans="1:5" x14ac:dyDescent="0.2">
      <c r="A234" t="s">
        <v>13359</v>
      </c>
      <c r="B234" t="s">
        <v>13358</v>
      </c>
      <c r="C234" t="s">
        <v>13357</v>
      </c>
      <c r="D234" t="s">
        <v>5918</v>
      </c>
      <c r="E234" t="s">
        <v>13356</v>
      </c>
    </row>
    <row r="235" spans="1:5" x14ac:dyDescent="0.2">
      <c r="A235" t="s">
        <v>16900</v>
      </c>
      <c r="B235" t="s">
        <v>16901</v>
      </c>
      <c r="C235" t="s">
        <v>16902</v>
      </c>
      <c r="D235" t="s">
        <v>6452</v>
      </c>
      <c r="E235" t="s">
        <v>16903</v>
      </c>
    </row>
    <row r="236" spans="1:5" x14ac:dyDescent="0.2">
      <c r="A236" t="s">
        <v>13355</v>
      </c>
      <c r="B236" t="s">
        <v>13354</v>
      </c>
      <c r="C236" t="s">
        <v>13353</v>
      </c>
      <c r="D236" t="s">
        <v>263</v>
      </c>
      <c r="E236" t="s">
        <v>13352</v>
      </c>
    </row>
    <row r="237" spans="1:5" x14ac:dyDescent="0.2">
      <c r="A237" t="s">
        <v>14569</v>
      </c>
      <c r="B237" t="s">
        <v>14403</v>
      </c>
      <c r="C237" t="s">
        <v>14404</v>
      </c>
      <c r="D237" t="s">
        <v>864</v>
      </c>
      <c r="E237" t="s">
        <v>14405</v>
      </c>
    </row>
    <row r="238" spans="1:5" x14ac:dyDescent="0.2">
      <c r="A238" t="s">
        <v>13351</v>
      </c>
      <c r="B238" t="s">
        <v>13350</v>
      </c>
      <c r="C238" t="s">
        <v>13349</v>
      </c>
      <c r="D238" t="s">
        <v>147</v>
      </c>
      <c r="E238" t="s">
        <v>13345</v>
      </c>
    </row>
    <row r="239" spans="1:5" x14ac:dyDescent="0.2">
      <c r="A239" t="s">
        <v>13348</v>
      </c>
      <c r="B239" t="s">
        <v>13347</v>
      </c>
      <c r="C239" t="s">
        <v>13346</v>
      </c>
      <c r="D239" t="s">
        <v>482</v>
      </c>
      <c r="E239" t="s">
        <v>13345</v>
      </c>
    </row>
    <row r="240" spans="1:5" x14ac:dyDescent="0.2">
      <c r="A240" t="s">
        <v>13344</v>
      </c>
      <c r="B240" t="s">
        <v>13343</v>
      </c>
      <c r="C240" t="s">
        <v>13342</v>
      </c>
      <c r="D240" t="s">
        <v>129</v>
      </c>
      <c r="E240" t="s">
        <v>13341</v>
      </c>
    </row>
    <row r="241" spans="1:5" x14ac:dyDescent="0.2">
      <c r="A241" t="s">
        <v>16904</v>
      </c>
      <c r="B241" t="s">
        <v>13340</v>
      </c>
      <c r="C241" t="s">
        <v>16905</v>
      </c>
      <c r="D241" t="s">
        <v>16906</v>
      </c>
      <c r="E241" t="s">
        <v>13339</v>
      </c>
    </row>
    <row r="242" spans="1:5" x14ac:dyDescent="0.2">
      <c r="A242" t="s">
        <v>13338</v>
      </c>
      <c r="B242" t="s">
        <v>13337</v>
      </c>
      <c r="C242" t="s">
        <v>13336</v>
      </c>
      <c r="D242" t="s">
        <v>107</v>
      </c>
      <c r="E242" t="s">
        <v>13335</v>
      </c>
    </row>
    <row r="243" spans="1:5" x14ac:dyDescent="0.2">
      <c r="A243" t="s">
        <v>13334</v>
      </c>
      <c r="B243" t="s">
        <v>13333</v>
      </c>
      <c r="C243" t="s">
        <v>13332</v>
      </c>
      <c r="D243" t="s">
        <v>3584</v>
      </c>
      <c r="E243" t="s">
        <v>13328</v>
      </c>
    </row>
    <row r="244" spans="1:5" x14ac:dyDescent="0.2">
      <c r="A244" t="s">
        <v>13331</v>
      </c>
      <c r="B244" t="s">
        <v>13330</v>
      </c>
      <c r="C244" t="s">
        <v>13329</v>
      </c>
      <c r="D244" t="s">
        <v>1324</v>
      </c>
      <c r="E244" t="s">
        <v>13328</v>
      </c>
    </row>
    <row r="245" spans="1:5" x14ac:dyDescent="0.2">
      <c r="A245" t="s">
        <v>13327</v>
      </c>
      <c r="B245" t="s">
        <v>13326</v>
      </c>
      <c r="C245" t="s">
        <v>13325</v>
      </c>
      <c r="D245" t="s">
        <v>577</v>
      </c>
      <c r="E245" t="s">
        <v>13324</v>
      </c>
    </row>
    <row r="246" spans="1:5" x14ac:dyDescent="0.2">
      <c r="A246" t="s">
        <v>13323</v>
      </c>
      <c r="B246" t="s">
        <v>13322</v>
      </c>
      <c r="C246" t="s">
        <v>13321</v>
      </c>
      <c r="D246" t="s">
        <v>13320</v>
      </c>
      <c r="E246" t="s">
        <v>765</v>
      </c>
    </row>
    <row r="247" spans="1:5" x14ac:dyDescent="0.2">
      <c r="A247" t="s">
        <v>13319</v>
      </c>
      <c r="B247" t="s">
        <v>13318</v>
      </c>
      <c r="C247" t="s">
        <v>13317</v>
      </c>
      <c r="D247" t="s">
        <v>216</v>
      </c>
      <c r="E247" t="s">
        <v>765</v>
      </c>
    </row>
    <row r="248" spans="1:5" x14ac:dyDescent="0.2">
      <c r="A248" t="s">
        <v>13316</v>
      </c>
      <c r="B248" t="s">
        <v>13315</v>
      </c>
      <c r="C248" t="s">
        <v>13314</v>
      </c>
      <c r="D248" t="s">
        <v>3251</v>
      </c>
      <c r="E248" t="s">
        <v>13313</v>
      </c>
    </row>
    <row r="249" spans="1:5" x14ac:dyDescent="0.2">
      <c r="A249" t="s">
        <v>13312</v>
      </c>
      <c r="B249" t="s">
        <v>13311</v>
      </c>
      <c r="C249" t="s">
        <v>13310</v>
      </c>
      <c r="D249" t="s">
        <v>13309</v>
      </c>
      <c r="E249" t="s">
        <v>13308</v>
      </c>
    </row>
    <row r="250" spans="1:5" x14ac:dyDescent="0.2">
      <c r="A250" t="s">
        <v>13307</v>
      </c>
      <c r="B250" t="s">
        <v>13306</v>
      </c>
      <c r="C250" t="s">
        <v>13305</v>
      </c>
      <c r="D250" t="s">
        <v>348</v>
      </c>
      <c r="E250" t="s">
        <v>13301</v>
      </c>
    </row>
    <row r="251" spans="1:5" x14ac:dyDescent="0.2">
      <c r="A251" t="s">
        <v>13304</v>
      </c>
      <c r="B251" t="s">
        <v>13303</v>
      </c>
      <c r="C251" t="s">
        <v>13302</v>
      </c>
      <c r="D251" t="s">
        <v>2193</v>
      </c>
      <c r="E251" t="s">
        <v>13301</v>
      </c>
    </row>
    <row r="252" spans="1:5" x14ac:dyDescent="0.2">
      <c r="A252" t="s">
        <v>16907</v>
      </c>
      <c r="B252" t="s">
        <v>16908</v>
      </c>
      <c r="C252" t="s">
        <v>16909</v>
      </c>
      <c r="D252" t="s">
        <v>84</v>
      </c>
      <c r="E252" t="s">
        <v>13290</v>
      </c>
    </row>
    <row r="253" spans="1:5" x14ac:dyDescent="0.2">
      <c r="A253" t="s">
        <v>13300</v>
      </c>
      <c r="B253" t="s">
        <v>13299</v>
      </c>
      <c r="C253" t="s">
        <v>13298</v>
      </c>
      <c r="D253" t="s">
        <v>543</v>
      </c>
      <c r="E253" t="s">
        <v>13290</v>
      </c>
    </row>
    <row r="254" spans="1:5" x14ac:dyDescent="0.2">
      <c r="A254" t="s">
        <v>13297</v>
      </c>
      <c r="B254" t="s">
        <v>13296</v>
      </c>
      <c r="C254" t="s">
        <v>13295</v>
      </c>
      <c r="D254" t="s">
        <v>248</v>
      </c>
      <c r="E254" t="s">
        <v>13290</v>
      </c>
    </row>
    <row r="255" spans="1:5" x14ac:dyDescent="0.2">
      <c r="A255" t="s">
        <v>17238</v>
      </c>
      <c r="B255" t="s">
        <v>14570</v>
      </c>
      <c r="C255" t="s">
        <v>14571</v>
      </c>
      <c r="D255" t="s">
        <v>14572</v>
      </c>
      <c r="E255" t="s">
        <v>13290</v>
      </c>
    </row>
    <row r="256" spans="1:5" x14ac:dyDescent="0.2">
      <c r="A256" t="s">
        <v>13294</v>
      </c>
      <c r="B256" t="s">
        <v>13293</v>
      </c>
      <c r="C256" t="s">
        <v>13292</v>
      </c>
      <c r="D256" t="s">
        <v>13291</v>
      </c>
      <c r="E256" t="s">
        <v>13290</v>
      </c>
    </row>
    <row r="257" spans="1:5" x14ac:dyDescent="0.2">
      <c r="A257" t="s">
        <v>16910</v>
      </c>
      <c r="B257" t="s">
        <v>16911</v>
      </c>
      <c r="C257" t="s">
        <v>16912</v>
      </c>
      <c r="D257" t="s">
        <v>2119</v>
      </c>
      <c r="E257" t="s">
        <v>16913</v>
      </c>
    </row>
    <row r="258" spans="1:5" x14ac:dyDescent="0.2">
      <c r="A258" t="s">
        <v>13289</v>
      </c>
      <c r="B258" t="s">
        <v>13288</v>
      </c>
      <c r="C258" t="s">
        <v>13287</v>
      </c>
      <c r="D258" t="s">
        <v>606</v>
      </c>
      <c r="E258" t="s">
        <v>13286</v>
      </c>
    </row>
    <row r="259" spans="1:5" x14ac:dyDescent="0.2">
      <c r="A259" t="s">
        <v>14573</v>
      </c>
      <c r="B259" t="s">
        <v>14574</v>
      </c>
      <c r="C259" t="s">
        <v>14575</v>
      </c>
      <c r="D259" t="s">
        <v>216</v>
      </c>
      <c r="E259" t="s">
        <v>13286</v>
      </c>
    </row>
    <row r="260" spans="1:5" x14ac:dyDescent="0.2">
      <c r="A260" t="s">
        <v>13285</v>
      </c>
      <c r="B260" t="s">
        <v>13284</v>
      </c>
      <c r="C260" t="s">
        <v>13283</v>
      </c>
      <c r="D260" t="s">
        <v>2636</v>
      </c>
      <c r="E260" t="s">
        <v>13270</v>
      </c>
    </row>
    <row r="261" spans="1:5" x14ac:dyDescent="0.2">
      <c r="A261" t="s">
        <v>13279</v>
      </c>
      <c r="B261" t="s">
        <v>13278</v>
      </c>
      <c r="C261" t="s">
        <v>13277</v>
      </c>
      <c r="D261" t="s">
        <v>2734</v>
      </c>
      <c r="E261" t="s">
        <v>13270</v>
      </c>
    </row>
    <row r="262" spans="1:5" x14ac:dyDescent="0.2">
      <c r="A262" t="s">
        <v>13276</v>
      </c>
      <c r="B262" t="s">
        <v>13275</v>
      </c>
      <c r="C262" t="s">
        <v>13274</v>
      </c>
      <c r="D262" t="s">
        <v>500</v>
      </c>
      <c r="E262" t="s">
        <v>13270</v>
      </c>
    </row>
    <row r="263" spans="1:5" x14ac:dyDescent="0.2">
      <c r="A263" t="s">
        <v>13273</v>
      </c>
      <c r="B263" t="s">
        <v>13272</v>
      </c>
      <c r="C263" t="s">
        <v>13271</v>
      </c>
      <c r="D263" t="s">
        <v>340</v>
      </c>
      <c r="E263" t="s">
        <v>13270</v>
      </c>
    </row>
    <row r="264" spans="1:5" x14ac:dyDescent="0.2">
      <c r="A264" t="s">
        <v>13269</v>
      </c>
      <c r="B264" t="s">
        <v>13268</v>
      </c>
      <c r="C264" t="s">
        <v>13267</v>
      </c>
      <c r="D264" t="s">
        <v>374</v>
      </c>
      <c r="E264" t="s">
        <v>13263</v>
      </c>
    </row>
    <row r="265" spans="1:5" x14ac:dyDescent="0.2">
      <c r="A265" t="s">
        <v>13266</v>
      </c>
      <c r="B265" t="s">
        <v>13265</v>
      </c>
      <c r="C265" t="s">
        <v>13264</v>
      </c>
      <c r="D265" t="s">
        <v>1640</v>
      </c>
      <c r="E265" t="s">
        <v>13263</v>
      </c>
    </row>
    <row r="266" spans="1:5" x14ac:dyDescent="0.2">
      <c r="A266" t="s">
        <v>13262</v>
      </c>
      <c r="B266" t="s">
        <v>13261</v>
      </c>
      <c r="C266" t="s">
        <v>13260</v>
      </c>
      <c r="D266" t="s">
        <v>803</v>
      </c>
      <c r="E266" t="s">
        <v>13259</v>
      </c>
    </row>
    <row r="267" spans="1:5" x14ac:dyDescent="0.2">
      <c r="A267" t="s">
        <v>13258</v>
      </c>
      <c r="B267" t="s">
        <v>13257</v>
      </c>
      <c r="C267" t="s">
        <v>13256</v>
      </c>
      <c r="D267" t="s">
        <v>103</v>
      </c>
      <c r="E267" t="s">
        <v>13255</v>
      </c>
    </row>
    <row r="268" spans="1:5" x14ac:dyDescent="0.2">
      <c r="A268" t="s">
        <v>13254</v>
      </c>
      <c r="B268" t="s">
        <v>13253</v>
      </c>
      <c r="C268" t="s">
        <v>13252</v>
      </c>
      <c r="D268" t="s">
        <v>13251</v>
      </c>
      <c r="E268" t="s">
        <v>13250</v>
      </c>
    </row>
    <row r="269" spans="1:5" x14ac:dyDescent="0.2">
      <c r="A269" t="s">
        <v>14576</v>
      </c>
      <c r="B269" t="s">
        <v>14577</v>
      </c>
      <c r="C269" t="s">
        <v>14578</v>
      </c>
      <c r="D269" t="s">
        <v>1605</v>
      </c>
      <c r="E269" t="s">
        <v>14579</v>
      </c>
    </row>
    <row r="270" spans="1:5" x14ac:dyDescent="0.2">
      <c r="A270" t="s">
        <v>13249</v>
      </c>
      <c r="B270" t="s">
        <v>13248</v>
      </c>
      <c r="C270" t="s">
        <v>13247</v>
      </c>
      <c r="D270" t="s">
        <v>263</v>
      </c>
      <c r="E270" t="s">
        <v>13246</v>
      </c>
    </row>
    <row r="271" spans="1:5" x14ac:dyDescent="0.2">
      <c r="A271" t="s">
        <v>13245</v>
      </c>
      <c r="B271" t="s">
        <v>13244</v>
      </c>
      <c r="C271" t="s">
        <v>13243</v>
      </c>
      <c r="D271" t="s">
        <v>1830</v>
      </c>
      <c r="E271" t="s">
        <v>13238</v>
      </c>
    </row>
    <row r="272" spans="1:5" x14ac:dyDescent="0.2">
      <c r="A272" t="s">
        <v>13242</v>
      </c>
      <c r="B272" t="s">
        <v>13241</v>
      </c>
      <c r="C272" t="s">
        <v>13240</v>
      </c>
      <c r="D272" t="s">
        <v>13239</v>
      </c>
      <c r="E272" t="s">
        <v>13238</v>
      </c>
    </row>
    <row r="273" spans="1:5" x14ac:dyDescent="0.2">
      <c r="A273" t="s">
        <v>13237</v>
      </c>
      <c r="B273" t="s">
        <v>13236</v>
      </c>
      <c r="C273" t="s">
        <v>13235</v>
      </c>
      <c r="D273" t="s">
        <v>3701</v>
      </c>
      <c r="E273" t="s">
        <v>13231</v>
      </c>
    </row>
    <row r="274" spans="1:5" x14ac:dyDescent="0.2">
      <c r="A274" t="s">
        <v>13234</v>
      </c>
      <c r="B274" t="s">
        <v>13233</v>
      </c>
      <c r="C274" t="s">
        <v>13232</v>
      </c>
      <c r="D274" t="s">
        <v>1294</v>
      </c>
      <c r="E274" t="s">
        <v>13231</v>
      </c>
    </row>
    <row r="275" spans="1:5" x14ac:dyDescent="0.2">
      <c r="A275" t="s">
        <v>13230</v>
      </c>
      <c r="B275" t="s">
        <v>13229</v>
      </c>
      <c r="C275" t="s">
        <v>13228</v>
      </c>
      <c r="D275" t="s">
        <v>596</v>
      </c>
      <c r="E275" t="s">
        <v>13227</v>
      </c>
    </row>
    <row r="276" spans="1:5" x14ac:dyDescent="0.2">
      <c r="A276" t="s">
        <v>13226</v>
      </c>
      <c r="B276" t="s">
        <v>13225</v>
      </c>
      <c r="C276" t="s">
        <v>13224</v>
      </c>
      <c r="D276" t="s">
        <v>1264</v>
      </c>
      <c r="E276" t="s">
        <v>13223</v>
      </c>
    </row>
    <row r="277" spans="1:5" x14ac:dyDescent="0.2">
      <c r="A277" t="s">
        <v>13222</v>
      </c>
      <c r="B277" t="s">
        <v>13221</v>
      </c>
      <c r="C277" t="s">
        <v>13220</v>
      </c>
      <c r="D277" t="s">
        <v>5130</v>
      </c>
      <c r="E277" t="s">
        <v>13219</v>
      </c>
    </row>
    <row r="278" spans="1:5" x14ac:dyDescent="0.2">
      <c r="A278" t="s">
        <v>13218</v>
      </c>
      <c r="B278" t="s">
        <v>13217</v>
      </c>
      <c r="C278" t="s">
        <v>13216</v>
      </c>
      <c r="D278" t="s">
        <v>634</v>
      </c>
      <c r="E278" t="s">
        <v>13215</v>
      </c>
    </row>
    <row r="279" spans="1:5" x14ac:dyDescent="0.2">
      <c r="A279" t="s">
        <v>13214</v>
      </c>
      <c r="B279" t="s">
        <v>13213</v>
      </c>
      <c r="C279" t="s">
        <v>13212</v>
      </c>
      <c r="D279" t="s">
        <v>13211</v>
      </c>
      <c r="E279" t="s">
        <v>13207</v>
      </c>
    </row>
    <row r="280" spans="1:5" x14ac:dyDescent="0.2">
      <c r="A280" t="s">
        <v>13210</v>
      </c>
      <c r="B280" t="s">
        <v>13209</v>
      </c>
      <c r="C280" t="s">
        <v>13208</v>
      </c>
      <c r="D280" t="s">
        <v>500</v>
      </c>
      <c r="E280" t="s">
        <v>13207</v>
      </c>
    </row>
    <row r="281" spans="1:5" x14ac:dyDescent="0.2">
      <c r="A281" t="s">
        <v>17975</v>
      </c>
      <c r="B281" t="s">
        <v>13202</v>
      </c>
      <c r="C281" t="s">
        <v>13201</v>
      </c>
      <c r="D281" t="s">
        <v>926</v>
      </c>
      <c r="E281" t="s">
        <v>13191</v>
      </c>
    </row>
    <row r="282" spans="1:5" x14ac:dyDescent="0.2">
      <c r="A282" t="s">
        <v>13200</v>
      </c>
      <c r="B282" t="s">
        <v>13199</v>
      </c>
      <c r="C282" t="s">
        <v>13198</v>
      </c>
      <c r="D282" t="s">
        <v>981</v>
      </c>
      <c r="E282" t="s">
        <v>13191</v>
      </c>
    </row>
    <row r="283" spans="1:5" x14ac:dyDescent="0.2">
      <c r="A283" t="s">
        <v>13197</v>
      </c>
      <c r="B283" t="s">
        <v>13196</v>
      </c>
      <c r="C283" t="s">
        <v>13195</v>
      </c>
      <c r="D283" t="s">
        <v>500</v>
      </c>
      <c r="E283" t="s">
        <v>13191</v>
      </c>
    </row>
    <row r="284" spans="1:5" x14ac:dyDescent="0.2">
      <c r="A284" t="s">
        <v>13194</v>
      </c>
      <c r="B284" t="s">
        <v>13193</v>
      </c>
      <c r="C284" t="s">
        <v>13192</v>
      </c>
      <c r="D284" t="s">
        <v>12006</v>
      </c>
      <c r="E284" t="s">
        <v>13191</v>
      </c>
    </row>
    <row r="285" spans="1:5" x14ac:dyDescent="0.2">
      <c r="A285" t="s">
        <v>13190</v>
      </c>
      <c r="B285" t="s">
        <v>13189</v>
      </c>
      <c r="C285" t="s">
        <v>13188</v>
      </c>
      <c r="D285" t="s">
        <v>777</v>
      </c>
      <c r="E285" t="s">
        <v>13187</v>
      </c>
    </row>
    <row r="286" spans="1:5" x14ac:dyDescent="0.2">
      <c r="A286" t="s">
        <v>13186</v>
      </c>
      <c r="B286" t="s">
        <v>13185</v>
      </c>
      <c r="C286" t="s">
        <v>13184</v>
      </c>
      <c r="D286" t="s">
        <v>13183</v>
      </c>
      <c r="E286" t="s">
        <v>13182</v>
      </c>
    </row>
    <row r="287" spans="1:5" x14ac:dyDescent="0.2">
      <c r="A287" t="s">
        <v>13181</v>
      </c>
      <c r="B287" t="s">
        <v>13180</v>
      </c>
      <c r="C287" t="s">
        <v>13179</v>
      </c>
      <c r="D287" t="s">
        <v>10481</v>
      </c>
      <c r="E287" t="s">
        <v>13163</v>
      </c>
    </row>
    <row r="288" spans="1:5" x14ac:dyDescent="0.2">
      <c r="A288" t="s">
        <v>16914</v>
      </c>
      <c r="B288" t="s">
        <v>13178</v>
      </c>
      <c r="C288" t="s">
        <v>13177</v>
      </c>
      <c r="D288" t="s">
        <v>4240</v>
      </c>
      <c r="E288" t="s">
        <v>13163</v>
      </c>
    </row>
    <row r="289" spans="1:5" x14ac:dyDescent="0.2">
      <c r="A289" t="s">
        <v>13176</v>
      </c>
      <c r="B289" t="s">
        <v>13175</v>
      </c>
      <c r="C289" t="s">
        <v>13174</v>
      </c>
      <c r="D289" t="s">
        <v>1592</v>
      </c>
      <c r="E289" t="s">
        <v>13163</v>
      </c>
    </row>
    <row r="290" spans="1:5" x14ac:dyDescent="0.2">
      <c r="A290" t="s">
        <v>17239</v>
      </c>
      <c r="B290" t="s">
        <v>14580</v>
      </c>
      <c r="C290" t="s">
        <v>14581</v>
      </c>
      <c r="D290" t="s">
        <v>6094</v>
      </c>
      <c r="E290" t="s">
        <v>13163</v>
      </c>
    </row>
    <row r="291" spans="1:5" x14ac:dyDescent="0.2">
      <c r="A291" t="s">
        <v>13173</v>
      </c>
      <c r="B291" t="s">
        <v>13172</v>
      </c>
      <c r="C291" t="s">
        <v>13171</v>
      </c>
      <c r="D291" t="s">
        <v>12559</v>
      </c>
      <c r="E291" t="s">
        <v>13163</v>
      </c>
    </row>
    <row r="292" spans="1:5" x14ac:dyDescent="0.2">
      <c r="A292" t="s">
        <v>13170</v>
      </c>
      <c r="B292" t="s">
        <v>13169</v>
      </c>
      <c r="C292" t="s">
        <v>13168</v>
      </c>
      <c r="D292" t="s">
        <v>127</v>
      </c>
      <c r="E292" t="s">
        <v>13163</v>
      </c>
    </row>
    <row r="293" spans="1:5" x14ac:dyDescent="0.2">
      <c r="A293" t="s">
        <v>13167</v>
      </c>
      <c r="B293" t="s">
        <v>13166</v>
      </c>
      <c r="C293" t="s">
        <v>13165</v>
      </c>
      <c r="D293" t="s">
        <v>13164</v>
      </c>
      <c r="E293" t="s">
        <v>13163</v>
      </c>
    </row>
    <row r="294" spans="1:5" x14ac:dyDescent="0.2">
      <c r="A294" t="s">
        <v>13162</v>
      </c>
      <c r="B294" t="s">
        <v>13161</v>
      </c>
      <c r="C294" t="s">
        <v>13160</v>
      </c>
      <c r="D294" t="s">
        <v>133</v>
      </c>
      <c r="E294" t="s">
        <v>13156</v>
      </c>
    </row>
    <row r="295" spans="1:5" x14ac:dyDescent="0.2">
      <c r="A295" t="s">
        <v>13159</v>
      </c>
      <c r="B295" t="s">
        <v>13158</v>
      </c>
      <c r="C295" t="s">
        <v>13157</v>
      </c>
      <c r="D295" t="s">
        <v>478</v>
      </c>
      <c r="E295" t="s">
        <v>13156</v>
      </c>
    </row>
    <row r="296" spans="1:5" x14ac:dyDescent="0.2">
      <c r="A296" t="s">
        <v>13155</v>
      </c>
      <c r="B296" t="s">
        <v>13154</v>
      </c>
      <c r="C296" t="s">
        <v>13153</v>
      </c>
      <c r="D296" t="s">
        <v>989</v>
      </c>
      <c r="E296" t="s">
        <v>13152</v>
      </c>
    </row>
    <row r="297" spans="1:5" x14ac:dyDescent="0.2">
      <c r="A297" t="s">
        <v>14582</v>
      </c>
      <c r="B297" t="s">
        <v>14583</v>
      </c>
      <c r="C297" t="s">
        <v>14584</v>
      </c>
      <c r="D297" t="s">
        <v>111</v>
      </c>
      <c r="E297" t="s">
        <v>13152</v>
      </c>
    </row>
    <row r="298" spans="1:5" x14ac:dyDescent="0.2">
      <c r="A298" t="s">
        <v>13151</v>
      </c>
      <c r="B298" t="s">
        <v>13150</v>
      </c>
      <c r="C298" t="s">
        <v>13149</v>
      </c>
      <c r="D298" t="s">
        <v>1238</v>
      </c>
      <c r="E298" t="s">
        <v>13148</v>
      </c>
    </row>
    <row r="299" spans="1:5" x14ac:dyDescent="0.2">
      <c r="A299" t="s">
        <v>13147</v>
      </c>
      <c r="B299" t="s">
        <v>13146</v>
      </c>
      <c r="C299" t="s">
        <v>13145</v>
      </c>
      <c r="D299" t="s">
        <v>777</v>
      </c>
      <c r="E299" t="s">
        <v>13144</v>
      </c>
    </row>
    <row r="300" spans="1:5" x14ac:dyDescent="0.2">
      <c r="A300" t="s">
        <v>13143</v>
      </c>
      <c r="B300" t="s">
        <v>13142</v>
      </c>
      <c r="C300" t="s">
        <v>13141</v>
      </c>
      <c r="D300" t="s">
        <v>13140</v>
      </c>
      <c r="E300" t="s">
        <v>13139</v>
      </c>
    </row>
    <row r="301" spans="1:5" x14ac:dyDescent="0.2">
      <c r="A301" t="s">
        <v>13138</v>
      </c>
      <c r="B301" t="s">
        <v>13137</v>
      </c>
      <c r="C301" t="s">
        <v>13136</v>
      </c>
      <c r="D301" t="s">
        <v>374</v>
      </c>
      <c r="E301" t="s">
        <v>13135</v>
      </c>
    </row>
    <row r="302" spans="1:5" x14ac:dyDescent="0.2">
      <c r="A302" t="s">
        <v>13134</v>
      </c>
      <c r="B302" t="s">
        <v>13133</v>
      </c>
      <c r="C302" t="s">
        <v>13132</v>
      </c>
      <c r="D302" t="s">
        <v>555</v>
      </c>
      <c r="E302" t="s">
        <v>13131</v>
      </c>
    </row>
    <row r="303" spans="1:5" x14ac:dyDescent="0.2">
      <c r="A303" t="s">
        <v>13130</v>
      </c>
      <c r="B303" t="s">
        <v>13129</v>
      </c>
      <c r="C303" t="s">
        <v>13128</v>
      </c>
      <c r="D303" t="s">
        <v>84</v>
      </c>
      <c r="E303" t="s">
        <v>13127</v>
      </c>
    </row>
    <row r="304" spans="1:5" x14ac:dyDescent="0.2">
      <c r="A304" t="s">
        <v>13126</v>
      </c>
      <c r="B304" t="s">
        <v>13125</v>
      </c>
      <c r="C304" t="s">
        <v>13124</v>
      </c>
      <c r="D304" t="s">
        <v>438</v>
      </c>
      <c r="E304" t="s">
        <v>13123</v>
      </c>
    </row>
    <row r="305" spans="1:5" x14ac:dyDescent="0.2">
      <c r="A305" t="s">
        <v>13122</v>
      </c>
      <c r="B305" t="s">
        <v>13121</v>
      </c>
      <c r="C305" t="s">
        <v>13120</v>
      </c>
      <c r="D305" t="s">
        <v>1294</v>
      </c>
      <c r="E305" t="s">
        <v>13116</v>
      </c>
    </row>
    <row r="306" spans="1:5" x14ac:dyDescent="0.2">
      <c r="A306" t="s">
        <v>13119</v>
      </c>
      <c r="B306" t="s">
        <v>13118</v>
      </c>
      <c r="C306" t="s">
        <v>13117</v>
      </c>
      <c r="D306" t="s">
        <v>129</v>
      </c>
      <c r="E306" t="s">
        <v>13116</v>
      </c>
    </row>
    <row r="307" spans="1:5" x14ac:dyDescent="0.2">
      <c r="A307" t="s">
        <v>13115</v>
      </c>
      <c r="B307" t="s">
        <v>13114</v>
      </c>
      <c r="C307" t="s">
        <v>13113</v>
      </c>
      <c r="D307" t="s">
        <v>3251</v>
      </c>
      <c r="E307" t="s">
        <v>13112</v>
      </c>
    </row>
    <row r="308" spans="1:5" x14ac:dyDescent="0.2">
      <c r="A308" t="s">
        <v>14585</v>
      </c>
      <c r="B308" t="s">
        <v>14586</v>
      </c>
      <c r="C308" t="s">
        <v>14587</v>
      </c>
      <c r="D308" t="s">
        <v>12313</v>
      </c>
      <c r="E308" t="s">
        <v>14588</v>
      </c>
    </row>
    <row r="309" spans="1:5" x14ac:dyDescent="0.2">
      <c r="A309" t="s">
        <v>13111</v>
      </c>
      <c r="B309" t="s">
        <v>13110</v>
      </c>
      <c r="C309" t="s">
        <v>13109</v>
      </c>
      <c r="D309" t="s">
        <v>678</v>
      </c>
      <c r="E309" t="s">
        <v>13108</v>
      </c>
    </row>
    <row r="310" spans="1:5" x14ac:dyDescent="0.2">
      <c r="A310" t="s">
        <v>13107</v>
      </c>
      <c r="B310" t="s">
        <v>13106</v>
      </c>
      <c r="C310" t="s">
        <v>13105</v>
      </c>
      <c r="D310" t="s">
        <v>5947</v>
      </c>
      <c r="E310" t="s">
        <v>13104</v>
      </c>
    </row>
    <row r="311" spans="1:5" x14ac:dyDescent="0.2">
      <c r="A311" t="s">
        <v>13103</v>
      </c>
      <c r="B311" t="s">
        <v>13102</v>
      </c>
      <c r="C311" t="s">
        <v>13101</v>
      </c>
      <c r="D311" t="s">
        <v>539</v>
      </c>
      <c r="E311" t="s">
        <v>13100</v>
      </c>
    </row>
    <row r="312" spans="1:5" x14ac:dyDescent="0.2">
      <c r="A312" t="s">
        <v>14589</v>
      </c>
      <c r="B312" t="s">
        <v>14406</v>
      </c>
      <c r="C312" t="s">
        <v>14407</v>
      </c>
      <c r="D312" t="s">
        <v>14408</v>
      </c>
      <c r="E312" t="s">
        <v>13100</v>
      </c>
    </row>
    <row r="313" spans="1:5" x14ac:dyDescent="0.2">
      <c r="A313" t="s">
        <v>13099</v>
      </c>
      <c r="B313" t="s">
        <v>13098</v>
      </c>
      <c r="C313" t="s">
        <v>13097</v>
      </c>
      <c r="D313" t="s">
        <v>508</v>
      </c>
      <c r="E313" t="s">
        <v>13096</v>
      </c>
    </row>
    <row r="314" spans="1:5" x14ac:dyDescent="0.2">
      <c r="A314" t="s">
        <v>13095</v>
      </c>
      <c r="B314" t="s">
        <v>13094</v>
      </c>
      <c r="C314" t="s">
        <v>13093</v>
      </c>
      <c r="D314" t="s">
        <v>13092</v>
      </c>
      <c r="E314" t="s">
        <v>13091</v>
      </c>
    </row>
    <row r="315" spans="1:5" x14ac:dyDescent="0.2">
      <c r="A315" t="s">
        <v>16915</v>
      </c>
      <c r="B315" t="s">
        <v>16916</v>
      </c>
      <c r="C315" t="s">
        <v>16917</v>
      </c>
      <c r="D315" t="s">
        <v>1648</v>
      </c>
      <c r="E315" t="s">
        <v>16918</v>
      </c>
    </row>
    <row r="316" spans="1:5" x14ac:dyDescent="0.2">
      <c r="A316" t="s">
        <v>13090</v>
      </c>
      <c r="B316" t="s">
        <v>13089</v>
      </c>
      <c r="C316" t="s">
        <v>13088</v>
      </c>
      <c r="D316" t="s">
        <v>230</v>
      </c>
      <c r="E316" t="s">
        <v>13087</v>
      </c>
    </row>
    <row r="317" spans="1:5" x14ac:dyDescent="0.2">
      <c r="A317" t="s">
        <v>13086</v>
      </c>
      <c r="B317" t="s">
        <v>13085</v>
      </c>
      <c r="C317" t="s">
        <v>13084</v>
      </c>
      <c r="D317" t="s">
        <v>794</v>
      </c>
      <c r="E317" t="s">
        <v>13073</v>
      </c>
    </row>
    <row r="318" spans="1:5" x14ac:dyDescent="0.2">
      <c r="A318" t="s">
        <v>13083</v>
      </c>
      <c r="B318" t="s">
        <v>13082</v>
      </c>
      <c r="C318" t="s">
        <v>13081</v>
      </c>
      <c r="D318" t="s">
        <v>13080</v>
      </c>
      <c r="E318" t="s">
        <v>13073</v>
      </c>
    </row>
    <row r="319" spans="1:5" x14ac:dyDescent="0.2">
      <c r="A319" t="s">
        <v>13079</v>
      </c>
      <c r="B319" t="s">
        <v>13078</v>
      </c>
      <c r="C319" t="s">
        <v>13077</v>
      </c>
      <c r="D319" t="s">
        <v>3251</v>
      </c>
      <c r="E319" t="s">
        <v>13073</v>
      </c>
    </row>
    <row r="320" spans="1:5" x14ac:dyDescent="0.2">
      <c r="A320" t="s">
        <v>13076</v>
      </c>
      <c r="B320" t="s">
        <v>13075</v>
      </c>
      <c r="C320" t="s">
        <v>13074</v>
      </c>
      <c r="D320" t="s">
        <v>557</v>
      </c>
      <c r="E320" t="s">
        <v>13073</v>
      </c>
    </row>
    <row r="321" spans="1:5" x14ac:dyDescent="0.2">
      <c r="A321" t="s">
        <v>13072</v>
      </c>
      <c r="B321" t="s">
        <v>13071</v>
      </c>
      <c r="C321" t="s">
        <v>13070</v>
      </c>
      <c r="D321" t="s">
        <v>13069</v>
      </c>
      <c r="E321" t="s">
        <v>13068</v>
      </c>
    </row>
    <row r="322" spans="1:5" x14ac:dyDescent="0.2">
      <c r="A322" t="s">
        <v>13067</v>
      </c>
      <c r="B322" t="s">
        <v>13066</v>
      </c>
      <c r="C322" t="s">
        <v>13065</v>
      </c>
      <c r="D322" t="s">
        <v>374</v>
      </c>
      <c r="E322" t="s">
        <v>13064</v>
      </c>
    </row>
    <row r="323" spans="1:5" x14ac:dyDescent="0.2">
      <c r="A323" t="s">
        <v>13063</v>
      </c>
      <c r="B323" t="s">
        <v>13062</v>
      </c>
      <c r="C323" t="s">
        <v>13061</v>
      </c>
      <c r="D323" t="s">
        <v>273</v>
      </c>
      <c r="E323" t="s">
        <v>13060</v>
      </c>
    </row>
    <row r="324" spans="1:5" x14ac:dyDescent="0.2">
      <c r="A324" t="s">
        <v>13059</v>
      </c>
      <c r="B324" t="s">
        <v>13058</v>
      </c>
      <c r="C324" t="s">
        <v>13057</v>
      </c>
      <c r="D324" t="s">
        <v>634</v>
      </c>
      <c r="E324" t="s">
        <v>13056</v>
      </c>
    </row>
    <row r="325" spans="1:5" x14ac:dyDescent="0.2">
      <c r="A325" t="s">
        <v>13055</v>
      </c>
      <c r="B325" t="s">
        <v>13054</v>
      </c>
      <c r="C325" t="s">
        <v>13053</v>
      </c>
      <c r="D325" t="s">
        <v>555</v>
      </c>
      <c r="E325" t="s">
        <v>13052</v>
      </c>
    </row>
    <row r="326" spans="1:5" x14ac:dyDescent="0.2">
      <c r="A326" t="s">
        <v>13051</v>
      </c>
      <c r="B326" t="s">
        <v>13050</v>
      </c>
      <c r="C326" t="s">
        <v>13049</v>
      </c>
      <c r="D326" t="s">
        <v>2295</v>
      </c>
      <c r="E326" t="s">
        <v>13045</v>
      </c>
    </row>
    <row r="327" spans="1:5" x14ac:dyDescent="0.2">
      <c r="A327" t="s">
        <v>13048</v>
      </c>
      <c r="B327" t="s">
        <v>13047</v>
      </c>
      <c r="C327" t="s">
        <v>13046</v>
      </c>
      <c r="D327" t="s">
        <v>111</v>
      </c>
      <c r="E327" t="s">
        <v>13045</v>
      </c>
    </row>
    <row r="328" spans="1:5" x14ac:dyDescent="0.2">
      <c r="A328" t="s">
        <v>13044</v>
      </c>
      <c r="B328" t="s">
        <v>13043</v>
      </c>
      <c r="C328" t="s">
        <v>13042</v>
      </c>
      <c r="D328" t="s">
        <v>726</v>
      </c>
      <c r="E328" t="s">
        <v>13038</v>
      </c>
    </row>
    <row r="329" spans="1:5" x14ac:dyDescent="0.2">
      <c r="A329" t="s">
        <v>13041</v>
      </c>
      <c r="B329" t="s">
        <v>13040</v>
      </c>
      <c r="C329" t="s">
        <v>13039</v>
      </c>
      <c r="D329" t="s">
        <v>1933</v>
      </c>
      <c r="E329" t="s">
        <v>13038</v>
      </c>
    </row>
    <row r="330" spans="1:5" x14ac:dyDescent="0.2">
      <c r="A330" t="s">
        <v>13037</v>
      </c>
      <c r="B330" t="s">
        <v>13036</v>
      </c>
      <c r="C330" t="s">
        <v>13035</v>
      </c>
      <c r="D330" t="s">
        <v>133</v>
      </c>
      <c r="E330" t="s">
        <v>13025</v>
      </c>
    </row>
    <row r="331" spans="1:5" x14ac:dyDescent="0.2">
      <c r="A331" t="s">
        <v>13034</v>
      </c>
      <c r="B331" t="s">
        <v>13033</v>
      </c>
      <c r="C331" t="s">
        <v>13032</v>
      </c>
      <c r="D331" t="s">
        <v>677</v>
      </c>
      <c r="E331" t="s">
        <v>13025</v>
      </c>
    </row>
    <row r="332" spans="1:5" x14ac:dyDescent="0.2">
      <c r="A332" t="s">
        <v>13031</v>
      </c>
      <c r="B332" t="s">
        <v>13030</v>
      </c>
      <c r="C332" t="s">
        <v>13029</v>
      </c>
      <c r="D332" t="s">
        <v>492</v>
      </c>
      <c r="E332" t="s">
        <v>13025</v>
      </c>
    </row>
    <row r="333" spans="1:5" x14ac:dyDescent="0.2">
      <c r="A333" t="s">
        <v>13028</v>
      </c>
      <c r="B333" t="s">
        <v>13027</v>
      </c>
      <c r="C333" t="s">
        <v>13026</v>
      </c>
      <c r="D333" t="s">
        <v>240</v>
      </c>
      <c r="E333" t="s">
        <v>13025</v>
      </c>
    </row>
    <row r="334" spans="1:5" x14ac:dyDescent="0.2">
      <c r="A334" t="s">
        <v>13024</v>
      </c>
      <c r="B334" t="s">
        <v>13023</v>
      </c>
      <c r="C334" t="s">
        <v>13022</v>
      </c>
      <c r="D334" t="s">
        <v>2172</v>
      </c>
      <c r="E334" t="s">
        <v>13021</v>
      </c>
    </row>
    <row r="335" spans="1:5" x14ac:dyDescent="0.2">
      <c r="A335" t="s">
        <v>13020</v>
      </c>
      <c r="B335" t="s">
        <v>13019</v>
      </c>
      <c r="C335" t="s">
        <v>13018</v>
      </c>
      <c r="D335" t="s">
        <v>89</v>
      </c>
      <c r="E335" t="s">
        <v>13017</v>
      </c>
    </row>
    <row r="336" spans="1:5" x14ac:dyDescent="0.2">
      <c r="A336" t="s">
        <v>13016</v>
      </c>
      <c r="B336" t="s">
        <v>13015</v>
      </c>
      <c r="C336" t="s">
        <v>13014</v>
      </c>
      <c r="D336" t="s">
        <v>524</v>
      </c>
      <c r="E336" t="s">
        <v>13013</v>
      </c>
    </row>
    <row r="337" spans="1:5" x14ac:dyDescent="0.2">
      <c r="A337" t="s">
        <v>13012</v>
      </c>
      <c r="B337" t="s">
        <v>13011</v>
      </c>
      <c r="C337" t="s">
        <v>13010</v>
      </c>
      <c r="D337" t="s">
        <v>438</v>
      </c>
      <c r="E337" t="s">
        <v>13009</v>
      </c>
    </row>
    <row r="338" spans="1:5" x14ac:dyDescent="0.2">
      <c r="A338" t="s">
        <v>13008</v>
      </c>
      <c r="B338" t="s">
        <v>13007</v>
      </c>
      <c r="C338" t="s">
        <v>13006</v>
      </c>
      <c r="D338" t="s">
        <v>2119</v>
      </c>
      <c r="E338" t="s">
        <v>13005</v>
      </c>
    </row>
    <row r="339" spans="1:5" x14ac:dyDescent="0.2">
      <c r="A339" t="s">
        <v>13004</v>
      </c>
      <c r="B339" t="s">
        <v>13003</v>
      </c>
      <c r="C339" t="s">
        <v>13002</v>
      </c>
      <c r="D339" t="s">
        <v>8188</v>
      </c>
      <c r="E339" t="s">
        <v>13001</v>
      </c>
    </row>
    <row r="340" spans="1:5" x14ac:dyDescent="0.2">
      <c r="A340" t="s">
        <v>13000</v>
      </c>
      <c r="B340" t="s">
        <v>12999</v>
      </c>
      <c r="C340" t="s">
        <v>17402</v>
      </c>
      <c r="D340" t="s">
        <v>577</v>
      </c>
      <c r="E340" t="s">
        <v>12998</v>
      </c>
    </row>
    <row r="341" spans="1:5" x14ac:dyDescent="0.2">
      <c r="A341" t="s">
        <v>12997</v>
      </c>
      <c r="B341" t="s">
        <v>12996</v>
      </c>
      <c r="C341" t="s">
        <v>12995</v>
      </c>
      <c r="D341" t="s">
        <v>12994</v>
      </c>
      <c r="E341" t="s">
        <v>12993</v>
      </c>
    </row>
    <row r="342" spans="1:5" x14ac:dyDescent="0.2">
      <c r="A342" t="s">
        <v>12992</v>
      </c>
      <c r="B342" t="s">
        <v>12991</v>
      </c>
      <c r="C342" t="s">
        <v>12990</v>
      </c>
      <c r="D342" t="s">
        <v>3287</v>
      </c>
      <c r="E342" t="s">
        <v>12989</v>
      </c>
    </row>
    <row r="343" spans="1:5" x14ac:dyDescent="0.2">
      <c r="A343" t="s">
        <v>12988</v>
      </c>
      <c r="B343" t="s">
        <v>12987</v>
      </c>
      <c r="C343" t="s">
        <v>12986</v>
      </c>
      <c r="D343" t="s">
        <v>555</v>
      </c>
      <c r="E343" t="s">
        <v>12981</v>
      </c>
    </row>
    <row r="344" spans="1:5" x14ac:dyDescent="0.2">
      <c r="A344" t="s">
        <v>12985</v>
      </c>
      <c r="B344" t="s">
        <v>12984</v>
      </c>
      <c r="C344" t="s">
        <v>12983</v>
      </c>
      <c r="D344" t="s">
        <v>12982</v>
      </c>
      <c r="E344" t="s">
        <v>12981</v>
      </c>
    </row>
    <row r="345" spans="1:5" x14ac:dyDescent="0.2">
      <c r="A345" t="s">
        <v>12980</v>
      </c>
      <c r="B345" t="s">
        <v>12979</v>
      </c>
      <c r="C345" t="s">
        <v>12978</v>
      </c>
      <c r="D345" t="s">
        <v>478</v>
      </c>
      <c r="E345" t="s">
        <v>12977</v>
      </c>
    </row>
    <row r="346" spans="1:5" x14ac:dyDescent="0.2">
      <c r="A346" t="s">
        <v>12976</v>
      </c>
      <c r="B346" t="s">
        <v>12975</v>
      </c>
      <c r="C346" t="s">
        <v>12974</v>
      </c>
      <c r="D346" t="s">
        <v>6236</v>
      </c>
      <c r="E346" t="s">
        <v>12973</v>
      </c>
    </row>
    <row r="347" spans="1:5" x14ac:dyDescent="0.2">
      <c r="A347" t="s">
        <v>12972</v>
      </c>
      <c r="B347" t="s">
        <v>12971</v>
      </c>
      <c r="C347" t="s">
        <v>12970</v>
      </c>
      <c r="D347" t="s">
        <v>147</v>
      </c>
      <c r="E347" t="s">
        <v>12969</v>
      </c>
    </row>
    <row r="348" spans="1:5" x14ac:dyDescent="0.2">
      <c r="A348" t="s">
        <v>12968</v>
      </c>
      <c r="B348" t="s">
        <v>12967</v>
      </c>
      <c r="C348" t="s">
        <v>12966</v>
      </c>
      <c r="D348" t="s">
        <v>438</v>
      </c>
      <c r="E348" t="s">
        <v>12965</v>
      </c>
    </row>
    <row r="349" spans="1:5" x14ac:dyDescent="0.2">
      <c r="A349" t="s">
        <v>12964</v>
      </c>
      <c r="B349" t="s">
        <v>12963</v>
      </c>
      <c r="C349" t="s">
        <v>12962</v>
      </c>
      <c r="D349" t="s">
        <v>111</v>
      </c>
      <c r="E349" t="s">
        <v>12961</v>
      </c>
    </row>
    <row r="350" spans="1:5" x14ac:dyDescent="0.2">
      <c r="A350" t="s">
        <v>12960</v>
      </c>
      <c r="B350" t="s">
        <v>12959</v>
      </c>
      <c r="C350" t="s">
        <v>12958</v>
      </c>
      <c r="D350" t="s">
        <v>634</v>
      </c>
      <c r="E350" t="s">
        <v>12957</v>
      </c>
    </row>
    <row r="351" spans="1:5" x14ac:dyDescent="0.2">
      <c r="A351" t="s">
        <v>12956</v>
      </c>
      <c r="B351" t="s">
        <v>12955</v>
      </c>
      <c r="C351" t="s">
        <v>12954</v>
      </c>
      <c r="D351" t="s">
        <v>591</v>
      </c>
      <c r="E351" t="s">
        <v>12953</v>
      </c>
    </row>
    <row r="352" spans="1:5" x14ac:dyDescent="0.2">
      <c r="A352" t="s">
        <v>12952</v>
      </c>
      <c r="B352" t="s">
        <v>12951</v>
      </c>
      <c r="C352" t="s">
        <v>12950</v>
      </c>
      <c r="D352" t="s">
        <v>2734</v>
      </c>
      <c r="E352" t="s">
        <v>12949</v>
      </c>
    </row>
    <row r="353" spans="1:5" x14ac:dyDescent="0.2">
      <c r="A353" t="s">
        <v>12948</v>
      </c>
      <c r="B353" t="s">
        <v>12947</v>
      </c>
      <c r="C353" t="s">
        <v>12946</v>
      </c>
      <c r="D353" t="s">
        <v>2172</v>
      </c>
      <c r="E353" t="s">
        <v>12945</v>
      </c>
    </row>
    <row r="354" spans="1:5" x14ac:dyDescent="0.2">
      <c r="A354" t="s">
        <v>12944</v>
      </c>
      <c r="B354" t="s">
        <v>12943</v>
      </c>
      <c r="C354" t="s">
        <v>12942</v>
      </c>
      <c r="D354" t="s">
        <v>4120</v>
      </c>
      <c r="E354" t="s">
        <v>12941</v>
      </c>
    </row>
    <row r="355" spans="1:5" x14ac:dyDescent="0.2">
      <c r="A355" t="s">
        <v>12940</v>
      </c>
      <c r="B355" t="s">
        <v>12939</v>
      </c>
      <c r="C355" t="s">
        <v>12938</v>
      </c>
      <c r="D355" t="s">
        <v>5313</v>
      </c>
      <c r="E355" t="s">
        <v>12934</v>
      </c>
    </row>
    <row r="356" spans="1:5" x14ac:dyDescent="0.2">
      <c r="A356" t="s">
        <v>12937</v>
      </c>
      <c r="B356" t="s">
        <v>12936</v>
      </c>
      <c r="C356" t="s">
        <v>12935</v>
      </c>
      <c r="D356" t="s">
        <v>374</v>
      </c>
      <c r="E356" t="s">
        <v>12934</v>
      </c>
    </row>
    <row r="357" spans="1:5" x14ac:dyDescent="0.2">
      <c r="A357" t="s">
        <v>12933</v>
      </c>
      <c r="B357" t="s">
        <v>12932</v>
      </c>
      <c r="C357" t="s">
        <v>12931</v>
      </c>
      <c r="D357" t="s">
        <v>1608</v>
      </c>
      <c r="E357" t="s">
        <v>12916</v>
      </c>
    </row>
    <row r="358" spans="1:5" x14ac:dyDescent="0.2">
      <c r="A358" t="s">
        <v>12930</v>
      </c>
      <c r="B358" t="s">
        <v>12929</v>
      </c>
      <c r="C358" t="s">
        <v>12928</v>
      </c>
      <c r="D358" t="s">
        <v>1517</v>
      </c>
      <c r="E358" t="s">
        <v>12916</v>
      </c>
    </row>
    <row r="359" spans="1:5" x14ac:dyDescent="0.2">
      <c r="A359" t="s">
        <v>12927</v>
      </c>
      <c r="B359" t="s">
        <v>12926</v>
      </c>
      <c r="C359" t="s">
        <v>12925</v>
      </c>
      <c r="D359" t="s">
        <v>591</v>
      </c>
      <c r="E359" t="s">
        <v>12916</v>
      </c>
    </row>
    <row r="360" spans="1:5" x14ac:dyDescent="0.2">
      <c r="A360" t="s">
        <v>12924</v>
      </c>
      <c r="B360" t="s">
        <v>12923</v>
      </c>
      <c r="C360" t="s">
        <v>12922</v>
      </c>
      <c r="D360" t="s">
        <v>12921</v>
      </c>
      <c r="E360" t="s">
        <v>12916</v>
      </c>
    </row>
    <row r="361" spans="1:5" x14ac:dyDescent="0.2">
      <c r="A361" t="s">
        <v>12920</v>
      </c>
      <c r="B361" t="s">
        <v>12919</v>
      </c>
      <c r="C361" t="s">
        <v>12918</v>
      </c>
      <c r="D361" t="s">
        <v>12917</v>
      </c>
      <c r="E361" t="s">
        <v>12916</v>
      </c>
    </row>
    <row r="362" spans="1:5" x14ac:dyDescent="0.2">
      <c r="A362" t="s">
        <v>12915</v>
      </c>
      <c r="B362" t="s">
        <v>12914</v>
      </c>
      <c r="C362" t="s">
        <v>12913</v>
      </c>
      <c r="D362" t="s">
        <v>539</v>
      </c>
      <c r="E362" t="s">
        <v>12912</v>
      </c>
    </row>
    <row r="363" spans="1:5" x14ac:dyDescent="0.2">
      <c r="A363" t="s">
        <v>12911</v>
      </c>
      <c r="B363" t="s">
        <v>12910</v>
      </c>
      <c r="C363" t="s">
        <v>12909</v>
      </c>
      <c r="D363" t="s">
        <v>1530</v>
      </c>
      <c r="E363" t="s">
        <v>12908</v>
      </c>
    </row>
    <row r="364" spans="1:5" x14ac:dyDescent="0.2">
      <c r="A364" t="s">
        <v>12907</v>
      </c>
      <c r="B364" t="s">
        <v>12906</v>
      </c>
      <c r="C364" t="s">
        <v>12905</v>
      </c>
      <c r="D364" t="s">
        <v>3321</v>
      </c>
      <c r="E364" t="s">
        <v>12904</v>
      </c>
    </row>
    <row r="365" spans="1:5" x14ac:dyDescent="0.2">
      <c r="A365" t="s">
        <v>16919</v>
      </c>
      <c r="B365" t="s">
        <v>16920</v>
      </c>
      <c r="C365" t="s">
        <v>16921</v>
      </c>
      <c r="D365" t="s">
        <v>2021</v>
      </c>
      <c r="E365" t="s">
        <v>16922</v>
      </c>
    </row>
    <row r="366" spans="1:5" x14ac:dyDescent="0.2">
      <c r="A366" t="s">
        <v>12903</v>
      </c>
      <c r="B366" t="s">
        <v>12902</v>
      </c>
      <c r="C366" t="s">
        <v>12901</v>
      </c>
      <c r="D366" t="s">
        <v>1269</v>
      </c>
      <c r="E366" t="s">
        <v>12900</v>
      </c>
    </row>
    <row r="367" spans="1:5" x14ac:dyDescent="0.2">
      <c r="A367" t="s">
        <v>12899</v>
      </c>
      <c r="B367" t="s">
        <v>12898</v>
      </c>
      <c r="C367" t="s">
        <v>12897</v>
      </c>
      <c r="D367" t="s">
        <v>1723</v>
      </c>
      <c r="E367" t="s">
        <v>12896</v>
      </c>
    </row>
    <row r="368" spans="1:5" x14ac:dyDescent="0.2">
      <c r="A368" t="s">
        <v>12895</v>
      </c>
      <c r="B368" t="s">
        <v>12894</v>
      </c>
      <c r="C368" t="s">
        <v>12893</v>
      </c>
      <c r="D368" t="s">
        <v>591</v>
      </c>
      <c r="E368" t="s">
        <v>12892</v>
      </c>
    </row>
    <row r="369" spans="1:5" x14ac:dyDescent="0.2">
      <c r="A369" t="s">
        <v>12891</v>
      </c>
      <c r="B369" t="s">
        <v>12890</v>
      </c>
      <c r="C369" t="s">
        <v>12889</v>
      </c>
      <c r="D369" t="s">
        <v>4799</v>
      </c>
      <c r="E369" t="s">
        <v>12888</v>
      </c>
    </row>
    <row r="370" spans="1:5" x14ac:dyDescent="0.2">
      <c r="A370" t="s">
        <v>12887</v>
      </c>
      <c r="B370" t="s">
        <v>12886</v>
      </c>
      <c r="C370" t="s">
        <v>12885</v>
      </c>
      <c r="D370" t="s">
        <v>263</v>
      </c>
      <c r="E370" t="s">
        <v>12884</v>
      </c>
    </row>
    <row r="371" spans="1:5" x14ac:dyDescent="0.2">
      <c r="A371" t="s">
        <v>12883</v>
      </c>
      <c r="B371" t="s">
        <v>12882</v>
      </c>
      <c r="C371" t="s">
        <v>12881</v>
      </c>
      <c r="D371" t="s">
        <v>12880</v>
      </c>
      <c r="E371" t="s">
        <v>12879</v>
      </c>
    </row>
    <row r="372" spans="1:5" x14ac:dyDescent="0.2">
      <c r="A372" t="s">
        <v>12878</v>
      </c>
      <c r="B372" t="s">
        <v>12877</v>
      </c>
      <c r="C372" t="s">
        <v>12876</v>
      </c>
      <c r="D372" t="s">
        <v>4943</v>
      </c>
      <c r="E372" t="s">
        <v>12866</v>
      </c>
    </row>
    <row r="373" spans="1:5" x14ac:dyDescent="0.2">
      <c r="A373" t="s">
        <v>12875</v>
      </c>
      <c r="B373" t="s">
        <v>12874</v>
      </c>
      <c r="C373" t="s">
        <v>12873</v>
      </c>
      <c r="D373" t="s">
        <v>12872</v>
      </c>
      <c r="E373" t="s">
        <v>12866</v>
      </c>
    </row>
    <row r="374" spans="1:5" x14ac:dyDescent="0.2">
      <c r="A374" t="s">
        <v>17240</v>
      </c>
      <c r="B374" t="s">
        <v>12871</v>
      </c>
      <c r="C374" t="s">
        <v>12870</v>
      </c>
      <c r="D374" t="s">
        <v>1170</v>
      </c>
      <c r="E374" t="s">
        <v>12866</v>
      </c>
    </row>
    <row r="375" spans="1:5" x14ac:dyDescent="0.2">
      <c r="A375" t="s">
        <v>12869</v>
      </c>
      <c r="B375" t="s">
        <v>12868</v>
      </c>
      <c r="C375" t="s">
        <v>12867</v>
      </c>
      <c r="D375" t="s">
        <v>1294</v>
      </c>
      <c r="E375" t="s">
        <v>12866</v>
      </c>
    </row>
    <row r="376" spans="1:5" x14ac:dyDescent="0.2">
      <c r="A376" t="s">
        <v>12865</v>
      </c>
      <c r="B376" t="s">
        <v>12864</v>
      </c>
      <c r="C376" t="s">
        <v>12863</v>
      </c>
      <c r="D376" t="s">
        <v>248</v>
      </c>
      <c r="E376" t="s">
        <v>12862</v>
      </c>
    </row>
    <row r="377" spans="1:5" x14ac:dyDescent="0.2">
      <c r="A377" t="s">
        <v>12861</v>
      </c>
      <c r="B377" t="s">
        <v>12860</v>
      </c>
      <c r="C377" t="s">
        <v>12859</v>
      </c>
      <c r="D377" t="s">
        <v>12858</v>
      </c>
      <c r="E377" t="s">
        <v>12857</v>
      </c>
    </row>
    <row r="378" spans="1:5" x14ac:dyDescent="0.2">
      <c r="A378" t="s">
        <v>12856</v>
      </c>
      <c r="B378" t="s">
        <v>12855</v>
      </c>
      <c r="C378" t="s">
        <v>12854</v>
      </c>
      <c r="D378" t="s">
        <v>127</v>
      </c>
      <c r="E378" t="s">
        <v>12853</v>
      </c>
    </row>
    <row r="379" spans="1:5" x14ac:dyDescent="0.2">
      <c r="A379" t="s">
        <v>12852</v>
      </c>
      <c r="B379" t="s">
        <v>12851</v>
      </c>
      <c r="C379" t="s">
        <v>12850</v>
      </c>
      <c r="D379" t="s">
        <v>147</v>
      </c>
      <c r="E379" t="s">
        <v>12845</v>
      </c>
    </row>
    <row r="380" spans="1:5" x14ac:dyDescent="0.2">
      <c r="A380" t="s">
        <v>12849</v>
      </c>
      <c r="B380" t="s">
        <v>12848</v>
      </c>
      <c r="C380" t="s">
        <v>12847</v>
      </c>
      <c r="D380" t="s">
        <v>12846</v>
      </c>
      <c r="E380" t="s">
        <v>12845</v>
      </c>
    </row>
    <row r="381" spans="1:5" x14ac:dyDescent="0.2">
      <c r="A381" t="s">
        <v>12844</v>
      </c>
      <c r="B381" t="s">
        <v>12843</v>
      </c>
      <c r="C381" t="s">
        <v>12842</v>
      </c>
      <c r="D381" t="s">
        <v>12841</v>
      </c>
      <c r="E381" t="s">
        <v>12840</v>
      </c>
    </row>
    <row r="382" spans="1:5" x14ac:dyDescent="0.2">
      <c r="A382" t="s">
        <v>14590</v>
      </c>
      <c r="B382" t="s">
        <v>14409</v>
      </c>
      <c r="C382" t="s">
        <v>14410</v>
      </c>
      <c r="D382" t="s">
        <v>1170</v>
      </c>
      <c r="E382" t="s">
        <v>14411</v>
      </c>
    </row>
    <row r="383" spans="1:5" x14ac:dyDescent="0.2">
      <c r="A383" t="s">
        <v>12839</v>
      </c>
      <c r="B383" t="s">
        <v>12838</v>
      </c>
      <c r="C383" t="s">
        <v>12837</v>
      </c>
      <c r="D383" t="s">
        <v>3263</v>
      </c>
      <c r="E383" t="s">
        <v>12833</v>
      </c>
    </row>
    <row r="384" spans="1:5" x14ac:dyDescent="0.2">
      <c r="A384" t="s">
        <v>12836</v>
      </c>
      <c r="B384" t="s">
        <v>12835</v>
      </c>
      <c r="C384" t="s">
        <v>12834</v>
      </c>
      <c r="D384" t="s">
        <v>5185</v>
      </c>
      <c r="E384" t="s">
        <v>12833</v>
      </c>
    </row>
    <row r="385" spans="1:5" x14ac:dyDescent="0.2">
      <c r="A385" t="s">
        <v>12832</v>
      </c>
      <c r="B385" t="s">
        <v>12831</v>
      </c>
      <c r="C385" t="s">
        <v>12830</v>
      </c>
      <c r="D385" t="s">
        <v>12829</v>
      </c>
      <c r="E385" t="s">
        <v>12828</v>
      </c>
    </row>
    <row r="386" spans="1:5" x14ac:dyDescent="0.2">
      <c r="A386" t="s">
        <v>12827</v>
      </c>
      <c r="B386" t="s">
        <v>12826</v>
      </c>
      <c r="C386" t="s">
        <v>12825</v>
      </c>
      <c r="D386" t="s">
        <v>12824</v>
      </c>
      <c r="E386" t="s">
        <v>12823</v>
      </c>
    </row>
    <row r="387" spans="1:5" x14ac:dyDescent="0.2">
      <c r="A387" t="s">
        <v>12822</v>
      </c>
      <c r="B387" t="s">
        <v>12821</v>
      </c>
      <c r="C387" t="s">
        <v>12820</v>
      </c>
      <c r="D387" t="s">
        <v>655</v>
      </c>
      <c r="E387" t="s">
        <v>12819</v>
      </c>
    </row>
    <row r="388" spans="1:5" x14ac:dyDescent="0.2">
      <c r="A388" t="s">
        <v>12818</v>
      </c>
      <c r="B388" t="s">
        <v>12817</v>
      </c>
      <c r="C388" t="s">
        <v>12816</v>
      </c>
      <c r="D388" t="s">
        <v>596</v>
      </c>
      <c r="E388" t="s">
        <v>12815</v>
      </c>
    </row>
    <row r="389" spans="1:5" x14ac:dyDescent="0.2">
      <c r="A389" t="s">
        <v>12814</v>
      </c>
      <c r="B389" t="s">
        <v>12813</v>
      </c>
      <c r="C389" t="s">
        <v>12812</v>
      </c>
      <c r="D389" t="s">
        <v>331</v>
      </c>
      <c r="E389" t="s">
        <v>12811</v>
      </c>
    </row>
    <row r="390" spans="1:5" x14ac:dyDescent="0.2">
      <c r="A390" t="s">
        <v>12810</v>
      </c>
      <c r="B390" t="s">
        <v>12809</v>
      </c>
      <c r="C390" t="s">
        <v>12808</v>
      </c>
      <c r="D390" t="s">
        <v>496</v>
      </c>
      <c r="E390" t="s">
        <v>12807</v>
      </c>
    </row>
    <row r="391" spans="1:5" x14ac:dyDescent="0.2">
      <c r="A391" t="s">
        <v>12806</v>
      </c>
      <c r="B391" t="s">
        <v>12805</v>
      </c>
      <c r="C391" t="s">
        <v>12804</v>
      </c>
      <c r="D391" t="s">
        <v>11691</v>
      </c>
      <c r="E391" t="s">
        <v>12803</v>
      </c>
    </row>
    <row r="392" spans="1:5" x14ac:dyDescent="0.2">
      <c r="A392" t="s">
        <v>12802</v>
      </c>
      <c r="B392" t="s">
        <v>12801</v>
      </c>
      <c r="C392" t="s">
        <v>12800</v>
      </c>
      <c r="D392" t="s">
        <v>12799</v>
      </c>
      <c r="E392" t="s">
        <v>12798</v>
      </c>
    </row>
    <row r="393" spans="1:5" x14ac:dyDescent="0.2">
      <c r="A393" t="s">
        <v>12797</v>
      </c>
      <c r="B393" t="s">
        <v>12796</v>
      </c>
      <c r="C393" t="s">
        <v>12795</v>
      </c>
      <c r="D393" t="s">
        <v>442</v>
      </c>
      <c r="E393" t="s">
        <v>12794</v>
      </c>
    </row>
    <row r="394" spans="1:5" x14ac:dyDescent="0.2">
      <c r="A394" t="s">
        <v>12793</v>
      </c>
      <c r="B394" t="s">
        <v>12792</v>
      </c>
      <c r="C394" t="s">
        <v>12791</v>
      </c>
      <c r="D394" t="s">
        <v>935</v>
      </c>
      <c r="E394" t="s">
        <v>12790</v>
      </c>
    </row>
    <row r="395" spans="1:5" x14ac:dyDescent="0.2">
      <c r="A395" t="s">
        <v>12789</v>
      </c>
      <c r="B395" t="s">
        <v>12788</v>
      </c>
      <c r="C395" t="s">
        <v>12787</v>
      </c>
      <c r="D395" t="s">
        <v>905</v>
      </c>
      <c r="E395" t="s">
        <v>12786</v>
      </c>
    </row>
    <row r="396" spans="1:5" x14ac:dyDescent="0.2">
      <c r="A396" t="s">
        <v>12785</v>
      </c>
      <c r="B396" t="s">
        <v>12784</v>
      </c>
      <c r="C396" t="s">
        <v>12783</v>
      </c>
      <c r="D396" t="s">
        <v>2632</v>
      </c>
      <c r="E396" t="s">
        <v>12782</v>
      </c>
    </row>
    <row r="397" spans="1:5" x14ac:dyDescent="0.2">
      <c r="A397" t="s">
        <v>12781</v>
      </c>
      <c r="B397" t="s">
        <v>12780</v>
      </c>
      <c r="C397" t="s">
        <v>12779</v>
      </c>
      <c r="D397" t="s">
        <v>726</v>
      </c>
      <c r="E397" t="s">
        <v>12778</v>
      </c>
    </row>
    <row r="398" spans="1:5" x14ac:dyDescent="0.2">
      <c r="A398" t="s">
        <v>12777</v>
      </c>
      <c r="B398" t="s">
        <v>12776</v>
      </c>
      <c r="C398" t="s">
        <v>12775</v>
      </c>
      <c r="D398" t="s">
        <v>12774</v>
      </c>
      <c r="E398" t="s">
        <v>12769</v>
      </c>
    </row>
    <row r="399" spans="1:5" x14ac:dyDescent="0.2">
      <c r="A399" t="s">
        <v>12773</v>
      </c>
      <c r="B399" t="s">
        <v>12772</v>
      </c>
      <c r="C399" t="s">
        <v>12771</v>
      </c>
      <c r="D399" t="s">
        <v>12770</v>
      </c>
      <c r="E399" t="s">
        <v>12769</v>
      </c>
    </row>
    <row r="400" spans="1:5" x14ac:dyDescent="0.2">
      <c r="A400" t="s">
        <v>12768</v>
      </c>
      <c r="B400" t="s">
        <v>12767</v>
      </c>
      <c r="C400" t="s">
        <v>12766</v>
      </c>
      <c r="D400" t="s">
        <v>248</v>
      </c>
      <c r="E400" t="s">
        <v>12765</v>
      </c>
    </row>
    <row r="401" spans="1:5" x14ac:dyDescent="0.2">
      <c r="A401" t="s">
        <v>12764</v>
      </c>
      <c r="B401" t="s">
        <v>12763</v>
      </c>
      <c r="C401" t="s">
        <v>12762</v>
      </c>
      <c r="D401" t="s">
        <v>12761</v>
      </c>
      <c r="E401" t="s">
        <v>12760</v>
      </c>
    </row>
    <row r="402" spans="1:5" x14ac:dyDescent="0.2">
      <c r="A402" t="s">
        <v>12759</v>
      </c>
      <c r="B402" t="s">
        <v>12758</v>
      </c>
      <c r="C402" t="s">
        <v>12757</v>
      </c>
      <c r="D402" t="s">
        <v>147</v>
      </c>
      <c r="E402" t="s">
        <v>12753</v>
      </c>
    </row>
    <row r="403" spans="1:5" x14ac:dyDescent="0.2">
      <c r="A403" t="s">
        <v>12756</v>
      </c>
      <c r="B403" t="s">
        <v>12755</v>
      </c>
      <c r="C403" t="s">
        <v>12754</v>
      </c>
      <c r="D403" t="s">
        <v>4708</v>
      </c>
      <c r="E403" t="s">
        <v>12753</v>
      </c>
    </row>
    <row r="404" spans="1:5" x14ac:dyDescent="0.2">
      <c r="A404" t="s">
        <v>12752</v>
      </c>
      <c r="B404" t="s">
        <v>12751</v>
      </c>
      <c r="C404" t="s">
        <v>12750</v>
      </c>
      <c r="D404" t="s">
        <v>12749</v>
      </c>
      <c r="E404" t="s">
        <v>12748</v>
      </c>
    </row>
    <row r="405" spans="1:5" x14ac:dyDescent="0.2">
      <c r="A405" t="s">
        <v>12747</v>
      </c>
      <c r="B405" t="s">
        <v>12746</v>
      </c>
      <c r="C405" t="s">
        <v>12745</v>
      </c>
      <c r="D405" t="s">
        <v>374</v>
      </c>
      <c r="E405" t="s">
        <v>12744</v>
      </c>
    </row>
    <row r="406" spans="1:5" x14ac:dyDescent="0.2">
      <c r="A406" t="s">
        <v>12743</v>
      </c>
      <c r="B406" t="s">
        <v>12742</v>
      </c>
      <c r="C406" t="s">
        <v>12741</v>
      </c>
      <c r="D406" t="s">
        <v>12740</v>
      </c>
      <c r="E406" t="s">
        <v>12735</v>
      </c>
    </row>
    <row r="407" spans="1:5" x14ac:dyDescent="0.2">
      <c r="A407" t="s">
        <v>12739</v>
      </c>
      <c r="B407" t="s">
        <v>12738</v>
      </c>
      <c r="C407" t="s">
        <v>12737</v>
      </c>
      <c r="D407" t="s">
        <v>12736</v>
      </c>
      <c r="E407" t="s">
        <v>12735</v>
      </c>
    </row>
    <row r="408" spans="1:5" x14ac:dyDescent="0.2">
      <c r="A408" t="s">
        <v>12730</v>
      </c>
      <c r="B408" t="s">
        <v>12729</v>
      </c>
      <c r="C408" t="s">
        <v>12728</v>
      </c>
      <c r="D408" t="s">
        <v>12727</v>
      </c>
      <c r="E408" t="s">
        <v>3579</v>
      </c>
    </row>
    <row r="409" spans="1:5" x14ac:dyDescent="0.2">
      <c r="A409" t="s">
        <v>17976</v>
      </c>
      <c r="B409" t="s">
        <v>17977</v>
      </c>
      <c r="C409" t="s">
        <v>17978</v>
      </c>
      <c r="D409" t="s">
        <v>235</v>
      </c>
      <c r="E409" t="s">
        <v>12722</v>
      </c>
    </row>
    <row r="410" spans="1:5" x14ac:dyDescent="0.2">
      <c r="A410" t="s">
        <v>12726</v>
      </c>
      <c r="B410" t="s">
        <v>12725</v>
      </c>
      <c r="C410" t="s">
        <v>12724</v>
      </c>
      <c r="D410" t="s">
        <v>12723</v>
      </c>
      <c r="E410" t="s">
        <v>12722</v>
      </c>
    </row>
    <row r="411" spans="1:5" x14ac:dyDescent="0.2">
      <c r="A411" t="s">
        <v>14329</v>
      </c>
      <c r="B411" t="s">
        <v>14330</v>
      </c>
      <c r="C411" t="s">
        <v>14331</v>
      </c>
      <c r="D411" t="s">
        <v>14332</v>
      </c>
      <c r="E411" t="s">
        <v>12721</v>
      </c>
    </row>
    <row r="412" spans="1:5" x14ac:dyDescent="0.2">
      <c r="A412" t="s">
        <v>12720</v>
      </c>
      <c r="B412" t="s">
        <v>12719</v>
      </c>
      <c r="C412" t="s">
        <v>12718</v>
      </c>
      <c r="D412" t="s">
        <v>12717</v>
      </c>
      <c r="E412" t="s">
        <v>12716</v>
      </c>
    </row>
    <row r="413" spans="1:5" x14ac:dyDescent="0.2">
      <c r="A413" t="s">
        <v>12715</v>
      </c>
      <c r="B413" t="s">
        <v>12714</v>
      </c>
      <c r="C413" t="s">
        <v>12713</v>
      </c>
      <c r="D413" t="s">
        <v>315</v>
      </c>
      <c r="E413" t="s">
        <v>12709</v>
      </c>
    </row>
    <row r="414" spans="1:5" x14ac:dyDescent="0.2">
      <c r="A414" t="s">
        <v>12712</v>
      </c>
      <c r="B414" t="s">
        <v>12711</v>
      </c>
      <c r="C414" t="s">
        <v>12710</v>
      </c>
      <c r="D414" t="s">
        <v>322</v>
      </c>
      <c r="E414" t="s">
        <v>12709</v>
      </c>
    </row>
    <row r="415" spans="1:5" x14ac:dyDescent="0.2">
      <c r="A415" t="s">
        <v>12708</v>
      </c>
      <c r="B415" t="s">
        <v>12707</v>
      </c>
      <c r="C415" t="s">
        <v>12706</v>
      </c>
      <c r="D415" t="s">
        <v>1141</v>
      </c>
      <c r="E415" t="s">
        <v>12705</v>
      </c>
    </row>
    <row r="416" spans="1:5" x14ac:dyDescent="0.2">
      <c r="A416" t="s">
        <v>12704</v>
      </c>
      <c r="B416" t="s">
        <v>12703</v>
      </c>
      <c r="C416" t="s">
        <v>12702</v>
      </c>
      <c r="D416" t="s">
        <v>12006</v>
      </c>
      <c r="E416" t="s">
        <v>12701</v>
      </c>
    </row>
    <row r="417" spans="1:5" x14ac:dyDescent="0.2">
      <c r="A417" t="s">
        <v>12700</v>
      </c>
      <c r="B417" t="s">
        <v>12699</v>
      </c>
      <c r="C417" t="s">
        <v>12698</v>
      </c>
      <c r="D417" t="s">
        <v>926</v>
      </c>
      <c r="E417" t="s">
        <v>12697</v>
      </c>
    </row>
    <row r="418" spans="1:5" x14ac:dyDescent="0.2">
      <c r="A418" t="s">
        <v>12696</v>
      </c>
      <c r="B418" t="s">
        <v>12695</v>
      </c>
      <c r="C418" t="s">
        <v>12694</v>
      </c>
      <c r="D418" t="s">
        <v>12693</v>
      </c>
      <c r="E418" t="s">
        <v>12692</v>
      </c>
    </row>
    <row r="419" spans="1:5" x14ac:dyDescent="0.2">
      <c r="A419" t="s">
        <v>12691</v>
      </c>
      <c r="B419" t="s">
        <v>12690</v>
      </c>
      <c r="C419" t="s">
        <v>12689</v>
      </c>
      <c r="D419" t="s">
        <v>5051</v>
      </c>
      <c r="E419" t="s">
        <v>12688</v>
      </c>
    </row>
    <row r="420" spans="1:5" x14ac:dyDescent="0.2">
      <c r="A420" t="s">
        <v>12687</v>
      </c>
      <c r="B420" t="s">
        <v>12686</v>
      </c>
      <c r="C420" t="s">
        <v>12685</v>
      </c>
      <c r="D420" t="s">
        <v>5841</v>
      </c>
      <c r="E420" t="s">
        <v>12684</v>
      </c>
    </row>
    <row r="421" spans="1:5" x14ac:dyDescent="0.2">
      <c r="A421" t="s">
        <v>12683</v>
      </c>
      <c r="B421" t="s">
        <v>12682</v>
      </c>
      <c r="C421" t="s">
        <v>12681</v>
      </c>
      <c r="D421" t="s">
        <v>133</v>
      </c>
      <c r="E421" t="s">
        <v>12680</v>
      </c>
    </row>
    <row r="422" spans="1:5" x14ac:dyDescent="0.2">
      <c r="A422" t="s">
        <v>12679</v>
      </c>
      <c r="B422" t="s">
        <v>12678</v>
      </c>
      <c r="C422" t="s">
        <v>12677</v>
      </c>
      <c r="D422" t="s">
        <v>103</v>
      </c>
      <c r="E422" t="s">
        <v>12676</v>
      </c>
    </row>
    <row r="423" spans="1:5" x14ac:dyDescent="0.2">
      <c r="A423" t="s">
        <v>12675</v>
      </c>
      <c r="B423" t="s">
        <v>12674</v>
      </c>
      <c r="C423" t="s">
        <v>12673</v>
      </c>
      <c r="D423" t="s">
        <v>4240</v>
      </c>
      <c r="E423" t="s">
        <v>12672</v>
      </c>
    </row>
    <row r="424" spans="1:5" x14ac:dyDescent="0.2">
      <c r="A424" t="s">
        <v>12671</v>
      </c>
      <c r="B424" t="s">
        <v>12670</v>
      </c>
      <c r="C424" t="s">
        <v>12669</v>
      </c>
      <c r="D424" t="s">
        <v>353</v>
      </c>
      <c r="E424" t="s">
        <v>12668</v>
      </c>
    </row>
    <row r="425" spans="1:5" x14ac:dyDescent="0.2">
      <c r="A425" t="s">
        <v>12667</v>
      </c>
      <c r="B425" t="s">
        <v>12666</v>
      </c>
      <c r="C425" t="s">
        <v>12665</v>
      </c>
      <c r="D425" t="s">
        <v>1238</v>
      </c>
      <c r="E425" t="s">
        <v>12664</v>
      </c>
    </row>
    <row r="426" spans="1:5" x14ac:dyDescent="0.2">
      <c r="A426" t="s">
        <v>12663</v>
      </c>
      <c r="B426" t="s">
        <v>12662</v>
      </c>
      <c r="C426" t="s">
        <v>12661</v>
      </c>
      <c r="D426" t="s">
        <v>211</v>
      </c>
      <c r="E426" t="s">
        <v>12660</v>
      </c>
    </row>
    <row r="427" spans="1:5" x14ac:dyDescent="0.2">
      <c r="A427" t="s">
        <v>12659</v>
      </c>
      <c r="B427" t="s">
        <v>12658</v>
      </c>
      <c r="C427" t="s">
        <v>12657</v>
      </c>
      <c r="D427" t="s">
        <v>363</v>
      </c>
      <c r="E427" t="s">
        <v>12656</v>
      </c>
    </row>
    <row r="428" spans="1:5" x14ac:dyDescent="0.2">
      <c r="A428" t="s">
        <v>12655</v>
      </c>
      <c r="B428" t="s">
        <v>12654</v>
      </c>
      <c r="C428" t="s">
        <v>12653</v>
      </c>
      <c r="D428" t="s">
        <v>706</v>
      </c>
      <c r="E428" t="s">
        <v>12652</v>
      </c>
    </row>
    <row r="429" spans="1:5" x14ac:dyDescent="0.2">
      <c r="A429" t="s">
        <v>12651</v>
      </c>
      <c r="B429" t="s">
        <v>12650</v>
      </c>
      <c r="C429" t="s">
        <v>12649</v>
      </c>
      <c r="D429" t="s">
        <v>12648</v>
      </c>
      <c r="E429" t="s">
        <v>12647</v>
      </c>
    </row>
    <row r="430" spans="1:5" x14ac:dyDescent="0.2">
      <c r="A430" t="s">
        <v>12646</v>
      </c>
      <c r="B430" t="s">
        <v>12645</v>
      </c>
      <c r="C430" t="s">
        <v>12644</v>
      </c>
      <c r="D430" t="s">
        <v>107</v>
      </c>
      <c r="E430" t="s">
        <v>12643</v>
      </c>
    </row>
    <row r="431" spans="1:5" x14ac:dyDescent="0.2">
      <c r="A431" t="s">
        <v>17979</v>
      </c>
      <c r="B431" t="s">
        <v>17980</v>
      </c>
      <c r="C431" t="s">
        <v>17981</v>
      </c>
      <c r="D431" t="s">
        <v>2766</v>
      </c>
      <c r="E431" t="s">
        <v>17982</v>
      </c>
    </row>
    <row r="432" spans="1:5" x14ac:dyDescent="0.2">
      <c r="A432" t="s">
        <v>12642</v>
      </c>
      <c r="B432" t="s">
        <v>12641</v>
      </c>
      <c r="C432" t="s">
        <v>12640</v>
      </c>
      <c r="D432" t="s">
        <v>11634</v>
      </c>
      <c r="E432" t="s">
        <v>12639</v>
      </c>
    </row>
    <row r="433" spans="1:5" x14ac:dyDescent="0.2">
      <c r="A433" t="s">
        <v>12638</v>
      </c>
      <c r="B433" t="s">
        <v>12637</v>
      </c>
      <c r="C433" t="s">
        <v>12636</v>
      </c>
      <c r="D433" t="s">
        <v>438</v>
      </c>
      <c r="E433" t="s">
        <v>12635</v>
      </c>
    </row>
    <row r="434" spans="1:5" x14ac:dyDescent="0.2">
      <c r="A434" t="s">
        <v>12634</v>
      </c>
      <c r="B434" t="s">
        <v>12633</v>
      </c>
      <c r="C434" t="s">
        <v>12632</v>
      </c>
      <c r="D434" t="s">
        <v>1933</v>
      </c>
      <c r="E434" t="s">
        <v>12624</v>
      </c>
    </row>
    <row r="435" spans="1:5" x14ac:dyDescent="0.2">
      <c r="A435" t="s">
        <v>12631</v>
      </c>
      <c r="B435" t="s">
        <v>12630</v>
      </c>
      <c r="C435" t="s">
        <v>12629</v>
      </c>
      <c r="D435" t="s">
        <v>5345</v>
      </c>
      <c r="E435" t="s">
        <v>12624</v>
      </c>
    </row>
    <row r="436" spans="1:5" x14ac:dyDescent="0.2">
      <c r="A436" t="s">
        <v>12628</v>
      </c>
      <c r="B436" t="s">
        <v>12627</v>
      </c>
      <c r="C436" t="s">
        <v>12626</v>
      </c>
      <c r="D436" t="s">
        <v>12625</v>
      </c>
      <c r="E436" t="s">
        <v>12624</v>
      </c>
    </row>
    <row r="437" spans="1:5" x14ac:dyDescent="0.2">
      <c r="A437" t="s">
        <v>12623</v>
      </c>
      <c r="B437" t="s">
        <v>12622</v>
      </c>
      <c r="C437" t="s">
        <v>12621</v>
      </c>
      <c r="D437" t="s">
        <v>7993</v>
      </c>
      <c r="E437" t="s">
        <v>12620</v>
      </c>
    </row>
    <row r="438" spans="1:5" x14ac:dyDescent="0.2">
      <c r="A438" t="s">
        <v>12619</v>
      </c>
      <c r="B438" t="s">
        <v>12618</v>
      </c>
      <c r="C438" t="s">
        <v>12617</v>
      </c>
      <c r="D438" t="s">
        <v>12616</v>
      </c>
      <c r="E438" t="s">
        <v>12615</v>
      </c>
    </row>
    <row r="439" spans="1:5" x14ac:dyDescent="0.2">
      <c r="A439" t="s">
        <v>16923</v>
      </c>
      <c r="B439" t="s">
        <v>12614</v>
      </c>
      <c r="C439" t="s">
        <v>12613</v>
      </c>
      <c r="D439" t="s">
        <v>557</v>
      </c>
      <c r="E439" t="s">
        <v>12612</v>
      </c>
    </row>
    <row r="440" spans="1:5" x14ac:dyDescent="0.2">
      <c r="A440" t="s">
        <v>12611</v>
      </c>
      <c r="B440" t="s">
        <v>12610</v>
      </c>
      <c r="C440" t="s">
        <v>12609</v>
      </c>
      <c r="D440" t="s">
        <v>591</v>
      </c>
      <c r="E440" t="s">
        <v>12608</v>
      </c>
    </row>
    <row r="441" spans="1:5" x14ac:dyDescent="0.2">
      <c r="A441" t="s">
        <v>12607</v>
      </c>
      <c r="B441" t="s">
        <v>12606</v>
      </c>
      <c r="C441" t="s">
        <v>12605</v>
      </c>
      <c r="D441" t="s">
        <v>777</v>
      </c>
      <c r="E441" t="s">
        <v>12600</v>
      </c>
    </row>
    <row r="442" spans="1:5" x14ac:dyDescent="0.2">
      <c r="A442" t="s">
        <v>12604</v>
      </c>
      <c r="B442" t="s">
        <v>12603</v>
      </c>
      <c r="C442" t="s">
        <v>12602</v>
      </c>
      <c r="D442" t="s">
        <v>12601</v>
      </c>
      <c r="E442" t="s">
        <v>12600</v>
      </c>
    </row>
    <row r="443" spans="1:5" x14ac:dyDescent="0.2">
      <c r="A443" t="s">
        <v>12599</v>
      </c>
      <c r="B443" t="s">
        <v>12598</v>
      </c>
      <c r="C443" t="s">
        <v>12597</v>
      </c>
      <c r="D443" t="s">
        <v>591</v>
      </c>
      <c r="E443" t="s">
        <v>12592</v>
      </c>
    </row>
    <row r="444" spans="1:5" x14ac:dyDescent="0.2">
      <c r="A444" t="s">
        <v>12596</v>
      </c>
      <c r="B444" t="s">
        <v>12595</v>
      </c>
      <c r="C444" t="s">
        <v>12594</v>
      </c>
      <c r="D444" t="s">
        <v>12593</v>
      </c>
      <c r="E444" t="s">
        <v>12592</v>
      </c>
    </row>
    <row r="445" spans="1:5" x14ac:dyDescent="0.2">
      <c r="A445" t="s">
        <v>12591</v>
      </c>
      <c r="B445" t="s">
        <v>12590</v>
      </c>
      <c r="C445" t="s">
        <v>12589</v>
      </c>
      <c r="D445" t="s">
        <v>12588</v>
      </c>
      <c r="E445" t="s">
        <v>12587</v>
      </c>
    </row>
    <row r="446" spans="1:5" x14ac:dyDescent="0.2">
      <c r="A446" t="s">
        <v>12586</v>
      </c>
      <c r="B446" t="s">
        <v>12585</v>
      </c>
      <c r="C446" t="s">
        <v>12584</v>
      </c>
      <c r="D446" t="s">
        <v>107</v>
      </c>
      <c r="E446" t="s">
        <v>12583</v>
      </c>
    </row>
    <row r="447" spans="1:5" x14ac:dyDescent="0.2">
      <c r="A447" t="s">
        <v>12582</v>
      </c>
      <c r="B447" t="s">
        <v>12581</v>
      </c>
      <c r="C447" t="s">
        <v>12580</v>
      </c>
      <c r="D447" t="s">
        <v>2632</v>
      </c>
      <c r="E447" t="s">
        <v>12579</v>
      </c>
    </row>
    <row r="448" spans="1:5" x14ac:dyDescent="0.2">
      <c r="A448" t="s">
        <v>12578</v>
      </c>
      <c r="B448" t="s">
        <v>12577</v>
      </c>
      <c r="C448" t="s">
        <v>12576</v>
      </c>
      <c r="D448" t="s">
        <v>4943</v>
      </c>
      <c r="E448" t="s">
        <v>12575</v>
      </c>
    </row>
    <row r="449" spans="1:5" x14ac:dyDescent="0.2">
      <c r="A449" t="s">
        <v>12574</v>
      </c>
      <c r="B449" t="s">
        <v>12573</v>
      </c>
      <c r="C449" t="s">
        <v>12572</v>
      </c>
      <c r="D449" t="s">
        <v>307</v>
      </c>
      <c r="E449" t="s">
        <v>12568</v>
      </c>
    </row>
    <row r="450" spans="1:5" x14ac:dyDescent="0.2">
      <c r="A450" t="s">
        <v>12571</v>
      </c>
      <c r="B450" t="s">
        <v>12570</v>
      </c>
      <c r="C450" t="s">
        <v>12569</v>
      </c>
      <c r="D450" t="s">
        <v>3936</v>
      </c>
      <c r="E450" t="s">
        <v>12568</v>
      </c>
    </row>
    <row r="451" spans="1:5" x14ac:dyDescent="0.2">
      <c r="A451" t="s">
        <v>12567</v>
      </c>
      <c r="B451" t="s">
        <v>12566</v>
      </c>
      <c r="C451" t="s">
        <v>12565</v>
      </c>
      <c r="D451" t="s">
        <v>12564</v>
      </c>
      <c r="E451" t="s">
        <v>12563</v>
      </c>
    </row>
    <row r="452" spans="1:5" x14ac:dyDescent="0.2">
      <c r="A452" t="s">
        <v>12562</v>
      </c>
      <c r="B452" t="s">
        <v>12561</v>
      </c>
      <c r="C452" t="s">
        <v>12560</v>
      </c>
      <c r="D452" t="s">
        <v>12559</v>
      </c>
      <c r="E452" t="s">
        <v>12558</v>
      </c>
    </row>
    <row r="453" spans="1:5" x14ac:dyDescent="0.2">
      <c r="A453" t="s">
        <v>12557</v>
      </c>
      <c r="B453" t="s">
        <v>12556</v>
      </c>
      <c r="C453" t="s">
        <v>12555</v>
      </c>
      <c r="D453" t="s">
        <v>12554</v>
      </c>
      <c r="E453" t="s">
        <v>12553</v>
      </c>
    </row>
    <row r="454" spans="1:5" x14ac:dyDescent="0.2">
      <c r="A454" t="s">
        <v>12552</v>
      </c>
      <c r="B454" t="s">
        <v>12551</v>
      </c>
      <c r="C454" t="s">
        <v>12550</v>
      </c>
      <c r="D454" t="s">
        <v>3936</v>
      </c>
      <c r="E454" t="s">
        <v>12549</v>
      </c>
    </row>
    <row r="455" spans="1:5" x14ac:dyDescent="0.2">
      <c r="A455" t="s">
        <v>16924</v>
      </c>
      <c r="B455" t="s">
        <v>16925</v>
      </c>
      <c r="C455" t="s">
        <v>16926</v>
      </c>
      <c r="D455" t="s">
        <v>543</v>
      </c>
      <c r="E455" t="s">
        <v>16927</v>
      </c>
    </row>
    <row r="456" spans="1:5" x14ac:dyDescent="0.2">
      <c r="A456" t="s">
        <v>12548</v>
      </c>
      <c r="B456" t="s">
        <v>12547</v>
      </c>
      <c r="C456" t="s">
        <v>12546</v>
      </c>
      <c r="D456" t="s">
        <v>744</v>
      </c>
      <c r="E456" t="s">
        <v>12545</v>
      </c>
    </row>
    <row r="457" spans="1:5" x14ac:dyDescent="0.2">
      <c r="A457" t="s">
        <v>12544</v>
      </c>
      <c r="B457" t="s">
        <v>12543</v>
      </c>
      <c r="C457" t="s">
        <v>12542</v>
      </c>
      <c r="D457" t="s">
        <v>12541</v>
      </c>
      <c r="E457" t="s">
        <v>12540</v>
      </c>
    </row>
    <row r="458" spans="1:5" x14ac:dyDescent="0.2">
      <c r="A458" t="s">
        <v>12539</v>
      </c>
      <c r="B458" t="s">
        <v>12538</v>
      </c>
      <c r="C458" t="s">
        <v>12537</v>
      </c>
      <c r="D458" t="s">
        <v>12536</v>
      </c>
      <c r="E458" t="s">
        <v>12531</v>
      </c>
    </row>
    <row r="459" spans="1:5" x14ac:dyDescent="0.2">
      <c r="A459" t="s">
        <v>12535</v>
      </c>
      <c r="B459" t="s">
        <v>12534</v>
      </c>
      <c r="C459" t="s">
        <v>12533</v>
      </c>
      <c r="D459" t="s">
        <v>12532</v>
      </c>
      <c r="E459" t="s">
        <v>12531</v>
      </c>
    </row>
    <row r="460" spans="1:5" x14ac:dyDescent="0.2">
      <c r="A460" t="s">
        <v>12530</v>
      </c>
      <c r="B460" t="s">
        <v>12529</v>
      </c>
      <c r="C460" t="s">
        <v>12528</v>
      </c>
      <c r="D460" t="s">
        <v>198</v>
      </c>
      <c r="E460" t="s">
        <v>1517</v>
      </c>
    </row>
    <row r="461" spans="1:5" x14ac:dyDescent="0.2">
      <c r="A461" t="s">
        <v>12527</v>
      </c>
      <c r="B461" t="s">
        <v>12526</v>
      </c>
      <c r="C461" t="s">
        <v>12525</v>
      </c>
      <c r="D461" t="s">
        <v>12524</v>
      </c>
      <c r="E461" t="s">
        <v>3663</v>
      </c>
    </row>
    <row r="462" spans="1:5" x14ac:dyDescent="0.2">
      <c r="A462" t="s">
        <v>12523</v>
      </c>
      <c r="B462" t="s">
        <v>12522</v>
      </c>
      <c r="C462" t="s">
        <v>12521</v>
      </c>
      <c r="D462" t="s">
        <v>322</v>
      </c>
      <c r="E462" t="s">
        <v>12520</v>
      </c>
    </row>
    <row r="463" spans="1:5" x14ac:dyDescent="0.2">
      <c r="A463" t="s">
        <v>12519</v>
      </c>
      <c r="B463" t="s">
        <v>12518</v>
      </c>
      <c r="C463" t="s">
        <v>12517</v>
      </c>
      <c r="D463" t="s">
        <v>591</v>
      </c>
      <c r="E463" t="s">
        <v>12516</v>
      </c>
    </row>
    <row r="464" spans="1:5" x14ac:dyDescent="0.2">
      <c r="A464" t="s">
        <v>12515</v>
      </c>
      <c r="B464" t="s">
        <v>12514</v>
      </c>
      <c r="C464" t="s">
        <v>12513</v>
      </c>
      <c r="D464" t="s">
        <v>207</v>
      </c>
      <c r="E464" t="s">
        <v>12512</v>
      </c>
    </row>
    <row r="465" spans="1:5" x14ac:dyDescent="0.2">
      <c r="A465" t="s">
        <v>12511</v>
      </c>
      <c r="B465" t="s">
        <v>12510</v>
      </c>
      <c r="C465" t="s">
        <v>12509</v>
      </c>
      <c r="D465" t="s">
        <v>2632</v>
      </c>
      <c r="E465" t="s">
        <v>12508</v>
      </c>
    </row>
    <row r="466" spans="1:5" x14ac:dyDescent="0.2">
      <c r="A466" t="s">
        <v>12507</v>
      </c>
      <c r="B466" t="s">
        <v>12506</v>
      </c>
      <c r="C466" t="s">
        <v>12505</v>
      </c>
      <c r="D466" t="s">
        <v>111</v>
      </c>
      <c r="E466" t="s">
        <v>12504</v>
      </c>
    </row>
    <row r="467" spans="1:5" x14ac:dyDescent="0.2">
      <c r="A467" t="s">
        <v>12503</v>
      </c>
      <c r="B467" t="s">
        <v>12502</v>
      </c>
      <c r="C467" t="s">
        <v>12501</v>
      </c>
      <c r="D467" t="s">
        <v>1045</v>
      </c>
      <c r="E467" t="s">
        <v>12500</v>
      </c>
    </row>
    <row r="468" spans="1:5" x14ac:dyDescent="0.2">
      <c r="A468" t="s">
        <v>12499</v>
      </c>
      <c r="B468" t="s">
        <v>12498</v>
      </c>
      <c r="C468" t="s">
        <v>17403</v>
      </c>
      <c r="D468" t="s">
        <v>12497</v>
      </c>
      <c r="E468" t="s">
        <v>12496</v>
      </c>
    </row>
    <row r="469" spans="1:5" x14ac:dyDescent="0.2">
      <c r="A469" t="s">
        <v>12495</v>
      </c>
      <c r="B469" t="s">
        <v>12494</v>
      </c>
      <c r="C469" t="s">
        <v>12493</v>
      </c>
      <c r="D469" t="s">
        <v>173</v>
      </c>
      <c r="E469" t="s">
        <v>12488</v>
      </c>
    </row>
    <row r="470" spans="1:5" x14ac:dyDescent="0.2">
      <c r="A470" t="s">
        <v>16928</v>
      </c>
      <c r="B470" t="s">
        <v>12492</v>
      </c>
      <c r="C470" t="s">
        <v>16929</v>
      </c>
      <c r="D470" t="s">
        <v>16930</v>
      </c>
      <c r="E470" t="s">
        <v>12488</v>
      </c>
    </row>
    <row r="471" spans="1:5" x14ac:dyDescent="0.2">
      <c r="A471" t="s">
        <v>12491</v>
      </c>
      <c r="B471" t="s">
        <v>12490</v>
      </c>
      <c r="C471" t="s">
        <v>12489</v>
      </c>
      <c r="D471" t="s">
        <v>735</v>
      </c>
      <c r="E471" t="s">
        <v>12488</v>
      </c>
    </row>
    <row r="472" spans="1:5" x14ac:dyDescent="0.2">
      <c r="A472" t="s">
        <v>12487</v>
      </c>
      <c r="B472" t="s">
        <v>12486</v>
      </c>
      <c r="C472" t="s">
        <v>12485</v>
      </c>
      <c r="D472" t="s">
        <v>3021</v>
      </c>
      <c r="E472" t="s">
        <v>12484</v>
      </c>
    </row>
    <row r="473" spans="1:5" x14ac:dyDescent="0.2">
      <c r="A473" t="s">
        <v>12483</v>
      </c>
      <c r="B473" t="s">
        <v>12482</v>
      </c>
      <c r="C473" t="s">
        <v>12481</v>
      </c>
      <c r="D473" t="s">
        <v>12480</v>
      </c>
      <c r="E473" t="s">
        <v>12479</v>
      </c>
    </row>
    <row r="474" spans="1:5" x14ac:dyDescent="0.2">
      <c r="A474" t="s">
        <v>14591</v>
      </c>
      <c r="B474" t="s">
        <v>14592</v>
      </c>
      <c r="C474" t="s">
        <v>14593</v>
      </c>
      <c r="D474" t="s">
        <v>129</v>
      </c>
      <c r="E474" t="s">
        <v>14594</v>
      </c>
    </row>
    <row r="475" spans="1:5" x14ac:dyDescent="0.2">
      <c r="A475" t="s">
        <v>12478</v>
      </c>
      <c r="B475" t="s">
        <v>12477</v>
      </c>
      <c r="C475" t="s">
        <v>12476</v>
      </c>
      <c r="D475" t="s">
        <v>1116</v>
      </c>
      <c r="E475" t="s">
        <v>12475</v>
      </c>
    </row>
    <row r="476" spans="1:5" x14ac:dyDescent="0.2">
      <c r="A476" t="s">
        <v>12474</v>
      </c>
      <c r="B476" t="s">
        <v>12473</v>
      </c>
      <c r="C476" t="s">
        <v>12472</v>
      </c>
      <c r="D476" t="s">
        <v>591</v>
      </c>
      <c r="E476" t="s">
        <v>12471</v>
      </c>
    </row>
    <row r="477" spans="1:5" x14ac:dyDescent="0.2">
      <c r="A477" t="s">
        <v>12470</v>
      </c>
      <c r="B477" t="s">
        <v>12469</v>
      </c>
      <c r="C477" t="s">
        <v>12468</v>
      </c>
      <c r="D477" t="s">
        <v>10993</v>
      </c>
      <c r="E477" t="s">
        <v>12467</v>
      </c>
    </row>
    <row r="478" spans="1:5" x14ac:dyDescent="0.2">
      <c r="A478" t="s">
        <v>12462</v>
      </c>
      <c r="B478" t="s">
        <v>12461</v>
      </c>
      <c r="C478" t="s">
        <v>12460</v>
      </c>
      <c r="D478" t="s">
        <v>1530</v>
      </c>
      <c r="E478" t="s">
        <v>12459</v>
      </c>
    </row>
    <row r="479" spans="1:5" x14ac:dyDescent="0.2">
      <c r="A479" t="s">
        <v>12458</v>
      </c>
      <c r="B479" t="s">
        <v>12457</v>
      </c>
      <c r="C479" t="s">
        <v>12456</v>
      </c>
      <c r="D479" t="s">
        <v>133</v>
      </c>
      <c r="E479" t="s">
        <v>12455</v>
      </c>
    </row>
    <row r="480" spans="1:5" x14ac:dyDescent="0.2">
      <c r="A480" t="s">
        <v>12454</v>
      </c>
      <c r="B480" t="s">
        <v>12453</v>
      </c>
      <c r="C480" t="s">
        <v>12452</v>
      </c>
      <c r="D480" t="s">
        <v>2193</v>
      </c>
      <c r="E480" t="s">
        <v>12451</v>
      </c>
    </row>
    <row r="481" spans="1:5" x14ac:dyDescent="0.2">
      <c r="A481" t="s">
        <v>12450</v>
      </c>
      <c r="B481" t="s">
        <v>12449</v>
      </c>
      <c r="C481" t="s">
        <v>12448</v>
      </c>
      <c r="D481" t="s">
        <v>4240</v>
      </c>
      <c r="E481" t="s">
        <v>12447</v>
      </c>
    </row>
    <row r="482" spans="1:5" x14ac:dyDescent="0.2">
      <c r="A482" t="s">
        <v>12446</v>
      </c>
      <c r="B482" t="s">
        <v>12445</v>
      </c>
      <c r="C482" t="s">
        <v>12444</v>
      </c>
      <c r="D482" t="s">
        <v>591</v>
      </c>
      <c r="E482" t="s">
        <v>12440</v>
      </c>
    </row>
    <row r="483" spans="1:5" x14ac:dyDescent="0.2">
      <c r="A483" t="s">
        <v>12443</v>
      </c>
      <c r="B483" t="s">
        <v>12442</v>
      </c>
      <c r="C483" t="s">
        <v>12441</v>
      </c>
      <c r="D483" t="s">
        <v>295</v>
      </c>
      <c r="E483" t="s">
        <v>12440</v>
      </c>
    </row>
    <row r="484" spans="1:5" x14ac:dyDescent="0.2">
      <c r="A484" t="s">
        <v>16931</v>
      </c>
      <c r="B484" t="s">
        <v>12439</v>
      </c>
      <c r="C484" t="s">
        <v>12438</v>
      </c>
      <c r="D484" t="s">
        <v>438</v>
      </c>
      <c r="E484" t="s">
        <v>12437</v>
      </c>
    </row>
    <row r="485" spans="1:5" x14ac:dyDescent="0.2">
      <c r="A485" t="s">
        <v>12436</v>
      </c>
      <c r="B485" t="s">
        <v>12435</v>
      </c>
      <c r="C485" t="s">
        <v>12434</v>
      </c>
      <c r="D485" t="s">
        <v>12433</v>
      </c>
      <c r="E485" t="s">
        <v>12432</v>
      </c>
    </row>
    <row r="486" spans="1:5" x14ac:dyDescent="0.2">
      <c r="A486" t="s">
        <v>12431</v>
      </c>
      <c r="B486" t="s">
        <v>12430</v>
      </c>
      <c r="C486" t="s">
        <v>12429</v>
      </c>
      <c r="D486" t="s">
        <v>1825</v>
      </c>
      <c r="E486" t="s">
        <v>12428</v>
      </c>
    </row>
    <row r="487" spans="1:5" x14ac:dyDescent="0.2">
      <c r="A487" t="s">
        <v>12427</v>
      </c>
      <c r="B487" t="s">
        <v>12426</v>
      </c>
      <c r="C487" t="s">
        <v>12425</v>
      </c>
      <c r="D487" t="s">
        <v>2172</v>
      </c>
      <c r="E487" t="s">
        <v>12424</v>
      </c>
    </row>
    <row r="488" spans="1:5" x14ac:dyDescent="0.2">
      <c r="A488" t="s">
        <v>12423</v>
      </c>
      <c r="B488" t="s">
        <v>12422</v>
      </c>
      <c r="C488" t="s">
        <v>12421</v>
      </c>
      <c r="D488" t="s">
        <v>258</v>
      </c>
      <c r="E488" t="s">
        <v>12420</v>
      </c>
    </row>
    <row r="489" spans="1:5" x14ac:dyDescent="0.2">
      <c r="A489" t="s">
        <v>14595</v>
      </c>
      <c r="B489" t="s">
        <v>14596</v>
      </c>
      <c r="C489" t="s">
        <v>14597</v>
      </c>
      <c r="D489" t="s">
        <v>669</v>
      </c>
      <c r="E489" t="s">
        <v>11103</v>
      </c>
    </row>
    <row r="490" spans="1:5" x14ac:dyDescent="0.2">
      <c r="A490" t="s">
        <v>12419</v>
      </c>
      <c r="B490" t="s">
        <v>12418</v>
      </c>
      <c r="C490" t="s">
        <v>12417</v>
      </c>
      <c r="D490" t="s">
        <v>12416</v>
      </c>
      <c r="E490" t="s">
        <v>11103</v>
      </c>
    </row>
    <row r="491" spans="1:5" x14ac:dyDescent="0.2">
      <c r="A491" t="s">
        <v>12415</v>
      </c>
      <c r="B491" t="s">
        <v>12414</v>
      </c>
      <c r="C491" t="s">
        <v>12413</v>
      </c>
      <c r="D491" t="s">
        <v>1933</v>
      </c>
      <c r="E491" t="s">
        <v>12412</v>
      </c>
    </row>
    <row r="492" spans="1:5" x14ac:dyDescent="0.2">
      <c r="A492" t="s">
        <v>12411</v>
      </c>
      <c r="B492" t="s">
        <v>12410</v>
      </c>
      <c r="C492" t="s">
        <v>12409</v>
      </c>
      <c r="D492" t="s">
        <v>591</v>
      </c>
      <c r="E492" t="s">
        <v>12408</v>
      </c>
    </row>
    <row r="493" spans="1:5" x14ac:dyDescent="0.2">
      <c r="A493" t="s">
        <v>12407</v>
      </c>
      <c r="B493" t="s">
        <v>12406</v>
      </c>
      <c r="C493" t="s">
        <v>12405</v>
      </c>
      <c r="D493" t="s">
        <v>609</v>
      </c>
      <c r="E493" t="s">
        <v>12404</v>
      </c>
    </row>
    <row r="494" spans="1:5" x14ac:dyDescent="0.2">
      <c r="A494" t="s">
        <v>12403</v>
      </c>
      <c r="B494" t="s">
        <v>12402</v>
      </c>
      <c r="C494" t="s">
        <v>12401</v>
      </c>
      <c r="D494" t="s">
        <v>12400</v>
      </c>
      <c r="E494" t="s">
        <v>12399</v>
      </c>
    </row>
    <row r="495" spans="1:5" x14ac:dyDescent="0.2">
      <c r="A495" t="s">
        <v>12398</v>
      </c>
      <c r="B495" t="s">
        <v>12397</v>
      </c>
      <c r="C495" t="s">
        <v>12396</v>
      </c>
      <c r="D495" t="s">
        <v>12395</v>
      </c>
      <c r="E495" t="s">
        <v>12387</v>
      </c>
    </row>
    <row r="496" spans="1:5" x14ac:dyDescent="0.2">
      <c r="A496" t="s">
        <v>12391</v>
      </c>
      <c r="B496" t="s">
        <v>12390</v>
      </c>
      <c r="C496" t="s">
        <v>12389</v>
      </c>
      <c r="D496" t="s">
        <v>12388</v>
      </c>
      <c r="E496" t="s">
        <v>12387</v>
      </c>
    </row>
    <row r="497" spans="1:5" x14ac:dyDescent="0.2">
      <c r="A497" t="s">
        <v>12386</v>
      </c>
      <c r="B497" t="s">
        <v>12385</v>
      </c>
      <c r="C497" t="s">
        <v>12384</v>
      </c>
      <c r="D497" t="s">
        <v>12383</v>
      </c>
      <c r="E497" t="s">
        <v>12382</v>
      </c>
    </row>
    <row r="498" spans="1:5" x14ac:dyDescent="0.2">
      <c r="A498" t="s">
        <v>16932</v>
      </c>
      <c r="B498" t="s">
        <v>12381</v>
      </c>
      <c r="C498" t="s">
        <v>12380</v>
      </c>
      <c r="D498" t="s">
        <v>4726</v>
      </c>
      <c r="E498" t="s">
        <v>12379</v>
      </c>
    </row>
    <row r="499" spans="1:5" x14ac:dyDescent="0.2">
      <c r="A499" t="s">
        <v>17404</v>
      </c>
      <c r="B499" t="s">
        <v>17405</v>
      </c>
      <c r="C499" t="s">
        <v>17406</v>
      </c>
      <c r="D499" t="s">
        <v>629</v>
      </c>
      <c r="E499" t="s">
        <v>17407</v>
      </c>
    </row>
    <row r="500" spans="1:5" x14ac:dyDescent="0.2">
      <c r="A500" t="s">
        <v>12378</v>
      </c>
      <c r="B500" t="s">
        <v>12377</v>
      </c>
      <c r="C500" t="s">
        <v>12376</v>
      </c>
      <c r="D500" t="s">
        <v>12375</v>
      </c>
      <c r="E500" t="s">
        <v>12374</v>
      </c>
    </row>
    <row r="501" spans="1:5" x14ac:dyDescent="0.2">
      <c r="A501" t="s">
        <v>12373</v>
      </c>
      <c r="B501" t="s">
        <v>12372</v>
      </c>
      <c r="C501" t="s">
        <v>12371</v>
      </c>
      <c r="D501" t="s">
        <v>3730</v>
      </c>
      <c r="E501" t="s">
        <v>12370</v>
      </c>
    </row>
    <row r="502" spans="1:5" x14ac:dyDescent="0.2">
      <c r="A502" t="s">
        <v>12369</v>
      </c>
      <c r="B502" t="s">
        <v>12368</v>
      </c>
      <c r="C502" t="s">
        <v>12367</v>
      </c>
      <c r="D502" t="s">
        <v>2155</v>
      </c>
      <c r="E502" t="s">
        <v>12366</v>
      </c>
    </row>
    <row r="503" spans="1:5" x14ac:dyDescent="0.2">
      <c r="A503" t="s">
        <v>12365</v>
      </c>
      <c r="B503" t="s">
        <v>12364</v>
      </c>
      <c r="C503" t="s">
        <v>12363</v>
      </c>
      <c r="D503" t="s">
        <v>374</v>
      </c>
      <c r="E503" t="s">
        <v>12362</v>
      </c>
    </row>
    <row r="504" spans="1:5" x14ac:dyDescent="0.2">
      <c r="A504" t="s">
        <v>12361</v>
      </c>
      <c r="B504" t="s">
        <v>12360</v>
      </c>
      <c r="C504" t="s">
        <v>12359</v>
      </c>
      <c r="D504" t="s">
        <v>726</v>
      </c>
      <c r="E504" t="s">
        <v>12297</v>
      </c>
    </row>
    <row r="505" spans="1:5" x14ac:dyDescent="0.2">
      <c r="A505" t="s">
        <v>12358</v>
      </c>
      <c r="B505" t="s">
        <v>12357</v>
      </c>
      <c r="C505" t="s">
        <v>12356</v>
      </c>
      <c r="D505" t="s">
        <v>1723</v>
      </c>
      <c r="E505" t="s">
        <v>12297</v>
      </c>
    </row>
    <row r="506" spans="1:5" x14ac:dyDescent="0.2">
      <c r="A506" t="s">
        <v>12355</v>
      </c>
      <c r="B506" t="s">
        <v>12354</v>
      </c>
      <c r="C506" t="s">
        <v>12353</v>
      </c>
      <c r="D506" t="s">
        <v>12352</v>
      </c>
      <c r="E506" t="s">
        <v>12297</v>
      </c>
    </row>
    <row r="507" spans="1:5" x14ac:dyDescent="0.2">
      <c r="A507" t="s">
        <v>12351</v>
      </c>
      <c r="B507" t="s">
        <v>12350</v>
      </c>
      <c r="C507" t="s">
        <v>12349</v>
      </c>
      <c r="D507" t="s">
        <v>478</v>
      </c>
      <c r="E507" t="s">
        <v>12297</v>
      </c>
    </row>
    <row r="508" spans="1:5" x14ac:dyDescent="0.2">
      <c r="A508" t="s">
        <v>12348</v>
      </c>
      <c r="B508" t="s">
        <v>12347</v>
      </c>
      <c r="C508" t="s">
        <v>12346</v>
      </c>
      <c r="D508" t="s">
        <v>12345</v>
      </c>
      <c r="E508" t="s">
        <v>12297</v>
      </c>
    </row>
    <row r="509" spans="1:5" x14ac:dyDescent="0.2">
      <c r="A509" t="s">
        <v>16933</v>
      </c>
      <c r="B509" t="s">
        <v>16934</v>
      </c>
      <c r="C509" t="s">
        <v>16935</v>
      </c>
      <c r="D509" t="s">
        <v>14737</v>
      </c>
      <c r="E509" t="s">
        <v>12297</v>
      </c>
    </row>
    <row r="510" spans="1:5" x14ac:dyDescent="0.2">
      <c r="A510" t="s">
        <v>12344</v>
      </c>
      <c r="B510" t="s">
        <v>12343</v>
      </c>
      <c r="C510" t="s">
        <v>12342</v>
      </c>
      <c r="D510" t="s">
        <v>8712</v>
      </c>
      <c r="E510" t="s">
        <v>12297</v>
      </c>
    </row>
    <row r="511" spans="1:5" x14ac:dyDescent="0.2">
      <c r="A511" t="s">
        <v>12341</v>
      </c>
      <c r="B511" t="s">
        <v>12340</v>
      </c>
      <c r="C511" t="s">
        <v>12339</v>
      </c>
      <c r="D511" t="s">
        <v>2632</v>
      </c>
      <c r="E511" t="s">
        <v>12297</v>
      </c>
    </row>
    <row r="512" spans="1:5" x14ac:dyDescent="0.2">
      <c r="A512" t="s">
        <v>12338</v>
      </c>
      <c r="B512" t="s">
        <v>12337</v>
      </c>
      <c r="C512" t="s">
        <v>12336</v>
      </c>
      <c r="D512" t="s">
        <v>6929</v>
      </c>
      <c r="E512" t="s">
        <v>12297</v>
      </c>
    </row>
    <row r="513" spans="1:5" x14ac:dyDescent="0.2">
      <c r="A513" t="s">
        <v>12335</v>
      </c>
      <c r="B513" t="s">
        <v>12334</v>
      </c>
      <c r="C513" t="s">
        <v>12333</v>
      </c>
      <c r="D513" t="s">
        <v>5256</v>
      </c>
      <c r="E513" t="s">
        <v>12297</v>
      </c>
    </row>
    <row r="514" spans="1:5" x14ac:dyDescent="0.2">
      <c r="A514" t="s">
        <v>12332</v>
      </c>
      <c r="B514" t="s">
        <v>12331</v>
      </c>
      <c r="C514" t="s">
        <v>12330</v>
      </c>
      <c r="D514" t="s">
        <v>482</v>
      </c>
      <c r="E514" t="s">
        <v>12297</v>
      </c>
    </row>
    <row r="515" spans="1:5" x14ac:dyDescent="0.2">
      <c r="A515" t="s">
        <v>12329</v>
      </c>
      <c r="B515" t="s">
        <v>12328</v>
      </c>
      <c r="C515" t="s">
        <v>12327</v>
      </c>
      <c r="D515" t="s">
        <v>103</v>
      </c>
      <c r="E515" t="s">
        <v>12297</v>
      </c>
    </row>
    <row r="516" spans="1:5" x14ac:dyDescent="0.2">
      <c r="A516" t="s">
        <v>12326</v>
      </c>
      <c r="B516" t="s">
        <v>12325</v>
      </c>
      <c r="C516" t="s">
        <v>12324</v>
      </c>
      <c r="D516" t="s">
        <v>303</v>
      </c>
      <c r="E516" t="s">
        <v>12297</v>
      </c>
    </row>
    <row r="517" spans="1:5" x14ac:dyDescent="0.2">
      <c r="A517" t="s">
        <v>12323</v>
      </c>
      <c r="B517" t="s">
        <v>12322</v>
      </c>
      <c r="C517" t="s">
        <v>12321</v>
      </c>
      <c r="D517" t="s">
        <v>5301</v>
      </c>
      <c r="E517" t="s">
        <v>12297</v>
      </c>
    </row>
    <row r="518" spans="1:5" x14ac:dyDescent="0.2">
      <c r="A518" t="s">
        <v>12320</v>
      </c>
      <c r="B518" t="s">
        <v>12319</v>
      </c>
      <c r="C518" t="s">
        <v>12318</v>
      </c>
      <c r="D518" t="s">
        <v>12317</v>
      </c>
      <c r="E518" t="s">
        <v>12297</v>
      </c>
    </row>
    <row r="519" spans="1:5" x14ac:dyDescent="0.2">
      <c r="A519" t="s">
        <v>12316</v>
      </c>
      <c r="B519" t="s">
        <v>12315</v>
      </c>
      <c r="C519" t="s">
        <v>12314</v>
      </c>
      <c r="D519" t="s">
        <v>12313</v>
      </c>
      <c r="E519" t="s">
        <v>12297</v>
      </c>
    </row>
    <row r="520" spans="1:5" x14ac:dyDescent="0.2">
      <c r="A520" t="s">
        <v>12312</v>
      </c>
      <c r="B520" t="s">
        <v>12311</v>
      </c>
      <c r="C520" t="s">
        <v>12310</v>
      </c>
      <c r="D520" t="s">
        <v>500</v>
      </c>
      <c r="E520" t="s">
        <v>12297</v>
      </c>
    </row>
    <row r="521" spans="1:5" x14ac:dyDescent="0.2">
      <c r="A521" t="s">
        <v>12309</v>
      </c>
      <c r="B521" t="s">
        <v>12308</v>
      </c>
      <c r="C521" t="s">
        <v>12307</v>
      </c>
      <c r="D521" t="s">
        <v>340</v>
      </c>
      <c r="E521" t="s">
        <v>12297</v>
      </c>
    </row>
    <row r="522" spans="1:5" x14ac:dyDescent="0.2">
      <c r="A522" t="s">
        <v>12306</v>
      </c>
      <c r="B522" t="s">
        <v>12305</v>
      </c>
      <c r="C522" t="s">
        <v>12304</v>
      </c>
      <c r="D522" t="s">
        <v>374</v>
      </c>
      <c r="E522" t="s">
        <v>12297</v>
      </c>
    </row>
    <row r="523" spans="1:5" x14ac:dyDescent="0.2">
      <c r="A523" t="s">
        <v>12303</v>
      </c>
      <c r="B523" t="s">
        <v>12302</v>
      </c>
      <c r="C523" t="s">
        <v>12301</v>
      </c>
      <c r="D523" t="s">
        <v>367</v>
      </c>
      <c r="E523" t="s">
        <v>12297</v>
      </c>
    </row>
    <row r="524" spans="1:5" x14ac:dyDescent="0.2">
      <c r="A524" t="s">
        <v>12300</v>
      </c>
      <c r="B524" t="s">
        <v>12299</v>
      </c>
      <c r="C524" t="s">
        <v>12298</v>
      </c>
      <c r="D524" t="s">
        <v>240</v>
      </c>
      <c r="E524" t="s">
        <v>12297</v>
      </c>
    </row>
    <row r="525" spans="1:5" x14ac:dyDescent="0.2">
      <c r="A525" t="s">
        <v>12296</v>
      </c>
      <c r="B525" t="s">
        <v>12295</v>
      </c>
      <c r="C525" t="s">
        <v>12294</v>
      </c>
      <c r="D525" t="s">
        <v>1026</v>
      </c>
      <c r="E525" t="s">
        <v>12293</v>
      </c>
    </row>
    <row r="526" spans="1:5" x14ac:dyDescent="0.2">
      <c r="A526" t="s">
        <v>12292</v>
      </c>
      <c r="B526" t="s">
        <v>12291</v>
      </c>
      <c r="C526" t="s">
        <v>12290</v>
      </c>
      <c r="D526" t="s">
        <v>235</v>
      </c>
      <c r="E526" t="s">
        <v>12286</v>
      </c>
    </row>
    <row r="527" spans="1:5" x14ac:dyDescent="0.2">
      <c r="A527" t="s">
        <v>12289</v>
      </c>
      <c r="B527" t="s">
        <v>12288</v>
      </c>
      <c r="C527" t="s">
        <v>12287</v>
      </c>
      <c r="D527" t="s">
        <v>129</v>
      </c>
      <c r="E527" t="s">
        <v>12286</v>
      </c>
    </row>
    <row r="528" spans="1:5" x14ac:dyDescent="0.2">
      <c r="A528" t="s">
        <v>12285</v>
      </c>
      <c r="B528" t="s">
        <v>12284</v>
      </c>
      <c r="C528" t="s">
        <v>12283</v>
      </c>
      <c r="D528" t="s">
        <v>993</v>
      </c>
      <c r="E528" t="s">
        <v>4240</v>
      </c>
    </row>
    <row r="529" spans="1:5" x14ac:dyDescent="0.2">
      <c r="A529" t="s">
        <v>12282</v>
      </c>
      <c r="B529" t="s">
        <v>12281</v>
      </c>
      <c r="C529" t="s">
        <v>12280</v>
      </c>
      <c r="D529" t="s">
        <v>438</v>
      </c>
      <c r="E529" t="s">
        <v>12279</v>
      </c>
    </row>
    <row r="530" spans="1:5" x14ac:dyDescent="0.2">
      <c r="A530" t="s">
        <v>12278</v>
      </c>
      <c r="B530" t="s">
        <v>12277</v>
      </c>
      <c r="C530" t="s">
        <v>12276</v>
      </c>
      <c r="D530" t="s">
        <v>1371</v>
      </c>
      <c r="E530" t="s">
        <v>12275</v>
      </c>
    </row>
    <row r="531" spans="1:5" x14ac:dyDescent="0.2">
      <c r="A531" t="s">
        <v>12274</v>
      </c>
      <c r="B531" t="s">
        <v>12273</v>
      </c>
      <c r="C531" t="s">
        <v>12272</v>
      </c>
      <c r="D531" t="s">
        <v>1608</v>
      </c>
      <c r="E531" t="s">
        <v>12268</v>
      </c>
    </row>
    <row r="532" spans="1:5" x14ac:dyDescent="0.2">
      <c r="A532" t="s">
        <v>12271</v>
      </c>
      <c r="B532" t="s">
        <v>12270</v>
      </c>
      <c r="C532" t="s">
        <v>12269</v>
      </c>
      <c r="D532" t="s">
        <v>2632</v>
      </c>
      <c r="E532" t="s">
        <v>12268</v>
      </c>
    </row>
    <row r="533" spans="1:5" x14ac:dyDescent="0.2">
      <c r="A533" t="s">
        <v>12267</v>
      </c>
      <c r="B533" t="s">
        <v>12266</v>
      </c>
      <c r="C533" t="s">
        <v>12265</v>
      </c>
      <c r="D533" t="s">
        <v>1057</v>
      </c>
      <c r="E533" t="s">
        <v>12264</v>
      </c>
    </row>
    <row r="534" spans="1:5" x14ac:dyDescent="0.2">
      <c r="A534" t="s">
        <v>12263</v>
      </c>
      <c r="B534" t="s">
        <v>12262</v>
      </c>
      <c r="C534" t="s">
        <v>12261</v>
      </c>
      <c r="D534" t="s">
        <v>634</v>
      </c>
      <c r="E534" t="s">
        <v>12256</v>
      </c>
    </row>
    <row r="535" spans="1:5" x14ac:dyDescent="0.2">
      <c r="A535" t="s">
        <v>12260</v>
      </c>
      <c r="B535" t="s">
        <v>12259</v>
      </c>
      <c r="C535" t="s">
        <v>12258</v>
      </c>
      <c r="D535" t="s">
        <v>12257</v>
      </c>
      <c r="E535" t="s">
        <v>12256</v>
      </c>
    </row>
    <row r="536" spans="1:5" x14ac:dyDescent="0.2">
      <c r="A536" t="s">
        <v>16936</v>
      </c>
      <c r="B536" t="s">
        <v>16937</v>
      </c>
      <c r="C536" t="s">
        <v>16938</v>
      </c>
      <c r="D536" t="s">
        <v>655</v>
      </c>
      <c r="E536" t="s">
        <v>16939</v>
      </c>
    </row>
    <row r="537" spans="1:5" x14ac:dyDescent="0.2">
      <c r="A537" t="s">
        <v>12255</v>
      </c>
      <c r="B537" t="s">
        <v>12254</v>
      </c>
      <c r="C537" t="s">
        <v>12253</v>
      </c>
      <c r="D537" t="s">
        <v>4811</v>
      </c>
      <c r="E537" t="s">
        <v>2738</v>
      </c>
    </row>
    <row r="538" spans="1:5" x14ac:dyDescent="0.2">
      <c r="A538" t="s">
        <v>16940</v>
      </c>
      <c r="B538" t="s">
        <v>12252</v>
      </c>
      <c r="C538" t="s">
        <v>12251</v>
      </c>
      <c r="D538" t="s">
        <v>5301</v>
      </c>
      <c r="E538" t="s">
        <v>12250</v>
      </c>
    </row>
    <row r="539" spans="1:5" x14ac:dyDescent="0.2">
      <c r="A539" t="s">
        <v>12249</v>
      </c>
      <c r="B539" t="s">
        <v>12248</v>
      </c>
      <c r="C539" t="s">
        <v>12247</v>
      </c>
      <c r="D539" t="s">
        <v>129</v>
      </c>
      <c r="E539" t="s">
        <v>12246</v>
      </c>
    </row>
    <row r="540" spans="1:5" x14ac:dyDescent="0.2">
      <c r="A540" t="s">
        <v>12245</v>
      </c>
      <c r="B540" t="s">
        <v>12244</v>
      </c>
      <c r="C540" t="s">
        <v>12243</v>
      </c>
      <c r="D540" t="s">
        <v>482</v>
      </c>
      <c r="E540" t="s">
        <v>12242</v>
      </c>
    </row>
    <row r="541" spans="1:5" x14ac:dyDescent="0.2">
      <c r="A541" t="s">
        <v>12241</v>
      </c>
      <c r="B541" t="s">
        <v>12240</v>
      </c>
      <c r="C541" t="s">
        <v>12239</v>
      </c>
      <c r="D541" t="s">
        <v>1605</v>
      </c>
      <c r="E541" t="s">
        <v>12232</v>
      </c>
    </row>
    <row r="542" spans="1:5" x14ac:dyDescent="0.2">
      <c r="A542" t="s">
        <v>12235</v>
      </c>
      <c r="B542" t="s">
        <v>12234</v>
      </c>
      <c r="C542" t="s">
        <v>12233</v>
      </c>
      <c r="D542" t="s">
        <v>8304</v>
      </c>
      <c r="E542" t="s">
        <v>12232</v>
      </c>
    </row>
    <row r="543" spans="1:5" x14ac:dyDescent="0.2">
      <c r="A543" t="s">
        <v>12231</v>
      </c>
      <c r="B543" t="s">
        <v>12230</v>
      </c>
      <c r="C543" t="s">
        <v>12229</v>
      </c>
      <c r="D543" t="s">
        <v>557</v>
      </c>
      <c r="E543" t="s">
        <v>12228</v>
      </c>
    </row>
    <row r="544" spans="1:5" x14ac:dyDescent="0.2">
      <c r="A544" t="s">
        <v>12227</v>
      </c>
      <c r="B544" t="s">
        <v>12226</v>
      </c>
      <c r="C544" t="s">
        <v>12225</v>
      </c>
      <c r="D544" t="s">
        <v>253</v>
      </c>
      <c r="E544" t="s">
        <v>12224</v>
      </c>
    </row>
    <row r="545" spans="1:5" x14ac:dyDescent="0.2">
      <c r="A545" t="s">
        <v>12223</v>
      </c>
      <c r="B545" t="s">
        <v>12222</v>
      </c>
      <c r="C545" t="s">
        <v>12221</v>
      </c>
      <c r="D545" t="s">
        <v>9547</v>
      </c>
      <c r="E545" t="s">
        <v>12220</v>
      </c>
    </row>
    <row r="546" spans="1:5" x14ac:dyDescent="0.2">
      <c r="A546" t="s">
        <v>12219</v>
      </c>
      <c r="B546" t="s">
        <v>12218</v>
      </c>
      <c r="C546" t="s">
        <v>12217</v>
      </c>
      <c r="D546" t="s">
        <v>508</v>
      </c>
      <c r="E546" t="s">
        <v>12216</v>
      </c>
    </row>
    <row r="547" spans="1:5" x14ac:dyDescent="0.2">
      <c r="A547" t="s">
        <v>12215</v>
      </c>
      <c r="B547" t="s">
        <v>12214</v>
      </c>
      <c r="C547" t="s">
        <v>12213</v>
      </c>
      <c r="D547" t="s">
        <v>634</v>
      </c>
      <c r="E547" t="s">
        <v>12212</v>
      </c>
    </row>
    <row r="548" spans="1:5" x14ac:dyDescent="0.2">
      <c r="A548" t="s">
        <v>16941</v>
      </c>
      <c r="B548" t="s">
        <v>12207</v>
      </c>
      <c r="C548" t="s">
        <v>12206</v>
      </c>
      <c r="D548" t="s">
        <v>4749</v>
      </c>
      <c r="E548" t="s">
        <v>12205</v>
      </c>
    </row>
    <row r="549" spans="1:5" x14ac:dyDescent="0.2">
      <c r="A549" t="s">
        <v>12204</v>
      </c>
      <c r="B549" t="s">
        <v>12203</v>
      </c>
      <c r="C549" t="s">
        <v>12202</v>
      </c>
      <c r="D549" t="s">
        <v>12006</v>
      </c>
      <c r="E549" t="s">
        <v>12201</v>
      </c>
    </row>
    <row r="550" spans="1:5" x14ac:dyDescent="0.2">
      <c r="A550" t="s">
        <v>12200</v>
      </c>
      <c r="B550" t="s">
        <v>12199</v>
      </c>
      <c r="C550" t="s">
        <v>12198</v>
      </c>
      <c r="D550" t="s">
        <v>2617</v>
      </c>
      <c r="E550" t="s">
        <v>12197</v>
      </c>
    </row>
    <row r="551" spans="1:5" x14ac:dyDescent="0.2">
      <c r="A551" t="s">
        <v>12196</v>
      </c>
      <c r="B551" t="s">
        <v>12195</v>
      </c>
      <c r="C551" t="s">
        <v>12194</v>
      </c>
      <c r="D551" t="s">
        <v>1269</v>
      </c>
      <c r="E551" t="s">
        <v>12193</v>
      </c>
    </row>
    <row r="552" spans="1:5" x14ac:dyDescent="0.2">
      <c r="A552" t="s">
        <v>12192</v>
      </c>
      <c r="B552" t="s">
        <v>12191</v>
      </c>
      <c r="C552" t="s">
        <v>12190</v>
      </c>
      <c r="D552" t="s">
        <v>4799</v>
      </c>
      <c r="E552" t="s">
        <v>12186</v>
      </c>
    </row>
    <row r="553" spans="1:5" x14ac:dyDescent="0.2">
      <c r="A553" t="s">
        <v>12189</v>
      </c>
      <c r="B553" t="s">
        <v>12188</v>
      </c>
      <c r="C553" t="s">
        <v>12187</v>
      </c>
      <c r="D553" t="s">
        <v>9911</v>
      </c>
      <c r="E553" t="s">
        <v>12186</v>
      </c>
    </row>
    <row r="554" spans="1:5" x14ac:dyDescent="0.2">
      <c r="A554" t="s">
        <v>12185</v>
      </c>
      <c r="B554" t="s">
        <v>12184</v>
      </c>
      <c r="C554" t="s">
        <v>12183</v>
      </c>
      <c r="D554" t="s">
        <v>557</v>
      </c>
      <c r="E554" t="s">
        <v>12182</v>
      </c>
    </row>
    <row r="555" spans="1:5" x14ac:dyDescent="0.2">
      <c r="A555" t="s">
        <v>12181</v>
      </c>
      <c r="B555" t="s">
        <v>12180</v>
      </c>
      <c r="C555" t="s">
        <v>12179</v>
      </c>
      <c r="D555" t="s">
        <v>606</v>
      </c>
      <c r="E555" t="s">
        <v>12178</v>
      </c>
    </row>
    <row r="556" spans="1:5" x14ac:dyDescent="0.2">
      <c r="A556" t="s">
        <v>12177</v>
      </c>
      <c r="B556" t="s">
        <v>12176</v>
      </c>
      <c r="C556" t="s">
        <v>12175</v>
      </c>
      <c r="D556" t="s">
        <v>735</v>
      </c>
      <c r="E556" t="s">
        <v>12171</v>
      </c>
    </row>
    <row r="557" spans="1:5" x14ac:dyDescent="0.2">
      <c r="A557" t="s">
        <v>12174</v>
      </c>
      <c r="B557" t="s">
        <v>12173</v>
      </c>
      <c r="C557" t="s">
        <v>12172</v>
      </c>
      <c r="D557" t="s">
        <v>1640</v>
      </c>
      <c r="E557" t="s">
        <v>12171</v>
      </c>
    </row>
    <row r="558" spans="1:5" x14ac:dyDescent="0.2">
      <c r="A558" t="s">
        <v>12170</v>
      </c>
      <c r="B558" t="s">
        <v>12169</v>
      </c>
      <c r="C558" t="s">
        <v>12168</v>
      </c>
      <c r="D558" t="s">
        <v>1180</v>
      </c>
      <c r="E558" t="s">
        <v>12167</v>
      </c>
    </row>
    <row r="559" spans="1:5" x14ac:dyDescent="0.2">
      <c r="A559" t="s">
        <v>12166</v>
      </c>
      <c r="B559" t="s">
        <v>12165</v>
      </c>
      <c r="C559" t="s">
        <v>12164</v>
      </c>
      <c r="D559" t="s">
        <v>12163</v>
      </c>
      <c r="E559" t="s">
        <v>12162</v>
      </c>
    </row>
    <row r="560" spans="1:5" x14ac:dyDescent="0.2">
      <c r="A560" t="s">
        <v>12161</v>
      </c>
      <c r="B560" t="s">
        <v>12160</v>
      </c>
      <c r="C560" t="s">
        <v>12159</v>
      </c>
      <c r="D560" t="s">
        <v>12158</v>
      </c>
      <c r="E560" t="s">
        <v>12157</v>
      </c>
    </row>
    <row r="561" spans="1:5" x14ac:dyDescent="0.2">
      <c r="A561" t="s">
        <v>12156</v>
      </c>
      <c r="B561" t="s">
        <v>12155</v>
      </c>
      <c r="C561" t="s">
        <v>12154</v>
      </c>
      <c r="D561" t="s">
        <v>445</v>
      </c>
      <c r="E561" t="s">
        <v>12153</v>
      </c>
    </row>
    <row r="562" spans="1:5" x14ac:dyDescent="0.2">
      <c r="A562" t="s">
        <v>12152</v>
      </c>
      <c r="B562" t="s">
        <v>12151</v>
      </c>
      <c r="C562" t="s">
        <v>12150</v>
      </c>
      <c r="D562" t="s">
        <v>500</v>
      </c>
      <c r="E562" t="s">
        <v>12149</v>
      </c>
    </row>
    <row r="563" spans="1:5" x14ac:dyDescent="0.2">
      <c r="A563" t="s">
        <v>12148</v>
      </c>
      <c r="B563" t="s">
        <v>12147</v>
      </c>
      <c r="C563" t="s">
        <v>12146</v>
      </c>
      <c r="D563" t="s">
        <v>258</v>
      </c>
      <c r="E563" t="s">
        <v>12145</v>
      </c>
    </row>
    <row r="564" spans="1:5" x14ac:dyDescent="0.2">
      <c r="A564" t="s">
        <v>16942</v>
      </c>
      <c r="B564" t="s">
        <v>12144</v>
      </c>
      <c r="C564" t="s">
        <v>12143</v>
      </c>
      <c r="D564" t="s">
        <v>445</v>
      </c>
      <c r="E564" t="s">
        <v>12138</v>
      </c>
    </row>
    <row r="565" spans="1:5" x14ac:dyDescent="0.2">
      <c r="A565" t="s">
        <v>12142</v>
      </c>
      <c r="B565" t="s">
        <v>12141</v>
      </c>
      <c r="C565" t="s">
        <v>12140</v>
      </c>
      <c r="D565" t="s">
        <v>12139</v>
      </c>
      <c r="E565" t="s">
        <v>12138</v>
      </c>
    </row>
    <row r="566" spans="1:5" x14ac:dyDescent="0.2">
      <c r="A566" t="s">
        <v>12137</v>
      </c>
      <c r="B566" t="s">
        <v>12136</v>
      </c>
      <c r="C566" t="s">
        <v>12135</v>
      </c>
      <c r="D566" t="s">
        <v>5997</v>
      </c>
      <c r="E566" t="s">
        <v>12134</v>
      </c>
    </row>
    <row r="567" spans="1:5" x14ac:dyDescent="0.2">
      <c r="A567" t="s">
        <v>12133</v>
      </c>
      <c r="B567" t="s">
        <v>12132</v>
      </c>
      <c r="C567" t="s">
        <v>12131</v>
      </c>
      <c r="D567" t="s">
        <v>147</v>
      </c>
      <c r="E567" t="s">
        <v>12127</v>
      </c>
    </row>
    <row r="568" spans="1:5" x14ac:dyDescent="0.2">
      <c r="A568" t="s">
        <v>12130</v>
      </c>
      <c r="B568" t="s">
        <v>12129</v>
      </c>
      <c r="C568" t="s">
        <v>12128</v>
      </c>
      <c r="D568" t="s">
        <v>1385</v>
      </c>
      <c r="E568" t="s">
        <v>12127</v>
      </c>
    </row>
    <row r="569" spans="1:5" x14ac:dyDescent="0.2">
      <c r="A569" t="s">
        <v>12126</v>
      </c>
      <c r="B569" t="s">
        <v>12125</v>
      </c>
      <c r="C569" t="s">
        <v>12124</v>
      </c>
      <c r="D569" t="s">
        <v>111</v>
      </c>
      <c r="E569" t="s">
        <v>12123</v>
      </c>
    </row>
    <row r="570" spans="1:5" x14ac:dyDescent="0.2">
      <c r="A570" t="s">
        <v>12122</v>
      </c>
      <c r="B570" t="s">
        <v>12121</v>
      </c>
      <c r="C570" t="s">
        <v>12120</v>
      </c>
      <c r="D570" t="s">
        <v>12119</v>
      </c>
      <c r="E570" t="s">
        <v>12118</v>
      </c>
    </row>
    <row r="571" spans="1:5" x14ac:dyDescent="0.2">
      <c r="A571" t="s">
        <v>17241</v>
      </c>
      <c r="B571" t="s">
        <v>17242</v>
      </c>
      <c r="C571" t="s">
        <v>17243</v>
      </c>
      <c r="D571" t="s">
        <v>1961</v>
      </c>
      <c r="E571" t="s">
        <v>17244</v>
      </c>
    </row>
    <row r="572" spans="1:5" x14ac:dyDescent="0.2">
      <c r="A572" t="s">
        <v>12117</v>
      </c>
      <c r="B572" t="s">
        <v>12116</v>
      </c>
      <c r="C572" t="s">
        <v>12115</v>
      </c>
      <c r="D572" t="s">
        <v>367</v>
      </c>
      <c r="E572" t="s">
        <v>12114</v>
      </c>
    </row>
    <row r="573" spans="1:5" x14ac:dyDescent="0.2">
      <c r="A573" t="s">
        <v>12113</v>
      </c>
      <c r="B573" t="s">
        <v>12112</v>
      </c>
      <c r="C573" t="s">
        <v>12111</v>
      </c>
      <c r="D573" t="s">
        <v>12110</v>
      </c>
      <c r="E573" t="s">
        <v>12109</v>
      </c>
    </row>
    <row r="574" spans="1:5" x14ac:dyDescent="0.2">
      <c r="A574" t="s">
        <v>12108</v>
      </c>
      <c r="B574" t="s">
        <v>12107</v>
      </c>
      <c r="C574" t="s">
        <v>12106</v>
      </c>
      <c r="D574" t="s">
        <v>147</v>
      </c>
      <c r="E574" t="s">
        <v>12102</v>
      </c>
    </row>
    <row r="575" spans="1:5" x14ac:dyDescent="0.2">
      <c r="A575" t="s">
        <v>12105</v>
      </c>
      <c r="B575" t="s">
        <v>12104</v>
      </c>
      <c r="C575" t="s">
        <v>12103</v>
      </c>
      <c r="D575" t="s">
        <v>248</v>
      </c>
      <c r="E575" t="s">
        <v>12102</v>
      </c>
    </row>
    <row r="576" spans="1:5" x14ac:dyDescent="0.2">
      <c r="A576" t="s">
        <v>12101</v>
      </c>
      <c r="B576" t="s">
        <v>12100</v>
      </c>
      <c r="C576" t="s">
        <v>12099</v>
      </c>
      <c r="D576" t="s">
        <v>129</v>
      </c>
      <c r="E576" t="s">
        <v>12095</v>
      </c>
    </row>
    <row r="577" spans="1:5" x14ac:dyDescent="0.2">
      <c r="A577" t="s">
        <v>12098</v>
      </c>
      <c r="B577" t="s">
        <v>12097</v>
      </c>
      <c r="C577" t="s">
        <v>12096</v>
      </c>
      <c r="D577" t="s">
        <v>1808</v>
      </c>
      <c r="E577" t="s">
        <v>12095</v>
      </c>
    </row>
    <row r="578" spans="1:5" x14ac:dyDescent="0.2">
      <c r="A578" t="s">
        <v>12094</v>
      </c>
      <c r="B578" t="s">
        <v>12093</v>
      </c>
      <c r="C578" t="s">
        <v>12092</v>
      </c>
      <c r="D578" t="s">
        <v>129</v>
      </c>
      <c r="E578" t="s">
        <v>12091</v>
      </c>
    </row>
    <row r="579" spans="1:5" x14ac:dyDescent="0.2">
      <c r="A579" t="s">
        <v>12090</v>
      </c>
      <c r="B579" t="s">
        <v>12089</v>
      </c>
      <c r="C579" t="s">
        <v>12088</v>
      </c>
      <c r="D579" t="s">
        <v>692</v>
      </c>
      <c r="E579" t="s">
        <v>12087</v>
      </c>
    </row>
    <row r="580" spans="1:5" x14ac:dyDescent="0.2">
      <c r="A580" t="s">
        <v>12086</v>
      </c>
      <c r="B580" t="s">
        <v>12085</v>
      </c>
      <c r="C580" t="s">
        <v>12084</v>
      </c>
      <c r="D580" t="s">
        <v>835</v>
      </c>
      <c r="E580" t="s">
        <v>12079</v>
      </c>
    </row>
    <row r="581" spans="1:5" x14ac:dyDescent="0.2">
      <c r="A581" t="s">
        <v>12083</v>
      </c>
      <c r="B581" t="s">
        <v>12082</v>
      </c>
      <c r="C581" t="s">
        <v>12081</v>
      </c>
      <c r="D581" t="s">
        <v>12080</v>
      </c>
      <c r="E581" t="s">
        <v>12079</v>
      </c>
    </row>
    <row r="582" spans="1:5" x14ac:dyDescent="0.2">
      <c r="A582" t="s">
        <v>16943</v>
      </c>
      <c r="B582" t="s">
        <v>12078</v>
      </c>
      <c r="C582" t="s">
        <v>12077</v>
      </c>
      <c r="D582" t="s">
        <v>777</v>
      </c>
      <c r="E582" t="s">
        <v>12076</v>
      </c>
    </row>
    <row r="583" spans="1:5" x14ac:dyDescent="0.2">
      <c r="A583" t="s">
        <v>12075</v>
      </c>
      <c r="B583" t="s">
        <v>12074</v>
      </c>
      <c r="C583" t="s">
        <v>12073</v>
      </c>
      <c r="D583" t="s">
        <v>129</v>
      </c>
      <c r="E583" t="s">
        <v>12072</v>
      </c>
    </row>
    <row r="584" spans="1:5" x14ac:dyDescent="0.2">
      <c r="A584" t="s">
        <v>14598</v>
      </c>
      <c r="B584" t="s">
        <v>14599</v>
      </c>
      <c r="C584" t="s">
        <v>14600</v>
      </c>
      <c r="D584" t="s">
        <v>2094</v>
      </c>
      <c r="E584" t="s">
        <v>14601</v>
      </c>
    </row>
    <row r="585" spans="1:5" x14ac:dyDescent="0.2">
      <c r="A585" t="s">
        <v>12071</v>
      </c>
      <c r="B585" t="s">
        <v>12070</v>
      </c>
      <c r="C585" t="s">
        <v>12069</v>
      </c>
      <c r="D585" t="s">
        <v>282</v>
      </c>
      <c r="E585" t="s">
        <v>12068</v>
      </c>
    </row>
    <row r="586" spans="1:5" x14ac:dyDescent="0.2">
      <c r="A586" t="s">
        <v>12067</v>
      </c>
      <c r="B586" t="s">
        <v>12066</v>
      </c>
      <c r="C586" t="s">
        <v>12065</v>
      </c>
      <c r="D586" t="s">
        <v>353</v>
      </c>
      <c r="E586" t="s">
        <v>12064</v>
      </c>
    </row>
    <row r="587" spans="1:5" x14ac:dyDescent="0.2">
      <c r="A587" t="s">
        <v>12063</v>
      </c>
      <c r="B587" t="s">
        <v>12062</v>
      </c>
      <c r="C587" t="s">
        <v>12061</v>
      </c>
      <c r="D587" t="s">
        <v>1913</v>
      </c>
      <c r="E587" t="s">
        <v>12060</v>
      </c>
    </row>
    <row r="588" spans="1:5" x14ac:dyDescent="0.2">
      <c r="A588" t="s">
        <v>12059</v>
      </c>
      <c r="B588" t="s">
        <v>12058</v>
      </c>
      <c r="C588" t="s">
        <v>12057</v>
      </c>
      <c r="D588" t="s">
        <v>935</v>
      </c>
      <c r="E588" t="s">
        <v>12056</v>
      </c>
    </row>
    <row r="589" spans="1:5" x14ac:dyDescent="0.2">
      <c r="A589" t="s">
        <v>12055</v>
      </c>
      <c r="B589" t="s">
        <v>12054</v>
      </c>
      <c r="C589" t="s">
        <v>12053</v>
      </c>
      <c r="D589" t="s">
        <v>5801</v>
      </c>
      <c r="E589" t="s">
        <v>12052</v>
      </c>
    </row>
    <row r="590" spans="1:5" x14ac:dyDescent="0.2">
      <c r="A590" t="s">
        <v>12051</v>
      </c>
      <c r="B590" t="s">
        <v>12050</v>
      </c>
      <c r="C590" t="s">
        <v>12049</v>
      </c>
      <c r="D590" t="s">
        <v>12048</v>
      </c>
      <c r="E590" t="s">
        <v>12047</v>
      </c>
    </row>
    <row r="591" spans="1:5" x14ac:dyDescent="0.2">
      <c r="A591" t="s">
        <v>12046</v>
      </c>
      <c r="B591" t="s">
        <v>12045</v>
      </c>
      <c r="C591" t="s">
        <v>12044</v>
      </c>
      <c r="D591" t="s">
        <v>3251</v>
      </c>
      <c r="E591" t="s">
        <v>12043</v>
      </c>
    </row>
    <row r="592" spans="1:5" x14ac:dyDescent="0.2">
      <c r="A592" t="s">
        <v>12042</v>
      </c>
      <c r="B592" t="s">
        <v>12041</v>
      </c>
      <c r="C592" t="s">
        <v>12040</v>
      </c>
      <c r="D592" t="s">
        <v>813</v>
      </c>
      <c r="E592" t="s">
        <v>12036</v>
      </c>
    </row>
    <row r="593" spans="1:5" x14ac:dyDescent="0.2">
      <c r="A593" t="s">
        <v>12039</v>
      </c>
      <c r="B593" t="s">
        <v>12038</v>
      </c>
      <c r="C593" t="s">
        <v>12037</v>
      </c>
      <c r="D593" t="s">
        <v>129</v>
      </c>
      <c r="E593" t="s">
        <v>12036</v>
      </c>
    </row>
    <row r="594" spans="1:5" x14ac:dyDescent="0.2">
      <c r="A594" t="s">
        <v>12035</v>
      </c>
      <c r="B594" t="s">
        <v>12034</v>
      </c>
      <c r="C594" t="s">
        <v>12033</v>
      </c>
      <c r="D594" t="s">
        <v>173</v>
      </c>
      <c r="E594" t="s">
        <v>12032</v>
      </c>
    </row>
    <row r="595" spans="1:5" x14ac:dyDescent="0.2">
      <c r="A595" t="s">
        <v>12031</v>
      </c>
      <c r="B595" t="s">
        <v>12030</v>
      </c>
      <c r="C595" t="s">
        <v>12029</v>
      </c>
      <c r="D595" t="s">
        <v>482</v>
      </c>
      <c r="E595" t="s">
        <v>12028</v>
      </c>
    </row>
    <row r="596" spans="1:5" x14ac:dyDescent="0.2">
      <c r="A596" t="s">
        <v>12027</v>
      </c>
      <c r="B596" t="s">
        <v>12026</v>
      </c>
      <c r="C596" t="s">
        <v>12025</v>
      </c>
      <c r="D596" t="s">
        <v>5256</v>
      </c>
      <c r="E596" t="s">
        <v>12024</v>
      </c>
    </row>
    <row r="597" spans="1:5" x14ac:dyDescent="0.2">
      <c r="A597" t="s">
        <v>12023</v>
      </c>
      <c r="B597" t="s">
        <v>12022</v>
      </c>
      <c r="C597" t="s">
        <v>12021</v>
      </c>
      <c r="D597" t="s">
        <v>5983</v>
      </c>
      <c r="E597" t="s">
        <v>12020</v>
      </c>
    </row>
    <row r="598" spans="1:5" x14ac:dyDescent="0.2">
      <c r="A598" t="s">
        <v>12019</v>
      </c>
      <c r="B598" t="s">
        <v>12018</v>
      </c>
      <c r="C598" t="s">
        <v>12017</v>
      </c>
      <c r="D598" t="s">
        <v>2632</v>
      </c>
      <c r="E598" t="s">
        <v>12005</v>
      </c>
    </row>
    <row r="599" spans="1:5" x14ac:dyDescent="0.2">
      <c r="A599" t="s">
        <v>12016</v>
      </c>
      <c r="B599" t="s">
        <v>12015</v>
      </c>
      <c r="C599" t="s">
        <v>12014</v>
      </c>
      <c r="D599" t="s">
        <v>322</v>
      </c>
      <c r="E599" t="s">
        <v>12005</v>
      </c>
    </row>
    <row r="600" spans="1:5" x14ac:dyDescent="0.2">
      <c r="A600" t="s">
        <v>12013</v>
      </c>
      <c r="B600" t="s">
        <v>12012</v>
      </c>
      <c r="C600" t="s">
        <v>12011</v>
      </c>
      <c r="D600" t="s">
        <v>12010</v>
      </c>
      <c r="E600" t="s">
        <v>12005</v>
      </c>
    </row>
    <row r="601" spans="1:5" x14ac:dyDescent="0.2">
      <c r="A601" t="s">
        <v>12009</v>
      </c>
      <c r="B601" t="s">
        <v>12008</v>
      </c>
      <c r="C601" t="s">
        <v>12007</v>
      </c>
      <c r="D601" t="s">
        <v>12006</v>
      </c>
      <c r="E601" t="s">
        <v>12005</v>
      </c>
    </row>
    <row r="602" spans="1:5" x14ac:dyDescent="0.2">
      <c r="A602" t="s">
        <v>12004</v>
      </c>
      <c r="B602" t="s">
        <v>12003</v>
      </c>
      <c r="C602" t="s">
        <v>12002</v>
      </c>
      <c r="D602" t="s">
        <v>706</v>
      </c>
      <c r="E602" t="s">
        <v>12001</v>
      </c>
    </row>
    <row r="603" spans="1:5" x14ac:dyDescent="0.2">
      <c r="A603" t="s">
        <v>12000</v>
      </c>
      <c r="B603" t="s">
        <v>11999</v>
      </c>
      <c r="C603" t="s">
        <v>11998</v>
      </c>
      <c r="D603" t="s">
        <v>606</v>
      </c>
      <c r="E603" t="s">
        <v>11997</v>
      </c>
    </row>
    <row r="604" spans="1:5" x14ac:dyDescent="0.2">
      <c r="A604" t="s">
        <v>11996</v>
      </c>
      <c r="B604" t="s">
        <v>11995</v>
      </c>
      <c r="C604" t="s">
        <v>11994</v>
      </c>
      <c r="D604" t="s">
        <v>606</v>
      </c>
      <c r="E604" t="s">
        <v>11993</v>
      </c>
    </row>
    <row r="605" spans="1:5" x14ac:dyDescent="0.2">
      <c r="A605" t="s">
        <v>11992</v>
      </c>
      <c r="B605" t="s">
        <v>11991</v>
      </c>
      <c r="C605" t="s">
        <v>11990</v>
      </c>
      <c r="D605" t="s">
        <v>84</v>
      </c>
      <c r="E605" t="s">
        <v>11989</v>
      </c>
    </row>
    <row r="606" spans="1:5" x14ac:dyDescent="0.2">
      <c r="A606" t="s">
        <v>11988</v>
      </c>
      <c r="B606" t="s">
        <v>11987</v>
      </c>
      <c r="C606" t="s">
        <v>11986</v>
      </c>
      <c r="D606" t="s">
        <v>11985</v>
      </c>
      <c r="E606" t="s">
        <v>11984</v>
      </c>
    </row>
    <row r="607" spans="1:5" x14ac:dyDescent="0.2">
      <c r="A607" t="s">
        <v>11983</v>
      </c>
      <c r="B607" t="s">
        <v>11982</v>
      </c>
      <c r="C607" t="s">
        <v>11981</v>
      </c>
      <c r="D607" t="s">
        <v>11980</v>
      </c>
      <c r="E607" t="s">
        <v>11979</v>
      </c>
    </row>
    <row r="608" spans="1:5" x14ac:dyDescent="0.2">
      <c r="A608" t="s">
        <v>11978</v>
      </c>
      <c r="B608" t="s">
        <v>11977</v>
      </c>
      <c r="C608" t="s">
        <v>11976</v>
      </c>
      <c r="D608" t="s">
        <v>11975</v>
      </c>
      <c r="E608" t="s">
        <v>11974</v>
      </c>
    </row>
    <row r="609" spans="1:5" x14ac:dyDescent="0.2">
      <c r="A609" t="s">
        <v>11973</v>
      </c>
      <c r="B609" t="s">
        <v>11972</v>
      </c>
      <c r="C609" t="s">
        <v>11971</v>
      </c>
      <c r="D609" t="s">
        <v>107</v>
      </c>
      <c r="E609" t="s">
        <v>11967</v>
      </c>
    </row>
    <row r="610" spans="1:5" x14ac:dyDescent="0.2">
      <c r="A610" t="s">
        <v>11970</v>
      </c>
      <c r="B610" t="s">
        <v>11969</v>
      </c>
      <c r="C610" t="s">
        <v>11968</v>
      </c>
      <c r="D610" t="s">
        <v>539</v>
      </c>
      <c r="E610" t="s">
        <v>11967</v>
      </c>
    </row>
    <row r="611" spans="1:5" x14ac:dyDescent="0.2">
      <c r="A611" t="s">
        <v>11966</v>
      </c>
      <c r="B611" t="s">
        <v>11965</v>
      </c>
      <c r="C611" t="s">
        <v>11964</v>
      </c>
      <c r="D611" t="s">
        <v>7145</v>
      </c>
      <c r="E611" t="s">
        <v>11963</v>
      </c>
    </row>
    <row r="612" spans="1:5" x14ac:dyDescent="0.2">
      <c r="A612" t="s">
        <v>11962</v>
      </c>
      <c r="B612" t="s">
        <v>11961</v>
      </c>
      <c r="C612" t="s">
        <v>11960</v>
      </c>
      <c r="D612" t="s">
        <v>677</v>
      </c>
      <c r="E612" t="s">
        <v>1723</v>
      </c>
    </row>
    <row r="613" spans="1:5" x14ac:dyDescent="0.2">
      <c r="A613" t="s">
        <v>11959</v>
      </c>
      <c r="B613" t="s">
        <v>11958</v>
      </c>
      <c r="C613" t="s">
        <v>11957</v>
      </c>
      <c r="D613" t="s">
        <v>11956</v>
      </c>
      <c r="E613" t="s">
        <v>11955</v>
      </c>
    </row>
    <row r="614" spans="1:5" x14ac:dyDescent="0.2">
      <c r="A614" t="s">
        <v>16944</v>
      </c>
      <c r="B614" t="s">
        <v>11935</v>
      </c>
      <c r="C614" t="s">
        <v>16945</v>
      </c>
      <c r="D614" t="s">
        <v>16946</v>
      </c>
      <c r="E614" t="s">
        <v>16947</v>
      </c>
    </row>
    <row r="615" spans="1:5" x14ac:dyDescent="0.2">
      <c r="A615" t="s">
        <v>11954</v>
      </c>
      <c r="B615" t="s">
        <v>11953</v>
      </c>
      <c r="C615" t="s">
        <v>11952</v>
      </c>
      <c r="D615" t="s">
        <v>1825</v>
      </c>
      <c r="E615" t="s">
        <v>11933</v>
      </c>
    </row>
    <row r="616" spans="1:5" x14ac:dyDescent="0.2">
      <c r="A616" t="s">
        <v>11951</v>
      </c>
      <c r="B616" t="s">
        <v>11950</v>
      </c>
      <c r="C616" t="s">
        <v>11949</v>
      </c>
      <c r="D616" t="s">
        <v>3321</v>
      </c>
      <c r="E616" t="s">
        <v>11933</v>
      </c>
    </row>
    <row r="617" spans="1:5" x14ac:dyDescent="0.2">
      <c r="A617" t="s">
        <v>11948</v>
      </c>
      <c r="B617" t="s">
        <v>11947</v>
      </c>
      <c r="C617" t="s">
        <v>11946</v>
      </c>
      <c r="D617" t="s">
        <v>103</v>
      </c>
      <c r="E617" t="s">
        <v>11933</v>
      </c>
    </row>
    <row r="618" spans="1:5" x14ac:dyDescent="0.2">
      <c r="A618" t="s">
        <v>11942</v>
      </c>
      <c r="B618" t="s">
        <v>11941</v>
      </c>
      <c r="C618" t="s">
        <v>11940</v>
      </c>
      <c r="D618" t="s">
        <v>230</v>
      </c>
      <c r="E618" t="s">
        <v>11933</v>
      </c>
    </row>
    <row r="619" spans="1:5" x14ac:dyDescent="0.2">
      <c r="A619" t="s">
        <v>11939</v>
      </c>
      <c r="B619" t="s">
        <v>11938</v>
      </c>
      <c r="C619" t="s">
        <v>11937</v>
      </c>
      <c r="D619" t="s">
        <v>11936</v>
      </c>
      <c r="E619" t="s">
        <v>11933</v>
      </c>
    </row>
    <row r="620" spans="1:5" x14ac:dyDescent="0.2">
      <c r="A620" t="s">
        <v>16948</v>
      </c>
      <c r="B620" t="s">
        <v>11934</v>
      </c>
      <c r="C620" t="s">
        <v>16949</v>
      </c>
      <c r="D620" t="s">
        <v>16946</v>
      </c>
      <c r="E620" t="s">
        <v>11933</v>
      </c>
    </row>
    <row r="621" spans="1:5" x14ac:dyDescent="0.2">
      <c r="A621" t="s">
        <v>11932</v>
      </c>
      <c r="B621" t="s">
        <v>11931</v>
      </c>
      <c r="C621" t="s">
        <v>11930</v>
      </c>
      <c r="D621" t="s">
        <v>1294</v>
      </c>
      <c r="E621" t="s">
        <v>11929</v>
      </c>
    </row>
    <row r="622" spans="1:5" x14ac:dyDescent="0.2">
      <c r="A622" t="s">
        <v>11928</v>
      </c>
      <c r="B622" t="s">
        <v>11927</v>
      </c>
      <c r="C622" t="s">
        <v>11926</v>
      </c>
      <c r="D622" t="s">
        <v>5498</v>
      </c>
      <c r="E622" t="s">
        <v>11921</v>
      </c>
    </row>
    <row r="623" spans="1:5" x14ac:dyDescent="0.2">
      <c r="A623" t="s">
        <v>11925</v>
      </c>
      <c r="B623" t="s">
        <v>11924</v>
      </c>
      <c r="C623" t="s">
        <v>11923</v>
      </c>
      <c r="D623" t="s">
        <v>11922</v>
      </c>
      <c r="E623" t="s">
        <v>11921</v>
      </c>
    </row>
    <row r="624" spans="1:5" x14ac:dyDescent="0.2">
      <c r="A624" t="s">
        <v>11920</v>
      </c>
      <c r="B624" t="s">
        <v>11919</v>
      </c>
      <c r="C624" t="s">
        <v>11918</v>
      </c>
      <c r="D624" t="s">
        <v>744</v>
      </c>
      <c r="E624" t="s">
        <v>11917</v>
      </c>
    </row>
    <row r="625" spans="1:5" x14ac:dyDescent="0.2">
      <c r="A625" t="s">
        <v>11916</v>
      </c>
      <c r="B625" t="s">
        <v>11915</v>
      </c>
      <c r="C625" t="s">
        <v>11914</v>
      </c>
      <c r="D625" t="s">
        <v>11913</v>
      </c>
      <c r="E625" t="s">
        <v>11909</v>
      </c>
    </row>
    <row r="626" spans="1:5" x14ac:dyDescent="0.2">
      <c r="A626" t="s">
        <v>11912</v>
      </c>
      <c r="B626" t="s">
        <v>11911</v>
      </c>
      <c r="C626" t="s">
        <v>11910</v>
      </c>
      <c r="D626" t="s">
        <v>248</v>
      </c>
      <c r="E626" t="s">
        <v>11909</v>
      </c>
    </row>
    <row r="627" spans="1:5" x14ac:dyDescent="0.2">
      <c r="A627" t="s">
        <v>11908</v>
      </c>
      <c r="B627" t="s">
        <v>11907</v>
      </c>
      <c r="C627" t="s">
        <v>11906</v>
      </c>
      <c r="D627" t="s">
        <v>478</v>
      </c>
      <c r="E627" t="s">
        <v>11898</v>
      </c>
    </row>
    <row r="628" spans="1:5" x14ac:dyDescent="0.2">
      <c r="A628" t="s">
        <v>11905</v>
      </c>
      <c r="B628" t="s">
        <v>11904</v>
      </c>
      <c r="C628" t="s">
        <v>11903</v>
      </c>
      <c r="D628" t="s">
        <v>11902</v>
      </c>
      <c r="E628" t="s">
        <v>11898</v>
      </c>
    </row>
    <row r="629" spans="1:5" x14ac:dyDescent="0.2">
      <c r="A629" t="s">
        <v>11901</v>
      </c>
      <c r="B629" t="s">
        <v>11900</v>
      </c>
      <c r="C629" t="s">
        <v>11899</v>
      </c>
      <c r="D629" t="s">
        <v>11318</v>
      </c>
      <c r="E629" t="s">
        <v>11898</v>
      </c>
    </row>
    <row r="630" spans="1:5" x14ac:dyDescent="0.2">
      <c r="A630" t="s">
        <v>11897</v>
      </c>
      <c r="B630" t="s">
        <v>11896</v>
      </c>
      <c r="C630" t="s">
        <v>11895</v>
      </c>
      <c r="D630" t="s">
        <v>1640</v>
      </c>
      <c r="E630" t="s">
        <v>11894</v>
      </c>
    </row>
    <row r="631" spans="1:5" x14ac:dyDescent="0.2">
      <c r="A631" t="s">
        <v>11893</v>
      </c>
      <c r="B631" t="s">
        <v>11892</v>
      </c>
      <c r="C631" t="s">
        <v>11891</v>
      </c>
      <c r="D631" t="s">
        <v>1238</v>
      </c>
      <c r="E631" t="s">
        <v>11890</v>
      </c>
    </row>
    <row r="632" spans="1:5" x14ac:dyDescent="0.2">
      <c r="A632" t="s">
        <v>11889</v>
      </c>
      <c r="B632" t="s">
        <v>11888</v>
      </c>
      <c r="C632" t="s">
        <v>11887</v>
      </c>
      <c r="D632" t="s">
        <v>1225</v>
      </c>
      <c r="E632" t="s">
        <v>11886</v>
      </c>
    </row>
    <row r="633" spans="1:5" x14ac:dyDescent="0.2">
      <c r="A633" t="s">
        <v>11885</v>
      </c>
      <c r="B633" t="s">
        <v>11884</v>
      </c>
      <c r="C633" t="s">
        <v>11883</v>
      </c>
      <c r="D633" t="s">
        <v>11882</v>
      </c>
      <c r="E633" t="s">
        <v>11881</v>
      </c>
    </row>
    <row r="634" spans="1:5" x14ac:dyDescent="0.2">
      <c r="A634" t="s">
        <v>11880</v>
      </c>
      <c r="B634" t="s">
        <v>11879</v>
      </c>
      <c r="C634" t="s">
        <v>11878</v>
      </c>
      <c r="D634" t="s">
        <v>535</v>
      </c>
      <c r="E634" t="s">
        <v>11877</v>
      </c>
    </row>
    <row r="635" spans="1:5" x14ac:dyDescent="0.2">
      <c r="A635" t="s">
        <v>11876</v>
      </c>
      <c r="B635" t="s">
        <v>11875</v>
      </c>
      <c r="C635" t="s">
        <v>11874</v>
      </c>
      <c r="D635" t="s">
        <v>11873</v>
      </c>
      <c r="E635" t="s">
        <v>11865</v>
      </c>
    </row>
    <row r="636" spans="1:5" x14ac:dyDescent="0.2">
      <c r="A636" t="s">
        <v>11869</v>
      </c>
      <c r="B636" t="s">
        <v>11868</v>
      </c>
      <c r="C636" t="s">
        <v>11867</v>
      </c>
      <c r="D636" t="s">
        <v>11866</v>
      </c>
      <c r="E636" t="s">
        <v>11865</v>
      </c>
    </row>
    <row r="637" spans="1:5" x14ac:dyDescent="0.2">
      <c r="A637" t="s">
        <v>11864</v>
      </c>
      <c r="B637" t="s">
        <v>11863</v>
      </c>
      <c r="C637" t="s">
        <v>11862</v>
      </c>
      <c r="D637" t="s">
        <v>11861</v>
      </c>
      <c r="E637" t="s">
        <v>10357</v>
      </c>
    </row>
    <row r="638" spans="1:5" x14ac:dyDescent="0.2">
      <c r="A638" t="s">
        <v>11860</v>
      </c>
      <c r="B638" t="s">
        <v>11859</v>
      </c>
      <c r="C638" t="s">
        <v>11858</v>
      </c>
      <c r="D638" t="s">
        <v>11857</v>
      </c>
      <c r="E638" t="s">
        <v>10357</v>
      </c>
    </row>
    <row r="639" spans="1:5" x14ac:dyDescent="0.2">
      <c r="A639" t="s">
        <v>11856</v>
      </c>
      <c r="B639" t="s">
        <v>11855</v>
      </c>
      <c r="C639" t="s">
        <v>11854</v>
      </c>
      <c r="D639" t="s">
        <v>1189</v>
      </c>
      <c r="E639" t="s">
        <v>11166</v>
      </c>
    </row>
    <row r="640" spans="1:5" x14ac:dyDescent="0.2">
      <c r="A640" t="s">
        <v>11853</v>
      </c>
      <c r="B640" t="s">
        <v>11852</v>
      </c>
      <c r="C640" t="s">
        <v>11851</v>
      </c>
      <c r="D640" t="s">
        <v>1862</v>
      </c>
      <c r="E640" t="s">
        <v>11166</v>
      </c>
    </row>
    <row r="641" spans="1:5" x14ac:dyDescent="0.2">
      <c r="A641" t="s">
        <v>17983</v>
      </c>
      <c r="B641" t="s">
        <v>17984</v>
      </c>
      <c r="C641" t="s">
        <v>17985</v>
      </c>
      <c r="D641" t="s">
        <v>543</v>
      </c>
      <c r="E641" t="s">
        <v>11166</v>
      </c>
    </row>
    <row r="642" spans="1:5" x14ac:dyDescent="0.2">
      <c r="A642" t="s">
        <v>11850</v>
      </c>
      <c r="B642" t="s">
        <v>11849</v>
      </c>
      <c r="C642" t="s">
        <v>11848</v>
      </c>
      <c r="D642" t="s">
        <v>303</v>
      </c>
      <c r="E642" t="s">
        <v>11166</v>
      </c>
    </row>
    <row r="643" spans="1:5" x14ac:dyDescent="0.2">
      <c r="A643" t="s">
        <v>11847</v>
      </c>
      <c r="B643" t="s">
        <v>11846</v>
      </c>
      <c r="C643" t="s">
        <v>11845</v>
      </c>
      <c r="D643" t="s">
        <v>111</v>
      </c>
      <c r="E643" t="s">
        <v>11844</v>
      </c>
    </row>
    <row r="644" spans="1:5" x14ac:dyDescent="0.2">
      <c r="A644" t="s">
        <v>11839</v>
      </c>
      <c r="B644" t="s">
        <v>11838</v>
      </c>
      <c r="C644" t="s">
        <v>11837</v>
      </c>
      <c r="D644" t="s">
        <v>11836</v>
      </c>
      <c r="E644" t="s">
        <v>11835</v>
      </c>
    </row>
    <row r="645" spans="1:5" x14ac:dyDescent="0.2">
      <c r="A645" t="s">
        <v>11834</v>
      </c>
      <c r="B645" t="s">
        <v>11833</v>
      </c>
      <c r="C645" t="s">
        <v>11832</v>
      </c>
      <c r="D645" t="s">
        <v>1170</v>
      </c>
      <c r="E645" t="s">
        <v>2879</v>
      </c>
    </row>
    <row r="646" spans="1:5" x14ac:dyDescent="0.2">
      <c r="A646" t="s">
        <v>11831</v>
      </c>
      <c r="B646" t="s">
        <v>11830</v>
      </c>
      <c r="C646" t="s">
        <v>11829</v>
      </c>
      <c r="D646" t="s">
        <v>6375</v>
      </c>
      <c r="E646" t="s">
        <v>11828</v>
      </c>
    </row>
    <row r="647" spans="1:5" x14ac:dyDescent="0.2">
      <c r="A647" t="s">
        <v>11827</v>
      </c>
      <c r="B647" t="s">
        <v>11826</v>
      </c>
      <c r="C647" t="s">
        <v>11825</v>
      </c>
      <c r="D647" t="s">
        <v>258</v>
      </c>
      <c r="E647" t="s">
        <v>11824</v>
      </c>
    </row>
    <row r="648" spans="1:5" x14ac:dyDescent="0.2">
      <c r="A648" t="s">
        <v>11823</v>
      </c>
      <c r="B648" t="s">
        <v>11822</v>
      </c>
      <c r="C648" t="s">
        <v>11821</v>
      </c>
      <c r="D648" t="s">
        <v>9526</v>
      </c>
      <c r="E648" t="s">
        <v>11820</v>
      </c>
    </row>
    <row r="649" spans="1:5" x14ac:dyDescent="0.2">
      <c r="A649" t="s">
        <v>11819</v>
      </c>
      <c r="B649" t="s">
        <v>11818</v>
      </c>
      <c r="C649" t="s">
        <v>11817</v>
      </c>
      <c r="D649" t="s">
        <v>11816</v>
      </c>
      <c r="E649" t="s">
        <v>11812</v>
      </c>
    </row>
    <row r="650" spans="1:5" x14ac:dyDescent="0.2">
      <c r="A650" t="s">
        <v>11815</v>
      </c>
      <c r="B650" t="s">
        <v>11814</v>
      </c>
      <c r="C650" t="s">
        <v>11813</v>
      </c>
      <c r="D650" t="s">
        <v>609</v>
      </c>
      <c r="E650" t="s">
        <v>11812</v>
      </c>
    </row>
    <row r="651" spans="1:5" x14ac:dyDescent="0.2">
      <c r="A651" t="s">
        <v>11811</v>
      </c>
      <c r="B651" t="s">
        <v>11810</v>
      </c>
      <c r="C651" t="s">
        <v>11809</v>
      </c>
      <c r="D651" t="s">
        <v>147</v>
      </c>
      <c r="E651" t="s">
        <v>11808</v>
      </c>
    </row>
    <row r="652" spans="1:5" x14ac:dyDescent="0.2">
      <c r="A652" t="s">
        <v>11807</v>
      </c>
      <c r="B652" t="s">
        <v>11806</v>
      </c>
      <c r="C652" t="s">
        <v>17408</v>
      </c>
      <c r="D652" t="s">
        <v>4038</v>
      </c>
      <c r="E652" t="s">
        <v>11805</v>
      </c>
    </row>
    <row r="653" spans="1:5" x14ac:dyDescent="0.2">
      <c r="A653" t="s">
        <v>14602</v>
      </c>
      <c r="B653" t="s">
        <v>14603</v>
      </c>
      <c r="C653" t="s">
        <v>14604</v>
      </c>
      <c r="D653" t="s">
        <v>14605</v>
      </c>
      <c r="E653" t="s">
        <v>14606</v>
      </c>
    </row>
    <row r="654" spans="1:5" x14ac:dyDescent="0.2">
      <c r="A654" t="s">
        <v>11804</v>
      </c>
      <c r="B654" t="s">
        <v>11803</v>
      </c>
      <c r="C654" t="s">
        <v>11802</v>
      </c>
      <c r="D654" t="s">
        <v>478</v>
      </c>
      <c r="E654" t="s">
        <v>11801</v>
      </c>
    </row>
    <row r="655" spans="1:5" x14ac:dyDescent="0.2">
      <c r="A655" t="s">
        <v>11800</v>
      </c>
      <c r="B655" t="s">
        <v>11799</v>
      </c>
      <c r="C655" t="s">
        <v>11798</v>
      </c>
      <c r="D655" t="s">
        <v>11797</v>
      </c>
      <c r="E655" t="s">
        <v>11796</v>
      </c>
    </row>
    <row r="656" spans="1:5" x14ac:dyDescent="0.2">
      <c r="A656" t="s">
        <v>11795</v>
      </c>
      <c r="B656" t="s">
        <v>11794</v>
      </c>
      <c r="C656" t="s">
        <v>11793</v>
      </c>
      <c r="D656" t="s">
        <v>1530</v>
      </c>
      <c r="E656" t="s">
        <v>11792</v>
      </c>
    </row>
    <row r="657" spans="1:5" x14ac:dyDescent="0.2">
      <c r="A657" t="s">
        <v>11791</v>
      </c>
      <c r="B657" t="s">
        <v>11790</v>
      </c>
      <c r="C657" t="s">
        <v>11789</v>
      </c>
      <c r="D657" t="s">
        <v>133</v>
      </c>
      <c r="E657" t="s">
        <v>11788</v>
      </c>
    </row>
    <row r="658" spans="1:5" x14ac:dyDescent="0.2">
      <c r="A658" t="s">
        <v>11787</v>
      </c>
      <c r="B658" t="s">
        <v>11786</v>
      </c>
      <c r="C658" t="s">
        <v>11785</v>
      </c>
      <c r="D658" t="s">
        <v>803</v>
      </c>
      <c r="E658" t="s">
        <v>11784</v>
      </c>
    </row>
    <row r="659" spans="1:5" x14ac:dyDescent="0.2">
      <c r="A659" t="s">
        <v>11783</v>
      </c>
      <c r="B659" t="s">
        <v>11782</v>
      </c>
      <c r="C659" t="s">
        <v>11781</v>
      </c>
      <c r="D659" t="s">
        <v>11780</v>
      </c>
      <c r="E659" t="s">
        <v>11779</v>
      </c>
    </row>
    <row r="660" spans="1:5" x14ac:dyDescent="0.2">
      <c r="A660" t="s">
        <v>16950</v>
      </c>
      <c r="B660" t="s">
        <v>16951</v>
      </c>
      <c r="C660" t="s">
        <v>16952</v>
      </c>
      <c r="D660" t="s">
        <v>794</v>
      </c>
      <c r="E660" t="s">
        <v>11779</v>
      </c>
    </row>
    <row r="661" spans="1:5" x14ac:dyDescent="0.2">
      <c r="A661" t="s">
        <v>11778</v>
      </c>
      <c r="B661" t="s">
        <v>11777</v>
      </c>
      <c r="C661" t="s">
        <v>11776</v>
      </c>
      <c r="D661" t="s">
        <v>363</v>
      </c>
      <c r="E661" t="s">
        <v>11775</v>
      </c>
    </row>
    <row r="662" spans="1:5" x14ac:dyDescent="0.2">
      <c r="A662" t="s">
        <v>11774</v>
      </c>
      <c r="B662" t="s">
        <v>11773</v>
      </c>
      <c r="C662" t="s">
        <v>11772</v>
      </c>
      <c r="D662" t="s">
        <v>1485</v>
      </c>
      <c r="E662" t="s">
        <v>11771</v>
      </c>
    </row>
    <row r="663" spans="1:5" x14ac:dyDescent="0.2">
      <c r="A663" t="s">
        <v>11770</v>
      </c>
      <c r="B663" t="s">
        <v>11769</v>
      </c>
      <c r="C663" t="s">
        <v>11768</v>
      </c>
      <c r="D663" t="s">
        <v>1830</v>
      </c>
      <c r="E663" t="s">
        <v>11767</v>
      </c>
    </row>
    <row r="664" spans="1:5" x14ac:dyDescent="0.2">
      <c r="A664" t="s">
        <v>11766</v>
      </c>
      <c r="B664" t="s">
        <v>11765</v>
      </c>
      <c r="C664" t="s">
        <v>11764</v>
      </c>
      <c r="D664" t="s">
        <v>11763</v>
      </c>
      <c r="E664" t="s">
        <v>11762</v>
      </c>
    </row>
    <row r="665" spans="1:5" x14ac:dyDescent="0.2">
      <c r="A665" t="s">
        <v>11761</v>
      </c>
      <c r="B665" t="s">
        <v>11760</v>
      </c>
      <c r="C665" t="s">
        <v>11759</v>
      </c>
      <c r="D665" t="s">
        <v>11758</v>
      </c>
      <c r="E665" t="s">
        <v>11757</v>
      </c>
    </row>
    <row r="666" spans="1:5" x14ac:dyDescent="0.2">
      <c r="A666" t="s">
        <v>11756</v>
      </c>
      <c r="B666" t="s">
        <v>11755</v>
      </c>
      <c r="C666" t="s">
        <v>11754</v>
      </c>
      <c r="D666" t="s">
        <v>4211</v>
      </c>
      <c r="E666" t="s">
        <v>11753</v>
      </c>
    </row>
    <row r="667" spans="1:5" x14ac:dyDescent="0.2">
      <c r="A667" t="s">
        <v>11748</v>
      </c>
      <c r="B667" t="s">
        <v>11747</v>
      </c>
      <c r="C667" t="s">
        <v>11746</v>
      </c>
      <c r="D667" t="s">
        <v>11745</v>
      </c>
      <c r="E667" t="s">
        <v>11741</v>
      </c>
    </row>
    <row r="668" spans="1:5" x14ac:dyDescent="0.2">
      <c r="A668" t="s">
        <v>11744</v>
      </c>
      <c r="B668" t="s">
        <v>11743</v>
      </c>
      <c r="C668" t="s">
        <v>11742</v>
      </c>
      <c r="D668" t="s">
        <v>89</v>
      </c>
      <c r="E668" t="s">
        <v>11741</v>
      </c>
    </row>
    <row r="669" spans="1:5" x14ac:dyDescent="0.2">
      <c r="A669" t="s">
        <v>11740</v>
      </c>
      <c r="B669" t="s">
        <v>11739</v>
      </c>
      <c r="C669" t="s">
        <v>11738</v>
      </c>
      <c r="D669" t="s">
        <v>282</v>
      </c>
      <c r="E669" t="s">
        <v>11737</v>
      </c>
    </row>
    <row r="670" spans="1:5" x14ac:dyDescent="0.2">
      <c r="A670" t="s">
        <v>11736</v>
      </c>
      <c r="B670" t="s">
        <v>11735</v>
      </c>
      <c r="C670" t="s">
        <v>11734</v>
      </c>
      <c r="D670" t="s">
        <v>9718</v>
      </c>
      <c r="E670" t="s">
        <v>11730</v>
      </c>
    </row>
    <row r="671" spans="1:5" x14ac:dyDescent="0.2">
      <c r="A671" t="s">
        <v>11733</v>
      </c>
      <c r="B671" t="s">
        <v>11732</v>
      </c>
      <c r="C671" t="s">
        <v>11731</v>
      </c>
      <c r="D671" t="s">
        <v>577</v>
      </c>
      <c r="E671" t="s">
        <v>11730</v>
      </c>
    </row>
    <row r="672" spans="1:5" x14ac:dyDescent="0.2">
      <c r="A672" t="s">
        <v>11729</v>
      </c>
      <c r="B672" t="s">
        <v>11728</v>
      </c>
      <c r="C672" t="s">
        <v>11727</v>
      </c>
      <c r="D672" t="s">
        <v>765</v>
      </c>
      <c r="E672" t="s">
        <v>11723</v>
      </c>
    </row>
    <row r="673" spans="1:5" x14ac:dyDescent="0.2">
      <c r="A673" t="s">
        <v>11726</v>
      </c>
      <c r="B673" t="s">
        <v>11725</v>
      </c>
      <c r="C673" t="s">
        <v>11724</v>
      </c>
      <c r="D673" t="s">
        <v>726</v>
      </c>
      <c r="E673" t="s">
        <v>11723</v>
      </c>
    </row>
    <row r="674" spans="1:5" x14ac:dyDescent="0.2">
      <c r="A674" t="s">
        <v>11722</v>
      </c>
      <c r="B674" t="s">
        <v>11721</v>
      </c>
      <c r="C674" t="s">
        <v>11720</v>
      </c>
      <c r="D674" t="s">
        <v>539</v>
      </c>
      <c r="E674" t="s">
        <v>11719</v>
      </c>
    </row>
    <row r="675" spans="1:5" x14ac:dyDescent="0.2">
      <c r="A675" t="s">
        <v>11718</v>
      </c>
      <c r="B675" t="s">
        <v>14333</v>
      </c>
      <c r="C675" t="s">
        <v>17245</v>
      </c>
      <c r="D675" t="s">
        <v>3860</v>
      </c>
      <c r="E675" t="s">
        <v>11717</v>
      </c>
    </row>
    <row r="676" spans="1:5" x14ac:dyDescent="0.2">
      <c r="A676" t="s">
        <v>11716</v>
      </c>
      <c r="B676" t="s">
        <v>11715</v>
      </c>
      <c r="C676" t="s">
        <v>11714</v>
      </c>
      <c r="D676" t="s">
        <v>3936</v>
      </c>
      <c r="E676" t="s">
        <v>11713</v>
      </c>
    </row>
    <row r="677" spans="1:5" x14ac:dyDescent="0.2">
      <c r="A677" t="s">
        <v>11712</v>
      </c>
      <c r="B677" t="s">
        <v>11711</v>
      </c>
      <c r="C677" t="s">
        <v>11710</v>
      </c>
      <c r="D677" t="s">
        <v>7424</v>
      </c>
      <c r="E677" t="s">
        <v>11709</v>
      </c>
    </row>
    <row r="678" spans="1:5" x14ac:dyDescent="0.2">
      <c r="A678" t="s">
        <v>11708</v>
      </c>
      <c r="B678" t="s">
        <v>11707</v>
      </c>
      <c r="C678" t="s">
        <v>11706</v>
      </c>
      <c r="D678" t="s">
        <v>322</v>
      </c>
      <c r="E678" t="s">
        <v>11705</v>
      </c>
    </row>
    <row r="679" spans="1:5" x14ac:dyDescent="0.2">
      <c r="A679" t="s">
        <v>17246</v>
      </c>
      <c r="B679" t="s">
        <v>17247</v>
      </c>
      <c r="C679" t="s">
        <v>17248</v>
      </c>
      <c r="D679" t="s">
        <v>17249</v>
      </c>
      <c r="E679" t="s">
        <v>17250</v>
      </c>
    </row>
    <row r="680" spans="1:5" x14ac:dyDescent="0.2">
      <c r="A680" t="s">
        <v>11704</v>
      </c>
      <c r="B680" t="s">
        <v>11703</v>
      </c>
      <c r="C680" t="s">
        <v>11702</v>
      </c>
      <c r="D680" t="s">
        <v>11701</v>
      </c>
      <c r="E680" t="s">
        <v>5983</v>
      </c>
    </row>
    <row r="681" spans="1:5" x14ac:dyDescent="0.2">
      <c r="A681" t="s">
        <v>11700</v>
      </c>
      <c r="B681" t="s">
        <v>11699</v>
      </c>
      <c r="C681" t="s">
        <v>11698</v>
      </c>
      <c r="D681" t="s">
        <v>591</v>
      </c>
      <c r="E681" t="s">
        <v>5983</v>
      </c>
    </row>
    <row r="682" spans="1:5" x14ac:dyDescent="0.2">
      <c r="A682" t="s">
        <v>11697</v>
      </c>
      <c r="B682" t="s">
        <v>11696</v>
      </c>
      <c r="C682" t="s">
        <v>11695</v>
      </c>
      <c r="D682" t="s">
        <v>993</v>
      </c>
      <c r="E682" t="s">
        <v>5983</v>
      </c>
    </row>
    <row r="683" spans="1:5" x14ac:dyDescent="0.2">
      <c r="A683" t="s">
        <v>11694</v>
      </c>
      <c r="B683" t="s">
        <v>11693</v>
      </c>
      <c r="C683" t="s">
        <v>11692</v>
      </c>
      <c r="D683" t="s">
        <v>11691</v>
      </c>
      <c r="E683" t="s">
        <v>5983</v>
      </c>
    </row>
    <row r="684" spans="1:5" x14ac:dyDescent="0.2">
      <c r="A684" t="s">
        <v>11690</v>
      </c>
      <c r="B684" t="s">
        <v>11689</v>
      </c>
      <c r="C684" t="s">
        <v>11688</v>
      </c>
      <c r="D684" t="s">
        <v>103</v>
      </c>
      <c r="E684" t="s">
        <v>5983</v>
      </c>
    </row>
    <row r="685" spans="1:5" x14ac:dyDescent="0.2">
      <c r="A685" t="s">
        <v>11687</v>
      </c>
      <c r="B685" t="s">
        <v>11686</v>
      </c>
      <c r="C685" t="s">
        <v>11685</v>
      </c>
      <c r="D685" t="s">
        <v>248</v>
      </c>
      <c r="E685" t="s">
        <v>5983</v>
      </c>
    </row>
    <row r="686" spans="1:5" x14ac:dyDescent="0.2">
      <c r="A686" t="s">
        <v>11684</v>
      </c>
      <c r="B686" t="s">
        <v>11683</v>
      </c>
      <c r="C686" t="s">
        <v>11682</v>
      </c>
      <c r="D686" t="s">
        <v>5555</v>
      </c>
      <c r="E686" t="s">
        <v>5983</v>
      </c>
    </row>
    <row r="687" spans="1:5" x14ac:dyDescent="0.2">
      <c r="A687" t="s">
        <v>11681</v>
      </c>
      <c r="B687" t="s">
        <v>11680</v>
      </c>
      <c r="C687" t="s">
        <v>11679</v>
      </c>
      <c r="D687" t="s">
        <v>374</v>
      </c>
      <c r="E687" t="s">
        <v>5983</v>
      </c>
    </row>
    <row r="688" spans="1:5" x14ac:dyDescent="0.2">
      <c r="A688" t="s">
        <v>11678</v>
      </c>
      <c r="B688" t="s">
        <v>11677</v>
      </c>
      <c r="C688" t="s">
        <v>11676</v>
      </c>
      <c r="D688" t="s">
        <v>595</v>
      </c>
      <c r="E688" t="s">
        <v>5983</v>
      </c>
    </row>
    <row r="689" spans="1:5" x14ac:dyDescent="0.2">
      <c r="A689" t="s">
        <v>11675</v>
      </c>
      <c r="B689" t="s">
        <v>11674</v>
      </c>
      <c r="C689" t="s">
        <v>11673</v>
      </c>
      <c r="D689" t="s">
        <v>11672</v>
      </c>
      <c r="E689" t="s">
        <v>11671</v>
      </c>
    </row>
    <row r="690" spans="1:5" x14ac:dyDescent="0.2">
      <c r="A690" t="s">
        <v>11670</v>
      </c>
      <c r="B690" t="s">
        <v>11669</v>
      </c>
      <c r="C690" t="s">
        <v>11668</v>
      </c>
      <c r="D690" t="s">
        <v>557</v>
      </c>
      <c r="E690" t="s">
        <v>11667</v>
      </c>
    </row>
    <row r="691" spans="1:5" x14ac:dyDescent="0.2">
      <c r="A691" t="s">
        <v>11666</v>
      </c>
      <c r="B691" t="s">
        <v>11665</v>
      </c>
      <c r="C691" t="s">
        <v>11664</v>
      </c>
      <c r="D691" t="s">
        <v>11663</v>
      </c>
      <c r="E691" t="s">
        <v>11662</v>
      </c>
    </row>
    <row r="692" spans="1:5" x14ac:dyDescent="0.2">
      <c r="A692" t="s">
        <v>11661</v>
      </c>
      <c r="B692" t="s">
        <v>11660</v>
      </c>
      <c r="C692" t="s">
        <v>11659</v>
      </c>
      <c r="D692" t="s">
        <v>3730</v>
      </c>
      <c r="E692" t="s">
        <v>11658</v>
      </c>
    </row>
    <row r="693" spans="1:5" x14ac:dyDescent="0.2">
      <c r="A693" t="s">
        <v>11657</v>
      </c>
      <c r="B693" t="s">
        <v>11656</v>
      </c>
      <c r="C693" t="s">
        <v>11655</v>
      </c>
      <c r="D693" t="s">
        <v>1225</v>
      </c>
      <c r="E693" t="s">
        <v>11654</v>
      </c>
    </row>
    <row r="694" spans="1:5" x14ac:dyDescent="0.2">
      <c r="A694" t="s">
        <v>11653</v>
      </c>
      <c r="B694" t="s">
        <v>11652</v>
      </c>
      <c r="C694" t="s">
        <v>11651</v>
      </c>
      <c r="D694" t="s">
        <v>248</v>
      </c>
      <c r="E694" t="s">
        <v>11650</v>
      </c>
    </row>
    <row r="695" spans="1:5" x14ac:dyDescent="0.2">
      <c r="A695" t="s">
        <v>11649</v>
      </c>
      <c r="B695" t="s">
        <v>11648</v>
      </c>
      <c r="C695" t="s">
        <v>11647</v>
      </c>
      <c r="D695" t="s">
        <v>123</v>
      </c>
      <c r="E695" t="s">
        <v>11646</v>
      </c>
    </row>
    <row r="696" spans="1:5" x14ac:dyDescent="0.2">
      <c r="A696" t="s">
        <v>11645</v>
      </c>
      <c r="B696" t="s">
        <v>11644</v>
      </c>
      <c r="C696" t="s">
        <v>11643</v>
      </c>
      <c r="D696" t="s">
        <v>794</v>
      </c>
      <c r="E696" t="s">
        <v>2515</v>
      </c>
    </row>
    <row r="697" spans="1:5" x14ac:dyDescent="0.2">
      <c r="A697" t="s">
        <v>17409</v>
      </c>
      <c r="B697" t="s">
        <v>17410</v>
      </c>
      <c r="C697" t="s">
        <v>17411</v>
      </c>
      <c r="D697" t="s">
        <v>596</v>
      </c>
      <c r="E697" t="s">
        <v>17412</v>
      </c>
    </row>
    <row r="698" spans="1:5" x14ac:dyDescent="0.2">
      <c r="A698" t="s">
        <v>11642</v>
      </c>
      <c r="B698" t="s">
        <v>11641</v>
      </c>
      <c r="C698" t="s">
        <v>11640</v>
      </c>
      <c r="D698" t="s">
        <v>11639</v>
      </c>
      <c r="E698" t="s">
        <v>11638</v>
      </c>
    </row>
    <row r="699" spans="1:5" x14ac:dyDescent="0.2">
      <c r="A699" t="s">
        <v>11637</v>
      </c>
      <c r="B699" t="s">
        <v>11636</v>
      </c>
      <c r="C699" t="s">
        <v>11635</v>
      </c>
      <c r="D699" t="s">
        <v>11634</v>
      </c>
      <c r="E699" t="s">
        <v>11633</v>
      </c>
    </row>
    <row r="700" spans="1:5" x14ac:dyDescent="0.2">
      <c r="A700" t="s">
        <v>11632</v>
      </c>
      <c r="B700" t="s">
        <v>11631</v>
      </c>
      <c r="C700" t="s">
        <v>11630</v>
      </c>
      <c r="D700" t="s">
        <v>11629</v>
      </c>
      <c r="E700" t="s">
        <v>11628</v>
      </c>
    </row>
    <row r="701" spans="1:5" x14ac:dyDescent="0.2">
      <c r="A701" t="s">
        <v>11627</v>
      </c>
      <c r="B701" t="s">
        <v>11626</v>
      </c>
      <c r="C701" t="s">
        <v>11625</v>
      </c>
      <c r="D701" t="s">
        <v>3584</v>
      </c>
      <c r="E701" t="s">
        <v>11624</v>
      </c>
    </row>
    <row r="702" spans="1:5" x14ac:dyDescent="0.2">
      <c r="A702" t="s">
        <v>11623</v>
      </c>
      <c r="B702" t="s">
        <v>11622</v>
      </c>
      <c r="C702" t="s">
        <v>11621</v>
      </c>
      <c r="D702" t="s">
        <v>111</v>
      </c>
      <c r="E702" t="s">
        <v>11620</v>
      </c>
    </row>
    <row r="703" spans="1:5" x14ac:dyDescent="0.2">
      <c r="A703" t="s">
        <v>11619</v>
      </c>
      <c r="B703" t="s">
        <v>11618</v>
      </c>
      <c r="C703" t="s">
        <v>11617</v>
      </c>
      <c r="D703" t="s">
        <v>543</v>
      </c>
      <c r="E703" t="s">
        <v>11616</v>
      </c>
    </row>
    <row r="704" spans="1:5" x14ac:dyDescent="0.2">
      <c r="A704" t="s">
        <v>11615</v>
      </c>
      <c r="B704" t="s">
        <v>11614</v>
      </c>
      <c r="C704" t="s">
        <v>11613</v>
      </c>
      <c r="D704" t="s">
        <v>4532</v>
      </c>
      <c r="E704" t="s">
        <v>11609</v>
      </c>
    </row>
    <row r="705" spans="1:5" x14ac:dyDescent="0.2">
      <c r="A705" t="s">
        <v>11608</v>
      </c>
      <c r="B705" t="s">
        <v>11607</v>
      </c>
      <c r="C705" t="s">
        <v>11606</v>
      </c>
      <c r="D705" t="s">
        <v>557</v>
      </c>
      <c r="E705" t="s">
        <v>11605</v>
      </c>
    </row>
    <row r="706" spans="1:5" x14ac:dyDescent="0.2">
      <c r="A706" t="s">
        <v>11604</v>
      </c>
      <c r="B706" t="s">
        <v>11603</v>
      </c>
      <c r="C706" t="s">
        <v>11602</v>
      </c>
      <c r="D706" t="s">
        <v>1648</v>
      </c>
      <c r="E706" t="s">
        <v>11601</v>
      </c>
    </row>
    <row r="707" spans="1:5" x14ac:dyDescent="0.2">
      <c r="A707" t="s">
        <v>11600</v>
      </c>
      <c r="B707" t="s">
        <v>11599</v>
      </c>
      <c r="C707" t="s">
        <v>11598</v>
      </c>
      <c r="D707" t="s">
        <v>11597</v>
      </c>
      <c r="E707" t="s">
        <v>11596</v>
      </c>
    </row>
    <row r="708" spans="1:5" x14ac:dyDescent="0.2">
      <c r="A708" t="s">
        <v>11595</v>
      </c>
      <c r="B708" t="s">
        <v>11594</v>
      </c>
      <c r="C708" t="s">
        <v>11593</v>
      </c>
      <c r="D708" t="s">
        <v>596</v>
      </c>
      <c r="E708" t="s">
        <v>11592</v>
      </c>
    </row>
    <row r="709" spans="1:5" x14ac:dyDescent="0.2">
      <c r="A709" t="s">
        <v>11591</v>
      </c>
      <c r="B709" t="s">
        <v>11590</v>
      </c>
      <c r="C709" t="s">
        <v>11589</v>
      </c>
      <c r="D709" t="s">
        <v>11588</v>
      </c>
      <c r="E709" t="s">
        <v>11587</v>
      </c>
    </row>
    <row r="710" spans="1:5" x14ac:dyDescent="0.2">
      <c r="A710" t="s">
        <v>11586</v>
      </c>
      <c r="B710" t="s">
        <v>11585</v>
      </c>
      <c r="C710" t="s">
        <v>11584</v>
      </c>
      <c r="D710" t="s">
        <v>557</v>
      </c>
      <c r="E710" t="s">
        <v>678</v>
      </c>
    </row>
    <row r="711" spans="1:5" x14ac:dyDescent="0.2">
      <c r="A711" t="s">
        <v>11583</v>
      </c>
      <c r="B711" t="s">
        <v>11582</v>
      </c>
      <c r="C711" t="s">
        <v>11581</v>
      </c>
      <c r="D711" t="s">
        <v>1061</v>
      </c>
      <c r="E711" t="s">
        <v>678</v>
      </c>
    </row>
    <row r="712" spans="1:5" x14ac:dyDescent="0.2">
      <c r="A712" t="s">
        <v>11580</v>
      </c>
      <c r="B712" t="s">
        <v>11579</v>
      </c>
      <c r="C712" t="s">
        <v>11578</v>
      </c>
      <c r="D712" t="s">
        <v>1913</v>
      </c>
      <c r="E712" t="s">
        <v>678</v>
      </c>
    </row>
    <row r="713" spans="1:5" x14ac:dyDescent="0.2">
      <c r="A713" t="s">
        <v>11577</v>
      </c>
      <c r="B713" t="s">
        <v>11576</v>
      </c>
      <c r="C713" t="s">
        <v>11575</v>
      </c>
      <c r="D713" t="s">
        <v>253</v>
      </c>
      <c r="E713" t="s">
        <v>678</v>
      </c>
    </row>
    <row r="714" spans="1:5" x14ac:dyDescent="0.2">
      <c r="A714" t="s">
        <v>16953</v>
      </c>
      <c r="B714" t="s">
        <v>16954</v>
      </c>
      <c r="C714" t="s">
        <v>16955</v>
      </c>
      <c r="D714" t="s">
        <v>248</v>
      </c>
      <c r="E714" t="s">
        <v>11571</v>
      </c>
    </row>
    <row r="715" spans="1:5" x14ac:dyDescent="0.2">
      <c r="A715" t="s">
        <v>17413</v>
      </c>
      <c r="B715" t="s">
        <v>11570</v>
      </c>
      <c r="C715" t="s">
        <v>11569</v>
      </c>
      <c r="D715" t="s">
        <v>1116</v>
      </c>
      <c r="E715" t="s">
        <v>11568</v>
      </c>
    </row>
    <row r="716" spans="1:5" x14ac:dyDescent="0.2">
      <c r="A716" t="s">
        <v>11567</v>
      </c>
      <c r="B716" t="s">
        <v>11566</v>
      </c>
      <c r="C716" t="s">
        <v>11565</v>
      </c>
      <c r="D716" t="s">
        <v>307</v>
      </c>
      <c r="E716" t="s">
        <v>11564</v>
      </c>
    </row>
    <row r="717" spans="1:5" x14ac:dyDescent="0.2">
      <c r="A717" t="s">
        <v>11563</v>
      </c>
      <c r="B717" t="s">
        <v>11562</v>
      </c>
      <c r="C717" t="s">
        <v>11561</v>
      </c>
      <c r="D717" t="s">
        <v>348</v>
      </c>
      <c r="E717" t="s">
        <v>11548</v>
      </c>
    </row>
    <row r="718" spans="1:5" x14ac:dyDescent="0.2">
      <c r="A718" t="s">
        <v>11560</v>
      </c>
      <c r="B718" t="s">
        <v>11559</v>
      </c>
      <c r="C718" t="s">
        <v>11558</v>
      </c>
      <c r="D718" t="s">
        <v>6236</v>
      </c>
      <c r="E718" t="s">
        <v>11548</v>
      </c>
    </row>
    <row r="719" spans="1:5" x14ac:dyDescent="0.2">
      <c r="A719" t="s">
        <v>11557</v>
      </c>
      <c r="B719" t="s">
        <v>11556</v>
      </c>
      <c r="C719" t="s">
        <v>11555</v>
      </c>
      <c r="D719" t="s">
        <v>835</v>
      </c>
      <c r="E719" t="s">
        <v>11548</v>
      </c>
    </row>
    <row r="720" spans="1:5" x14ac:dyDescent="0.2">
      <c r="A720" t="s">
        <v>11551</v>
      </c>
      <c r="B720" t="s">
        <v>11550</v>
      </c>
      <c r="C720" t="s">
        <v>11549</v>
      </c>
      <c r="D720" t="s">
        <v>173</v>
      </c>
      <c r="E720" t="s">
        <v>11548</v>
      </c>
    </row>
    <row r="721" spans="1:5" x14ac:dyDescent="0.2">
      <c r="A721" t="s">
        <v>11547</v>
      </c>
      <c r="B721" t="s">
        <v>11546</v>
      </c>
      <c r="C721" t="s">
        <v>11545</v>
      </c>
      <c r="D721" t="s">
        <v>450</v>
      </c>
      <c r="E721" t="s">
        <v>11544</v>
      </c>
    </row>
    <row r="722" spans="1:5" x14ac:dyDescent="0.2">
      <c r="A722" t="s">
        <v>11543</v>
      </c>
      <c r="B722" t="s">
        <v>11542</v>
      </c>
      <c r="C722" t="s">
        <v>11541</v>
      </c>
      <c r="D722" t="s">
        <v>2617</v>
      </c>
      <c r="E722" t="s">
        <v>4536</v>
      </c>
    </row>
    <row r="723" spans="1:5" x14ac:dyDescent="0.2">
      <c r="A723" t="s">
        <v>11540</v>
      </c>
      <c r="B723" t="s">
        <v>11539</v>
      </c>
      <c r="C723" t="s">
        <v>11538</v>
      </c>
      <c r="D723" t="s">
        <v>11537</v>
      </c>
      <c r="E723" t="s">
        <v>11533</v>
      </c>
    </row>
    <row r="724" spans="1:5" x14ac:dyDescent="0.2">
      <c r="A724" t="s">
        <v>11536</v>
      </c>
      <c r="B724" t="s">
        <v>11535</v>
      </c>
      <c r="C724" t="s">
        <v>11534</v>
      </c>
      <c r="D724" t="s">
        <v>2548</v>
      </c>
      <c r="E724" t="s">
        <v>11533</v>
      </c>
    </row>
    <row r="725" spans="1:5" x14ac:dyDescent="0.2">
      <c r="A725" t="s">
        <v>11532</v>
      </c>
      <c r="B725" t="s">
        <v>11531</v>
      </c>
      <c r="C725" t="s">
        <v>11530</v>
      </c>
      <c r="D725" t="s">
        <v>692</v>
      </c>
      <c r="E725" t="s">
        <v>11529</v>
      </c>
    </row>
    <row r="726" spans="1:5" x14ac:dyDescent="0.2">
      <c r="A726" t="s">
        <v>11528</v>
      </c>
      <c r="B726" t="s">
        <v>11527</v>
      </c>
      <c r="C726" t="s">
        <v>11526</v>
      </c>
      <c r="D726" t="s">
        <v>3078</v>
      </c>
      <c r="E726" t="s">
        <v>11525</v>
      </c>
    </row>
    <row r="727" spans="1:5" x14ac:dyDescent="0.2">
      <c r="A727" t="s">
        <v>11524</v>
      </c>
      <c r="B727" t="s">
        <v>11523</v>
      </c>
      <c r="C727" t="s">
        <v>11522</v>
      </c>
      <c r="D727" t="s">
        <v>1281</v>
      </c>
      <c r="E727" t="s">
        <v>11521</v>
      </c>
    </row>
    <row r="728" spans="1:5" x14ac:dyDescent="0.2">
      <c r="A728" t="s">
        <v>11520</v>
      </c>
      <c r="B728" t="s">
        <v>11519</v>
      </c>
      <c r="C728" t="s">
        <v>11518</v>
      </c>
      <c r="D728" t="s">
        <v>6985</v>
      </c>
      <c r="E728" t="s">
        <v>910</v>
      </c>
    </row>
    <row r="729" spans="1:5" x14ac:dyDescent="0.2">
      <c r="A729" t="s">
        <v>11517</v>
      </c>
      <c r="B729" t="s">
        <v>11516</v>
      </c>
      <c r="C729" t="s">
        <v>11515</v>
      </c>
      <c r="D729" t="s">
        <v>438</v>
      </c>
      <c r="E729" t="s">
        <v>11511</v>
      </c>
    </row>
    <row r="730" spans="1:5" x14ac:dyDescent="0.2">
      <c r="A730" t="s">
        <v>11514</v>
      </c>
      <c r="B730" t="s">
        <v>11513</v>
      </c>
      <c r="C730" t="s">
        <v>11512</v>
      </c>
      <c r="D730" t="s">
        <v>2098</v>
      </c>
      <c r="E730" t="s">
        <v>11511</v>
      </c>
    </row>
    <row r="731" spans="1:5" x14ac:dyDescent="0.2">
      <c r="A731" t="s">
        <v>11510</v>
      </c>
      <c r="B731" t="s">
        <v>11509</v>
      </c>
      <c r="C731" t="s">
        <v>11508</v>
      </c>
      <c r="D731" t="s">
        <v>129</v>
      </c>
      <c r="E731" t="s">
        <v>11507</v>
      </c>
    </row>
    <row r="732" spans="1:5" x14ac:dyDescent="0.2">
      <c r="A732" t="s">
        <v>11506</v>
      </c>
      <c r="B732" t="s">
        <v>11505</v>
      </c>
      <c r="C732" t="s">
        <v>11504</v>
      </c>
      <c r="D732" t="s">
        <v>634</v>
      </c>
      <c r="E732" t="s">
        <v>11503</v>
      </c>
    </row>
    <row r="733" spans="1:5" x14ac:dyDescent="0.2">
      <c r="A733" t="s">
        <v>16956</v>
      </c>
      <c r="B733" t="s">
        <v>16957</v>
      </c>
      <c r="C733" t="s">
        <v>16958</v>
      </c>
      <c r="D733" t="s">
        <v>1238</v>
      </c>
      <c r="E733" t="s">
        <v>11503</v>
      </c>
    </row>
    <row r="734" spans="1:5" x14ac:dyDescent="0.2">
      <c r="A734" t="s">
        <v>11502</v>
      </c>
      <c r="B734" t="s">
        <v>11501</v>
      </c>
      <c r="C734" t="s">
        <v>11500</v>
      </c>
      <c r="D734" t="s">
        <v>905</v>
      </c>
      <c r="E734" t="s">
        <v>11499</v>
      </c>
    </row>
    <row r="735" spans="1:5" x14ac:dyDescent="0.2">
      <c r="A735" t="s">
        <v>11498</v>
      </c>
      <c r="B735" t="s">
        <v>11497</v>
      </c>
      <c r="C735" t="s">
        <v>11496</v>
      </c>
      <c r="D735" t="s">
        <v>669</v>
      </c>
      <c r="E735" t="s">
        <v>11495</v>
      </c>
    </row>
    <row r="736" spans="1:5" x14ac:dyDescent="0.2">
      <c r="A736" t="s">
        <v>11494</v>
      </c>
      <c r="B736" t="s">
        <v>11493</v>
      </c>
      <c r="C736" t="s">
        <v>11492</v>
      </c>
      <c r="D736" t="s">
        <v>1517</v>
      </c>
      <c r="E736" t="s">
        <v>11487</v>
      </c>
    </row>
    <row r="737" spans="1:5" x14ac:dyDescent="0.2">
      <c r="A737" t="s">
        <v>11491</v>
      </c>
      <c r="B737" t="s">
        <v>11490</v>
      </c>
      <c r="C737" t="s">
        <v>11489</v>
      </c>
      <c r="D737" t="s">
        <v>11488</v>
      </c>
      <c r="E737" t="s">
        <v>11487</v>
      </c>
    </row>
    <row r="738" spans="1:5" x14ac:dyDescent="0.2">
      <c r="A738" t="s">
        <v>11486</v>
      </c>
      <c r="B738" t="s">
        <v>11485</v>
      </c>
      <c r="C738" t="s">
        <v>11484</v>
      </c>
      <c r="D738" t="s">
        <v>891</v>
      </c>
      <c r="E738" t="s">
        <v>11477</v>
      </c>
    </row>
    <row r="739" spans="1:5" x14ac:dyDescent="0.2">
      <c r="A739" t="s">
        <v>11483</v>
      </c>
      <c r="B739" t="s">
        <v>11482</v>
      </c>
      <c r="C739" t="s">
        <v>11481</v>
      </c>
      <c r="D739" t="s">
        <v>5997</v>
      </c>
      <c r="E739" t="s">
        <v>11477</v>
      </c>
    </row>
    <row r="740" spans="1:5" x14ac:dyDescent="0.2">
      <c r="A740" t="s">
        <v>11480</v>
      </c>
      <c r="B740" t="s">
        <v>11479</v>
      </c>
      <c r="C740" t="s">
        <v>11478</v>
      </c>
      <c r="D740" t="s">
        <v>2172</v>
      </c>
      <c r="E740" t="s">
        <v>11477</v>
      </c>
    </row>
    <row r="741" spans="1:5" x14ac:dyDescent="0.2">
      <c r="A741" t="s">
        <v>11476</v>
      </c>
      <c r="B741" t="s">
        <v>11475</v>
      </c>
      <c r="C741" t="s">
        <v>11474</v>
      </c>
      <c r="D741" t="s">
        <v>3593</v>
      </c>
      <c r="E741" t="s">
        <v>3258</v>
      </c>
    </row>
    <row r="742" spans="1:5" x14ac:dyDescent="0.2">
      <c r="A742" t="s">
        <v>11473</v>
      </c>
      <c r="B742" t="s">
        <v>11472</v>
      </c>
      <c r="C742" t="s">
        <v>11471</v>
      </c>
      <c r="D742" t="s">
        <v>367</v>
      </c>
      <c r="E742" t="s">
        <v>3258</v>
      </c>
    </row>
    <row r="743" spans="1:5" x14ac:dyDescent="0.2">
      <c r="A743" t="s">
        <v>11470</v>
      </c>
      <c r="B743" t="s">
        <v>11469</v>
      </c>
      <c r="C743" t="s">
        <v>11468</v>
      </c>
      <c r="D743" t="s">
        <v>847</v>
      </c>
      <c r="E743" t="s">
        <v>11467</v>
      </c>
    </row>
    <row r="744" spans="1:5" x14ac:dyDescent="0.2">
      <c r="A744" t="s">
        <v>11466</v>
      </c>
      <c r="B744" t="s">
        <v>11465</v>
      </c>
      <c r="C744" t="s">
        <v>11464</v>
      </c>
      <c r="D744" t="s">
        <v>11463</v>
      </c>
      <c r="E744" t="s">
        <v>11462</v>
      </c>
    </row>
    <row r="745" spans="1:5" x14ac:dyDescent="0.2">
      <c r="A745" t="s">
        <v>11461</v>
      </c>
      <c r="B745" t="s">
        <v>11460</v>
      </c>
      <c r="C745" t="s">
        <v>11459</v>
      </c>
      <c r="D745" t="s">
        <v>11458</v>
      </c>
      <c r="E745" t="s">
        <v>11457</v>
      </c>
    </row>
    <row r="746" spans="1:5" x14ac:dyDescent="0.2">
      <c r="A746" t="s">
        <v>11456</v>
      </c>
      <c r="B746" t="s">
        <v>11455</v>
      </c>
      <c r="C746" t="s">
        <v>11454</v>
      </c>
      <c r="D746" t="s">
        <v>655</v>
      </c>
      <c r="E746" t="s">
        <v>11453</v>
      </c>
    </row>
    <row r="747" spans="1:5" x14ac:dyDescent="0.2">
      <c r="A747" t="s">
        <v>11452</v>
      </c>
      <c r="B747" t="s">
        <v>11451</v>
      </c>
      <c r="C747" t="s">
        <v>11450</v>
      </c>
      <c r="D747" t="s">
        <v>1294</v>
      </c>
      <c r="E747" t="s">
        <v>11443</v>
      </c>
    </row>
    <row r="748" spans="1:5" x14ac:dyDescent="0.2">
      <c r="A748" t="s">
        <v>11449</v>
      </c>
      <c r="B748" t="s">
        <v>11448</v>
      </c>
      <c r="C748" t="s">
        <v>11447</v>
      </c>
      <c r="D748" t="s">
        <v>692</v>
      </c>
      <c r="E748" t="s">
        <v>11443</v>
      </c>
    </row>
    <row r="749" spans="1:5" x14ac:dyDescent="0.2">
      <c r="A749" t="s">
        <v>11446</v>
      </c>
      <c r="B749" t="s">
        <v>11445</v>
      </c>
      <c r="C749" t="s">
        <v>11444</v>
      </c>
      <c r="D749" t="s">
        <v>173</v>
      </c>
      <c r="E749" t="s">
        <v>11443</v>
      </c>
    </row>
    <row r="750" spans="1:5" x14ac:dyDescent="0.2">
      <c r="A750" t="s">
        <v>11442</v>
      </c>
      <c r="B750" t="s">
        <v>11441</v>
      </c>
      <c r="C750" t="s">
        <v>11440</v>
      </c>
      <c r="D750" t="s">
        <v>1367</v>
      </c>
      <c r="E750" t="s">
        <v>11439</v>
      </c>
    </row>
    <row r="751" spans="1:5" x14ac:dyDescent="0.2">
      <c r="A751" t="s">
        <v>11438</v>
      </c>
      <c r="B751" t="s">
        <v>11437</v>
      </c>
      <c r="C751" t="s">
        <v>11436</v>
      </c>
      <c r="D751" t="s">
        <v>1238</v>
      </c>
      <c r="E751" t="s">
        <v>11435</v>
      </c>
    </row>
    <row r="752" spans="1:5" x14ac:dyDescent="0.2">
      <c r="A752" t="s">
        <v>11434</v>
      </c>
      <c r="B752" t="s">
        <v>11433</v>
      </c>
      <c r="C752" t="s">
        <v>11432</v>
      </c>
      <c r="D752" t="s">
        <v>634</v>
      </c>
      <c r="E752" t="s">
        <v>11431</v>
      </c>
    </row>
    <row r="753" spans="1:5" x14ac:dyDescent="0.2">
      <c r="A753" t="s">
        <v>11430</v>
      </c>
      <c r="B753" t="s">
        <v>11429</v>
      </c>
      <c r="C753" t="s">
        <v>11428</v>
      </c>
      <c r="D753" t="s">
        <v>577</v>
      </c>
      <c r="E753" t="s">
        <v>11427</v>
      </c>
    </row>
    <row r="754" spans="1:5" x14ac:dyDescent="0.2">
      <c r="A754" t="s">
        <v>11426</v>
      </c>
      <c r="B754" t="s">
        <v>11425</v>
      </c>
      <c r="C754" t="s">
        <v>11424</v>
      </c>
      <c r="D754" t="s">
        <v>111</v>
      </c>
      <c r="E754" t="s">
        <v>11423</v>
      </c>
    </row>
    <row r="755" spans="1:5" x14ac:dyDescent="0.2">
      <c r="A755" t="s">
        <v>11422</v>
      </c>
      <c r="B755" t="s">
        <v>11421</v>
      </c>
      <c r="C755" t="s">
        <v>11420</v>
      </c>
      <c r="D755" t="s">
        <v>2632</v>
      </c>
      <c r="E755" t="s">
        <v>11415</v>
      </c>
    </row>
    <row r="756" spans="1:5" x14ac:dyDescent="0.2">
      <c r="A756" t="s">
        <v>11419</v>
      </c>
      <c r="B756" t="s">
        <v>11418</v>
      </c>
      <c r="C756" t="s">
        <v>11417</v>
      </c>
      <c r="D756" t="s">
        <v>11416</v>
      </c>
      <c r="E756" t="s">
        <v>11415</v>
      </c>
    </row>
    <row r="757" spans="1:5" x14ac:dyDescent="0.2">
      <c r="A757" t="s">
        <v>11414</v>
      </c>
      <c r="B757" t="s">
        <v>11413</v>
      </c>
      <c r="C757" t="s">
        <v>11412</v>
      </c>
      <c r="D757" t="s">
        <v>1485</v>
      </c>
      <c r="E757" t="s">
        <v>11411</v>
      </c>
    </row>
    <row r="758" spans="1:5" x14ac:dyDescent="0.2">
      <c r="A758" t="s">
        <v>16959</v>
      </c>
      <c r="B758" t="s">
        <v>11410</v>
      </c>
      <c r="C758" t="s">
        <v>11409</v>
      </c>
      <c r="D758" t="s">
        <v>5358</v>
      </c>
      <c r="E758" t="s">
        <v>1045</v>
      </c>
    </row>
    <row r="759" spans="1:5" x14ac:dyDescent="0.2">
      <c r="A759" t="s">
        <v>11408</v>
      </c>
      <c r="B759" t="s">
        <v>11407</v>
      </c>
      <c r="C759" t="s">
        <v>11406</v>
      </c>
      <c r="D759" t="s">
        <v>891</v>
      </c>
      <c r="E759" t="s">
        <v>11405</v>
      </c>
    </row>
    <row r="760" spans="1:5" x14ac:dyDescent="0.2">
      <c r="A760" t="s">
        <v>11404</v>
      </c>
      <c r="B760" t="s">
        <v>11403</v>
      </c>
      <c r="C760" t="s">
        <v>11402</v>
      </c>
      <c r="D760" t="s">
        <v>744</v>
      </c>
      <c r="E760" t="s">
        <v>11401</v>
      </c>
    </row>
    <row r="761" spans="1:5" x14ac:dyDescent="0.2">
      <c r="A761" t="s">
        <v>11400</v>
      </c>
      <c r="B761" t="s">
        <v>11399</v>
      </c>
      <c r="C761" t="s">
        <v>11398</v>
      </c>
      <c r="D761" t="s">
        <v>2073</v>
      </c>
      <c r="E761" t="s">
        <v>11397</v>
      </c>
    </row>
    <row r="762" spans="1:5" x14ac:dyDescent="0.2">
      <c r="A762" t="s">
        <v>11396</v>
      </c>
      <c r="B762" t="s">
        <v>11395</v>
      </c>
      <c r="C762" t="s">
        <v>11394</v>
      </c>
      <c r="D762" t="s">
        <v>3452</v>
      </c>
      <c r="E762" t="s">
        <v>11387</v>
      </c>
    </row>
    <row r="763" spans="1:5" x14ac:dyDescent="0.2">
      <c r="A763" t="s">
        <v>17251</v>
      </c>
      <c r="B763" t="s">
        <v>11393</v>
      </c>
      <c r="C763" t="s">
        <v>11392</v>
      </c>
      <c r="D763" t="s">
        <v>591</v>
      </c>
      <c r="E763" t="s">
        <v>11387</v>
      </c>
    </row>
    <row r="764" spans="1:5" x14ac:dyDescent="0.2">
      <c r="A764" t="s">
        <v>17251</v>
      </c>
      <c r="B764" t="s">
        <v>16960</v>
      </c>
      <c r="C764" t="s">
        <v>11392</v>
      </c>
      <c r="D764" t="s">
        <v>591</v>
      </c>
      <c r="E764" t="s">
        <v>11387</v>
      </c>
    </row>
    <row r="765" spans="1:5" x14ac:dyDescent="0.2">
      <c r="A765" t="s">
        <v>11391</v>
      </c>
      <c r="B765" t="s">
        <v>11390</v>
      </c>
      <c r="C765" t="s">
        <v>11389</v>
      </c>
      <c r="D765" t="s">
        <v>11388</v>
      </c>
      <c r="E765" t="s">
        <v>11387</v>
      </c>
    </row>
    <row r="766" spans="1:5" x14ac:dyDescent="0.2">
      <c r="A766" t="s">
        <v>11386</v>
      </c>
      <c r="B766" t="s">
        <v>11385</v>
      </c>
      <c r="C766" t="s">
        <v>11384</v>
      </c>
      <c r="D766" t="s">
        <v>8304</v>
      </c>
      <c r="E766" t="s">
        <v>11380</v>
      </c>
    </row>
    <row r="767" spans="1:5" x14ac:dyDescent="0.2">
      <c r="A767" t="s">
        <v>11383</v>
      </c>
      <c r="B767" t="s">
        <v>11382</v>
      </c>
      <c r="C767" t="s">
        <v>11381</v>
      </c>
      <c r="D767" t="s">
        <v>6858</v>
      </c>
      <c r="E767" t="s">
        <v>11380</v>
      </c>
    </row>
    <row r="768" spans="1:5" x14ac:dyDescent="0.2">
      <c r="A768" t="s">
        <v>11379</v>
      </c>
      <c r="B768" t="s">
        <v>11378</v>
      </c>
      <c r="C768" t="s">
        <v>11377</v>
      </c>
      <c r="D768" t="s">
        <v>11376</v>
      </c>
      <c r="E768" t="s">
        <v>11375</v>
      </c>
    </row>
    <row r="769" spans="1:5" x14ac:dyDescent="0.2">
      <c r="A769" t="s">
        <v>11374</v>
      </c>
      <c r="B769" t="s">
        <v>11373</v>
      </c>
      <c r="C769" t="s">
        <v>11372</v>
      </c>
      <c r="D769" t="s">
        <v>107</v>
      </c>
      <c r="E769" t="s">
        <v>11368</v>
      </c>
    </row>
    <row r="770" spans="1:5" x14ac:dyDescent="0.2">
      <c r="A770" t="s">
        <v>11371</v>
      </c>
      <c r="B770" t="s">
        <v>11370</v>
      </c>
      <c r="C770" t="s">
        <v>11369</v>
      </c>
      <c r="D770" t="s">
        <v>129</v>
      </c>
      <c r="E770" t="s">
        <v>11368</v>
      </c>
    </row>
    <row r="771" spans="1:5" x14ac:dyDescent="0.2">
      <c r="A771" t="s">
        <v>11367</v>
      </c>
      <c r="B771" t="s">
        <v>11366</v>
      </c>
      <c r="C771" t="s">
        <v>11365</v>
      </c>
      <c r="D771" t="s">
        <v>3263</v>
      </c>
      <c r="E771" t="s">
        <v>11364</v>
      </c>
    </row>
    <row r="772" spans="1:5" x14ac:dyDescent="0.2">
      <c r="A772" t="s">
        <v>11363</v>
      </c>
      <c r="B772" t="s">
        <v>11362</v>
      </c>
      <c r="C772" t="s">
        <v>11361</v>
      </c>
      <c r="D772" t="s">
        <v>89</v>
      </c>
      <c r="E772" t="s">
        <v>11360</v>
      </c>
    </row>
    <row r="773" spans="1:5" x14ac:dyDescent="0.2">
      <c r="A773" t="s">
        <v>11359</v>
      </c>
      <c r="B773" t="s">
        <v>11358</v>
      </c>
      <c r="C773" t="s">
        <v>11357</v>
      </c>
      <c r="D773" t="s">
        <v>1371</v>
      </c>
      <c r="E773" t="s">
        <v>11353</v>
      </c>
    </row>
    <row r="774" spans="1:5" x14ac:dyDescent="0.2">
      <c r="A774" t="s">
        <v>11356</v>
      </c>
      <c r="B774" t="s">
        <v>11355</v>
      </c>
      <c r="C774" t="s">
        <v>11354</v>
      </c>
      <c r="D774" t="s">
        <v>744</v>
      </c>
      <c r="E774" t="s">
        <v>11353</v>
      </c>
    </row>
    <row r="775" spans="1:5" x14ac:dyDescent="0.2">
      <c r="A775" t="s">
        <v>11352</v>
      </c>
      <c r="B775" t="s">
        <v>11351</v>
      </c>
      <c r="C775" t="s">
        <v>11350</v>
      </c>
      <c r="D775" t="s">
        <v>11349</v>
      </c>
      <c r="E775" t="s">
        <v>11348</v>
      </c>
    </row>
    <row r="776" spans="1:5" x14ac:dyDescent="0.2">
      <c r="A776" t="s">
        <v>11347</v>
      </c>
      <c r="B776" t="s">
        <v>11346</v>
      </c>
      <c r="C776" t="s">
        <v>11345</v>
      </c>
      <c r="D776" t="s">
        <v>11344</v>
      </c>
      <c r="E776" t="s">
        <v>11343</v>
      </c>
    </row>
    <row r="777" spans="1:5" x14ac:dyDescent="0.2">
      <c r="A777" t="s">
        <v>11342</v>
      </c>
      <c r="B777" t="s">
        <v>11341</v>
      </c>
      <c r="C777" t="s">
        <v>11340</v>
      </c>
      <c r="D777" t="s">
        <v>315</v>
      </c>
      <c r="E777" t="s">
        <v>11339</v>
      </c>
    </row>
    <row r="778" spans="1:5" x14ac:dyDescent="0.2">
      <c r="A778" t="s">
        <v>11338</v>
      </c>
      <c r="B778" t="s">
        <v>11337</v>
      </c>
      <c r="C778" t="s">
        <v>11336</v>
      </c>
      <c r="D778" t="s">
        <v>855</v>
      </c>
      <c r="E778" t="s">
        <v>11335</v>
      </c>
    </row>
    <row r="779" spans="1:5" x14ac:dyDescent="0.2">
      <c r="A779" t="s">
        <v>11334</v>
      </c>
      <c r="B779" t="s">
        <v>11333</v>
      </c>
      <c r="C779" t="s">
        <v>11332</v>
      </c>
      <c r="D779" t="s">
        <v>11331</v>
      </c>
      <c r="E779" t="s">
        <v>11330</v>
      </c>
    </row>
    <row r="780" spans="1:5" x14ac:dyDescent="0.2">
      <c r="A780" t="s">
        <v>11329</v>
      </c>
      <c r="B780" t="s">
        <v>11328</v>
      </c>
      <c r="C780" t="s">
        <v>11327</v>
      </c>
      <c r="D780" t="s">
        <v>11326</v>
      </c>
      <c r="E780" t="s">
        <v>11322</v>
      </c>
    </row>
    <row r="781" spans="1:5" x14ac:dyDescent="0.2">
      <c r="A781" t="s">
        <v>11325</v>
      </c>
      <c r="B781" t="s">
        <v>11324</v>
      </c>
      <c r="C781" t="s">
        <v>11323</v>
      </c>
      <c r="D781" t="s">
        <v>147</v>
      </c>
      <c r="E781" t="s">
        <v>11322</v>
      </c>
    </row>
    <row r="782" spans="1:5" x14ac:dyDescent="0.2">
      <c r="A782" t="s">
        <v>11321</v>
      </c>
      <c r="B782" t="s">
        <v>11320</v>
      </c>
      <c r="C782" t="s">
        <v>11319</v>
      </c>
      <c r="D782" t="s">
        <v>11318</v>
      </c>
      <c r="E782" t="s">
        <v>11317</v>
      </c>
    </row>
    <row r="783" spans="1:5" x14ac:dyDescent="0.2">
      <c r="A783" t="s">
        <v>11316</v>
      </c>
      <c r="B783" t="s">
        <v>11315</v>
      </c>
      <c r="C783" t="s">
        <v>11314</v>
      </c>
      <c r="D783" t="s">
        <v>744</v>
      </c>
      <c r="E783" t="s">
        <v>4154</v>
      </c>
    </row>
    <row r="784" spans="1:5" x14ac:dyDescent="0.2">
      <c r="A784" t="s">
        <v>11313</v>
      </c>
      <c r="B784" t="s">
        <v>11312</v>
      </c>
      <c r="C784" t="s">
        <v>11311</v>
      </c>
      <c r="D784" t="s">
        <v>348</v>
      </c>
      <c r="E784" t="s">
        <v>11310</v>
      </c>
    </row>
    <row r="785" spans="1:5" x14ac:dyDescent="0.2">
      <c r="A785" t="s">
        <v>11309</v>
      </c>
      <c r="B785" t="s">
        <v>11308</v>
      </c>
      <c r="C785" t="s">
        <v>11307</v>
      </c>
      <c r="D785" t="s">
        <v>11306</v>
      </c>
      <c r="E785" t="s">
        <v>11305</v>
      </c>
    </row>
    <row r="786" spans="1:5" x14ac:dyDescent="0.2">
      <c r="A786" t="s">
        <v>11304</v>
      </c>
      <c r="B786" t="s">
        <v>11303</v>
      </c>
      <c r="C786" t="s">
        <v>11302</v>
      </c>
      <c r="D786" t="s">
        <v>777</v>
      </c>
      <c r="E786" t="s">
        <v>11301</v>
      </c>
    </row>
    <row r="787" spans="1:5" x14ac:dyDescent="0.2">
      <c r="A787" t="s">
        <v>11300</v>
      </c>
      <c r="B787" t="s">
        <v>11299</v>
      </c>
      <c r="C787" t="s">
        <v>11298</v>
      </c>
      <c r="D787" t="s">
        <v>103</v>
      </c>
      <c r="E787" t="s">
        <v>11297</v>
      </c>
    </row>
    <row r="788" spans="1:5" x14ac:dyDescent="0.2">
      <c r="A788" t="s">
        <v>14607</v>
      </c>
      <c r="B788" t="s">
        <v>14412</v>
      </c>
      <c r="C788" t="s">
        <v>14413</v>
      </c>
      <c r="D788" t="s">
        <v>555</v>
      </c>
      <c r="E788" t="s">
        <v>11293</v>
      </c>
    </row>
    <row r="789" spans="1:5" x14ac:dyDescent="0.2">
      <c r="A789" t="s">
        <v>11296</v>
      </c>
      <c r="B789" t="s">
        <v>11295</v>
      </c>
      <c r="C789" t="s">
        <v>11294</v>
      </c>
      <c r="D789" t="s">
        <v>794</v>
      </c>
      <c r="E789" t="s">
        <v>11293</v>
      </c>
    </row>
    <row r="790" spans="1:5" x14ac:dyDescent="0.2">
      <c r="A790" t="s">
        <v>11292</v>
      </c>
      <c r="B790" t="s">
        <v>11291</v>
      </c>
      <c r="C790" t="s">
        <v>11290</v>
      </c>
      <c r="D790" t="s">
        <v>616</v>
      </c>
      <c r="E790" t="s">
        <v>11286</v>
      </c>
    </row>
    <row r="791" spans="1:5" x14ac:dyDescent="0.2">
      <c r="A791" t="s">
        <v>11289</v>
      </c>
      <c r="B791" t="s">
        <v>11288</v>
      </c>
      <c r="C791" t="s">
        <v>11287</v>
      </c>
      <c r="D791" t="s">
        <v>1165</v>
      </c>
      <c r="E791" t="s">
        <v>11286</v>
      </c>
    </row>
    <row r="792" spans="1:5" x14ac:dyDescent="0.2">
      <c r="A792" t="s">
        <v>11285</v>
      </c>
      <c r="B792" t="s">
        <v>11284</v>
      </c>
      <c r="C792" t="s">
        <v>11283</v>
      </c>
      <c r="D792" t="s">
        <v>876</v>
      </c>
      <c r="E792" t="s">
        <v>11282</v>
      </c>
    </row>
    <row r="793" spans="1:5" x14ac:dyDescent="0.2">
      <c r="A793" t="s">
        <v>11281</v>
      </c>
      <c r="B793" t="s">
        <v>11280</v>
      </c>
      <c r="C793" t="s">
        <v>11279</v>
      </c>
      <c r="D793" t="s">
        <v>1913</v>
      </c>
      <c r="E793" t="s">
        <v>11278</v>
      </c>
    </row>
    <row r="794" spans="1:5" x14ac:dyDescent="0.2">
      <c r="A794" t="s">
        <v>11277</v>
      </c>
      <c r="B794" t="s">
        <v>11276</v>
      </c>
      <c r="C794" t="s">
        <v>11275</v>
      </c>
      <c r="D794" t="s">
        <v>11274</v>
      </c>
      <c r="E794" t="s">
        <v>11273</v>
      </c>
    </row>
    <row r="795" spans="1:5" x14ac:dyDescent="0.2">
      <c r="A795" t="s">
        <v>11272</v>
      </c>
      <c r="B795" t="s">
        <v>11271</v>
      </c>
      <c r="C795" t="s">
        <v>11270</v>
      </c>
      <c r="D795" t="s">
        <v>11269</v>
      </c>
      <c r="E795" t="s">
        <v>11268</v>
      </c>
    </row>
    <row r="796" spans="1:5" x14ac:dyDescent="0.2">
      <c r="A796" t="s">
        <v>11267</v>
      </c>
      <c r="B796" t="s">
        <v>11266</v>
      </c>
      <c r="C796" t="s">
        <v>11265</v>
      </c>
      <c r="D796" t="s">
        <v>6292</v>
      </c>
      <c r="E796" t="s">
        <v>11264</v>
      </c>
    </row>
    <row r="797" spans="1:5" x14ac:dyDescent="0.2">
      <c r="A797" t="s">
        <v>11263</v>
      </c>
      <c r="B797" t="s">
        <v>11262</v>
      </c>
      <c r="C797" t="s">
        <v>11261</v>
      </c>
      <c r="D797" t="s">
        <v>482</v>
      </c>
      <c r="E797" t="s">
        <v>11260</v>
      </c>
    </row>
    <row r="798" spans="1:5" x14ac:dyDescent="0.2">
      <c r="A798" t="s">
        <v>11255</v>
      </c>
      <c r="B798" t="s">
        <v>11254</v>
      </c>
      <c r="C798" t="s">
        <v>11253</v>
      </c>
      <c r="D798" t="s">
        <v>749</v>
      </c>
      <c r="E798" t="s">
        <v>11252</v>
      </c>
    </row>
    <row r="799" spans="1:5" x14ac:dyDescent="0.2">
      <c r="A799" t="s">
        <v>11251</v>
      </c>
      <c r="B799" t="s">
        <v>11250</v>
      </c>
      <c r="C799" t="s">
        <v>11249</v>
      </c>
      <c r="D799" t="s">
        <v>543</v>
      </c>
      <c r="E799" t="s">
        <v>11248</v>
      </c>
    </row>
    <row r="800" spans="1:5" x14ac:dyDescent="0.2">
      <c r="A800" t="s">
        <v>11247</v>
      </c>
      <c r="B800" t="s">
        <v>11246</v>
      </c>
      <c r="C800" t="s">
        <v>11245</v>
      </c>
      <c r="D800" t="s">
        <v>5105</v>
      </c>
      <c r="E800" t="s">
        <v>11244</v>
      </c>
    </row>
    <row r="801" spans="1:5" x14ac:dyDescent="0.2">
      <c r="A801" t="s">
        <v>11243</v>
      </c>
      <c r="B801" t="s">
        <v>11242</v>
      </c>
      <c r="C801" t="s">
        <v>11241</v>
      </c>
      <c r="D801" t="s">
        <v>89</v>
      </c>
      <c r="E801" t="s">
        <v>11240</v>
      </c>
    </row>
    <row r="802" spans="1:5" x14ac:dyDescent="0.2">
      <c r="A802" t="s">
        <v>11239</v>
      </c>
      <c r="B802" t="s">
        <v>11238</v>
      </c>
      <c r="C802" t="s">
        <v>11237</v>
      </c>
      <c r="D802" t="s">
        <v>634</v>
      </c>
      <c r="E802" t="s">
        <v>11236</v>
      </c>
    </row>
    <row r="803" spans="1:5" x14ac:dyDescent="0.2">
      <c r="A803" t="s">
        <v>16961</v>
      </c>
      <c r="B803" t="s">
        <v>11235</v>
      </c>
      <c r="C803" t="s">
        <v>11234</v>
      </c>
      <c r="D803" t="s">
        <v>331</v>
      </c>
      <c r="E803" t="s">
        <v>11233</v>
      </c>
    </row>
    <row r="804" spans="1:5" x14ac:dyDescent="0.2">
      <c r="A804" t="s">
        <v>11232</v>
      </c>
      <c r="B804" t="s">
        <v>11231</v>
      </c>
      <c r="C804" t="s">
        <v>11230</v>
      </c>
      <c r="D804" t="s">
        <v>107</v>
      </c>
      <c r="E804" t="s">
        <v>11229</v>
      </c>
    </row>
    <row r="805" spans="1:5" x14ac:dyDescent="0.2">
      <c r="A805" t="s">
        <v>11228</v>
      </c>
      <c r="B805" t="s">
        <v>11227</v>
      </c>
      <c r="C805" t="s">
        <v>11226</v>
      </c>
      <c r="D805" t="s">
        <v>258</v>
      </c>
      <c r="E805" t="s">
        <v>11225</v>
      </c>
    </row>
    <row r="806" spans="1:5" x14ac:dyDescent="0.2">
      <c r="A806" t="s">
        <v>11224</v>
      </c>
      <c r="B806" t="s">
        <v>11223</v>
      </c>
      <c r="C806" t="s">
        <v>11222</v>
      </c>
      <c r="D806" t="s">
        <v>11221</v>
      </c>
      <c r="E806" t="s">
        <v>11220</v>
      </c>
    </row>
    <row r="807" spans="1:5" x14ac:dyDescent="0.2">
      <c r="A807" t="s">
        <v>11219</v>
      </c>
      <c r="B807" t="s">
        <v>11218</v>
      </c>
      <c r="C807" t="s">
        <v>11217</v>
      </c>
      <c r="D807" t="s">
        <v>4227</v>
      </c>
      <c r="E807" t="s">
        <v>11216</v>
      </c>
    </row>
    <row r="808" spans="1:5" x14ac:dyDescent="0.2">
      <c r="A808" t="s">
        <v>11215</v>
      </c>
      <c r="B808" t="s">
        <v>11214</v>
      </c>
      <c r="C808" t="s">
        <v>11213</v>
      </c>
      <c r="D808" t="s">
        <v>2775</v>
      </c>
      <c r="E808" t="s">
        <v>11206</v>
      </c>
    </row>
    <row r="809" spans="1:5" x14ac:dyDescent="0.2">
      <c r="A809" t="s">
        <v>11212</v>
      </c>
      <c r="B809" t="s">
        <v>11211</v>
      </c>
      <c r="C809" t="s">
        <v>11210</v>
      </c>
      <c r="D809" t="s">
        <v>482</v>
      </c>
      <c r="E809" t="s">
        <v>11206</v>
      </c>
    </row>
    <row r="810" spans="1:5" x14ac:dyDescent="0.2">
      <c r="A810" t="s">
        <v>11209</v>
      </c>
      <c r="B810" t="s">
        <v>11208</v>
      </c>
      <c r="C810" t="s">
        <v>11207</v>
      </c>
      <c r="D810" t="s">
        <v>655</v>
      </c>
      <c r="E810" t="s">
        <v>11206</v>
      </c>
    </row>
    <row r="811" spans="1:5" x14ac:dyDescent="0.2">
      <c r="A811" t="s">
        <v>11205</v>
      </c>
      <c r="B811" t="s">
        <v>11204</v>
      </c>
      <c r="C811" t="s">
        <v>11203</v>
      </c>
      <c r="D811" t="s">
        <v>11202</v>
      </c>
      <c r="E811" t="s">
        <v>11201</v>
      </c>
    </row>
    <row r="812" spans="1:5" x14ac:dyDescent="0.2">
      <c r="A812" t="s">
        <v>11200</v>
      </c>
      <c r="B812" t="s">
        <v>11199</v>
      </c>
      <c r="C812" t="s">
        <v>11198</v>
      </c>
      <c r="D812" t="s">
        <v>129</v>
      </c>
      <c r="E812" t="s">
        <v>11197</v>
      </c>
    </row>
    <row r="813" spans="1:5" x14ac:dyDescent="0.2">
      <c r="A813" t="s">
        <v>11196</v>
      </c>
      <c r="B813" t="s">
        <v>11195</v>
      </c>
      <c r="C813" t="s">
        <v>11194</v>
      </c>
      <c r="D813" t="s">
        <v>492</v>
      </c>
      <c r="E813" t="s">
        <v>11193</v>
      </c>
    </row>
    <row r="814" spans="1:5" x14ac:dyDescent="0.2">
      <c r="A814" t="s">
        <v>11192</v>
      </c>
      <c r="B814" t="s">
        <v>11191</v>
      </c>
      <c r="C814" t="s">
        <v>11190</v>
      </c>
      <c r="D814" t="s">
        <v>777</v>
      </c>
      <c r="E814" t="s">
        <v>11189</v>
      </c>
    </row>
    <row r="815" spans="1:5" x14ac:dyDescent="0.2">
      <c r="A815" t="s">
        <v>11188</v>
      </c>
      <c r="B815" t="s">
        <v>11187</v>
      </c>
      <c r="C815" t="s">
        <v>11186</v>
      </c>
      <c r="D815" t="s">
        <v>103</v>
      </c>
      <c r="E815" t="s">
        <v>11185</v>
      </c>
    </row>
    <row r="816" spans="1:5" x14ac:dyDescent="0.2">
      <c r="A816" t="s">
        <v>11184</v>
      </c>
      <c r="B816" t="s">
        <v>11183</v>
      </c>
      <c r="C816" t="s">
        <v>11182</v>
      </c>
      <c r="D816" t="s">
        <v>2953</v>
      </c>
      <c r="E816" t="s">
        <v>11181</v>
      </c>
    </row>
    <row r="817" spans="1:5" x14ac:dyDescent="0.2">
      <c r="A817" t="s">
        <v>11180</v>
      </c>
      <c r="B817" t="s">
        <v>11179</v>
      </c>
      <c r="C817" t="s">
        <v>11178</v>
      </c>
      <c r="D817" t="s">
        <v>539</v>
      </c>
      <c r="E817" t="s">
        <v>11177</v>
      </c>
    </row>
    <row r="818" spans="1:5" x14ac:dyDescent="0.2">
      <c r="A818" t="s">
        <v>11176</v>
      </c>
      <c r="B818" t="s">
        <v>11175</v>
      </c>
      <c r="C818" t="s">
        <v>11174</v>
      </c>
      <c r="D818" t="s">
        <v>230</v>
      </c>
      <c r="E818" t="s">
        <v>11173</v>
      </c>
    </row>
    <row r="819" spans="1:5" x14ac:dyDescent="0.2">
      <c r="A819" t="s">
        <v>16962</v>
      </c>
      <c r="B819" t="s">
        <v>11172</v>
      </c>
      <c r="C819" t="s">
        <v>11171</v>
      </c>
      <c r="D819" t="s">
        <v>11170</v>
      </c>
      <c r="E819" t="s">
        <v>11165</v>
      </c>
    </row>
    <row r="820" spans="1:5" x14ac:dyDescent="0.2">
      <c r="A820" t="s">
        <v>11169</v>
      </c>
      <c r="B820" t="s">
        <v>11168</v>
      </c>
      <c r="C820" t="s">
        <v>11167</v>
      </c>
      <c r="D820" t="s">
        <v>11166</v>
      </c>
      <c r="E820" t="s">
        <v>11165</v>
      </c>
    </row>
    <row r="821" spans="1:5" x14ac:dyDescent="0.2">
      <c r="A821" t="s">
        <v>11164</v>
      </c>
      <c r="B821" t="s">
        <v>11163</v>
      </c>
      <c r="C821" t="s">
        <v>11162</v>
      </c>
      <c r="D821" t="s">
        <v>3684</v>
      </c>
      <c r="E821" t="s">
        <v>11161</v>
      </c>
    </row>
    <row r="822" spans="1:5" x14ac:dyDescent="0.2">
      <c r="A822" t="s">
        <v>11160</v>
      </c>
      <c r="B822" t="s">
        <v>11159</v>
      </c>
      <c r="C822" t="s">
        <v>11158</v>
      </c>
      <c r="D822" t="s">
        <v>133</v>
      </c>
      <c r="E822" t="s">
        <v>11137</v>
      </c>
    </row>
    <row r="823" spans="1:5" x14ac:dyDescent="0.2">
      <c r="A823" t="s">
        <v>11157</v>
      </c>
      <c r="B823" t="s">
        <v>11156</v>
      </c>
      <c r="C823" t="s">
        <v>11155</v>
      </c>
      <c r="D823" t="s">
        <v>11154</v>
      </c>
      <c r="E823" t="s">
        <v>11137</v>
      </c>
    </row>
    <row r="824" spans="1:5" x14ac:dyDescent="0.2">
      <c r="A824" t="s">
        <v>11153</v>
      </c>
      <c r="B824" t="s">
        <v>11152</v>
      </c>
      <c r="C824" t="s">
        <v>11151</v>
      </c>
      <c r="D824" t="s">
        <v>303</v>
      </c>
      <c r="E824" t="s">
        <v>11137</v>
      </c>
    </row>
    <row r="825" spans="1:5" x14ac:dyDescent="0.2">
      <c r="A825" t="s">
        <v>11150</v>
      </c>
      <c r="B825" t="s">
        <v>11149</v>
      </c>
      <c r="C825" t="s">
        <v>11148</v>
      </c>
      <c r="D825" t="s">
        <v>11147</v>
      </c>
      <c r="E825" t="s">
        <v>11137</v>
      </c>
    </row>
    <row r="826" spans="1:5" x14ac:dyDescent="0.2">
      <c r="A826" t="s">
        <v>11143</v>
      </c>
      <c r="B826" t="s">
        <v>11142</v>
      </c>
      <c r="C826" t="s">
        <v>11141</v>
      </c>
      <c r="D826" t="s">
        <v>1294</v>
      </c>
      <c r="E826" t="s">
        <v>11137</v>
      </c>
    </row>
    <row r="827" spans="1:5" x14ac:dyDescent="0.2">
      <c r="A827" t="s">
        <v>11140</v>
      </c>
      <c r="B827" t="s">
        <v>11139</v>
      </c>
      <c r="C827" t="s">
        <v>11138</v>
      </c>
      <c r="D827" t="s">
        <v>340</v>
      </c>
      <c r="E827" t="s">
        <v>11137</v>
      </c>
    </row>
    <row r="828" spans="1:5" x14ac:dyDescent="0.2">
      <c r="A828" t="s">
        <v>11136</v>
      </c>
      <c r="B828" t="s">
        <v>11135</v>
      </c>
      <c r="C828" t="s">
        <v>11134</v>
      </c>
      <c r="D828" t="s">
        <v>803</v>
      </c>
      <c r="E828" t="s">
        <v>11133</v>
      </c>
    </row>
    <row r="829" spans="1:5" x14ac:dyDescent="0.2">
      <c r="A829" t="s">
        <v>17414</v>
      </c>
      <c r="B829" t="s">
        <v>11132</v>
      </c>
      <c r="C829" t="s">
        <v>17986</v>
      </c>
      <c r="D829" t="s">
        <v>3251</v>
      </c>
      <c r="E829" t="s">
        <v>17987</v>
      </c>
    </row>
    <row r="830" spans="1:5" x14ac:dyDescent="0.2">
      <c r="A830" t="s">
        <v>11131</v>
      </c>
      <c r="B830" t="s">
        <v>11130</v>
      </c>
      <c r="C830" t="s">
        <v>11129</v>
      </c>
      <c r="D830" t="s">
        <v>744</v>
      </c>
      <c r="E830" t="s">
        <v>11128</v>
      </c>
    </row>
    <row r="831" spans="1:5" x14ac:dyDescent="0.2">
      <c r="A831" t="s">
        <v>11127</v>
      </c>
      <c r="B831" t="s">
        <v>11126</v>
      </c>
      <c r="C831" t="s">
        <v>11125</v>
      </c>
      <c r="D831" t="s">
        <v>2808</v>
      </c>
      <c r="E831" t="s">
        <v>11124</v>
      </c>
    </row>
    <row r="832" spans="1:5" x14ac:dyDescent="0.2">
      <c r="A832" t="s">
        <v>11123</v>
      </c>
      <c r="B832" t="s">
        <v>11122</v>
      </c>
      <c r="C832" t="s">
        <v>11121</v>
      </c>
      <c r="D832" t="s">
        <v>11120</v>
      </c>
      <c r="E832" t="s">
        <v>11119</v>
      </c>
    </row>
    <row r="833" spans="1:5" x14ac:dyDescent="0.2">
      <c r="A833" t="s">
        <v>11118</v>
      </c>
      <c r="B833" t="s">
        <v>11117</v>
      </c>
      <c r="C833" t="s">
        <v>11116</v>
      </c>
      <c r="D833" t="s">
        <v>591</v>
      </c>
      <c r="E833" t="s">
        <v>2953</v>
      </c>
    </row>
    <row r="834" spans="1:5" x14ac:dyDescent="0.2">
      <c r="A834" t="s">
        <v>11115</v>
      </c>
      <c r="B834" t="s">
        <v>11114</v>
      </c>
      <c r="C834" t="s">
        <v>11113</v>
      </c>
      <c r="D834" t="s">
        <v>1141</v>
      </c>
      <c r="E834" t="s">
        <v>11112</v>
      </c>
    </row>
    <row r="835" spans="1:5" x14ac:dyDescent="0.2">
      <c r="A835" t="s">
        <v>11111</v>
      </c>
      <c r="B835" t="s">
        <v>11110</v>
      </c>
      <c r="C835" t="s">
        <v>11109</v>
      </c>
      <c r="D835" t="s">
        <v>11108</v>
      </c>
      <c r="E835" t="s">
        <v>11107</v>
      </c>
    </row>
    <row r="836" spans="1:5" x14ac:dyDescent="0.2">
      <c r="A836" t="s">
        <v>11106</v>
      </c>
      <c r="B836" t="s">
        <v>11105</v>
      </c>
      <c r="C836" t="s">
        <v>11104</v>
      </c>
      <c r="D836" t="s">
        <v>11103</v>
      </c>
      <c r="E836" t="s">
        <v>11102</v>
      </c>
    </row>
    <row r="837" spans="1:5" x14ac:dyDescent="0.2">
      <c r="A837" t="s">
        <v>11101</v>
      </c>
      <c r="B837" t="s">
        <v>11100</v>
      </c>
      <c r="C837" t="s">
        <v>11099</v>
      </c>
      <c r="D837" t="s">
        <v>107</v>
      </c>
      <c r="E837" t="s">
        <v>11098</v>
      </c>
    </row>
    <row r="838" spans="1:5" x14ac:dyDescent="0.2">
      <c r="A838" t="s">
        <v>11097</v>
      </c>
      <c r="B838" t="s">
        <v>11096</v>
      </c>
      <c r="C838" t="s">
        <v>11095</v>
      </c>
      <c r="D838" t="s">
        <v>9929</v>
      </c>
      <c r="E838" t="s">
        <v>11094</v>
      </c>
    </row>
    <row r="839" spans="1:5" x14ac:dyDescent="0.2">
      <c r="A839" t="s">
        <v>14608</v>
      </c>
      <c r="B839" t="s">
        <v>14334</v>
      </c>
      <c r="C839" t="s">
        <v>14335</v>
      </c>
      <c r="D839" t="s">
        <v>322</v>
      </c>
      <c r="E839" t="s">
        <v>14336</v>
      </c>
    </row>
    <row r="840" spans="1:5" x14ac:dyDescent="0.2">
      <c r="A840" t="s">
        <v>11093</v>
      </c>
      <c r="B840" t="s">
        <v>11092</v>
      </c>
      <c r="C840" t="s">
        <v>11091</v>
      </c>
      <c r="D840" t="s">
        <v>129</v>
      </c>
      <c r="E840" t="s">
        <v>11090</v>
      </c>
    </row>
    <row r="841" spans="1:5" x14ac:dyDescent="0.2">
      <c r="A841" t="s">
        <v>11089</v>
      </c>
      <c r="B841" t="s">
        <v>11088</v>
      </c>
      <c r="C841" t="s">
        <v>11087</v>
      </c>
      <c r="D841" t="s">
        <v>11086</v>
      </c>
      <c r="E841" t="s">
        <v>11085</v>
      </c>
    </row>
    <row r="842" spans="1:5" x14ac:dyDescent="0.2">
      <c r="A842" t="s">
        <v>11084</v>
      </c>
      <c r="B842" t="s">
        <v>11083</v>
      </c>
      <c r="C842" t="s">
        <v>11082</v>
      </c>
      <c r="D842" t="s">
        <v>5105</v>
      </c>
      <c r="E842" t="s">
        <v>11081</v>
      </c>
    </row>
    <row r="843" spans="1:5" x14ac:dyDescent="0.2">
      <c r="A843" t="s">
        <v>11080</v>
      </c>
      <c r="B843" t="s">
        <v>11079</v>
      </c>
      <c r="C843" t="s">
        <v>11078</v>
      </c>
      <c r="D843" t="s">
        <v>591</v>
      </c>
      <c r="E843" t="s">
        <v>11077</v>
      </c>
    </row>
    <row r="844" spans="1:5" x14ac:dyDescent="0.2">
      <c r="A844" t="s">
        <v>11076</v>
      </c>
      <c r="B844" t="s">
        <v>11075</v>
      </c>
      <c r="C844" t="s">
        <v>11074</v>
      </c>
      <c r="D844" t="s">
        <v>2780</v>
      </c>
      <c r="E844" t="s">
        <v>11073</v>
      </c>
    </row>
    <row r="845" spans="1:5" x14ac:dyDescent="0.2">
      <c r="A845" t="s">
        <v>11072</v>
      </c>
      <c r="B845" t="s">
        <v>11071</v>
      </c>
      <c r="C845" t="s">
        <v>11070</v>
      </c>
      <c r="D845" t="s">
        <v>123</v>
      </c>
      <c r="E845" t="s">
        <v>11066</v>
      </c>
    </row>
    <row r="846" spans="1:5" x14ac:dyDescent="0.2">
      <c r="A846" t="s">
        <v>11069</v>
      </c>
      <c r="B846" t="s">
        <v>11068</v>
      </c>
      <c r="C846" t="s">
        <v>11067</v>
      </c>
      <c r="D846" t="s">
        <v>482</v>
      </c>
      <c r="E846" t="s">
        <v>11066</v>
      </c>
    </row>
    <row r="847" spans="1:5" x14ac:dyDescent="0.2">
      <c r="A847" t="s">
        <v>11065</v>
      </c>
      <c r="B847" t="s">
        <v>11064</v>
      </c>
      <c r="C847" t="s">
        <v>11063</v>
      </c>
      <c r="D847" t="s">
        <v>11062</v>
      </c>
      <c r="E847" t="s">
        <v>11061</v>
      </c>
    </row>
    <row r="848" spans="1:5" x14ac:dyDescent="0.2">
      <c r="A848" t="s">
        <v>11060</v>
      </c>
      <c r="B848" t="s">
        <v>11059</v>
      </c>
      <c r="C848" t="s">
        <v>11058</v>
      </c>
      <c r="D848" t="s">
        <v>2245</v>
      </c>
      <c r="E848" t="s">
        <v>11057</v>
      </c>
    </row>
    <row r="849" spans="1:5" x14ac:dyDescent="0.2">
      <c r="A849" t="s">
        <v>11056</v>
      </c>
      <c r="B849" t="s">
        <v>11055</v>
      </c>
      <c r="C849" t="s">
        <v>11054</v>
      </c>
      <c r="D849" t="s">
        <v>11053</v>
      </c>
      <c r="E849" t="s">
        <v>11052</v>
      </c>
    </row>
    <row r="850" spans="1:5" x14ac:dyDescent="0.2">
      <c r="A850" t="s">
        <v>11051</v>
      </c>
      <c r="B850" t="s">
        <v>11050</v>
      </c>
      <c r="C850" t="s">
        <v>11049</v>
      </c>
      <c r="D850" t="s">
        <v>3263</v>
      </c>
      <c r="E850" t="s">
        <v>11048</v>
      </c>
    </row>
    <row r="851" spans="1:5" x14ac:dyDescent="0.2">
      <c r="A851" t="s">
        <v>11047</v>
      </c>
      <c r="B851" t="s">
        <v>11046</v>
      </c>
      <c r="C851" t="s">
        <v>11045</v>
      </c>
      <c r="D851" t="s">
        <v>1341</v>
      </c>
      <c r="E851" t="s">
        <v>11037</v>
      </c>
    </row>
    <row r="852" spans="1:5" x14ac:dyDescent="0.2">
      <c r="A852" t="s">
        <v>11044</v>
      </c>
      <c r="B852" t="s">
        <v>11043</v>
      </c>
      <c r="C852" t="s">
        <v>11042</v>
      </c>
      <c r="D852" t="s">
        <v>11041</v>
      </c>
      <c r="E852" t="s">
        <v>11037</v>
      </c>
    </row>
    <row r="853" spans="1:5" x14ac:dyDescent="0.2">
      <c r="A853" t="s">
        <v>11040</v>
      </c>
      <c r="B853" t="s">
        <v>11039</v>
      </c>
      <c r="C853" t="s">
        <v>11038</v>
      </c>
      <c r="D853" t="s">
        <v>111</v>
      </c>
      <c r="E853" t="s">
        <v>11037</v>
      </c>
    </row>
    <row r="854" spans="1:5" x14ac:dyDescent="0.2">
      <c r="A854" t="s">
        <v>11036</v>
      </c>
      <c r="B854" t="s">
        <v>11035</v>
      </c>
      <c r="C854" t="s">
        <v>11034</v>
      </c>
      <c r="D854" t="s">
        <v>282</v>
      </c>
      <c r="E854" t="s">
        <v>11030</v>
      </c>
    </row>
    <row r="855" spans="1:5" x14ac:dyDescent="0.2">
      <c r="A855" t="s">
        <v>11033</v>
      </c>
      <c r="B855" t="s">
        <v>11032</v>
      </c>
      <c r="C855" t="s">
        <v>11031</v>
      </c>
      <c r="D855" t="s">
        <v>3621</v>
      </c>
      <c r="E855" t="s">
        <v>11030</v>
      </c>
    </row>
    <row r="856" spans="1:5" x14ac:dyDescent="0.2">
      <c r="A856" t="s">
        <v>11029</v>
      </c>
      <c r="B856" t="s">
        <v>11028</v>
      </c>
      <c r="C856" t="s">
        <v>11027</v>
      </c>
      <c r="D856" t="s">
        <v>11026</v>
      </c>
      <c r="E856" t="s">
        <v>1346</v>
      </c>
    </row>
    <row r="857" spans="1:5" x14ac:dyDescent="0.2">
      <c r="A857" t="s">
        <v>11025</v>
      </c>
      <c r="B857" t="s">
        <v>11024</v>
      </c>
      <c r="C857" t="s">
        <v>11023</v>
      </c>
      <c r="D857" t="s">
        <v>11022</v>
      </c>
      <c r="E857" t="s">
        <v>11021</v>
      </c>
    </row>
    <row r="858" spans="1:5" x14ac:dyDescent="0.2">
      <c r="A858" t="s">
        <v>11020</v>
      </c>
      <c r="B858" t="s">
        <v>11019</v>
      </c>
      <c r="C858" t="s">
        <v>11018</v>
      </c>
      <c r="D858" t="s">
        <v>147</v>
      </c>
      <c r="E858" t="s">
        <v>11017</v>
      </c>
    </row>
    <row r="859" spans="1:5" x14ac:dyDescent="0.2">
      <c r="A859" t="s">
        <v>11016</v>
      </c>
      <c r="B859" t="s">
        <v>11015</v>
      </c>
      <c r="C859" t="s">
        <v>11014</v>
      </c>
      <c r="D859" t="s">
        <v>1163</v>
      </c>
      <c r="E859" t="s">
        <v>11013</v>
      </c>
    </row>
    <row r="860" spans="1:5" x14ac:dyDescent="0.2">
      <c r="A860" t="s">
        <v>11012</v>
      </c>
      <c r="B860" t="s">
        <v>11011</v>
      </c>
      <c r="C860" t="s">
        <v>11010</v>
      </c>
      <c r="D860" t="s">
        <v>374</v>
      </c>
      <c r="E860" t="s">
        <v>11009</v>
      </c>
    </row>
    <row r="861" spans="1:5" x14ac:dyDescent="0.2">
      <c r="A861" t="s">
        <v>11008</v>
      </c>
      <c r="B861" t="s">
        <v>11007</v>
      </c>
      <c r="C861" t="s">
        <v>11006</v>
      </c>
      <c r="D861" t="s">
        <v>147</v>
      </c>
      <c r="E861" t="s">
        <v>11005</v>
      </c>
    </row>
    <row r="862" spans="1:5" x14ac:dyDescent="0.2">
      <c r="A862" t="s">
        <v>11004</v>
      </c>
      <c r="B862" t="s">
        <v>11003</v>
      </c>
      <c r="C862" t="s">
        <v>11002</v>
      </c>
      <c r="D862" t="s">
        <v>2632</v>
      </c>
      <c r="E862" t="s">
        <v>11001</v>
      </c>
    </row>
    <row r="863" spans="1:5" x14ac:dyDescent="0.2">
      <c r="A863" t="s">
        <v>11000</v>
      </c>
      <c r="B863" t="s">
        <v>10999</v>
      </c>
      <c r="C863" t="s">
        <v>10998</v>
      </c>
      <c r="D863" t="s">
        <v>133</v>
      </c>
      <c r="E863" t="s">
        <v>10997</v>
      </c>
    </row>
    <row r="864" spans="1:5" x14ac:dyDescent="0.2">
      <c r="A864" t="s">
        <v>10996</v>
      </c>
      <c r="B864" t="s">
        <v>10995</v>
      </c>
      <c r="C864" t="s">
        <v>10994</v>
      </c>
      <c r="D864" t="s">
        <v>10993</v>
      </c>
      <c r="E864" t="s">
        <v>10992</v>
      </c>
    </row>
    <row r="865" spans="1:5" x14ac:dyDescent="0.2">
      <c r="A865" t="s">
        <v>10991</v>
      </c>
      <c r="B865" t="s">
        <v>10990</v>
      </c>
      <c r="C865" t="s">
        <v>10989</v>
      </c>
      <c r="D865" t="s">
        <v>1825</v>
      </c>
      <c r="E865" t="s">
        <v>10988</v>
      </c>
    </row>
    <row r="866" spans="1:5" x14ac:dyDescent="0.2">
      <c r="A866" t="s">
        <v>10987</v>
      </c>
      <c r="B866" t="s">
        <v>10986</v>
      </c>
      <c r="C866" t="s">
        <v>10985</v>
      </c>
      <c r="D866" t="s">
        <v>10984</v>
      </c>
      <c r="E866" t="s">
        <v>10983</v>
      </c>
    </row>
    <row r="867" spans="1:5" x14ac:dyDescent="0.2">
      <c r="A867" t="s">
        <v>10982</v>
      </c>
      <c r="B867" t="s">
        <v>10981</v>
      </c>
      <c r="C867" t="s">
        <v>10980</v>
      </c>
      <c r="D867" t="s">
        <v>7528</v>
      </c>
      <c r="E867" t="s">
        <v>10979</v>
      </c>
    </row>
    <row r="868" spans="1:5" x14ac:dyDescent="0.2">
      <c r="A868" t="s">
        <v>10978</v>
      </c>
      <c r="B868" t="s">
        <v>10977</v>
      </c>
      <c r="C868" t="s">
        <v>10976</v>
      </c>
      <c r="D868" t="s">
        <v>10975</v>
      </c>
      <c r="E868" t="s">
        <v>10971</v>
      </c>
    </row>
    <row r="869" spans="1:5" x14ac:dyDescent="0.2">
      <c r="A869" t="s">
        <v>10974</v>
      </c>
      <c r="B869" t="s">
        <v>10973</v>
      </c>
      <c r="C869" t="s">
        <v>10972</v>
      </c>
      <c r="D869" t="s">
        <v>6452</v>
      </c>
      <c r="E869" t="s">
        <v>10971</v>
      </c>
    </row>
    <row r="870" spans="1:5" x14ac:dyDescent="0.2">
      <c r="A870" t="s">
        <v>10970</v>
      </c>
      <c r="B870" t="s">
        <v>10969</v>
      </c>
      <c r="C870" t="s">
        <v>10968</v>
      </c>
      <c r="D870" t="s">
        <v>726</v>
      </c>
      <c r="E870" t="s">
        <v>10967</v>
      </c>
    </row>
    <row r="871" spans="1:5" x14ac:dyDescent="0.2">
      <c r="A871" t="s">
        <v>10966</v>
      </c>
      <c r="B871" t="s">
        <v>10965</v>
      </c>
      <c r="C871" t="s">
        <v>10964</v>
      </c>
      <c r="D871" t="s">
        <v>374</v>
      </c>
      <c r="E871" t="s">
        <v>10963</v>
      </c>
    </row>
    <row r="872" spans="1:5" x14ac:dyDescent="0.2">
      <c r="A872" t="s">
        <v>10962</v>
      </c>
      <c r="B872" t="s">
        <v>10961</v>
      </c>
      <c r="C872" t="s">
        <v>10960</v>
      </c>
      <c r="D872" t="s">
        <v>4760</v>
      </c>
      <c r="E872" t="s">
        <v>10959</v>
      </c>
    </row>
    <row r="873" spans="1:5" x14ac:dyDescent="0.2">
      <c r="A873" t="s">
        <v>14609</v>
      </c>
      <c r="B873" t="s">
        <v>14414</v>
      </c>
      <c r="C873" t="s">
        <v>14415</v>
      </c>
      <c r="D873" t="s">
        <v>1605</v>
      </c>
      <c r="E873" t="s">
        <v>14416</v>
      </c>
    </row>
    <row r="874" spans="1:5" x14ac:dyDescent="0.2">
      <c r="A874" t="s">
        <v>10958</v>
      </c>
      <c r="B874" t="s">
        <v>10957</v>
      </c>
      <c r="C874" t="s">
        <v>10956</v>
      </c>
      <c r="D874" t="s">
        <v>10955</v>
      </c>
      <c r="E874" t="s">
        <v>10954</v>
      </c>
    </row>
    <row r="875" spans="1:5" x14ac:dyDescent="0.2">
      <c r="A875" t="s">
        <v>10953</v>
      </c>
      <c r="B875" t="s">
        <v>10952</v>
      </c>
      <c r="C875" t="s">
        <v>10951</v>
      </c>
      <c r="D875" t="s">
        <v>107</v>
      </c>
      <c r="E875" t="s">
        <v>10946</v>
      </c>
    </row>
    <row r="876" spans="1:5" x14ac:dyDescent="0.2">
      <c r="A876" t="s">
        <v>10950</v>
      </c>
      <c r="B876" t="s">
        <v>10949</v>
      </c>
      <c r="C876" t="s">
        <v>10948</v>
      </c>
      <c r="D876" t="s">
        <v>10947</v>
      </c>
      <c r="E876" t="s">
        <v>10946</v>
      </c>
    </row>
    <row r="877" spans="1:5" x14ac:dyDescent="0.2">
      <c r="A877" t="s">
        <v>10945</v>
      </c>
      <c r="B877" t="s">
        <v>10944</v>
      </c>
      <c r="C877" t="s">
        <v>10943</v>
      </c>
      <c r="D877" t="s">
        <v>230</v>
      </c>
      <c r="E877" t="s">
        <v>10942</v>
      </c>
    </row>
    <row r="878" spans="1:5" x14ac:dyDescent="0.2">
      <c r="A878" t="s">
        <v>10937</v>
      </c>
      <c r="B878" t="s">
        <v>10936</v>
      </c>
      <c r="C878" t="s">
        <v>10935</v>
      </c>
      <c r="D878" t="s">
        <v>1294</v>
      </c>
      <c r="E878" t="s">
        <v>10934</v>
      </c>
    </row>
    <row r="879" spans="1:5" x14ac:dyDescent="0.2">
      <c r="A879" t="s">
        <v>10933</v>
      </c>
      <c r="B879" t="s">
        <v>10932</v>
      </c>
      <c r="C879" t="s">
        <v>10931</v>
      </c>
      <c r="D879" t="s">
        <v>10930</v>
      </c>
      <c r="E879" t="s">
        <v>10929</v>
      </c>
    </row>
    <row r="880" spans="1:5" x14ac:dyDescent="0.2">
      <c r="A880" t="s">
        <v>10928</v>
      </c>
      <c r="B880" t="s">
        <v>10927</v>
      </c>
      <c r="C880" t="s">
        <v>10926</v>
      </c>
      <c r="D880" t="s">
        <v>847</v>
      </c>
      <c r="E880" t="s">
        <v>10925</v>
      </c>
    </row>
    <row r="881" spans="1:5" x14ac:dyDescent="0.2">
      <c r="A881" t="s">
        <v>10924</v>
      </c>
      <c r="B881" t="s">
        <v>10923</v>
      </c>
      <c r="C881" t="s">
        <v>10922</v>
      </c>
      <c r="D881" t="s">
        <v>10921</v>
      </c>
      <c r="E881" t="s">
        <v>10920</v>
      </c>
    </row>
    <row r="882" spans="1:5" x14ac:dyDescent="0.2">
      <c r="A882" t="s">
        <v>10919</v>
      </c>
      <c r="B882" t="s">
        <v>10918</v>
      </c>
      <c r="C882" t="s">
        <v>10917</v>
      </c>
      <c r="D882" t="s">
        <v>10916</v>
      </c>
      <c r="E882" t="s">
        <v>10915</v>
      </c>
    </row>
    <row r="883" spans="1:5" x14ac:dyDescent="0.2">
      <c r="A883" t="s">
        <v>10914</v>
      </c>
      <c r="B883" t="s">
        <v>10913</v>
      </c>
      <c r="C883" t="s">
        <v>10912</v>
      </c>
      <c r="D883" t="s">
        <v>1141</v>
      </c>
      <c r="E883" t="s">
        <v>10907</v>
      </c>
    </row>
    <row r="884" spans="1:5" x14ac:dyDescent="0.2">
      <c r="A884" t="s">
        <v>10911</v>
      </c>
      <c r="B884" t="s">
        <v>10910</v>
      </c>
      <c r="C884" t="s">
        <v>10909</v>
      </c>
      <c r="D884" t="s">
        <v>10908</v>
      </c>
      <c r="E884" t="s">
        <v>10907</v>
      </c>
    </row>
    <row r="885" spans="1:5" x14ac:dyDescent="0.2">
      <c r="A885" t="s">
        <v>10906</v>
      </c>
      <c r="B885" t="s">
        <v>10905</v>
      </c>
      <c r="C885" t="s">
        <v>10904</v>
      </c>
      <c r="D885" t="s">
        <v>1694</v>
      </c>
      <c r="E885" t="s">
        <v>10903</v>
      </c>
    </row>
    <row r="886" spans="1:5" x14ac:dyDescent="0.2">
      <c r="A886" t="s">
        <v>10902</v>
      </c>
      <c r="B886" t="s">
        <v>10901</v>
      </c>
      <c r="C886" t="s">
        <v>10900</v>
      </c>
      <c r="D886" t="s">
        <v>258</v>
      </c>
      <c r="E886" t="s">
        <v>10895</v>
      </c>
    </row>
    <row r="887" spans="1:5" x14ac:dyDescent="0.2">
      <c r="A887" t="s">
        <v>10899</v>
      </c>
      <c r="B887" t="s">
        <v>10898</v>
      </c>
      <c r="C887" t="s">
        <v>10897</v>
      </c>
      <c r="D887" t="s">
        <v>10896</v>
      </c>
      <c r="E887" t="s">
        <v>10895</v>
      </c>
    </row>
    <row r="888" spans="1:5" x14ac:dyDescent="0.2">
      <c r="A888" t="s">
        <v>10890</v>
      </c>
      <c r="B888" t="s">
        <v>10889</v>
      </c>
      <c r="C888" t="s">
        <v>10888</v>
      </c>
      <c r="D888" t="s">
        <v>207</v>
      </c>
      <c r="E888" t="s">
        <v>10887</v>
      </c>
    </row>
    <row r="889" spans="1:5" x14ac:dyDescent="0.2">
      <c r="A889" t="s">
        <v>10886</v>
      </c>
      <c r="B889" t="s">
        <v>10885</v>
      </c>
      <c r="C889" t="s">
        <v>10884</v>
      </c>
      <c r="D889" t="s">
        <v>10883</v>
      </c>
      <c r="E889" t="s">
        <v>10879</v>
      </c>
    </row>
    <row r="890" spans="1:5" x14ac:dyDescent="0.2">
      <c r="A890" t="s">
        <v>10882</v>
      </c>
      <c r="B890" t="s">
        <v>10881</v>
      </c>
      <c r="C890" t="s">
        <v>10880</v>
      </c>
      <c r="D890" t="s">
        <v>353</v>
      </c>
      <c r="E890" t="s">
        <v>10879</v>
      </c>
    </row>
    <row r="891" spans="1:5" x14ac:dyDescent="0.2">
      <c r="A891" t="s">
        <v>10878</v>
      </c>
      <c r="B891" t="s">
        <v>10877</v>
      </c>
      <c r="C891" t="s">
        <v>10876</v>
      </c>
      <c r="D891" t="s">
        <v>445</v>
      </c>
      <c r="E891" t="s">
        <v>10875</v>
      </c>
    </row>
    <row r="892" spans="1:5" x14ac:dyDescent="0.2">
      <c r="A892" t="s">
        <v>10874</v>
      </c>
      <c r="B892" t="s">
        <v>10873</v>
      </c>
      <c r="C892" t="s">
        <v>10872</v>
      </c>
      <c r="D892" t="s">
        <v>557</v>
      </c>
      <c r="E892" t="s">
        <v>10871</v>
      </c>
    </row>
    <row r="893" spans="1:5" x14ac:dyDescent="0.2">
      <c r="A893" t="s">
        <v>10870</v>
      </c>
      <c r="B893" t="s">
        <v>10869</v>
      </c>
      <c r="C893" t="s">
        <v>10868</v>
      </c>
      <c r="D893" t="s">
        <v>735</v>
      </c>
      <c r="E893" t="s">
        <v>10867</v>
      </c>
    </row>
    <row r="894" spans="1:5" x14ac:dyDescent="0.2">
      <c r="A894" t="s">
        <v>10863</v>
      </c>
      <c r="B894" t="s">
        <v>10862</v>
      </c>
      <c r="C894" t="s">
        <v>10861</v>
      </c>
      <c r="D894" t="s">
        <v>253</v>
      </c>
      <c r="E894" t="s">
        <v>10860</v>
      </c>
    </row>
    <row r="895" spans="1:5" x14ac:dyDescent="0.2">
      <c r="A895" t="s">
        <v>10859</v>
      </c>
      <c r="B895" t="s">
        <v>10858</v>
      </c>
      <c r="C895" t="s">
        <v>10857</v>
      </c>
      <c r="D895" t="s">
        <v>726</v>
      </c>
      <c r="E895" t="s">
        <v>10856</v>
      </c>
    </row>
    <row r="896" spans="1:5" x14ac:dyDescent="0.2">
      <c r="A896" t="s">
        <v>10851</v>
      </c>
      <c r="B896" t="s">
        <v>10850</v>
      </c>
      <c r="C896" t="s">
        <v>10849</v>
      </c>
      <c r="D896" t="s">
        <v>2592</v>
      </c>
      <c r="E896" t="s">
        <v>10848</v>
      </c>
    </row>
    <row r="897" spans="1:5" x14ac:dyDescent="0.2">
      <c r="A897" t="s">
        <v>10847</v>
      </c>
      <c r="B897" t="s">
        <v>10846</v>
      </c>
      <c r="C897" t="s">
        <v>10845</v>
      </c>
      <c r="D897" t="s">
        <v>6452</v>
      </c>
      <c r="E897" t="s">
        <v>10844</v>
      </c>
    </row>
    <row r="898" spans="1:5" x14ac:dyDescent="0.2">
      <c r="A898" t="s">
        <v>10843</v>
      </c>
      <c r="B898" t="s">
        <v>10842</v>
      </c>
      <c r="C898" t="s">
        <v>10841</v>
      </c>
      <c r="D898" t="s">
        <v>282</v>
      </c>
      <c r="E898" t="s">
        <v>10840</v>
      </c>
    </row>
    <row r="899" spans="1:5" x14ac:dyDescent="0.2">
      <c r="A899" t="s">
        <v>10839</v>
      </c>
      <c r="B899" t="s">
        <v>10838</v>
      </c>
      <c r="C899" t="s">
        <v>10837</v>
      </c>
      <c r="D899" t="s">
        <v>985</v>
      </c>
      <c r="E899" t="s">
        <v>10836</v>
      </c>
    </row>
    <row r="900" spans="1:5" x14ac:dyDescent="0.2">
      <c r="A900" t="s">
        <v>10835</v>
      </c>
      <c r="B900" t="s">
        <v>10834</v>
      </c>
      <c r="C900" t="s">
        <v>10833</v>
      </c>
      <c r="D900" t="s">
        <v>10832</v>
      </c>
      <c r="E900" t="s">
        <v>10831</v>
      </c>
    </row>
    <row r="901" spans="1:5" x14ac:dyDescent="0.2">
      <c r="A901" t="s">
        <v>10830</v>
      </c>
      <c r="B901" t="s">
        <v>10829</v>
      </c>
      <c r="C901" t="s">
        <v>10828</v>
      </c>
      <c r="D901" t="s">
        <v>6860</v>
      </c>
      <c r="E901" t="s">
        <v>10827</v>
      </c>
    </row>
    <row r="902" spans="1:5" x14ac:dyDescent="0.2">
      <c r="A902" t="s">
        <v>17252</v>
      </c>
      <c r="B902" t="s">
        <v>14610</v>
      </c>
      <c r="C902" t="s">
        <v>14611</v>
      </c>
      <c r="D902" t="s">
        <v>14612</v>
      </c>
      <c r="E902" t="s">
        <v>14613</v>
      </c>
    </row>
    <row r="903" spans="1:5" x14ac:dyDescent="0.2">
      <c r="A903" t="s">
        <v>10826</v>
      </c>
      <c r="B903" t="s">
        <v>10825</v>
      </c>
      <c r="C903" t="s">
        <v>10824</v>
      </c>
      <c r="D903" t="s">
        <v>353</v>
      </c>
      <c r="E903" t="s">
        <v>10823</v>
      </c>
    </row>
    <row r="904" spans="1:5" x14ac:dyDescent="0.2">
      <c r="A904" t="s">
        <v>10822</v>
      </c>
      <c r="B904" t="s">
        <v>10821</v>
      </c>
      <c r="C904" t="s">
        <v>10820</v>
      </c>
      <c r="D904" t="s">
        <v>4760</v>
      </c>
      <c r="E904" t="s">
        <v>10819</v>
      </c>
    </row>
    <row r="905" spans="1:5" x14ac:dyDescent="0.2">
      <c r="A905" t="s">
        <v>10818</v>
      </c>
      <c r="B905" t="s">
        <v>10817</v>
      </c>
      <c r="C905" t="s">
        <v>10816</v>
      </c>
      <c r="D905" t="s">
        <v>322</v>
      </c>
      <c r="E905" t="s">
        <v>10815</v>
      </c>
    </row>
    <row r="906" spans="1:5" x14ac:dyDescent="0.2">
      <c r="A906" t="s">
        <v>10814</v>
      </c>
      <c r="B906" t="s">
        <v>10813</v>
      </c>
      <c r="C906" t="s">
        <v>10812</v>
      </c>
      <c r="D906" t="s">
        <v>248</v>
      </c>
      <c r="E906" t="s">
        <v>10811</v>
      </c>
    </row>
    <row r="907" spans="1:5" x14ac:dyDescent="0.2">
      <c r="A907" t="s">
        <v>16963</v>
      </c>
      <c r="B907" t="s">
        <v>16964</v>
      </c>
      <c r="C907" t="s">
        <v>16965</v>
      </c>
      <c r="D907" t="s">
        <v>591</v>
      </c>
      <c r="E907" t="s">
        <v>16966</v>
      </c>
    </row>
    <row r="908" spans="1:5" x14ac:dyDescent="0.2">
      <c r="A908" t="s">
        <v>10807</v>
      </c>
      <c r="B908" t="s">
        <v>10806</v>
      </c>
      <c r="C908" t="s">
        <v>10805</v>
      </c>
      <c r="D908" t="s">
        <v>258</v>
      </c>
      <c r="E908" t="s">
        <v>10804</v>
      </c>
    </row>
    <row r="909" spans="1:5" x14ac:dyDescent="0.2">
      <c r="A909" t="s">
        <v>10803</v>
      </c>
      <c r="B909" t="s">
        <v>10802</v>
      </c>
      <c r="C909" t="s">
        <v>10801</v>
      </c>
      <c r="D909" t="s">
        <v>813</v>
      </c>
      <c r="E909" t="s">
        <v>10800</v>
      </c>
    </row>
    <row r="910" spans="1:5" x14ac:dyDescent="0.2">
      <c r="A910" t="s">
        <v>10799</v>
      </c>
      <c r="B910" t="s">
        <v>10798</v>
      </c>
      <c r="C910" t="s">
        <v>10797</v>
      </c>
      <c r="D910" t="s">
        <v>1294</v>
      </c>
      <c r="E910" t="s">
        <v>1825</v>
      </c>
    </row>
    <row r="911" spans="1:5" x14ac:dyDescent="0.2">
      <c r="A911" t="s">
        <v>10796</v>
      </c>
      <c r="B911" t="s">
        <v>10795</v>
      </c>
      <c r="C911" t="s">
        <v>10794</v>
      </c>
      <c r="D911" t="s">
        <v>10793</v>
      </c>
      <c r="E911" t="s">
        <v>10792</v>
      </c>
    </row>
    <row r="912" spans="1:5" x14ac:dyDescent="0.2">
      <c r="A912" t="s">
        <v>10791</v>
      </c>
      <c r="B912" t="s">
        <v>10790</v>
      </c>
      <c r="C912" t="s">
        <v>10789</v>
      </c>
      <c r="D912" t="s">
        <v>609</v>
      </c>
      <c r="E912" t="s">
        <v>10788</v>
      </c>
    </row>
    <row r="913" spans="1:5" x14ac:dyDescent="0.2">
      <c r="A913" t="s">
        <v>10787</v>
      </c>
      <c r="B913" t="s">
        <v>10786</v>
      </c>
      <c r="C913" t="s">
        <v>10785</v>
      </c>
      <c r="D913" t="s">
        <v>1494</v>
      </c>
      <c r="E913" t="s">
        <v>10784</v>
      </c>
    </row>
    <row r="914" spans="1:5" x14ac:dyDescent="0.2">
      <c r="A914" t="s">
        <v>10783</v>
      </c>
      <c r="B914" t="s">
        <v>10782</v>
      </c>
      <c r="C914" t="s">
        <v>10781</v>
      </c>
      <c r="D914" t="s">
        <v>10780</v>
      </c>
      <c r="E914" t="s">
        <v>10779</v>
      </c>
    </row>
    <row r="915" spans="1:5" x14ac:dyDescent="0.2">
      <c r="A915" t="s">
        <v>10778</v>
      </c>
      <c r="B915" t="s">
        <v>10777</v>
      </c>
      <c r="C915" t="s">
        <v>10776</v>
      </c>
      <c r="D915" t="s">
        <v>591</v>
      </c>
      <c r="E915" t="s">
        <v>10775</v>
      </c>
    </row>
    <row r="916" spans="1:5" x14ac:dyDescent="0.2">
      <c r="A916" t="s">
        <v>10774</v>
      </c>
      <c r="B916" t="s">
        <v>10773</v>
      </c>
      <c r="C916" t="s">
        <v>10772</v>
      </c>
      <c r="D916" t="s">
        <v>10771</v>
      </c>
      <c r="E916" t="s">
        <v>10770</v>
      </c>
    </row>
    <row r="917" spans="1:5" x14ac:dyDescent="0.2">
      <c r="A917" t="s">
        <v>10769</v>
      </c>
      <c r="B917" t="s">
        <v>10768</v>
      </c>
      <c r="C917" t="s">
        <v>10767</v>
      </c>
      <c r="D917" t="s">
        <v>744</v>
      </c>
      <c r="E917" t="s">
        <v>10766</v>
      </c>
    </row>
    <row r="918" spans="1:5" x14ac:dyDescent="0.2">
      <c r="A918" t="s">
        <v>10765</v>
      </c>
      <c r="B918" t="s">
        <v>10764</v>
      </c>
      <c r="C918" t="s">
        <v>10763</v>
      </c>
      <c r="D918" t="s">
        <v>981</v>
      </c>
      <c r="E918" t="s">
        <v>10762</v>
      </c>
    </row>
    <row r="919" spans="1:5" x14ac:dyDescent="0.2">
      <c r="A919" t="s">
        <v>10761</v>
      </c>
      <c r="B919" t="s">
        <v>10760</v>
      </c>
      <c r="C919" t="s">
        <v>10759</v>
      </c>
      <c r="D919" t="s">
        <v>10758</v>
      </c>
      <c r="E919" t="s">
        <v>10757</v>
      </c>
    </row>
    <row r="920" spans="1:5" x14ac:dyDescent="0.2">
      <c r="A920" t="s">
        <v>10756</v>
      </c>
      <c r="B920" t="s">
        <v>10755</v>
      </c>
      <c r="C920" t="s">
        <v>10754</v>
      </c>
      <c r="D920" t="s">
        <v>508</v>
      </c>
      <c r="E920" t="s">
        <v>10753</v>
      </c>
    </row>
    <row r="921" spans="1:5" x14ac:dyDescent="0.2">
      <c r="A921" t="s">
        <v>10752</v>
      </c>
      <c r="B921" t="s">
        <v>10751</v>
      </c>
      <c r="C921" t="s">
        <v>10750</v>
      </c>
      <c r="D921" t="s">
        <v>557</v>
      </c>
      <c r="E921" t="s">
        <v>10749</v>
      </c>
    </row>
    <row r="922" spans="1:5" x14ac:dyDescent="0.2">
      <c r="A922" t="s">
        <v>10748</v>
      </c>
      <c r="B922" t="s">
        <v>10747</v>
      </c>
      <c r="C922" t="s">
        <v>10746</v>
      </c>
      <c r="D922" t="s">
        <v>10745</v>
      </c>
      <c r="E922" t="s">
        <v>10744</v>
      </c>
    </row>
    <row r="923" spans="1:5" x14ac:dyDescent="0.2">
      <c r="A923" t="s">
        <v>10743</v>
      </c>
      <c r="B923" t="s">
        <v>10742</v>
      </c>
      <c r="C923" t="s">
        <v>10741</v>
      </c>
      <c r="D923" t="s">
        <v>2766</v>
      </c>
      <c r="E923" t="s">
        <v>10740</v>
      </c>
    </row>
    <row r="924" spans="1:5" x14ac:dyDescent="0.2">
      <c r="A924" t="s">
        <v>10739</v>
      </c>
      <c r="B924" t="s">
        <v>10738</v>
      </c>
      <c r="C924" t="s">
        <v>10737</v>
      </c>
      <c r="D924" t="s">
        <v>765</v>
      </c>
      <c r="E924" t="s">
        <v>10736</v>
      </c>
    </row>
    <row r="925" spans="1:5" x14ac:dyDescent="0.2">
      <c r="A925" t="s">
        <v>10735</v>
      </c>
      <c r="B925" t="s">
        <v>10734</v>
      </c>
      <c r="C925" t="s">
        <v>10733</v>
      </c>
      <c r="D925" t="s">
        <v>4943</v>
      </c>
      <c r="E925" t="s">
        <v>10732</v>
      </c>
    </row>
    <row r="926" spans="1:5" x14ac:dyDescent="0.2">
      <c r="A926" t="s">
        <v>10731</v>
      </c>
      <c r="B926" t="s">
        <v>10730</v>
      </c>
      <c r="C926" t="s">
        <v>10729</v>
      </c>
      <c r="D926" t="s">
        <v>374</v>
      </c>
      <c r="E926" t="s">
        <v>10728</v>
      </c>
    </row>
    <row r="927" spans="1:5" x14ac:dyDescent="0.2">
      <c r="A927" t="s">
        <v>10727</v>
      </c>
      <c r="B927" t="s">
        <v>10726</v>
      </c>
      <c r="C927" t="s">
        <v>10725</v>
      </c>
      <c r="D927" t="s">
        <v>8379</v>
      </c>
      <c r="E927" t="s">
        <v>10724</v>
      </c>
    </row>
    <row r="928" spans="1:5" x14ac:dyDescent="0.2">
      <c r="A928" t="s">
        <v>10723</v>
      </c>
      <c r="B928" t="s">
        <v>10722</v>
      </c>
      <c r="C928" t="s">
        <v>10721</v>
      </c>
      <c r="D928" t="s">
        <v>557</v>
      </c>
      <c r="E928" t="s">
        <v>10720</v>
      </c>
    </row>
    <row r="929" spans="1:5" x14ac:dyDescent="0.2">
      <c r="A929" t="s">
        <v>10715</v>
      </c>
      <c r="B929" t="s">
        <v>10714</v>
      </c>
      <c r="C929" t="s">
        <v>10713</v>
      </c>
      <c r="D929" t="s">
        <v>2539</v>
      </c>
      <c r="E929" t="s">
        <v>10712</v>
      </c>
    </row>
    <row r="930" spans="1:5" x14ac:dyDescent="0.2">
      <c r="A930" t="s">
        <v>10711</v>
      </c>
      <c r="B930" t="s">
        <v>10710</v>
      </c>
      <c r="C930" t="s">
        <v>10709</v>
      </c>
      <c r="D930" t="s">
        <v>299</v>
      </c>
      <c r="E930" t="s">
        <v>10708</v>
      </c>
    </row>
    <row r="931" spans="1:5" x14ac:dyDescent="0.2">
      <c r="A931" t="s">
        <v>10707</v>
      </c>
      <c r="B931" t="s">
        <v>10706</v>
      </c>
      <c r="C931" t="s">
        <v>10705</v>
      </c>
      <c r="D931" t="s">
        <v>1141</v>
      </c>
      <c r="E931" t="s">
        <v>10691</v>
      </c>
    </row>
    <row r="932" spans="1:5" x14ac:dyDescent="0.2">
      <c r="A932" t="s">
        <v>10704</v>
      </c>
      <c r="B932" t="s">
        <v>10703</v>
      </c>
      <c r="C932" t="s">
        <v>10702</v>
      </c>
      <c r="D932" t="s">
        <v>543</v>
      </c>
      <c r="E932" t="s">
        <v>10691</v>
      </c>
    </row>
    <row r="933" spans="1:5" x14ac:dyDescent="0.2">
      <c r="A933" t="s">
        <v>10701</v>
      </c>
      <c r="B933" t="s">
        <v>10700</v>
      </c>
      <c r="C933" t="s">
        <v>10699</v>
      </c>
      <c r="D933" t="s">
        <v>2953</v>
      </c>
      <c r="E933" t="s">
        <v>10691</v>
      </c>
    </row>
    <row r="934" spans="1:5" x14ac:dyDescent="0.2">
      <c r="A934" t="s">
        <v>10698</v>
      </c>
      <c r="B934" t="s">
        <v>10697</v>
      </c>
      <c r="C934" t="s">
        <v>10696</v>
      </c>
      <c r="D934" t="s">
        <v>606</v>
      </c>
      <c r="E934" t="s">
        <v>10691</v>
      </c>
    </row>
    <row r="935" spans="1:5" x14ac:dyDescent="0.2">
      <c r="A935" t="s">
        <v>10695</v>
      </c>
      <c r="B935" t="s">
        <v>10694</v>
      </c>
      <c r="C935" t="s">
        <v>10693</v>
      </c>
      <c r="D935" t="s">
        <v>10692</v>
      </c>
      <c r="E935" t="s">
        <v>10691</v>
      </c>
    </row>
    <row r="936" spans="1:5" x14ac:dyDescent="0.2">
      <c r="A936" t="s">
        <v>10690</v>
      </c>
      <c r="B936" t="s">
        <v>10689</v>
      </c>
      <c r="C936" t="s">
        <v>10688</v>
      </c>
      <c r="D936" t="s">
        <v>1605</v>
      </c>
      <c r="E936" t="s">
        <v>10684</v>
      </c>
    </row>
    <row r="937" spans="1:5" x14ac:dyDescent="0.2">
      <c r="A937" t="s">
        <v>10687</v>
      </c>
      <c r="B937" t="s">
        <v>10686</v>
      </c>
      <c r="C937" t="s">
        <v>10685</v>
      </c>
      <c r="D937" t="s">
        <v>2119</v>
      </c>
      <c r="E937" t="s">
        <v>10684</v>
      </c>
    </row>
    <row r="938" spans="1:5" x14ac:dyDescent="0.2">
      <c r="A938" t="s">
        <v>10683</v>
      </c>
      <c r="B938" t="s">
        <v>10682</v>
      </c>
      <c r="C938" t="s">
        <v>10681</v>
      </c>
      <c r="D938" t="s">
        <v>577</v>
      </c>
      <c r="E938" t="s">
        <v>10680</v>
      </c>
    </row>
    <row r="939" spans="1:5" x14ac:dyDescent="0.2">
      <c r="A939" t="s">
        <v>10679</v>
      </c>
      <c r="B939" t="s">
        <v>10678</v>
      </c>
      <c r="C939" t="s">
        <v>10677</v>
      </c>
      <c r="D939" t="s">
        <v>1961</v>
      </c>
      <c r="E939" t="s">
        <v>10676</v>
      </c>
    </row>
    <row r="940" spans="1:5" x14ac:dyDescent="0.2">
      <c r="A940" t="s">
        <v>10675</v>
      </c>
      <c r="B940" t="s">
        <v>10674</v>
      </c>
      <c r="C940" t="s">
        <v>10673</v>
      </c>
      <c r="D940" t="s">
        <v>10672</v>
      </c>
      <c r="E940" t="s">
        <v>10668</v>
      </c>
    </row>
    <row r="941" spans="1:5" x14ac:dyDescent="0.2">
      <c r="A941" t="s">
        <v>10671</v>
      </c>
      <c r="B941" t="s">
        <v>10670</v>
      </c>
      <c r="C941" t="s">
        <v>10669</v>
      </c>
      <c r="D941" t="s">
        <v>367</v>
      </c>
      <c r="E941" t="s">
        <v>10668</v>
      </c>
    </row>
    <row r="942" spans="1:5" x14ac:dyDescent="0.2">
      <c r="A942" t="s">
        <v>16967</v>
      </c>
      <c r="B942" t="s">
        <v>16968</v>
      </c>
      <c r="C942" t="s">
        <v>17253</v>
      </c>
      <c r="D942" t="s">
        <v>847</v>
      </c>
      <c r="E942" t="s">
        <v>16969</v>
      </c>
    </row>
    <row r="943" spans="1:5" x14ac:dyDescent="0.2">
      <c r="A943" t="s">
        <v>10667</v>
      </c>
      <c r="B943" t="s">
        <v>10666</v>
      </c>
      <c r="C943" t="s">
        <v>10665</v>
      </c>
      <c r="D943" t="s">
        <v>2172</v>
      </c>
      <c r="E943" t="s">
        <v>10664</v>
      </c>
    </row>
    <row r="944" spans="1:5" x14ac:dyDescent="0.2">
      <c r="A944" t="s">
        <v>10663</v>
      </c>
      <c r="B944" t="s">
        <v>10662</v>
      </c>
      <c r="C944" t="s">
        <v>10661</v>
      </c>
      <c r="D944" t="s">
        <v>331</v>
      </c>
      <c r="E944" t="s">
        <v>2979</v>
      </c>
    </row>
    <row r="945" spans="1:5" x14ac:dyDescent="0.2">
      <c r="A945" t="s">
        <v>10660</v>
      </c>
      <c r="B945" t="s">
        <v>10659</v>
      </c>
      <c r="C945" t="s">
        <v>10658</v>
      </c>
      <c r="D945" t="s">
        <v>482</v>
      </c>
      <c r="E945" t="s">
        <v>10657</v>
      </c>
    </row>
    <row r="946" spans="1:5" x14ac:dyDescent="0.2">
      <c r="A946" t="s">
        <v>10656</v>
      </c>
      <c r="B946" t="s">
        <v>10655</v>
      </c>
      <c r="C946" t="s">
        <v>10654</v>
      </c>
      <c r="D946" t="s">
        <v>107</v>
      </c>
      <c r="E946" t="s">
        <v>10653</v>
      </c>
    </row>
    <row r="947" spans="1:5" x14ac:dyDescent="0.2">
      <c r="A947" t="s">
        <v>17988</v>
      </c>
      <c r="B947" t="s">
        <v>17989</v>
      </c>
      <c r="C947" t="s">
        <v>17990</v>
      </c>
      <c r="D947" t="s">
        <v>253</v>
      </c>
      <c r="E947" t="s">
        <v>17991</v>
      </c>
    </row>
    <row r="948" spans="1:5" x14ac:dyDescent="0.2">
      <c r="A948" t="s">
        <v>10648</v>
      </c>
      <c r="B948" t="s">
        <v>10647</v>
      </c>
      <c r="C948" t="s">
        <v>10646</v>
      </c>
      <c r="D948" t="s">
        <v>10645</v>
      </c>
      <c r="E948" t="s">
        <v>10644</v>
      </c>
    </row>
    <row r="949" spans="1:5" x14ac:dyDescent="0.2">
      <c r="A949" t="s">
        <v>10639</v>
      </c>
      <c r="B949" t="s">
        <v>10638</v>
      </c>
      <c r="C949" t="s">
        <v>10637</v>
      </c>
      <c r="D949" t="s">
        <v>1391</v>
      </c>
      <c r="E949" t="s">
        <v>10636</v>
      </c>
    </row>
    <row r="950" spans="1:5" x14ac:dyDescent="0.2">
      <c r="A950" t="s">
        <v>10635</v>
      </c>
      <c r="B950" t="s">
        <v>10634</v>
      </c>
      <c r="C950" t="s">
        <v>10633</v>
      </c>
      <c r="D950" t="s">
        <v>3377</v>
      </c>
      <c r="E950" t="s">
        <v>1341</v>
      </c>
    </row>
    <row r="951" spans="1:5" x14ac:dyDescent="0.2">
      <c r="A951" t="s">
        <v>10632</v>
      </c>
      <c r="B951" t="s">
        <v>10631</v>
      </c>
      <c r="C951" t="s">
        <v>10630</v>
      </c>
      <c r="D951" t="s">
        <v>2734</v>
      </c>
      <c r="E951" t="s">
        <v>10629</v>
      </c>
    </row>
    <row r="952" spans="1:5" x14ac:dyDescent="0.2">
      <c r="A952" t="s">
        <v>10628</v>
      </c>
      <c r="B952" t="s">
        <v>10627</v>
      </c>
      <c r="C952" t="s">
        <v>10626</v>
      </c>
      <c r="D952" t="s">
        <v>10625</v>
      </c>
      <c r="E952" t="s">
        <v>10610</v>
      </c>
    </row>
    <row r="953" spans="1:5" x14ac:dyDescent="0.2">
      <c r="A953" t="s">
        <v>10624</v>
      </c>
      <c r="B953" t="s">
        <v>10623</v>
      </c>
      <c r="C953" t="s">
        <v>10622</v>
      </c>
      <c r="D953" t="s">
        <v>2617</v>
      </c>
      <c r="E953" t="s">
        <v>10610</v>
      </c>
    </row>
    <row r="954" spans="1:5" x14ac:dyDescent="0.2">
      <c r="A954" t="s">
        <v>10621</v>
      </c>
      <c r="B954" t="s">
        <v>10620</v>
      </c>
      <c r="C954" t="s">
        <v>10619</v>
      </c>
      <c r="D954" t="s">
        <v>248</v>
      </c>
      <c r="E954" t="s">
        <v>10610</v>
      </c>
    </row>
    <row r="955" spans="1:5" x14ac:dyDescent="0.2">
      <c r="A955" t="s">
        <v>16970</v>
      </c>
      <c r="B955" t="s">
        <v>10615</v>
      </c>
      <c r="C955" t="s">
        <v>10614</v>
      </c>
      <c r="D955" t="s">
        <v>1294</v>
      </c>
      <c r="E955" t="s">
        <v>10610</v>
      </c>
    </row>
    <row r="956" spans="1:5" x14ac:dyDescent="0.2">
      <c r="A956" t="s">
        <v>10613</v>
      </c>
      <c r="B956" t="s">
        <v>10612</v>
      </c>
      <c r="C956" t="s">
        <v>10611</v>
      </c>
      <c r="D956" t="s">
        <v>595</v>
      </c>
      <c r="E956" t="s">
        <v>10610</v>
      </c>
    </row>
    <row r="957" spans="1:5" x14ac:dyDescent="0.2">
      <c r="A957" t="s">
        <v>10609</v>
      </c>
      <c r="B957" t="s">
        <v>10608</v>
      </c>
      <c r="C957" t="s">
        <v>10607</v>
      </c>
      <c r="D957" t="s">
        <v>4038</v>
      </c>
      <c r="E957" t="s">
        <v>10606</v>
      </c>
    </row>
    <row r="958" spans="1:5" x14ac:dyDescent="0.2">
      <c r="A958" t="s">
        <v>10605</v>
      </c>
      <c r="B958" t="s">
        <v>10604</v>
      </c>
      <c r="C958" t="s">
        <v>10603</v>
      </c>
      <c r="D958" t="s">
        <v>103</v>
      </c>
      <c r="E958" t="s">
        <v>10602</v>
      </c>
    </row>
    <row r="959" spans="1:5" x14ac:dyDescent="0.2">
      <c r="A959" t="s">
        <v>10601</v>
      </c>
      <c r="B959" t="s">
        <v>10600</v>
      </c>
      <c r="C959" t="s">
        <v>10599</v>
      </c>
      <c r="D959" t="s">
        <v>10598</v>
      </c>
      <c r="E959" t="s">
        <v>10597</v>
      </c>
    </row>
    <row r="960" spans="1:5" x14ac:dyDescent="0.2">
      <c r="A960" t="s">
        <v>10596</v>
      </c>
      <c r="B960" t="s">
        <v>10595</v>
      </c>
      <c r="C960" t="s">
        <v>10594</v>
      </c>
      <c r="D960" t="s">
        <v>2953</v>
      </c>
      <c r="E960" t="s">
        <v>10593</v>
      </c>
    </row>
    <row r="961" spans="1:5" x14ac:dyDescent="0.2">
      <c r="A961" t="s">
        <v>10592</v>
      </c>
      <c r="B961" t="s">
        <v>10591</v>
      </c>
      <c r="C961" t="s">
        <v>10590</v>
      </c>
      <c r="D961" t="s">
        <v>307</v>
      </c>
      <c r="E961" t="s">
        <v>10589</v>
      </c>
    </row>
    <row r="962" spans="1:5" x14ac:dyDescent="0.2">
      <c r="A962" t="s">
        <v>10588</v>
      </c>
      <c r="B962" t="s">
        <v>10587</v>
      </c>
      <c r="C962" t="s">
        <v>10586</v>
      </c>
      <c r="D962" t="s">
        <v>367</v>
      </c>
      <c r="E962" t="s">
        <v>10585</v>
      </c>
    </row>
    <row r="963" spans="1:5" x14ac:dyDescent="0.2">
      <c r="A963" t="s">
        <v>14614</v>
      </c>
      <c r="B963" t="s">
        <v>10584</v>
      </c>
      <c r="C963" t="s">
        <v>10583</v>
      </c>
      <c r="D963" t="s">
        <v>303</v>
      </c>
      <c r="E963" t="s">
        <v>10582</v>
      </c>
    </row>
    <row r="964" spans="1:5" x14ac:dyDescent="0.2">
      <c r="A964" t="s">
        <v>10581</v>
      </c>
      <c r="B964" t="s">
        <v>10580</v>
      </c>
      <c r="C964" t="s">
        <v>10579</v>
      </c>
      <c r="D964" t="s">
        <v>4240</v>
      </c>
      <c r="E964" t="s">
        <v>10578</v>
      </c>
    </row>
    <row r="965" spans="1:5" x14ac:dyDescent="0.2">
      <c r="A965" t="s">
        <v>10577</v>
      </c>
      <c r="B965" t="s">
        <v>10576</v>
      </c>
      <c r="C965" t="s">
        <v>10575</v>
      </c>
      <c r="D965" t="s">
        <v>1449</v>
      </c>
      <c r="E965" t="s">
        <v>10574</v>
      </c>
    </row>
    <row r="966" spans="1:5" x14ac:dyDescent="0.2">
      <c r="A966" t="s">
        <v>10573</v>
      </c>
      <c r="B966" t="s">
        <v>10572</v>
      </c>
      <c r="C966" t="s">
        <v>10571</v>
      </c>
      <c r="D966" t="s">
        <v>817</v>
      </c>
      <c r="E966" t="s">
        <v>10570</v>
      </c>
    </row>
    <row r="967" spans="1:5" x14ac:dyDescent="0.2">
      <c r="A967" t="s">
        <v>10569</v>
      </c>
      <c r="B967" t="s">
        <v>10568</v>
      </c>
      <c r="C967" t="s">
        <v>10567</v>
      </c>
      <c r="D967" t="s">
        <v>1407</v>
      </c>
      <c r="E967" t="s">
        <v>10566</v>
      </c>
    </row>
    <row r="968" spans="1:5" x14ac:dyDescent="0.2">
      <c r="A968" t="s">
        <v>16971</v>
      </c>
      <c r="B968" t="s">
        <v>16972</v>
      </c>
      <c r="C968" t="s">
        <v>16973</v>
      </c>
      <c r="D968" t="s">
        <v>3579</v>
      </c>
      <c r="E968" t="s">
        <v>16974</v>
      </c>
    </row>
    <row r="969" spans="1:5" x14ac:dyDescent="0.2">
      <c r="A969" t="s">
        <v>10565</v>
      </c>
      <c r="B969" t="s">
        <v>10564</v>
      </c>
      <c r="C969" t="s">
        <v>10563</v>
      </c>
      <c r="D969" t="s">
        <v>744</v>
      </c>
      <c r="E969" t="s">
        <v>10562</v>
      </c>
    </row>
    <row r="970" spans="1:5" x14ac:dyDescent="0.2">
      <c r="A970" t="s">
        <v>10561</v>
      </c>
      <c r="B970" t="s">
        <v>10554</v>
      </c>
      <c r="C970" t="s">
        <v>10559</v>
      </c>
      <c r="D970" t="s">
        <v>6385</v>
      </c>
      <c r="E970" t="s">
        <v>10555</v>
      </c>
    </row>
    <row r="971" spans="1:5" x14ac:dyDescent="0.2">
      <c r="A971" t="s">
        <v>10561</v>
      </c>
      <c r="B971" t="s">
        <v>10560</v>
      </c>
      <c r="C971" t="s">
        <v>10559</v>
      </c>
      <c r="D971" t="s">
        <v>6385</v>
      </c>
      <c r="E971" t="s">
        <v>10555</v>
      </c>
    </row>
    <row r="972" spans="1:5" x14ac:dyDescent="0.2">
      <c r="A972" t="s">
        <v>10558</v>
      </c>
      <c r="B972" t="s">
        <v>10557</v>
      </c>
      <c r="C972" t="s">
        <v>10556</v>
      </c>
      <c r="D972" t="s">
        <v>557</v>
      </c>
      <c r="E972" t="s">
        <v>10555</v>
      </c>
    </row>
    <row r="973" spans="1:5" x14ac:dyDescent="0.2">
      <c r="A973" t="s">
        <v>10553</v>
      </c>
      <c r="B973" t="s">
        <v>10552</v>
      </c>
      <c r="C973" t="s">
        <v>10551</v>
      </c>
      <c r="D973" t="s">
        <v>374</v>
      </c>
      <c r="E973" t="s">
        <v>10550</v>
      </c>
    </row>
    <row r="974" spans="1:5" x14ac:dyDescent="0.2">
      <c r="A974" t="s">
        <v>17992</v>
      </c>
      <c r="B974" t="s">
        <v>17993</v>
      </c>
      <c r="C974" t="s">
        <v>17994</v>
      </c>
      <c r="D974" t="s">
        <v>17995</v>
      </c>
      <c r="E974" t="s">
        <v>10546</v>
      </c>
    </row>
    <row r="975" spans="1:5" x14ac:dyDescent="0.2">
      <c r="A975" t="s">
        <v>10549</v>
      </c>
      <c r="B975" t="s">
        <v>10548</v>
      </c>
      <c r="C975" t="s">
        <v>10547</v>
      </c>
      <c r="D975" t="s">
        <v>89</v>
      </c>
      <c r="E975" t="s">
        <v>10546</v>
      </c>
    </row>
    <row r="976" spans="1:5" x14ac:dyDescent="0.2">
      <c r="A976" t="s">
        <v>10545</v>
      </c>
      <c r="B976" t="s">
        <v>10544</v>
      </c>
      <c r="C976" t="s">
        <v>10543</v>
      </c>
      <c r="D976" t="s">
        <v>478</v>
      </c>
      <c r="E976" t="s">
        <v>10542</v>
      </c>
    </row>
    <row r="977" spans="1:5" x14ac:dyDescent="0.2">
      <c r="A977" t="s">
        <v>10541</v>
      </c>
      <c r="B977" t="s">
        <v>10540</v>
      </c>
      <c r="C977" t="s">
        <v>10539</v>
      </c>
      <c r="D977" t="s">
        <v>129</v>
      </c>
      <c r="E977" t="s">
        <v>10538</v>
      </c>
    </row>
    <row r="978" spans="1:5" x14ac:dyDescent="0.2">
      <c r="A978" t="s">
        <v>10537</v>
      </c>
      <c r="B978" t="s">
        <v>10536</v>
      </c>
      <c r="C978" t="s">
        <v>10535</v>
      </c>
      <c r="D978" t="s">
        <v>726</v>
      </c>
      <c r="E978" t="s">
        <v>10534</v>
      </c>
    </row>
    <row r="979" spans="1:5" x14ac:dyDescent="0.2">
      <c r="A979" t="s">
        <v>17415</v>
      </c>
      <c r="B979" t="s">
        <v>17416</v>
      </c>
      <c r="C979" t="s">
        <v>17417</v>
      </c>
      <c r="D979" t="s">
        <v>111</v>
      </c>
      <c r="E979" t="s">
        <v>10534</v>
      </c>
    </row>
    <row r="980" spans="1:5" x14ac:dyDescent="0.2">
      <c r="A980" t="s">
        <v>10533</v>
      </c>
      <c r="B980" t="s">
        <v>10532</v>
      </c>
      <c r="C980" t="s">
        <v>10531</v>
      </c>
      <c r="D980" t="s">
        <v>353</v>
      </c>
      <c r="E980" t="s">
        <v>10530</v>
      </c>
    </row>
    <row r="981" spans="1:5" x14ac:dyDescent="0.2">
      <c r="A981" t="s">
        <v>10529</v>
      </c>
      <c r="B981" t="s">
        <v>10528</v>
      </c>
      <c r="C981" t="s">
        <v>10527</v>
      </c>
      <c r="D981" t="s">
        <v>1141</v>
      </c>
      <c r="E981" t="s">
        <v>10526</v>
      </c>
    </row>
    <row r="982" spans="1:5" x14ac:dyDescent="0.2">
      <c r="A982" t="s">
        <v>17254</v>
      </c>
      <c r="B982" t="s">
        <v>10525</v>
      </c>
      <c r="C982" t="s">
        <v>10524</v>
      </c>
      <c r="D982" t="s">
        <v>2780</v>
      </c>
      <c r="E982" t="s">
        <v>10523</v>
      </c>
    </row>
    <row r="983" spans="1:5" x14ac:dyDescent="0.2">
      <c r="A983" t="s">
        <v>10522</v>
      </c>
      <c r="B983" t="s">
        <v>10521</v>
      </c>
      <c r="C983" t="s">
        <v>10520</v>
      </c>
      <c r="D983" t="s">
        <v>577</v>
      </c>
      <c r="E983" t="s">
        <v>10519</v>
      </c>
    </row>
    <row r="984" spans="1:5" x14ac:dyDescent="0.2">
      <c r="A984" t="s">
        <v>10518</v>
      </c>
      <c r="B984" t="s">
        <v>10517</v>
      </c>
      <c r="C984" t="s">
        <v>10516</v>
      </c>
      <c r="D984" t="s">
        <v>492</v>
      </c>
      <c r="E984" t="s">
        <v>10515</v>
      </c>
    </row>
    <row r="985" spans="1:5" x14ac:dyDescent="0.2">
      <c r="A985" t="s">
        <v>10514</v>
      </c>
      <c r="B985" t="s">
        <v>10513</v>
      </c>
      <c r="C985" t="s">
        <v>10512</v>
      </c>
      <c r="D985" t="s">
        <v>492</v>
      </c>
      <c r="E985" t="s">
        <v>10511</v>
      </c>
    </row>
    <row r="986" spans="1:5" x14ac:dyDescent="0.2">
      <c r="A986" t="s">
        <v>10510</v>
      </c>
      <c r="B986" t="s">
        <v>10509</v>
      </c>
      <c r="C986" t="s">
        <v>10508</v>
      </c>
      <c r="D986" t="s">
        <v>10507</v>
      </c>
      <c r="E986" t="s">
        <v>10506</v>
      </c>
    </row>
    <row r="987" spans="1:5" x14ac:dyDescent="0.2">
      <c r="A987" t="s">
        <v>10505</v>
      </c>
      <c r="B987" t="s">
        <v>10504</v>
      </c>
      <c r="C987" t="s">
        <v>10503</v>
      </c>
      <c r="D987" t="s">
        <v>655</v>
      </c>
      <c r="E987" t="s">
        <v>10502</v>
      </c>
    </row>
    <row r="988" spans="1:5" x14ac:dyDescent="0.2">
      <c r="A988" t="s">
        <v>10501</v>
      </c>
      <c r="B988" t="s">
        <v>10500</v>
      </c>
      <c r="C988" t="s">
        <v>10499</v>
      </c>
      <c r="D988" t="s">
        <v>10498</v>
      </c>
      <c r="E988" t="s">
        <v>10497</v>
      </c>
    </row>
    <row r="989" spans="1:5" x14ac:dyDescent="0.2">
      <c r="A989" t="s">
        <v>10496</v>
      </c>
      <c r="B989" t="s">
        <v>10495</v>
      </c>
      <c r="C989" t="s">
        <v>10494</v>
      </c>
      <c r="D989" t="s">
        <v>374</v>
      </c>
      <c r="E989" t="s">
        <v>10493</v>
      </c>
    </row>
    <row r="990" spans="1:5" x14ac:dyDescent="0.2">
      <c r="A990" t="s">
        <v>10492</v>
      </c>
      <c r="B990" t="s">
        <v>10491</v>
      </c>
      <c r="C990" t="s">
        <v>10490</v>
      </c>
      <c r="D990" t="s">
        <v>5635</v>
      </c>
      <c r="E990" t="s">
        <v>10489</v>
      </c>
    </row>
    <row r="991" spans="1:5" x14ac:dyDescent="0.2">
      <c r="A991" t="s">
        <v>10488</v>
      </c>
      <c r="B991" t="s">
        <v>10487</v>
      </c>
      <c r="C991" t="s">
        <v>10486</v>
      </c>
      <c r="D991" t="s">
        <v>107</v>
      </c>
      <c r="E991" t="s">
        <v>10485</v>
      </c>
    </row>
    <row r="992" spans="1:5" x14ac:dyDescent="0.2">
      <c r="A992" t="s">
        <v>10484</v>
      </c>
      <c r="B992" t="s">
        <v>10483</v>
      </c>
      <c r="C992" t="s">
        <v>10482</v>
      </c>
      <c r="D992" t="s">
        <v>10481</v>
      </c>
      <c r="E992" t="s">
        <v>10480</v>
      </c>
    </row>
    <row r="993" spans="1:5" x14ac:dyDescent="0.2">
      <c r="A993" t="s">
        <v>10479</v>
      </c>
      <c r="B993" t="s">
        <v>10478</v>
      </c>
      <c r="C993" t="s">
        <v>10477</v>
      </c>
      <c r="D993" t="s">
        <v>891</v>
      </c>
      <c r="E993" t="s">
        <v>10468</v>
      </c>
    </row>
    <row r="994" spans="1:5" x14ac:dyDescent="0.2">
      <c r="A994" t="s">
        <v>10476</v>
      </c>
      <c r="B994" t="s">
        <v>10475</v>
      </c>
      <c r="C994" t="s">
        <v>10474</v>
      </c>
      <c r="D994" t="s">
        <v>10473</v>
      </c>
      <c r="E994" t="s">
        <v>10468</v>
      </c>
    </row>
    <row r="995" spans="1:5" x14ac:dyDescent="0.2">
      <c r="A995" t="s">
        <v>10472</v>
      </c>
      <c r="B995" t="s">
        <v>10471</v>
      </c>
      <c r="C995" t="s">
        <v>10470</v>
      </c>
      <c r="D995" t="s">
        <v>10469</v>
      </c>
      <c r="E995" t="s">
        <v>10468</v>
      </c>
    </row>
    <row r="996" spans="1:5" x14ac:dyDescent="0.2">
      <c r="A996" t="s">
        <v>10467</v>
      </c>
      <c r="B996" t="s">
        <v>10466</v>
      </c>
      <c r="C996" t="s">
        <v>10465</v>
      </c>
      <c r="D996" t="s">
        <v>10464</v>
      </c>
      <c r="E996" t="s">
        <v>10463</v>
      </c>
    </row>
    <row r="997" spans="1:5" x14ac:dyDescent="0.2">
      <c r="A997" t="s">
        <v>10462</v>
      </c>
      <c r="B997" t="s">
        <v>10461</v>
      </c>
      <c r="C997" t="s">
        <v>10460</v>
      </c>
      <c r="D997" t="s">
        <v>10459</v>
      </c>
      <c r="E997" t="s">
        <v>10458</v>
      </c>
    </row>
    <row r="998" spans="1:5" x14ac:dyDescent="0.2">
      <c r="A998" t="s">
        <v>10457</v>
      </c>
      <c r="B998" t="s">
        <v>10456</v>
      </c>
      <c r="C998" t="s">
        <v>10455</v>
      </c>
      <c r="D998" t="s">
        <v>103</v>
      </c>
      <c r="E998" t="s">
        <v>10454</v>
      </c>
    </row>
    <row r="999" spans="1:5" x14ac:dyDescent="0.2">
      <c r="A999" t="s">
        <v>10449</v>
      </c>
      <c r="B999" t="s">
        <v>10448</v>
      </c>
      <c r="C999" t="s">
        <v>10447</v>
      </c>
      <c r="D999" t="s">
        <v>655</v>
      </c>
      <c r="E999" t="s">
        <v>10446</v>
      </c>
    </row>
    <row r="1000" spans="1:5" x14ac:dyDescent="0.2">
      <c r="A1000" t="s">
        <v>10445</v>
      </c>
      <c r="B1000" t="s">
        <v>10444</v>
      </c>
      <c r="C1000" t="s">
        <v>10443</v>
      </c>
      <c r="D1000" t="s">
        <v>10442</v>
      </c>
      <c r="E1000" t="s">
        <v>10441</v>
      </c>
    </row>
    <row r="1001" spans="1:5" x14ac:dyDescent="0.2">
      <c r="A1001" t="s">
        <v>10440</v>
      </c>
      <c r="B1001" t="s">
        <v>10439</v>
      </c>
      <c r="C1001" t="s">
        <v>10438</v>
      </c>
      <c r="D1001" t="s">
        <v>340</v>
      </c>
      <c r="E1001" t="s">
        <v>10437</v>
      </c>
    </row>
    <row r="1002" spans="1:5" x14ac:dyDescent="0.2">
      <c r="A1002" t="s">
        <v>10436</v>
      </c>
      <c r="B1002" t="s">
        <v>10435</v>
      </c>
      <c r="C1002" t="s">
        <v>10434</v>
      </c>
      <c r="D1002" t="s">
        <v>10433</v>
      </c>
      <c r="E1002" t="s">
        <v>10432</v>
      </c>
    </row>
    <row r="1003" spans="1:5" x14ac:dyDescent="0.2">
      <c r="A1003" t="s">
        <v>10431</v>
      </c>
      <c r="B1003" t="s">
        <v>10430</v>
      </c>
      <c r="C1003" t="s">
        <v>10429</v>
      </c>
      <c r="D1003" t="s">
        <v>1933</v>
      </c>
      <c r="E1003" t="s">
        <v>10428</v>
      </c>
    </row>
    <row r="1004" spans="1:5" x14ac:dyDescent="0.2">
      <c r="A1004" t="s">
        <v>14615</v>
      </c>
      <c r="B1004" t="s">
        <v>14417</v>
      </c>
      <c r="C1004" t="s">
        <v>14418</v>
      </c>
      <c r="D1004" t="s">
        <v>577</v>
      </c>
      <c r="E1004" t="s">
        <v>14419</v>
      </c>
    </row>
    <row r="1005" spans="1:5" x14ac:dyDescent="0.2">
      <c r="A1005" t="s">
        <v>10427</v>
      </c>
      <c r="B1005" t="s">
        <v>10426</v>
      </c>
      <c r="C1005" t="s">
        <v>10425</v>
      </c>
      <c r="D1005" t="s">
        <v>10424</v>
      </c>
      <c r="E1005" t="s">
        <v>10394</v>
      </c>
    </row>
    <row r="1006" spans="1:5" x14ac:dyDescent="0.2">
      <c r="A1006" t="s">
        <v>10423</v>
      </c>
      <c r="B1006" t="s">
        <v>10422</v>
      </c>
      <c r="C1006" t="s">
        <v>10421</v>
      </c>
      <c r="D1006" t="s">
        <v>2979</v>
      </c>
      <c r="E1006" t="s">
        <v>10394</v>
      </c>
    </row>
    <row r="1007" spans="1:5" x14ac:dyDescent="0.2">
      <c r="A1007" t="s">
        <v>10420</v>
      </c>
      <c r="B1007" t="s">
        <v>10419</v>
      </c>
      <c r="C1007" t="s">
        <v>10418</v>
      </c>
      <c r="D1007" t="s">
        <v>10417</v>
      </c>
      <c r="E1007" t="s">
        <v>10394</v>
      </c>
    </row>
    <row r="1008" spans="1:5" x14ac:dyDescent="0.2">
      <c r="A1008" t="s">
        <v>10416</v>
      </c>
      <c r="B1008" t="s">
        <v>10415</v>
      </c>
      <c r="C1008" t="s">
        <v>10414</v>
      </c>
      <c r="D1008" t="s">
        <v>2295</v>
      </c>
      <c r="E1008" t="s">
        <v>10394</v>
      </c>
    </row>
    <row r="1009" spans="1:5" x14ac:dyDescent="0.2">
      <c r="A1009" t="s">
        <v>10413</v>
      </c>
      <c r="B1009" t="s">
        <v>10412</v>
      </c>
      <c r="C1009" t="s">
        <v>10411</v>
      </c>
      <c r="D1009" t="s">
        <v>634</v>
      </c>
      <c r="E1009" t="s">
        <v>10394</v>
      </c>
    </row>
    <row r="1010" spans="1:5" x14ac:dyDescent="0.2">
      <c r="A1010" t="s">
        <v>10410</v>
      </c>
      <c r="B1010" t="s">
        <v>10409</v>
      </c>
      <c r="C1010" t="s">
        <v>10408</v>
      </c>
      <c r="D1010" t="s">
        <v>609</v>
      </c>
      <c r="E1010" t="s">
        <v>10394</v>
      </c>
    </row>
    <row r="1011" spans="1:5" x14ac:dyDescent="0.2">
      <c r="A1011" t="s">
        <v>10407</v>
      </c>
      <c r="B1011" t="s">
        <v>10406</v>
      </c>
      <c r="C1011" t="s">
        <v>10405</v>
      </c>
      <c r="D1011" t="s">
        <v>10404</v>
      </c>
      <c r="E1011" t="s">
        <v>10394</v>
      </c>
    </row>
    <row r="1012" spans="1:5" x14ac:dyDescent="0.2">
      <c r="A1012" t="s">
        <v>10403</v>
      </c>
      <c r="B1012" t="s">
        <v>10402</v>
      </c>
      <c r="C1012" t="s">
        <v>10401</v>
      </c>
      <c r="D1012" t="s">
        <v>557</v>
      </c>
      <c r="E1012" t="s">
        <v>10394</v>
      </c>
    </row>
    <row r="1013" spans="1:5" x14ac:dyDescent="0.2">
      <c r="A1013" t="s">
        <v>10400</v>
      </c>
      <c r="B1013" t="s">
        <v>10399</v>
      </c>
      <c r="C1013" t="s">
        <v>10398</v>
      </c>
      <c r="D1013" t="s">
        <v>129</v>
      </c>
      <c r="E1013" t="s">
        <v>10394</v>
      </c>
    </row>
    <row r="1014" spans="1:5" x14ac:dyDescent="0.2">
      <c r="A1014" t="s">
        <v>10397</v>
      </c>
      <c r="B1014" t="s">
        <v>10396</v>
      </c>
      <c r="C1014" t="s">
        <v>10395</v>
      </c>
      <c r="D1014" t="s">
        <v>1309</v>
      </c>
      <c r="E1014" t="s">
        <v>10394</v>
      </c>
    </row>
    <row r="1015" spans="1:5" x14ac:dyDescent="0.2">
      <c r="A1015" t="s">
        <v>10393</v>
      </c>
      <c r="B1015" t="s">
        <v>10392</v>
      </c>
      <c r="C1015" t="s">
        <v>10391</v>
      </c>
      <c r="D1015" t="s">
        <v>10390</v>
      </c>
      <c r="E1015" t="s">
        <v>10389</v>
      </c>
    </row>
    <row r="1016" spans="1:5" x14ac:dyDescent="0.2">
      <c r="A1016" t="s">
        <v>10388</v>
      </c>
      <c r="B1016" t="s">
        <v>10387</v>
      </c>
      <c r="C1016" t="s">
        <v>10386</v>
      </c>
      <c r="D1016" t="s">
        <v>10385</v>
      </c>
      <c r="E1016" t="s">
        <v>10384</v>
      </c>
    </row>
    <row r="1017" spans="1:5" x14ac:dyDescent="0.2">
      <c r="A1017" t="s">
        <v>10383</v>
      </c>
      <c r="B1017" t="s">
        <v>10382</v>
      </c>
      <c r="C1017" t="s">
        <v>10381</v>
      </c>
      <c r="D1017" t="s">
        <v>367</v>
      </c>
      <c r="E1017" t="s">
        <v>10380</v>
      </c>
    </row>
    <row r="1018" spans="1:5" x14ac:dyDescent="0.2">
      <c r="A1018" t="s">
        <v>10379</v>
      </c>
      <c r="B1018" t="s">
        <v>10378</v>
      </c>
      <c r="C1018" t="s">
        <v>10377</v>
      </c>
      <c r="D1018" t="s">
        <v>3251</v>
      </c>
      <c r="E1018" t="s">
        <v>10376</v>
      </c>
    </row>
    <row r="1019" spans="1:5" x14ac:dyDescent="0.2">
      <c r="A1019" t="s">
        <v>10375</v>
      </c>
      <c r="B1019" t="s">
        <v>10374</v>
      </c>
      <c r="C1019" t="s">
        <v>10373</v>
      </c>
      <c r="D1019" t="s">
        <v>10372</v>
      </c>
      <c r="E1019" t="s">
        <v>10365</v>
      </c>
    </row>
    <row r="1020" spans="1:5" x14ac:dyDescent="0.2">
      <c r="A1020" t="s">
        <v>10371</v>
      </c>
      <c r="B1020" t="s">
        <v>10370</v>
      </c>
      <c r="C1020" t="s">
        <v>10369</v>
      </c>
      <c r="D1020" t="s">
        <v>363</v>
      </c>
      <c r="E1020" t="s">
        <v>10365</v>
      </c>
    </row>
    <row r="1021" spans="1:5" x14ac:dyDescent="0.2">
      <c r="A1021" t="s">
        <v>10368</v>
      </c>
      <c r="B1021" t="s">
        <v>10367</v>
      </c>
      <c r="C1021" t="s">
        <v>10366</v>
      </c>
      <c r="D1021" t="s">
        <v>1494</v>
      </c>
      <c r="E1021" t="s">
        <v>10365</v>
      </c>
    </row>
    <row r="1022" spans="1:5" x14ac:dyDescent="0.2">
      <c r="A1022" t="s">
        <v>10364</v>
      </c>
      <c r="B1022" t="s">
        <v>10363</v>
      </c>
      <c r="C1022" t="s">
        <v>10362</v>
      </c>
      <c r="D1022" t="s">
        <v>273</v>
      </c>
      <c r="E1022" t="s">
        <v>10361</v>
      </c>
    </row>
    <row r="1023" spans="1:5" x14ac:dyDescent="0.2">
      <c r="A1023" t="s">
        <v>10360</v>
      </c>
      <c r="B1023" t="s">
        <v>10359</v>
      </c>
      <c r="C1023" t="s">
        <v>10358</v>
      </c>
      <c r="D1023" t="s">
        <v>10357</v>
      </c>
      <c r="E1023" t="s">
        <v>10353</v>
      </c>
    </row>
    <row r="1024" spans="1:5" x14ac:dyDescent="0.2">
      <c r="A1024" t="s">
        <v>10356</v>
      </c>
      <c r="B1024" t="s">
        <v>10355</v>
      </c>
      <c r="C1024" t="s">
        <v>10354</v>
      </c>
      <c r="D1024" t="s">
        <v>7145</v>
      </c>
      <c r="E1024" t="s">
        <v>10353</v>
      </c>
    </row>
    <row r="1025" spans="1:5" x14ac:dyDescent="0.2">
      <c r="A1025" t="s">
        <v>17255</v>
      </c>
      <c r="B1025" t="s">
        <v>10352</v>
      </c>
      <c r="C1025" t="s">
        <v>17256</v>
      </c>
      <c r="D1025" t="s">
        <v>4825</v>
      </c>
      <c r="E1025" t="s">
        <v>10351</v>
      </c>
    </row>
    <row r="1026" spans="1:5" x14ac:dyDescent="0.2">
      <c r="A1026" t="s">
        <v>10350</v>
      </c>
      <c r="B1026" t="s">
        <v>10349</v>
      </c>
      <c r="C1026" t="s">
        <v>10348</v>
      </c>
      <c r="D1026" t="s">
        <v>606</v>
      </c>
      <c r="E1026" t="s">
        <v>10347</v>
      </c>
    </row>
    <row r="1027" spans="1:5" x14ac:dyDescent="0.2">
      <c r="A1027" t="s">
        <v>10346</v>
      </c>
      <c r="B1027" t="s">
        <v>10345</v>
      </c>
      <c r="C1027" t="s">
        <v>10344</v>
      </c>
      <c r="D1027" t="s">
        <v>230</v>
      </c>
      <c r="E1027" t="s">
        <v>10343</v>
      </c>
    </row>
    <row r="1028" spans="1:5" x14ac:dyDescent="0.2">
      <c r="A1028" t="s">
        <v>10342</v>
      </c>
      <c r="B1028" t="s">
        <v>10341</v>
      </c>
      <c r="C1028" t="s">
        <v>10340</v>
      </c>
      <c r="D1028" t="s">
        <v>981</v>
      </c>
      <c r="E1028" t="s">
        <v>10339</v>
      </c>
    </row>
    <row r="1029" spans="1:5" x14ac:dyDescent="0.2">
      <c r="A1029" t="s">
        <v>10338</v>
      </c>
      <c r="B1029" t="s">
        <v>10337</v>
      </c>
      <c r="C1029" t="s">
        <v>10336</v>
      </c>
      <c r="D1029" t="s">
        <v>744</v>
      </c>
      <c r="E1029" t="s">
        <v>10335</v>
      </c>
    </row>
    <row r="1030" spans="1:5" x14ac:dyDescent="0.2">
      <c r="A1030" t="s">
        <v>10334</v>
      </c>
      <c r="B1030" t="s">
        <v>10333</v>
      </c>
      <c r="C1030" t="s">
        <v>10332</v>
      </c>
      <c r="D1030" t="s">
        <v>230</v>
      </c>
      <c r="E1030" t="s">
        <v>10331</v>
      </c>
    </row>
    <row r="1031" spans="1:5" x14ac:dyDescent="0.2">
      <c r="A1031" t="s">
        <v>10330</v>
      </c>
      <c r="B1031" t="s">
        <v>10329</v>
      </c>
      <c r="C1031" t="s">
        <v>10328</v>
      </c>
      <c r="D1031" t="s">
        <v>173</v>
      </c>
      <c r="E1031" t="s">
        <v>10327</v>
      </c>
    </row>
    <row r="1032" spans="1:5" x14ac:dyDescent="0.2">
      <c r="A1032" t="s">
        <v>14616</v>
      </c>
      <c r="B1032" t="s">
        <v>14617</v>
      </c>
      <c r="C1032" t="s">
        <v>14618</v>
      </c>
      <c r="D1032" t="s">
        <v>3663</v>
      </c>
      <c r="E1032" t="s">
        <v>14619</v>
      </c>
    </row>
    <row r="1033" spans="1:5" x14ac:dyDescent="0.2">
      <c r="A1033" t="s">
        <v>10326</v>
      </c>
      <c r="B1033" t="s">
        <v>10325</v>
      </c>
      <c r="C1033" t="s">
        <v>10324</v>
      </c>
      <c r="D1033" t="s">
        <v>606</v>
      </c>
      <c r="E1033" t="s">
        <v>10323</v>
      </c>
    </row>
    <row r="1034" spans="1:5" x14ac:dyDescent="0.2">
      <c r="A1034" t="s">
        <v>10322</v>
      </c>
      <c r="B1034" t="s">
        <v>10321</v>
      </c>
      <c r="C1034" t="s">
        <v>10320</v>
      </c>
      <c r="D1034" t="s">
        <v>248</v>
      </c>
      <c r="E1034" t="s">
        <v>10319</v>
      </c>
    </row>
    <row r="1035" spans="1:5" x14ac:dyDescent="0.2">
      <c r="A1035" t="s">
        <v>10318</v>
      </c>
      <c r="B1035" t="s">
        <v>10317</v>
      </c>
      <c r="C1035" t="s">
        <v>10316</v>
      </c>
      <c r="D1035" t="s">
        <v>985</v>
      </c>
      <c r="E1035" t="s">
        <v>10315</v>
      </c>
    </row>
    <row r="1036" spans="1:5" x14ac:dyDescent="0.2">
      <c r="A1036" t="s">
        <v>10314</v>
      </c>
      <c r="B1036" t="s">
        <v>10313</v>
      </c>
      <c r="C1036" t="s">
        <v>10312</v>
      </c>
      <c r="D1036" t="s">
        <v>10311</v>
      </c>
      <c r="E1036" t="s">
        <v>10310</v>
      </c>
    </row>
    <row r="1037" spans="1:5" x14ac:dyDescent="0.2">
      <c r="A1037" t="s">
        <v>10309</v>
      </c>
      <c r="B1037" t="s">
        <v>10308</v>
      </c>
      <c r="C1037" t="s">
        <v>10307</v>
      </c>
      <c r="D1037" t="s">
        <v>7977</v>
      </c>
      <c r="E1037" t="s">
        <v>10306</v>
      </c>
    </row>
    <row r="1038" spans="1:5" x14ac:dyDescent="0.2">
      <c r="A1038" t="s">
        <v>10305</v>
      </c>
      <c r="B1038" t="s">
        <v>10304</v>
      </c>
      <c r="C1038" t="s">
        <v>10303</v>
      </c>
      <c r="D1038" t="s">
        <v>2734</v>
      </c>
      <c r="E1038" t="s">
        <v>10302</v>
      </c>
    </row>
    <row r="1039" spans="1:5" x14ac:dyDescent="0.2">
      <c r="A1039" t="s">
        <v>10301</v>
      </c>
      <c r="B1039" t="s">
        <v>10300</v>
      </c>
      <c r="C1039" t="s">
        <v>10299</v>
      </c>
      <c r="D1039" t="s">
        <v>10298</v>
      </c>
      <c r="E1039" t="s">
        <v>10297</v>
      </c>
    </row>
    <row r="1040" spans="1:5" x14ac:dyDescent="0.2">
      <c r="A1040" t="s">
        <v>16975</v>
      </c>
      <c r="B1040" t="s">
        <v>16976</v>
      </c>
      <c r="C1040" t="s">
        <v>16977</v>
      </c>
      <c r="D1040" t="s">
        <v>591</v>
      </c>
      <c r="E1040" t="s">
        <v>10292</v>
      </c>
    </row>
    <row r="1041" spans="1:5" x14ac:dyDescent="0.2">
      <c r="A1041" t="s">
        <v>10296</v>
      </c>
      <c r="B1041" t="s">
        <v>10295</v>
      </c>
      <c r="C1041" t="s">
        <v>10294</v>
      </c>
      <c r="D1041" t="s">
        <v>10293</v>
      </c>
      <c r="E1041" t="s">
        <v>10292</v>
      </c>
    </row>
    <row r="1042" spans="1:5" x14ac:dyDescent="0.2">
      <c r="A1042" t="s">
        <v>10291</v>
      </c>
      <c r="B1042" t="s">
        <v>10290</v>
      </c>
      <c r="C1042" t="s">
        <v>10289</v>
      </c>
      <c r="D1042" t="s">
        <v>2340</v>
      </c>
      <c r="E1042" t="s">
        <v>10288</v>
      </c>
    </row>
    <row r="1043" spans="1:5" x14ac:dyDescent="0.2">
      <c r="A1043" t="s">
        <v>14337</v>
      </c>
      <c r="B1043" t="s">
        <v>14338</v>
      </c>
      <c r="C1043" t="s">
        <v>17257</v>
      </c>
      <c r="D1043" t="s">
        <v>2439</v>
      </c>
      <c r="E1043" t="s">
        <v>14339</v>
      </c>
    </row>
    <row r="1044" spans="1:5" x14ac:dyDescent="0.2">
      <c r="A1044" t="s">
        <v>10287</v>
      </c>
      <c r="B1044" t="s">
        <v>10286</v>
      </c>
      <c r="C1044" t="s">
        <v>10285</v>
      </c>
      <c r="D1044" t="s">
        <v>591</v>
      </c>
      <c r="E1044" t="s">
        <v>10284</v>
      </c>
    </row>
    <row r="1045" spans="1:5" x14ac:dyDescent="0.2">
      <c r="A1045" t="s">
        <v>10283</v>
      </c>
      <c r="B1045" t="s">
        <v>10282</v>
      </c>
      <c r="C1045" t="s">
        <v>10281</v>
      </c>
      <c r="D1045" t="s">
        <v>9929</v>
      </c>
      <c r="E1045" t="s">
        <v>10280</v>
      </c>
    </row>
    <row r="1046" spans="1:5" x14ac:dyDescent="0.2">
      <c r="A1046" t="s">
        <v>10279</v>
      </c>
      <c r="B1046" t="s">
        <v>10278</v>
      </c>
      <c r="C1046" t="s">
        <v>10277</v>
      </c>
      <c r="D1046" t="s">
        <v>10276</v>
      </c>
      <c r="E1046" t="s">
        <v>10275</v>
      </c>
    </row>
    <row r="1047" spans="1:5" x14ac:dyDescent="0.2">
      <c r="A1047" t="s">
        <v>10274</v>
      </c>
      <c r="B1047" t="s">
        <v>10273</v>
      </c>
      <c r="C1047" t="s">
        <v>10272</v>
      </c>
      <c r="D1047" t="s">
        <v>10271</v>
      </c>
      <c r="E1047" t="s">
        <v>10270</v>
      </c>
    </row>
    <row r="1048" spans="1:5" x14ac:dyDescent="0.2">
      <c r="A1048" t="s">
        <v>10269</v>
      </c>
      <c r="B1048" t="s">
        <v>10268</v>
      </c>
      <c r="C1048" t="s">
        <v>10267</v>
      </c>
      <c r="D1048" t="s">
        <v>669</v>
      </c>
      <c r="E1048" t="s">
        <v>10266</v>
      </c>
    </row>
    <row r="1049" spans="1:5" x14ac:dyDescent="0.2">
      <c r="A1049" t="s">
        <v>16978</v>
      </c>
      <c r="B1049" t="s">
        <v>10265</v>
      </c>
      <c r="C1049" t="s">
        <v>17418</v>
      </c>
      <c r="D1049" t="s">
        <v>1225</v>
      </c>
      <c r="E1049" t="s">
        <v>17419</v>
      </c>
    </row>
    <row r="1050" spans="1:5" x14ac:dyDescent="0.2">
      <c r="A1050" t="s">
        <v>10264</v>
      </c>
      <c r="B1050" t="s">
        <v>10263</v>
      </c>
      <c r="C1050" t="s">
        <v>10262</v>
      </c>
      <c r="D1050" t="s">
        <v>1225</v>
      </c>
      <c r="E1050" t="s">
        <v>10261</v>
      </c>
    </row>
    <row r="1051" spans="1:5" x14ac:dyDescent="0.2">
      <c r="A1051" t="s">
        <v>10260</v>
      </c>
      <c r="B1051" t="s">
        <v>10259</v>
      </c>
      <c r="C1051" t="s">
        <v>10258</v>
      </c>
      <c r="D1051" t="s">
        <v>2674</v>
      </c>
      <c r="E1051" t="s">
        <v>10257</v>
      </c>
    </row>
    <row r="1052" spans="1:5" x14ac:dyDescent="0.2">
      <c r="A1052" t="s">
        <v>10256</v>
      </c>
      <c r="B1052" t="s">
        <v>10255</v>
      </c>
      <c r="C1052" t="s">
        <v>10254</v>
      </c>
      <c r="D1052" t="s">
        <v>3584</v>
      </c>
      <c r="E1052" t="s">
        <v>10253</v>
      </c>
    </row>
    <row r="1053" spans="1:5" x14ac:dyDescent="0.2">
      <c r="A1053" t="s">
        <v>10252</v>
      </c>
      <c r="B1053" t="s">
        <v>10251</v>
      </c>
      <c r="C1053" t="s">
        <v>10250</v>
      </c>
      <c r="D1053" t="s">
        <v>10249</v>
      </c>
      <c r="E1053" t="s">
        <v>10248</v>
      </c>
    </row>
    <row r="1054" spans="1:5" x14ac:dyDescent="0.2">
      <c r="A1054" t="s">
        <v>10247</v>
      </c>
      <c r="B1054" t="s">
        <v>10246</v>
      </c>
      <c r="C1054" t="s">
        <v>10245</v>
      </c>
      <c r="D1054" t="s">
        <v>891</v>
      </c>
      <c r="E1054" t="s">
        <v>10241</v>
      </c>
    </row>
    <row r="1055" spans="1:5" x14ac:dyDescent="0.2">
      <c r="A1055" t="s">
        <v>10244</v>
      </c>
      <c r="B1055" t="s">
        <v>10243</v>
      </c>
      <c r="C1055" t="s">
        <v>10242</v>
      </c>
      <c r="D1055" t="s">
        <v>557</v>
      </c>
      <c r="E1055" t="s">
        <v>10241</v>
      </c>
    </row>
    <row r="1056" spans="1:5" x14ac:dyDescent="0.2">
      <c r="A1056" t="s">
        <v>10240</v>
      </c>
      <c r="B1056" t="s">
        <v>10239</v>
      </c>
      <c r="C1056" t="s">
        <v>10238</v>
      </c>
      <c r="D1056" t="s">
        <v>794</v>
      </c>
      <c r="E1056" t="s">
        <v>10228</v>
      </c>
    </row>
    <row r="1057" spans="1:5" x14ac:dyDescent="0.2">
      <c r="A1057" t="s">
        <v>10237</v>
      </c>
      <c r="B1057" t="s">
        <v>10236</v>
      </c>
      <c r="C1057" t="s">
        <v>10235</v>
      </c>
      <c r="D1057" t="s">
        <v>1608</v>
      </c>
      <c r="E1057" t="s">
        <v>10228</v>
      </c>
    </row>
    <row r="1058" spans="1:5" x14ac:dyDescent="0.2">
      <c r="A1058" t="s">
        <v>10231</v>
      </c>
      <c r="B1058" t="s">
        <v>10230</v>
      </c>
      <c r="C1058" t="s">
        <v>10229</v>
      </c>
      <c r="D1058" t="s">
        <v>692</v>
      </c>
      <c r="E1058" t="s">
        <v>10228</v>
      </c>
    </row>
    <row r="1059" spans="1:5" x14ac:dyDescent="0.2">
      <c r="A1059" t="s">
        <v>10227</v>
      </c>
      <c r="B1059" t="s">
        <v>10226</v>
      </c>
      <c r="C1059" t="s">
        <v>10225</v>
      </c>
      <c r="D1059" t="s">
        <v>10224</v>
      </c>
      <c r="E1059" t="s">
        <v>10223</v>
      </c>
    </row>
    <row r="1060" spans="1:5" x14ac:dyDescent="0.2">
      <c r="A1060" t="s">
        <v>10222</v>
      </c>
      <c r="B1060" t="s">
        <v>10221</v>
      </c>
      <c r="C1060" t="s">
        <v>10220</v>
      </c>
      <c r="D1060" t="s">
        <v>10219</v>
      </c>
      <c r="E1060" t="s">
        <v>10218</v>
      </c>
    </row>
    <row r="1061" spans="1:5" x14ac:dyDescent="0.2">
      <c r="A1061" t="s">
        <v>10217</v>
      </c>
      <c r="B1061" t="s">
        <v>10216</v>
      </c>
      <c r="C1061" t="s">
        <v>10215</v>
      </c>
      <c r="D1061" t="s">
        <v>367</v>
      </c>
      <c r="E1061" t="s">
        <v>10214</v>
      </c>
    </row>
    <row r="1062" spans="1:5" x14ac:dyDescent="0.2">
      <c r="A1062" t="s">
        <v>10209</v>
      </c>
      <c r="B1062" t="s">
        <v>10208</v>
      </c>
      <c r="C1062" t="s">
        <v>10207</v>
      </c>
      <c r="D1062" t="s">
        <v>322</v>
      </c>
      <c r="E1062" t="s">
        <v>10206</v>
      </c>
    </row>
    <row r="1063" spans="1:5" x14ac:dyDescent="0.2">
      <c r="A1063" t="s">
        <v>10205</v>
      </c>
      <c r="B1063" t="s">
        <v>10204</v>
      </c>
      <c r="C1063" t="s">
        <v>10203</v>
      </c>
      <c r="D1063" t="s">
        <v>4166</v>
      </c>
      <c r="E1063" t="s">
        <v>10198</v>
      </c>
    </row>
    <row r="1064" spans="1:5" x14ac:dyDescent="0.2">
      <c r="A1064" t="s">
        <v>10202</v>
      </c>
      <c r="B1064" t="s">
        <v>10201</v>
      </c>
      <c r="C1064" t="s">
        <v>10200</v>
      </c>
      <c r="D1064" t="s">
        <v>10199</v>
      </c>
      <c r="E1064" t="s">
        <v>10198</v>
      </c>
    </row>
    <row r="1065" spans="1:5" x14ac:dyDescent="0.2">
      <c r="A1065" t="s">
        <v>10193</v>
      </c>
      <c r="B1065" t="s">
        <v>10192</v>
      </c>
      <c r="C1065" t="s">
        <v>10191</v>
      </c>
      <c r="D1065" t="s">
        <v>591</v>
      </c>
      <c r="E1065" t="s">
        <v>10187</v>
      </c>
    </row>
    <row r="1066" spans="1:5" x14ac:dyDescent="0.2">
      <c r="A1066" t="s">
        <v>10186</v>
      </c>
      <c r="B1066" t="s">
        <v>10185</v>
      </c>
      <c r="C1066" t="s">
        <v>10184</v>
      </c>
      <c r="D1066" t="s">
        <v>10183</v>
      </c>
      <c r="E1066" t="s">
        <v>10182</v>
      </c>
    </row>
    <row r="1067" spans="1:5" x14ac:dyDescent="0.2">
      <c r="A1067" t="s">
        <v>10181</v>
      </c>
      <c r="B1067" t="s">
        <v>10180</v>
      </c>
      <c r="C1067" t="s">
        <v>10179</v>
      </c>
      <c r="D1067" t="s">
        <v>4240</v>
      </c>
      <c r="E1067" t="s">
        <v>10178</v>
      </c>
    </row>
    <row r="1068" spans="1:5" x14ac:dyDescent="0.2">
      <c r="A1068" t="s">
        <v>10177</v>
      </c>
      <c r="B1068" t="s">
        <v>10176</v>
      </c>
      <c r="C1068" t="s">
        <v>10175</v>
      </c>
      <c r="D1068" t="s">
        <v>10174</v>
      </c>
      <c r="E1068" t="s">
        <v>10170</v>
      </c>
    </row>
    <row r="1069" spans="1:5" x14ac:dyDescent="0.2">
      <c r="A1069" t="s">
        <v>10173</v>
      </c>
      <c r="B1069" t="s">
        <v>10172</v>
      </c>
      <c r="C1069" t="s">
        <v>10171</v>
      </c>
      <c r="D1069" t="s">
        <v>1304</v>
      </c>
      <c r="E1069" t="s">
        <v>10170</v>
      </c>
    </row>
    <row r="1070" spans="1:5" x14ac:dyDescent="0.2">
      <c r="A1070" t="s">
        <v>14620</v>
      </c>
      <c r="B1070" t="s">
        <v>14621</v>
      </c>
      <c r="C1070" t="s">
        <v>14622</v>
      </c>
      <c r="D1070" t="s">
        <v>3860</v>
      </c>
      <c r="E1070" t="s">
        <v>14623</v>
      </c>
    </row>
    <row r="1071" spans="1:5" x14ac:dyDescent="0.2">
      <c r="A1071" t="s">
        <v>10169</v>
      </c>
      <c r="B1071" t="s">
        <v>10168</v>
      </c>
      <c r="C1071" t="s">
        <v>10167</v>
      </c>
      <c r="D1071" t="s">
        <v>10166</v>
      </c>
      <c r="E1071" t="s">
        <v>10162</v>
      </c>
    </row>
    <row r="1072" spans="1:5" x14ac:dyDescent="0.2">
      <c r="A1072" t="s">
        <v>10165</v>
      </c>
      <c r="B1072" t="s">
        <v>10164</v>
      </c>
      <c r="C1072" t="s">
        <v>10163</v>
      </c>
      <c r="D1072" t="s">
        <v>3845</v>
      </c>
      <c r="E1072" t="s">
        <v>10162</v>
      </c>
    </row>
    <row r="1073" spans="1:5" x14ac:dyDescent="0.2">
      <c r="A1073" t="s">
        <v>10161</v>
      </c>
      <c r="B1073" t="s">
        <v>10160</v>
      </c>
      <c r="C1073" t="s">
        <v>10159</v>
      </c>
      <c r="D1073" t="s">
        <v>3233</v>
      </c>
      <c r="E1073" t="s">
        <v>10158</v>
      </c>
    </row>
    <row r="1074" spans="1:5" x14ac:dyDescent="0.2">
      <c r="A1074" t="s">
        <v>14624</v>
      </c>
      <c r="B1074" t="s">
        <v>14420</v>
      </c>
      <c r="C1074" t="s">
        <v>14421</v>
      </c>
      <c r="D1074" t="s">
        <v>735</v>
      </c>
      <c r="E1074" t="s">
        <v>14422</v>
      </c>
    </row>
    <row r="1075" spans="1:5" x14ac:dyDescent="0.2">
      <c r="A1075" t="s">
        <v>10157</v>
      </c>
      <c r="B1075" t="s">
        <v>10156</v>
      </c>
      <c r="C1075" t="s">
        <v>10155</v>
      </c>
      <c r="D1075" t="s">
        <v>10154</v>
      </c>
      <c r="E1075" t="s">
        <v>10153</v>
      </c>
    </row>
    <row r="1076" spans="1:5" x14ac:dyDescent="0.2">
      <c r="A1076" t="s">
        <v>10152</v>
      </c>
      <c r="B1076" t="s">
        <v>10151</v>
      </c>
      <c r="C1076" t="s">
        <v>10150</v>
      </c>
      <c r="D1076" t="s">
        <v>9876</v>
      </c>
      <c r="E1076" t="s">
        <v>10149</v>
      </c>
    </row>
    <row r="1077" spans="1:5" x14ac:dyDescent="0.2">
      <c r="A1077" t="s">
        <v>10148</v>
      </c>
      <c r="B1077" t="s">
        <v>10147</v>
      </c>
      <c r="C1077" t="s">
        <v>10146</v>
      </c>
      <c r="D1077" t="s">
        <v>557</v>
      </c>
      <c r="E1077" t="s">
        <v>10145</v>
      </c>
    </row>
    <row r="1078" spans="1:5" x14ac:dyDescent="0.2">
      <c r="A1078" t="s">
        <v>10144</v>
      </c>
      <c r="B1078" t="s">
        <v>10143</v>
      </c>
      <c r="C1078" t="s">
        <v>10142</v>
      </c>
      <c r="D1078" t="s">
        <v>129</v>
      </c>
      <c r="E1078" t="s">
        <v>10141</v>
      </c>
    </row>
    <row r="1079" spans="1:5" x14ac:dyDescent="0.2">
      <c r="A1079" t="s">
        <v>10140</v>
      </c>
      <c r="B1079" t="s">
        <v>10139</v>
      </c>
      <c r="C1079" t="s">
        <v>10138</v>
      </c>
      <c r="D1079" t="s">
        <v>10137</v>
      </c>
      <c r="E1079" t="s">
        <v>10129</v>
      </c>
    </row>
    <row r="1080" spans="1:5" x14ac:dyDescent="0.2">
      <c r="A1080" t="s">
        <v>10136</v>
      </c>
      <c r="B1080" t="s">
        <v>10135</v>
      </c>
      <c r="C1080" t="s">
        <v>10134</v>
      </c>
      <c r="D1080" t="s">
        <v>10133</v>
      </c>
      <c r="E1080" t="s">
        <v>10129</v>
      </c>
    </row>
    <row r="1081" spans="1:5" x14ac:dyDescent="0.2">
      <c r="A1081" t="s">
        <v>10132</v>
      </c>
      <c r="B1081" t="s">
        <v>10131</v>
      </c>
      <c r="C1081" t="s">
        <v>10130</v>
      </c>
      <c r="D1081" t="s">
        <v>6375</v>
      </c>
      <c r="E1081" t="s">
        <v>10129</v>
      </c>
    </row>
    <row r="1082" spans="1:5" x14ac:dyDescent="0.2">
      <c r="A1082" t="s">
        <v>10128</v>
      </c>
      <c r="B1082" t="s">
        <v>10127</v>
      </c>
      <c r="C1082" t="s">
        <v>10126</v>
      </c>
      <c r="D1082" t="s">
        <v>5753</v>
      </c>
      <c r="E1082" t="s">
        <v>10125</v>
      </c>
    </row>
    <row r="1083" spans="1:5" x14ac:dyDescent="0.2">
      <c r="A1083" t="s">
        <v>10124</v>
      </c>
      <c r="B1083" t="s">
        <v>10123</v>
      </c>
      <c r="C1083" t="s">
        <v>10122</v>
      </c>
      <c r="D1083" t="s">
        <v>3730</v>
      </c>
      <c r="E1083" t="s">
        <v>10121</v>
      </c>
    </row>
    <row r="1084" spans="1:5" x14ac:dyDescent="0.2">
      <c r="A1084" t="s">
        <v>10120</v>
      </c>
      <c r="B1084" t="s">
        <v>10119</v>
      </c>
      <c r="C1084" t="s">
        <v>10118</v>
      </c>
      <c r="D1084" t="s">
        <v>111</v>
      </c>
      <c r="E1084" t="s">
        <v>10117</v>
      </c>
    </row>
    <row r="1085" spans="1:5" x14ac:dyDescent="0.2">
      <c r="A1085" t="s">
        <v>10116</v>
      </c>
      <c r="B1085" t="s">
        <v>10115</v>
      </c>
      <c r="C1085" t="s">
        <v>10114</v>
      </c>
      <c r="D1085" t="s">
        <v>103</v>
      </c>
      <c r="E1085" t="s">
        <v>10113</v>
      </c>
    </row>
    <row r="1086" spans="1:5" x14ac:dyDescent="0.2">
      <c r="A1086" t="s">
        <v>10112</v>
      </c>
      <c r="B1086" t="s">
        <v>10111</v>
      </c>
      <c r="C1086" t="s">
        <v>10110</v>
      </c>
      <c r="D1086" t="s">
        <v>10109</v>
      </c>
      <c r="E1086" t="s">
        <v>10108</v>
      </c>
    </row>
    <row r="1087" spans="1:5" x14ac:dyDescent="0.2">
      <c r="A1087" t="s">
        <v>16979</v>
      </c>
      <c r="B1087" t="s">
        <v>16980</v>
      </c>
      <c r="C1087" t="s">
        <v>16981</v>
      </c>
      <c r="D1087" t="s">
        <v>1407</v>
      </c>
      <c r="E1087" t="s">
        <v>16982</v>
      </c>
    </row>
    <row r="1088" spans="1:5" x14ac:dyDescent="0.2">
      <c r="A1088" t="s">
        <v>10107</v>
      </c>
      <c r="B1088" t="s">
        <v>10106</v>
      </c>
      <c r="C1088" t="s">
        <v>10105</v>
      </c>
      <c r="D1088" t="s">
        <v>697</v>
      </c>
      <c r="E1088" t="s">
        <v>10104</v>
      </c>
    </row>
    <row r="1089" spans="1:5" x14ac:dyDescent="0.2">
      <c r="A1089" t="s">
        <v>17420</v>
      </c>
      <c r="B1089" t="s">
        <v>10103</v>
      </c>
      <c r="C1089" t="s">
        <v>10102</v>
      </c>
      <c r="D1089" t="s">
        <v>1057</v>
      </c>
      <c r="E1089" t="s">
        <v>10098</v>
      </c>
    </row>
    <row r="1090" spans="1:5" x14ac:dyDescent="0.2">
      <c r="A1090" t="s">
        <v>10097</v>
      </c>
      <c r="B1090" t="s">
        <v>10096</v>
      </c>
      <c r="C1090" t="s">
        <v>10095</v>
      </c>
      <c r="D1090" t="s">
        <v>10094</v>
      </c>
      <c r="E1090" t="s">
        <v>10090</v>
      </c>
    </row>
    <row r="1091" spans="1:5" x14ac:dyDescent="0.2">
      <c r="A1091" t="s">
        <v>10093</v>
      </c>
      <c r="B1091" t="s">
        <v>10092</v>
      </c>
      <c r="C1091" t="s">
        <v>10091</v>
      </c>
      <c r="D1091" t="s">
        <v>282</v>
      </c>
      <c r="E1091" t="s">
        <v>10090</v>
      </c>
    </row>
    <row r="1092" spans="1:5" x14ac:dyDescent="0.2">
      <c r="A1092" t="s">
        <v>14625</v>
      </c>
      <c r="B1092" t="s">
        <v>14626</v>
      </c>
      <c r="C1092" t="s">
        <v>14627</v>
      </c>
      <c r="D1092" t="s">
        <v>258</v>
      </c>
      <c r="E1092" t="s">
        <v>14628</v>
      </c>
    </row>
    <row r="1093" spans="1:5" x14ac:dyDescent="0.2">
      <c r="A1093" t="s">
        <v>10089</v>
      </c>
      <c r="B1093" t="s">
        <v>10088</v>
      </c>
      <c r="C1093" t="s">
        <v>10087</v>
      </c>
      <c r="D1093" t="s">
        <v>5997</v>
      </c>
      <c r="E1093" t="s">
        <v>10086</v>
      </c>
    </row>
    <row r="1094" spans="1:5" x14ac:dyDescent="0.2">
      <c r="A1094" t="s">
        <v>16983</v>
      </c>
      <c r="B1094" t="s">
        <v>10082</v>
      </c>
      <c r="C1094" t="s">
        <v>10081</v>
      </c>
      <c r="D1094" t="s">
        <v>103</v>
      </c>
      <c r="E1094" t="s">
        <v>10080</v>
      </c>
    </row>
    <row r="1095" spans="1:5" x14ac:dyDescent="0.2">
      <c r="A1095" t="s">
        <v>10079</v>
      </c>
      <c r="B1095" t="s">
        <v>10078</v>
      </c>
      <c r="C1095" t="s">
        <v>10077</v>
      </c>
      <c r="D1095" t="s">
        <v>10076</v>
      </c>
      <c r="E1095" t="s">
        <v>10075</v>
      </c>
    </row>
    <row r="1096" spans="1:5" x14ac:dyDescent="0.2">
      <c r="A1096" t="s">
        <v>10074</v>
      </c>
      <c r="B1096" t="s">
        <v>10073</v>
      </c>
      <c r="C1096" t="s">
        <v>10072</v>
      </c>
      <c r="D1096" t="s">
        <v>669</v>
      </c>
      <c r="E1096" t="s">
        <v>10068</v>
      </c>
    </row>
    <row r="1097" spans="1:5" x14ac:dyDescent="0.2">
      <c r="A1097" t="s">
        <v>10071</v>
      </c>
      <c r="B1097" t="s">
        <v>10070</v>
      </c>
      <c r="C1097" t="s">
        <v>10069</v>
      </c>
      <c r="D1097" t="s">
        <v>1464</v>
      </c>
      <c r="E1097" t="s">
        <v>10068</v>
      </c>
    </row>
    <row r="1098" spans="1:5" x14ac:dyDescent="0.2">
      <c r="A1098" t="s">
        <v>10067</v>
      </c>
      <c r="B1098" t="s">
        <v>10066</v>
      </c>
      <c r="C1098" t="s">
        <v>10065</v>
      </c>
      <c r="D1098" t="s">
        <v>248</v>
      </c>
      <c r="E1098" t="s">
        <v>10064</v>
      </c>
    </row>
    <row r="1099" spans="1:5" x14ac:dyDescent="0.2">
      <c r="A1099" t="s">
        <v>10063</v>
      </c>
      <c r="B1099" t="s">
        <v>10062</v>
      </c>
      <c r="C1099" t="s">
        <v>10061</v>
      </c>
      <c r="D1099" t="s">
        <v>1464</v>
      </c>
      <c r="E1099" t="s">
        <v>10060</v>
      </c>
    </row>
    <row r="1100" spans="1:5" x14ac:dyDescent="0.2">
      <c r="A1100" t="s">
        <v>10059</v>
      </c>
      <c r="B1100" t="s">
        <v>10058</v>
      </c>
      <c r="C1100" t="s">
        <v>10057</v>
      </c>
      <c r="D1100" t="s">
        <v>1057</v>
      </c>
      <c r="E1100" t="s">
        <v>10056</v>
      </c>
    </row>
    <row r="1101" spans="1:5" x14ac:dyDescent="0.2">
      <c r="A1101" t="s">
        <v>10055</v>
      </c>
      <c r="B1101" t="s">
        <v>10054</v>
      </c>
      <c r="C1101" t="s">
        <v>10053</v>
      </c>
      <c r="D1101" t="s">
        <v>111</v>
      </c>
      <c r="E1101" t="s">
        <v>10052</v>
      </c>
    </row>
    <row r="1102" spans="1:5" x14ac:dyDescent="0.2">
      <c r="A1102" t="s">
        <v>10051</v>
      </c>
      <c r="B1102" t="s">
        <v>10050</v>
      </c>
      <c r="C1102" t="s">
        <v>10049</v>
      </c>
      <c r="D1102" t="s">
        <v>482</v>
      </c>
      <c r="E1102" t="s">
        <v>10045</v>
      </c>
    </row>
    <row r="1103" spans="1:5" x14ac:dyDescent="0.2">
      <c r="A1103" t="s">
        <v>10048</v>
      </c>
      <c r="B1103" t="s">
        <v>10047</v>
      </c>
      <c r="C1103" t="s">
        <v>10046</v>
      </c>
      <c r="D1103" t="s">
        <v>4811</v>
      </c>
      <c r="E1103" t="s">
        <v>10045</v>
      </c>
    </row>
    <row r="1104" spans="1:5" x14ac:dyDescent="0.2">
      <c r="A1104" t="s">
        <v>10044</v>
      </c>
      <c r="B1104" t="s">
        <v>10043</v>
      </c>
      <c r="C1104" t="s">
        <v>10042</v>
      </c>
      <c r="D1104" t="s">
        <v>4532</v>
      </c>
      <c r="E1104" t="s">
        <v>10041</v>
      </c>
    </row>
    <row r="1105" spans="1:5" x14ac:dyDescent="0.2">
      <c r="A1105" t="s">
        <v>10040</v>
      </c>
      <c r="B1105" t="s">
        <v>10039</v>
      </c>
      <c r="C1105" t="s">
        <v>10038</v>
      </c>
      <c r="D1105" t="s">
        <v>10037</v>
      </c>
      <c r="E1105" t="s">
        <v>10032</v>
      </c>
    </row>
    <row r="1106" spans="1:5" x14ac:dyDescent="0.2">
      <c r="A1106" t="s">
        <v>10036</v>
      </c>
      <c r="B1106" t="s">
        <v>10035</v>
      </c>
      <c r="C1106" t="s">
        <v>10034</v>
      </c>
      <c r="D1106" t="s">
        <v>10033</v>
      </c>
      <c r="E1106" t="s">
        <v>10032</v>
      </c>
    </row>
    <row r="1107" spans="1:5" x14ac:dyDescent="0.2">
      <c r="A1107" t="s">
        <v>10031</v>
      </c>
      <c r="B1107" t="s">
        <v>10030</v>
      </c>
      <c r="C1107" t="s">
        <v>10029</v>
      </c>
      <c r="D1107" t="s">
        <v>10028</v>
      </c>
      <c r="E1107" t="s">
        <v>10027</v>
      </c>
    </row>
    <row r="1108" spans="1:5" x14ac:dyDescent="0.2">
      <c r="A1108" t="s">
        <v>10026</v>
      </c>
      <c r="B1108" t="s">
        <v>10025</v>
      </c>
      <c r="C1108" t="s">
        <v>10024</v>
      </c>
      <c r="D1108" t="s">
        <v>591</v>
      </c>
      <c r="E1108" t="s">
        <v>10020</v>
      </c>
    </row>
    <row r="1109" spans="1:5" x14ac:dyDescent="0.2">
      <c r="A1109" t="s">
        <v>10023</v>
      </c>
      <c r="B1109" t="s">
        <v>10022</v>
      </c>
      <c r="C1109" t="s">
        <v>10021</v>
      </c>
      <c r="D1109" t="s">
        <v>1485</v>
      </c>
      <c r="E1109" t="s">
        <v>10020</v>
      </c>
    </row>
    <row r="1110" spans="1:5" x14ac:dyDescent="0.2">
      <c r="A1110" t="s">
        <v>10019</v>
      </c>
      <c r="B1110" t="s">
        <v>10018</v>
      </c>
      <c r="C1110" t="s">
        <v>10017</v>
      </c>
      <c r="D1110" t="s">
        <v>478</v>
      </c>
      <c r="E1110" t="s">
        <v>10016</v>
      </c>
    </row>
    <row r="1111" spans="1:5" x14ac:dyDescent="0.2">
      <c r="A1111" t="s">
        <v>10015</v>
      </c>
      <c r="B1111" t="s">
        <v>10014</v>
      </c>
      <c r="C1111" t="s">
        <v>10013</v>
      </c>
      <c r="D1111" t="s">
        <v>10012</v>
      </c>
      <c r="E1111" t="s">
        <v>10007</v>
      </c>
    </row>
    <row r="1112" spans="1:5" x14ac:dyDescent="0.2">
      <c r="A1112" t="s">
        <v>10011</v>
      </c>
      <c r="B1112" t="s">
        <v>10010</v>
      </c>
      <c r="C1112" t="s">
        <v>10009</v>
      </c>
      <c r="D1112" t="s">
        <v>10008</v>
      </c>
      <c r="E1112" t="s">
        <v>10007</v>
      </c>
    </row>
    <row r="1113" spans="1:5" x14ac:dyDescent="0.2">
      <c r="A1113" t="s">
        <v>10006</v>
      </c>
      <c r="B1113" t="s">
        <v>10005</v>
      </c>
      <c r="C1113" t="s">
        <v>10004</v>
      </c>
      <c r="D1113" t="s">
        <v>230</v>
      </c>
      <c r="E1113" t="s">
        <v>10003</v>
      </c>
    </row>
    <row r="1114" spans="1:5" x14ac:dyDescent="0.2">
      <c r="A1114" t="s">
        <v>10002</v>
      </c>
      <c r="B1114" t="s">
        <v>10001</v>
      </c>
      <c r="C1114" t="s">
        <v>10000</v>
      </c>
      <c r="D1114" t="s">
        <v>606</v>
      </c>
      <c r="E1114" t="s">
        <v>9999</v>
      </c>
    </row>
    <row r="1115" spans="1:5" x14ac:dyDescent="0.2">
      <c r="A1115" t="s">
        <v>9998</v>
      </c>
      <c r="B1115" t="s">
        <v>9997</v>
      </c>
      <c r="C1115" t="s">
        <v>9996</v>
      </c>
      <c r="D1115" t="s">
        <v>765</v>
      </c>
      <c r="E1115" t="s">
        <v>9992</v>
      </c>
    </row>
    <row r="1116" spans="1:5" x14ac:dyDescent="0.2">
      <c r="A1116" t="s">
        <v>9995</v>
      </c>
      <c r="B1116" t="s">
        <v>9994</v>
      </c>
      <c r="C1116" t="s">
        <v>9993</v>
      </c>
      <c r="D1116" t="s">
        <v>107</v>
      </c>
      <c r="E1116" t="s">
        <v>9992</v>
      </c>
    </row>
    <row r="1117" spans="1:5" x14ac:dyDescent="0.2">
      <c r="A1117" t="s">
        <v>17421</v>
      </c>
      <c r="B1117" t="s">
        <v>9991</v>
      </c>
      <c r="C1117" t="s">
        <v>9990</v>
      </c>
      <c r="D1117" t="s">
        <v>2780</v>
      </c>
      <c r="E1117" t="s">
        <v>9986</v>
      </c>
    </row>
    <row r="1118" spans="1:5" x14ac:dyDescent="0.2">
      <c r="A1118" t="s">
        <v>9989</v>
      </c>
      <c r="B1118" t="s">
        <v>9988</v>
      </c>
      <c r="C1118" t="s">
        <v>9987</v>
      </c>
      <c r="D1118" t="s">
        <v>253</v>
      </c>
      <c r="E1118" t="s">
        <v>9986</v>
      </c>
    </row>
    <row r="1119" spans="1:5" x14ac:dyDescent="0.2">
      <c r="A1119" t="s">
        <v>9985</v>
      </c>
      <c r="B1119" t="s">
        <v>9984</v>
      </c>
      <c r="C1119" t="s">
        <v>9983</v>
      </c>
      <c r="D1119" t="s">
        <v>655</v>
      </c>
      <c r="E1119" t="s">
        <v>9982</v>
      </c>
    </row>
    <row r="1120" spans="1:5" x14ac:dyDescent="0.2">
      <c r="A1120" t="s">
        <v>9981</v>
      </c>
      <c r="B1120" t="s">
        <v>9980</v>
      </c>
      <c r="C1120" t="s">
        <v>9979</v>
      </c>
      <c r="D1120" t="s">
        <v>9978</v>
      </c>
      <c r="E1120" t="s">
        <v>9974</v>
      </c>
    </row>
    <row r="1121" spans="1:5" x14ac:dyDescent="0.2">
      <c r="A1121" t="s">
        <v>9977</v>
      </c>
      <c r="B1121" t="s">
        <v>9976</v>
      </c>
      <c r="C1121" t="s">
        <v>9975</v>
      </c>
      <c r="D1121" t="s">
        <v>282</v>
      </c>
      <c r="E1121" t="s">
        <v>9974</v>
      </c>
    </row>
    <row r="1122" spans="1:5" x14ac:dyDescent="0.2">
      <c r="A1122" t="s">
        <v>9973</v>
      </c>
      <c r="B1122" t="s">
        <v>9972</v>
      </c>
      <c r="C1122" t="s">
        <v>9971</v>
      </c>
      <c r="D1122" t="s">
        <v>363</v>
      </c>
      <c r="E1122" t="s">
        <v>9967</v>
      </c>
    </row>
    <row r="1123" spans="1:5" x14ac:dyDescent="0.2">
      <c r="A1123" t="s">
        <v>9970</v>
      </c>
      <c r="B1123" t="s">
        <v>9969</v>
      </c>
      <c r="C1123" t="s">
        <v>9968</v>
      </c>
      <c r="D1123" t="s">
        <v>577</v>
      </c>
      <c r="E1123" t="s">
        <v>9967</v>
      </c>
    </row>
    <row r="1124" spans="1:5" x14ac:dyDescent="0.2">
      <c r="A1124" t="s">
        <v>9966</v>
      </c>
      <c r="B1124" t="s">
        <v>9965</v>
      </c>
      <c r="C1124" t="s">
        <v>9964</v>
      </c>
      <c r="D1124" t="s">
        <v>595</v>
      </c>
      <c r="E1124" t="s">
        <v>9963</v>
      </c>
    </row>
    <row r="1125" spans="1:5" x14ac:dyDescent="0.2">
      <c r="A1125" t="s">
        <v>9962</v>
      </c>
      <c r="B1125" t="s">
        <v>9961</v>
      </c>
      <c r="C1125" t="s">
        <v>9960</v>
      </c>
      <c r="D1125" t="s">
        <v>9959</v>
      </c>
      <c r="E1125" t="s">
        <v>9958</v>
      </c>
    </row>
    <row r="1126" spans="1:5" x14ac:dyDescent="0.2">
      <c r="A1126" t="s">
        <v>9957</v>
      </c>
      <c r="B1126" t="s">
        <v>9956</v>
      </c>
      <c r="C1126" t="s">
        <v>9955</v>
      </c>
      <c r="D1126" t="s">
        <v>1862</v>
      </c>
      <c r="E1126" t="s">
        <v>9954</v>
      </c>
    </row>
    <row r="1127" spans="1:5" x14ac:dyDescent="0.2">
      <c r="A1127" t="s">
        <v>9953</v>
      </c>
      <c r="B1127" t="s">
        <v>9952</v>
      </c>
      <c r="C1127" t="s">
        <v>9951</v>
      </c>
      <c r="D1127" t="s">
        <v>634</v>
      </c>
      <c r="E1127" t="s">
        <v>9950</v>
      </c>
    </row>
    <row r="1128" spans="1:5" x14ac:dyDescent="0.2">
      <c r="A1128" t="s">
        <v>9949</v>
      </c>
      <c r="B1128" t="s">
        <v>9948</v>
      </c>
      <c r="C1128" t="s">
        <v>9947</v>
      </c>
      <c r="D1128" t="s">
        <v>1220</v>
      </c>
      <c r="E1128" t="s">
        <v>9946</v>
      </c>
    </row>
    <row r="1129" spans="1:5" x14ac:dyDescent="0.2">
      <c r="A1129" t="s">
        <v>9945</v>
      </c>
      <c r="B1129" t="s">
        <v>9944</v>
      </c>
      <c r="C1129" t="s">
        <v>9943</v>
      </c>
      <c r="D1129" t="s">
        <v>9942</v>
      </c>
      <c r="E1129" t="s">
        <v>9941</v>
      </c>
    </row>
    <row r="1130" spans="1:5" x14ac:dyDescent="0.2">
      <c r="A1130" t="s">
        <v>9940</v>
      </c>
      <c r="B1130" t="s">
        <v>9939</v>
      </c>
      <c r="C1130" t="s">
        <v>9938</v>
      </c>
      <c r="D1130" t="s">
        <v>9937</v>
      </c>
      <c r="E1130" t="s">
        <v>9933</v>
      </c>
    </row>
    <row r="1131" spans="1:5" x14ac:dyDescent="0.2">
      <c r="A1131" t="s">
        <v>9936</v>
      </c>
      <c r="B1131" t="s">
        <v>9935</v>
      </c>
      <c r="C1131" t="s">
        <v>9934</v>
      </c>
      <c r="D1131" t="s">
        <v>492</v>
      </c>
      <c r="E1131" t="s">
        <v>9933</v>
      </c>
    </row>
    <row r="1132" spans="1:5" x14ac:dyDescent="0.2">
      <c r="A1132" t="s">
        <v>9932</v>
      </c>
      <c r="B1132" t="s">
        <v>9931</v>
      </c>
      <c r="C1132" t="s">
        <v>9930</v>
      </c>
      <c r="D1132" t="s">
        <v>9929</v>
      </c>
      <c r="E1132" t="s">
        <v>9928</v>
      </c>
    </row>
    <row r="1133" spans="1:5" x14ac:dyDescent="0.2">
      <c r="A1133" t="s">
        <v>9927</v>
      </c>
      <c r="B1133" t="s">
        <v>9926</v>
      </c>
      <c r="C1133" t="s">
        <v>9925</v>
      </c>
      <c r="D1133" t="s">
        <v>2879</v>
      </c>
      <c r="E1133" t="s">
        <v>9924</v>
      </c>
    </row>
    <row r="1134" spans="1:5" x14ac:dyDescent="0.2">
      <c r="A1134" t="s">
        <v>9923</v>
      </c>
      <c r="B1134" t="s">
        <v>9922</v>
      </c>
      <c r="C1134" t="s">
        <v>9921</v>
      </c>
      <c r="D1134" t="s">
        <v>1485</v>
      </c>
      <c r="E1134" t="s">
        <v>9920</v>
      </c>
    </row>
    <row r="1135" spans="1:5" x14ac:dyDescent="0.2">
      <c r="A1135" t="s">
        <v>9919</v>
      </c>
      <c r="B1135" t="s">
        <v>9918</v>
      </c>
      <c r="C1135" t="s">
        <v>9917</v>
      </c>
      <c r="D1135" t="s">
        <v>9916</v>
      </c>
      <c r="E1135" t="s">
        <v>9915</v>
      </c>
    </row>
    <row r="1136" spans="1:5" x14ac:dyDescent="0.2">
      <c r="A1136" t="s">
        <v>9914</v>
      </c>
      <c r="B1136" t="s">
        <v>9913</v>
      </c>
      <c r="C1136" t="s">
        <v>9912</v>
      </c>
      <c r="D1136" t="s">
        <v>9911</v>
      </c>
      <c r="E1136" t="s">
        <v>9910</v>
      </c>
    </row>
    <row r="1137" spans="1:5" x14ac:dyDescent="0.2">
      <c r="A1137" t="s">
        <v>9909</v>
      </c>
      <c r="B1137" t="s">
        <v>9908</v>
      </c>
      <c r="C1137" t="s">
        <v>9907</v>
      </c>
      <c r="D1137" t="s">
        <v>9906</v>
      </c>
      <c r="E1137" t="s">
        <v>9905</v>
      </c>
    </row>
    <row r="1138" spans="1:5" x14ac:dyDescent="0.2">
      <c r="A1138" t="s">
        <v>9904</v>
      </c>
      <c r="B1138" t="s">
        <v>9903</v>
      </c>
      <c r="C1138" t="s">
        <v>9902</v>
      </c>
      <c r="D1138" t="s">
        <v>9901</v>
      </c>
      <c r="E1138" t="s">
        <v>9900</v>
      </c>
    </row>
    <row r="1139" spans="1:5" x14ac:dyDescent="0.2">
      <c r="A1139" t="s">
        <v>9899</v>
      </c>
      <c r="B1139" t="s">
        <v>9898</v>
      </c>
      <c r="C1139" t="s">
        <v>9897</v>
      </c>
      <c r="D1139" t="s">
        <v>606</v>
      </c>
      <c r="E1139" t="s">
        <v>9896</v>
      </c>
    </row>
    <row r="1140" spans="1:5" x14ac:dyDescent="0.2">
      <c r="A1140" t="s">
        <v>9895</v>
      </c>
      <c r="B1140" t="s">
        <v>9894</v>
      </c>
      <c r="C1140" t="s">
        <v>9893</v>
      </c>
      <c r="D1140" t="s">
        <v>84</v>
      </c>
      <c r="E1140" t="s">
        <v>9876</v>
      </c>
    </row>
    <row r="1141" spans="1:5" x14ac:dyDescent="0.2">
      <c r="A1141" t="s">
        <v>9892</v>
      </c>
      <c r="B1141" t="s">
        <v>9891</v>
      </c>
      <c r="C1141" t="s">
        <v>9890</v>
      </c>
      <c r="D1141" t="s">
        <v>9889</v>
      </c>
      <c r="E1141" t="s">
        <v>9876</v>
      </c>
    </row>
    <row r="1142" spans="1:5" x14ac:dyDescent="0.2">
      <c r="A1142" t="s">
        <v>17996</v>
      </c>
      <c r="B1142" t="s">
        <v>17422</v>
      </c>
      <c r="C1142" t="s">
        <v>17423</v>
      </c>
      <c r="D1142" t="s">
        <v>6452</v>
      </c>
      <c r="E1142" t="s">
        <v>9876</v>
      </c>
    </row>
    <row r="1143" spans="1:5" x14ac:dyDescent="0.2">
      <c r="A1143" t="s">
        <v>9888</v>
      </c>
      <c r="B1143" t="s">
        <v>9887</v>
      </c>
      <c r="C1143" t="s">
        <v>9886</v>
      </c>
      <c r="D1143" t="s">
        <v>9885</v>
      </c>
      <c r="E1143" t="s">
        <v>9876</v>
      </c>
    </row>
    <row r="1144" spans="1:5" x14ac:dyDescent="0.2">
      <c r="A1144" t="s">
        <v>9884</v>
      </c>
      <c r="B1144" t="s">
        <v>9883</v>
      </c>
      <c r="C1144" t="s">
        <v>9882</v>
      </c>
      <c r="D1144" t="s">
        <v>9881</v>
      </c>
      <c r="E1144" t="s">
        <v>9876</v>
      </c>
    </row>
    <row r="1145" spans="1:5" x14ac:dyDescent="0.2">
      <c r="A1145" t="s">
        <v>9880</v>
      </c>
      <c r="B1145" t="s">
        <v>9879</v>
      </c>
      <c r="C1145" t="s">
        <v>9878</v>
      </c>
      <c r="D1145" t="s">
        <v>9877</v>
      </c>
      <c r="E1145" t="s">
        <v>9876</v>
      </c>
    </row>
    <row r="1146" spans="1:5" x14ac:dyDescent="0.2">
      <c r="A1146" t="s">
        <v>9875</v>
      </c>
      <c r="B1146" t="s">
        <v>9874</v>
      </c>
      <c r="C1146" t="s">
        <v>9873</v>
      </c>
      <c r="D1146" t="s">
        <v>258</v>
      </c>
      <c r="E1146" t="s">
        <v>9872</v>
      </c>
    </row>
    <row r="1147" spans="1:5" x14ac:dyDescent="0.2">
      <c r="A1147" t="s">
        <v>9871</v>
      </c>
      <c r="B1147" t="s">
        <v>9870</v>
      </c>
      <c r="C1147" t="s">
        <v>9869</v>
      </c>
      <c r="D1147" t="s">
        <v>7367</v>
      </c>
      <c r="E1147" t="s">
        <v>9865</v>
      </c>
    </row>
    <row r="1148" spans="1:5" x14ac:dyDescent="0.2">
      <c r="A1148" t="s">
        <v>9868</v>
      </c>
      <c r="B1148" t="s">
        <v>9867</v>
      </c>
      <c r="C1148" t="s">
        <v>9866</v>
      </c>
      <c r="D1148" t="s">
        <v>6452</v>
      </c>
      <c r="E1148" t="s">
        <v>9865</v>
      </c>
    </row>
    <row r="1149" spans="1:5" x14ac:dyDescent="0.2">
      <c r="A1149" t="s">
        <v>9864</v>
      </c>
      <c r="B1149" t="s">
        <v>9863</v>
      </c>
      <c r="C1149" t="s">
        <v>9862</v>
      </c>
      <c r="D1149" t="s">
        <v>591</v>
      </c>
      <c r="E1149" t="s">
        <v>9861</v>
      </c>
    </row>
    <row r="1150" spans="1:5" x14ac:dyDescent="0.2">
      <c r="A1150" t="s">
        <v>9860</v>
      </c>
      <c r="B1150" t="s">
        <v>9859</v>
      </c>
      <c r="C1150" t="s">
        <v>9858</v>
      </c>
      <c r="D1150" t="s">
        <v>4486</v>
      </c>
      <c r="E1150" t="s">
        <v>9857</v>
      </c>
    </row>
    <row r="1151" spans="1:5" x14ac:dyDescent="0.2">
      <c r="A1151" t="s">
        <v>9856</v>
      </c>
      <c r="B1151" t="s">
        <v>9855</v>
      </c>
      <c r="C1151" t="s">
        <v>9854</v>
      </c>
      <c r="D1151" t="s">
        <v>3721</v>
      </c>
      <c r="E1151" t="s">
        <v>9853</v>
      </c>
    </row>
    <row r="1152" spans="1:5" x14ac:dyDescent="0.2">
      <c r="A1152" t="s">
        <v>16984</v>
      </c>
      <c r="B1152" t="s">
        <v>16985</v>
      </c>
      <c r="C1152" t="s">
        <v>16986</v>
      </c>
      <c r="D1152" t="s">
        <v>4919</v>
      </c>
      <c r="E1152" t="s">
        <v>15584</v>
      </c>
    </row>
    <row r="1153" spans="1:5" x14ac:dyDescent="0.2">
      <c r="A1153" t="s">
        <v>9852</v>
      </c>
      <c r="B1153" t="s">
        <v>9851</v>
      </c>
      <c r="C1153" t="s">
        <v>9850</v>
      </c>
      <c r="D1153" t="s">
        <v>500</v>
      </c>
      <c r="E1153" t="s">
        <v>9849</v>
      </c>
    </row>
    <row r="1154" spans="1:5" x14ac:dyDescent="0.2">
      <c r="A1154" t="s">
        <v>9848</v>
      </c>
      <c r="B1154" t="s">
        <v>9847</v>
      </c>
      <c r="C1154" t="s">
        <v>9846</v>
      </c>
      <c r="D1154" t="s">
        <v>3701</v>
      </c>
      <c r="E1154" t="s">
        <v>9845</v>
      </c>
    </row>
    <row r="1155" spans="1:5" x14ac:dyDescent="0.2">
      <c r="A1155" t="s">
        <v>9844</v>
      </c>
      <c r="B1155" t="s">
        <v>9843</v>
      </c>
      <c r="C1155" t="s">
        <v>9842</v>
      </c>
      <c r="D1155" t="s">
        <v>129</v>
      </c>
      <c r="E1155" t="s">
        <v>9841</v>
      </c>
    </row>
    <row r="1156" spans="1:5" x14ac:dyDescent="0.2">
      <c r="A1156" t="s">
        <v>9840</v>
      </c>
      <c r="B1156" t="s">
        <v>9839</v>
      </c>
      <c r="C1156" t="s">
        <v>9838</v>
      </c>
      <c r="D1156" t="s">
        <v>591</v>
      </c>
      <c r="E1156" t="s">
        <v>9834</v>
      </c>
    </row>
    <row r="1157" spans="1:5" x14ac:dyDescent="0.2">
      <c r="A1157" t="s">
        <v>9837</v>
      </c>
      <c r="B1157" t="s">
        <v>9836</v>
      </c>
      <c r="C1157" t="s">
        <v>9835</v>
      </c>
      <c r="D1157" t="s">
        <v>127</v>
      </c>
      <c r="E1157" t="s">
        <v>9834</v>
      </c>
    </row>
    <row r="1158" spans="1:5" x14ac:dyDescent="0.2">
      <c r="A1158" t="s">
        <v>9833</v>
      </c>
      <c r="B1158" t="s">
        <v>9832</v>
      </c>
      <c r="C1158" t="s">
        <v>9831</v>
      </c>
      <c r="D1158" t="s">
        <v>669</v>
      </c>
      <c r="E1158" t="s">
        <v>9822</v>
      </c>
    </row>
    <row r="1159" spans="1:5" x14ac:dyDescent="0.2">
      <c r="A1159" t="s">
        <v>9830</v>
      </c>
      <c r="B1159" t="s">
        <v>9829</v>
      </c>
      <c r="C1159" t="s">
        <v>9828</v>
      </c>
      <c r="D1159" t="s">
        <v>9827</v>
      </c>
      <c r="E1159" t="s">
        <v>9822</v>
      </c>
    </row>
    <row r="1160" spans="1:5" x14ac:dyDescent="0.2">
      <c r="A1160" t="s">
        <v>9826</v>
      </c>
      <c r="B1160" t="s">
        <v>9825</v>
      </c>
      <c r="C1160" t="s">
        <v>9824</v>
      </c>
      <c r="D1160" t="s">
        <v>9823</v>
      </c>
      <c r="E1160" t="s">
        <v>9822</v>
      </c>
    </row>
    <row r="1161" spans="1:5" x14ac:dyDescent="0.2">
      <c r="A1161" t="s">
        <v>9821</v>
      </c>
      <c r="B1161" t="s">
        <v>9820</v>
      </c>
      <c r="C1161" t="s">
        <v>9819</v>
      </c>
      <c r="D1161" t="s">
        <v>9818</v>
      </c>
      <c r="E1161" t="s">
        <v>9817</v>
      </c>
    </row>
    <row r="1162" spans="1:5" x14ac:dyDescent="0.2">
      <c r="A1162" t="s">
        <v>9816</v>
      </c>
      <c r="B1162" t="s">
        <v>9815</v>
      </c>
      <c r="C1162" t="s">
        <v>9814</v>
      </c>
      <c r="D1162" t="s">
        <v>591</v>
      </c>
      <c r="E1162" t="s">
        <v>9813</v>
      </c>
    </row>
    <row r="1163" spans="1:5" x14ac:dyDescent="0.2">
      <c r="A1163" t="s">
        <v>9812</v>
      </c>
      <c r="B1163" t="s">
        <v>9811</v>
      </c>
      <c r="C1163" t="s">
        <v>9810</v>
      </c>
      <c r="D1163" t="s">
        <v>1057</v>
      </c>
      <c r="E1163" t="s">
        <v>9806</v>
      </c>
    </row>
    <row r="1164" spans="1:5" x14ac:dyDescent="0.2">
      <c r="A1164" t="s">
        <v>9809</v>
      </c>
      <c r="B1164" t="s">
        <v>9808</v>
      </c>
      <c r="C1164" t="s">
        <v>9807</v>
      </c>
      <c r="D1164" t="s">
        <v>3251</v>
      </c>
      <c r="E1164" t="s">
        <v>9806</v>
      </c>
    </row>
    <row r="1165" spans="1:5" x14ac:dyDescent="0.2">
      <c r="A1165" t="s">
        <v>9805</v>
      </c>
      <c r="B1165" t="s">
        <v>9804</v>
      </c>
      <c r="C1165" t="s">
        <v>9803</v>
      </c>
      <c r="D1165" t="s">
        <v>248</v>
      </c>
      <c r="E1165" t="s">
        <v>9802</v>
      </c>
    </row>
    <row r="1166" spans="1:5" x14ac:dyDescent="0.2">
      <c r="A1166" t="s">
        <v>9801</v>
      </c>
      <c r="B1166" t="s">
        <v>9800</v>
      </c>
      <c r="C1166" t="s">
        <v>9799</v>
      </c>
      <c r="D1166" t="s">
        <v>353</v>
      </c>
      <c r="E1166" t="s">
        <v>9798</v>
      </c>
    </row>
    <row r="1167" spans="1:5" x14ac:dyDescent="0.2">
      <c r="A1167" t="s">
        <v>9797</v>
      </c>
      <c r="B1167" t="s">
        <v>9796</v>
      </c>
      <c r="C1167" t="s">
        <v>9795</v>
      </c>
      <c r="D1167" t="s">
        <v>9794</v>
      </c>
      <c r="E1167" t="s">
        <v>9793</v>
      </c>
    </row>
    <row r="1168" spans="1:5" x14ac:dyDescent="0.2">
      <c r="A1168" t="s">
        <v>14629</v>
      </c>
      <c r="B1168" t="s">
        <v>14630</v>
      </c>
      <c r="C1168" t="s">
        <v>14631</v>
      </c>
      <c r="D1168" t="s">
        <v>496</v>
      </c>
      <c r="E1168" t="s">
        <v>9789</v>
      </c>
    </row>
    <row r="1169" spans="1:5" x14ac:dyDescent="0.2">
      <c r="A1169" t="s">
        <v>9792</v>
      </c>
      <c r="B1169" t="s">
        <v>9791</v>
      </c>
      <c r="C1169" t="s">
        <v>9790</v>
      </c>
      <c r="D1169" t="s">
        <v>230</v>
      </c>
      <c r="E1169" t="s">
        <v>9789</v>
      </c>
    </row>
    <row r="1170" spans="1:5" x14ac:dyDescent="0.2">
      <c r="A1170" t="s">
        <v>9788</v>
      </c>
      <c r="B1170" t="s">
        <v>9787</v>
      </c>
      <c r="C1170" t="s">
        <v>9786</v>
      </c>
      <c r="D1170" t="s">
        <v>103</v>
      </c>
      <c r="E1170" t="s">
        <v>9785</v>
      </c>
    </row>
    <row r="1171" spans="1:5" x14ac:dyDescent="0.2">
      <c r="A1171" t="s">
        <v>9784</v>
      </c>
      <c r="B1171" t="s">
        <v>9783</v>
      </c>
      <c r="C1171" t="s">
        <v>9782</v>
      </c>
      <c r="D1171" t="s">
        <v>7993</v>
      </c>
      <c r="E1171" t="s">
        <v>9781</v>
      </c>
    </row>
    <row r="1172" spans="1:5" x14ac:dyDescent="0.2">
      <c r="A1172" t="s">
        <v>17258</v>
      </c>
      <c r="B1172" t="s">
        <v>14632</v>
      </c>
      <c r="C1172" t="s">
        <v>14633</v>
      </c>
      <c r="D1172" t="s">
        <v>14634</v>
      </c>
      <c r="E1172" t="s">
        <v>14635</v>
      </c>
    </row>
    <row r="1173" spans="1:5" x14ac:dyDescent="0.2">
      <c r="A1173" t="s">
        <v>9780</v>
      </c>
      <c r="B1173" t="s">
        <v>9779</v>
      </c>
      <c r="C1173" t="s">
        <v>9778</v>
      </c>
      <c r="D1173" t="s">
        <v>794</v>
      </c>
      <c r="E1173" t="s">
        <v>9774</v>
      </c>
    </row>
    <row r="1174" spans="1:5" x14ac:dyDescent="0.2">
      <c r="A1174" t="s">
        <v>9777</v>
      </c>
      <c r="B1174" t="s">
        <v>9776</v>
      </c>
      <c r="C1174" t="s">
        <v>9775</v>
      </c>
      <c r="D1174" t="s">
        <v>4760</v>
      </c>
      <c r="E1174" t="s">
        <v>9774</v>
      </c>
    </row>
    <row r="1175" spans="1:5" x14ac:dyDescent="0.2">
      <c r="A1175" t="s">
        <v>9773</v>
      </c>
      <c r="B1175" t="s">
        <v>9772</v>
      </c>
      <c r="C1175" t="s">
        <v>9771</v>
      </c>
      <c r="D1175" t="s">
        <v>697</v>
      </c>
      <c r="E1175" t="s">
        <v>9761</v>
      </c>
    </row>
    <row r="1176" spans="1:5" x14ac:dyDescent="0.2">
      <c r="A1176" t="s">
        <v>9770</v>
      </c>
      <c r="B1176" t="s">
        <v>9769</v>
      </c>
      <c r="C1176" t="s">
        <v>9768</v>
      </c>
      <c r="D1176" t="s">
        <v>282</v>
      </c>
      <c r="E1176" t="s">
        <v>9761</v>
      </c>
    </row>
    <row r="1177" spans="1:5" x14ac:dyDescent="0.2">
      <c r="A1177" t="s">
        <v>9767</v>
      </c>
      <c r="B1177" t="s">
        <v>9766</v>
      </c>
      <c r="C1177" t="s">
        <v>9765</v>
      </c>
      <c r="D1177" t="s">
        <v>173</v>
      </c>
      <c r="E1177" t="s">
        <v>9761</v>
      </c>
    </row>
    <row r="1178" spans="1:5" x14ac:dyDescent="0.2">
      <c r="A1178" t="s">
        <v>9764</v>
      </c>
      <c r="B1178" t="s">
        <v>9763</v>
      </c>
      <c r="C1178" t="s">
        <v>9762</v>
      </c>
      <c r="D1178" t="s">
        <v>198</v>
      </c>
      <c r="E1178" t="s">
        <v>9761</v>
      </c>
    </row>
    <row r="1179" spans="1:5" x14ac:dyDescent="0.2">
      <c r="A1179" t="s">
        <v>54</v>
      </c>
      <c r="B1179" t="s">
        <v>17997</v>
      </c>
      <c r="C1179" t="s">
        <v>17998</v>
      </c>
      <c r="D1179" t="s">
        <v>2106</v>
      </c>
      <c r="E1179" t="s">
        <v>17999</v>
      </c>
    </row>
    <row r="1180" spans="1:5" x14ac:dyDescent="0.2">
      <c r="A1180" t="s">
        <v>9760</v>
      </c>
      <c r="B1180" t="s">
        <v>9759</v>
      </c>
      <c r="C1180" t="s">
        <v>9758</v>
      </c>
      <c r="D1180" t="s">
        <v>3251</v>
      </c>
      <c r="E1180" t="s">
        <v>835</v>
      </c>
    </row>
    <row r="1181" spans="1:5" x14ac:dyDescent="0.2">
      <c r="A1181" t="s">
        <v>9757</v>
      </c>
      <c r="B1181" t="s">
        <v>9756</v>
      </c>
      <c r="C1181" t="s">
        <v>9755</v>
      </c>
      <c r="D1181" t="s">
        <v>2780</v>
      </c>
      <c r="E1181" t="s">
        <v>835</v>
      </c>
    </row>
    <row r="1182" spans="1:5" x14ac:dyDescent="0.2">
      <c r="A1182" t="s">
        <v>9754</v>
      </c>
      <c r="B1182" t="s">
        <v>9753</v>
      </c>
      <c r="C1182" t="s">
        <v>9752</v>
      </c>
      <c r="D1182" t="s">
        <v>2632</v>
      </c>
      <c r="E1182" t="s">
        <v>9751</v>
      </c>
    </row>
    <row r="1183" spans="1:5" x14ac:dyDescent="0.2">
      <c r="A1183" t="s">
        <v>9750</v>
      </c>
      <c r="B1183" t="s">
        <v>9749</v>
      </c>
      <c r="C1183" t="s">
        <v>9748</v>
      </c>
      <c r="D1183" t="s">
        <v>478</v>
      </c>
      <c r="E1183" t="s">
        <v>9747</v>
      </c>
    </row>
    <row r="1184" spans="1:5" x14ac:dyDescent="0.2">
      <c r="A1184" t="s">
        <v>9746</v>
      </c>
      <c r="B1184" t="s">
        <v>9745</v>
      </c>
      <c r="C1184" t="s">
        <v>9744</v>
      </c>
      <c r="D1184" t="s">
        <v>438</v>
      </c>
      <c r="E1184" t="s">
        <v>9743</v>
      </c>
    </row>
    <row r="1185" spans="1:5" x14ac:dyDescent="0.2">
      <c r="A1185" t="s">
        <v>9742</v>
      </c>
      <c r="B1185" t="s">
        <v>9741</v>
      </c>
      <c r="C1185" t="s">
        <v>9740</v>
      </c>
      <c r="D1185" t="s">
        <v>367</v>
      </c>
      <c r="E1185" t="s">
        <v>9739</v>
      </c>
    </row>
    <row r="1186" spans="1:5" x14ac:dyDescent="0.2">
      <c r="A1186" t="s">
        <v>9738</v>
      </c>
      <c r="B1186" t="s">
        <v>9737</v>
      </c>
      <c r="C1186" t="s">
        <v>9736</v>
      </c>
      <c r="D1186" t="s">
        <v>1045</v>
      </c>
      <c r="E1186" t="s">
        <v>9733</v>
      </c>
    </row>
    <row r="1187" spans="1:5" x14ac:dyDescent="0.2">
      <c r="A1187" t="s">
        <v>9735</v>
      </c>
      <c r="B1187" t="s">
        <v>9734</v>
      </c>
      <c r="C1187" t="s">
        <v>17259</v>
      </c>
      <c r="D1187" t="s">
        <v>539</v>
      </c>
      <c r="E1187" t="s">
        <v>9733</v>
      </c>
    </row>
    <row r="1188" spans="1:5" x14ac:dyDescent="0.2">
      <c r="A1188" t="s">
        <v>14637</v>
      </c>
      <c r="B1188" t="s">
        <v>14638</v>
      </c>
      <c r="C1188" t="s">
        <v>14639</v>
      </c>
      <c r="D1188" t="s">
        <v>10183</v>
      </c>
      <c r="E1188" t="s">
        <v>14640</v>
      </c>
    </row>
    <row r="1189" spans="1:5" x14ac:dyDescent="0.2">
      <c r="A1189" t="s">
        <v>9732</v>
      </c>
      <c r="B1189" t="s">
        <v>9731</v>
      </c>
      <c r="C1189" t="s">
        <v>9730</v>
      </c>
      <c r="D1189" t="s">
        <v>9729</v>
      </c>
      <c r="E1189" t="s">
        <v>9728</v>
      </c>
    </row>
    <row r="1190" spans="1:5" x14ac:dyDescent="0.2">
      <c r="A1190" t="s">
        <v>9727</v>
      </c>
      <c r="B1190" t="s">
        <v>9726</v>
      </c>
      <c r="C1190" t="s">
        <v>9725</v>
      </c>
      <c r="D1190" t="s">
        <v>8252</v>
      </c>
      <c r="E1190" t="s">
        <v>9715</v>
      </c>
    </row>
    <row r="1191" spans="1:5" x14ac:dyDescent="0.2">
      <c r="A1191" t="s">
        <v>9724</v>
      </c>
      <c r="B1191" t="s">
        <v>9723</v>
      </c>
      <c r="C1191" t="s">
        <v>9722</v>
      </c>
      <c r="D1191" t="s">
        <v>616</v>
      </c>
      <c r="E1191" t="s">
        <v>9715</v>
      </c>
    </row>
    <row r="1192" spans="1:5" x14ac:dyDescent="0.2">
      <c r="A1192" t="s">
        <v>9721</v>
      </c>
      <c r="B1192" t="s">
        <v>9720</v>
      </c>
      <c r="C1192" t="s">
        <v>9719</v>
      </c>
      <c r="D1192" t="s">
        <v>9718</v>
      </c>
      <c r="E1192" t="s">
        <v>9715</v>
      </c>
    </row>
    <row r="1193" spans="1:5" x14ac:dyDescent="0.2">
      <c r="A1193" t="s">
        <v>17260</v>
      </c>
      <c r="B1193" t="s">
        <v>9717</v>
      </c>
      <c r="C1193" t="s">
        <v>9716</v>
      </c>
      <c r="D1193" t="s">
        <v>2308</v>
      </c>
      <c r="E1193" t="s">
        <v>9715</v>
      </c>
    </row>
    <row r="1194" spans="1:5" x14ac:dyDescent="0.2">
      <c r="A1194" t="s">
        <v>9714</v>
      </c>
      <c r="B1194" t="s">
        <v>9713</v>
      </c>
      <c r="C1194" t="s">
        <v>9712</v>
      </c>
      <c r="D1194" t="s">
        <v>606</v>
      </c>
      <c r="E1194" t="s">
        <v>9708</v>
      </c>
    </row>
    <row r="1195" spans="1:5" x14ac:dyDescent="0.2">
      <c r="A1195" t="s">
        <v>9711</v>
      </c>
      <c r="B1195" t="s">
        <v>9710</v>
      </c>
      <c r="C1195" t="s">
        <v>9709</v>
      </c>
      <c r="D1195" t="s">
        <v>2106</v>
      </c>
      <c r="E1195" t="s">
        <v>9708</v>
      </c>
    </row>
    <row r="1196" spans="1:5" x14ac:dyDescent="0.2">
      <c r="A1196" t="s">
        <v>9703</v>
      </c>
      <c r="B1196" t="s">
        <v>9702</v>
      </c>
      <c r="C1196" t="s">
        <v>9701</v>
      </c>
      <c r="D1196" t="s">
        <v>777</v>
      </c>
      <c r="E1196" t="s">
        <v>9700</v>
      </c>
    </row>
    <row r="1197" spans="1:5" x14ac:dyDescent="0.2">
      <c r="A1197" t="s">
        <v>9699</v>
      </c>
      <c r="B1197" t="s">
        <v>9698</v>
      </c>
      <c r="C1197" t="s">
        <v>9697</v>
      </c>
      <c r="D1197" t="s">
        <v>9696</v>
      </c>
      <c r="E1197" t="s">
        <v>9695</v>
      </c>
    </row>
    <row r="1198" spans="1:5" x14ac:dyDescent="0.2">
      <c r="A1198" t="s">
        <v>54</v>
      </c>
      <c r="B1198" t="s">
        <v>18000</v>
      </c>
      <c r="C1198" t="s">
        <v>18001</v>
      </c>
      <c r="D1198" t="s">
        <v>438</v>
      </c>
      <c r="E1198" t="s">
        <v>18002</v>
      </c>
    </row>
    <row r="1199" spans="1:5" x14ac:dyDescent="0.2">
      <c r="A1199" t="s">
        <v>9694</v>
      </c>
      <c r="B1199" t="s">
        <v>9693</v>
      </c>
      <c r="C1199" t="s">
        <v>9692</v>
      </c>
      <c r="D1199" t="s">
        <v>405</v>
      </c>
      <c r="E1199" t="s">
        <v>9691</v>
      </c>
    </row>
    <row r="1200" spans="1:5" x14ac:dyDescent="0.2">
      <c r="A1200" t="s">
        <v>9690</v>
      </c>
      <c r="B1200" t="s">
        <v>9689</v>
      </c>
      <c r="C1200" t="s">
        <v>9688</v>
      </c>
      <c r="D1200" t="s">
        <v>9687</v>
      </c>
      <c r="E1200" t="s">
        <v>9686</v>
      </c>
    </row>
    <row r="1201" spans="1:5" x14ac:dyDescent="0.2">
      <c r="A1201" t="s">
        <v>9685</v>
      </c>
      <c r="B1201" t="s">
        <v>9684</v>
      </c>
      <c r="C1201" t="s">
        <v>9683</v>
      </c>
      <c r="D1201" t="s">
        <v>1517</v>
      </c>
      <c r="E1201" t="s">
        <v>9676</v>
      </c>
    </row>
    <row r="1202" spans="1:5" x14ac:dyDescent="0.2">
      <c r="A1202" t="s">
        <v>9682</v>
      </c>
      <c r="B1202" t="s">
        <v>9681</v>
      </c>
      <c r="C1202" t="s">
        <v>9680</v>
      </c>
      <c r="D1202" t="s">
        <v>4038</v>
      </c>
      <c r="E1202" t="s">
        <v>9676</v>
      </c>
    </row>
    <row r="1203" spans="1:5" x14ac:dyDescent="0.2">
      <c r="A1203" t="s">
        <v>9679</v>
      </c>
      <c r="B1203" t="s">
        <v>9678</v>
      </c>
      <c r="C1203" t="s">
        <v>9677</v>
      </c>
      <c r="D1203" t="s">
        <v>111</v>
      </c>
      <c r="E1203" t="s">
        <v>9676</v>
      </c>
    </row>
    <row r="1204" spans="1:5" x14ac:dyDescent="0.2">
      <c r="A1204" t="s">
        <v>9675</v>
      </c>
      <c r="B1204" t="s">
        <v>9674</v>
      </c>
      <c r="C1204" t="s">
        <v>9673</v>
      </c>
      <c r="D1204" t="s">
        <v>1141</v>
      </c>
      <c r="E1204" t="s">
        <v>9668</v>
      </c>
    </row>
    <row r="1205" spans="1:5" x14ac:dyDescent="0.2">
      <c r="A1205" t="s">
        <v>9672</v>
      </c>
      <c r="B1205" t="s">
        <v>9671</v>
      </c>
      <c r="C1205" t="s">
        <v>9670</v>
      </c>
      <c r="D1205" t="s">
        <v>9669</v>
      </c>
      <c r="E1205" t="s">
        <v>9668</v>
      </c>
    </row>
    <row r="1206" spans="1:5" x14ac:dyDescent="0.2">
      <c r="A1206" t="s">
        <v>9667</v>
      </c>
      <c r="B1206" t="s">
        <v>9666</v>
      </c>
      <c r="C1206" t="s">
        <v>9665</v>
      </c>
      <c r="D1206" t="s">
        <v>187</v>
      </c>
      <c r="E1206" t="s">
        <v>9664</v>
      </c>
    </row>
    <row r="1207" spans="1:5" x14ac:dyDescent="0.2">
      <c r="A1207" t="s">
        <v>9663</v>
      </c>
      <c r="B1207" t="s">
        <v>9662</v>
      </c>
      <c r="C1207" t="s">
        <v>9661</v>
      </c>
      <c r="D1207" t="s">
        <v>9660</v>
      </c>
      <c r="E1207" t="s">
        <v>9659</v>
      </c>
    </row>
    <row r="1208" spans="1:5" x14ac:dyDescent="0.2">
      <c r="A1208" t="s">
        <v>9658</v>
      </c>
      <c r="B1208" t="s">
        <v>9657</v>
      </c>
      <c r="C1208" t="s">
        <v>9656</v>
      </c>
      <c r="D1208" t="s">
        <v>2119</v>
      </c>
      <c r="E1208" t="s">
        <v>9655</v>
      </c>
    </row>
    <row r="1209" spans="1:5" x14ac:dyDescent="0.2">
      <c r="A1209" t="s">
        <v>9654</v>
      </c>
      <c r="B1209" t="s">
        <v>9653</v>
      </c>
      <c r="C1209" t="s">
        <v>9652</v>
      </c>
      <c r="D1209" t="s">
        <v>374</v>
      </c>
      <c r="E1209" t="s">
        <v>9651</v>
      </c>
    </row>
    <row r="1210" spans="1:5" x14ac:dyDescent="0.2">
      <c r="A1210" t="s">
        <v>9650</v>
      </c>
      <c r="B1210" t="s">
        <v>9649</v>
      </c>
      <c r="C1210" t="s">
        <v>9648</v>
      </c>
      <c r="D1210" t="s">
        <v>596</v>
      </c>
      <c r="E1210" t="s">
        <v>9647</v>
      </c>
    </row>
    <row r="1211" spans="1:5" x14ac:dyDescent="0.2">
      <c r="A1211" t="s">
        <v>9646</v>
      </c>
      <c r="B1211" t="s">
        <v>9645</v>
      </c>
      <c r="C1211" t="s">
        <v>9644</v>
      </c>
      <c r="D1211" t="s">
        <v>891</v>
      </c>
      <c r="E1211" t="s">
        <v>9639</v>
      </c>
    </row>
    <row r="1212" spans="1:5" x14ac:dyDescent="0.2">
      <c r="A1212" t="s">
        <v>9643</v>
      </c>
      <c r="B1212" t="s">
        <v>9642</v>
      </c>
      <c r="C1212" t="s">
        <v>9641</v>
      </c>
      <c r="D1212" t="s">
        <v>9640</v>
      </c>
      <c r="E1212" t="s">
        <v>9639</v>
      </c>
    </row>
    <row r="1213" spans="1:5" x14ac:dyDescent="0.2">
      <c r="A1213" t="s">
        <v>9638</v>
      </c>
      <c r="B1213" t="s">
        <v>9637</v>
      </c>
      <c r="C1213" t="s">
        <v>9636</v>
      </c>
      <c r="D1213" t="s">
        <v>405</v>
      </c>
      <c r="E1213" t="s">
        <v>9635</v>
      </c>
    </row>
    <row r="1214" spans="1:5" x14ac:dyDescent="0.2">
      <c r="A1214" t="s">
        <v>9634</v>
      </c>
      <c r="B1214" t="s">
        <v>9633</v>
      </c>
      <c r="C1214" t="s">
        <v>9632</v>
      </c>
      <c r="D1214" t="s">
        <v>7977</v>
      </c>
      <c r="E1214" t="s">
        <v>9628</v>
      </c>
    </row>
    <row r="1215" spans="1:5" x14ac:dyDescent="0.2">
      <c r="A1215" t="s">
        <v>9631</v>
      </c>
      <c r="B1215" t="s">
        <v>9630</v>
      </c>
      <c r="C1215" t="s">
        <v>9629</v>
      </c>
      <c r="D1215" t="s">
        <v>442</v>
      </c>
      <c r="E1215" t="s">
        <v>9628</v>
      </c>
    </row>
    <row r="1216" spans="1:5" x14ac:dyDescent="0.2">
      <c r="A1216" t="s">
        <v>9627</v>
      </c>
      <c r="B1216" t="s">
        <v>9626</v>
      </c>
      <c r="C1216" t="s">
        <v>9625</v>
      </c>
      <c r="D1216" t="s">
        <v>9624</v>
      </c>
      <c r="E1216" t="s">
        <v>9623</v>
      </c>
    </row>
    <row r="1217" spans="1:5" x14ac:dyDescent="0.2">
      <c r="A1217" t="s">
        <v>9622</v>
      </c>
      <c r="B1217" t="s">
        <v>9621</v>
      </c>
      <c r="C1217" t="s">
        <v>9620</v>
      </c>
      <c r="D1217" t="s">
        <v>4166</v>
      </c>
      <c r="E1217" t="s">
        <v>9616</v>
      </c>
    </row>
    <row r="1218" spans="1:5" x14ac:dyDescent="0.2">
      <c r="A1218" t="s">
        <v>9619</v>
      </c>
      <c r="B1218" t="s">
        <v>9618</v>
      </c>
      <c r="C1218" t="s">
        <v>9617</v>
      </c>
      <c r="D1218" t="s">
        <v>1530</v>
      </c>
      <c r="E1218" t="s">
        <v>9616</v>
      </c>
    </row>
    <row r="1219" spans="1:5" x14ac:dyDescent="0.2">
      <c r="A1219" t="s">
        <v>9615</v>
      </c>
      <c r="B1219" t="s">
        <v>9614</v>
      </c>
      <c r="C1219" t="s">
        <v>9613</v>
      </c>
      <c r="D1219" t="s">
        <v>9612</v>
      </c>
      <c r="E1219" t="s">
        <v>9611</v>
      </c>
    </row>
    <row r="1220" spans="1:5" x14ac:dyDescent="0.2">
      <c r="A1220" t="s">
        <v>9610</v>
      </c>
      <c r="B1220" t="s">
        <v>9609</v>
      </c>
      <c r="C1220" t="s">
        <v>16987</v>
      </c>
      <c r="D1220" t="s">
        <v>692</v>
      </c>
      <c r="E1220" t="s">
        <v>9608</v>
      </c>
    </row>
    <row r="1221" spans="1:5" x14ac:dyDescent="0.2">
      <c r="A1221" t="s">
        <v>9607</v>
      </c>
      <c r="B1221" t="s">
        <v>9606</v>
      </c>
      <c r="C1221" t="s">
        <v>9605</v>
      </c>
      <c r="D1221" t="s">
        <v>9604</v>
      </c>
      <c r="E1221" t="s">
        <v>9603</v>
      </c>
    </row>
    <row r="1222" spans="1:5" x14ac:dyDescent="0.2">
      <c r="A1222" t="s">
        <v>9602</v>
      </c>
      <c r="B1222" t="s">
        <v>9601</v>
      </c>
      <c r="C1222" t="s">
        <v>9600</v>
      </c>
      <c r="D1222" t="s">
        <v>7993</v>
      </c>
      <c r="E1222" t="s">
        <v>9599</v>
      </c>
    </row>
    <row r="1223" spans="1:5" x14ac:dyDescent="0.2">
      <c r="A1223" t="s">
        <v>9598</v>
      </c>
      <c r="B1223" t="s">
        <v>9597</v>
      </c>
      <c r="C1223" t="s">
        <v>9596</v>
      </c>
      <c r="D1223" t="s">
        <v>508</v>
      </c>
      <c r="E1223" t="s">
        <v>9595</v>
      </c>
    </row>
    <row r="1224" spans="1:5" x14ac:dyDescent="0.2">
      <c r="A1224" t="s">
        <v>9594</v>
      </c>
      <c r="B1224" t="s">
        <v>9593</v>
      </c>
      <c r="C1224" t="s">
        <v>9592</v>
      </c>
      <c r="D1224" t="s">
        <v>163</v>
      </c>
      <c r="E1224" t="s">
        <v>9591</v>
      </c>
    </row>
    <row r="1225" spans="1:5" x14ac:dyDescent="0.2">
      <c r="A1225" t="s">
        <v>9590</v>
      </c>
      <c r="B1225" t="s">
        <v>9589</v>
      </c>
      <c r="C1225" t="s">
        <v>9588</v>
      </c>
      <c r="D1225" t="s">
        <v>84</v>
      </c>
      <c r="E1225" t="s">
        <v>9587</v>
      </c>
    </row>
    <row r="1226" spans="1:5" x14ac:dyDescent="0.2">
      <c r="A1226" t="s">
        <v>9586</v>
      </c>
      <c r="B1226" t="s">
        <v>9585</v>
      </c>
      <c r="C1226" t="s">
        <v>9584</v>
      </c>
      <c r="D1226" t="s">
        <v>1480</v>
      </c>
      <c r="E1226" t="s">
        <v>9583</v>
      </c>
    </row>
    <row r="1227" spans="1:5" x14ac:dyDescent="0.2">
      <c r="A1227" t="s">
        <v>9582</v>
      </c>
      <c r="B1227" t="s">
        <v>9581</v>
      </c>
      <c r="C1227" t="s">
        <v>9580</v>
      </c>
      <c r="D1227" t="s">
        <v>9579</v>
      </c>
      <c r="E1227" t="s">
        <v>9578</v>
      </c>
    </row>
    <row r="1228" spans="1:5" x14ac:dyDescent="0.2">
      <c r="A1228" t="s">
        <v>9577</v>
      </c>
      <c r="B1228" t="s">
        <v>9576</v>
      </c>
      <c r="C1228" t="s">
        <v>9575</v>
      </c>
      <c r="D1228" t="s">
        <v>248</v>
      </c>
      <c r="E1228" t="s">
        <v>9574</v>
      </c>
    </row>
    <row r="1229" spans="1:5" x14ac:dyDescent="0.2">
      <c r="A1229" t="s">
        <v>9573</v>
      </c>
      <c r="B1229" t="s">
        <v>9572</v>
      </c>
      <c r="C1229" t="s">
        <v>9571</v>
      </c>
      <c r="D1229" t="s">
        <v>111</v>
      </c>
      <c r="E1229" t="s">
        <v>9566</v>
      </c>
    </row>
    <row r="1230" spans="1:5" x14ac:dyDescent="0.2">
      <c r="A1230" t="s">
        <v>9570</v>
      </c>
      <c r="B1230" t="s">
        <v>9569</v>
      </c>
      <c r="C1230" t="s">
        <v>9568</v>
      </c>
      <c r="D1230" t="s">
        <v>9567</v>
      </c>
      <c r="E1230" t="s">
        <v>9566</v>
      </c>
    </row>
    <row r="1231" spans="1:5" x14ac:dyDescent="0.2">
      <c r="A1231" t="s">
        <v>9565</v>
      </c>
      <c r="B1231" t="s">
        <v>9564</v>
      </c>
      <c r="C1231" t="s">
        <v>9563</v>
      </c>
      <c r="D1231" t="s">
        <v>207</v>
      </c>
      <c r="E1231" t="s">
        <v>9562</v>
      </c>
    </row>
    <row r="1232" spans="1:5" x14ac:dyDescent="0.2">
      <c r="A1232" t="s">
        <v>9561</v>
      </c>
      <c r="B1232" t="s">
        <v>9560</v>
      </c>
      <c r="C1232" t="s">
        <v>9559</v>
      </c>
      <c r="D1232" t="s">
        <v>248</v>
      </c>
      <c r="E1232" t="s">
        <v>9558</v>
      </c>
    </row>
    <row r="1233" spans="1:5" x14ac:dyDescent="0.2">
      <c r="A1233" t="s">
        <v>9557</v>
      </c>
      <c r="B1233" t="s">
        <v>9556</v>
      </c>
      <c r="C1233" t="s">
        <v>9555</v>
      </c>
      <c r="D1233" t="s">
        <v>993</v>
      </c>
      <c r="E1233" t="s">
        <v>9554</v>
      </c>
    </row>
    <row r="1234" spans="1:5" x14ac:dyDescent="0.2">
      <c r="A1234" t="s">
        <v>16988</v>
      </c>
      <c r="B1234" t="s">
        <v>16989</v>
      </c>
      <c r="C1234" t="s">
        <v>16990</v>
      </c>
      <c r="D1234" t="s">
        <v>539</v>
      </c>
      <c r="E1234" t="s">
        <v>16991</v>
      </c>
    </row>
    <row r="1235" spans="1:5" x14ac:dyDescent="0.2">
      <c r="A1235" t="s">
        <v>9553</v>
      </c>
      <c r="B1235" t="s">
        <v>9552</v>
      </c>
      <c r="C1235" t="s">
        <v>9551</v>
      </c>
      <c r="D1235" t="s">
        <v>8592</v>
      </c>
      <c r="E1235" t="s">
        <v>9543</v>
      </c>
    </row>
    <row r="1236" spans="1:5" x14ac:dyDescent="0.2">
      <c r="A1236" t="s">
        <v>9550</v>
      </c>
      <c r="B1236" t="s">
        <v>9549</v>
      </c>
      <c r="C1236" t="s">
        <v>9548</v>
      </c>
      <c r="D1236" t="s">
        <v>9547</v>
      </c>
      <c r="E1236" t="s">
        <v>9543</v>
      </c>
    </row>
    <row r="1237" spans="1:5" x14ac:dyDescent="0.2">
      <c r="A1237" t="s">
        <v>9546</v>
      </c>
      <c r="B1237" t="s">
        <v>9545</v>
      </c>
      <c r="C1237" t="s">
        <v>9544</v>
      </c>
      <c r="D1237" t="s">
        <v>1362</v>
      </c>
      <c r="E1237" t="s">
        <v>9543</v>
      </c>
    </row>
    <row r="1238" spans="1:5" x14ac:dyDescent="0.2">
      <c r="A1238" t="s">
        <v>9542</v>
      </c>
      <c r="B1238" t="s">
        <v>9541</v>
      </c>
      <c r="C1238" t="s">
        <v>9540</v>
      </c>
      <c r="D1238" t="s">
        <v>5801</v>
      </c>
      <c r="E1238" t="s">
        <v>9530</v>
      </c>
    </row>
    <row r="1239" spans="1:5" x14ac:dyDescent="0.2">
      <c r="A1239" t="s">
        <v>9539</v>
      </c>
      <c r="B1239" t="s">
        <v>9538</v>
      </c>
      <c r="C1239" t="s">
        <v>9537</v>
      </c>
      <c r="D1239" t="s">
        <v>7496</v>
      </c>
      <c r="E1239" t="s">
        <v>9530</v>
      </c>
    </row>
    <row r="1240" spans="1:5" x14ac:dyDescent="0.2">
      <c r="A1240" t="s">
        <v>9536</v>
      </c>
      <c r="B1240" t="s">
        <v>9535</v>
      </c>
      <c r="C1240" t="s">
        <v>9534</v>
      </c>
      <c r="D1240" t="s">
        <v>6452</v>
      </c>
      <c r="E1240" t="s">
        <v>9530</v>
      </c>
    </row>
    <row r="1241" spans="1:5" x14ac:dyDescent="0.2">
      <c r="A1241" t="s">
        <v>9533</v>
      </c>
      <c r="B1241" t="s">
        <v>9532</v>
      </c>
      <c r="C1241" t="s">
        <v>9531</v>
      </c>
      <c r="D1241" t="s">
        <v>6625</v>
      </c>
      <c r="E1241" t="s">
        <v>9530</v>
      </c>
    </row>
    <row r="1242" spans="1:5" x14ac:dyDescent="0.2">
      <c r="A1242" t="s">
        <v>9529</v>
      </c>
      <c r="B1242" t="s">
        <v>9528</v>
      </c>
      <c r="C1242" t="s">
        <v>9527</v>
      </c>
      <c r="D1242" t="s">
        <v>9526</v>
      </c>
      <c r="E1242" t="s">
        <v>9525</v>
      </c>
    </row>
    <row r="1243" spans="1:5" x14ac:dyDescent="0.2">
      <c r="A1243" t="s">
        <v>9524</v>
      </c>
      <c r="B1243" t="s">
        <v>9523</v>
      </c>
      <c r="C1243" t="s">
        <v>9522</v>
      </c>
      <c r="D1243" t="s">
        <v>9521</v>
      </c>
      <c r="E1243" t="s">
        <v>9520</v>
      </c>
    </row>
    <row r="1244" spans="1:5" x14ac:dyDescent="0.2">
      <c r="A1244" t="s">
        <v>9519</v>
      </c>
      <c r="B1244" t="s">
        <v>9518</v>
      </c>
      <c r="C1244" t="s">
        <v>9517</v>
      </c>
      <c r="D1244" t="s">
        <v>591</v>
      </c>
      <c r="E1244" t="s">
        <v>9510</v>
      </c>
    </row>
    <row r="1245" spans="1:5" x14ac:dyDescent="0.2">
      <c r="A1245" t="s">
        <v>9516</v>
      </c>
      <c r="B1245" t="s">
        <v>9515</v>
      </c>
      <c r="C1245" t="s">
        <v>9514</v>
      </c>
      <c r="D1245" t="s">
        <v>1485</v>
      </c>
      <c r="E1245" t="s">
        <v>9510</v>
      </c>
    </row>
    <row r="1246" spans="1:5" x14ac:dyDescent="0.2">
      <c r="A1246" t="s">
        <v>9513</v>
      </c>
      <c r="B1246" t="s">
        <v>9512</v>
      </c>
      <c r="C1246" t="s">
        <v>9511</v>
      </c>
      <c r="D1246" t="s">
        <v>735</v>
      </c>
      <c r="E1246" t="s">
        <v>9510</v>
      </c>
    </row>
    <row r="1247" spans="1:5" x14ac:dyDescent="0.2">
      <c r="A1247" t="s">
        <v>9509</v>
      </c>
      <c r="B1247" t="s">
        <v>9508</v>
      </c>
      <c r="C1247" t="s">
        <v>9507</v>
      </c>
      <c r="D1247" t="s">
        <v>2515</v>
      </c>
      <c r="E1247" t="s">
        <v>9499</v>
      </c>
    </row>
    <row r="1248" spans="1:5" x14ac:dyDescent="0.2">
      <c r="A1248" t="s">
        <v>9506</v>
      </c>
      <c r="B1248" t="s">
        <v>9505</v>
      </c>
      <c r="C1248" t="s">
        <v>9504</v>
      </c>
      <c r="D1248" t="s">
        <v>9503</v>
      </c>
      <c r="E1248" t="s">
        <v>9499</v>
      </c>
    </row>
    <row r="1249" spans="1:5" x14ac:dyDescent="0.2">
      <c r="A1249" t="s">
        <v>9502</v>
      </c>
      <c r="B1249" t="s">
        <v>9501</v>
      </c>
      <c r="C1249" t="s">
        <v>9500</v>
      </c>
      <c r="D1249" t="s">
        <v>127</v>
      </c>
      <c r="E1249" t="s">
        <v>9499</v>
      </c>
    </row>
    <row r="1250" spans="1:5" x14ac:dyDescent="0.2">
      <c r="A1250" t="s">
        <v>9498</v>
      </c>
      <c r="B1250" t="s">
        <v>9497</v>
      </c>
      <c r="C1250" t="s">
        <v>9496</v>
      </c>
      <c r="D1250" t="s">
        <v>127</v>
      </c>
      <c r="E1250" t="s">
        <v>1146</v>
      </c>
    </row>
    <row r="1251" spans="1:5" x14ac:dyDescent="0.2">
      <c r="A1251" t="s">
        <v>16992</v>
      </c>
      <c r="B1251" t="s">
        <v>9495</v>
      </c>
      <c r="C1251" t="s">
        <v>9494</v>
      </c>
      <c r="D1251" t="s">
        <v>677</v>
      </c>
      <c r="E1251" t="s">
        <v>9493</v>
      </c>
    </row>
    <row r="1252" spans="1:5" x14ac:dyDescent="0.2">
      <c r="A1252" t="s">
        <v>9492</v>
      </c>
      <c r="B1252" t="s">
        <v>9491</v>
      </c>
      <c r="C1252" t="s">
        <v>9490</v>
      </c>
      <c r="D1252" t="s">
        <v>557</v>
      </c>
      <c r="E1252" t="s">
        <v>9489</v>
      </c>
    </row>
    <row r="1253" spans="1:5" x14ac:dyDescent="0.2">
      <c r="A1253" t="s">
        <v>9488</v>
      </c>
      <c r="B1253" t="s">
        <v>9487</v>
      </c>
      <c r="C1253" t="s">
        <v>9486</v>
      </c>
      <c r="D1253" t="s">
        <v>129</v>
      </c>
      <c r="E1253" t="s">
        <v>9485</v>
      </c>
    </row>
    <row r="1254" spans="1:5" x14ac:dyDescent="0.2">
      <c r="A1254" t="s">
        <v>9484</v>
      </c>
      <c r="B1254" t="s">
        <v>9483</v>
      </c>
      <c r="C1254" t="s">
        <v>9482</v>
      </c>
      <c r="D1254" t="s">
        <v>524</v>
      </c>
      <c r="E1254" t="s">
        <v>9481</v>
      </c>
    </row>
    <row r="1255" spans="1:5" x14ac:dyDescent="0.2">
      <c r="A1255" t="s">
        <v>9480</v>
      </c>
      <c r="B1255" t="s">
        <v>9479</v>
      </c>
      <c r="C1255" t="s">
        <v>9478</v>
      </c>
      <c r="D1255" t="s">
        <v>1057</v>
      </c>
      <c r="E1255" t="s">
        <v>9477</v>
      </c>
    </row>
    <row r="1256" spans="1:5" x14ac:dyDescent="0.2">
      <c r="A1256" t="s">
        <v>17261</v>
      </c>
      <c r="B1256" t="s">
        <v>14641</v>
      </c>
      <c r="C1256" t="s">
        <v>14642</v>
      </c>
      <c r="D1256" t="s">
        <v>2106</v>
      </c>
      <c r="E1256" t="s">
        <v>14643</v>
      </c>
    </row>
    <row r="1257" spans="1:5" x14ac:dyDescent="0.2">
      <c r="A1257" t="s">
        <v>9472</v>
      </c>
      <c r="B1257" t="s">
        <v>9471</v>
      </c>
      <c r="C1257" t="s">
        <v>9470</v>
      </c>
      <c r="D1257" t="s">
        <v>9057</v>
      </c>
      <c r="E1257" t="s">
        <v>9469</v>
      </c>
    </row>
    <row r="1258" spans="1:5" x14ac:dyDescent="0.2">
      <c r="A1258" t="s">
        <v>9468</v>
      </c>
      <c r="B1258" t="s">
        <v>9467</v>
      </c>
      <c r="C1258" t="s">
        <v>9466</v>
      </c>
      <c r="D1258" t="s">
        <v>9465</v>
      </c>
      <c r="E1258" t="s">
        <v>9464</v>
      </c>
    </row>
    <row r="1259" spans="1:5" x14ac:dyDescent="0.2">
      <c r="A1259" t="s">
        <v>9463</v>
      </c>
      <c r="B1259" t="s">
        <v>9462</v>
      </c>
      <c r="C1259" t="s">
        <v>9461</v>
      </c>
      <c r="D1259" t="s">
        <v>367</v>
      </c>
      <c r="E1259" t="s">
        <v>4189</v>
      </c>
    </row>
    <row r="1260" spans="1:5" x14ac:dyDescent="0.2">
      <c r="A1260" t="s">
        <v>9460</v>
      </c>
      <c r="B1260" t="s">
        <v>9459</v>
      </c>
      <c r="C1260" t="s">
        <v>9458</v>
      </c>
      <c r="D1260" t="s">
        <v>107</v>
      </c>
      <c r="E1260" t="s">
        <v>9448</v>
      </c>
    </row>
    <row r="1261" spans="1:5" x14ac:dyDescent="0.2">
      <c r="A1261" t="s">
        <v>9457</v>
      </c>
      <c r="B1261" t="s">
        <v>9456</v>
      </c>
      <c r="C1261" t="s">
        <v>9455</v>
      </c>
      <c r="D1261" t="s">
        <v>847</v>
      </c>
      <c r="E1261" t="s">
        <v>9448</v>
      </c>
    </row>
    <row r="1262" spans="1:5" x14ac:dyDescent="0.2">
      <c r="A1262" t="s">
        <v>9454</v>
      </c>
      <c r="B1262" t="s">
        <v>9453</v>
      </c>
      <c r="C1262" t="s">
        <v>9452</v>
      </c>
      <c r="D1262" t="s">
        <v>9057</v>
      </c>
      <c r="E1262" t="s">
        <v>9448</v>
      </c>
    </row>
    <row r="1263" spans="1:5" x14ac:dyDescent="0.2">
      <c r="A1263" t="s">
        <v>9451</v>
      </c>
      <c r="B1263" t="s">
        <v>9450</v>
      </c>
      <c r="C1263" t="s">
        <v>9449</v>
      </c>
      <c r="D1263" t="s">
        <v>2734</v>
      </c>
      <c r="E1263" t="s">
        <v>9448</v>
      </c>
    </row>
    <row r="1264" spans="1:5" x14ac:dyDescent="0.2">
      <c r="A1264" t="s">
        <v>14644</v>
      </c>
      <c r="B1264" t="s">
        <v>14645</v>
      </c>
      <c r="C1264" t="s">
        <v>14646</v>
      </c>
      <c r="D1264" t="s">
        <v>935</v>
      </c>
      <c r="E1264" t="s">
        <v>9448</v>
      </c>
    </row>
    <row r="1265" spans="1:5" x14ac:dyDescent="0.2">
      <c r="A1265" t="s">
        <v>9447</v>
      </c>
      <c r="B1265" t="s">
        <v>9446</v>
      </c>
      <c r="C1265" t="s">
        <v>9445</v>
      </c>
      <c r="D1265" t="s">
        <v>9444</v>
      </c>
      <c r="E1265" t="s">
        <v>9443</v>
      </c>
    </row>
    <row r="1266" spans="1:5" x14ac:dyDescent="0.2">
      <c r="A1266" t="s">
        <v>9442</v>
      </c>
      <c r="B1266" t="s">
        <v>9441</v>
      </c>
      <c r="C1266" t="s">
        <v>9440</v>
      </c>
      <c r="D1266" t="s">
        <v>103</v>
      </c>
      <c r="E1266" t="s">
        <v>9439</v>
      </c>
    </row>
    <row r="1267" spans="1:5" x14ac:dyDescent="0.2">
      <c r="A1267" t="s">
        <v>9438</v>
      </c>
      <c r="B1267" t="s">
        <v>9437</v>
      </c>
      <c r="C1267" t="s">
        <v>9436</v>
      </c>
      <c r="D1267" t="s">
        <v>263</v>
      </c>
      <c r="E1267" t="s">
        <v>9435</v>
      </c>
    </row>
    <row r="1268" spans="1:5" x14ac:dyDescent="0.2">
      <c r="A1268" t="s">
        <v>9434</v>
      </c>
      <c r="B1268" t="s">
        <v>9433</v>
      </c>
      <c r="C1268" t="s">
        <v>9432</v>
      </c>
      <c r="D1268" t="s">
        <v>1220</v>
      </c>
      <c r="E1268" t="s">
        <v>9431</v>
      </c>
    </row>
    <row r="1269" spans="1:5" x14ac:dyDescent="0.2">
      <c r="A1269" t="s">
        <v>9430</v>
      </c>
      <c r="B1269" t="s">
        <v>9429</v>
      </c>
      <c r="C1269" t="s">
        <v>9428</v>
      </c>
      <c r="D1269" t="s">
        <v>248</v>
      </c>
      <c r="E1269" t="s">
        <v>9427</v>
      </c>
    </row>
    <row r="1270" spans="1:5" x14ac:dyDescent="0.2">
      <c r="A1270" t="s">
        <v>9426</v>
      </c>
      <c r="B1270" t="s">
        <v>9425</v>
      </c>
      <c r="C1270" t="s">
        <v>9424</v>
      </c>
      <c r="D1270" t="s">
        <v>478</v>
      </c>
      <c r="E1270" t="s">
        <v>9423</v>
      </c>
    </row>
    <row r="1271" spans="1:5" x14ac:dyDescent="0.2">
      <c r="A1271" t="s">
        <v>9422</v>
      </c>
      <c r="B1271" t="s">
        <v>9421</v>
      </c>
      <c r="C1271" t="s">
        <v>9420</v>
      </c>
      <c r="D1271" t="s">
        <v>9419</v>
      </c>
      <c r="E1271" t="s">
        <v>9418</v>
      </c>
    </row>
    <row r="1272" spans="1:5" x14ac:dyDescent="0.2">
      <c r="A1272" t="s">
        <v>9417</v>
      </c>
      <c r="B1272" t="s">
        <v>9416</v>
      </c>
      <c r="C1272" t="s">
        <v>9415</v>
      </c>
      <c r="D1272" t="s">
        <v>2808</v>
      </c>
      <c r="E1272" t="s">
        <v>9414</v>
      </c>
    </row>
    <row r="1273" spans="1:5" x14ac:dyDescent="0.2">
      <c r="A1273" t="s">
        <v>9413</v>
      </c>
      <c r="B1273" t="s">
        <v>9412</v>
      </c>
      <c r="C1273" t="s">
        <v>9411</v>
      </c>
      <c r="D1273" t="s">
        <v>9410</v>
      </c>
      <c r="E1273" t="s">
        <v>9409</v>
      </c>
    </row>
    <row r="1274" spans="1:5" x14ac:dyDescent="0.2">
      <c r="A1274" t="s">
        <v>9408</v>
      </c>
      <c r="B1274" t="s">
        <v>9407</v>
      </c>
      <c r="C1274" t="s">
        <v>9406</v>
      </c>
      <c r="D1274" t="s">
        <v>7496</v>
      </c>
      <c r="E1274" t="s">
        <v>9405</v>
      </c>
    </row>
    <row r="1275" spans="1:5" x14ac:dyDescent="0.2">
      <c r="A1275" t="s">
        <v>9404</v>
      </c>
      <c r="B1275" t="s">
        <v>9403</v>
      </c>
      <c r="C1275" t="s">
        <v>9402</v>
      </c>
      <c r="D1275" t="s">
        <v>111</v>
      </c>
      <c r="E1275" t="s">
        <v>9401</v>
      </c>
    </row>
    <row r="1276" spans="1:5" x14ac:dyDescent="0.2">
      <c r="A1276" t="s">
        <v>9400</v>
      </c>
      <c r="B1276" t="s">
        <v>9399</v>
      </c>
      <c r="C1276" t="s">
        <v>9398</v>
      </c>
      <c r="D1276" t="s">
        <v>3860</v>
      </c>
      <c r="E1276" t="s">
        <v>9397</v>
      </c>
    </row>
    <row r="1277" spans="1:5" x14ac:dyDescent="0.2">
      <c r="A1277" t="s">
        <v>9396</v>
      </c>
      <c r="B1277" t="s">
        <v>9395</v>
      </c>
      <c r="C1277" t="s">
        <v>9394</v>
      </c>
      <c r="D1277" t="s">
        <v>706</v>
      </c>
      <c r="E1277" t="s">
        <v>9389</v>
      </c>
    </row>
    <row r="1278" spans="1:5" x14ac:dyDescent="0.2">
      <c r="A1278" t="s">
        <v>9393</v>
      </c>
      <c r="B1278" t="s">
        <v>9392</v>
      </c>
      <c r="C1278" t="s">
        <v>9391</v>
      </c>
      <c r="D1278" t="s">
        <v>9390</v>
      </c>
      <c r="E1278" t="s">
        <v>9389</v>
      </c>
    </row>
    <row r="1279" spans="1:5" x14ac:dyDescent="0.2">
      <c r="A1279" t="s">
        <v>14647</v>
      </c>
      <c r="B1279" t="s">
        <v>14648</v>
      </c>
      <c r="C1279" t="s">
        <v>14649</v>
      </c>
      <c r="D1279" t="s">
        <v>2193</v>
      </c>
      <c r="E1279" t="s">
        <v>14650</v>
      </c>
    </row>
    <row r="1280" spans="1:5" x14ac:dyDescent="0.2">
      <c r="A1280" t="s">
        <v>9388</v>
      </c>
      <c r="B1280" t="s">
        <v>9387</v>
      </c>
      <c r="C1280" t="s">
        <v>9386</v>
      </c>
      <c r="D1280" t="s">
        <v>303</v>
      </c>
      <c r="E1280" t="s">
        <v>9385</v>
      </c>
    </row>
    <row r="1281" spans="1:5" x14ac:dyDescent="0.2">
      <c r="A1281" t="s">
        <v>9384</v>
      </c>
      <c r="B1281" t="s">
        <v>9383</v>
      </c>
      <c r="C1281" t="s">
        <v>9382</v>
      </c>
      <c r="D1281" t="s">
        <v>9381</v>
      </c>
      <c r="E1281" t="s">
        <v>9380</v>
      </c>
    </row>
    <row r="1282" spans="1:5" x14ac:dyDescent="0.2">
      <c r="A1282" t="s">
        <v>9379</v>
      </c>
      <c r="B1282" t="s">
        <v>9378</v>
      </c>
      <c r="C1282" t="s">
        <v>9377</v>
      </c>
      <c r="D1282" t="s">
        <v>9376</v>
      </c>
      <c r="E1282" t="s">
        <v>9372</v>
      </c>
    </row>
    <row r="1283" spans="1:5" x14ac:dyDescent="0.2">
      <c r="A1283" t="s">
        <v>9375</v>
      </c>
      <c r="B1283" t="s">
        <v>9374</v>
      </c>
      <c r="C1283" t="s">
        <v>9373</v>
      </c>
      <c r="D1283" t="s">
        <v>5185</v>
      </c>
      <c r="E1283" t="s">
        <v>9372</v>
      </c>
    </row>
    <row r="1284" spans="1:5" x14ac:dyDescent="0.2">
      <c r="A1284" t="s">
        <v>9371</v>
      </c>
      <c r="B1284" t="s">
        <v>9370</v>
      </c>
      <c r="C1284" t="s">
        <v>9369</v>
      </c>
      <c r="D1284" t="s">
        <v>3251</v>
      </c>
      <c r="E1284" t="s">
        <v>9368</v>
      </c>
    </row>
    <row r="1285" spans="1:5" x14ac:dyDescent="0.2">
      <c r="A1285" t="s">
        <v>9367</v>
      </c>
      <c r="B1285" t="s">
        <v>9366</v>
      </c>
      <c r="C1285" t="s">
        <v>9365</v>
      </c>
      <c r="D1285" t="s">
        <v>677</v>
      </c>
      <c r="E1285" t="s">
        <v>9361</v>
      </c>
    </row>
    <row r="1286" spans="1:5" x14ac:dyDescent="0.2">
      <c r="A1286" t="s">
        <v>9364</v>
      </c>
      <c r="B1286" t="s">
        <v>9363</v>
      </c>
      <c r="C1286" t="s">
        <v>9362</v>
      </c>
      <c r="D1286" t="s">
        <v>595</v>
      </c>
      <c r="E1286" t="s">
        <v>9361</v>
      </c>
    </row>
    <row r="1287" spans="1:5" x14ac:dyDescent="0.2">
      <c r="A1287" t="s">
        <v>9360</v>
      </c>
      <c r="B1287" t="s">
        <v>9359</v>
      </c>
      <c r="C1287" t="s">
        <v>9358</v>
      </c>
      <c r="D1287" t="s">
        <v>9357</v>
      </c>
      <c r="E1287" t="s">
        <v>9354</v>
      </c>
    </row>
    <row r="1288" spans="1:5" x14ac:dyDescent="0.2">
      <c r="A1288" t="s">
        <v>16993</v>
      </c>
      <c r="B1288" t="s">
        <v>9356</v>
      </c>
      <c r="C1288" t="s">
        <v>9355</v>
      </c>
      <c r="D1288" t="s">
        <v>363</v>
      </c>
      <c r="E1288" t="s">
        <v>9354</v>
      </c>
    </row>
    <row r="1289" spans="1:5" x14ac:dyDescent="0.2">
      <c r="A1289" t="s">
        <v>9353</v>
      </c>
      <c r="B1289" t="s">
        <v>9352</v>
      </c>
      <c r="C1289" t="s">
        <v>9351</v>
      </c>
      <c r="D1289" t="s">
        <v>1225</v>
      </c>
      <c r="E1289" t="s">
        <v>9348</v>
      </c>
    </row>
    <row r="1290" spans="1:5" x14ac:dyDescent="0.2">
      <c r="A1290" t="s">
        <v>9347</v>
      </c>
      <c r="B1290" t="s">
        <v>9346</v>
      </c>
      <c r="C1290" t="s">
        <v>9345</v>
      </c>
      <c r="D1290" t="s">
        <v>3823</v>
      </c>
      <c r="E1290" t="s">
        <v>9344</v>
      </c>
    </row>
    <row r="1291" spans="1:5" x14ac:dyDescent="0.2">
      <c r="A1291" t="s">
        <v>9343</v>
      </c>
      <c r="B1291" t="s">
        <v>9342</v>
      </c>
      <c r="C1291" t="s">
        <v>9341</v>
      </c>
      <c r="D1291" t="s">
        <v>187</v>
      </c>
      <c r="E1291" t="s">
        <v>9340</v>
      </c>
    </row>
    <row r="1292" spans="1:5" x14ac:dyDescent="0.2">
      <c r="A1292" t="s">
        <v>9339</v>
      </c>
      <c r="B1292" t="s">
        <v>9338</v>
      </c>
      <c r="C1292" t="s">
        <v>9337</v>
      </c>
      <c r="D1292" t="s">
        <v>591</v>
      </c>
      <c r="E1292" t="s">
        <v>9333</v>
      </c>
    </row>
    <row r="1293" spans="1:5" x14ac:dyDescent="0.2">
      <c r="A1293" t="s">
        <v>9336</v>
      </c>
      <c r="B1293" t="s">
        <v>9335</v>
      </c>
      <c r="C1293" t="s">
        <v>9334</v>
      </c>
      <c r="D1293" t="s">
        <v>103</v>
      </c>
      <c r="E1293" t="s">
        <v>9333</v>
      </c>
    </row>
    <row r="1294" spans="1:5" x14ac:dyDescent="0.2">
      <c r="A1294" t="s">
        <v>9332</v>
      </c>
      <c r="B1294" t="s">
        <v>9331</v>
      </c>
      <c r="C1294" t="s">
        <v>9330</v>
      </c>
      <c r="D1294" t="s">
        <v>107</v>
      </c>
      <c r="E1294" t="s">
        <v>9329</v>
      </c>
    </row>
    <row r="1295" spans="1:5" x14ac:dyDescent="0.2">
      <c r="A1295" t="s">
        <v>9328</v>
      </c>
      <c r="B1295" t="s">
        <v>9327</v>
      </c>
      <c r="C1295" t="s">
        <v>9326</v>
      </c>
      <c r="D1295" t="s">
        <v>516</v>
      </c>
      <c r="E1295" t="s">
        <v>9325</v>
      </c>
    </row>
    <row r="1296" spans="1:5" x14ac:dyDescent="0.2">
      <c r="A1296" t="s">
        <v>9324</v>
      </c>
      <c r="B1296" t="s">
        <v>9323</v>
      </c>
      <c r="C1296" t="s">
        <v>9322</v>
      </c>
      <c r="D1296" t="s">
        <v>478</v>
      </c>
      <c r="E1296" t="s">
        <v>9321</v>
      </c>
    </row>
    <row r="1297" spans="1:5" x14ac:dyDescent="0.2">
      <c r="A1297" t="s">
        <v>9320</v>
      </c>
      <c r="B1297" t="s">
        <v>9319</v>
      </c>
      <c r="C1297" t="s">
        <v>9318</v>
      </c>
      <c r="D1297" t="s">
        <v>9317</v>
      </c>
      <c r="E1297" t="s">
        <v>9316</v>
      </c>
    </row>
    <row r="1298" spans="1:5" x14ac:dyDescent="0.2">
      <c r="A1298" t="s">
        <v>9311</v>
      </c>
      <c r="B1298" t="s">
        <v>9310</v>
      </c>
      <c r="C1298" t="s">
        <v>9309</v>
      </c>
      <c r="D1298" t="s">
        <v>123</v>
      </c>
      <c r="E1298" t="s">
        <v>9308</v>
      </c>
    </row>
    <row r="1299" spans="1:5" x14ac:dyDescent="0.2">
      <c r="A1299" t="s">
        <v>17424</v>
      </c>
      <c r="B1299" t="s">
        <v>9307</v>
      </c>
      <c r="C1299" t="s">
        <v>9306</v>
      </c>
      <c r="D1299" t="s">
        <v>3758</v>
      </c>
      <c r="E1299" t="s">
        <v>9305</v>
      </c>
    </row>
    <row r="1300" spans="1:5" x14ac:dyDescent="0.2">
      <c r="A1300" t="s">
        <v>9304</v>
      </c>
      <c r="B1300" t="s">
        <v>9303</v>
      </c>
      <c r="C1300" t="s">
        <v>9302</v>
      </c>
      <c r="D1300" t="s">
        <v>543</v>
      </c>
      <c r="E1300" t="s">
        <v>9301</v>
      </c>
    </row>
    <row r="1301" spans="1:5" x14ac:dyDescent="0.2">
      <c r="A1301" t="s">
        <v>9300</v>
      </c>
      <c r="B1301" t="s">
        <v>9299</v>
      </c>
      <c r="C1301" t="s">
        <v>9298</v>
      </c>
      <c r="D1301" t="s">
        <v>9297</v>
      </c>
      <c r="E1301" t="s">
        <v>9296</v>
      </c>
    </row>
    <row r="1302" spans="1:5" x14ac:dyDescent="0.2">
      <c r="A1302" t="s">
        <v>9295</v>
      </c>
      <c r="B1302" t="s">
        <v>9294</v>
      </c>
      <c r="C1302" t="s">
        <v>9293</v>
      </c>
      <c r="D1302" t="s">
        <v>282</v>
      </c>
      <c r="E1302" t="s">
        <v>9292</v>
      </c>
    </row>
    <row r="1303" spans="1:5" x14ac:dyDescent="0.2">
      <c r="A1303" t="s">
        <v>9291</v>
      </c>
      <c r="B1303" t="s">
        <v>9290</v>
      </c>
      <c r="C1303" t="s">
        <v>9289</v>
      </c>
      <c r="D1303" t="s">
        <v>103</v>
      </c>
      <c r="E1303" t="s">
        <v>9288</v>
      </c>
    </row>
    <row r="1304" spans="1:5" x14ac:dyDescent="0.2">
      <c r="A1304" t="s">
        <v>9287</v>
      </c>
      <c r="B1304" t="s">
        <v>9286</v>
      </c>
      <c r="C1304" t="s">
        <v>9285</v>
      </c>
      <c r="D1304" t="s">
        <v>2021</v>
      </c>
      <c r="E1304" t="s">
        <v>9284</v>
      </c>
    </row>
    <row r="1305" spans="1:5" x14ac:dyDescent="0.2">
      <c r="A1305" t="s">
        <v>9283</v>
      </c>
      <c r="B1305" t="s">
        <v>9282</v>
      </c>
      <c r="C1305" t="s">
        <v>9281</v>
      </c>
      <c r="D1305" t="s">
        <v>1414</v>
      </c>
      <c r="E1305" t="s">
        <v>5659</v>
      </c>
    </row>
    <row r="1306" spans="1:5" x14ac:dyDescent="0.2">
      <c r="A1306" t="s">
        <v>9280</v>
      </c>
      <c r="B1306" t="s">
        <v>9279</v>
      </c>
      <c r="C1306" t="s">
        <v>9278</v>
      </c>
      <c r="D1306" t="s">
        <v>9277</v>
      </c>
      <c r="E1306" t="s">
        <v>9276</v>
      </c>
    </row>
    <row r="1307" spans="1:5" x14ac:dyDescent="0.2">
      <c r="A1307" t="s">
        <v>9275</v>
      </c>
      <c r="B1307" t="s">
        <v>9274</v>
      </c>
      <c r="C1307" t="s">
        <v>9273</v>
      </c>
      <c r="D1307" t="s">
        <v>765</v>
      </c>
      <c r="E1307" t="s">
        <v>9261</v>
      </c>
    </row>
    <row r="1308" spans="1:5" x14ac:dyDescent="0.2">
      <c r="A1308" t="s">
        <v>9272</v>
      </c>
      <c r="B1308" t="s">
        <v>9271</v>
      </c>
      <c r="C1308" t="s">
        <v>9270</v>
      </c>
      <c r="D1308" t="s">
        <v>500</v>
      </c>
      <c r="E1308" t="s">
        <v>9261</v>
      </c>
    </row>
    <row r="1309" spans="1:5" x14ac:dyDescent="0.2">
      <c r="A1309" t="s">
        <v>9269</v>
      </c>
      <c r="B1309" t="s">
        <v>9268</v>
      </c>
      <c r="C1309" t="s">
        <v>9267</v>
      </c>
      <c r="D1309" t="s">
        <v>9266</v>
      </c>
      <c r="E1309" t="s">
        <v>9261</v>
      </c>
    </row>
    <row r="1310" spans="1:5" x14ac:dyDescent="0.2">
      <c r="A1310" t="s">
        <v>9265</v>
      </c>
      <c r="B1310" t="s">
        <v>9264</v>
      </c>
      <c r="C1310" t="s">
        <v>9263</v>
      </c>
      <c r="D1310" t="s">
        <v>9262</v>
      </c>
      <c r="E1310" t="s">
        <v>9261</v>
      </c>
    </row>
    <row r="1311" spans="1:5" x14ac:dyDescent="0.2">
      <c r="A1311" t="s">
        <v>9260</v>
      </c>
      <c r="B1311" t="s">
        <v>9259</v>
      </c>
      <c r="C1311" t="s">
        <v>9258</v>
      </c>
      <c r="D1311" t="s">
        <v>813</v>
      </c>
      <c r="E1311" t="s">
        <v>9257</v>
      </c>
    </row>
    <row r="1312" spans="1:5" x14ac:dyDescent="0.2">
      <c r="A1312" t="s">
        <v>9256</v>
      </c>
      <c r="B1312" t="s">
        <v>9255</v>
      </c>
      <c r="C1312" t="s">
        <v>9254</v>
      </c>
      <c r="D1312" t="s">
        <v>524</v>
      </c>
      <c r="E1312" t="s">
        <v>9250</v>
      </c>
    </row>
    <row r="1313" spans="1:5" x14ac:dyDescent="0.2">
      <c r="A1313" t="s">
        <v>9253</v>
      </c>
      <c r="B1313" t="s">
        <v>9252</v>
      </c>
      <c r="C1313" t="s">
        <v>9251</v>
      </c>
      <c r="D1313" t="s">
        <v>103</v>
      </c>
      <c r="E1313" t="s">
        <v>9250</v>
      </c>
    </row>
    <row r="1314" spans="1:5" x14ac:dyDescent="0.2">
      <c r="A1314" t="s">
        <v>9245</v>
      </c>
      <c r="B1314" t="s">
        <v>9244</v>
      </c>
      <c r="C1314" t="s">
        <v>9243</v>
      </c>
      <c r="D1314" t="s">
        <v>103</v>
      </c>
      <c r="E1314" t="s">
        <v>9242</v>
      </c>
    </row>
    <row r="1315" spans="1:5" x14ac:dyDescent="0.2">
      <c r="A1315" t="s">
        <v>9241</v>
      </c>
      <c r="B1315" t="s">
        <v>9240</v>
      </c>
      <c r="C1315" t="s">
        <v>9239</v>
      </c>
      <c r="D1315" t="s">
        <v>133</v>
      </c>
      <c r="E1315" t="s">
        <v>9238</v>
      </c>
    </row>
    <row r="1316" spans="1:5" x14ac:dyDescent="0.2">
      <c r="A1316" t="s">
        <v>9237</v>
      </c>
      <c r="B1316" t="s">
        <v>9236</v>
      </c>
      <c r="C1316" t="s">
        <v>9235</v>
      </c>
      <c r="D1316" t="s">
        <v>4536</v>
      </c>
      <c r="E1316" t="s">
        <v>9234</v>
      </c>
    </row>
    <row r="1317" spans="1:5" x14ac:dyDescent="0.2">
      <c r="A1317" t="s">
        <v>9233</v>
      </c>
      <c r="B1317" t="s">
        <v>9232</v>
      </c>
      <c r="C1317" t="s">
        <v>9231</v>
      </c>
      <c r="D1317" t="s">
        <v>482</v>
      </c>
      <c r="E1317" t="s">
        <v>9230</v>
      </c>
    </row>
    <row r="1318" spans="1:5" x14ac:dyDescent="0.2">
      <c r="A1318" t="s">
        <v>14651</v>
      </c>
      <c r="B1318" t="s">
        <v>14340</v>
      </c>
      <c r="C1318" t="s">
        <v>14341</v>
      </c>
      <c r="D1318" t="s">
        <v>595</v>
      </c>
      <c r="E1318" t="s">
        <v>14342</v>
      </c>
    </row>
    <row r="1319" spans="1:5" x14ac:dyDescent="0.2">
      <c r="A1319" t="s">
        <v>9229</v>
      </c>
      <c r="B1319" t="s">
        <v>9228</v>
      </c>
      <c r="C1319" t="s">
        <v>9227</v>
      </c>
      <c r="D1319" t="s">
        <v>1880</v>
      </c>
      <c r="E1319" t="s">
        <v>9226</v>
      </c>
    </row>
    <row r="1320" spans="1:5" x14ac:dyDescent="0.2">
      <c r="A1320" t="s">
        <v>16994</v>
      </c>
      <c r="B1320" t="s">
        <v>16995</v>
      </c>
      <c r="C1320" t="s">
        <v>16996</v>
      </c>
      <c r="D1320" t="s">
        <v>606</v>
      </c>
      <c r="E1320" t="s">
        <v>16997</v>
      </c>
    </row>
    <row r="1321" spans="1:5" x14ac:dyDescent="0.2">
      <c r="A1321" t="s">
        <v>9225</v>
      </c>
      <c r="B1321" t="s">
        <v>9224</v>
      </c>
      <c r="C1321" t="s">
        <v>9223</v>
      </c>
      <c r="D1321" t="s">
        <v>9222</v>
      </c>
      <c r="E1321" t="s">
        <v>9221</v>
      </c>
    </row>
    <row r="1322" spans="1:5" x14ac:dyDescent="0.2">
      <c r="A1322" t="s">
        <v>9220</v>
      </c>
      <c r="B1322" t="s">
        <v>9219</v>
      </c>
      <c r="C1322" t="s">
        <v>9218</v>
      </c>
      <c r="D1322" t="s">
        <v>129</v>
      </c>
      <c r="E1322" t="s">
        <v>9217</v>
      </c>
    </row>
    <row r="1323" spans="1:5" x14ac:dyDescent="0.2">
      <c r="A1323" t="s">
        <v>9216</v>
      </c>
      <c r="B1323" t="s">
        <v>9215</v>
      </c>
      <c r="C1323" t="s">
        <v>9214</v>
      </c>
      <c r="D1323" t="s">
        <v>253</v>
      </c>
      <c r="E1323" t="s">
        <v>9213</v>
      </c>
    </row>
    <row r="1324" spans="1:5" x14ac:dyDescent="0.2">
      <c r="A1324" t="s">
        <v>9212</v>
      </c>
      <c r="B1324" t="s">
        <v>9211</v>
      </c>
      <c r="C1324" t="s">
        <v>9210</v>
      </c>
      <c r="D1324" t="s">
        <v>9209</v>
      </c>
      <c r="E1324" t="s">
        <v>9208</v>
      </c>
    </row>
    <row r="1325" spans="1:5" x14ac:dyDescent="0.2">
      <c r="A1325" t="s">
        <v>9203</v>
      </c>
      <c r="B1325" t="s">
        <v>9202</v>
      </c>
      <c r="C1325" t="s">
        <v>9201</v>
      </c>
      <c r="D1325" t="s">
        <v>478</v>
      </c>
      <c r="E1325" t="s">
        <v>9200</v>
      </c>
    </row>
    <row r="1326" spans="1:5" x14ac:dyDescent="0.2">
      <c r="A1326" t="s">
        <v>9199</v>
      </c>
      <c r="B1326" t="s">
        <v>9198</v>
      </c>
      <c r="C1326" t="s">
        <v>9197</v>
      </c>
      <c r="D1326" t="s">
        <v>1499</v>
      </c>
      <c r="E1326" t="s">
        <v>9196</v>
      </c>
    </row>
    <row r="1327" spans="1:5" x14ac:dyDescent="0.2">
      <c r="A1327" t="s">
        <v>9195</v>
      </c>
      <c r="B1327" t="s">
        <v>9194</v>
      </c>
      <c r="C1327" t="s">
        <v>9193</v>
      </c>
      <c r="D1327" t="s">
        <v>9192</v>
      </c>
      <c r="E1327" t="s">
        <v>9191</v>
      </c>
    </row>
    <row r="1328" spans="1:5" x14ac:dyDescent="0.2">
      <c r="A1328" t="s">
        <v>9190</v>
      </c>
      <c r="B1328" t="s">
        <v>9189</v>
      </c>
      <c r="C1328" t="s">
        <v>9188</v>
      </c>
      <c r="D1328" t="s">
        <v>1830</v>
      </c>
      <c r="E1328" t="s">
        <v>9168</v>
      </c>
    </row>
    <row r="1329" spans="1:5" x14ac:dyDescent="0.2">
      <c r="A1329" t="s">
        <v>14652</v>
      </c>
      <c r="B1329" t="s">
        <v>14423</v>
      </c>
      <c r="C1329" t="s">
        <v>14424</v>
      </c>
      <c r="D1329" t="s">
        <v>1485</v>
      </c>
      <c r="E1329" t="s">
        <v>9168</v>
      </c>
    </row>
    <row r="1330" spans="1:5" x14ac:dyDescent="0.2">
      <c r="A1330" t="s">
        <v>14652</v>
      </c>
      <c r="B1330" t="s">
        <v>14425</v>
      </c>
      <c r="C1330" t="s">
        <v>14424</v>
      </c>
      <c r="D1330" t="s">
        <v>1485</v>
      </c>
      <c r="E1330" t="s">
        <v>9168</v>
      </c>
    </row>
    <row r="1331" spans="1:5" x14ac:dyDescent="0.2">
      <c r="A1331" t="s">
        <v>9187</v>
      </c>
      <c r="B1331" t="s">
        <v>9186</v>
      </c>
      <c r="C1331" t="s">
        <v>9185</v>
      </c>
      <c r="D1331" t="s">
        <v>248</v>
      </c>
      <c r="E1331" t="s">
        <v>9168</v>
      </c>
    </row>
    <row r="1332" spans="1:5" x14ac:dyDescent="0.2">
      <c r="A1332" t="s">
        <v>9181</v>
      </c>
      <c r="B1332" t="s">
        <v>9180</v>
      </c>
      <c r="C1332" t="s">
        <v>9179</v>
      </c>
      <c r="D1332" t="s">
        <v>9178</v>
      </c>
      <c r="E1332" t="s">
        <v>9168</v>
      </c>
    </row>
    <row r="1333" spans="1:5" x14ac:dyDescent="0.2">
      <c r="A1333" t="s">
        <v>9177</v>
      </c>
      <c r="B1333" t="s">
        <v>9176</v>
      </c>
      <c r="C1333" t="s">
        <v>9175</v>
      </c>
      <c r="D1333" t="s">
        <v>3845</v>
      </c>
      <c r="E1333" t="s">
        <v>9168</v>
      </c>
    </row>
    <row r="1334" spans="1:5" x14ac:dyDescent="0.2">
      <c r="A1334" t="s">
        <v>9174</v>
      </c>
      <c r="B1334" t="s">
        <v>9173</v>
      </c>
      <c r="C1334" t="s">
        <v>9172</v>
      </c>
      <c r="D1334" t="s">
        <v>1407</v>
      </c>
      <c r="E1334" t="s">
        <v>9168</v>
      </c>
    </row>
    <row r="1335" spans="1:5" x14ac:dyDescent="0.2">
      <c r="A1335" t="s">
        <v>9171</v>
      </c>
      <c r="B1335" t="s">
        <v>9170</v>
      </c>
      <c r="C1335" t="s">
        <v>9169</v>
      </c>
      <c r="D1335" t="s">
        <v>442</v>
      </c>
      <c r="E1335" t="s">
        <v>9168</v>
      </c>
    </row>
    <row r="1336" spans="1:5" x14ac:dyDescent="0.2">
      <c r="A1336" t="s">
        <v>9167</v>
      </c>
      <c r="B1336" t="s">
        <v>9166</v>
      </c>
      <c r="C1336" t="s">
        <v>9165</v>
      </c>
      <c r="D1336" t="s">
        <v>508</v>
      </c>
      <c r="E1336" t="s">
        <v>9164</v>
      </c>
    </row>
    <row r="1337" spans="1:5" x14ac:dyDescent="0.2">
      <c r="A1337" t="s">
        <v>9163</v>
      </c>
      <c r="B1337" t="s">
        <v>9162</v>
      </c>
      <c r="C1337" t="s">
        <v>9161</v>
      </c>
      <c r="D1337" t="s">
        <v>5300</v>
      </c>
      <c r="E1337" t="s">
        <v>9160</v>
      </c>
    </row>
    <row r="1338" spans="1:5" x14ac:dyDescent="0.2">
      <c r="A1338" t="s">
        <v>9159</v>
      </c>
      <c r="B1338" t="s">
        <v>9158</v>
      </c>
      <c r="C1338" t="s">
        <v>9157</v>
      </c>
      <c r="D1338" t="s">
        <v>3584</v>
      </c>
      <c r="E1338" t="s">
        <v>9156</v>
      </c>
    </row>
    <row r="1339" spans="1:5" x14ac:dyDescent="0.2">
      <c r="A1339" t="s">
        <v>17262</v>
      </c>
      <c r="B1339" t="s">
        <v>16998</v>
      </c>
      <c r="C1339" t="s">
        <v>16999</v>
      </c>
      <c r="D1339" t="s">
        <v>1116</v>
      </c>
      <c r="E1339" t="s">
        <v>9148</v>
      </c>
    </row>
    <row r="1340" spans="1:5" x14ac:dyDescent="0.2">
      <c r="A1340" t="s">
        <v>9155</v>
      </c>
      <c r="B1340" t="s">
        <v>9154</v>
      </c>
      <c r="C1340" t="s">
        <v>9153</v>
      </c>
      <c r="D1340" t="s">
        <v>2734</v>
      </c>
      <c r="E1340" t="s">
        <v>9148</v>
      </c>
    </row>
    <row r="1341" spans="1:5" x14ac:dyDescent="0.2">
      <c r="A1341" t="s">
        <v>9152</v>
      </c>
      <c r="B1341" t="s">
        <v>9151</v>
      </c>
      <c r="C1341" t="s">
        <v>9150</v>
      </c>
      <c r="D1341" t="s">
        <v>9149</v>
      </c>
      <c r="E1341" t="s">
        <v>9148</v>
      </c>
    </row>
    <row r="1342" spans="1:5" x14ac:dyDescent="0.2">
      <c r="A1342" t="s">
        <v>9147</v>
      </c>
      <c r="B1342" t="s">
        <v>9146</v>
      </c>
      <c r="C1342" t="s">
        <v>9145</v>
      </c>
      <c r="D1342" t="s">
        <v>9144</v>
      </c>
      <c r="E1342" t="s">
        <v>9143</v>
      </c>
    </row>
    <row r="1343" spans="1:5" x14ac:dyDescent="0.2">
      <c r="A1343" t="s">
        <v>9142</v>
      </c>
      <c r="B1343" t="s">
        <v>9141</v>
      </c>
      <c r="C1343" t="s">
        <v>9140</v>
      </c>
      <c r="D1343" t="s">
        <v>3593</v>
      </c>
      <c r="E1343" t="s">
        <v>9139</v>
      </c>
    </row>
    <row r="1344" spans="1:5" x14ac:dyDescent="0.2">
      <c r="A1344" t="s">
        <v>9138</v>
      </c>
      <c r="B1344" t="s">
        <v>9137</v>
      </c>
      <c r="C1344" t="s">
        <v>9136</v>
      </c>
      <c r="D1344" t="s">
        <v>813</v>
      </c>
      <c r="E1344" t="s">
        <v>9135</v>
      </c>
    </row>
    <row r="1345" spans="1:5" x14ac:dyDescent="0.2">
      <c r="A1345" t="s">
        <v>9134</v>
      </c>
      <c r="B1345" t="s">
        <v>9133</v>
      </c>
      <c r="C1345" t="s">
        <v>9132</v>
      </c>
      <c r="D1345" t="s">
        <v>147</v>
      </c>
      <c r="E1345" t="s">
        <v>9131</v>
      </c>
    </row>
    <row r="1346" spans="1:5" x14ac:dyDescent="0.2">
      <c r="A1346" t="s">
        <v>9130</v>
      </c>
      <c r="B1346" t="s">
        <v>9129</v>
      </c>
      <c r="C1346" t="s">
        <v>9128</v>
      </c>
      <c r="D1346" t="s">
        <v>147</v>
      </c>
      <c r="E1346" t="s">
        <v>9127</v>
      </c>
    </row>
    <row r="1347" spans="1:5" x14ac:dyDescent="0.2">
      <c r="A1347" t="s">
        <v>9126</v>
      </c>
      <c r="B1347" t="s">
        <v>9125</v>
      </c>
      <c r="C1347" t="s">
        <v>9124</v>
      </c>
      <c r="D1347" t="s">
        <v>9123</v>
      </c>
      <c r="E1347" t="s">
        <v>9122</v>
      </c>
    </row>
    <row r="1348" spans="1:5" x14ac:dyDescent="0.2">
      <c r="A1348" t="s">
        <v>9121</v>
      </c>
      <c r="B1348" t="s">
        <v>9120</v>
      </c>
      <c r="C1348" t="s">
        <v>9119</v>
      </c>
      <c r="D1348" t="s">
        <v>147</v>
      </c>
      <c r="E1348" t="s">
        <v>9118</v>
      </c>
    </row>
    <row r="1349" spans="1:5" x14ac:dyDescent="0.2">
      <c r="A1349" t="s">
        <v>9117</v>
      </c>
      <c r="B1349" t="s">
        <v>9116</v>
      </c>
      <c r="C1349" t="s">
        <v>9115</v>
      </c>
      <c r="D1349" t="s">
        <v>147</v>
      </c>
      <c r="E1349" t="s">
        <v>9114</v>
      </c>
    </row>
    <row r="1350" spans="1:5" x14ac:dyDescent="0.2">
      <c r="A1350" t="s">
        <v>9113</v>
      </c>
      <c r="B1350" t="s">
        <v>9112</v>
      </c>
      <c r="C1350" t="s">
        <v>9111</v>
      </c>
      <c r="D1350" t="s">
        <v>240</v>
      </c>
      <c r="E1350" t="s">
        <v>9110</v>
      </c>
    </row>
    <row r="1351" spans="1:5" x14ac:dyDescent="0.2">
      <c r="A1351" t="s">
        <v>9109</v>
      </c>
      <c r="B1351" t="s">
        <v>9108</v>
      </c>
      <c r="C1351" t="s">
        <v>9107</v>
      </c>
      <c r="D1351" t="s">
        <v>9106</v>
      </c>
      <c r="E1351" t="s">
        <v>9102</v>
      </c>
    </row>
    <row r="1352" spans="1:5" x14ac:dyDescent="0.2">
      <c r="A1352" t="s">
        <v>9105</v>
      </c>
      <c r="B1352" t="s">
        <v>9104</v>
      </c>
      <c r="C1352" t="s">
        <v>9103</v>
      </c>
      <c r="D1352" t="s">
        <v>282</v>
      </c>
      <c r="E1352" t="s">
        <v>9102</v>
      </c>
    </row>
    <row r="1353" spans="1:5" x14ac:dyDescent="0.2">
      <c r="A1353" t="s">
        <v>9101</v>
      </c>
      <c r="B1353" t="s">
        <v>9100</v>
      </c>
      <c r="C1353" t="s">
        <v>9099</v>
      </c>
      <c r="D1353" t="s">
        <v>173</v>
      </c>
      <c r="E1353" t="s">
        <v>9098</v>
      </c>
    </row>
    <row r="1354" spans="1:5" x14ac:dyDescent="0.2">
      <c r="A1354" t="s">
        <v>9097</v>
      </c>
      <c r="B1354" t="s">
        <v>9096</v>
      </c>
      <c r="C1354" t="s">
        <v>9095</v>
      </c>
      <c r="D1354" t="s">
        <v>634</v>
      </c>
      <c r="E1354" t="s">
        <v>9094</v>
      </c>
    </row>
    <row r="1355" spans="1:5" x14ac:dyDescent="0.2">
      <c r="A1355" t="s">
        <v>9093</v>
      </c>
      <c r="B1355" t="s">
        <v>9092</v>
      </c>
      <c r="C1355" t="s">
        <v>9091</v>
      </c>
      <c r="D1355" t="s">
        <v>129</v>
      </c>
      <c r="E1355" t="s">
        <v>9090</v>
      </c>
    </row>
    <row r="1356" spans="1:5" x14ac:dyDescent="0.2">
      <c r="A1356" t="s">
        <v>9085</v>
      </c>
      <c r="B1356" t="s">
        <v>9084</v>
      </c>
      <c r="C1356" t="s">
        <v>9083</v>
      </c>
      <c r="D1356" t="s">
        <v>726</v>
      </c>
      <c r="E1356" t="s">
        <v>9082</v>
      </c>
    </row>
    <row r="1357" spans="1:5" x14ac:dyDescent="0.2">
      <c r="A1357" t="s">
        <v>9081</v>
      </c>
      <c r="B1357" t="s">
        <v>9080</v>
      </c>
      <c r="C1357" t="s">
        <v>17425</v>
      </c>
      <c r="D1357" t="s">
        <v>348</v>
      </c>
      <c r="E1357" t="s">
        <v>9079</v>
      </c>
    </row>
    <row r="1358" spans="1:5" x14ac:dyDescent="0.2">
      <c r="A1358" t="s">
        <v>9078</v>
      </c>
      <c r="B1358" t="s">
        <v>9077</v>
      </c>
      <c r="C1358" t="s">
        <v>9076</v>
      </c>
      <c r="D1358" t="s">
        <v>9075</v>
      </c>
      <c r="E1358" t="s">
        <v>9074</v>
      </c>
    </row>
    <row r="1359" spans="1:5" x14ac:dyDescent="0.2">
      <c r="A1359" t="s">
        <v>9073</v>
      </c>
      <c r="B1359" t="s">
        <v>9072</v>
      </c>
      <c r="C1359" t="s">
        <v>9071</v>
      </c>
      <c r="D1359" t="s">
        <v>9070</v>
      </c>
      <c r="E1359" t="s">
        <v>9069</v>
      </c>
    </row>
    <row r="1360" spans="1:5" x14ac:dyDescent="0.2">
      <c r="A1360" t="s">
        <v>9068</v>
      </c>
      <c r="B1360" t="s">
        <v>9067</v>
      </c>
      <c r="C1360" t="s">
        <v>9066</v>
      </c>
      <c r="D1360" t="s">
        <v>478</v>
      </c>
      <c r="E1360" t="s">
        <v>9018</v>
      </c>
    </row>
    <row r="1361" spans="1:5" x14ac:dyDescent="0.2">
      <c r="A1361" t="s">
        <v>9065</v>
      </c>
      <c r="B1361" t="s">
        <v>9064</v>
      </c>
      <c r="C1361" t="s">
        <v>9063</v>
      </c>
      <c r="D1361" t="s">
        <v>543</v>
      </c>
      <c r="E1361" t="s">
        <v>9018</v>
      </c>
    </row>
    <row r="1362" spans="1:5" x14ac:dyDescent="0.2">
      <c r="A1362" t="s">
        <v>9062</v>
      </c>
      <c r="B1362" t="s">
        <v>9061</v>
      </c>
      <c r="C1362" t="s">
        <v>9063</v>
      </c>
      <c r="D1362" t="s">
        <v>543</v>
      </c>
      <c r="E1362" t="s">
        <v>9018</v>
      </c>
    </row>
    <row r="1363" spans="1:5" x14ac:dyDescent="0.2">
      <c r="A1363" t="s">
        <v>9060</v>
      </c>
      <c r="B1363" t="s">
        <v>9059</v>
      </c>
      <c r="C1363" t="s">
        <v>9058</v>
      </c>
      <c r="D1363" t="s">
        <v>9057</v>
      </c>
      <c r="E1363" t="s">
        <v>9018</v>
      </c>
    </row>
    <row r="1364" spans="1:5" x14ac:dyDescent="0.2">
      <c r="A1364" t="s">
        <v>9056</v>
      </c>
      <c r="B1364" t="s">
        <v>9055</v>
      </c>
      <c r="C1364" t="s">
        <v>9054</v>
      </c>
      <c r="D1364" t="s">
        <v>2245</v>
      </c>
      <c r="E1364" t="s">
        <v>9018</v>
      </c>
    </row>
    <row r="1365" spans="1:5" x14ac:dyDescent="0.2">
      <c r="A1365" t="s">
        <v>9053</v>
      </c>
      <c r="B1365" t="s">
        <v>9052</v>
      </c>
      <c r="C1365" t="s">
        <v>9051</v>
      </c>
      <c r="D1365" t="s">
        <v>303</v>
      </c>
      <c r="E1365" t="s">
        <v>9018</v>
      </c>
    </row>
    <row r="1366" spans="1:5" x14ac:dyDescent="0.2">
      <c r="A1366" t="s">
        <v>9050</v>
      </c>
      <c r="B1366" t="s">
        <v>9049</v>
      </c>
      <c r="C1366" t="s">
        <v>9048</v>
      </c>
      <c r="D1366" t="s">
        <v>9047</v>
      </c>
      <c r="E1366" t="s">
        <v>9018</v>
      </c>
    </row>
    <row r="1367" spans="1:5" x14ac:dyDescent="0.2">
      <c r="A1367" t="s">
        <v>9046</v>
      </c>
      <c r="B1367" t="s">
        <v>9045</v>
      </c>
      <c r="C1367" t="s">
        <v>9044</v>
      </c>
      <c r="D1367" t="s">
        <v>655</v>
      </c>
      <c r="E1367" t="s">
        <v>9018</v>
      </c>
    </row>
    <row r="1368" spans="1:5" x14ac:dyDescent="0.2">
      <c r="A1368" t="s">
        <v>9043</v>
      </c>
      <c r="B1368" t="s">
        <v>9042</v>
      </c>
      <c r="C1368" t="s">
        <v>9041</v>
      </c>
      <c r="D1368" t="s">
        <v>9040</v>
      </c>
      <c r="E1368" t="s">
        <v>9018</v>
      </c>
    </row>
    <row r="1369" spans="1:5" x14ac:dyDescent="0.2">
      <c r="A1369" t="s">
        <v>9039</v>
      </c>
      <c r="B1369" t="s">
        <v>9038</v>
      </c>
      <c r="C1369" t="s">
        <v>9037</v>
      </c>
      <c r="D1369" t="s">
        <v>508</v>
      </c>
      <c r="E1369" t="s">
        <v>9018</v>
      </c>
    </row>
    <row r="1370" spans="1:5" x14ac:dyDescent="0.2">
      <c r="A1370" t="s">
        <v>9036</v>
      </c>
      <c r="B1370" t="s">
        <v>9035</v>
      </c>
      <c r="C1370" t="s">
        <v>9034</v>
      </c>
      <c r="D1370" t="s">
        <v>8972</v>
      </c>
      <c r="E1370" t="s">
        <v>9018</v>
      </c>
    </row>
    <row r="1371" spans="1:5" x14ac:dyDescent="0.2">
      <c r="A1371" t="s">
        <v>9033</v>
      </c>
      <c r="B1371" t="s">
        <v>9032</v>
      </c>
      <c r="C1371" t="s">
        <v>9031</v>
      </c>
      <c r="D1371" t="s">
        <v>5051</v>
      </c>
      <c r="E1371" t="s">
        <v>9018</v>
      </c>
    </row>
    <row r="1372" spans="1:5" x14ac:dyDescent="0.2">
      <c r="A1372" t="s">
        <v>9030</v>
      </c>
      <c r="B1372" t="s">
        <v>9029</v>
      </c>
      <c r="C1372" t="s">
        <v>9028</v>
      </c>
      <c r="D1372" t="s">
        <v>129</v>
      </c>
      <c r="E1372" t="s">
        <v>9018</v>
      </c>
    </row>
    <row r="1373" spans="1:5" x14ac:dyDescent="0.2">
      <c r="A1373" t="s">
        <v>9027</v>
      </c>
      <c r="B1373" t="s">
        <v>9026</v>
      </c>
      <c r="C1373" t="s">
        <v>9025</v>
      </c>
      <c r="D1373" t="s">
        <v>331</v>
      </c>
      <c r="E1373" t="s">
        <v>9018</v>
      </c>
    </row>
    <row r="1374" spans="1:5" x14ac:dyDescent="0.2">
      <c r="A1374" t="s">
        <v>9024</v>
      </c>
      <c r="B1374" t="s">
        <v>9023</v>
      </c>
      <c r="C1374" t="s">
        <v>9022</v>
      </c>
      <c r="D1374" t="s">
        <v>6280</v>
      </c>
      <c r="E1374" t="s">
        <v>9018</v>
      </c>
    </row>
    <row r="1375" spans="1:5" x14ac:dyDescent="0.2">
      <c r="A1375" t="s">
        <v>9021</v>
      </c>
      <c r="B1375" t="s">
        <v>9020</v>
      </c>
      <c r="C1375" t="s">
        <v>9019</v>
      </c>
      <c r="D1375" t="s">
        <v>595</v>
      </c>
      <c r="E1375" t="s">
        <v>9018</v>
      </c>
    </row>
    <row r="1376" spans="1:5" x14ac:dyDescent="0.2">
      <c r="A1376" t="s">
        <v>9017</v>
      </c>
      <c r="B1376" t="s">
        <v>9016</v>
      </c>
      <c r="C1376" t="s">
        <v>9015</v>
      </c>
      <c r="D1376" t="s">
        <v>353</v>
      </c>
      <c r="E1376" t="s">
        <v>9001</v>
      </c>
    </row>
    <row r="1377" spans="1:5" x14ac:dyDescent="0.2">
      <c r="A1377" t="s">
        <v>9014</v>
      </c>
      <c r="B1377" t="s">
        <v>9013</v>
      </c>
      <c r="C1377" t="s">
        <v>9012</v>
      </c>
      <c r="D1377" t="s">
        <v>8252</v>
      </c>
      <c r="E1377" t="s">
        <v>9001</v>
      </c>
    </row>
    <row r="1378" spans="1:5" x14ac:dyDescent="0.2">
      <c r="A1378" t="s">
        <v>9011</v>
      </c>
      <c r="B1378" t="s">
        <v>9010</v>
      </c>
      <c r="C1378" t="s">
        <v>9009</v>
      </c>
      <c r="D1378" t="s">
        <v>1485</v>
      </c>
      <c r="E1378" t="s">
        <v>9001</v>
      </c>
    </row>
    <row r="1379" spans="1:5" x14ac:dyDescent="0.2">
      <c r="A1379" t="s">
        <v>9008</v>
      </c>
      <c r="B1379" t="s">
        <v>9007</v>
      </c>
      <c r="C1379" t="s">
        <v>9006</v>
      </c>
      <c r="D1379" t="s">
        <v>609</v>
      </c>
      <c r="E1379" t="s">
        <v>9001</v>
      </c>
    </row>
    <row r="1380" spans="1:5" x14ac:dyDescent="0.2">
      <c r="A1380" t="s">
        <v>9005</v>
      </c>
      <c r="B1380" t="s">
        <v>9004</v>
      </c>
      <c r="C1380" t="s">
        <v>9003</v>
      </c>
      <c r="D1380" t="s">
        <v>9002</v>
      </c>
      <c r="E1380" t="s">
        <v>9001</v>
      </c>
    </row>
    <row r="1381" spans="1:5" x14ac:dyDescent="0.2">
      <c r="A1381" t="s">
        <v>9000</v>
      </c>
      <c r="B1381" t="s">
        <v>8999</v>
      </c>
      <c r="C1381" t="s">
        <v>8998</v>
      </c>
      <c r="D1381" t="s">
        <v>8997</v>
      </c>
      <c r="E1381" t="s">
        <v>8996</v>
      </c>
    </row>
    <row r="1382" spans="1:5" x14ac:dyDescent="0.2">
      <c r="A1382" t="s">
        <v>8995</v>
      </c>
      <c r="B1382" t="s">
        <v>8994</v>
      </c>
      <c r="C1382" t="s">
        <v>8993</v>
      </c>
      <c r="D1382" t="s">
        <v>551</v>
      </c>
      <c r="E1382" t="s">
        <v>8992</v>
      </c>
    </row>
    <row r="1383" spans="1:5" x14ac:dyDescent="0.2">
      <c r="A1383" t="s">
        <v>8987</v>
      </c>
      <c r="B1383" t="s">
        <v>8986</v>
      </c>
      <c r="C1383" t="s">
        <v>8985</v>
      </c>
      <c r="D1383" t="s">
        <v>543</v>
      </c>
      <c r="E1383" t="s">
        <v>8984</v>
      </c>
    </row>
    <row r="1384" spans="1:5" x14ac:dyDescent="0.2">
      <c r="A1384" t="s">
        <v>8983</v>
      </c>
      <c r="B1384" t="s">
        <v>8982</v>
      </c>
      <c r="C1384" t="s">
        <v>8981</v>
      </c>
      <c r="D1384" t="s">
        <v>442</v>
      </c>
      <c r="E1384" t="s">
        <v>8980</v>
      </c>
    </row>
    <row r="1385" spans="1:5" x14ac:dyDescent="0.2">
      <c r="A1385" t="s">
        <v>8979</v>
      </c>
      <c r="B1385" t="s">
        <v>8978</v>
      </c>
      <c r="C1385" t="s">
        <v>8977</v>
      </c>
      <c r="D1385" t="s">
        <v>817</v>
      </c>
      <c r="E1385" t="s">
        <v>8976</v>
      </c>
    </row>
    <row r="1386" spans="1:5" x14ac:dyDescent="0.2">
      <c r="A1386" t="s">
        <v>8975</v>
      </c>
      <c r="B1386" t="s">
        <v>8974</v>
      </c>
      <c r="C1386" t="s">
        <v>8973</v>
      </c>
      <c r="D1386" t="s">
        <v>8972</v>
      </c>
      <c r="E1386" t="s">
        <v>8968</v>
      </c>
    </row>
    <row r="1387" spans="1:5" x14ac:dyDescent="0.2">
      <c r="A1387" t="s">
        <v>8971</v>
      </c>
      <c r="B1387" t="s">
        <v>8970</v>
      </c>
      <c r="C1387" t="s">
        <v>8969</v>
      </c>
      <c r="D1387" t="s">
        <v>1294</v>
      </c>
      <c r="E1387" t="s">
        <v>8968</v>
      </c>
    </row>
    <row r="1388" spans="1:5" x14ac:dyDescent="0.2">
      <c r="A1388" t="s">
        <v>8967</v>
      </c>
      <c r="B1388" t="s">
        <v>8966</v>
      </c>
      <c r="C1388" t="s">
        <v>8965</v>
      </c>
      <c r="D1388" t="s">
        <v>543</v>
      </c>
      <c r="E1388" t="s">
        <v>8964</v>
      </c>
    </row>
    <row r="1389" spans="1:5" x14ac:dyDescent="0.2">
      <c r="A1389" t="s">
        <v>8963</v>
      </c>
      <c r="B1389" t="s">
        <v>8962</v>
      </c>
      <c r="C1389" t="s">
        <v>8961</v>
      </c>
      <c r="D1389" t="s">
        <v>905</v>
      </c>
      <c r="E1389" t="s">
        <v>8957</v>
      </c>
    </row>
    <row r="1390" spans="1:5" x14ac:dyDescent="0.2">
      <c r="A1390" t="s">
        <v>8960</v>
      </c>
      <c r="B1390" t="s">
        <v>8959</v>
      </c>
      <c r="C1390" t="s">
        <v>8958</v>
      </c>
      <c r="D1390" t="s">
        <v>3584</v>
      </c>
      <c r="E1390" t="s">
        <v>8957</v>
      </c>
    </row>
    <row r="1391" spans="1:5" x14ac:dyDescent="0.2">
      <c r="A1391" t="s">
        <v>8956</v>
      </c>
      <c r="B1391" t="s">
        <v>8955</v>
      </c>
      <c r="C1391" t="s">
        <v>17000</v>
      </c>
      <c r="D1391" t="s">
        <v>1061</v>
      </c>
      <c r="E1391" t="s">
        <v>8954</v>
      </c>
    </row>
    <row r="1392" spans="1:5" x14ac:dyDescent="0.2">
      <c r="A1392" t="s">
        <v>8953</v>
      </c>
      <c r="B1392" t="s">
        <v>8952</v>
      </c>
      <c r="C1392" t="s">
        <v>8951</v>
      </c>
      <c r="D1392" t="s">
        <v>248</v>
      </c>
      <c r="E1392" t="s">
        <v>8950</v>
      </c>
    </row>
    <row r="1393" spans="1:5" x14ac:dyDescent="0.2">
      <c r="A1393" t="s">
        <v>8949</v>
      </c>
      <c r="B1393" t="s">
        <v>8948</v>
      </c>
      <c r="C1393" t="s">
        <v>8947</v>
      </c>
      <c r="D1393" t="s">
        <v>8946</v>
      </c>
      <c r="E1393" t="s">
        <v>8945</v>
      </c>
    </row>
    <row r="1394" spans="1:5" x14ac:dyDescent="0.2">
      <c r="A1394" t="s">
        <v>8944</v>
      </c>
      <c r="B1394" t="s">
        <v>8943</v>
      </c>
      <c r="C1394" t="s">
        <v>8942</v>
      </c>
      <c r="D1394" t="s">
        <v>697</v>
      </c>
      <c r="E1394" t="s">
        <v>8925</v>
      </c>
    </row>
    <row r="1395" spans="1:5" x14ac:dyDescent="0.2">
      <c r="A1395" t="s">
        <v>8941</v>
      </c>
      <c r="B1395" t="s">
        <v>8940</v>
      </c>
      <c r="C1395" t="s">
        <v>8939</v>
      </c>
      <c r="D1395" t="s">
        <v>669</v>
      </c>
      <c r="E1395" t="s">
        <v>8925</v>
      </c>
    </row>
    <row r="1396" spans="1:5" x14ac:dyDescent="0.2">
      <c r="A1396" t="s">
        <v>8938</v>
      </c>
      <c r="B1396" t="s">
        <v>8937</v>
      </c>
      <c r="C1396" t="s">
        <v>8936</v>
      </c>
      <c r="D1396" t="s">
        <v>8935</v>
      </c>
      <c r="E1396" t="s">
        <v>8925</v>
      </c>
    </row>
    <row r="1397" spans="1:5" x14ac:dyDescent="0.2">
      <c r="A1397" t="s">
        <v>8934</v>
      </c>
      <c r="B1397" t="s">
        <v>8933</v>
      </c>
      <c r="C1397" t="s">
        <v>8932</v>
      </c>
      <c r="D1397" t="s">
        <v>8931</v>
      </c>
      <c r="E1397" t="s">
        <v>8925</v>
      </c>
    </row>
    <row r="1398" spans="1:5" x14ac:dyDescent="0.2">
      <c r="A1398" t="s">
        <v>17001</v>
      </c>
      <c r="B1398" t="s">
        <v>8930</v>
      </c>
      <c r="C1398" t="s">
        <v>8929</v>
      </c>
      <c r="D1398" t="s">
        <v>1640</v>
      </c>
      <c r="E1398" t="s">
        <v>8925</v>
      </c>
    </row>
    <row r="1399" spans="1:5" x14ac:dyDescent="0.2">
      <c r="A1399" t="s">
        <v>8928</v>
      </c>
      <c r="B1399" t="s">
        <v>8927</v>
      </c>
      <c r="C1399" t="s">
        <v>8926</v>
      </c>
      <c r="D1399" t="s">
        <v>2548</v>
      </c>
      <c r="E1399" t="s">
        <v>8925</v>
      </c>
    </row>
    <row r="1400" spans="1:5" x14ac:dyDescent="0.2">
      <c r="A1400" t="s">
        <v>8920</v>
      </c>
      <c r="B1400" t="s">
        <v>8919</v>
      </c>
      <c r="C1400" t="s">
        <v>8918</v>
      </c>
      <c r="D1400" t="s">
        <v>1723</v>
      </c>
      <c r="E1400" t="s">
        <v>8910</v>
      </c>
    </row>
    <row r="1401" spans="1:5" x14ac:dyDescent="0.2">
      <c r="A1401" t="s">
        <v>8917</v>
      </c>
      <c r="B1401" t="s">
        <v>8916</v>
      </c>
      <c r="C1401" t="s">
        <v>8915</v>
      </c>
      <c r="D1401" t="s">
        <v>6236</v>
      </c>
      <c r="E1401" t="s">
        <v>8910</v>
      </c>
    </row>
    <row r="1402" spans="1:5" x14ac:dyDescent="0.2">
      <c r="A1402" t="s">
        <v>8914</v>
      </c>
      <c r="B1402" t="s">
        <v>8913</v>
      </c>
      <c r="C1402" t="s">
        <v>8912</v>
      </c>
      <c r="D1402" t="s">
        <v>8911</v>
      </c>
      <c r="E1402" t="s">
        <v>8910</v>
      </c>
    </row>
    <row r="1403" spans="1:5" x14ac:dyDescent="0.2">
      <c r="A1403" t="s">
        <v>8909</v>
      </c>
      <c r="B1403" t="s">
        <v>8908</v>
      </c>
      <c r="C1403" t="s">
        <v>8907</v>
      </c>
      <c r="D1403" t="s">
        <v>555</v>
      </c>
      <c r="E1403" t="s">
        <v>8906</v>
      </c>
    </row>
    <row r="1404" spans="1:5" x14ac:dyDescent="0.2">
      <c r="A1404" t="s">
        <v>17263</v>
      </c>
      <c r="B1404" t="s">
        <v>14653</v>
      </c>
      <c r="C1404" t="s">
        <v>14654</v>
      </c>
      <c r="D1404" t="s">
        <v>3919</v>
      </c>
      <c r="E1404" t="s">
        <v>8906</v>
      </c>
    </row>
    <row r="1405" spans="1:5" x14ac:dyDescent="0.2">
      <c r="A1405" t="s">
        <v>8905</v>
      </c>
      <c r="B1405" t="s">
        <v>8904</v>
      </c>
      <c r="C1405" t="s">
        <v>8903</v>
      </c>
      <c r="D1405" t="s">
        <v>8902</v>
      </c>
      <c r="E1405" t="s">
        <v>8894</v>
      </c>
    </row>
    <row r="1406" spans="1:5" x14ac:dyDescent="0.2">
      <c r="A1406" t="s">
        <v>8901</v>
      </c>
      <c r="B1406" t="s">
        <v>8900</v>
      </c>
      <c r="C1406" t="s">
        <v>8899</v>
      </c>
      <c r="D1406" t="s">
        <v>692</v>
      </c>
      <c r="E1406" t="s">
        <v>8894</v>
      </c>
    </row>
    <row r="1407" spans="1:5" x14ac:dyDescent="0.2">
      <c r="A1407" t="s">
        <v>8898</v>
      </c>
      <c r="B1407" t="s">
        <v>8897</v>
      </c>
      <c r="C1407" t="s">
        <v>8896</v>
      </c>
      <c r="D1407" t="s">
        <v>8895</v>
      </c>
      <c r="E1407" t="s">
        <v>8894</v>
      </c>
    </row>
    <row r="1408" spans="1:5" x14ac:dyDescent="0.2">
      <c r="A1408" t="s">
        <v>8893</v>
      </c>
      <c r="B1408" t="s">
        <v>8892</v>
      </c>
      <c r="C1408" t="s">
        <v>8891</v>
      </c>
      <c r="D1408" t="s">
        <v>8008</v>
      </c>
      <c r="E1408" t="s">
        <v>8890</v>
      </c>
    </row>
    <row r="1409" spans="1:5" x14ac:dyDescent="0.2">
      <c r="A1409" t="s">
        <v>18003</v>
      </c>
      <c r="B1409" t="s">
        <v>18004</v>
      </c>
      <c r="C1409" t="s">
        <v>18005</v>
      </c>
      <c r="D1409" t="s">
        <v>353</v>
      </c>
      <c r="E1409" t="s">
        <v>469</v>
      </c>
    </row>
    <row r="1410" spans="1:5" x14ac:dyDescent="0.2">
      <c r="A1410" t="s">
        <v>17002</v>
      </c>
      <c r="B1410" t="s">
        <v>8889</v>
      </c>
      <c r="C1410" t="s">
        <v>8888</v>
      </c>
      <c r="D1410" t="s">
        <v>173</v>
      </c>
      <c r="E1410" t="s">
        <v>469</v>
      </c>
    </row>
    <row r="1411" spans="1:5" x14ac:dyDescent="0.2">
      <c r="A1411" t="s">
        <v>18006</v>
      </c>
      <c r="B1411" t="s">
        <v>8887</v>
      </c>
      <c r="C1411" t="s">
        <v>8886</v>
      </c>
      <c r="D1411" t="s">
        <v>8885</v>
      </c>
      <c r="E1411" t="s">
        <v>8884</v>
      </c>
    </row>
    <row r="1412" spans="1:5" x14ac:dyDescent="0.2">
      <c r="A1412" t="s">
        <v>8883</v>
      </c>
      <c r="B1412" t="s">
        <v>8882</v>
      </c>
      <c r="C1412" t="s">
        <v>8881</v>
      </c>
      <c r="D1412" t="s">
        <v>248</v>
      </c>
      <c r="E1412" t="s">
        <v>8880</v>
      </c>
    </row>
    <row r="1413" spans="1:5" x14ac:dyDescent="0.2">
      <c r="A1413" t="s">
        <v>17264</v>
      </c>
      <c r="B1413" t="s">
        <v>8879</v>
      </c>
      <c r="C1413" t="s">
        <v>8878</v>
      </c>
      <c r="D1413" t="s">
        <v>478</v>
      </c>
      <c r="E1413" t="s">
        <v>8877</v>
      </c>
    </row>
    <row r="1414" spans="1:5" x14ac:dyDescent="0.2">
      <c r="A1414" t="s">
        <v>8876</v>
      </c>
      <c r="B1414" t="s">
        <v>8875</v>
      </c>
      <c r="C1414" t="s">
        <v>8874</v>
      </c>
      <c r="D1414" t="s">
        <v>577</v>
      </c>
      <c r="E1414" t="s">
        <v>8873</v>
      </c>
    </row>
    <row r="1415" spans="1:5" x14ac:dyDescent="0.2">
      <c r="A1415" t="s">
        <v>8872</v>
      </c>
      <c r="B1415" t="s">
        <v>8871</v>
      </c>
      <c r="C1415" t="s">
        <v>8870</v>
      </c>
      <c r="D1415" t="s">
        <v>8422</v>
      </c>
      <c r="E1415" t="s">
        <v>8869</v>
      </c>
    </row>
    <row r="1416" spans="1:5" x14ac:dyDescent="0.2">
      <c r="A1416" t="s">
        <v>8868</v>
      </c>
      <c r="B1416" t="s">
        <v>8867</v>
      </c>
      <c r="C1416" t="s">
        <v>17003</v>
      </c>
      <c r="D1416" t="s">
        <v>478</v>
      </c>
      <c r="E1416" t="s">
        <v>8866</v>
      </c>
    </row>
    <row r="1417" spans="1:5" x14ac:dyDescent="0.2">
      <c r="A1417" t="s">
        <v>8865</v>
      </c>
      <c r="B1417" t="s">
        <v>8864</v>
      </c>
      <c r="C1417" t="s">
        <v>8863</v>
      </c>
      <c r="D1417" t="s">
        <v>8862</v>
      </c>
      <c r="E1417" t="s">
        <v>8861</v>
      </c>
    </row>
    <row r="1418" spans="1:5" x14ac:dyDescent="0.2">
      <c r="A1418" t="s">
        <v>8860</v>
      </c>
      <c r="B1418" t="s">
        <v>8859</v>
      </c>
      <c r="C1418" t="s">
        <v>8858</v>
      </c>
      <c r="D1418" t="s">
        <v>543</v>
      </c>
      <c r="E1418" t="s">
        <v>8857</v>
      </c>
    </row>
    <row r="1419" spans="1:5" x14ac:dyDescent="0.2">
      <c r="A1419" t="s">
        <v>8856</v>
      </c>
      <c r="B1419" t="s">
        <v>8855</v>
      </c>
      <c r="C1419" t="s">
        <v>8854</v>
      </c>
      <c r="D1419" t="s">
        <v>315</v>
      </c>
      <c r="E1419" t="s">
        <v>8853</v>
      </c>
    </row>
    <row r="1420" spans="1:5" x14ac:dyDescent="0.2">
      <c r="A1420" t="s">
        <v>8852</v>
      </c>
      <c r="B1420" t="s">
        <v>8851</v>
      </c>
      <c r="C1420" t="s">
        <v>8850</v>
      </c>
      <c r="D1420" t="s">
        <v>89</v>
      </c>
      <c r="E1420" t="s">
        <v>8849</v>
      </c>
    </row>
    <row r="1421" spans="1:5" x14ac:dyDescent="0.2">
      <c r="A1421" t="s">
        <v>8848</v>
      </c>
      <c r="B1421" t="s">
        <v>8847</v>
      </c>
      <c r="C1421" t="s">
        <v>8846</v>
      </c>
      <c r="D1421" t="s">
        <v>8845</v>
      </c>
      <c r="E1421" t="s">
        <v>8844</v>
      </c>
    </row>
    <row r="1422" spans="1:5" x14ac:dyDescent="0.2">
      <c r="A1422" t="s">
        <v>8843</v>
      </c>
      <c r="B1422" t="s">
        <v>8842</v>
      </c>
      <c r="C1422" t="s">
        <v>17426</v>
      </c>
      <c r="D1422" t="s">
        <v>5300</v>
      </c>
      <c r="E1422" t="s">
        <v>8841</v>
      </c>
    </row>
    <row r="1423" spans="1:5" x14ac:dyDescent="0.2">
      <c r="A1423" t="s">
        <v>8840</v>
      </c>
      <c r="B1423" t="s">
        <v>8839</v>
      </c>
      <c r="C1423" t="s">
        <v>8838</v>
      </c>
      <c r="D1423" t="s">
        <v>577</v>
      </c>
      <c r="E1423" t="s">
        <v>8837</v>
      </c>
    </row>
    <row r="1424" spans="1:5" x14ac:dyDescent="0.2">
      <c r="A1424" t="s">
        <v>14655</v>
      </c>
      <c r="B1424" t="s">
        <v>14656</v>
      </c>
      <c r="C1424" t="s">
        <v>14657</v>
      </c>
      <c r="D1424" t="s">
        <v>240</v>
      </c>
      <c r="E1424" t="s">
        <v>14658</v>
      </c>
    </row>
    <row r="1425" spans="1:5" x14ac:dyDescent="0.2">
      <c r="A1425" t="s">
        <v>8836</v>
      </c>
      <c r="B1425" t="s">
        <v>8835</v>
      </c>
      <c r="C1425" t="s">
        <v>8834</v>
      </c>
      <c r="D1425" t="s">
        <v>482</v>
      </c>
      <c r="E1425" t="s">
        <v>8833</v>
      </c>
    </row>
    <row r="1426" spans="1:5" x14ac:dyDescent="0.2">
      <c r="A1426" t="s">
        <v>8828</v>
      </c>
      <c r="B1426" t="s">
        <v>8827</v>
      </c>
      <c r="C1426" t="s">
        <v>8826</v>
      </c>
      <c r="D1426" t="s">
        <v>500</v>
      </c>
      <c r="E1426" t="s">
        <v>8825</v>
      </c>
    </row>
    <row r="1427" spans="1:5" x14ac:dyDescent="0.2">
      <c r="A1427" t="s">
        <v>8824</v>
      </c>
      <c r="B1427" t="s">
        <v>8823</v>
      </c>
      <c r="C1427" t="s">
        <v>8822</v>
      </c>
      <c r="D1427" t="s">
        <v>248</v>
      </c>
      <c r="E1427" t="s">
        <v>8821</v>
      </c>
    </row>
    <row r="1428" spans="1:5" x14ac:dyDescent="0.2">
      <c r="A1428" t="s">
        <v>8820</v>
      </c>
      <c r="B1428" t="s">
        <v>8819</v>
      </c>
      <c r="C1428" t="s">
        <v>8818</v>
      </c>
      <c r="D1428" t="s">
        <v>847</v>
      </c>
      <c r="E1428" t="s">
        <v>8817</v>
      </c>
    </row>
    <row r="1429" spans="1:5" x14ac:dyDescent="0.2">
      <c r="A1429" t="s">
        <v>17265</v>
      </c>
      <c r="B1429" t="s">
        <v>14659</v>
      </c>
      <c r="C1429" t="s">
        <v>14660</v>
      </c>
      <c r="D1429" t="s">
        <v>14661</v>
      </c>
      <c r="E1429" t="s">
        <v>8817</v>
      </c>
    </row>
    <row r="1430" spans="1:5" x14ac:dyDescent="0.2">
      <c r="A1430" t="s">
        <v>8816</v>
      </c>
      <c r="B1430" t="s">
        <v>8815</v>
      </c>
      <c r="C1430" t="s">
        <v>8814</v>
      </c>
      <c r="D1430" t="s">
        <v>107</v>
      </c>
      <c r="E1430" t="s">
        <v>8809</v>
      </c>
    </row>
    <row r="1431" spans="1:5" x14ac:dyDescent="0.2">
      <c r="A1431" t="s">
        <v>8813</v>
      </c>
      <c r="B1431" t="s">
        <v>8812</v>
      </c>
      <c r="C1431" t="s">
        <v>8811</v>
      </c>
      <c r="D1431" t="s">
        <v>8810</v>
      </c>
      <c r="E1431" t="s">
        <v>8809</v>
      </c>
    </row>
    <row r="1432" spans="1:5" x14ac:dyDescent="0.2">
      <c r="A1432" t="s">
        <v>8808</v>
      </c>
      <c r="B1432" t="s">
        <v>8807</v>
      </c>
      <c r="C1432" t="s">
        <v>8806</v>
      </c>
      <c r="D1432" t="s">
        <v>482</v>
      </c>
      <c r="E1432" t="s">
        <v>8805</v>
      </c>
    </row>
    <row r="1433" spans="1:5" x14ac:dyDescent="0.2">
      <c r="A1433" t="s">
        <v>8804</v>
      </c>
      <c r="B1433" t="s">
        <v>8803</v>
      </c>
      <c r="C1433" t="s">
        <v>8802</v>
      </c>
      <c r="D1433" t="s">
        <v>1141</v>
      </c>
      <c r="E1433" t="s">
        <v>8798</v>
      </c>
    </row>
    <row r="1434" spans="1:5" x14ac:dyDescent="0.2">
      <c r="A1434" t="s">
        <v>8801</v>
      </c>
      <c r="B1434" t="s">
        <v>8800</v>
      </c>
      <c r="C1434" t="s">
        <v>8799</v>
      </c>
      <c r="D1434" t="s">
        <v>1830</v>
      </c>
      <c r="E1434" t="s">
        <v>8798</v>
      </c>
    </row>
    <row r="1435" spans="1:5" x14ac:dyDescent="0.2">
      <c r="A1435" t="s">
        <v>8797</v>
      </c>
      <c r="B1435" t="s">
        <v>8796</v>
      </c>
      <c r="C1435" t="s">
        <v>8795</v>
      </c>
      <c r="D1435" t="s">
        <v>8794</v>
      </c>
      <c r="E1435" t="s">
        <v>8793</v>
      </c>
    </row>
    <row r="1436" spans="1:5" x14ac:dyDescent="0.2">
      <c r="A1436" t="s">
        <v>8792</v>
      </c>
      <c r="B1436" t="s">
        <v>8791</v>
      </c>
      <c r="C1436" t="s">
        <v>8790</v>
      </c>
      <c r="D1436" t="s">
        <v>8789</v>
      </c>
      <c r="E1436" t="s">
        <v>8788</v>
      </c>
    </row>
    <row r="1437" spans="1:5" x14ac:dyDescent="0.2">
      <c r="A1437" t="s">
        <v>8787</v>
      </c>
      <c r="B1437" t="s">
        <v>8786</v>
      </c>
      <c r="C1437" t="s">
        <v>8785</v>
      </c>
      <c r="D1437" t="s">
        <v>8784</v>
      </c>
      <c r="E1437" t="s">
        <v>8783</v>
      </c>
    </row>
    <row r="1438" spans="1:5" x14ac:dyDescent="0.2">
      <c r="A1438" t="s">
        <v>8782</v>
      </c>
      <c r="B1438" t="s">
        <v>8781</v>
      </c>
      <c r="C1438" t="s">
        <v>8780</v>
      </c>
      <c r="D1438" t="s">
        <v>8779</v>
      </c>
      <c r="E1438" t="s">
        <v>8778</v>
      </c>
    </row>
    <row r="1439" spans="1:5" x14ac:dyDescent="0.2">
      <c r="A1439" t="s">
        <v>17004</v>
      </c>
      <c r="B1439" t="s">
        <v>17005</v>
      </c>
      <c r="C1439" t="s">
        <v>17006</v>
      </c>
      <c r="D1439" t="s">
        <v>17007</v>
      </c>
      <c r="E1439" t="s">
        <v>17008</v>
      </c>
    </row>
    <row r="1440" spans="1:5" x14ac:dyDescent="0.2">
      <c r="A1440" t="s">
        <v>8777</v>
      </c>
      <c r="B1440" t="s">
        <v>8776</v>
      </c>
      <c r="C1440" t="s">
        <v>8775</v>
      </c>
      <c r="D1440" t="s">
        <v>478</v>
      </c>
      <c r="E1440" t="s">
        <v>8774</v>
      </c>
    </row>
    <row r="1441" spans="1:5" x14ac:dyDescent="0.2">
      <c r="A1441" t="s">
        <v>8773</v>
      </c>
      <c r="B1441" t="s">
        <v>8772</v>
      </c>
      <c r="C1441" t="s">
        <v>8771</v>
      </c>
      <c r="D1441" t="s">
        <v>1108</v>
      </c>
      <c r="E1441" t="s">
        <v>8770</v>
      </c>
    </row>
    <row r="1442" spans="1:5" x14ac:dyDescent="0.2">
      <c r="A1442" t="s">
        <v>8769</v>
      </c>
      <c r="B1442" t="s">
        <v>8768</v>
      </c>
      <c r="C1442" t="s">
        <v>8767</v>
      </c>
      <c r="D1442" t="s">
        <v>374</v>
      </c>
      <c r="E1442" t="s">
        <v>8766</v>
      </c>
    </row>
    <row r="1443" spans="1:5" x14ac:dyDescent="0.2">
      <c r="A1443" t="s">
        <v>8765</v>
      </c>
      <c r="B1443" t="s">
        <v>8764</v>
      </c>
      <c r="C1443" t="s">
        <v>8763</v>
      </c>
      <c r="D1443" t="s">
        <v>187</v>
      </c>
      <c r="E1443" t="s">
        <v>8762</v>
      </c>
    </row>
    <row r="1444" spans="1:5" x14ac:dyDescent="0.2">
      <c r="A1444" t="s">
        <v>8761</v>
      </c>
      <c r="B1444" t="s">
        <v>8760</v>
      </c>
      <c r="C1444" t="s">
        <v>8759</v>
      </c>
      <c r="D1444" t="s">
        <v>6285</v>
      </c>
      <c r="E1444" t="s">
        <v>8758</v>
      </c>
    </row>
    <row r="1445" spans="1:5" x14ac:dyDescent="0.2">
      <c r="A1445" t="s">
        <v>8757</v>
      </c>
      <c r="B1445" t="s">
        <v>8756</v>
      </c>
      <c r="C1445" t="s">
        <v>8755</v>
      </c>
      <c r="D1445" t="s">
        <v>2245</v>
      </c>
      <c r="E1445" t="s">
        <v>8751</v>
      </c>
    </row>
    <row r="1446" spans="1:5" x14ac:dyDescent="0.2">
      <c r="A1446" t="s">
        <v>8750</v>
      </c>
      <c r="B1446" t="s">
        <v>8749</v>
      </c>
      <c r="C1446" t="s">
        <v>8748</v>
      </c>
      <c r="D1446" t="s">
        <v>8747</v>
      </c>
      <c r="E1446" t="s">
        <v>8746</v>
      </c>
    </row>
    <row r="1447" spans="1:5" x14ac:dyDescent="0.2">
      <c r="A1447" t="s">
        <v>8745</v>
      </c>
      <c r="B1447" t="s">
        <v>8744</v>
      </c>
      <c r="C1447" t="s">
        <v>8743</v>
      </c>
      <c r="D1447" t="s">
        <v>1530</v>
      </c>
      <c r="E1447" t="s">
        <v>8742</v>
      </c>
    </row>
    <row r="1448" spans="1:5" x14ac:dyDescent="0.2">
      <c r="A1448" t="s">
        <v>8741</v>
      </c>
      <c r="B1448" t="s">
        <v>8740</v>
      </c>
      <c r="C1448" t="s">
        <v>8739</v>
      </c>
      <c r="D1448" t="s">
        <v>8738</v>
      </c>
      <c r="E1448" t="s">
        <v>8737</v>
      </c>
    </row>
    <row r="1449" spans="1:5" x14ac:dyDescent="0.2">
      <c r="A1449" t="s">
        <v>8736</v>
      </c>
      <c r="B1449" t="s">
        <v>8735</v>
      </c>
      <c r="C1449" t="s">
        <v>8734</v>
      </c>
      <c r="D1449" t="s">
        <v>6301</v>
      </c>
      <c r="E1449" t="s">
        <v>8733</v>
      </c>
    </row>
    <row r="1450" spans="1:5" x14ac:dyDescent="0.2">
      <c r="A1450" t="s">
        <v>8732</v>
      </c>
      <c r="B1450" t="s">
        <v>8731</v>
      </c>
      <c r="C1450" t="s">
        <v>8730</v>
      </c>
      <c r="D1450" t="s">
        <v>405</v>
      </c>
      <c r="E1450" t="s">
        <v>8729</v>
      </c>
    </row>
    <row r="1451" spans="1:5" x14ac:dyDescent="0.2">
      <c r="A1451" t="s">
        <v>8728</v>
      </c>
      <c r="B1451" t="s">
        <v>8727</v>
      </c>
      <c r="C1451" t="s">
        <v>8726</v>
      </c>
      <c r="D1451" t="s">
        <v>1189</v>
      </c>
      <c r="E1451" t="s">
        <v>8725</v>
      </c>
    </row>
    <row r="1452" spans="1:5" x14ac:dyDescent="0.2">
      <c r="A1452" t="s">
        <v>8724</v>
      </c>
      <c r="B1452" t="s">
        <v>8723</v>
      </c>
      <c r="C1452" t="s">
        <v>8722</v>
      </c>
      <c r="D1452" t="s">
        <v>8721</v>
      </c>
      <c r="E1452" t="s">
        <v>8720</v>
      </c>
    </row>
    <row r="1453" spans="1:5" x14ac:dyDescent="0.2">
      <c r="A1453" t="s">
        <v>8719</v>
      </c>
      <c r="B1453" t="s">
        <v>8718</v>
      </c>
      <c r="C1453" t="s">
        <v>8717</v>
      </c>
      <c r="D1453" t="s">
        <v>1225</v>
      </c>
      <c r="E1453" t="s">
        <v>8716</v>
      </c>
    </row>
    <row r="1454" spans="1:5" x14ac:dyDescent="0.2">
      <c r="A1454" t="s">
        <v>8715</v>
      </c>
      <c r="B1454" t="s">
        <v>8714</v>
      </c>
      <c r="C1454" t="s">
        <v>8713</v>
      </c>
      <c r="D1454" t="s">
        <v>8712</v>
      </c>
      <c r="E1454" t="s">
        <v>8707</v>
      </c>
    </row>
    <row r="1455" spans="1:5" x14ac:dyDescent="0.2">
      <c r="A1455" t="s">
        <v>8711</v>
      </c>
      <c r="B1455" t="s">
        <v>8710</v>
      </c>
      <c r="C1455" t="s">
        <v>8709</v>
      </c>
      <c r="D1455" t="s">
        <v>8708</v>
      </c>
      <c r="E1455" t="s">
        <v>8707</v>
      </c>
    </row>
    <row r="1456" spans="1:5" x14ac:dyDescent="0.2">
      <c r="A1456" t="s">
        <v>8705</v>
      </c>
      <c r="B1456" t="s">
        <v>8706</v>
      </c>
      <c r="C1456" t="s">
        <v>8704</v>
      </c>
      <c r="D1456" t="s">
        <v>211</v>
      </c>
      <c r="E1456" t="s">
        <v>8703</v>
      </c>
    </row>
    <row r="1457" spans="1:5" x14ac:dyDescent="0.2">
      <c r="A1457" t="s">
        <v>8702</v>
      </c>
      <c r="B1457" t="s">
        <v>8701</v>
      </c>
      <c r="C1457" t="s">
        <v>8700</v>
      </c>
      <c r="D1457" t="s">
        <v>697</v>
      </c>
      <c r="E1457" t="s">
        <v>8699</v>
      </c>
    </row>
    <row r="1458" spans="1:5" x14ac:dyDescent="0.2">
      <c r="A1458" t="s">
        <v>8698</v>
      </c>
      <c r="B1458" t="s">
        <v>8697</v>
      </c>
      <c r="C1458" t="s">
        <v>8696</v>
      </c>
      <c r="D1458" t="s">
        <v>765</v>
      </c>
      <c r="E1458" t="s">
        <v>8692</v>
      </c>
    </row>
    <row r="1459" spans="1:5" x14ac:dyDescent="0.2">
      <c r="A1459" t="s">
        <v>8691</v>
      </c>
      <c r="B1459" t="s">
        <v>8690</v>
      </c>
      <c r="C1459" t="s">
        <v>8689</v>
      </c>
      <c r="D1459" t="s">
        <v>557</v>
      </c>
      <c r="E1459" t="s">
        <v>8688</v>
      </c>
    </row>
    <row r="1460" spans="1:5" x14ac:dyDescent="0.2">
      <c r="A1460" t="s">
        <v>8687</v>
      </c>
      <c r="B1460" t="s">
        <v>8686</v>
      </c>
      <c r="C1460" t="s">
        <v>8685</v>
      </c>
      <c r="D1460" t="s">
        <v>577</v>
      </c>
      <c r="E1460" t="s">
        <v>8684</v>
      </c>
    </row>
    <row r="1461" spans="1:5" x14ac:dyDescent="0.2">
      <c r="A1461" t="s">
        <v>8683</v>
      </c>
      <c r="B1461" t="s">
        <v>8682</v>
      </c>
      <c r="C1461" t="s">
        <v>8681</v>
      </c>
      <c r="D1461" t="s">
        <v>1225</v>
      </c>
      <c r="E1461" t="s">
        <v>8677</v>
      </c>
    </row>
    <row r="1462" spans="1:5" x14ac:dyDescent="0.2">
      <c r="A1462" t="s">
        <v>14662</v>
      </c>
      <c r="B1462" t="s">
        <v>14426</v>
      </c>
      <c r="C1462" t="s">
        <v>14427</v>
      </c>
      <c r="D1462" t="s">
        <v>6165</v>
      </c>
      <c r="E1462" t="s">
        <v>8677</v>
      </c>
    </row>
    <row r="1463" spans="1:5" x14ac:dyDescent="0.2">
      <c r="A1463" t="s">
        <v>8676</v>
      </c>
      <c r="B1463" t="s">
        <v>8675</v>
      </c>
      <c r="C1463" t="s">
        <v>8674</v>
      </c>
      <c r="D1463" t="s">
        <v>8673</v>
      </c>
      <c r="E1463" t="s">
        <v>8672</v>
      </c>
    </row>
    <row r="1464" spans="1:5" x14ac:dyDescent="0.2">
      <c r="A1464" t="s">
        <v>8671</v>
      </c>
      <c r="B1464" t="s">
        <v>8670</v>
      </c>
      <c r="C1464" t="s">
        <v>8669</v>
      </c>
      <c r="D1464" t="s">
        <v>111</v>
      </c>
      <c r="E1464" t="s">
        <v>8668</v>
      </c>
    </row>
    <row r="1465" spans="1:5" x14ac:dyDescent="0.2">
      <c r="A1465" t="s">
        <v>8667</v>
      </c>
      <c r="B1465" t="s">
        <v>8666</v>
      </c>
      <c r="C1465" t="s">
        <v>8665</v>
      </c>
      <c r="D1465" t="s">
        <v>577</v>
      </c>
      <c r="E1465" t="s">
        <v>8664</v>
      </c>
    </row>
    <row r="1466" spans="1:5" x14ac:dyDescent="0.2">
      <c r="A1466" t="s">
        <v>8663</v>
      </c>
      <c r="B1466" t="s">
        <v>8662</v>
      </c>
      <c r="C1466" t="s">
        <v>8661</v>
      </c>
      <c r="D1466" t="s">
        <v>248</v>
      </c>
      <c r="E1466" t="s">
        <v>8660</v>
      </c>
    </row>
    <row r="1467" spans="1:5" x14ac:dyDescent="0.2">
      <c r="A1467" t="s">
        <v>8655</v>
      </c>
      <c r="B1467" t="s">
        <v>8654</v>
      </c>
      <c r="C1467" t="s">
        <v>8653</v>
      </c>
      <c r="D1467" t="s">
        <v>2953</v>
      </c>
      <c r="E1467" t="s">
        <v>8649</v>
      </c>
    </row>
    <row r="1468" spans="1:5" x14ac:dyDescent="0.2">
      <c r="A1468" t="s">
        <v>8652</v>
      </c>
      <c r="B1468" t="s">
        <v>8651</v>
      </c>
      <c r="C1468" t="s">
        <v>8650</v>
      </c>
      <c r="D1468" t="s">
        <v>1485</v>
      </c>
      <c r="E1468" t="s">
        <v>8649</v>
      </c>
    </row>
    <row r="1469" spans="1:5" x14ac:dyDescent="0.2">
      <c r="A1469" t="s">
        <v>8648</v>
      </c>
      <c r="B1469" t="s">
        <v>8647</v>
      </c>
      <c r="C1469" t="s">
        <v>8646</v>
      </c>
      <c r="D1469" t="s">
        <v>926</v>
      </c>
      <c r="E1469" t="s">
        <v>8645</v>
      </c>
    </row>
    <row r="1470" spans="1:5" x14ac:dyDescent="0.2">
      <c r="A1470" t="s">
        <v>8644</v>
      </c>
      <c r="B1470" t="s">
        <v>8643</v>
      </c>
      <c r="C1470" t="s">
        <v>8642</v>
      </c>
      <c r="D1470" t="s">
        <v>248</v>
      </c>
      <c r="E1470" t="s">
        <v>5256</v>
      </c>
    </row>
    <row r="1471" spans="1:5" x14ac:dyDescent="0.2">
      <c r="A1471" t="s">
        <v>8641</v>
      </c>
      <c r="B1471" t="s">
        <v>8640</v>
      </c>
      <c r="C1471" t="s">
        <v>8639</v>
      </c>
      <c r="D1471" t="s">
        <v>591</v>
      </c>
      <c r="E1471" t="s">
        <v>8629</v>
      </c>
    </row>
    <row r="1472" spans="1:5" x14ac:dyDescent="0.2">
      <c r="A1472" t="s">
        <v>8638</v>
      </c>
      <c r="B1472" t="s">
        <v>8637</v>
      </c>
      <c r="C1472" t="s">
        <v>8636</v>
      </c>
      <c r="D1472" t="s">
        <v>609</v>
      </c>
      <c r="E1472" t="s">
        <v>8629</v>
      </c>
    </row>
    <row r="1473" spans="1:5" x14ac:dyDescent="0.2">
      <c r="A1473" t="s">
        <v>8635</v>
      </c>
      <c r="B1473" t="s">
        <v>8634</v>
      </c>
      <c r="C1473" t="s">
        <v>8633</v>
      </c>
      <c r="D1473" t="s">
        <v>1407</v>
      </c>
      <c r="E1473" t="s">
        <v>8629</v>
      </c>
    </row>
    <row r="1474" spans="1:5" x14ac:dyDescent="0.2">
      <c r="A1474" t="s">
        <v>8632</v>
      </c>
      <c r="B1474" t="s">
        <v>8631</v>
      </c>
      <c r="C1474" t="s">
        <v>8630</v>
      </c>
      <c r="D1474" t="s">
        <v>89</v>
      </c>
      <c r="E1474" t="s">
        <v>8629</v>
      </c>
    </row>
    <row r="1475" spans="1:5" x14ac:dyDescent="0.2">
      <c r="A1475" t="s">
        <v>8628</v>
      </c>
      <c r="B1475" t="s">
        <v>8627</v>
      </c>
      <c r="C1475" t="s">
        <v>8626</v>
      </c>
      <c r="D1475" t="s">
        <v>591</v>
      </c>
      <c r="E1475" t="s">
        <v>8622</v>
      </c>
    </row>
    <row r="1476" spans="1:5" x14ac:dyDescent="0.2">
      <c r="A1476" t="s">
        <v>8625</v>
      </c>
      <c r="B1476" t="s">
        <v>8624</v>
      </c>
      <c r="C1476" t="s">
        <v>8623</v>
      </c>
      <c r="D1476" t="s">
        <v>813</v>
      </c>
      <c r="E1476" t="s">
        <v>8622</v>
      </c>
    </row>
    <row r="1477" spans="1:5" x14ac:dyDescent="0.2">
      <c r="A1477" t="s">
        <v>8621</v>
      </c>
      <c r="B1477" t="s">
        <v>8620</v>
      </c>
      <c r="C1477" t="s">
        <v>8619</v>
      </c>
      <c r="D1477" t="s">
        <v>8618</v>
      </c>
      <c r="E1477" t="s">
        <v>8617</v>
      </c>
    </row>
    <row r="1478" spans="1:5" x14ac:dyDescent="0.2">
      <c r="A1478" t="s">
        <v>8616</v>
      </c>
      <c r="B1478" t="s">
        <v>8615</v>
      </c>
      <c r="C1478" t="s">
        <v>8614</v>
      </c>
      <c r="D1478" t="s">
        <v>3516</v>
      </c>
      <c r="E1478" t="s">
        <v>8613</v>
      </c>
    </row>
    <row r="1479" spans="1:5" x14ac:dyDescent="0.2">
      <c r="A1479" t="s">
        <v>8612</v>
      </c>
      <c r="B1479" t="s">
        <v>8611</v>
      </c>
      <c r="C1479" t="s">
        <v>8610</v>
      </c>
      <c r="D1479" t="s">
        <v>2636</v>
      </c>
      <c r="E1479" t="s">
        <v>8609</v>
      </c>
    </row>
    <row r="1480" spans="1:5" x14ac:dyDescent="0.2">
      <c r="A1480" t="s">
        <v>17009</v>
      </c>
      <c r="B1480" t="s">
        <v>8608</v>
      </c>
      <c r="C1480" t="s">
        <v>8607</v>
      </c>
      <c r="D1480" t="s">
        <v>1163</v>
      </c>
      <c r="E1480" t="s">
        <v>8600</v>
      </c>
    </row>
    <row r="1481" spans="1:5" x14ac:dyDescent="0.2">
      <c r="A1481" t="s">
        <v>8606</v>
      </c>
      <c r="B1481" t="s">
        <v>8605</v>
      </c>
      <c r="C1481" t="s">
        <v>8604</v>
      </c>
      <c r="D1481" t="s">
        <v>5358</v>
      </c>
      <c r="E1481" t="s">
        <v>8600</v>
      </c>
    </row>
    <row r="1482" spans="1:5" x14ac:dyDescent="0.2">
      <c r="A1482" t="s">
        <v>8603</v>
      </c>
      <c r="B1482" t="s">
        <v>8602</v>
      </c>
      <c r="C1482" t="s">
        <v>8601</v>
      </c>
      <c r="D1482" t="s">
        <v>6165</v>
      </c>
      <c r="E1482" t="s">
        <v>8600</v>
      </c>
    </row>
    <row r="1483" spans="1:5" x14ac:dyDescent="0.2">
      <c r="A1483" t="s">
        <v>8599</v>
      </c>
      <c r="B1483" t="s">
        <v>8598</v>
      </c>
      <c r="C1483" t="s">
        <v>8597</v>
      </c>
      <c r="D1483" t="s">
        <v>2172</v>
      </c>
      <c r="E1483" t="s">
        <v>8596</v>
      </c>
    </row>
    <row r="1484" spans="1:5" x14ac:dyDescent="0.2">
      <c r="A1484" t="s">
        <v>8599</v>
      </c>
      <c r="B1484" t="s">
        <v>14343</v>
      </c>
      <c r="C1484" t="s">
        <v>8597</v>
      </c>
      <c r="D1484" t="s">
        <v>2172</v>
      </c>
      <c r="E1484" t="s">
        <v>8596</v>
      </c>
    </row>
    <row r="1485" spans="1:5" x14ac:dyDescent="0.2">
      <c r="A1485" t="s">
        <v>8595</v>
      </c>
      <c r="B1485" t="s">
        <v>8594</v>
      </c>
      <c r="C1485" t="s">
        <v>8593</v>
      </c>
      <c r="D1485" t="s">
        <v>8592</v>
      </c>
      <c r="E1485" t="s">
        <v>8576</v>
      </c>
    </row>
    <row r="1486" spans="1:5" x14ac:dyDescent="0.2">
      <c r="A1486" t="s">
        <v>8591</v>
      </c>
      <c r="B1486" t="s">
        <v>8590</v>
      </c>
      <c r="C1486" t="s">
        <v>8589</v>
      </c>
      <c r="D1486" t="s">
        <v>1341</v>
      </c>
      <c r="E1486" t="s">
        <v>8576</v>
      </c>
    </row>
    <row r="1487" spans="1:5" x14ac:dyDescent="0.2">
      <c r="A1487" t="s">
        <v>8588</v>
      </c>
      <c r="B1487" t="s">
        <v>8587</v>
      </c>
      <c r="C1487" t="s">
        <v>8586</v>
      </c>
      <c r="D1487" t="s">
        <v>2193</v>
      </c>
      <c r="E1487" t="s">
        <v>8576</v>
      </c>
    </row>
    <row r="1488" spans="1:5" x14ac:dyDescent="0.2">
      <c r="A1488" t="s">
        <v>17010</v>
      </c>
      <c r="B1488" t="s">
        <v>8585</v>
      </c>
      <c r="C1488" t="s">
        <v>8584</v>
      </c>
      <c r="D1488" t="s">
        <v>5498</v>
      </c>
      <c r="E1488" t="s">
        <v>8576</v>
      </c>
    </row>
    <row r="1489" spans="1:5" x14ac:dyDescent="0.2">
      <c r="A1489" t="s">
        <v>8583</v>
      </c>
      <c r="B1489" t="s">
        <v>8582</v>
      </c>
      <c r="C1489" t="s">
        <v>8581</v>
      </c>
      <c r="D1489" t="s">
        <v>7537</v>
      </c>
      <c r="E1489" t="s">
        <v>8576</v>
      </c>
    </row>
    <row r="1490" spans="1:5" x14ac:dyDescent="0.2">
      <c r="A1490" t="s">
        <v>8580</v>
      </c>
      <c r="B1490" t="s">
        <v>8579</v>
      </c>
      <c r="C1490" t="s">
        <v>8578</v>
      </c>
      <c r="D1490" t="s">
        <v>8577</v>
      </c>
      <c r="E1490" t="s">
        <v>8576</v>
      </c>
    </row>
    <row r="1491" spans="1:5" x14ac:dyDescent="0.2">
      <c r="A1491" t="s">
        <v>8575</v>
      </c>
      <c r="B1491" t="s">
        <v>8574</v>
      </c>
      <c r="C1491" t="s">
        <v>8573</v>
      </c>
      <c r="D1491" t="s">
        <v>8572</v>
      </c>
      <c r="E1491" t="s">
        <v>8571</v>
      </c>
    </row>
    <row r="1492" spans="1:5" x14ac:dyDescent="0.2">
      <c r="A1492" t="s">
        <v>8570</v>
      </c>
      <c r="B1492" t="s">
        <v>8569</v>
      </c>
      <c r="C1492" t="s">
        <v>8568</v>
      </c>
      <c r="D1492" t="s">
        <v>591</v>
      </c>
      <c r="E1492" t="s">
        <v>8567</v>
      </c>
    </row>
    <row r="1493" spans="1:5" x14ac:dyDescent="0.2">
      <c r="A1493" t="s">
        <v>14663</v>
      </c>
      <c r="B1493" t="s">
        <v>14664</v>
      </c>
      <c r="C1493" t="s">
        <v>14665</v>
      </c>
      <c r="D1493" t="s">
        <v>248</v>
      </c>
      <c r="E1493" t="s">
        <v>14666</v>
      </c>
    </row>
    <row r="1494" spans="1:5" x14ac:dyDescent="0.2">
      <c r="A1494" t="s">
        <v>8566</v>
      </c>
      <c r="B1494" t="s">
        <v>8565</v>
      </c>
      <c r="C1494" t="s">
        <v>8564</v>
      </c>
      <c r="D1494" t="s">
        <v>103</v>
      </c>
      <c r="E1494" t="s">
        <v>8563</v>
      </c>
    </row>
    <row r="1495" spans="1:5" x14ac:dyDescent="0.2">
      <c r="A1495" t="s">
        <v>8562</v>
      </c>
      <c r="B1495" t="s">
        <v>8561</v>
      </c>
      <c r="C1495" t="s">
        <v>8560</v>
      </c>
      <c r="D1495" t="s">
        <v>555</v>
      </c>
      <c r="E1495" t="s">
        <v>8559</v>
      </c>
    </row>
    <row r="1496" spans="1:5" x14ac:dyDescent="0.2">
      <c r="A1496" t="s">
        <v>8558</v>
      </c>
      <c r="B1496" t="s">
        <v>8557</v>
      </c>
      <c r="C1496" t="s">
        <v>8556</v>
      </c>
      <c r="D1496" t="s">
        <v>8555</v>
      </c>
      <c r="E1496" t="s">
        <v>8554</v>
      </c>
    </row>
    <row r="1497" spans="1:5" x14ac:dyDescent="0.2">
      <c r="A1497" t="s">
        <v>17011</v>
      </c>
      <c r="B1497" t="s">
        <v>8553</v>
      </c>
      <c r="C1497" t="s">
        <v>8552</v>
      </c>
      <c r="D1497" t="s">
        <v>8551</v>
      </c>
      <c r="E1497" t="s">
        <v>8550</v>
      </c>
    </row>
    <row r="1498" spans="1:5" x14ac:dyDescent="0.2">
      <c r="A1498" t="s">
        <v>8549</v>
      </c>
      <c r="B1498" t="s">
        <v>8548</v>
      </c>
      <c r="C1498" t="s">
        <v>8547</v>
      </c>
      <c r="D1498" t="s">
        <v>8546</v>
      </c>
      <c r="E1498" t="s">
        <v>8545</v>
      </c>
    </row>
    <row r="1499" spans="1:5" x14ac:dyDescent="0.2">
      <c r="A1499" t="s">
        <v>8544</v>
      </c>
      <c r="B1499" t="s">
        <v>8543</v>
      </c>
      <c r="C1499" t="s">
        <v>8542</v>
      </c>
      <c r="D1499" t="s">
        <v>539</v>
      </c>
      <c r="E1499" t="s">
        <v>8538</v>
      </c>
    </row>
    <row r="1500" spans="1:5" x14ac:dyDescent="0.2">
      <c r="A1500" t="s">
        <v>8541</v>
      </c>
      <c r="B1500" t="s">
        <v>8540</v>
      </c>
      <c r="C1500" t="s">
        <v>8539</v>
      </c>
      <c r="D1500" t="s">
        <v>1294</v>
      </c>
      <c r="E1500" t="s">
        <v>8538</v>
      </c>
    </row>
    <row r="1501" spans="1:5" x14ac:dyDescent="0.2">
      <c r="A1501" t="s">
        <v>8537</v>
      </c>
      <c r="B1501" t="s">
        <v>8536</v>
      </c>
      <c r="C1501" t="s">
        <v>8535</v>
      </c>
      <c r="D1501" t="s">
        <v>634</v>
      </c>
      <c r="E1501" t="s">
        <v>8534</v>
      </c>
    </row>
    <row r="1502" spans="1:5" x14ac:dyDescent="0.2">
      <c r="A1502" t="s">
        <v>8533</v>
      </c>
      <c r="B1502" t="s">
        <v>8532</v>
      </c>
      <c r="C1502" t="s">
        <v>8531</v>
      </c>
      <c r="D1502" t="s">
        <v>591</v>
      </c>
      <c r="E1502" t="s">
        <v>8523</v>
      </c>
    </row>
    <row r="1503" spans="1:5" x14ac:dyDescent="0.2">
      <c r="A1503" t="s">
        <v>8530</v>
      </c>
      <c r="B1503" t="s">
        <v>8529</v>
      </c>
      <c r="C1503" t="s">
        <v>8528</v>
      </c>
      <c r="D1503" t="s">
        <v>84</v>
      </c>
      <c r="E1503" t="s">
        <v>8523</v>
      </c>
    </row>
    <row r="1504" spans="1:5" x14ac:dyDescent="0.2">
      <c r="A1504" t="s">
        <v>8527</v>
      </c>
      <c r="B1504" t="s">
        <v>8526</v>
      </c>
      <c r="C1504" t="s">
        <v>8525</v>
      </c>
      <c r="D1504" t="s">
        <v>8524</v>
      </c>
      <c r="E1504" t="s">
        <v>8523</v>
      </c>
    </row>
    <row r="1505" spans="1:5" x14ac:dyDescent="0.2">
      <c r="A1505" t="s">
        <v>8522</v>
      </c>
      <c r="B1505" t="s">
        <v>8521</v>
      </c>
      <c r="C1505" t="s">
        <v>8520</v>
      </c>
      <c r="D1505" t="s">
        <v>3584</v>
      </c>
      <c r="E1505" t="s">
        <v>8519</v>
      </c>
    </row>
    <row r="1506" spans="1:5" x14ac:dyDescent="0.2">
      <c r="A1506" t="s">
        <v>8514</v>
      </c>
      <c r="B1506" t="s">
        <v>8513</v>
      </c>
      <c r="C1506" t="s">
        <v>8512</v>
      </c>
      <c r="D1506" t="s">
        <v>253</v>
      </c>
      <c r="E1506" t="s">
        <v>8511</v>
      </c>
    </row>
    <row r="1507" spans="1:5" x14ac:dyDescent="0.2">
      <c r="A1507" t="s">
        <v>8510</v>
      </c>
      <c r="B1507" t="s">
        <v>8509</v>
      </c>
      <c r="C1507" t="s">
        <v>8508</v>
      </c>
      <c r="D1507" t="s">
        <v>7113</v>
      </c>
      <c r="E1507" t="s">
        <v>8507</v>
      </c>
    </row>
    <row r="1508" spans="1:5" x14ac:dyDescent="0.2">
      <c r="A1508" t="s">
        <v>8506</v>
      </c>
      <c r="B1508" t="s">
        <v>8505</v>
      </c>
      <c r="C1508" t="s">
        <v>8504</v>
      </c>
      <c r="D1508" t="s">
        <v>348</v>
      </c>
      <c r="E1508" t="s">
        <v>8503</v>
      </c>
    </row>
    <row r="1509" spans="1:5" x14ac:dyDescent="0.2">
      <c r="A1509" t="s">
        <v>8502</v>
      </c>
      <c r="B1509" t="s">
        <v>8501</v>
      </c>
      <c r="C1509" t="s">
        <v>8500</v>
      </c>
      <c r="D1509" t="s">
        <v>555</v>
      </c>
      <c r="E1509" t="s">
        <v>8499</v>
      </c>
    </row>
    <row r="1510" spans="1:5" x14ac:dyDescent="0.2">
      <c r="A1510" t="s">
        <v>8492</v>
      </c>
      <c r="B1510" t="s">
        <v>8491</v>
      </c>
      <c r="C1510" t="s">
        <v>8490</v>
      </c>
      <c r="D1510" t="s">
        <v>8489</v>
      </c>
      <c r="E1510" t="s">
        <v>8488</v>
      </c>
    </row>
    <row r="1511" spans="1:5" x14ac:dyDescent="0.2">
      <c r="A1511" t="s">
        <v>8498</v>
      </c>
      <c r="B1511" t="s">
        <v>8497</v>
      </c>
      <c r="C1511" t="s">
        <v>17427</v>
      </c>
      <c r="D1511" t="s">
        <v>240</v>
      </c>
      <c r="E1511" t="s">
        <v>8488</v>
      </c>
    </row>
    <row r="1512" spans="1:5" x14ac:dyDescent="0.2">
      <c r="A1512" t="s">
        <v>8487</v>
      </c>
      <c r="B1512" t="s">
        <v>8486</v>
      </c>
      <c r="C1512" t="s">
        <v>8485</v>
      </c>
      <c r="D1512" t="s">
        <v>438</v>
      </c>
      <c r="E1512" t="s">
        <v>8484</v>
      </c>
    </row>
    <row r="1513" spans="1:5" x14ac:dyDescent="0.2">
      <c r="A1513" t="s">
        <v>8483</v>
      </c>
      <c r="B1513" t="s">
        <v>8482</v>
      </c>
      <c r="C1513" t="s">
        <v>8481</v>
      </c>
      <c r="D1513" t="s">
        <v>478</v>
      </c>
      <c r="E1513" t="s">
        <v>8480</v>
      </c>
    </row>
    <row r="1514" spans="1:5" x14ac:dyDescent="0.2">
      <c r="A1514" t="s">
        <v>8496</v>
      </c>
      <c r="B1514" t="s">
        <v>8495</v>
      </c>
      <c r="C1514" t="s">
        <v>17428</v>
      </c>
      <c r="D1514" t="s">
        <v>8494</v>
      </c>
      <c r="E1514" t="s">
        <v>8493</v>
      </c>
    </row>
    <row r="1515" spans="1:5" x14ac:dyDescent="0.2">
      <c r="A1515" t="s">
        <v>8479</v>
      </c>
      <c r="B1515" t="s">
        <v>8478</v>
      </c>
      <c r="C1515" t="s">
        <v>8477</v>
      </c>
      <c r="D1515" t="s">
        <v>253</v>
      </c>
      <c r="E1515" t="s">
        <v>8476</v>
      </c>
    </row>
    <row r="1516" spans="1:5" x14ac:dyDescent="0.2">
      <c r="A1516" t="s">
        <v>8475</v>
      </c>
      <c r="B1516" t="s">
        <v>8474</v>
      </c>
      <c r="C1516" t="s">
        <v>8473</v>
      </c>
      <c r="D1516" t="s">
        <v>8472</v>
      </c>
      <c r="E1516" t="s">
        <v>8471</v>
      </c>
    </row>
    <row r="1517" spans="1:5" x14ac:dyDescent="0.2">
      <c r="A1517" t="s">
        <v>17429</v>
      </c>
      <c r="B1517" t="s">
        <v>17430</v>
      </c>
      <c r="C1517" t="s">
        <v>17431</v>
      </c>
      <c r="D1517" t="s">
        <v>765</v>
      </c>
      <c r="E1517" t="s">
        <v>17432</v>
      </c>
    </row>
    <row r="1518" spans="1:5" x14ac:dyDescent="0.2">
      <c r="A1518" t="s">
        <v>17433</v>
      </c>
      <c r="B1518" t="s">
        <v>8470</v>
      </c>
      <c r="C1518" t="s">
        <v>18007</v>
      </c>
      <c r="D1518" t="s">
        <v>18008</v>
      </c>
      <c r="E1518" t="s">
        <v>8469</v>
      </c>
    </row>
    <row r="1519" spans="1:5" x14ac:dyDescent="0.2">
      <c r="A1519" t="s">
        <v>8468</v>
      </c>
      <c r="B1519" t="s">
        <v>8467</v>
      </c>
      <c r="C1519" t="s">
        <v>8466</v>
      </c>
      <c r="D1519" t="s">
        <v>821</v>
      </c>
      <c r="E1519" t="s">
        <v>8465</v>
      </c>
    </row>
    <row r="1520" spans="1:5" x14ac:dyDescent="0.2">
      <c r="A1520" t="s">
        <v>17012</v>
      </c>
      <c r="B1520" t="s">
        <v>8464</v>
      </c>
      <c r="C1520" t="s">
        <v>8463</v>
      </c>
      <c r="D1520" t="s">
        <v>374</v>
      </c>
      <c r="E1520" t="s">
        <v>8459</v>
      </c>
    </row>
    <row r="1521" spans="1:5" x14ac:dyDescent="0.2">
      <c r="A1521" t="s">
        <v>8462</v>
      </c>
      <c r="B1521" t="s">
        <v>8461</v>
      </c>
      <c r="C1521" t="s">
        <v>8460</v>
      </c>
      <c r="D1521" t="s">
        <v>331</v>
      </c>
      <c r="E1521" t="s">
        <v>8459</v>
      </c>
    </row>
    <row r="1522" spans="1:5" x14ac:dyDescent="0.2">
      <c r="A1522" t="s">
        <v>8458</v>
      </c>
      <c r="B1522" t="s">
        <v>8457</v>
      </c>
      <c r="C1522" t="s">
        <v>8456</v>
      </c>
      <c r="D1522" t="s">
        <v>577</v>
      </c>
      <c r="E1522" t="s">
        <v>8455</v>
      </c>
    </row>
    <row r="1523" spans="1:5" x14ac:dyDescent="0.2">
      <c r="A1523" t="s">
        <v>8454</v>
      </c>
      <c r="B1523" t="s">
        <v>8453</v>
      </c>
      <c r="C1523" t="s">
        <v>8452</v>
      </c>
      <c r="D1523" t="s">
        <v>4919</v>
      </c>
      <c r="E1523" t="s">
        <v>8451</v>
      </c>
    </row>
    <row r="1524" spans="1:5" x14ac:dyDescent="0.2">
      <c r="A1524" t="s">
        <v>8450</v>
      </c>
      <c r="B1524" t="s">
        <v>8449</v>
      </c>
      <c r="C1524" t="s">
        <v>8448</v>
      </c>
      <c r="D1524" t="s">
        <v>8447</v>
      </c>
      <c r="E1524" t="s">
        <v>8446</v>
      </c>
    </row>
    <row r="1525" spans="1:5" x14ac:dyDescent="0.2">
      <c r="A1525" t="s">
        <v>8445</v>
      </c>
      <c r="B1525" t="s">
        <v>8444</v>
      </c>
      <c r="C1525" t="s">
        <v>8443</v>
      </c>
      <c r="D1525" t="s">
        <v>981</v>
      </c>
      <c r="E1525" t="s">
        <v>8442</v>
      </c>
    </row>
    <row r="1526" spans="1:5" x14ac:dyDescent="0.2">
      <c r="A1526" t="s">
        <v>8441</v>
      </c>
      <c r="B1526" t="s">
        <v>8440</v>
      </c>
      <c r="C1526" t="s">
        <v>8439</v>
      </c>
      <c r="D1526" t="s">
        <v>317</v>
      </c>
      <c r="E1526" t="s">
        <v>8438</v>
      </c>
    </row>
    <row r="1527" spans="1:5" x14ac:dyDescent="0.2">
      <c r="A1527" t="s">
        <v>8437</v>
      </c>
      <c r="B1527" t="s">
        <v>8436</v>
      </c>
      <c r="C1527" t="s">
        <v>8435</v>
      </c>
      <c r="D1527" t="s">
        <v>1238</v>
      </c>
      <c r="E1527" t="s">
        <v>8434</v>
      </c>
    </row>
    <row r="1528" spans="1:5" x14ac:dyDescent="0.2">
      <c r="A1528" t="s">
        <v>17266</v>
      </c>
      <c r="B1528" t="s">
        <v>17267</v>
      </c>
      <c r="C1528" t="s">
        <v>17268</v>
      </c>
      <c r="D1528" t="s">
        <v>17269</v>
      </c>
      <c r="E1528" t="s">
        <v>17270</v>
      </c>
    </row>
    <row r="1529" spans="1:5" x14ac:dyDescent="0.2">
      <c r="A1529" t="s">
        <v>8433</v>
      </c>
      <c r="B1529" t="s">
        <v>8432</v>
      </c>
      <c r="C1529" t="s">
        <v>8431</v>
      </c>
      <c r="D1529" t="s">
        <v>5555</v>
      </c>
      <c r="E1529" t="s">
        <v>8430</v>
      </c>
    </row>
    <row r="1530" spans="1:5" x14ac:dyDescent="0.2">
      <c r="A1530" t="s">
        <v>8429</v>
      </c>
      <c r="B1530" t="s">
        <v>8428</v>
      </c>
      <c r="C1530" t="s">
        <v>8427</v>
      </c>
      <c r="D1530" t="s">
        <v>985</v>
      </c>
      <c r="E1530" t="s">
        <v>8426</v>
      </c>
    </row>
    <row r="1531" spans="1:5" x14ac:dyDescent="0.2">
      <c r="A1531" t="s">
        <v>8425</v>
      </c>
      <c r="B1531" t="s">
        <v>8424</v>
      </c>
      <c r="C1531" t="s">
        <v>8423</v>
      </c>
      <c r="D1531" t="s">
        <v>8422</v>
      </c>
      <c r="E1531" t="s">
        <v>8418</v>
      </c>
    </row>
    <row r="1532" spans="1:5" x14ac:dyDescent="0.2">
      <c r="A1532" t="s">
        <v>8421</v>
      </c>
      <c r="B1532" t="s">
        <v>8420</v>
      </c>
      <c r="C1532" t="s">
        <v>8419</v>
      </c>
      <c r="D1532" t="s">
        <v>173</v>
      </c>
      <c r="E1532" t="s">
        <v>8418</v>
      </c>
    </row>
    <row r="1533" spans="1:5" x14ac:dyDescent="0.2">
      <c r="A1533" t="s">
        <v>8417</v>
      </c>
      <c r="B1533" t="s">
        <v>8416</v>
      </c>
      <c r="C1533" t="s">
        <v>8415</v>
      </c>
      <c r="D1533" t="s">
        <v>4166</v>
      </c>
      <c r="E1533" t="s">
        <v>8411</v>
      </c>
    </row>
    <row r="1534" spans="1:5" x14ac:dyDescent="0.2">
      <c r="A1534" t="s">
        <v>8414</v>
      </c>
      <c r="B1534" t="s">
        <v>8413</v>
      </c>
      <c r="C1534" t="s">
        <v>8412</v>
      </c>
      <c r="D1534" t="s">
        <v>207</v>
      </c>
      <c r="E1534" t="s">
        <v>8411</v>
      </c>
    </row>
    <row r="1535" spans="1:5" x14ac:dyDescent="0.2">
      <c r="A1535" t="s">
        <v>8410</v>
      </c>
      <c r="B1535" t="s">
        <v>8409</v>
      </c>
      <c r="C1535" t="s">
        <v>8408</v>
      </c>
      <c r="D1535" t="s">
        <v>8407</v>
      </c>
      <c r="E1535" t="s">
        <v>8406</v>
      </c>
    </row>
    <row r="1536" spans="1:5" x14ac:dyDescent="0.2">
      <c r="A1536" t="s">
        <v>8401</v>
      </c>
      <c r="B1536" t="s">
        <v>8400</v>
      </c>
      <c r="C1536" t="s">
        <v>8399</v>
      </c>
      <c r="D1536" t="s">
        <v>282</v>
      </c>
      <c r="E1536" t="s">
        <v>8398</v>
      </c>
    </row>
    <row r="1537" spans="1:5" x14ac:dyDescent="0.2">
      <c r="A1537" t="s">
        <v>8397</v>
      </c>
      <c r="B1537" t="s">
        <v>8396</v>
      </c>
      <c r="C1537" t="s">
        <v>8395</v>
      </c>
      <c r="D1537" t="s">
        <v>905</v>
      </c>
      <c r="E1537" t="s">
        <v>8387</v>
      </c>
    </row>
    <row r="1538" spans="1:5" x14ac:dyDescent="0.2">
      <c r="A1538" t="s">
        <v>8394</v>
      </c>
      <c r="B1538" t="s">
        <v>8393</v>
      </c>
      <c r="C1538" t="s">
        <v>8392</v>
      </c>
      <c r="D1538" t="s">
        <v>557</v>
      </c>
      <c r="E1538" t="s">
        <v>8387</v>
      </c>
    </row>
    <row r="1539" spans="1:5" x14ac:dyDescent="0.2">
      <c r="A1539" t="s">
        <v>8391</v>
      </c>
      <c r="B1539" t="s">
        <v>8390</v>
      </c>
      <c r="C1539" t="s">
        <v>8389</v>
      </c>
      <c r="D1539" t="s">
        <v>8388</v>
      </c>
      <c r="E1539" t="s">
        <v>8387</v>
      </c>
    </row>
    <row r="1540" spans="1:5" x14ac:dyDescent="0.2">
      <c r="A1540" t="s">
        <v>8386</v>
      </c>
      <c r="B1540" t="s">
        <v>8385</v>
      </c>
      <c r="C1540" t="s">
        <v>8384</v>
      </c>
      <c r="D1540" t="s">
        <v>1294</v>
      </c>
      <c r="E1540" t="s">
        <v>8383</v>
      </c>
    </row>
    <row r="1541" spans="1:5" x14ac:dyDescent="0.2">
      <c r="A1541" t="s">
        <v>8382</v>
      </c>
      <c r="B1541" t="s">
        <v>8381</v>
      </c>
      <c r="C1541" t="s">
        <v>8380</v>
      </c>
      <c r="D1541" t="s">
        <v>8379</v>
      </c>
      <c r="E1541" t="s">
        <v>8378</v>
      </c>
    </row>
    <row r="1542" spans="1:5" x14ac:dyDescent="0.2">
      <c r="A1542" t="s">
        <v>8377</v>
      </c>
      <c r="B1542" t="s">
        <v>8376</v>
      </c>
      <c r="C1542" t="s">
        <v>8375</v>
      </c>
      <c r="D1542" t="s">
        <v>3584</v>
      </c>
      <c r="E1542" t="s">
        <v>8374</v>
      </c>
    </row>
    <row r="1543" spans="1:5" x14ac:dyDescent="0.2">
      <c r="A1543" t="s">
        <v>8373</v>
      </c>
      <c r="B1543" t="s">
        <v>8372</v>
      </c>
      <c r="C1543" t="s">
        <v>8371</v>
      </c>
      <c r="D1543" t="s">
        <v>606</v>
      </c>
      <c r="E1543" t="s">
        <v>8370</v>
      </c>
    </row>
    <row r="1544" spans="1:5" x14ac:dyDescent="0.2">
      <c r="A1544" t="s">
        <v>8369</v>
      </c>
      <c r="B1544" t="s">
        <v>8368</v>
      </c>
      <c r="C1544" t="s">
        <v>8367</v>
      </c>
      <c r="D1544" t="s">
        <v>445</v>
      </c>
      <c r="E1544" t="s">
        <v>8366</v>
      </c>
    </row>
    <row r="1545" spans="1:5" x14ac:dyDescent="0.2">
      <c r="A1545" t="s">
        <v>8365</v>
      </c>
      <c r="B1545" t="s">
        <v>8364</v>
      </c>
      <c r="C1545" t="s">
        <v>8363</v>
      </c>
      <c r="D1545" t="s">
        <v>539</v>
      </c>
      <c r="E1545" t="s">
        <v>8359</v>
      </c>
    </row>
    <row r="1546" spans="1:5" x14ac:dyDescent="0.2">
      <c r="A1546" t="s">
        <v>8362</v>
      </c>
      <c r="B1546" t="s">
        <v>8361</v>
      </c>
      <c r="C1546" t="s">
        <v>8360</v>
      </c>
      <c r="D1546" t="s">
        <v>7993</v>
      </c>
      <c r="E1546" t="s">
        <v>8359</v>
      </c>
    </row>
    <row r="1547" spans="1:5" x14ac:dyDescent="0.2">
      <c r="A1547" t="s">
        <v>8358</v>
      </c>
      <c r="B1547" t="s">
        <v>8357</v>
      </c>
      <c r="C1547" t="s">
        <v>8356</v>
      </c>
      <c r="D1547" t="s">
        <v>508</v>
      </c>
      <c r="E1547" t="s">
        <v>8355</v>
      </c>
    </row>
    <row r="1548" spans="1:5" x14ac:dyDescent="0.2">
      <c r="A1548" t="s">
        <v>8354</v>
      </c>
      <c r="B1548" t="s">
        <v>8353</v>
      </c>
      <c r="C1548" t="s">
        <v>8352</v>
      </c>
      <c r="D1548" t="s">
        <v>7145</v>
      </c>
      <c r="E1548" t="s">
        <v>8351</v>
      </c>
    </row>
    <row r="1549" spans="1:5" x14ac:dyDescent="0.2">
      <c r="A1549" t="s">
        <v>8350</v>
      </c>
      <c r="B1549" t="s">
        <v>8349</v>
      </c>
      <c r="C1549" t="s">
        <v>8348</v>
      </c>
      <c r="D1549" t="s">
        <v>8347</v>
      </c>
      <c r="E1549" t="s">
        <v>8346</v>
      </c>
    </row>
    <row r="1550" spans="1:5" x14ac:dyDescent="0.2">
      <c r="A1550" t="s">
        <v>8345</v>
      </c>
      <c r="B1550" t="s">
        <v>8344</v>
      </c>
      <c r="C1550" t="s">
        <v>8343</v>
      </c>
      <c r="D1550" t="s">
        <v>596</v>
      </c>
      <c r="E1550" t="s">
        <v>8336</v>
      </c>
    </row>
    <row r="1551" spans="1:5" x14ac:dyDescent="0.2">
      <c r="A1551" t="s">
        <v>8342</v>
      </c>
      <c r="B1551" t="s">
        <v>8341</v>
      </c>
      <c r="C1551" t="s">
        <v>8340</v>
      </c>
      <c r="D1551" t="s">
        <v>5580</v>
      </c>
      <c r="E1551" t="s">
        <v>8336</v>
      </c>
    </row>
    <row r="1552" spans="1:5" x14ac:dyDescent="0.2">
      <c r="A1552" t="s">
        <v>8339</v>
      </c>
      <c r="B1552" t="s">
        <v>8338</v>
      </c>
      <c r="C1552" t="s">
        <v>8337</v>
      </c>
      <c r="D1552" t="s">
        <v>557</v>
      </c>
      <c r="E1552" t="s">
        <v>8336</v>
      </c>
    </row>
    <row r="1553" spans="1:5" x14ac:dyDescent="0.2">
      <c r="A1553" t="s">
        <v>8335</v>
      </c>
      <c r="B1553" t="s">
        <v>8334</v>
      </c>
      <c r="C1553" t="s">
        <v>8333</v>
      </c>
      <c r="D1553" t="s">
        <v>438</v>
      </c>
      <c r="E1553" t="s">
        <v>8332</v>
      </c>
    </row>
    <row r="1554" spans="1:5" x14ac:dyDescent="0.2">
      <c r="A1554" t="s">
        <v>14667</v>
      </c>
      <c r="B1554" t="s">
        <v>8331</v>
      </c>
      <c r="C1554" t="s">
        <v>8330</v>
      </c>
      <c r="D1554" t="s">
        <v>629</v>
      </c>
      <c r="E1554" t="s">
        <v>8329</v>
      </c>
    </row>
    <row r="1555" spans="1:5" x14ac:dyDescent="0.2">
      <c r="A1555" t="s">
        <v>8328</v>
      </c>
      <c r="B1555" t="s">
        <v>8327</v>
      </c>
      <c r="C1555" t="s">
        <v>8326</v>
      </c>
      <c r="D1555" t="s">
        <v>8325</v>
      </c>
      <c r="E1555" t="s">
        <v>8324</v>
      </c>
    </row>
    <row r="1556" spans="1:5" x14ac:dyDescent="0.2">
      <c r="A1556" t="s">
        <v>8323</v>
      </c>
      <c r="B1556" t="s">
        <v>8322</v>
      </c>
      <c r="C1556" t="s">
        <v>8321</v>
      </c>
      <c r="D1556" t="s">
        <v>3730</v>
      </c>
      <c r="E1556" t="s">
        <v>8320</v>
      </c>
    </row>
    <row r="1557" spans="1:5" x14ac:dyDescent="0.2">
      <c r="A1557" t="s">
        <v>8319</v>
      </c>
      <c r="B1557" t="s">
        <v>8318</v>
      </c>
      <c r="C1557" t="s">
        <v>8317</v>
      </c>
      <c r="D1557" t="s">
        <v>539</v>
      </c>
      <c r="E1557" t="s">
        <v>8316</v>
      </c>
    </row>
    <row r="1558" spans="1:5" x14ac:dyDescent="0.2">
      <c r="A1558" t="s">
        <v>8315</v>
      </c>
      <c r="B1558" t="s">
        <v>8314</v>
      </c>
      <c r="C1558" t="s">
        <v>8313</v>
      </c>
      <c r="D1558" t="s">
        <v>706</v>
      </c>
      <c r="E1558" t="s">
        <v>8312</v>
      </c>
    </row>
    <row r="1559" spans="1:5" x14ac:dyDescent="0.2">
      <c r="A1559" t="s">
        <v>8311</v>
      </c>
      <c r="B1559" t="s">
        <v>8310</v>
      </c>
      <c r="C1559" t="s">
        <v>8309</v>
      </c>
      <c r="D1559" t="s">
        <v>311</v>
      </c>
      <c r="E1559" t="s">
        <v>8308</v>
      </c>
    </row>
    <row r="1560" spans="1:5" x14ac:dyDescent="0.2">
      <c r="A1560" t="s">
        <v>8307</v>
      </c>
      <c r="B1560" t="s">
        <v>8306</v>
      </c>
      <c r="C1560" t="s">
        <v>8305</v>
      </c>
      <c r="D1560" t="s">
        <v>8304</v>
      </c>
      <c r="E1560" t="s">
        <v>8303</v>
      </c>
    </row>
    <row r="1561" spans="1:5" x14ac:dyDescent="0.2">
      <c r="A1561" t="s">
        <v>8302</v>
      </c>
      <c r="B1561" t="s">
        <v>8301</v>
      </c>
      <c r="C1561" t="s">
        <v>8300</v>
      </c>
      <c r="D1561" t="s">
        <v>3078</v>
      </c>
      <c r="E1561" t="s">
        <v>8299</v>
      </c>
    </row>
    <row r="1562" spans="1:5" x14ac:dyDescent="0.2">
      <c r="A1562" t="s">
        <v>8298</v>
      </c>
      <c r="B1562" t="s">
        <v>8297</v>
      </c>
      <c r="C1562" t="s">
        <v>8296</v>
      </c>
      <c r="D1562" t="s">
        <v>315</v>
      </c>
      <c r="E1562" t="s">
        <v>8289</v>
      </c>
    </row>
    <row r="1563" spans="1:5" x14ac:dyDescent="0.2">
      <c r="A1563" t="s">
        <v>8295</v>
      </c>
      <c r="B1563" t="s">
        <v>8294</v>
      </c>
      <c r="C1563" t="s">
        <v>8293</v>
      </c>
      <c r="D1563" t="s">
        <v>4240</v>
      </c>
      <c r="E1563" t="s">
        <v>8289</v>
      </c>
    </row>
    <row r="1564" spans="1:5" x14ac:dyDescent="0.2">
      <c r="A1564" t="s">
        <v>8292</v>
      </c>
      <c r="B1564" t="s">
        <v>8291</v>
      </c>
      <c r="C1564" t="s">
        <v>8290</v>
      </c>
      <c r="D1564" t="s">
        <v>508</v>
      </c>
      <c r="E1564" t="s">
        <v>8289</v>
      </c>
    </row>
    <row r="1565" spans="1:5" x14ac:dyDescent="0.2">
      <c r="A1565" t="s">
        <v>8288</v>
      </c>
      <c r="B1565" t="s">
        <v>8287</v>
      </c>
      <c r="C1565" t="s">
        <v>8286</v>
      </c>
      <c r="D1565" t="s">
        <v>258</v>
      </c>
      <c r="E1565" t="s">
        <v>8285</v>
      </c>
    </row>
    <row r="1566" spans="1:5" x14ac:dyDescent="0.2">
      <c r="A1566" t="s">
        <v>8284</v>
      </c>
      <c r="B1566" t="s">
        <v>8283</v>
      </c>
      <c r="C1566" t="s">
        <v>8282</v>
      </c>
      <c r="D1566" t="s">
        <v>107</v>
      </c>
      <c r="E1566" t="s">
        <v>8281</v>
      </c>
    </row>
    <row r="1567" spans="1:5" x14ac:dyDescent="0.2">
      <c r="A1567" t="s">
        <v>8280</v>
      </c>
      <c r="B1567" t="s">
        <v>8279</v>
      </c>
      <c r="C1567" t="s">
        <v>8278</v>
      </c>
      <c r="D1567" t="s">
        <v>697</v>
      </c>
      <c r="E1567" t="s">
        <v>8268</v>
      </c>
    </row>
    <row r="1568" spans="1:5" x14ac:dyDescent="0.2">
      <c r="A1568" t="s">
        <v>8277</v>
      </c>
      <c r="B1568" t="s">
        <v>8276</v>
      </c>
      <c r="C1568" t="s">
        <v>8275</v>
      </c>
      <c r="D1568" t="s">
        <v>3593</v>
      </c>
      <c r="E1568" t="s">
        <v>8268</v>
      </c>
    </row>
    <row r="1569" spans="1:5" x14ac:dyDescent="0.2">
      <c r="A1569" t="s">
        <v>8274</v>
      </c>
      <c r="B1569" t="s">
        <v>8273</v>
      </c>
      <c r="C1569" t="s">
        <v>8272</v>
      </c>
      <c r="D1569" t="s">
        <v>207</v>
      </c>
      <c r="E1569" t="s">
        <v>8268</v>
      </c>
    </row>
    <row r="1570" spans="1:5" x14ac:dyDescent="0.2">
      <c r="A1570" t="s">
        <v>8271</v>
      </c>
      <c r="B1570" t="s">
        <v>8270</v>
      </c>
      <c r="C1570" t="s">
        <v>8269</v>
      </c>
      <c r="D1570" t="s">
        <v>216</v>
      </c>
      <c r="E1570" t="s">
        <v>8268</v>
      </c>
    </row>
    <row r="1571" spans="1:5" x14ac:dyDescent="0.2">
      <c r="A1571" t="s">
        <v>8267</v>
      </c>
      <c r="B1571" t="s">
        <v>8266</v>
      </c>
      <c r="C1571" t="s">
        <v>8265</v>
      </c>
      <c r="D1571" t="s">
        <v>817</v>
      </c>
      <c r="E1571" t="s">
        <v>8264</v>
      </c>
    </row>
    <row r="1572" spans="1:5" x14ac:dyDescent="0.2">
      <c r="A1572" t="s">
        <v>8263</v>
      </c>
      <c r="B1572" t="s">
        <v>8262</v>
      </c>
      <c r="C1572" t="s">
        <v>8261</v>
      </c>
      <c r="D1572" t="s">
        <v>1494</v>
      </c>
      <c r="E1572" t="s">
        <v>8260</v>
      </c>
    </row>
    <row r="1573" spans="1:5" x14ac:dyDescent="0.2">
      <c r="A1573" t="s">
        <v>8259</v>
      </c>
      <c r="B1573" t="s">
        <v>8258</v>
      </c>
      <c r="C1573" t="s">
        <v>8257</v>
      </c>
      <c r="D1573" t="s">
        <v>155</v>
      </c>
      <c r="E1573" t="s">
        <v>8256</v>
      </c>
    </row>
    <row r="1574" spans="1:5" x14ac:dyDescent="0.2">
      <c r="A1574" t="s">
        <v>8255</v>
      </c>
      <c r="B1574" t="s">
        <v>8254</v>
      </c>
      <c r="C1574" t="s">
        <v>8253</v>
      </c>
      <c r="D1574" t="s">
        <v>8252</v>
      </c>
      <c r="E1574" t="s">
        <v>8251</v>
      </c>
    </row>
    <row r="1575" spans="1:5" x14ac:dyDescent="0.2">
      <c r="A1575" t="s">
        <v>8250</v>
      </c>
      <c r="B1575" t="s">
        <v>8249</v>
      </c>
      <c r="C1575" t="s">
        <v>8248</v>
      </c>
      <c r="D1575" t="s">
        <v>8247</v>
      </c>
      <c r="E1575" t="s">
        <v>8246</v>
      </c>
    </row>
    <row r="1576" spans="1:5" x14ac:dyDescent="0.2">
      <c r="A1576" t="s">
        <v>8245</v>
      </c>
      <c r="B1576" t="s">
        <v>8244</v>
      </c>
      <c r="C1576" t="s">
        <v>8243</v>
      </c>
      <c r="D1576" t="s">
        <v>322</v>
      </c>
      <c r="E1576" t="s">
        <v>8242</v>
      </c>
    </row>
    <row r="1577" spans="1:5" x14ac:dyDescent="0.2">
      <c r="A1577" t="s">
        <v>8241</v>
      </c>
      <c r="B1577" t="s">
        <v>8240</v>
      </c>
      <c r="C1577" t="s">
        <v>8239</v>
      </c>
      <c r="D1577" t="s">
        <v>173</v>
      </c>
      <c r="E1577" t="s">
        <v>8238</v>
      </c>
    </row>
    <row r="1578" spans="1:5" x14ac:dyDescent="0.2">
      <c r="A1578" t="s">
        <v>8237</v>
      </c>
      <c r="B1578" t="s">
        <v>8236</v>
      </c>
      <c r="C1578" t="s">
        <v>8235</v>
      </c>
      <c r="D1578" t="s">
        <v>8234</v>
      </c>
      <c r="E1578" t="s">
        <v>8233</v>
      </c>
    </row>
    <row r="1579" spans="1:5" x14ac:dyDescent="0.2">
      <c r="A1579" t="s">
        <v>8232</v>
      </c>
      <c r="B1579" t="s">
        <v>8231</v>
      </c>
      <c r="C1579" t="s">
        <v>8230</v>
      </c>
      <c r="D1579" t="s">
        <v>609</v>
      </c>
      <c r="E1579" t="s">
        <v>8229</v>
      </c>
    </row>
    <row r="1580" spans="1:5" x14ac:dyDescent="0.2">
      <c r="A1580" t="s">
        <v>8228</v>
      </c>
      <c r="B1580" t="s">
        <v>8227</v>
      </c>
      <c r="C1580" t="s">
        <v>8226</v>
      </c>
      <c r="D1580" t="s">
        <v>8225</v>
      </c>
      <c r="E1580" t="s">
        <v>8224</v>
      </c>
    </row>
    <row r="1581" spans="1:5" x14ac:dyDescent="0.2">
      <c r="A1581" t="s">
        <v>17434</v>
      </c>
      <c r="B1581" t="s">
        <v>17435</v>
      </c>
      <c r="C1581" t="s">
        <v>17436</v>
      </c>
      <c r="D1581" t="s">
        <v>1367</v>
      </c>
      <c r="E1581" t="s">
        <v>17437</v>
      </c>
    </row>
    <row r="1582" spans="1:5" x14ac:dyDescent="0.2">
      <c r="A1582" t="s">
        <v>8223</v>
      </c>
      <c r="B1582" t="s">
        <v>8222</v>
      </c>
      <c r="C1582" t="s">
        <v>8221</v>
      </c>
      <c r="D1582" t="s">
        <v>2245</v>
      </c>
      <c r="E1582" t="s">
        <v>8214</v>
      </c>
    </row>
    <row r="1583" spans="1:5" x14ac:dyDescent="0.2">
      <c r="A1583" t="s">
        <v>8220</v>
      </c>
      <c r="B1583" t="s">
        <v>8219</v>
      </c>
      <c r="C1583" t="s">
        <v>8218</v>
      </c>
      <c r="D1583" t="s">
        <v>6625</v>
      </c>
      <c r="E1583" t="s">
        <v>8214</v>
      </c>
    </row>
    <row r="1584" spans="1:5" x14ac:dyDescent="0.2">
      <c r="A1584" t="s">
        <v>8217</v>
      </c>
      <c r="B1584" t="s">
        <v>8216</v>
      </c>
      <c r="C1584" t="s">
        <v>8215</v>
      </c>
      <c r="D1584" t="s">
        <v>111</v>
      </c>
      <c r="E1584" t="s">
        <v>8214</v>
      </c>
    </row>
    <row r="1585" spans="1:5" x14ac:dyDescent="0.2">
      <c r="A1585" t="s">
        <v>8213</v>
      </c>
      <c r="B1585" t="s">
        <v>8212</v>
      </c>
      <c r="C1585" t="s">
        <v>8211</v>
      </c>
      <c r="D1585" t="s">
        <v>1485</v>
      </c>
      <c r="E1585" t="s">
        <v>8207</v>
      </c>
    </row>
    <row r="1586" spans="1:5" x14ac:dyDescent="0.2">
      <c r="A1586" t="s">
        <v>8210</v>
      </c>
      <c r="B1586" t="s">
        <v>8209</v>
      </c>
      <c r="C1586" t="s">
        <v>8208</v>
      </c>
      <c r="D1586" t="s">
        <v>331</v>
      </c>
      <c r="E1586" t="s">
        <v>8207</v>
      </c>
    </row>
    <row r="1587" spans="1:5" x14ac:dyDescent="0.2">
      <c r="A1587" t="s">
        <v>8206</v>
      </c>
      <c r="B1587" t="s">
        <v>8205</v>
      </c>
      <c r="C1587" t="s">
        <v>8204</v>
      </c>
      <c r="D1587" t="s">
        <v>8203</v>
      </c>
      <c r="E1587" t="s">
        <v>8196</v>
      </c>
    </row>
    <row r="1588" spans="1:5" x14ac:dyDescent="0.2">
      <c r="A1588" t="s">
        <v>8199</v>
      </c>
      <c r="B1588" t="s">
        <v>8198</v>
      </c>
      <c r="C1588" t="s">
        <v>8197</v>
      </c>
      <c r="D1588" t="s">
        <v>2780</v>
      </c>
      <c r="E1588" t="s">
        <v>8196</v>
      </c>
    </row>
    <row r="1589" spans="1:5" x14ac:dyDescent="0.2">
      <c r="A1589" t="s">
        <v>8195</v>
      </c>
      <c r="B1589" t="s">
        <v>8194</v>
      </c>
      <c r="C1589" t="s">
        <v>8193</v>
      </c>
      <c r="D1589" t="s">
        <v>240</v>
      </c>
      <c r="E1589" t="s">
        <v>8192</v>
      </c>
    </row>
    <row r="1590" spans="1:5" x14ac:dyDescent="0.2">
      <c r="A1590" t="s">
        <v>8191</v>
      </c>
      <c r="B1590" t="s">
        <v>8190</v>
      </c>
      <c r="C1590" t="s">
        <v>8189</v>
      </c>
      <c r="D1590" t="s">
        <v>8188</v>
      </c>
      <c r="E1590" t="s">
        <v>8187</v>
      </c>
    </row>
    <row r="1591" spans="1:5" x14ac:dyDescent="0.2">
      <c r="A1591" t="s">
        <v>8186</v>
      </c>
      <c r="B1591" t="s">
        <v>8185</v>
      </c>
      <c r="C1591" t="s">
        <v>8184</v>
      </c>
      <c r="D1591" t="s">
        <v>655</v>
      </c>
      <c r="E1591" t="s">
        <v>8183</v>
      </c>
    </row>
    <row r="1592" spans="1:5" x14ac:dyDescent="0.2">
      <c r="A1592" t="s">
        <v>8182</v>
      </c>
      <c r="B1592" t="s">
        <v>8181</v>
      </c>
      <c r="C1592" t="s">
        <v>8180</v>
      </c>
      <c r="D1592" t="s">
        <v>8171</v>
      </c>
      <c r="E1592" t="s">
        <v>8179</v>
      </c>
    </row>
    <row r="1593" spans="1:5" x14ac:dyDescent="0.2">
      <c r="A1593" t="s">
        <v>8178</v>
      </c>
      <c r="B1593" t="s">
        <v>8177</v>
      </c>
      <c r="C1593" t="s">
        <v>8176</v>
      </c>
      <c r="D1593" t="s">
        <v>1951</v>
      </c>
      <c r="E1593" t="s">
        <v>8175</v>
      </c>
    </row>
    <row r="1594" spans="1:5" x14ac:dyDescent="0.2">
      <c r="A1594" t="s">
        <v>8174</v>
      </c>
      <c r="B1594" t="s">
        <v>8173</v>
      </c>
      <c r="C1594" t="s">
        <v>8172</v>
      </c>
      <c r="D1594" t="s">
        <v>8171</v>
      </c>
      <c r="E1594" t="s">
        <v>8170</v>
      </c>
    </row>
    <row r="1595" spans="1:5" x14ac:dyDescent="0.2">
      <c r="A1595" t="s">
        <v>8169</v>
      </c>
      <c r="B1595" t="s">
        <v>8168</v>
      </c>
      <c r="C1595" t="s">
        <v>8167</v>
      </c>
      <c r="D1595" t="s">
        <v>487</v>
      </c>
      <c r="E1595" t="s">
        <v>8166</v>
      </c>
    </row>
    <row r="1596" spans="1:5" x14ac:dyDescent="0.2">
      <c r="A1596" t="s">
        <v>8165</v>
      </c>
      <c r="B1596" t="s">
        <v>8164</v>
      </c>
      <c r="C1596" t="s">
        <v>8163</v>
      </c>
      <c r="D1596" t="s">
        <v>6236</v>
      </c>
      <c r="E1596" t="s">
        <v>8162</v>
      </c>
    </row>
    <row r="1597" spans="1:5" x14ac:dyDescent="0.2">
      <c r="A1597" t="s">
        <v>8161</v>
      </c>
      <c r="B1597" t="s">
        <v>8160</v>
      </c>
      <c r="C1597" t="s">
        <v>8159</v>
      </c>
      <c r="D1597" t="s">
        <v>7537</v>
      </c>
      <c r="E1597" t="s">
        <v>8158</v>
      </c>
    </row>
    <row r="1598" spans="1:5" x14ac:dyDescent="0.2">
      <c r="A1598" t="s">
        <v>8157</v>
      </c>
      <c r="B1598" t="s">
        <v>8156</v>
      </c>
      <c r="C1598" t="s">
        <v>8155</v>
      </c>
      <c r="D1598" t="s">
        <v>3287</v>
      </c>
      <c r="E1598" t="s">
        <v>8154</v>
      </c>
    </row>
    <row r="1599" spans="1:5" x14ac:dyDescent="0.2">
      <c r="A1599" t="s">
        <v>8153</v>
      </c>
      <c r="B1599" t="s">
        <v>8152</v>
      </c>
      <c r="C1599" t="s">
        <v>8151</v>
      </c>
      <c r="D1599" t="s">
        <v>4240</v>
      </c>
      <c r="E1599" t="s">
        <v>8150</v>
      </c>
    </row>
    <row r="1600" spans="1:5" x14ac:dyDescent="0.2">
      <c r="A1600" t="s">
        <v>8149</v>
      </c>
      <c r="B1600" t="s">
        <v>8148</v>
      </c>
      <c r="C1600" t="s">
        <v>8147</v>
      </c>
      <c r="D1600" t="s">
        <v>1913</v>
      </c>
      <c r="E1600" t="s">
        <v>8136</v>
      </c>
    </row>
    <row r="1601" spans="1:5" x14ac:dyDescent="0.2">
      <c r="A1601" t="s">
        <v>8146</v>
      </c>
      <c r="B1601" t="s">
        <v>8145</v>
      </c>
      <c r="C1601" t="s">
        <v>8144</v>
      </c>
      <c r="D1601" t="s">
        <v>508</v>
      </c>
      <c r="E1601" t="s">
        <v>8136</v>
      </c>
    </row>
    <row r="1602" spans="1:5" x14ac:dyDescent="0.2">
      <c r="A1602" t="s">
        <v>8143</v>
      </c>
      <c r="B1602" t="s">
        <v>8142</v>
      </c>
      <c r="C1602" t="s">
        <v>8141</v>
      </c>
      <c r="D1602" t="s">
        <v>8140</v>
      </c>
      <c r="E1602" t="s">
        <v>8136</v>
      </c>
    </row>
    <row r="1603" spans="1:5" x14ac:dyDescent="0.2">
      <c r="A1603" t="s">
        <v>8139</v>
      </c>
      <c r="B1603" t="s">
        <v>8138</v>
      </c>
      <c r="C1603" t="s">
        <v>8137</v>
      </c>
      <c r="D1603" t="s">
        <v>216</v>
      </c>
      <c r="E1603" t="s">
        <v>8136</v>
      </c>
    </row>
    <row r="1604" spans="1:5" x14ac:dyDescent="0.2">
      <c r="A1604" t="s">
        <v>8135</v>
      </c>
      <c r="B1604" t="s">
        <v>8134</v>
      </c>
      <c r="C1604" t="s">
        <v>8133</v>
      </c>
      <c r="D1604" t="s">
        <v>8132</v>
      </c>
      <c r="E1604" t="s">
        <v>8131</v>
      </c>
    </row>
    <row r="1605" spans="1:5" x14ac:dyDescent="0.2">
      <c r="A1605" t="s">
        <v>14668</v>
      </c>
      <c r="B1605" t="s">
        <v>14344</v>
      </c>
      <c r="C1605" t="s">
        <v>14345</v>
      </c>
      <c r="D1605" t="s">
        <v>198</v>
      </c>
      <c r="E1605" t="s">
        <v>8127</v>
      </c>
    </row>
    <row r="1606" spans="1:5" x14ac:dyDescent="0.2">
      <c r="A1606" t="s">
        <v>8130</v>
      </c>
      <c r="B1606" t="s">
        <v>8129</v>
      </c>
      <c r="C1606" t="s">
        <v>8128</v>
      </c>
      <c r="D1606" t="s">
        <v>492</v>
      </c>
      <c r="E1606" t="s">
        <v>8127</v>
      </c>
    </row>
    <row r="1607" spans="1:5" x14ac:dyDescent="0.2">
      <c r="A1607" t="s">
        <v>8126</v>
      </c>
      <c r="B1607" t="s">
        <v>8125</v>
      </c>
      <c r="C1607" t="s">
        <v>8124</v>
      </c>
      <c r="D1607" t="s">
        <v>1808</v>
      </c>
      <c r="E1607" t="s">
        <v>8123</v>
      </c>
    </row>
    <row r="1608" spans="1:5" x14ac:dyDescent="0.2">
      <c r="A1608" t="s">
        <v>8122</v>
      </c>
      <c r="B1608" t="s">
        <v>8121</v>
      </c>
      <c r="C1608" t="s">
        <v>8120</v>
      </c>
      <c r="D1608" t="s">
        <v>111</v>
      </c>
      <c r="E1608" t="s">
        <v>8119</v>
      </c>
    </row>
    <row r="1609" spans="1:5" x14ac:dyDescent="0.2">
      <c r="A1609" t="s">
        <v>8118</v>
      </c>
      <c r="B1609" t="s">
        <v>8117</v>
      </c>
      <c r="C1609" t="s">
        <v>8116</v>
      </c>
      <c r="D1609" t="s">
        <v>1293</v>
      </c>
      <c r="E1609" t="s">
        <v>8115</v>
      </c>
    </row>
    <row r="1610" spans="1:5" x14ac:dyDescent="0.2">
      <c r="A1610" t="s">
        <v>8114</v>
      </c>
      <c r="B1610" t="s">
        <v>8113</v>
      </c>
      <c r="C1610" t="s">
        <v>8112</v>
      </c>
      <c r="D1610" t="s">
        <v>8111</v>
      </c>
      <c r="E1610" t="s">
        <v>8110</v>
      </c>
    </row>
    <row r="1611" spans="1:5" x14ac:dyDescent="0.2">
      <c r="A1611" t="s">
        <v>8109</v>
      </c>
      <c r="B1611" t="s">
        <v>8108</v>
      </c>
      <c r="C1611" t="s">
        <v>8107</v>
      </c>
      <c r="D1611" t="s">
        <v>103</v>
      </c>
      <c r="E1611" t="s">
        <v>8106</v>
      </c>
    </row>
    <row r="1612" spans="1:5" x14ac:dyDescent="0.2">
      <c r="A1612" t="s">
        <v>8105</v>
      </c>
      <c r="B1612" t="s">
        <v>8104</v>
      </c>
      <c r="C1612" t="s">
        <v>8103</v>
      </c>
      <c r="D1612" t="s">
        <v>8102</v>
      </c>
      <c r="E1612" t="s">
        <v>8101</v>
      </c>
    </row>
    <row r="1613" spans="1:5" x14ac:dyDescent="0.2">
      <c r="A1613" t="s">
        <v>8100</v>
      </c>
      <c r="B1613" t="s">
        <v>8099</v>
      </c>
      <c r="C1613" t="s">
        <v>8098</v>
      </c>
      <c r="D1613" t="s">
        <v>4347</v>
      </c>
      <c r="E1613" t="s">
        <v>8097</v>
      </c>
    </row>
    <row r="1614" spans="1:5" x14ac:dyDescent="0.2">
      <c r="A1614" t="s">
        <v>8096</v>
      </c>
      <c r="B1614" t="s">
        <v>8095</v>
      </c>
      <c r="C1614" t="s">
        <v>8094</v>
      </c>
      <c r="D1614" t="s">
        <v>595</v>
      </c>
      <c r="E1614" t="s">
        <v>8093</v>
      </c>
    </row>
    <row r="1615" spans="1:5" x14ac:dyDescent="0.2">
      <c r="A1615" t="s">
        <v>8092</v>
      </c>
      <c r="B1615" t="s">
        <v>8091</v>
      </c>
      <c r="C1615" t="s">
        <v>8090</v>
      </c>
      <c r="D1615" t="s">
        <v>2370</v>
      </c>
      <c r="E1615" t="s">
        <v>8089</v>
      </c>
    </row>
    <row r="1616" spans="1:5" x14ac:dyDescent="0.2">
      <c r="A1616" t="s">
        <v>8088</v>
      </c>
      <c r="B1616" t="s">
        <v>8087</v>
      </c>
      <c r="C1616" t="s">
        <v>8086</v>
      </c>
      <c r="D1616" t="s">
        <v>8085</v>
      </c>
      <c r="E1616" t="s">
        <v>8084</v>
      </c>
    </row>
    <row r="1617" spans="1:5" x14ac:dyDescent="0.2">
      <c r="A1617" t="s">
        <v>8083</v>
      </c>
      <c r="B1617" t="s">
        <v>8082</v>
      </c>
      <c r="C1617" t="s">
        <v>8081</v>
      </c>
      <c r="D1617" t="s">
        <v>847</v>
      </c>
      <c r="E1617" t="s">
        <v>8077</v>
      </c>
    </row>
    <row r="1618" spans="1:5" x14ac:dyDescent="0.2">
      <c r="A1618" t="s">
        <v>8080</v>
      </c>
      <c r="B1618" t="s">
        <v>8079</v>
      </c>
      <c r="C1618" t="s">
        <v>8078</v>
      </c>
      <c r="D1618" t="s">
        <v>103</v>
      </c>
      <c r="E1618" t="s">
        <v>8077</v>
      </c>
    </row>
    <row r="1619" spans="1:5" x14ac:dyDescent="0.2">
      <c r="A1619" t="s">
        <v>8076</v>
      </c>
      <c r="B1619" t="s">
        <v>8075</v>
      </c>
      <c r="C1619" t="s">
        <v>8074</v>
      </c>
      <c r="D1619" t="s">
        <v>6430</v>
      </c>
      <c r="E1619" t="s">
        <v>8070</v>
      </c>
    </row>
    <row r="1620" spans="1:5" x14ac:dyDescent="0.2">
      <c r="A1620" t="s">
        <v>8069</v>
      </c>
      <c r="B1620" t="s">
        <v>8068</v>
      </c>
      <c r="C1620" t="s">
        <v>8067</v>
      </c>
      <c r="D1620" t="s">
        <v>8066</v>
      </c>
      <c r="E1620" t="s">
        <v>8065</v>
      </c>
    </row>
    <row r="1621" spans="1:5" x14ac:dyDescent="0.2">
      <c r="A1621" t="s">
        <v>8064</v>
      </c>
      <c r="B1621" t="s">
        <v>8063</v>
      </c>
      <c r="C1621" t="s">
        <v>8062</v>
      </c>
      <c r="D1621" t="s">
        <v>1494</v>
      </c>
      <c r="E1621" t="s">
        <v>8061</v>
      </c>
    </row>
    <row r="1622" spans="1:5" x14ac:dyDescent="0.2">
      <c r="A1622" t="s">
        <v>8060</v>
      </c>
      <c r="B1622" t="s">
        <v>8059</v>
      </c>
      <c r="C1622" t="s">
        <v>8058</v>
      </c>
      <c r="D1622" t="s">
        <v>211</v>
      </c>
      <c r="E1622" t="s">
        <v>8057</v>
      </c>
    </row>
    <row r="1623" spans="1:5" x14ac:dyDescent="0.2">
      <c r="A1623" t="s">
        <v>8056</v>
      </c>
      <c r="B1623" t="s">
        <v>8055</v>
      </c>
      <c r="C1623" t="s">
        <v>8054</v>
      </c>
      <c r="D1623" t="s">
        <v>8053</v>
      </c>
      <c r="E1623" t="s">
        <v>8052</v>
      </c>
    </row>
    <row r="1624" spans="1:5" x14ac:dyDescent="0.2">
      <c r="A1624" t="s">
        <v>8051</v>
      </c>
      <c r="B1624" t="s">
        <v>8050</v>
      </c>
      <c r="C1624" t="s">
        <v>8049</v>
      </c>
      <c r="D1624" t="s">
        <v>445</v>
      </c>
      <c r="E1624" t="s">
        <v>8048</v>
      </c>
    </row>
    <row r="1625" spans="1:5" x14ac:dyDescent="0.2">
      <c r="A1625" t="s">
        <v>8047</v>
      </c>
      <c r="B1625" t="s">
        <v>8046</v>
      </c>
      <c r="C1625" t="s">
        <v>8045</v>
      </c>
      <c r="D1625" t="s">
        <v>478</v>
      </c>
      <c r="E1625" t="s">
        <v>8044</v>
      </c>
    </row>
    <row r="1626" spans="1:5" x14ac:dyDescent="0.2">
      <c r="A1626" t="s">
        <v>8043</v>
      </c>
      <c r="B1626" t="s">
        <v>8042</v>
      </c>
      <c r="C1626" t="s">
        <v>8041</v>
      </c>
      <c r="D1626" t="s">
        <v>1485</v>
      </c>
      <c r="E1626" t="s">
        <v>8040</v>
      </c>
    </row>
    <row r="1627" spans="1:5" x14ac:dyDescent="0.2">
      <c r="A1627" t="s">
        <v>8039</v>
      </c>
      <c r="B1627" t="s">
        <v>8038</v>
      </c>
      <c r="C1627" t="s">
        <v>8037</v>
      </c>
      <c r="D1627" t="s">
        <v>8036</v>
      </c>
      <c r="E1627" t="s">
        <v>8035</v>
      </c>
    </row>
    <row r="1628" spans="1:5" x14ac:dyDescent="0.2">
      <c r="A1628" t="s">
        <v>8034</v>
      </c>
      <c r="B1628" t="s">
        <v>8033</v>
      </c>
      <c r="C1628" t="s">
        <v>8032</v>
      </c>
      <c r="D1628" t="s">
        <v>7672</v>
      </c>
      <c r="E1628" t="s">
        <v>8031</v>
      </c>
    </row>
    <row r="1629" spans="1:5" x14ac:dyDescent="0.2">
      <c r="A1629" t="s">
        <v>8030</v>
      </c>
      <c r="B1629" t="s">
        <v>8029</v>
      </c>
      <c r="C1629" t="s">
        <v>8028</v>
      </c>
      <c r="D1629" t="s">
        <v>6858</v>
      </c>
      <c r="E1629" t="s">
        <v>8027</v>
      </c>
    </row>
    <row r="1630" spans="1:5" x14ac:dyDescent="0.2">
      <c r="A1630" t="s">
        <v>8026</v>
      </c>
      <c r="B1630" t="s">
        <v>8025</v>
      </c>
      <c r="C1630" t="s">
        <v>8024</v>
      </c>
      <c r="D1630" t="s">
        <v>111</v>
      </c>
      <c r="E1630" t="s">
        <v>8023</v>
      </c>
    </row>
    <row r="1631" spans="1:5" x14ac:dyDescent="0.2">
      <c r="A1631" t="s">
        <v>8022</v>
      </c>
      <c r="B1631" t="s">
        <v>8021</v>
      </c>
      <c r="C1631" t="s">
        <v>8020</v>
      </c>
      <c r="D1631" t="s">
        <v>3251</v>
      </c>
      <c r="E1631" t="s">
        <v>8019</v>
      </c>
    </row>
    <row r="1632" spans="1:5" x14ac:dyDescent="0.2">
      <c r="A1632" t="s">
        <v>8014</v>
      </c>
      <c r="B1632" t="s">
        <v>8013</v>
      </c>
      <c r="C1632" t="s">
        <v>8012</v>
      </c>
      <c r="D1632" t="s">
        <v>363</v>
      </c>
      <c r="E1632" t="s">
        <v>8007</v>
      </c>
    </row>
    <row r="1633" spans="1:5" x14ac:dyDescent="0.2">
      <c r="A1633" t="s">
        <v>8011</v>
      </c>
      <c r="B1633" t="s">
        <v>8010</v>
      </c>
      <c r="C1633" t="s">
        <v>8009</v>
      </c>
      <c r="D1633" t="s">
        <v>8008</v>
      </c>
      <c r="E1633" t="s">
        <v>8007</v>
      </c>
    </row>
    <row r="1634" spans="1:5" x14ac:dyDescent="0.2">
      <c r="A1634" t="s">
        <v>8006</v>
      </c>
      <c r="B1634" t="s">
        <v>8005</v>
      </c>
      <c r="C1634" t="s">
        <v>8004</v>
      </c>
      <c r="D1634" t="s">
        <v>1494</v>
      </c>
      <c r="E1634" t="s">
        <v>8003</v>
      </c>
    </row>
    <row r="1635" spans="1:5" x14ac:dyDescent="0.2">
      <c r="A1635" t="s">
        <v>8002</v>
      </c>
      <c r="B1635" t="s">
        <v>8001</v>
      </c>
      <c r="C1635" t="s">
        <v>8000</v>
      </c>
      <c r="D1635" t="s">
        <v>7999</v>
      </c>
      <c r="E1635" t="s">
        <v>7998</v>
      </c>
    </row>
    <row r="1636" spans="1:5" x14ac:dyDescent="0.2">
      <c r="A1636" t="s">
        <v>7997</v>
      </c>
      <c r="B1636" t="s">
        <v>7996</v>
      </c>
      <c r="C1636" t="s">
        <v>7995</v>
      </c>
      <c r="D1636" t="s">
        <v>926</v>
      </c>
      <c r="E1636" t="s">
        <v>7994</v>
      </c>
    </row>
    <row r="1637" spans="1:5" x14ac:dyDescent="0.2">
      <c r="A1637" t="s">
        <v>7992</v>
      </c>
      <c r="B1637" t="s">
        <v>7991</v>
      </c>
      <c r="C1637" t="s">
        <v>7990</v>
      </c>
      <c r="D1637" t="s">
        <v>374</v>
      </c>
      <c r="E1637" t="s">
        <v>7989</v>
      </c>
    </row>
    <row r="1638" spans="1:5" x14ac:dyDescent="0.2">
      <c r="A1638" t="s">
        <v>7988</v>
      </c>
      <c r="B1638" t="s">
        <v>7987</v>
      </c>
      <c r="C1638" t="s">
        <v>7986</v>
      </c>
      <c r="D1638" t="s">
        <v>596</v>
      </c>
      <c r="E1638" t="s">
        <v>7985</v>
      </c>
    </row>
    <row r="1639" spans="1:5" x14ac:dyDescent="0.2">
      <c r="A1639" t="s">
        <v>7980</v>
      </c>
      <c r="B1639" t="s">
        <v>7979</v>
      </c>
      <c r="C1639" t="s">
        <v>7978</v>
      </c>
      <c r="D1639" t="s">
        <v>7977</v>
      </c>
      <c r="E1639" t="s">
        <v>7976</v>
      </c>
    </row>
    <row r="1640" spans="1:5" x14ac:dyDescent="0.2">
      <c r="A1640" t="s">
        <v>7975</v>
      </c>
      <c r="B1640" t="s">
        <v>7974</v>
      </c>
      <c r="C1640" t="s">
        <v>7973</v>
      </c>
      <c r="D1640" t="s">
        <v>577</v>
      </c>
      <c r="E1640" t="s">
        <v>7972</v>
      </c>
    </row>
    <row r="1641" spans="1:5" x14ac:dyDescent="0.2">
      <c r="A1641" t="s">
        <v>17013</v>
      </c>
      <c r="B1641" t="s">
        <v>7971</v>
      </c>
      <c r="C1641" t="s">
        <v>7970</v>
      </c>
      <c r="D1641" t="s">
        <v>7969</v>
      </c>
      <c r="E1641" t="s">
        <v>7968</v>
      </c>
    </row>
    <row r="1642" spans="1:5" x14ac:dyDescent="0.2">
      <c r="A1642" t="s">
        <v>7967</v>
      </c>
      <c r="B1642" t="s">
        <v>7966</v>
      </c>
      <c r="C1642" t="s">
        <v>7965</v>
      </c>
      <c r="D1642" t="s">
        <v>726</v>
      </c>
      <c r="E1642" t="s">
        <v>7964</v>
      </c>
    </row>
    <row r="1643" spans="1:5" x14ac:dyDescent="0.2">
      <c r="A1643" t="s">
        <v>7960</v>
      </c>
      <c r="B1643" t="s">
        <v>7959</v>
      </c>
      <c r="C1643" t="s">
        <v>7958</v>
      </c>
      <c r="D1643" t="s">
        <v>7957</v>
      </c>
      <c r="E1643" t="s">
        <v>7956</v>
      </c>
    </row>
    <row r="1644" spans="1:5" x14ac:dyDescent="0.2">
      <c r="A1644" t="s">
        <v>7955</v>
      </c>
      <c r="B1644" t="s">
        <v>7954</v>
      </c>
      <c r="C1644" t="s">
        <v>7953</v>
      </c>
      <c r="D1644" t="s">
        <v>606</v>
      </c>
      <c r="E1644" t="s">
        <v>7952</v>
      </c>
    </row>
    <row r="1645" spans="1:5" x14ac:dyDescent="0.2">
      <c r="A1645" t="s">
        <v>7951</v>
      </c>
      <c r="B1645" t="s">
        <v>7950</v>
      </c>
      <c r="C1645" t="s">
        <v>7949</v>
      </c>
      <c r="D1645" t="s">
        <v>6380</v>
      </c>
      <c r="E1645" t="s">
        <v>7948</v>
      </c>
    </row>
    <row r="1646" spans="1:5" x14ac:dyDescent="0.2">
      <c r="A1646" t="s">
        <v>7947</v>
      </c>
      <c r="B1646" t="s">
        <v>7946</v>
      </c>
      <c r="C1646" t="s">
        <v>7945</v>
      </c>
      <c r="D1646" t="s">
        <v>7944</v>
      </c>
      <c r="E1646" t="s">
        <v>7943</v>
      </c>
    </row>
    <row r="1647" spans="1:5" x14ac:dyDescent="0.2">
      <c r="A1647" t="s">
        <v>7942</v>
      </c>
      <c r="B1647" t="s">
        <v>7941</v>
      </c>
      <c r="C1647" t="s">
        <v>7940</v>
      </c>
      <c r="D1647" t="s">
        <v>129</v>
      </c>
      <c r="E1647" t="s">
        <v>7939</v>
      </c>
    </row>
    <row r="1648" spans="1:5" x14ac:dyDescent="0.2">
      <c r="A1648" t="s">
        <v>7938</v>
      </c>
      <c r="B1648" t="s">
        <v>7937</v>
      </c>
      <c r="C1648" t="s">
        <v>7936</v>
      </c>
      <c r="D1648" t="s">
        <v>692</v>
      </c>
      <c r="E1648" t="s">
        <v>7935</v>
      </c>
    </row>
    <row r="1649" spans="1:5" x14ac:dyDescent="0.2">
      <c r="A1649" t="s">
        <v>7934</v>
      </c>
      <c r="B1649" t="s">
        <v>7933</v>
      </c>
      <c r="C1649" t="s">
        <v>7932</v>
      </c>
      <c r="D1649" t="s">
        <v>7931</v>
      </c>
      <c r="E1649" t="s">
        <v>7930</v>
      </c>
    </row>
    <row r="1650" spans="1:5" x14ac:dyDescent="0.2">
      <c r="A1650" t="s">
        <v>7929</v>
      </c>
      <c r="B1650" t="s">
        <v>7928</v>
      </c>
      <c r="C1650" t="s">
        <v>7927</v>
      </c>
      <c r="D1650" t="s">
        <v>7926</v>
      </c>
      <c r="E1650" t="s">
        <v>7925</v>
      </c>
    </row>
    <row r="1651" spans="1:5" x14ac:dyDescent="0.2">
      <c r="A1651" t="s">
        <v>7924</v>
      </c>
      <c r="B1651" t="s">
        <v>7923</v>
      </c>
      <c r="C1651" t="s">
        <v>7922</v>
      </c>
      <c r="D1651" t="s">
        <v>363</v>
      </c>
      <c r="E1651" t="s">
        <v>7921</v>
      </c>
    </row>
    <row r="1652" spans="1:5" x14ac:dyDescent="0.2">
      <c r="A1652" t="s">
        <v>7920</v>
      </c>
      <c r="B1652" t="s">
        <v>7919</v>
      </c>
      <c r="C1652" t="s">
        <v>7918</v>
      </c>
      <c r="D1652" t="s">
        <v>7330</v>
      </c>
      <c r="E1652" t="s">
        <v>7917</v>
      </c>
    </row>
    <row r="1653" spans="1:5" x14ac:dyDescent="0.2">
      <c r="A1653" t="s">
        <v>7916</v>
      </c>
      <c r="B1653" t="s">
        <v>7915</v>
      </c>
      <c r="C1653" t="s">
        <v>7914</v>
      </c>
      <c r="D1653" t="s">
        <v>123</v>
      </c>
      <c r="E1653" t="s">
        <v>7913</v>
      </c>
    </row>
    <row r="1654" spans="1:5" x14ac:dyDescent="0.2">
      <c r="A1654" t="s">
        <v>7912</v>
      </c>
      <c r="B1654" t="s">
        <v>7911</v>
      </c>
      <c r="C1654" t="s">
        <v>7910</v>
      </c>
      <c r="D1654" t="s">
        <v>606</v>
      </c>
      <c r="E1654" t="s">
        <v>7905</v>
      </c>
    </row>
    <row r="1655" spans="1:5" x14ac:dyDescent="0.2">
      <c r="A1655" t="s">
        <v>7909</v>
      </c>
      <c r="B1655" t="s">
        <v>7908</v>
      </c>
      <c r="C1655" t="s">
        <v>7907</v>
      </c>
      <c r="D1655" t="s">
        <v>7906</v>
      </c>
      <c r="E1655" t="s">
        <v>7905</v>
      </c>
    </row>
    <row r="1656" spans="1:5" x14ac:dyDescent="0.2">
      <c r="A1656" t="s">
        <v>7904</v>
      </c>
      <c r="B1656" t="s">
        <v>7903</v>
      </c>
      <c r="C1656" t="s">
        <v>7902</v>
      </c>
      <c r="D1656" t="s">
        <v>735</v>
      </c>
      <c r="E1656" t="s">
        <v>7901</v>
      </c>
    </row>
    <row r="1657" spans="1:5" x14ac:dyDescent="0.2">
      <c r="A1657" t="s">
        <v>7900</v>
      </c>
      <c r="B1657" t="s">
        <v>7899</v>
      </c>
      <c r="C1657" t="s">
        <v>7898</v>
      </c>
      <c r="D1657" t="s">
        <v>482</v>
      </c>
      <c r="E1657" t="s">
        <v>7887</v>
      </c>
    </row>
    <row r="1658" spans="1:5" x14ac:dyDescent="0.2">
      <c r="A1658" t="s">
        <v>17014</v>
      </c>
      <c r="B1658" t="s">
        <v>7897</v>
      </c>
      <c r="C1658" t="s">
        <v>7896</v>
      </c>
      <c r="D1658" t="s">
        <v>7895</v>
      </c>
      <c r="E1658" t="s">
        <v>7887</v>
      </c>
    </row>
    <row r="1659" spans="1:5" x14ac:dyDescent="0.2">
      <c r="A1659" t="s">
        <v>7894</v>
      </c>
      <c r="B1659" t="s">
        <v>7893</v>
      </c>
      <c r="C1659" t="s">
        <v>7892</v>
      </c>
      <c r="D1659" t="s">
        <v>577</v>
      </c>
      <c r="E1659" t="s">
        <v>7887</v>
      </c>
    </row>
    <row r="1660" spans="1:5" x14ac:dyDescent="0.2">
      <c r="A1660" t="s">
        <v>7891</v>
      </c>
      <c r="B1660" t="s">
        <v>7890</v>
      </c>
      <c r="C1660" t="s">
        <v>7889</v>
      </c>
      <c r="D1660" t="s">
        <v>7888</v>
      </c>
      <c r="E1660" t="s">
        <v>7887</v>
      </c>
    </row>
    <row r="1661" spans="1:5" x14ac:dyDescent="0.2">
      <c r="A1661" t="s">
        <v>17271</v>
      </c>
      <c r="B1661" t="s">
        <v>14669</v>
      </c>
      <c r="C1661" t="s">
        <v>14670</v>
      </c>
      <c r="D1661" t="s">
        <v>14671</v>
      </c>
      <c r="E1661" t="s">
        <v>7883</v>
      </c>
    </row>
    <row r="1662" spans="1:5" x14ac:dyDescent="0.2">
      <c r="A1662" t="s">
        <v>7886</v>
      </c>
      <c r="B1662" t="s">
        <v>7885</v>
      </c>
      <c r="C1662" t="s">
        <v>7884</v>
      </c>
      <c r="D1662" t="s">
        <v>735</v>
      </c>
      <c r="E1662" t="s">
        <v>7883</v>
      </c>
    </row>
    <row r="1663" spans="1:5" x14ac:dyDescent="0.2">
      <c r="A1663" t="s">
        <v>7882</v>
      </c>
      <c r="B1663" t="s">
        <v>7881</v>
      </c>
      <c r="C1663" t="s">
        <v>7880</v>
      </c>
      <c r="D1663" t="s">
        <v>1961</v>
      </c>
      <c r="E1663" t="s">
        <v>7879</v>
      </c>
    </row>
    <row r="1664" spans="1:5" x14ac:dyDescent="0.2">
      <c r="A1664" t="s">
        <v>7878</v>
      </c>
      <c r="B1664" t="s">
        <v>7877</v>
      </c>
      <c r="C1664" t="s">
        <v>7876</v>
      </c>
      <c r="D1664" t="s">
        <v>557</v>
      </c>
      <c r="E1664" t="s">
        <v>7875</v>
      </c>
    </row>
    <row r="1665" spans="1:5" x14ac:dyDescent="0.2">
      <c r="A1665" t="s">
        <v>7874</v>
      </c>
      <c r="B1665" t="s">
        <v>7873</v>
      </c>
      <c r="C1665" t="s">
        <v>7872</v>
      </c>
      <c r="D1665" t="s">
        <v>7871</v>
      </c>
      <c r="E1665" t="s">
        <v>7867</v>
      </c>
    </row>
    <row r="1666" spans="1:5" x14ac:dyDescent="0.2">
      <c r="A1666" t="s">
        <v>7870</v>
      </c>
      <c r="B1666" t="s">
        <v>7869</v>
      </c>
      <c r="C1666" t="s">
        <v>7868</v>
      </c>
      <c r="D1666" t="s">
        <v>577</v>
      </c>
      <c r="E1666" t="s">
        <v>7867</v>
      </c>
    </row>
    <row r="1667" spans="1:5" x14ac:dyDescent="0.2">
      <c r="A1667" t="s">
        <v>7866</v>
      </c>
      <c r="B1667" t="s">
        <v>7865</v>
      </c>
      <c r="C1667" t="s">
        <v>7864</v>
      </c>
      <c r="D1667" t="s">
        <v>7863</v>
      </c>
      <c r="E1667" t="s">
        <v>147</v>
      </c>
    </row>
    <row r="1668" spans="1:5" x14ac:dyDescent="0.2">
      <c r="A1668" t="s">
        <v>7859</v>
      </c>
      <c r="B1668" t="s">
        <v>7858</v>
      </c>
      <c r="C1668" t="s">
        <v>7857</v>
      </c>
      <c r="D1668" t="s">
        <v>7856</v>
      </c>
      <c r="E1668" t="s">
        <v>7855</v>
      </c>
    </row>
    <row r="1669" spans="1:5" x14ac:dyDescent="0.2">
      <c r="A1669" t="s">
        <v>7854</v>
      </c>
      <c r="B1669" t="s">
        <v>7853</v>
      </c>
      <c r="C1669" t="s">
        <v>7852</v>
      </c>
      <c r="D1669" t="s">
        <v>3520</v>
      </c>
      <c r="E1669" t="s">
        <v>7851</v>
      </c>
    </row>
    <row r="1670" spans="1:5" x14ac:dyDescent="0.2">
      <c r="A1670" t="s">
        <v>7850</v>
      </c>
      <c r="B1670" t="s">
        <v>7849</v>
      </c>
      <c r="C1670" t="s">
        <v>7848</v>
      </c>
      <c r="D1670" t="s">
        <v>543</v>
      </c>
      <c r="E1670" t="s">
        <v>7847</v>
      </c>
    </row>
    <row r="1671" spans="1:5" x14ac:dyDescent="0.2">
      <c r="A1671" t="s">
        <v>7846</v>
      </c>
      <c r="B1671" t="s">
        <v>7845</v>
      </c>
      <c r="C1671" t="s">
        <v>7844</v>
      </c>
      <c r="D1671" t="s">
        <v>482</v>
      </c>
      <c r="E1671" t="s">
        <v>7843</v>
      </c>
    </row>
    <row r="1672" spans="1:5" x14ac:dyDescent="0.2">
      <c r="A1672" t="s">
        <v>7842</v>
      </c>
      <c r="B1672" t="s">
        <v>7841</v>
      </c>
      <c r="C1672" t="s">
        <v>7840</v>
      </c>
      <c r="D1672" t="s">
        <v>7839</v>
      </c>
      <c r="E1672" t="s">
        <v>7838</v>
      </c>
    </row>
    <row r="1673" spans="1:5" x14ac:dyDescent="0.2">
      <c r="A1673" t="s">
        <v>17272</v>
      </c>
      <c r="B1673" t="s">
        <v>7837</v>
      </c>
      <c r="C1673" t="s">
        <v>7836</v>
      </c>
      <c r="D1673" t="s">
        <v>726</v>
      </c>
      <c r="E1673" t="s">
        <v>7829</v>
      </c>
    </row>
    <row r="1674" spans="1:5" x14ac:dyDescent="0.2">
      <c r="A1674" t="s">
        <v>7835</v>
      </c>
      <c r="B1674" t="s">
        <v>7834</v>
      </c>
      <c r="C1674" t="s">
        <v>7833</v>
      </c>
      <c r="D1674" t="s">
        <v>1407</v>
      </c>
      <c r="E1674" t="s">
        <v>7829</v>
      </c>
    </row>
    <row r="1675" spans="1:5" x14ac:dyDescent="0.2">
      <c r="A1675" t="s">
        <v>7832</v>
      </c>
      <c r="B1675" t="s">
        <v>7831</v>
      </c>
      <c r="C1675" t="s">
        <v>7830</v>
      </c>
      <c r="D1675" t="s">
        <v>6280</v>
      </c>
      <c r="E1675" t="s">
        <v>7829</v>
      </c>
    </row>
    <row r="1676" spans="1:5" x14ac:dyDescent="0.2">
      <c r="A1676" t="s">
        <v>14672</v>
      </c>
      <c r="B1676" t="s">
        <v>14428</v>
      </c>
      <c r="C1676" t="s">
        <v>14429</v>
      </c>
      <c r="D1676" t="s">
        <v>14430</v>
      </c>
      <c r="E1676" t="s">
        <v>14431</v>
      </c>
    </row>
    <row r="1677" spans="1:5" x14ac:dyDescent="0.2">
      <c r="A1677" t="s">
        <v>17015</v>
      </c>
      <c r="B1677" t="s">
        <v>17016</v>
      </c>
      <c r="C1677" t="s">
        <v>17017</v>
      </c>
      <c r="D1677" t="s">
        <v>1485</v>
      </c>
      <c r="E1677" t="s">
        <v>17018</v>
      </c>
    </row>
    <row r="1678" spans="1:5" x14ac:dyDescent="0.2">
      <c r="A1678" t="s">
        <v>7828</v>
      </c>
      <c r="B1678" t="s">
        <v>7827</v>
      </c>
      <c r="C1678" t="s">
        <v>7826</v>
      </c>
      <c r="D1678" t="s">
        <v>1494</v>
      </c>
      <c r="E1678" t="s">
        <v>7821</v>
      </c>
    </row>
    <row r="1679" spans="1:5" x14ac:dyDescent="0.2">
      <c r="A1679" t="s">
        <v>7825</v>
      </c>
      <c r="B1679" t="s">
        <v>7824</v>
      </c>
      <c r="C1679" t="s">
        <v>7823</v>
      </c>
      <c r="D1679" t="s">
        <v>7822</v>
      </c>
      <c r="E1679" t="s">
        <v>7821</v>
      </c>
    </row>
    <row r="1680" spans="1:5" x14ac:dyDescent="0.2">
      <c r="A1680" t="s">
        <v>7820</v>
      </c>
      <c r="B1680" t="s">
        <v>7819</v>
      </c>
      <c r="C1680" t="s">
        <v>7818</v>
      </c>
      <c r="D1680" t="s">
        <v>7817</v>
      </c>
      <c r="E1680" t="s">
        <v>3787</v>
      </c>
    </row>
    <row r="1681" spans="1:5" x14ac:dyDescent="0.2">
      <c r="A1681" t="s">
        <v>7816</v>
      </c>
      <c r="B1681" t="s">
        <v>7815</v>
      </c>
      <c r="C1681" t="s">
        <v>7814</v>
      </c>
      <c r="D1681" t="s">
        <v>4749</v>
      </c>
      <c r="E1681" t="s">
        <v>7813</v>
      </c>
    </row>
    <row r="1682" spans="1:5" x14ac:dyDescent="0.2">
      <c r="A1682" t="s">
        <v>7812</v>
      </c>
      <c r="B1682" t="s">
        <v>7811</v>
      </c>
      <c r="C1682" t="s">
        <v>7810</v>
      </c>
      <c r="D1682" t="s">
        <v>7809</v>
      </c>
      <c r="E1682" t="s">
        <v>7808</v>
      </c>
    </row>
    <row r="1683" spans="1:5" x14ac:dyDescent="0.2">
      <c r="A1683" t="s">
        <v>7807</v>
      </c>
      <c r="B1683" t="s">
        <v>7806</v>
      </c>
      <c r="C1683" t="s">
        <v>7805</v>
      </c>
      <c r="D1683" t="s">
        <v>103</v>
      </c>
      <c r="E1683" t="s">
        <v>7804</v>
      </c>
    </row>
    <row r="1684" spans="1:5" x14ac:dyDescent="0.2">
      <c r="A1684" t="s">
        <v>17019</v>
      </c>
      <c r="B1684" t="s">
        <v>17020</v>
      </c>
      <c r="C1684" t="s">
        <v>17021</v>
      </c>
      <c r="D1684" t="s">
        <v>1061</v>
      </c>
      <c r="E1684" t="s">
        <v>7804</v>
      </c>
    </row>
    <row r="1685" spans="1:5" x14ac:dyDescent="0.2">
      <c r="A1685" t="s">
        <v>7803</v>
      </c>
      <c r="B1685" t="s">
        <v>7802</v>
      </c>
      <c r="C1685" t="s">
        <v>7801</v>
      </c>
      <c r="D1685" t="s">
        <v>1530</v>
      </c>
      <c r="E1685" t="s">
        <v>7800</v>
      </c>
    </row>
    <row r="1686" spans="1:5" x14ac:dyDescent="0.2">
      <c r="A1686" t="s">
        <v>7799</v>
      </c>
      <c r="B1686" t="s">
        <v>7798</v>
      </c>
      <c r="C1686" t="s">
        <v>7797</v>
      </c>
      <c r="D1686" t="s">
        <v>726</v>
      </c>
      <c r="E1686" t="s">
        <v>7762</v>
      </c>
    </row>
    <row r="1687" spans="1:5" x14ac:dyDescent="0.2">
      <c r="A1687" t="s">
        <v>7796</v>
      </c>
      <c r="B1687" t="s">
        <v>7795</v>
      </c>
      <c r="C1687" t="s">
        <v>7794</v>
      </c>
      <c r="D1687" t="s">
        <v>5039</v>
      </c>
      <c r="E1687" t="s">
        <v>7762</v>
      </c>
    </row>
    <row r="1688" spans="1:5" x14ac:dyDescent="0.2">
      <c r="A1688" t="s">
        <v>7793</v>
      </c>
      <c r="B1688" t="s">
        <v>7792</v>
      </c>
      <c r="C1688" t="s">
        <v>7791</v>
      </c>
      <c r="D1688" t="s">
        <v>3593</v>
      </c>
      <c r="E1688" t="s">
        <v>7762</v>
      </c>
    </row>
    <row r="1689" spans="1:5" x14ac:dyDescent="0.2">
      <c r="A1689" t="s">
        <v>7790</v>
      </c>
      <c r="B1689" t="s">
        <v>7789</v>
      </c>
      <c r="C1689" t="s">
        <v>7788</v>
      </c>
      <c r="D1689" t="s">
        <v>1189</v>
      </c>
      <c r="E1689" t="s">
        <v>7762</v>
      </c>
    </row>
    <row r="1690" spans="1:5" x14ac:dyDescent="0.2">
      <c r="A1690" t="s">
        <v>7787</v>
      </c>
      <c r="B1690" t="s">
        <v>7786</v>
      </c>
      <c r="C1690" t="s">
        <v>7785</v>
      </c>
      <c r="D1690" t="s">
        <v>1391</v>
      </c>
      <c r="E1690" t="s">
        <v>7762</v>
      </c>
    </row>
    <row r="1691" spans="1:5" x14ac:dyDescent="0.2">
      <c r="A1691" t="s">
        <v>7784</v>
      </c>
      <c r="B1691" t="s">
        <v>7783</v>
      </c>
      <c r="C1691" t="s">
        <v>7782</v>
      </c>
      <c r="D1691" t="s">
        <v>303</v>
      </c>
      <c r="E1691" t="s">
        <v>7762</v>
      </c>
    </row>
    <row r="1692" spans="1:5" x14ac:dyDescent="0.2">
      <c r="A1692" t="s">
        <v>7781</v>
      </c>
      <c r="B1692" t="s">
        <v>7780</v>
      </c>
      <c r="C1692" t="s">
        <v>7779</v>
      </c>
      <c r="D1692" t="s">
        <v>1108</v>
      </c>
      <c r="E1692" t="s">
        <v>7762</v>
      </c>
    </row>
    <row r="1693" spans="1:5" x14ac:dyDescent="0.2">
      <c r="A1693" t="s">
        <v>7778</v>
      </c>
      <c r="B1693" t="s">
        <v>7777</v>
      </c>
      <c r="C1693" t="s">
        <v>7776</v>
      </c>
      <c r="D1693" t="s">
        <v>7775</v>
      </c>
      <c r="E1693" t="s">
        <v>7762</v>
      </c>
    </row>
    <row r="1694" spans="1:5" x14ac:dyDescent="0.2">
      <c r="A1694" t="s">
        <v>7774</v>
      </c>
      <c r="B1694" t="s">
        <v>7773</v>
      </c>
      <c r="C1694" t="s">
        <v>7772</v>
      </c>
      <c r="D1694" t="s">
        <v>817</v>
      </c>
      <c r="E1694" t="s">
        <v>7762</v>
      </c>
    </row>
    <row r="1695" spans="1:5" x14ac:dyDescent="0.2">
      <c r="A1695" t="s">
        <v>7771</v>
      </c>
      <c r="B1695" t="s">
        <v>7770</v>
      </c>
      <c r="C1695" t="s">
        <v>7769</v>
      </c>
      <c r="D1695" t="s">
        <v>230</v>
      </c>
      <c r="E1695" t="s">
        <v>7762</v>
      </c>
    </row>
    <row r="1696" spans="1:5" x14ac:dyDescent="0.2">
      <c r="A1696" t="s">
        <v>7768</v>
      </c>
      <c r="B1696" t="s">
        <v>7767</v>
      </c>
      <c r="C1696" t="s">
        <v>7766</v>
      </c>
      <c r="D1696" t="s">
        <v>1269</v>
      </c>
      <c r="E1696" t="s">
        <v>7762</v>
      </c>
    </row>
    <row r="1697" spans="1:5" x14ac:dyDescent="0.2">
      <c r="A1697" t="s">
        <v>7765</v>
      </c>
      <c r="B1697" t="s">
        <v>7764</v>
      </c>
      <c r="C1697" t="s">
        <v>7763</v>
      </c>
      <c r="D1697" t="s">
        <v>253</v>
      </c>
      <c r="E1697" t="s">
        <v>7762</v>
      </c>
    </row>
    <row r="1698" spans="1:5" x14ac:dyDescent="0.2">
      <c r="A1698" t="s">
        <v>14673</v>
      </c>
      <c r="B1698" t="s">
        <v>14432</v>
      </c>
      <c r="C1698" t="s">
        <v>14433</v>
      </c>
      <c r="D1698" t="s">
        <v>5039</v>
      </c>
      <c r="E1698" t="s">
        <v>7758</v>
      </c>
    </row>
    <row r="1699" spans="1:5" x14ac:dyDescent="0.2">
      <c r="A1699" t="s">
        <v>7761</v>
      </c>
      <c r="B1699" t="s">
        <v>7760</v>
      </c>
      <c r="C1699" t="s">
        <v>7759</v>
      </c>
      <c r="D1699" t="s">
        <v>1189</v>
      </c>
      <c r="E1699" t="s">
        <v>7758</v>
      </c>
    </row>
    <row r="1700" spans="1:5" x14ac:dyDescent="0.2">
      <c r="A1700" t="s">
        <v>7757</v>
      </c>
      <c r="B1700" t="s">
        <v>7756</v>
      </c>
      <c r="C1700" t="s">
        <v>7755</v>
      </c>
      <c r="D1700" t="s">
        <v>2340</v>
      </c>
      <c r="E1700" t="s">
        <v>7754</v>
      </c>
    </row>
    <row r="1701" spans="1:5" x14ac:dyDescent="0.2">
      <c r="A1701" t="s">
        <v>7753</v>
      </c>
      <c r="B1701" t="s">
        <v>7752</v>
      </c>
      <c r="C1701" t="s">
        <v>7751</v>
      </c>
      <c r="D1701" t="s">
        <v>7750</v>
      </c>
      <c r="E1701" t="s">
        <v>7749</v>
      </c>
    </row>
    <row r="1702" spans="1:5" x14ac:dyDescent="0.2">
      <c r="A1702" t="s">
        <v>7748</v>
      </c>
      <c r="B1702" t="s">
        <v>7747</v>
      </c>
      <c r="C1702" t="s">
        <v>7746</v>
      </c>
      <c r="D1702" t="s">
        <v>147</v>
      </c>
      <c r="E1702" t="s">
        <v>7745</v>
      </c>
    </row>
    <row r="1703" spans="1:5" x14ac:dyDescent="0.2">
      <c r="A1703" t="s">
        <v>7744</v>
      </c>
      <c r="B1703" t="s">
        <v>7743</v>
      </c>
      <c r="C1703" t="s">
        <v>7742</v>
      </c>
      <c r="D1703" t="s">
        <v>749</v>
      </c>
      <c r="E1703" t="s">
        <v>7741</v>
      </c>
    </row>
    <row r="1704" spans="1:5" x14ac:dyDescent="0.2">
      <c r="A1704" t="s">
        <v>7740</v>
      </c>
      <c r="B1704" t="s">
        <v>7739</v>
      </c>
      <c r="C1704" t="s">
        <v>7738</v>
      </c>
      <c r="D1704" t="s">
        <v>606</v>
      </c>
      <c r="E1704" t="s">
        <v>7737</v>
      </c>
    </row>
    <row r="1705" spans="1:5" x14ac:dyDescent="0.2">
      <c r="A1705" t="s">
        <v>7736</v>
      </c>
      <c r="B1705" t="s">
        <v>7735</v>
      </c>
      <c r="C1705" t="s">
        <v>7734</v>
      </c>
      <c r="D1705" t="s">
        <v>1371</v>
      </c>
      <c r="E1705" t="s">
        <v>7733</v>
      </c>
    </row>
    <row r="1706" spans="1:5" x14ac:dyDescent="0.2">
      <c r="A1706" t="s">
        <v>7732</v>
      </c>
      <c r="B1706" t="s">
        <v>7731</v>
      </c>
      <c r="C1706" t="s">
        <v>7730</v>
      </c>
      <c r="D1706" t="s">
        <v>103</v>
      </c>
      <c r="E1706" t="s">
        <v>7726</v>
      </c>
    </row>
    <row r="1707" spans="1:5" x14ac:dyDescent="0.2">
      <c r="A1707" t="s">
        <v>7729</v>
      </c>
      <c r="B1707" t="s">
        <v>7728</v>
      </c>
      <c r="C1707" t="s">
        <v>7727</v>
      </c>
      <c r="D1707" t="s">
        <v>3287</v>
      </c>
      <c r="E1707" t="s">
        <v>7726</v>
      </c>
    </row>
    <row r="1708" spans="1:5" x14ac:dyDescent="0.2">
      <c r="A1708" t="s">
        <v>7725</v>
      </c>
      <c r="B1708" t="s">
        <v>7724</v>
      </c>
      <c r="C1708" t="s">
        <v>7723</v>
      </c>
      <c r="D1708" t="s">
        <v>7722</v>
      </c>
      <c r="E1708" t="s">
        <v>7721</v>
      </c>
    </row>
    <row r="1709" spans="1:5" x14ac:dyDescent="0.2">
      <c r="A1709" t="s">
        <v>7716</v>
      </c>
      <c r="B1709" t="s">
        <v>7715</v>
      </c>
      <c r="C1709" t="s">
        <v>7714</v>
      </c>
      <c r="D1709" t="s">
        <v>2172</v>
      </c>
      <c r="E1709" t="s">
        <v>7713</v>
      </c>
    </row>
    <row r="1710" spans="1:5" x14ac:dyDescent="0.2">
      <c r="A1710" t="s">
        <v>14674</v>
      </c>
      <c r="B1710" t="s">
        <v>14675</v>
      </c>
      <c r="C1710" t="s">
        <v>14676</v>
      </c>
      <c r="D1710" t="s">
        <v>248</v>
      </c>
      <c r="E1710" t="s">
        <v>14677</v>
      </c>
    </row>
    <row r="1711" spans="1:5" x14ac:dyDescent="0.2">
      <c r="A1711" t="s">
        <v>7712</v>
      </c>
      <c r="B1711" t="s">
        <v>7711</v>
      </c>
      <c r="C1711" t="s">
        <v>7710</v>
      </c>
      <c r="D1711" t="s">
        <v>7709</v>
      </c>
      <c r="E1711" t="s">
        <v>7708</v>
      </c>
    </row>
    <row r="1712" spans="1:5" x14ac:dyDescent="0.2">
      <c r="A1712" t="s">
        <v>14678</v>
      </c>
      <c r="B1712" t="s">
        <v>14679</v>
      </c>
      <c r="C1712" t="s">
        <v>14680</v>
      </c>
      <c r="D1712" t="s">
        <v>263</v>
      </c>
      <c r="E1712" t="s">
        <v>7616</v>
      </c>
    </row>
    <row r="1713" spans="1:5" x14ac:dyDescent="0.2">
      <c r="A1713" t="s">
        <v>7707</v>
      </c>
      <c r="B1713" t="s">
        <v>7706</v>
      </c>
      <c r="C1713" t="s">
        <v>7705</v>
      </c>
      <c r="D1713" t="s">
        <v>1608</v>
      </c>
      <c r="E1713" t="s">
        <v>7616</v>
      </c>
    </row>
    <row r="1714" spans="1:5" x14ac:dyDescent="0.2">
      <c r="A1714" t="s">
        <v>7704</v>
      </c>
      <c r="B1714" t="s">
        <v>7703</v>
      </c>
      <c r="C1714" t="s">
        <v>7702</v>
      </c>
      <c r="D1714" t="s">
        <v>133</v>
      </c>
      <c r="E1714" t="s">
        <v>7616</v>
      </c>
    </row>
    <row r="1715" spans="1:5" x14ac:dyDescent="0.2">
      <c r="A1715" t="s">
        <v>7701</v>
      </c>
      <c r="B1715" t="s">
        <v>7700</v>
      </c>
      <c r="C1715" t="s">
        <v>7699</v>
      </c>
      <c r="D1715" t="s">
        <v>353</v>
      </c>
      <c r="E1715" t="s">
        <v>7616</v>
      </c>
    </row>
    <row r="1716" spans="1:5" x14ac:dyDescent="0.2">
      <c r="A1716" t="s">
        <v>7698</v>
      </c>
      <c r="B1716" t="s">
        <v>7697</v>
      </c>
      <c r="C1716" t="s">
        <v>7696</v>
      </c>
      <c r="D1716" t="s">
        <v>7695</v>
      </c>
      <c r="E1716" t="s">
        <v>7616</v>
      </c>
    </row>
    <row r="1717" spans="1:5" x14ac:dyDescent="0.2">
      <c r="A1717" t="s">
        <v>7694</v>
      </c>
      <c r="B1717" t="s">
        <v>7693</v>
      </c>
      <c r="C1717" t="s">
        <v>7692</v>
      </c>
      <c r="D1717" t="s">
        <v>7691</v>
      </c>
      <c r="E1717" t="s">
        <v>7616</v>
      </c>
    </row>
    <row r="1718" spans="1:5" x14ac:dyDescent="0.2">
      <c r="A1718" t="s">
        <v>7690</v>
      </c>
      <c r="B1718" t="s">
        <v>7689</v>
      </c>
      <c r="C1718" t="s">
        <v>7688</v>
      </c>
      <c r="D1718" t="s">
        <v>777</v>
      </c>
      <c r="E1718" t="s">
        <v>7616</v>
      </c>
    </row>
    <row r="1719" spans="1:5" x14ac:dyDescent="0.2">
      <c r="A1719" t="s">
        <v>7687</v>
      </c>
      <c r="B1719" t="s">
        <v>7686</v>
      </c>
      <c r="C1719" t="s">
        <v>7685</v>
      </c>
      <c r="D1719" t="s">
        <v>6236</v>
      </c>
      <c r="E1719" t="s">
        <v>7616</v>
      </c>
    </row>
    <row r="1720" spans="1:5" x14ac:dyDescent="0.2">
      <c r="A1720" t="s">
        <v>7684</v>
      </c>
      <c r="B1720" t="s">
        <v>7683</v>
      </c>
      <c r="C1720" t="s">
        <v>7682</v>
      </c>
      <c r="D1720" t="s">
        <v>1485</v>
      </c>
      <c r="E1720" t="s">
        <v>7616</v>
      </c>
    </row>
    <row r="1721" spans="1:5" x14ac:dyDescent="0.2">
      <c r="A1721" t="s">
        <v>7681</v>
      </c>
      <c r="B1721" t="s">
        <v>7680</v>
      </c>
      <c r="C1721" t="s">
        <v>7679</v>
      </c>
      <c r="D1721" t="s">
        <v>2617</v>
      </c>
      <c r="E1721" t="s">
        <v>7616</v>
      </c>
    </row>
    <row r="1722" spans="1:5" x14ac:dyDescent="0.2">
      <c r="A1722" t="s">
        <v>7678</v>
      </c>
      <c r="B1722" t="s">
        <v>7677</v>
      </c>
      <c r="C1722" t="s">
        <v>7676</v>
      </c>
      <c r="D1722" t="s">
        <v>3233</v>
      </c>
      <c r="E1722" t="s">
        <v>7616</v>
      </c>
    </row>
    <row r="1723" spans="1:5" x14ac:dyDescent="0.2">
      <c r="A1723" t="s">
        <v>7675</v>
      </c>
      <c r="B1723" t="s">
        <v>7674</v>
      </c>
      <c r="C1723" t="s">
        <v>7673</v>
      </c>
      <c r="D1723" t="s">
        <v>7672</v>
      </c>
      <c r="E1723" t="s">
        <v>7616</v>
      </c>
    </row>
    <row r="1724" spans="1:5" x14ac:dyDescent="0.2">
      <c r="A1724" t="s">
        <v>17022</v>
      </c>
      <c r="B1724" t="s">
        <v>7671</v>
      </c>
      <c r="C1724" t="s">
        <v>7670</v>
      </c>
      <c r="D1724" t="s">
        <v>147</v>
      </c>
      <c r="E1724" t="s">
        <v>7616</v>
      </c>
    </row>
    <row r="1725" spans="1:5" x14ac:dyDescent="0.2">
      <c r="A1725" t="s">
        <v>7669</v>
      </c>
      <c r="B1725" t="s">
        <v>7668</v>
      </c>
      <c r="C1725" t="s">
        <v>7667</v>
      </c>
      <c r="D1725" t="s">
        <v>1694</v>
      </c>
      <c r="E1725" t="s">
        <v>7616</v>
      </c>
    </row>
    <row r="1726" spans="1:5" x14ac:dyDescent="0.2">
      <c r="A1726" t="s">
        <v>7666</v>
      </c>
      <c r="B1726" t="s">
        <v>7665</v>
      </c>
      <c r="C1726" t="s">
        <v>7664</v>
      </c>
      <c r="D1726" t="s">
        <v>482</v>
      </c>
      <c r="E1726" t="s">
        <v>7616</v>
      </c>
    </row>
    <row r="1727" spans="1:5" x14ac:dyDescent="0.2">
      <c r="A1727" t="s">
        <v>7663</v>
      </c>
      <c r="B1727" t="s">
        <v>7662</v>
      </c>
      <c r="C1727" t="s">
        <v>7661</v>
      </c>
      <c r="D1727" t="s">
        <v>207</v>
      </c>
      <c r="E1727" t="s">
        <v>7616</v>
      </c>
    </row>
    <row r="1728" spans="1:5" x14ac:dyDescent="0.2">
      <c r="A1728" t="s">
        <v>7660</v>
      </c>
      <c r="B1728" t="s">
        <v>7659</v>
      </c>
      <c r="C1728" t="s">
        <v>7658</v>
      </c>
      <c r="D1728" t="s">
        <v>609</v>
      </c>
      <c r="E1728" t="s">
        <v>7616</v>
      </c>
    </row>
    <row r="1729" spans="1:5" x14ac:dyDescent="0.2">
      <c r="A1729" t="s">
        <v>7657</v>
      </c>
      <c r="B1729" t="s">
        <v>7656</v>
      </c>
      <c r="C1729" t="s">
        <v>7655</v>
      </c>
      <c r="D1729" t="s">
        <v>606</v>
      </c>
      <c r="E1729" t="s">
        <v>7616</v>
      </c>
    </row>
    <row r="1730" spans="1:5" x14ac:dyDescent="0.2">
      <c r="A1730" t="s">
        <v>7654</v>
      </c>
      <c r="B1730" t="s">
        <v>7653</v>
      </c>
      <c r="C1730" t="s">
        <v>7652</v>
      </c>
      <c r="D1730" t="s">
        <v>7651</v>
      </c>
      <c r="E1730" t="s">
        <v>7616</v>
      </c>
    </row>
    <row r="1731" spans="1:5" x14ac:dyDescent="0.2">
      <c r="A1731" t="s">
        <v>7650</v>
      </c>
      <c r="B1731" t="s">
        <v>7649</v>
      </c>
      <c r="C1731" t="s">
        <v>7648</v>
      </c>
      <c r="D1731" t="s">
        <v>981</v>
      </c>
      <c r="E1731" t="s">
        <v>7616</v>
      </c>
    </row>
    <row r="1732" spans="1:5" x14ac:dyDescent="0.2">
      <c r="A1732" t="s">
        <v>7647</v>
      </c>
      <c r="B1732" t="s">
        <v>7646</v>
      </c>
      <c r="C1732" t="s">
        <v>7645</v>
      </c>
      <c r="D1732" t="s">
        <v>655</v>
      </c>
      <c r="E1732" t="s">
        <v>7616</v>
      </c>
    </row>
    <row r="1733" spans="1:5" x14ac:dyDescent="0.2">
      <c r="A1733" t="s">
        <v>7644</v>
      </c>
      <c r="B1733" t="s">
        <v>7643</v>
      </c>
      <c r="C1733" t="s">
        <v>7642</v>
      </c>
      <c r="D1733" t="s">
        <v>557</v>
      </c>
      <c r="E1733" t="s">
        <v>7616</v>
      </c>
    </row>
    <row r="1734" spans="1:5" x14ac:dyDescent="0.2">
      <c r="A1734" t="s">
        <v>7638</v>
      </c>
      <c r="B1734" t="s">
        <v>7637</v>
      </c>
      <c r="C1734" t="s">
        <v>7636</v>
      </c>
      <c r="D1734" t="s">
        <v>4486</v>
      </c>
      <c r="E1734" t="s">
        <v>7616</v>
      </c>
    </row>
    <row r="1735" spans="1:5" x14ac:dyDescent="0.2">
      <c r="A1735" t="s">
        <v>7635</v>
      </c>
      <c r="B1735" t="s">
        <v>7634</v>
      </c>
      <c r="C1735" t="s">
        <v>7633</v>
      </c>
      <c r="D1735" t="s">
        <v>111</v>
      </c>
      <c r="E1735" t="s">
        <v>7616</v>
      </c>
    </row>
    <row r="1736" spans="1:5" x14ac:dyDescent="0.2">
      <c r="A1736" t="s">
        <v>18009</v>
      </c>
      <c r="B1736" t="s">
        <v>18010</v>
      </c>
      <c r="C1736" t="s">
        <v>18011</v>
      </c>
      <c r="D1736" t="s">
        <v>187</v>
      </c>
      <c r="E1736" t="s">
        <v>7616</v>
      </c>
    </row>
    <row r="1737" spans="1:5" x14ac:dyDescent="0.2">
      <c r="A1737" t="s">
        <v>17273</v>
      </c>
      <c r="B1737" t="s">
        <v>17023</v>
      </c>
      <c r="C1737" t="s">
        <v>17024</v>
      </c>
      <c r="D1737" t="s">
        <v>2370</v>
      </c>
      <c r="E1737" t="s">
        <v>7616</v>
      </c>
    </row>
    <row r="1738" spans="1:5" x14ac:dyDescent="0.2">
      <c r="A1738" t="s">
        <v>7632</v>
      </c>
      <c r="B1738" t="s">
        <v>7631</v>
      </c>
      <c r="C1738" t="s">
        <v>7630</v>
      </c>
      <c r="D1738" t="s">
        <v>7629</v>
      </c>
      <c r="E1738" t="s">
        <v>7616</v>
      </c>
    </row>
    <row r="1739" spans="1:5" x14ac:dyDescent="0.2">
      <c r="A1739" t="s">
        <v>7628</v>
      </c>
      <c r="B1739" t="s">
        <v>7627</v>
      </c>
      <c r="C1739" t="s">
        <v>7626</v>
      </c>
      <c r="D1739" t="s">
        <v>7625</v>
      </c>
      <c r="E1739" t="s">
        <v>7616</v>
      </c>
    </row>
    <row r="1740" spans="1:5" x14ac:dyDescent="0.2">
      <c r="A1740" t="s">
        <v>7624</v>
      </c>
      <c r="B1740" t="s">
        <v>7623</v>
      </c>
      <c r="C1740" t="s">
        <v>7622</v>
      </c>
      <c r="D1740" t="s">
        <v>7621</v>
      </c>
      <c r="E1740" t="s">
        <v>7616</v>
      </c>
    </row>
    <row r="1741" spans="1:5" x14ac:dyDescent="0.2">
      <c r="A1741" t="s">
        <v>7620</v>
      </c>
      <c r="B1741" t="s">
        <v>7619</v>
      </c>
      <c r="C1741" t="s">
        <v>7618</v>
      </c>
      <c r="D1741" t="s">
        <v>7617</v>
      </c>
      <c r="E1741" t="s">
        <v>7616</v>
      </c>
    </row>
    <row r="1742" spans="1:5" x14ac:dyDescent="0.2">
      <c r="A1742" t="s">
        <v>7615</v>
      </c>
      <c r="B1742" t="s">
        <v>7614</v>
      </c>
      <c r="C1742" t="s">
        <v>7613</v>
      </c>
      <c r="D1742" t="s">
        <v>7612</v>
      </c>
      <c r="E1742" t="s">
        <v>7605</v>
      </c>
    </row>
    <row r="1743" spans="1:5" x14ac:dyDescent="0.2">
      <c r="A1743" t="s">
        <v>7611</v>
      </c>
      <c r="B1743" t="s">
        <v>7610</v>
      </c>
      <c r="C1743" t="s">
        <v>7609</v>
      </c>
      <c r="D1743" t="s">
        <v>1485</v>
      </c>
      <c r="E1743" t="s">
        <v>7605</v>
      </c>
    </row>
    <row r="1744" spans="1:5" x14ac:dyDescent="0.2">
      <c r="A1744" t="s">
        <v>7608</v>
      </c>
      <c r="B1744" t="s">
        <v>7607</v>
      </c>
      <c r="C1744" t="s">
        <v>7606</v>
      </c>
      <c r="D1744" t="s">
        <v>2119</v>
      </c>
      <c r="E1744" t="s">
        <v>7605</v>
      </c>
    </row>
    <row r="1745" spans="1:5" x14ac:dyDescent="0.2">
      <c r="A1745" t="s">
        <v>7604</v>
      </c>
      <c r="B1745" t="s">
        <v>7603</v>
      </c>
      <c r="C1745" t="s">
        <v>7602</v>
      </c>
      <c r="D1745" t="s">
        <v>7601</v>
      </c>
      <c r="E1745" t="s">
        <v>7561</v>
      </c>
    </row>
    <row r="1746" spans="1:5" x14ac:dyDescent="0.2">
      <c r="A1746" t="s">
        <v>7600</v>
      </c>
      <c r="B1746" t="s">
        <v>7599</v>
      </c>
      <c r="C1746" t="s">
        <v>7598</v>
      </c>
      <c r="D1746" t="s">
        <v>7597</v>
      </c>
      <c r="E1746" t="s">
        <v>7561</v>
      </c>
    </row>
    <row r="1747" spans="1:5" x14ac:dyDescent="0.2">
      <c r="A1747" t="s">
        <v>7596</v>
      </c>
      <c r="B1747" t="s">
        <v>7595</v>
      </c>
      <c r="C1747" t="s">
        <v>7594</v>
      </c>
      <c r="D1747" t="s">
        <v>4926</v>
      </c>
      <c r="E1747" t="s">
        <v>7561</v>
      </c>
    </row>
    <row r="1748" spans="1:5" x14ac:dyDescent="0.2">
      <c r="A1748" t="s">
        <v>7593</v>
      </c>
      <c r="B1748" t="s">
        <v>7592</v>
      </c>
      <c r="C1748" t="s">
        <v>7591</v>
      </c>
      <c r="D1748" t="s">
        <v>84</v>
      </c>
      <c r="E1748" t="s">
        <v>7561</v>
      </c>
    </row>
    <row r="1749" spans="1:5" x14ac:dyDescent="0.2">
      <c r="A1749" t="s">
        <v>7590</v>
      </c>
      <c r="B1749" t="s">
        <v>7589</v>
      </c>
      <c r="C1749" t="s">
        <v>7588</v>
      </c>
      <c r="D1749" t="s">
        <v>147</v>
      </c>
      <c r="E1749" t="s">
        <v>7561</v>
      </c>
    </row>
    <row r="1750" spans="1:5" x14ac:dyDescent="0.2">
      <c r="A1750" t="s">
        <v>7587</v>
      </c>
      <c r="B1750" t="s">
        <v>7586</v>
      </c>
      <c r="C1750" t="s">
        <v>7585</v>
      </c>
      <c r="D1750" t="s">
        <v>103</v>
      </c>
      <c r="E1750" t="s">
        <v>7561</v>
      </c>
    </row>
    <row r="1751" spans="1:5" x14ac:dyDescent="0.2">
      <c r="A1751" t="s">
        <v>7584</v>
      </c>
      <c r="B1751" t="s">
        <v>7583</v>
      </c>
      <c r="C1751" t="s">
        <v>7582</v>
      </c>
      <c r="D1751" t="s">
        <v>7581</v>
      </c>
      <c r="E1751" t="s">
        <v>7561</v>
      </c>
    </row>
    <row r="1752" spans="1:5" x14ac:dyDescent="0.2">
      <c r="A1752" t="s">
        <v>7577</v>
      </c>
      <c r="B1752" t="s">
        <v>7576</v>
      </c>
      <c r="C1752" t="s">
        <v>7575</v>
      </c>
      <c r="D1752" t="s">
        <v>7574</v>
      </c>
      <c r="E1752" t="s">
        <v>7561</v>
      </c>
    </row>
    <row r="1753" spans="1:5" x14ac:dyDescent="0.2">
      <c r="A1753" t="s">
        <v>7573</v>
      </c>
      <c r="B1753" t="s">
        <v>7572</v>
      </c>
      <c r="C1753" t="s">
        <v>7571</v>
      </c>
      <c r="D1753" t="s">
        <v>129</v>
      </c>
      <c r="E1753" t="s">
        <v>7561</v>
      </c>
    </row>
    <row r="1754" spans="1:5" x14ac:dyDescent="0.2">
      <c r="A1754" t="s">
        <v>7570</v>
      </c>
      <c r="B1754" t="s">
        <v>7569</v>
      </c>
      <c r="C1754" t="s">
        <v>7568</v>
      </c>
      <c r="D1754" t="s">
        <v>230</v>
      </c>
      <c r="E1754" t="s">
        <v>7561</v>
      </c>
    </row>
    <row r="1755" spans="1:5" x14ac:dyDescent="0.2">
      <c r="A1755" t="s">
        <v>7567</v>
      </c>
      <c r="B1755" t="s">
        <v>7566</v>
      </c>
      <c r="C1755" t="s">
        <v>7565</v>
      </c>
      <c r="D1755" t="s">
        <v>2119</v>
      </c>
      <c r="E1755" t="s">
        <v>7561</v>
      </c>
    </row>
    <row r="1756" spans="1:5" x14ac:dyDescent="0.2">
      <c r="A1756" t="s">
        <v>7564</v>
      </c>
      <c r="B1756" t="s">
        <v>7563</v>
      </c>
      <c r="C1756" t="s">
        <v>7562</v>
      </c>
      <c r="D1756" t="s">
        <v>442</v>
      </c>
      <c r="E1756" t="s">
        <v>7561</v>
      </c>
    </row>
    <row r="1757" spans="1:5" x14ac:dyDescent="0.2">
      <c r="A1757" t="s">
        <v>7560</v>
      </c>
      <c r="B1757" t="s">
        <v>7559</v>
      </c>
      <c r="C1757" t="s">
        <v>7558</v>
      </c>
      <c r="D1757" t="s">
        <v>7557</v>
      </c>
      <c r="E1757" t="s">
        <v>1880</v>
      </c>
    </row>
    <row r="1758" spans="1:5" x14ac:dyDescent="0.2">
      <c r="A1758" t="s">
        <v>7556</v>
      </c>
      <c r="B1758" t="s">
        <v>7555</v>
      </c>
      <c r="C1758" t="s">
        <v>7554</v>
      </c>
      <c r="D1758" t="s">
        <v>4240</v>
      </c>
      <c r="E1758" t="s">
        <v>7546</v>
      </c>
    </row>
    <row r="1759" spans="1:5" x14ac:dyDescent="0.2">
      <c r="A1759" t="s">
        <v>7553</v>
      </c>
      <c r="B1759" t="s">
        <v>7552</v>
      </c>
      <c r="C1759" t="s">
        <v>7551</v>
      </c>
      <c r="D1759" t="s">
        <v>7550</v>
      </c>
      <c r="E1759" t="s">
        <v>7546</v>
      </c>
    </row>
    <row r="1760" spans="1:5" x14ac:dyDescent="0.2">
      <c r="A1760" t="s">
        <v>7549</v>
      </c>
      <c r="B1760" t="s">
        <v>7548</v>
      </c>
      <c r="C1760" t="s">
        <v>7547</v>
      </c>
      <c r="D1760" t="s">
        <v>508</v>
      </c>
      <c r="E1760" t="s">
        <v>7546</v>
      </c>
    </row>
    <row r="1761" spans="1:5" x14ac:dyDescent="0.2">
      <c r="A1761" t="s">
        <v>7545</v>
      </c>
      <c r="B1761" t="s">
        <v>7544</v>
      </c>
      <c r="C1761" t="s">
        <v>7543</v>
      </c>
      <c r="D1761" t="s">
        <v>7542</v>
      </c>
      <c r="E1761" t="s">
        <v>7541</v>
      </c>
    </row>
    <row r="1762" spans="1:5" x14ac:dyDescent="0.2">
      <c r="A1762" t="s">
        <v>7540</v>
      </c>
      <c r="B1762" t="s">
        <v>7539</v>
      </c>
      <c r="C1762" t="s">
        <v>7538</v>
      </c>
      <c r="D1762" t="s">
        <v>7537</v>
      </c>
      <c r="E1762" t="s">
        <v>7536</v>
      </c>
    </row>
    <row r="1763" spans="1:5" x14ac:dyDescent="0.2">
      <c r="A1763" t="s">
        <v>7535</v>
      </c>
      <c r="B1763" t="s">
        <v>7534</v>
      </c>
      <c r="C1763" t="s">
        <v>7533</v>
      </c>
      <c r="D1763" t="s">
        <v>591</v>
      </c>
      <c r="E1763" t="s">
        <v>7532</v>
      </c>
    </row>
    <row r="1764" spans="1:5" x14ac:dyDescent="0.2">
      <c r="A1764" t="s">
        <v>7531</v>
      </c>
      <c r="B1764" t="s">
        <v>7530</v>
      </c>
      <c r="C1764" t="s">
        <v>7529</v>
      </c>
      <c r="D1764" t="s">
        <v>7528</v>
      </c>
      <c r="E1764" t="s">
        <v>7527</v>
      </c>
    </row>
    <row r="1765" spans="1:5" x14ac:dyDescent="0.2">
      <c r="A1765" t="s">
        <v>7526</v>
      </c>
      <c r="B1765" t="s">
        <v>7525</v>
      </c>
      <c r="C1765" t="s">
        <v>7524</v>
      </c>
      <c r="D1765" t="s">
        <v>129</v>
      </c>
      <c r="E1765" t="s">
        <v>7523</v>
      </c>
    </row>
    <row r="1766" spans="1:5" x14ac:dyDescent="0.2">
      <c r="A1766" t="s">
        <v>7522</v>
      </c>
      <c r="B1766" t="s">
        <v>7521</v>
      </c>
      <c r="C1766" t="s">
        <v>7520</v>
      </c>
      <c r="D1766" t="s">
        <v>543</v>
      </c>
      <c r="E1766" t="s">
        <v>7516</v>
      </c>
    </row>
    <row r="1767" spans="1:5" x14ac:dyDescent="0.2">
      <c r="A1767" t="s">
        <v>7519</v>
      </c>
      <c r="B1767" t="s">
        <v>7518</v>
      </c>
      <c r="C1767" t="s">
        <v>7517</v>
      </c>
      <c r="D1767" t="s">
        <v>482</v>
      </c>
      <c r="E1767" t="s">
        <v>7516</v>
      </c>
    </row>
    <row r="1768" spans="1:5" x14ac:dyDescent="0.2">
      <c r="A1768" t="s">
        <v>17025</v>
      </c>
      <c r="B1768" t="s">
        <v>7515</v>
      </c>
      <c r="C1768" t="s">
        <v>7514</v>
      </c>
      <c r="D1768" t="s">
        <v>363</v>
      </c>
      <c r="E1768" t="s">
        <v>7513</v>
      </c>
    </row>
    <row r="1769" spans="1:5" x14ac:dyDescent="0.2">
      <c r="A1769" t="s">
        <v>7512</v>
      </c>
      <c r="B1769" t="s">
        <v>7511</v>
      </c>
      <c r="C1769" t="s">
        <v>7510</v>
      </c>
      <c r="D1769" t="s">
        <v>1108</v>
      </c>
      <c r="E1769" t="s">
        <v>7509</v>
      </c>
    </row>
    <row r="1770" spans="1:5" x14ac:dyDescent="0.2">
      <c r="A1770" t="s">
        <v>7508</v>
      </c>
      <c r="B1770" t="s">
        <v>7507</v>
      </c>
      <c r="C1770" t="s">
        <v>7506</v>
      </c>
      <c r="D1770" t="s">
        <v>107</v>
      </c>
      <c r="E1770" t="s">
        <v>7505</v>
      </c>
    </row>
    <row r="1771" spans="1:5" x14ac:dyDescent="0.2">
      <c r="A1771" t="s">
        <v>7504</v>
      </c>
      <c r="B1771" t="s">
        <v>7503</v>
      </c>
      <c r="C1771" t="s">
        <v>7502</v>
      </c>
      <c r="D1771" t="s">
        <v>2734</v>
      </c>
      <c r="E1771" t="s">
        <v>7501</v>
      </c>
    </row>
    <row r="1772" spans="1:5" x14ac:dyDescent="0.2">
      <c r="A1772" t="s">
        <v>7500</v>
      </c>
      <c r="B1772" t="s">
        <v>7499</v>
      </c>
      <c r="C1772" t="s">
        <v>7498</v>
      </c>
      <c r="D1772" t="s">
        <v>609</v>
      </c>
      <c r="E1772" t="s">
        <v>7497</v>
      </c>
    </row>
    <row r="1773" spans="1:5" x14ac:dyDescent="0.2">
      <c r="A1773" t="s">
        <v>7495</v>
      </c>
      <c r="B1773" t="s">
        <v>7494</v>
      </c>
      <c r="C1773" t="s">
        <v>7493</v>
      </c>
      <c r="D1773" t="s">
        <v>3584</v>
      </c>
      <c r="E1773" t="s">
        <v>7492</v>
      </c>
    </row>
    <row r="1774" spans="1:5" x14ac:dyDescent="0.2">
      <c r="A1774" t="s">
        <v>7491</v>
      </c>
      <c r="B1774" t="s">
        <v>7490</v>
      </c>
      <c r="C1774" t="s">
        <v>7489</v>
      </c>
      <c r="D1774" t="s">
        <v>7488</v>
      </c>
      <c r="E1774" t="s">
        <v>5061</v>
      </c>
    </row>
    <row r="1775" spans="1:5" x14ac:dyDescent="0.2">
      <c r="A1775" t="s">
        <v>7487</v>
      </c>
      <c r="B1775" t="s">
        <v>7486</v>
      </c>
      <c r="C1775" t="s">
        <v>7485</v>
      </c>
      <c r="D1775" t="s">
        <v>129</v>
      </c>
      <c r="E1775" t="s">
        <v>7484</v>
      </c>
    </row>
    <row r="1776" spans="1:5" x14ac:dyDescent="0.2">
      <c r="A1776" t="s">
        <v>14681</v>
      </c>
      <c r="B1776" t="s">
        <v>14682</v>
      </c>
      <c r="C1776" t="s">
        <v>14683</v>
      </c>
      <c r="D1776" t="s">
        <v>89</v>
      </c>
      <c r="E1776" t="s">
        <v>14684</v>
      </c>
    </row>
    <row r="1777" spans="1:5" x14ac:dyDescent="0.2">
      <c r="A1777" t="s">
        <v>7483</v>
      </c>
      <c r="B1777" t="s">
        <v>7482</v>
      </c>
      <c r="C1777" t="s">
        <v>7481</v>
      </c>
      <c r="D1777" t="s">
        <v>891</v>
      </c>
      <c r="E1777" t="s">
        <v>7480</v>
      </c>
    </row>
    <row r="1778" spans="1:5" x14ac:dyDescent="0.2">
      <c r="A1778" t="s">
        <v>7479</v>
      </c>
      <c r="B1778" t="s">
        <v>7478</v>
      </c>
      <c r="C1778" t="s">
        <v>7477</v>
      </c>
      <c r="D1778" t="s">
        <v>248</v>
      </c>
      <c r="E1778" t="s">
        <v>7476</v>
      </c>
    </row>
    <row r="1779" spans="1:5" x14ac:dyDescent="0.2">
      <c r="A1779" t="s">
        <v>7475</v>
      </c>
      <c r="B1779" t="s">
        <v>7474</v>
      </c>
      <c r="C1779" t="s">
        <v>7473</v>
      </c>
      <c r="D1779" t="s">
        <v>7472</v>
      </c>
      <c r="E1779" t="s">
        <v>7471</v>
      </c>
    </row>
    <row r="1780" spans="1:5" x14ac:dyDescent="0.2">
      <c r="A1780" t="s">
        <v>7470</v>
      </c>
      <c r="B1780" t="s">
        <v>7469</v>
      </c>
      <c r="C1780" t="s">
        <v>7468</v>
      </c>
      <c r="D1780" t="s">
        <v>7467</v>
      </c>
      <c r="E1780" t="s">
        <v>7466</v>
      </c>
    </row>
    <row r="1781" spans="1:5" x14ac:dyDescent="0.2">
      <c r="A1781" t="s">
        <v>7465</v>
      </c>
      <c r="B1781" t="s">
        <v>7464</v>
      </c>
      <c r="C1781" t="s">
        <v>7463</v>
      </c>
      <c r="D1781" t="s">
        <v>133</v>
      </c>
      <c r="E1781" t="s">
        <v>7462</v>
      </c>
    </row>
    <row r="1782" spans="1:5" x14ac:dyDescent="0.2">
      <c r="A1782" t="s">
        <v>7461</v>
      </c>
      <c r="B1782" t="s">
        <v>7460</v>
      </c>
      <c r="C1782" t="s">
        <v>7459</v>
      </c>
      <c r="D1782" t="s">
        <v>129</v>
      </c>
      <c r="E1782" t="s">
        <v>7458</v>
      </c>
    </row>
    <row r="1783" spans="1:5" x14ac:dyDescent="0.2">
      <c r="A1783" t="s">
        <v>7457</v>
      </c>
      <c r="B1783" t="s">
        <v>7456</v>
      </c>
      <c r="C1783" t="s">
        <v>7455</v>
      </c>
      <c r="D1783" t="s">
        <v>7454</v>
      </c>
      <c r="E1783" t="s">
        <v>7449</v>
      </c>
    </row>
    <row r="1784" spans="1:5" x14ac:dyDescent="0.2">
      <c r="A1784" t="s">
        <v>7453</v>
      </c>
      <c r="B1784" t="s">
        <v>7452</v>
      </c>
      <c r="C1784" t="s">
        <v>7451</v>
      </c>
      <c r="D1784" t="s">
        <v>7450</v>
      </c>
      <c r="E1784" t="s">
        <v>7449</v>
      </c>
    </row>
    <row r="1785" spans="1:5" x14ac:dyDescent="0.2">
      <c r="A1785" t="s">
        <v>17274</v>
      </c>
      <c r="B1785" t="s">
        <v>14434</v>
      </c>
      <c r="C1785" t="s">
        <v>14435</v>
      </c>
      <c r="D1785" t="s">
        <v>595</v>
      </c>
      <c r="E1785" t="s">
        <v>14436</v>
      </c>
    </row>
    <row r="1786" spans="1:5" x14ac:dyDescent="0.2">
      <c r="A1786" t="s">
        <v>7448</v>
      </c>
      <c r="B1786" t="s">
        <v>7447</v>
      </c>
      <c r="C1786" t="s">
        <v>7446</v>
      </c>
      <c r="D1786" t="s">
        <v>3584</v>
      </c>
      <c r="E1786" t="s">
        <v>7445</v>
      </c>
    </row>
    <row r="1787" spans="1:5" x14ac:dyDescent="0.2">
      <c r="A1787" t="s">
        <v>7444</v>
      </c>
      <c r="B1787" t="s">
        <v>7443</v>
      </c>
      <c r="C1787" t="s">
        <v>7442</v>
      </c>
      <c r="D1787" t="s">
        <v>198</v>
      </c>
      <c r="E1787" t="s">
        <v>7441</v>
      </c>
    </row>
    <row r="1788" spans="1:5" x14ac:dyDescent="0.2">
      <c r="A1788" t="s">
        <v>7440</v>
      </c>
      <c r="B1788" t="s">
        <v>7439</v>
      </c>
      <c r="C1788" t="s">
        <v>7438</v>
      </c>
      <c r="D1788" t="s">
        <v>577</v>
      </c>
      <c r="E1788" t="s">
        <v>7437</v>
      </c>
    </row>
    <row r="1789" spans="1:5" x14ac:dyDescent="0.2">
      <c r="A1789" t="s">
        <v>7436</v>
      </c>
      <c r="B1789" t="s">
        <v>7435</v>
      </c>
      <c r="C1789" t="s">
        <v>7434</v>
      </c>
      <c r="D1789" t="s">
        <v>7433</v>
      </c>
      <c r="E1789" t="s">
        <v>7432</v>
      </c>
    </row>
    <row r="1790" spans="1:5" x14ac:dyDescent="0.2">
      <c r="A1790" t="s">
        <v>7431</v>
      </c>
      <c r="B1790" t="s">
        <v>7430</v>
      </c>
      <c r="C1790" t="s">
        <v>7429</v>
      </c>
      <c r="D1790" t="s">
        <v>173</v>
      </c>
      <c r="E1790" t="s">
        <v>7428</v>
      </c>
    </row>
    <row r="1791" spans="1:5" x14ac:dyDescent="0.2">
      <c r="A1791" t="s">
        <v>7427</v>
      </c>
      <c r="B1791" t="s">
        <v>7426</v>
      </c>
      <c r="C1791" t="s">
        <v>7425</v>
      </c>
      <c r="D1791" t="s">
        <v>7424</v>
      </c>
      <c r="E1791" t="s">
        <v>7423</v>
      </c>
    </row>
    <row r="1792" spans="1:5" x14ac:dyDescent="0.2">
      <c r="A1792" t="s">
        <v>7419</v>
      </c>
      <c r="B1792" t="s">
        <v>7418</v>
      </c>
      <c r="C1792" t="s">
        <v>7417</v>
      </c>
      <c r="D1792" t="s">
        <v>7416</v>
      </c>
      <c r="E1792" t="s">
        <v>7415</v>
      </c>
    </row>
    <row r="1793" spans="1:5" x14ac:dyDescent="0.2">
      <c r="A1793" t="s">
        <v>7422</v>
      </c>
      <c r="B1793" t="s">
        <v>7421</v>
      </c>
      <c r="C1793" t="s">
        <v>17438</v>
      </c>
      <c r="D1793" t="s">
        <v>147</v>
      </c>
      <c r="E1793" t="s">
        <v>7420</v>
      </c>
    </row>
    <row r="1794" spans="1:5" x14ac:dyDescent="0.2">
      <c r="A1794" t="s">
        <v>7414</v>
      </c>
      <c r="B1794" t="s">
        <v>7413</v>
      </c>
      <c r="C1794" t="s">
        <v>7412</v>
      </c>
      <c r="D1794" t="s">
        <v>7411</v>
      </c>
      <c r="E1794" t="s">
        <v>7410</v>
      </c>
    </row>
    <row r="1795" spans="1:5" x14ac:dyDescent="0.2">
      <c r="A1795" t="s">
        <v>7409</v>
      </c>
      <c r="B1795" t="s">
        <v>7408</v>
      </c>
      <c r="C1795" t="s">
        <v>7407</v>
      </c>
      <c r="D1795" t="s">
        <v>500</v>
      </c>
      <c r="E1795" t="s">
        <v>2734</v>
      </c>
    </row>
    <row r="1796" spans="1:5" x14ac:dyDescent="0.2">
      <c r="A1796" t="s">
        <v>7406</v>
      </c>
      <c r="B1796" t="s">
        <v>7405</v>
      </c>
      <c r="C1796" t="s">
        <v>7404</v>
      </c>
      <c r="D1796" t="s">
        <v>609</v>
      </c>
      <c r="E1796" t="s">
        <v>7403</v>
      </c>
    </row>
    <row r="1797" spans="1:5" x14ac:dyDescent="0.2">
      <c r="A1797" t="s">
        <v>7402</v>
      </c>
      <c r="B1797" t="s">
        <v>7401</v>
      </c>
      <c r="C1797" t="s">
        <v>7400</v>
      </c>
      <c r="D1797" t="s">
        <v>7399</v>
      </c>
      <c r="E1797" t="s">
        <v>7388</v>
      </c>
    </row>
    <row r="1798" spans="1:5" x14ac:dyDescent="0.2">
      <c r="A1798" t="s">
        <v>7398</v>
      </c>
      <c r="B1798" t="s">
        <v>7397</v>
      </c>
      <c r="C1798" t="s">
        <v>7396</v>
      </c>
      <c r="D1798" t="s">
        <v>445</v>
      </c>
      <c r="E1798" t="s">
        <v>7388</v>
      </c>
    </row>
    <row r="1799" spans="1:5" x14ac:dyDescent="0.2">
      <c r="A1799" t="s">
        <v>7395</v>
      </c>
      <c r="B1799" t="s">
        <v>7394</v>
      </c>
      <c r="C1799" t="s">
        <v>7393</v>
      </c>
      <c r="D1799" t="s">
        <v>7392</v>
      </c>
      <c r="E1799" t="s">
        <v>7388</v>
      </c>
    </row>
    <row r="1800" spans="1:5" x14ac:dyDescent="0.2">
      <c r="A1800" t="s">
        <v>7391</v>
      </c>
      <c r="B1800" t="s">
        <v>7390</v>
      </c>
      <c r="C1800" t="s">
        <v>7389</v>
      </c>
      <c r="D1800" t="s">
        <v>6515</v>
      </c>
      <c r="E1800" t="s">
        <v>7388</v>
      </c>
    </row>
    <row r="1801" spans="1:5" x14ac:dyDescent="0.2">
      <c r="A1801" t="s">
        <v>7387</v>
      </c>
      <c r="B1801" t="s">
        <v>7386</v>
      </c>
      <c r="C1801" t="s">
        <v>7385</v>
      </c>
      <c r="D1801" t="s">
        <v>147</v>
      </c>
      <c r="E1801" t="s">
        <v>7381</v>
      </c>
    </row>
    <row r="1802" spans="1:5" x14ac:dyDescent="0.2">
      <c r="A1802" t="s">
        <v>7384</v>
      </c>
      <c r="B1802" t="s">
        <v>7383</v>
      </c>
      <c r="C1802" t="s">
        <v>7382</v>
      </c>
      <c r="D1802" t="s">
        <v>735</v>
      </c>
      <c r="E1802" t="s">
        <v>7381</v>
      </c>
    </row>
    <row r="1803" spans="1:5" x14ac:dyDescent="0.2">
      <c r="A1803" t="s">
        <v>7380</v>
      </c>
      <c r="B1803" t="s">
        <v>7379</v>
      </c>
      <c r="C1803" t="s">
        <v>7378</v>
      </c>
      <c r="D1803" t="s">
        <v>765</v>
      </c>
      <c r="E1803" t="s">
        <v>7370</v>
      </c>
    </row>
    <row r="1804" spans="1:5" x14ac:dyDescent="0.2">
      <c r="A1804" t="s">
        <v>7377</v>
      </c>
      <c r="B1804" t="s">
        <v>7376</v>
      </c>
      <c r="C1804" t="s">
        <v>7375</v>
      </c>
      <c r="D1804" t="s">
        <v>1830</v>
      </c>
      <c r="E1804" t="s">
        <v>7370</v>
      </c>
    </row>
    <row r="1805" spans="1:5" x14ac:dyDescent="0.2">
      <c r="A1805" t="s">
        <v>7374</v>
      </c>
      <c r="B1805" t="s">
        <v>7373</v>
      </c>
      <c r="C1805" t="s">
        <v>7372</v>
      </c>
      <c r="D1805" t="s">
        <v>7371</v>
      </c>
      <c r="E1805" t="s">
        <v>7370</v>
      </c>
    </row>
    <row r="1806" spans="1:5" x14ac:dyDescent="0.2">
      <c r="A1806" t="s">
        <v>17026</v>
      </c>
      <c r="B1806" t="s">
        <v>7369</v>
      </c>
      <c r="C1806" t="s">
        <v>7368</v>
      </c>
      <c r="D1806" t="s">
        <v>7367</v>
      </c>
      <c r="E1806" t="s">
        <v>905</v>
      </c>
    </row>
    <row r="1807" spans="1:5" x14ac:dyDescent="0.2">
      <c r="A1807" t="s">
        <v>17439</v>
      </c>
      <c r="B1807" t="s">
        <v>17440</v>
      </c>
      <c r="C1807" t="s">
        <v>17441</v>
      </c>
      <c r="D1807" t="s">
        <v>311</v>
      </c>
      <c r="E1807" t="s">
        <v>905</v>
      </c>
    </row>
    <row r="1808" spans="1:5" x14ac:dyDescent="0.2">
      <c r="A1808" t="s">
        <v>7366</v>
      </c>
      <c r="B1808" t="s">
        <v>7365</v>
      </c>
      <c r="C1808" t="s">
        <v>7364</v>
      </c>
      <c r="D1808" t="s">
        <v>7363</v>
      </c>
      <c r="E1808" t="s">
        <v>905</v>
      </c>
    </row>
    <row r="1809" spans="1:5" x14ac:dyDescent="0.2">
      <c r="A1809" t="s">
        <v>7362</v>
      </c>
      <c r="B1809" t="s">
        <v>7361</v>
      </c>
      <c r="C1809" t="s">
        <v>7360</v>
      </c>
      <c r="D1809" t="s">
        <v>315</v>
      </c>
      <c r="E1809" t="s">
        <v>7359</v>
      </c>
    </row>
    <row r="1810" spans="1:5" x14ac:dyDescent="0.2">
      <c r="A1810" t="s">
        <v>7358</v>
      </c>
      <c r="B1810" t="s">
        <v>7357</v>
      </c>
      <c r="C1810" t="s">
        <v>7356</v>
      </c>
      <c r="D1810" t="s">
        <v>1220</v>
      </c>
      <c r="E1810" t="s">
        <v>7355</v>
      </c>
    </row>
    <row r="1811" spans="1:5" x14ac:dyDescent="0.2">
      <c r="A1811" t="s">
        <v>7354</v>
      </c>
      <c r="B1811" t="s">
        <v>7353</v>
      </c>
      <c r="C1811" t="s">
        <v>7352</v>
      </c>
      <c r="D1811" t="s">
        <v>7351</v>
      </c>
      <c r="E1811" t="s">
        <v>7350</v>
      </c>
    </row>
    <row r="1812" spans="1:5" x14ac:dyDescent="0.2">
      <c r="A1812" t="s">
        <v>7349</v>
      </c>
      <c r="B1812" t="s">
        <v>7348</v>
      </c>
      <c r="C1812" t="s">
        <v>7347</v>
      </c>
      <c r="D1812" t="s">
        <v>706</v>
      </c>
      <c r="E1812" t="s">
        <v>7340</v>
      </c>
    </row>
    <row r="1813" spans="1:5" x14ac:dyDescent="0.2">
      <c r="A1813" t="s">
        <v>7346</v>
      </c>
      <c r="B1813" t="s">
        <v>7345</v>
      </c>
      <c r="C1813" t="s">
        <v>7344</v>
      </c>
      <c r="D1813" t="s">
        <v>147</v>
      </c>
      <c r="E1813" t="s">
        <v>7340</v>
      </c>
    </row>
    <row r="1814" spans="1:5" x14ac:dyDescent="0.2">
      <c r="A1814" t="s">
        <v>7343</v>
      </c>
      <c r="B1814" t="s">
        <v>7342</v>
      </c>
      <c r="C1814" t="s">
        <v>7341</v>
      </c>
      <c r="D1814" t="s">
        <v>230</v>
      </c>
      <c r="E1814" t="s">
        <v>7340</v>
      </c>
    </row>
    <row r="1815" spans="1:5" x14ac:dyDescent="0.2">
      <c r="A1815" t="s">
        <v>7339</v>
      </c>
      <c r="B1815" t="s">
        <v>7338</v>
      </c>
      <c r="C1815" t="s">
        <v>7337</v>
      </c>
      <c r="D1815" t="s">
        <v>111</v>
      </c>
      <c r="E1815" t="s">
        <v>7336</v>
      </c>
    </row>
    <row r="1816" spans="1:5" x14ac:dyDescent="0.2">
      <c r="A1816" t="s">
        <v>17275</v>
      </c>
      <c r="B1816" t="s">
        <v>17027</v>
      </c>
      <c r="C1816" t="s">
        <v>17028</v>
      </c>
      <c r="D1816" t="s">
        <v>606</v>
      </c>
      <c r="E1816" t="s">
        <v>17029</v>
      </c>
    </row>
    <row r="1817" spans="1:5" x14ac:dyDescent="0.2">
      <c r="A1817" t="s">
        <v>7335</v>
      </c>
      <c r="B1817" t="s">
        <v>7334</v>
      </c>
      <c r="C1817" t="s">
        <v>7333</v>
      </c>
      <c r="D1817" t="s">
        <v>7332</v>
      </c>
      <c r="E1817" t="s">
        <v>7331</v>
      </c>
    </row>
    <row r="1818" spans="1:5" x14ac:dyDescent="0.2">
      <c r="A1818" t="s">
        <v>7329</v>
      </c>
      <c r="B1818" t="s">
        <v>7328</v>
      </c>
      <c r="C1818" t="s">
        <v>7327</v>
      </c>
      <c r="D1818" t="s">
        <v>7326</v>
      </c>
      <c r="E1818" t="s">
        <v>7325</v>
      </c>
    </row>
    <row r="1819" spans="1:5" x14ac:dyDescent="0.2">
      <c r="A1819" t="s">
        <v>7324</v>
      </c>
      <c r="B1819" t="s">
        <v>7323</v>
      </c>
      <c r="C1819" t="s">
        <v>7322</v>
      </c>
      <c r="D1819" t="s">
        <v>6043</v>
      </c>
      <c r="E1819" t="s">
        <v>7321</v>
      </c>
    </row>
    <row r="1820" spans="1:5" x14ac:dyDescent="0.2">
      <c r="A1820" t="s">
        <v>7320</v>
      </c>
      <c r="B1820" t="s">
        <v>7319</v>
      </c>
      <c r="C1820" t="s">
        <v>7318</v>
      </c>
      <c r="D1820" t="s">
        <v>5358</v>
      </c>
      <c r="E1820" t="s">
        <v>7317</v>
      </c>
    </row>
    <row r="1821" spans="1:5" x14ac:dyDescent="0.2">
      <c r="A1821" t="s">
        <v>7316</v>
      </c>
      <c r="B1821" t="s">
        <v>7315</v>
      </c>
      <c r="C1821" t="s">
        <v>7314</v>
      </c>
      <c r="D1821" t="s">
        <v>4799</v>
      </c>
      <c r="E1821" t="s">
        <v>3520</v>
      </c>
    </row>
    <row r="1822" spans="1:5" x14ac:dyDescent="0.2">
      <c r="A1822" t="s">
        <v>7313</v>
      </c>
      <c r="B1822" t="s">
        <v>7312</v>
      </c>
      <c r="C1822" t="s">
        <v>7311</v>
      </c>
      <c r="D1822" t="s">
        <v>248</v>
      </c>
      <c r="E1822" t="s">
        <v>7310</v>
      </c>
    </row>
    <row r="1823" spans="1:5" x14ac:dyDescent="0.2">
      <c r="A1823" t="s">
        <v>7309</v>
      </c>
      <c r="B1823" t="s">
        <v>7308</v>
      </c>
      <c r="C1823" t="s">
        <v>7307</v>
      </c>
      <c r="D1823" t="s">
        <v>539</v>
      </c>
      <c r="E1823" t="s">
        <v>7306</v>
      </c>
    </row>
    <row r="1824" spans="1:5" x14ac:dyDescent="0.2">
      <c r="A1824" t="s">
        <v>7305</v>
      </c>
      <c r="B1824" t="s">
        <v>7304</v>
      </c>
      <c r="C1824" t="s">
        <v>7303</v>
      </c>
      <c r="D1824" t="s">
        <v>7302</v>
      </c>
      <c r="E1824" t="s">
        <v>7298</v>
      </c>
    </row>
    <row r="1825" spans="1:5" x14ac:dyDescent="0.2">
      <c r="A1825" t="s">
        <v>7301</v>
      </c>
      <c r="B1825" t="s">
        <v>7300</v>
      </c>
      <c r="C1825" t="s">
        <v>7299</v>
      </c>
      <c r="D1825" t="s">
        <v>331</v>
      </c>
      <c r="E1825" t="s">
        <v>7298</v>
      </c>
    </row>
    <row r="1826" spans="1:5" x14ac:dyDescent="0.2">
      <c r="A1826" t="s">
        <v>7297</v>
      </c>
      <c r="B1826" t="s">
        <v>7296</v>
      </c>
      <c r="C1826" t="s">
        <v>7295</v>
      </c>
      <c r="D1826" t="s">
        <v>7294</v>
      </c>
      <c r="E1826" t="s">
        <v>7293</v>
      </c>
    </row>
    <row r="1827" spans="1:5" x14ac:dyDescent="0.2">
      <c r="A1827" t="s">
        <v>7292</v>
      </c>
      <c r="B1827" t="s">
        <v>7291</v>
      </c>
      <c r="C1827" t="s">
        <v>7290</v>
      </c>
      <c r="D1827" t="s">
        <v>669</v>
      </c>
      <c r="E1827" t="s">
        <v>7289</v>
      </c>
    </row>
    <row r="1828" spans="1:5" x14ac:dyDescent="0.2">
      <c r="A1828" t="s">
        <v>17030</v>
      </c>
      <c r="B1828" t="s">
        <v>7288</v>
      </c>
      <c r="C1828" t="s">
        <v>7287</v>
      </c>
      <c r="D1828" t="s">
        <v>3520</v>
      </c>
      <c r="E1828" t="s">
        <v>7286</v>
      </c>
    </row>
    <row r="1829" spans="1:5" x14ac:dyDescent="0.2">
      <c r="A1829" t="s">
        <v>7285</v>
      </c>
      <c r="B1829" t="s">
        <v>7284</v>
      </c>
      <c r="C1829" t="s">
        <v>7283</v>
      </c>
      <c r="D1829" t="s">
        <v>7282</v>
      </c>
      <c r="E1829" t="s">
        <v>981</v>
      </c>
    </row>
    <row r="1830" spans="1:5" x14ac:dyDescent="0.2">
      <c r="A1830" t="s">
        <v>7281</v>
      </c>
      <c r="B1830" t="s">
        <v>7280</v>
      </c>
      <c r="C1830" t="s">
        <v>7279</v>
      </c>
      <c r="D1830" t="s">
        <v>2866</v>
      </c>
      <c r="E1830" t="s">
        <v>7278</v>
      </c>
    </row>
    <row r="1831" spans="1:5" x14ac:dyDescent="0.2">
      <c r="A1831" t="s">
        <v>7277</v>
      </c>
      <c r="B1831" t="s">
        <v>7276</v>
      </c>
      <c r="C1831" t="s">
        <v>7275</v>
      </c>
      <c r="D1831" t="s">
        <v>706</v>
      </c>
      <c r="E1831" t="s">
        <v>7274</v>
      </c>
    </row>
    <row r="1832" spans="1:5" x14ac:dyDescent="0.2">
      <c r="A1832" t="s">
        <v>7273</v>
      </c>
      <c r="B1832" t="s">
        <v>7272</v>
      </c>
      <c r="C1832" t="s">
        <v>7271</v>
      </c>
      <c r="D1832" t="s">
        <v>7270</v>
      </c>
      <c r="E1832" t="s">
        <v>7269</v>
      </c>
    </row>
    <row r="1833" spans="1:5" x14ac:dyDescent="0.2">
      <c r="A1833" t="s">
        <v>7268</v>
      </c>
      <c r="B1833" t="s">
        <v>7267</v>
      </c>
      <c r="C1833" t="s">
        <v>7266</v>
      </c>
      <c r="D1833" t="s">
        <v>557</v>
      </c>
      <c r="E1833" t="s">
        <v>7265</v>
      </c>
    </row>
    <row r="1834" spans="1:5" x14ac:dyDescent="0.2">
      <c r="A1834" t="s">
        <v>17442</v>
      </c>
      <c r="B1834" t="s">
        <v>17443</v>
      </c>
      <c r="C1834" t="s">
        <v>17444</v>
      </c>
      <c r="D1834" t="s">
        <v>17445</v>
      </c>
      <c r="E1834" t="s">
        <v>17446</v>
      </c>
    </row>
    <row r="1835" spans="1:5" x14ac:dyDescent="0.2">
      <c r="A1835" t="s">
        <v>7264</v>
      </c>
      <c r="B1835" t="s">
        <v>7263</v>
      </c>
      <c r="C1835" t="s">
        <v>7262</v>
      </c>
      <c r="D1835" t="s">
        <v>3919</v>
      </c>
      <c r="E1835" t="s">
        <v>7261</v>
      </c>
    </row>
    <row r="1836" spans="1:5" x14ac:dyDescent="0.2">
      <c r="A1836" t="s">
        <v>7260</v>
      </c>
      <c r="B1836" t="s">
        <v>7259</v>
      </c>
      <c r="C1836" t="s">
        <v>7258</v>
      </c>
      <c r="D1836" t="s">
        <v>1238</v>
      </c>
      <c r="E1836" t="s">
        <v>7257</v>
      </c>
    </row>
    <row r="1837" spans="1:5" x14ac:dyDescent="0.2">
      <c r="A1837" t="s">
        <v>7256</v>
      </c>
      <c r="B1837" t="s">
        <v>7255</v>
      </c>
      <c r="C1837" t="s">
        <v>7254</v>
      </c>
      <c r="D1837" t="s">
        <v>1485</v>
      </c>
      <c r="E1837" t="s">
        <v>7253</v>
      </c>
    </row>
    <row r="1838" spans="1:5" x14ac:dyDescent="0.2">
      <c r="A1838" t="s">
        <v>7252</v>
      </c>
      <c r="B1838" t="s">
        <v>7251</v>
      </c>
      <c r="C1838" t="s">
        <v>7250</v>
      </c>
      <c r="D1838" t="s">
        <v>89</v>
      </c>
      <c r="E1838" t="s">
        <v>7249</v>
      </c>
    </row>
    <row r="1839" spans="1:5" x14ac:dyDescent="0.2">
      <c r="A1839" t="s">
        <v>7248</v>
      </c>
      <c r="B1839" t="s">
        <v>7247</v>
      </c>
      <c r="C1839" t="s">
        <v>7246</v>
      </c>
      <c r="D1839" t="s">
        <v>577</v>
      </c>
      <c r="E1839" t="s">
        <v>7245</v>
      </c>
    </row>
    <row r="1840" spans="1:5" x14ac:dyDescent="0.2">
      <c r="A1840" t="s">
        <v>7244</v>
      </c>
      <c r="B1840" t="s">
        <v>7243</v>
      </c>
      <c r="C1840" t="s">
        <v>7242</v>
      </c>
      <c r="D1840" t="s">
        <v>129</v>
      </c>
      <c r="E1840" t="s">
        <v>7241</v>
      </c>
    </row>
    <row r="1841" spans="1:5" x14ac:dyDescent="0.2">
      <c r="A1841" t="s">
        <v>7232</v>
      </c>
      <c r="B1841" t="s">
        <v>7231</v>
      </c>
      <c r="C1841" t="s">
        <v>7230</v>
      </c>
      <c r="D1841" t="s">
        <v>478</v>
      </c>
      <c r="E1841" t="s">
        <v>7229</v>
      </c>
    </row>
    <row r="1842" spans="1:5" x14ac:dyDescent="0.2">
      <c r="A1842" t="s">
        <v>7228</v>
      </c>
      <c r="B1842" t="s">
        <v>7227</v>
      </c>
      <c r="C1842" t="s">
        <v>7226</v>
      </c>
      <c r="D1842" t="s">
        <v>216</v>
      </c>
      <c r="E1842" t="s">
        <v>7225</v>
      </c>
    </row>
    <row r="1843" spans="1:5" x14ac:dyDescent="0.2">
      <c r="A1843" t="s">
        <v>7224</v>
      </c>
      <c r="B1843" t="s">
        <v>7223</v>
      </c>
      <c r="C1843" t="s">
        <v>7222</v>
      </c>
      <c r="D1843" t="s">
        <v>7221</v>
      </c>
      <c r="E1843" t="s">
        <v>7220</v>
      </c>
    </row>
    <row r="1844" spans="1:5" x14ac:dyDescent="0.2">
      <c r="A1844" t="s">
        <v>7219</v>
      </c>
      <c r="B1844" t="s">
        <v>7218</v>
      </c>
      <c r="C1844" t="s">
        <v>7217</v>
      </c>
      <c r="D1844" t="s">
        <v>609</v>
      </c>
      <c r="E1844" t="s">
        <v>7216</v>
      </c>
    </row>
    <row r="1845" spans="1:5" x14ac:dyDescent="0.2">
      <c r="A1845" t="s">
        <v>14685</v>
      </c>
      <c r="B1845" t="s">
        <v>14686</v>
      </c>
      <c r="C1845" t="s">
        <v>14687</v>
      </c>
      <c r="D1845" t="s">
        <v>504</v>
      </c>
      <c r="E1845" t="s">
        <v>14688</v>
      </c>
    </row>
    <row r="1846" spans="1:5" x14ac:dyDescent="0.2">
      <c r="A1846" t="s">
        <v>7215</v>
      </c>
      <c r="B1846" t="s">
        <v>7214</v>
      </c>
      <c r="C1846" t="s">
        <v>7213</v>
      </c>
      <c r="D1846" t="s">
        <v>1045</v>
      </c>
      <c r="E1846" t="s">
        <v>7212</v>
      </c>
    </row>
    <row r="1847" spans="1:5" x14ac:dyDescent="0.2">
      <c r="A1847" t="s">
        <v>7207</v>
      </c>
      <c r="B1847" t="s">
        <v>7206</v>
      </c>
      <c r="C1847" t="s">
        <v>7205</v>
      </c>
      <c r="D1847" t="s">
        <v>577</v>
      </c>
      <c r="E1847" t="s">
        <v>7200</v>
      </c>
    </row>
    <row r="1848" spans="1:5" x14ac:dyDescent="0.2">
      <c r="A1848" t="s">
        <v>7204</v>
      </c>
      <c r="B1848" t="s">
        <v>7203</v>
      </c>
      <c r="C1848" t="s">
        <v>7202</v>
      </c>
      <c r="D1848" t="s">
        <v>7201</v>
      </c>
      <c r="E1848" t="s">
        <v>7200</v>
      </c>
    </row>
    <row r="1849" spans="1:5" x14ac:dyDescent="0.2">
      <c r="A1849" t="s">
        <v>7199</v>
      </c>
      <c r="B1849" t="s">
        <v>7198</v>
      </c>
      <c r="C1849" t="s">
        <v>7197</v>
      </c>
      <c r="D1849" t="s">
        <v>6231</v>
      </c>
      <c r="E1849" t="s">
        <v>7189</v>
      </c>
    </row>
    <row r="1850" spans="1:5" x14ac:dyDescent="0.2">
      <c r="A1850" t="s">
        <v>7196</v>
      </c>
      <c r="B1850" t="s">
        <v>7195</v>
      </c>
      <c r="C1850" t="s">
        <v>7194</v>
      </c>
      <c r="D1850" t="s">
        <v>7193</v>
      </c>
      <c r="E1850" t="s">
        <v>7189</v>
      </c>
    </row>
    <row r="1851" spans="1:5" x14ac:dyDescent="0.2">
      <c r="A1851" t="s">
        <v>7192</v>
      </c>
      <c r="B1851" t="s">
        <v>7191</v>
      </c>
      <c r="C1851" t="s">
        <v>7190</v>
      </c>
      <c r="D1851" t="s">
        <v>367</v>
      </c>
      <c r="E1851" t="s">
        <v>7189</v>
      </c>
    </row>
    <row r="1852" spans="1:5" x14ac:dyDescent="0.2">
      <c r="A1852" t="s">
        <v>7188</v>
      </c>
      <c r="B1852" t="s">
        <v>7187</v>
      </c>
      <c r="C1852" t="s">
        <v>7186</v>
      </c>
      <c r="D1852" t="s">
        <v>813</v>
      </c>
      <c r="E1852" t="s">
        <v>7185</v>
      </c>
    </row>
    <row r="1853" spans="1:5" x14ac:dyDescent="0.2">
      <c r="A1853" t="s">
        <v>7184</v>
      </c>
      <c r="B1853" t="s">
        <v>7183</v>
      </c>
      <c r="C1853" t="s">
        <v>7182</v>
      </c>
      <c r="D1853" t="s">
        <v>557</v>
      </c>
      <c r="E1853" t="s">
        <v>7181</v>
      </c>
    </row>
    <row r="1854" spans="1:5" x14ac:dyDescent="0.2">
      <c r="A1854" t="s">
        <v>7180</v>
      </c>
      <c r="B1854" t="s">
        <v>7179</v>
      </c>
      <c r="C1854" t="s">
        <v>7178</v>
      </c>
      <c r="D1854" t="s">
        <v>634</v>
      </c>
      <c r="E1854" t="s">
        <v>7177</v>
      </c>
    </row>
    <row r="1855" spans="1:5" x14ac:dyDescent="0.2">
      <c r="A1855" t="s">
        <v>7176</v>
      </c>
      <c r="B1855" t="s">
        <v>7175</v>
      </c>
      <c r="C1855" t="s">
        <v>7174</v>
      </c>
      <c r="D1855" t="s">
        <v>127</v>
      </c>
      <c r="E1855" t="s">
        <v>7173</v>
      </c>
    </row>
    <row r="1856" spans="1:5" x14ac:dyDescent="0.2">
      <c r="A1856" t="s">
        <v>7172</v>
      </c>
      <c r="B1856" t="s">
        <v>7171</v>
      </c>
      <c r="C1856" t="s">
        <v>7170</v>
      </c>
      <c r="D1856" t="s">
        <v>173</v>
      </c>
      <c r="E1856" t="s">
        <v>7169</v>
      </c>
    </row>
    <row r="1857" spans="1:5" x14ac:dyDescent="0.2">
      <c r="A1857" t="s">
        <v>7168</v>
      </c>
      <c r="B1857" t="s">
        <v>7167</v>
      </c>
      <c r="C1857" t="s">
        <v>7166</v>
      </c>
      <c r="D1857" t="s">
        <v>7165</v>
      </c>
      <c r="E1857" t="s">
        <v>7161</v>
      </c>
    </row>
    <row r="1858" spans="1:5" x14ac:dyDescent="0.2">
      <c r="A1858" t="s">
        <v>7164</v>
      </c>
      <c r="B1858" t="s">
        <v>7163</v>
      </c>
      <c r="C1858" t="s">
        <v>7162</v>
      </c>
      <c r="D1858" t="s">
        <v>1485</v>
      </c>
      <c r="E1858" t="s">
        <v>7161</v>
      </c>
    </row>
    <row r="1859" spans="1:5" x14ac:dyDescent="0.2">
      <c r="A1859" t="s">
        <v>7160</v>
      </c>
      <c r="B1859" t="s">
        <v>7159</v>
      </c>
      <c r="C1859" t="s">
        <v>7158</v>
      </c>
      <c r="D1859" t="s">
        <v>606</v>
      </c>
      <c r="E1859" t="s">
        <v>7157</v>
      </c>
    </row>
    <row r="1860" spans="1:5" x14ac:dyDescent="0.2">
      <c r="A1860" t="s">
        <v>7156</v>
      </c>
      <c r="B1860" t="s">
        <v>7155</v>
      </c>
      <c r="C1860" t="s">
        <v>7154</v>
      </c>
      <c r="D1860" t="s">
        <v>147</v>
      </c>
      <c r="E1860" t="s">
        <v>7153</v>
      </c>
    </row>
    <row r="1861" spans="1:5" x14ac:dyDescent="0.2">
      <c r="A1861" t="s">
        <v>7152</v>
      </c>
      <c r="B1861" t="s">
        <v>7151</v>
      </c>
      <c r="C1861" t="s">
        <v>7150</v>
      </c>
      <c r="D1861" t="s">
        <v>2632</v>
      </c>
      <c r="E1861" t="s">
        <v>7149</v>
      </c>
    </row>
    <row r="1862" spans="1:5" x14ac:dyDescent="0.2">
      <c r="A1862" t="s">
        <v>7148</v>
      </c>
      <c r="B1862" t="s">
        <v>7147</v>
      </c>
      <c r="C1862" t="s">
        <v>7146</v>
      </c>
      <c r="D1862" t="s">
        <v>7145</v>
      </c>
      <c r="E1862" t="s">
        <v>7144</v>
      </c>
    </row>
    <row r="1863" spans="1:5" x14ac:dyDescent="0.2">
      <c r="A1863" t="s">
        <v>7143</v>
      </c>
      <c r="B1863" t="s">
        <v>7142</v>
      </c>
      <c r="C1863" t="s">
        <v>7141</v>
      </c>
      <c r="D1863" t="s">
        <v>1464</v>
      </c>
      <c r="E1863" t="s">
        <v>7140</v>
      </c>
    </row>
    <row r="1864" spans="1:5" x14ac:dyDescent="0.2">
      <c r="A1864" t="s">
        <v>17031</v>
      </c>
      <c r="B1864" t="s">
        <v>7139</v>
      </c>
      <c r="C1864" t="s">
        <v>7138</v>
      </c>
      <c r="D1864" t="s">
        <v>2734</v>
      </c>
      <c r="E1864" t="s">
        <v>7137</v>
      </c>
    </row>
    <row r="1865" spans="1:5" x14ac:dyDescent="0.2">
      <c r="A1865" t="s">
        <v>7136</v>
      </c>
      <c r="B1865" t="s">
        <v>7135</v>
      </c>
      <c r="C1865" t="s">
        <v>7134</v>
      </c>
      <c r="D1865" t="s">
        <v>2647</v>
      </c>
      <c r="E1865" t="s">
        <v>7133</v>
      </c>
    </row>
    <row r="1866" spans="1:5" x14ac:dyDescent="0.2">
      <c r="A1866" t="s">
        <v>7132</v>
      </c>
      <c r="B1866" t="s">
        <v>7131</v>
      </c>
      <c r="C1866" t="s">
        <v>7130</v>
      </c>
      <c r="D1866" t="s">
        <v>2119</v>
      </c>
      <c r="E1866" t="s">
        <v>7129</v>
      </c>
    </row>
    <row r="1867" spans="1:5" x14ac:dyDescent="0.2">
      <c r="A1867" t="s">
        <v>7128</v>
      </c>
      <c r="B1867" t="s">
        <v>7127</v>
      </c>
      <c r="C1867" t="s">
        <v>7126</v>
      </c>
      <c r="D1867" t="s">
        <v>282</v>
      </c>
      <c r="E1867" t="s">
        <v>7125</v>
      </c>
    </row>
    <row r="1868" spans="1:5" x14ac:dyDescent="0.2">
      <c r="A1868" t="s">
        <v>7124</v>
      </c>
      <c r="B1868" t="s">
        <v>7123</v>
      </c>
      <c r="C1868" t="s">
        <v>7122</v>
      </c>
      <c r="D1868" t="s">
        <v>315</v>
      </c>
      <c r="E1868" t="s">
        <v>7121</v>
      </c>
    </row>
    <row r="1869" spans="1:5" x14ac:dyDescent="0.2">
      <c r="A1869" t="s">
        <v>7120</v>
      </c>
      <c r="B1869" t="s">
        <v>7119</v>
      </c>
      <c r="C1869" t="s">
        <v>7118</v>
      </c>
      <c r="D1869" t="s">
        <v>295</v>
      </c>
      <c r="E1869" t="s">
        <v>7117</v>
      </c>
    </row>
    <row r="1870" spans="1:5" x14ac:dyDescent="0.2">
      <c r="A1870" t="s">
        <v>7116</v>
      </c>
      <c r="B1870" t="s">
        <v>7115</v>
      </c>
      <c r="C1870" t="s">
        <v>7114</v>
      </c>
      <c r="D1870" t="s">
        <v>7113</v>
      </c>
      <c r="E1870" t="s">
        <v>7109</v>
      </c>
    </row>
    <row r="1871" spans="1:5" x14ac:dyDescent="0.2">
      <c r="A1871" t="s">
        <v>7112</v>
      </c>
      <c r="B1871" t="s">
        <v>7111</v>
      </c>
      <c r="C1871" t="s">
        <v>7110</v>
      </c>
      <c r="D1871" t="s">
        <v>191</v>
      </c>
      <c r="E1871" t="s">
        <v>7109</v>
      </c>
    </row>
    <row r="1872" spans="1:5" x14ac:dyDescent="0.2">
      <c r="A1872" t="s">
        <v>7108</v>
      </c>
      <c r="B1872" t="s">
        <v>7107</v>
      </c>
      <c r="C1872" t="s">
        <v>7106</v>
      </c>
      <c r="D1872" t="s">
        <v>596</v>
      </c>
      <c r="E1872" t="s">
        <v>7105</v>
      </c>
    </row>
    <row r="1873" spans="1:5" x14ac:dyDescent="0.2">
      <c r="A1873" t="s">
        <v>7104</v>
      </c>
      <c r="B1873" t="s">
        <v>7103</v>
      </c>
      <c r="C1873" t="s">
        <v>7102</v>
      </c>
      <c r="D1873" t="s">
        <v>7101</v>
      </c>
      <c r="E1873" t="s">
        <v>7100</v>
      </c>
    </row>
    <row r="1874" spans="1:5" x14ac:dyDescent="0.2">
      <c r="A1874" t="s">
        <v>7099</v>
      </c>
      <c r="B1874" t="s">
        <v>7098</v>
      </c>
      <c r="C1874" t="s">
        <v>7097</v>
      </c>
      <c r="D1874" t="s">
        <v>7096</v>
      </c>
      <c r="E1874" t="s">
        <v>7095</v>
      </c>
    </row>
    <row r="1875" spans="1:5" x14ac:dyDescent="0.2">
      <c r="A1875" t="s">
        <v>7094</v>
      </c>
      <c r="B1875" t="s">
        <v>7093</v>
      </c>
      <c r="C1875" t="s">
        <v>7092</v>
      </c>
      <c r="D1875" t="s">
        <v>111</v>
      </c>
      <c r="E1875" t="s">
        <v>7091</v>
      </c>
    </row>
    <row r="1876" spans="1:5" x14ac:dyDescent="0.2">
      <c r="A1876" t="s">
        <v>7090</v>
      </c>
      <c r="B1876" t="s">
        <v>7089</v>
      </c>
      <c r="C1876" t="s">
        <v>7088</v>
      </c>
      <c r="D1876" t="s">
        <v>367</v>
      </c>
      <c r="E1876" t="s">
        <v>7087</v>
      </c>
    </row>
    <row r="1877" spans="1:5" x14ac:dyDescent="0.2">
      <c r="A1877" t="s">
        <v>7086</v>
      </c>
      <c r="B1877" t="s">
        <v>7085</v>
      </c>
      <c r="C1877" t="s">
        <v>7084</v>
      </c>
      <c r="D1877" t="s">
        <v>855</v>
      </c>
      <c r="E1877" t="s">
        <v>7083</v>
      </c>
    </row>
    <row r="1878" spans="1:5" x14ac:dyDescent="0.2">
      <c r="A1878" t="s">
        <v>7082</v>
      </c>
      <c r="B1878" t="s">
        <v>7081</v>
      </c>
      <c r="C1878" t="s">
        <v>7080</v>
      </c>
      <c r="D1878" t="s">
        <v>2632</v>
      </c>
      <c r="E1878" t="s">
        <v>7079</v>
      </c>
    </row>
    <row r="1879" spans="1:5" x14ac:dyDescent="0.2">
      <c r="A1879" t="s">
        <v>17447</v>
      </c>
      <c r="B1879" t="s">
        <v>17448</v>
      </c>
      <c r="C1879" t="s">
        <v>17449</v>
      </c>
      <c r="D1879" t="s">
        <v>1880</v>
      </c>
      <c r="E1879" t="s">
        <v>17450</v>
      </c>
    </row>
    <row r="1880" spans="1:5" x14ac:dyDescent="0.2">
      <c r="A1880" t="s">
        <v>7078</v>
      </c>
      <c r="B1880" t="s">
        <v>7077</v>
      </c>
      <c r="C1880" t="s">
        <v>7076</v>
      </c>
      <c r="D1880" t="s">
        <v>7075</v>
      </c>
      <c r="E1880" t="s">
        <v>7074</v>
      </c>
    </row>
    <row r="1881" spans="1:5" x14ac:dyDescent="0.2">
      <c r="A1881" t="s">
        <v>7073</v>
      </c>
      <c r="B1881" t="s">
        <v>7072</v>
      </c>
      <c r="C1881" t="s">
        <v>7071</v>
      </c>
      <c r="D1881" t="s">
        <v>677</v>
      </c>
      <c r="E1881" t="s">
        <v>7070</v>
      </c>
    </row>
    <row r="1882" spans="1:5" x14ac:dyDescent="0.2">
      <c r="A1882" t="s">
        <v>7069</v>
      </c>
      <c r="B1882" t="s">
        <v>7068</v>
      </c>
      <c r="C1882" t="s">
        <v>7067</v>
      </c>
      <c r="D1882" t="s">
        <v>557</v>
      </c>
      <c r="E1882" t="s">
        <v>7066</v>
      </c>
    </row>
    <row r="1883" spans="1:5" x14ac:dyDescent="0.2">
      <c r="A1883" t="s">
        <v>7065</v>
      </c>
      <c r="B1883" t="s">
        <v>7064</v>
      </c>
      <c r="C1883" t="s">
        <v>7063</v>
      </c>
      <c r="D1883" t="s">
        <v>107</v>
      </c>
      <c r="E1883" t="s">
        <v>7059</v>
      </c>
    </row>
    <row r="1884" spans="1:5" x14ac:dyDescent="0.2">
      <c r="A1884" t="s">
        <v>7062</v>
      </c>
      <c r="B1884" t="s">
        <v>7061</v>
      </c>
      <c r="C1884" t="s">
        <v>7060</v>
      </c>
      <c r="D1884" t="s">
        <v>5056</v>
      </c>
      <c r="E1884" t="s">
        <v>7059</v>
      </c>
    </row>
    <row r="1885" spans="1:5" x14ac:dyDescent="0.2">
      <c r="A1885" t="s">
        <v>7058</v>
      </c>
      <c r="B1885" t="s">
        <v>7057</v>
      </c>
      <c r="C1885" t="s">
        <v>7056</v>
      </c>
      <c r="D1885" t="s">
        <v>591</v>
      </c>
      <c r="E1885" t="s">
        <v>7055</v>
      </c>
    </row>
    <row r="1886" spans="1:5" x14ac:dyDescent="0.2">
      <c r="A1886" t="s">
        <v>7054</v>
      </c>
      <c r="B1886" t="s">
        <v>7053</v>
      </c>
      <c r="C1886" t="s">
        <v>7052</v>
      </c>
      <c r="D1886" t="s">
        <v>591</v>
      </c>
      <c r="E1886" t="s">
        <v>7051</v>
      </c>
    </row>
    <row r="1887" spans="1:5" x14ac:dyDescent="0.2">
      <c r="A1887" t="s">
        <v>7050</v>
      </c>
      <c r="B1887" t="s">
        <v>7049</v>
      </c>
      <c r="C1887" t="s">
        <v>7048</v>
      </c>
      <c r="D1887" t="s">
        <v>1791</v>
      </c>
      <c r="E1887" t="s">
        <v>7047</v>
      </c>
    </row>
    <row r="1888" spans="1:5" x14ac:dyDescent="0.2">
      <c r="A1888" t="s">
        <v>7046</v>
      </c>
      <c r="B1888" t="s">
        <v>7045</v>
      </c>
      <c r="C1888" t="s">
        <v>7044</v>
      </c>
      <c r="D1888" t="s">
        <v>7043</v>
      </c>
      <c r="E1888" t="s">
        <v>7039</v>
      </c>
    </row>
    <row r="1889" spans="1:5" x14ac:dyDescent="0.2">
      <c r="A1889" t="s">
        <v>7042</v>
      </c>
      <c r="B1889" t="s">
        <v>7041</v>
      </c>
      <c r="C1889" t="s">
        <v>7040</v>
      </c>
      <c r="D1889" t="s">
        <v>147</v>
      </c>
      <c r="E1889" t="s">
        <v>7039</v>
      </c>
    </row>
    <row r="1890" spans="1:5" x14ac:dyDescent="0.2">
      <c r="A1890" t="s">
        <v>7038</v>
      </c>
      <c r="B1890" t="s">
        <v>7037</v>
      </c>
      <c r="C1890" t="s">
        <v>17451</v>
      </c>
      <c r="D1890" t="s">
        <v>17452</v>
      </c>
      <c r="E1890" t="s">
        <v>7033</v>
      </c>
    </row>
    <row r="1891" spans="1:5" x14ac:dyDescent="0.2">
      <c r="A1891" t="s">
        <v>7036</v>
      </c>
      <c r="B1891" t="s">
        <v>7035</v>
      </c>
      <c r="C1891" t="s">
        <v>7034</v>
      </c>
      <c r="D1891" t="s">
        <v>492</v>
      </c>
      <c r="E1891" t="s">
        <v>7033</v>
      </c>
    </row>
    <row r="1892" spans="1:5" x14ac:dyDescent="0.2">
      <c r="A1892" t="s">
        <v>17276</v>
      </c>
      <c r="B1892" t="s">
        <v>14689</v>
      </c>
      <c r="C1892" t="s">
        <v>14690</v>
      </c>
      <c r="D1892" t="s">
        <v>14691</v>
      </c>
      <c r="E1892" t="s">
        <v>7033</v>
      </c>
    </row>
    <row r="1893" spans="1:5" x14ac:dyDescent="0.2">
      <c r="A1893" t="s">
        <v>7032</v>
      </c>
      <c r="B1893" t="s">
        <v>7031</v>
      </c>
      <c r="C1893" t="s">
        <v>7030</v>
      </c>
      <c r="D1893" t="s">
        <v>1933</v>
      </c>
      <c r="E1893" t="s">
        <v>7026</v>
      </c>
    </row>
    <row r="1894" spans="1:5" x14ac:dyDescent="0.2">
      <c r="A1894" t="s">
        <v>7029</v>
      </c>
      <c r="B1894" t="s">
        <v>7028</v>
      </c>
      <c r="C1894" t="s">
        <v>7027</v>
      </c>
      <c r="D1894" t="s">
        <v>577</v>
      </c>
      <c r="E1894" t="s">
        <v>7026</v>
      </c>
    </row>
    <row r="1895" spans="1:5" x14ac:dyDescent="0.2">
      <c r="A1895" t="s">
        <v>7025</v>
      </c>
      <c r="B1895" t="s">
        <v>7024</v>
      </c>
      <c r="C1895" t="s">
        <v>7023</v>
      </c>
      <c r="D1895" t="s">
        <v>230</v>
      </c>
      <c r="E1895" t="s">
        <v>7022</v>
      </c>
    </row>
    <row r="1896" spans="1:5" x14ac:dyDescent="0.2">
      <c r="A1896" t="s">
        <v>7021</v>
      </c>
      <c r="B1896" t="s">
        <v>7020</v>
      </c>
      <c r="C1896" t="s">
        <v>7019</v>
      </c>
      <c r="D1896" t="s">
        <v>543</v>
      </c>
      <c r="E1896" t="s">
        <v>7018</v>
      </c>
    </row>
    <row r="1897" spans="1:5" x14ac:dyDescent="0.2">
      <c r="A1897" t="s">
        <v>7017</v>
      </c>
      <c r="B1897" t="s">
        <v>7016</v>
      </c>
      <c r="C1897" t="s">
        <v>7015</v>
      </c>
      <c r="D1897" t="s">
        <v>891</v>
      </c>
      <c r="E1897" t="s">
        <v>7010</v>
      </c>
    </row>
    <row r="1898" spans="1:5" x14ac:dyDescent="0.2">
      <c r="A1898" t="s">
        <v>7014</v>
      </c>
      <c r="B1898" t="s">
        <v>7013</v>
      </c>
      <c r="C1898" t="s">
        <v>7012</v>
      </c>
      <c r="D1898" t="s">
        <v>7011</v>
      </c>
      <c r="E1898" t="s">
        <v>7010</v>
      </c>
    </row>
    <row r="1899" spans="1:5" x14ac:dyDescent="0.2">
      <c r="A1899" t="s">
        <v>7009</v>
      </c>
      <c r="B1899" t="s">
        <v>7008</v>
      </c>
      <c r="C1899" t="s">
        <v>7007</v>
      </c>
      <c r="D1899" t="s">
        <v>235</v>
      </c>
      <c r="E1899" t="s">
        <v>7006</v>
      </c>
    </row>
    <row r="1900" spans="1:5" x14ac:dyDescent="0.2">
      <c r="A1900" t="s">
        <v>7005</v>
      </c>
      <c r="B1900" t="s">
        <v>7004</v>
      </c>
      <c r="C1900" t="s">
        <v>7003</v>
      </c>
      <c r="D1900" t="s">
        <v>5580</v>
      </c>
      <c r="E1900" t="s">
        <v>7002</v>
      </c>
    </row>
    <row r="1901" spans="1:5" x14ac:dyDescent="0.2">
      <c r="A1901" t="s">
        <v>7001</v>
      </c>
      <c r="B1901" t="s">
        <v>7000</v>
      </c>
      <c r="C1901" t="s">
        <v>6999</v>
      </c>
      <c r="D1901" t="s">
        <v>794</v>
      </c>
      <c r="E1901" t="s">
        <v>6998</v>
      </c>
    </row>
    <row r="1902" spans="1:5" x14ac:dyDescent="0.2">
      <c r="A1902" t="s">
        <v>6997</v>
      </c>
      <c r="B1902" t="s">
        <v>6996</v>
      </c>
      <c r="C1902" t="s">
        <v>6995</v>
      </c>
      <c r="D1902" t="s">
        <v>6994</v>
      </c>
      <c r="E1902" t="s">
        <v>6993</v>
      </c>
    </row>
    <row r="1903" spans="1:5" x14ac:dyDescent="0.2">
      <c r="A1903" t="s">
        <v>6992</v>
      </c>
      <c r="B1903" t="s">
        <v>6991</v>
      </c>
      <c r="C1903" t="s">
        <v>6990</v>
      </c>
      <c r="D1903" t="s">
        <v>609</v>
      </c>
      <c r="E1903" t="s">
        <v>6989</v>
      </c>
    </row>
    <row r="1904" spans="1:5" x14ac:dyDescent="0.2">
      <c r="A1904" t="s">
        <v>6988</v>
      </c>
      <c r="B1904" t="s">
        <v>6987</v>
      </c>
      <c r="C1904" t="s">
        <v>6986</v>
      </c>
      <c r="D1904" t="s">
        <v>6985</v>
      </c>
      <c r="E1904" t="s">
        <v>6984</v>
      </c>
    </row>
    <row r="1905" spans="1:5" x14ac:dyDescent="0.2">
      <c r="A1905" t="s">
        <v>6983</v>
      </c>
      <c r="B1905" t="s">
        <v>6982</v>
      </c>
      <c r="C1905" t="s">
        <v>6981</v>
      </c>
      <c r="D1905" t="s">
        <v>331</v>
      </c>
      <c r="E1905" t="s">
        <v>6980</v>
      </c>
    </row>
    <row r="1906" spans="1:5" x14ac:dyDescent="0.2">
      <c r="A1906" t="s">
        <v>6979</v>
      </c>
      <c r="B1906" t="s">
        <v>6978</v>
      </c>
      <c r="C1906" t="s">
        <v>6977</v>
      </c>
      <c r="D1906" t="s">
        <v>6976</v>
      </c>
      <c r="E1906" t="s">
        <v>6975</v>
      </c>
    </row>
    <row r="1907" spans="1:5" x14ac:dyDescent="0.2">
      <c r="A1907" t="s">
        <v>6970</v>
      </c>
      <c r="B1907" t="s">
        <v>6969</v>
      </c>
      <c r="C1907" t="s">
        <v>6968</v>
      </c>
      <c r="D1907" t="s">
        <v>6967</v>
      </c>
      <c r="E1907" t="s">
        <v>6966</v>
      </c>
    </row>
    <row r="1908" spans="1:5" x14ac:dyDescent="0.2">
      <c r="A1908" t="s">
        <v>6965</v>
      </c>
      <c r="B1908" t="s">
        <v>6964</v>
      </c>
      <c r="C1908" t="s">
        <v>6963</v>
      </c>
      <c r="D1908" t="s">
        <v>1808</v>
      </c>
      <c r="E1908" t="s">
        <v>6962</v>
      </c>
    </row>
    <row r="1909" spans="1:5" x14ac:dyDescent="0.2">
      <c r="A1909" t="s">
        <v>6961</v>
      </c>
      <c r="B1909" t="s">
        <v>6960</v>
      </c>
      <c r="C1909" t="s">
        <v>6959</v>
      </c>
      <c r="D1909" t="s">
        <v>6958</v>
      </c>
      <c r="E1909" t="s">
        <v>6957</v>
      </c>
    </row>
    <row r="1910" spans="1:5" x14ac:dyDescent="0.2">
      <c r="A1910" t="s">
        <v>6956</v>
      </c>
      <c r="B1910" t="s">
        <v>6955</v>
      </c>
      <c r="C1910" t="s">
        <v>6954</v>
      </c>
      <c r="D1910" t="s">
        <v>6280</v>
      </c>
      <c r="E1910" t="s">
        <v>6953</v>
      </c>
    </row>
    <row r="1911" spans="1:5" x14ac:dyDescent="0.2">
      <c r="A1911" t="s">
        <v>6952</v>
      </c>
      <c r="B1911" t="s">
        <v>6951</v>
      </c>
      <c r="C1911" t="s">
        <v>6950</v>
      </c>
      <c r="D1911" t="s">
        <v>1485</v>
      </c>
      <c r="E1911" t="s">
        <v>6946</v>
      </c>
    </row>
    <row r="1912" spans="1:5" x14ac:dyDescent="0.2">
      <c r="A1912" t="s">
        <v>6949</v>
      </c>
      <c r="B1912" t="s">
        <v>6948</v>
      </c>
      <c r="C1912" t="s">
        <v>6947</v>
      </c>
      <c r="D1912" t="s">
        <v>303</v>
      </c>
      <c r="E1912" t="s">
        <v>6946</v>
      </c>
    </row>
    <row r="1913" spans="1:5" x14ac:dyDescent="0.2">
      <c r="A1913" t="s">
        <v>6945</v>
      </c>
      <c r="B1913" t="s">
        <v>6944</v>
      </c>
      <c r="C1913" t="s">
        <v>6943</v>
      </c>
      <c r="D1913" t="s">
        <v>1933</v>
      </c>
      <c r="E1913" t="s">
        <v>6936</v>
      </c>
    </row>
    <row r="1914" spans="1:5" x14ac:dyDescent="0.2">
      <c r="A1914" t="s">
        <v>6942</v>
      </c>
      <c r="B1914" t="s">
        <v>6941</v>
      </c>
      <c r="C1914" t="s">
        <v>6940</v>
      </c>
      <c r="D1914" t="s">
        <v>248</v>
      </c>
      <c r="E1914" t="s">
        <v>6936</v>
      </c>
    </row>
    <row r="1915" spans="1:5" x14ac:dyDescent="0.2">
      <c r="A1915" t="s">
        <v>6939</v>
      </c>
      <c r="B1915" t="s">
        <v>6938</v>
      </c>
      <c r="C1915" t="s">
        <v>6937</v>
      </c>
      <c r="D1915" t="s">
        <v>692</v>
      </c>
      <c r="E1915" t="s">
        <v>6936</v>
      </c>
    </row>
    <row r="1916" spans="1:5" x14ac:dyDescent="0.2">
      <c r="A1916" t="s">
        <v>17277</v>
      </c>
      <c r="B1916" t="s">
        <v>6935</v>
      </c>
      <c r="C1916" t="s">
        <v>6934</v>
      </c>
      <c r="D1916" t="s">
        <v>478</v>
      </c>
      <c r="E1916" t="s">
        <v>6933</v>
      </c>
    </row>
    <row r="1917" spans="1:5" x14ac:dyDescent="0.2">
      <c r="A1917" t="s">
        <v>6932</v>
      </c>
      <c r="B1917" t="s">
        <v>6931</v>
      </c>
      <c r="C1917" t="s">
        <v>6930</v>
      </c>
      <c r="D1917" t="s">
        <v>6929</v>
      </c>
      <c r="E1917" t="s">
        <v>6928</v>
      </c>
    </row>
    <row r="1918" spans="1:5" x14ac:dyDescent="0.2">
      <c r="A1918" t="s">
        <v>6927</v>
      </c>
      <c r="B1918" t="s">
        <v>6926</v>
      </c>
      <c r="C1918" t="s">
        <v>6925</v>
      </c>
      <c r="D1918" t="s">
        <v>84</v>
      </c>
      <c r="E1918" t="s">
        <v>6924</v>
      </c>
    </row>
    <row r="1919" spans="1:5" x14ac:dyDescent="0.2">
      <c r="A1919" t="s">
        <v>6923</v>
      </c>
      <c r="B1919" t="s">
        <v>6922</v>
      </c>
      <c r="C1919" t="s">
        <v>6921</v>
      </c>
      <c r="D1919" t="s">
        <v>926</v>
      </c>
      <c r="E1919" t="s">
        <v>6920</v>
      </c>
    </row>
    <row r="1920" spans="1:5" x14ac:dyDescent="0.2">
      <c r="A1920" t="s">
        <v>6919</v>
      </c>
      <c r="B1920" t="s">
        <v>6918</v>
      </c>
      <c r="C1920" t="s">
        <v>6917</v>
      </c>
      <c r="D1920" t="s">
        <v>6916</v>
      </c>
      <c r="E1920" t="s">
        <v>6915</v>
      </c>
    </row>
    <row r="1921" spans="1:5" x14ac:dyDescent="0.2">
      <c r="A1921" t="s">
        <v>6914</v>
      </c>
      <c r="B1921" t="s">
        <v>6913</v>
      </c>
      <c r="C1921" t="s">
        <v>6912</v>
      </c>
      <c r="D1921" t="s">
        <v>557</v>
      </c>
      <c r="E1921" t="s">
        <v>6911</v>
      </c>
    </row>
    <row r="1922" spans="1:5" x14ac:dyDescent="0.2">
      <c r="A1922" t="s">
        <v>6910</v>
      </c>
      <c r="B1922" t="s">
        <v>6909</v>
      </c>
      <c r="C1922" t="s">
        <v>6908</v>
      </c>
      <c r="D1922" t="s">
        <v>129</v>
      </c>
      <c r="E1922" t="s">
        <v>6907</v>
      </c>
    </row>
    <row r="1923" spans="1:5" x14ac:dyDescent="0.2">
      <c r="A1923" t="s">
        <v>6906</v>
      </c>
      <c r="B1923" t="s">
        <v>6905</v>
      </c>
      <c r="C1923" t="s">
        <v>6904</v>
      </c>
      <c r="D1923" t="s">
        <v>3730</v>
      </c>
      <c r="E1923" t="s">
        <v>6903</v>
      </c>
    </row>
    <row r="1924" spans="1:5" x14ac:dyDescent="0.2">
      <c r="A1924" t="s">
        <v>6902</v>
      </c>
      <c r="B1924" t="s">
        <v>6901</v>
      </c>
      <c r="C1924" t="s">
        <v>6900</v>
      </c>
      <c r="D1924" t="s">
        <v>6899</v>
      </c>
      <c r="E1924" t="s">
        <v>6898</v>
      </c>
    </row>
    <row r="1925" spans="1:5" x14ac:dyDescent="0.2">
      <c r="A1925" t="s">
        <v>14692</v>
      </c>
      <c r="B1925" t="s">
        <v>14693</v>
      </c>
      <c r="C1925" t="s">
        <v>14694</v>
      </c>
      <c r="D1925" t="s">
        <v>173</v>
      </c>
      <c r="E1925" t="s">
        <v>6898</v>
      </c>
    </row>
    <row r="1926" spans="1:5" x14ac:dyDescent="0.2">
      <c r="A1926" t="s">
        <v>6897</v>
      </c>
      <c r="B1926" t="s">
        <v>6896</v>
      </c>
      <c r="C1926" t="s">
        <v>6895</v>
      </c>
      <c r="D1926" t="s">
        <v>6894</v>
      </c>
      <c r="E1926" t="s">
        <v>6893</v>
      </c>
    </row>
    <row r="1927" spans="1:5" x14ac:dyDescent="0.2">
      <c r="A1927" t="s">
        <v>6892</v>
      </c>
      <c r="B1927" t="s">
        <v>6891</v>
      </c>
      <c r="C1927" t="s">
        <v>6890</v>
      </c>
      <c r="D1927" t="s">
        <v>147</v>
      </c>
      <c r="E1927" t="s">
        <v>6889</v>
      </c>
    </row>
    <row r="1928" spans="1:5" x14ac:dyDescent="0.2">
      <c r="A1928" t="s">
        <v>17278</v>
      </c>
      <c r="B1928" t="s">
        <v>14695</v>
      </c>
      <c r="C1928" t="s">
        <v>14696</v>
      </c>
      <c r="D1928" t="s">
        <v>1294</v>
      </c>
      <c r="E1928" t="s">
        <v>14697</v>
      </c>
    </row>
    <row r="1929" spans="1:5" x14ac:dyDescent="0.2">
      <c r="A1929" t="s">
        <v>6888</v>
      </c>
      <c r="B1929" t="s">
        <v>6887</v>
      </c>
      <c r="C1929" t="s">
        <v>6886</v>
      </c>
      <c r="D1929" t="s">
        <v>230</v>
      </c>
      <c r="E1929" t="s">
        <v>2539</v>
      </c>
    </row>
    <row r="1930" spans="1:5" x14ac:dyDescent="0.2">
      <c r="A1930" t="s">
        <v>6885</v>
      </c>
      <c r="B1930" t="s">
        <v>6884</v>
      </c>
      <c r="C1930" t="s">
        <v>6883</v>
      </c>
      <c r="D1930" t="s">
        <v>692</v>
      </c>
      <c r="E1930" t="s">
        <v>6882</v>
      </c>
    </row>
    <row r="1931" spans="1:5" x14ac:dyDescent="0.2">
      <c r="A1931" t="s">
        <v>6881</v>
      </c>
      <c r="B1931" t="s">
        <v>6880</v>
      </c>
      <c r="C1931" t="s">
        <v>6879</v>
      </c>
      <c r="D1931" t="s">
        <v>1485</v>
      </c>
      <c r="E1931" t="s">
        <v>6878</v>
      </c>
    </row>
    <row r="1932" spans="1:5" x14ac:dyDescent="0.2">
      <c r="A1932" t="s">
        <v>14698</v>
      </c>
      <c r="B1932" t="s">
        <v>14437</v>
      </c>
      <c r="C1932" t="s">
        <v>14438</v>
      </c>
      <c r="D1932" t="s">
        <v>253</v>
      </c>
      <c r="E1932" t="s">
        <v>14439</v>
      </c>
    </row>
    <row r="1933" spans="1:5" x14ac:dyDescent="0.2">
      <c r="A1933" t="s">
        <v>6877</v>
      </c>
      <c r="B1933" t="s">
        <v>6876</v>
      </c>
      <c r="C1933" t="s">
        <v>6875</v>
      </c>
      <c r="D1933" t="s">
        <v>6874</v>
      </c>
      <c r="E1933" t="s">
        <v>6873</v>
      </c>
    </row>
    <row r="1934" spans="1:5" x14ac:dyDescent="0.2">
      <c r="A1934" t="s">
        <v>6872</v>
      </c>
      <c r="B1934" t="s">
        <v>6871</v>
      </c>
      <c r="C1934" t="s">
        <v>6870</v>
      </c>
      <c r="D1934" t="s">
        <v>2193</v>
      </c>
      <c r="E1934" t="s">
        <v>6869</v>
      </c>
    </row>
    <row r="1935" spans="1:5" x14ac:dyDescent="0.2">
      <c r="A1935" t="s">
        <v>6868</v>
      </c>
      <c r="B1935" t="s">
        <v>6867</v>
      </c>
      <c r="C1935" t="s">
        <v>6866</v>
      </c>
      <c r="D1935" t="s">
        <v>6865</v>
      </c>
      <c r="E1935" t="s">
        <v>6864</v>
      </c>
    </row>
    <row r="1936" spans="1:5" x14ac:dyDescent="0.2">
      <c r="A1936" t="s">
        <v>6863</v>
      </c>
      <c r="B1936" t="s">
        <v>6862</v>
      </c>
      <c r="C1936" t="s">
        <v>6861</v>
      </c>
      <c r="D1936" t="s">
        <v>6860</v>
      </c>
      <c r="E1936" t="s">
        <v>6859</v>
      </c>
    </row>
    <row r="1937" spans="1:5" x14ac:dyDescent="0.2">
      <c r="A1937" t="s">
        <v>6857</v>
      </c>
      <c r="B1937" t="s">
        <v>6856</v>
      </c>
      <c r="C1937" t="s">
        <v>6855</v>
      </c>
      <c r="D1937" t="s">
        <v>478</v>
      </c>
      <c r="E1937" t="s">
        <v>6842</v>
      </c>
    </row>
    <row r="1938" spans="1:5" x14ac:dyDescent="0.2">
      <c r="A1938" t="s">
        <v>6854</v>
      </c>
      <c r="B1938" t="s">
        <v>6853</v>
      </c>
      <c r="C1938" t="s">
        <v>6852</v>
      </c>
      <c r="D1938" t="s">
        <v>2617</v>
      </c>
      <c r="E1938" t="s">
        <v>6842</v>
      </c>
    </row>
    <row r="1939" spans="1:5" x14ac:dyDescent="0.2">
      <c r="A1939" t="s">
        <v>6851</v>
      </c>
      <c r="B1939" t="s">
        <v>6850</v>
      </c>
      <c r="C1939" t="s">
        <v>6849</v>
      </c>
      <c r="D1939" t="s">
        <v>985</v>
      </c>
      <c r="E1939" t="s">
        <v>6842</v>
      </c>
    </row>
    <row r="1940" spans="1:5" x14ac:dyDescent="0.2">
      <c r="A1940" t="s">
        <v>6848</v>
      </c>
      <c r="B1940" t="s">
        <v>6847</v>
      </c>
      <c r="C1940" t="s">
        <v>6846</v>
      </c>
      <c r="D1940" t="s">
        <v>4713</v>
      </c>
      <c r="E1940" t="s">
        <v>6842</v>
      </c>
    </row>
    <row r="1941" spans="1:5" x14ac:dyDescent="0.2">
      <c r="A1941" t="s">
        <v>6845</v>
      </c>
      <c r="B1941" t="s">
        <v>6844</v>
      </c>
      <c r="C1941" t="s">
        <v>6843</v>
      </c>
      <c r="D1941" t="s">
        <v>367</v>
      </c>
      <c r="E1941" t="s">
        <v>6842</v>
      </c>
    </row>
    <row r="1942" spans="1:5" x14ac:dyDescent="0.2">
      <c r="A1942" t="s">
        <v>6841</v>
      </c>
      <c r="B1942" t="s">
        <v>6840</v>
      </c>
      <c r="C1942" t="s">
        <v>6839</v>
      </c>
      <c r="D1942" t="s">
        <v>1485</v>
      </c>
      <c r="E1942" t="s">
        <v>6838</v>
      </c>
    </row>
    <row r="1943" spans="1:5" x14ac:dyDescent="0.2">
      <c r="A1943" t="s">
        <v>6837</v>
      </c>
      <c r="B1943" t="s">
        <v>6836</v>
      </c>
      <c r="C1943" t="s">
        <v>6835</v>
      </c>
      <c r="D1943" t="s">
        <v>107</v>
      </c>
      <c r="E1943" t="s">
        <v>6834</v>
      </c>
    </row>
    <row r="1944" spans="1:5" x14ac:dyDescent="0.2">
      <c r="A1944" t="s">
        <v>6833</v>
      </c>
      <c r="B1944" t="s">
        <v>6832</v>
      </c>
      <c r="C1944" t="s">
        <v>6831</v>
      </c>
      <c r="D1944" t="s">
        <v>6830</v>
      </c>
      <c r="E1944" t="s">
        <v>6829</v>
      </c>
    </row>
    <row r="1945" spans="1:5" x14ac:dyDescent="0.2">
      <c r="A1945" t="s">
        <v>6824</v>
      </c>
      <c r="B1945" t="s">
        <v>6823</v>
      </c>
      <c r="C1945" t="s">
        <v>6822</v>
      </c>
      <c r="D1945" t="s">
        <v>6821</v>
      </c>
      <c r="E1945" t="s">
        <v>3919</v>
      </c>
    </row>
    <row r="1946" spans="1:5" x14ac:dyDescent="0.2">
      <c r="A1946" t="s">
        <v>6820</v>
      </c>
      <c r="B1946" t="s">
        <v>6819</v>
      </c>
      <c r="C1946" t="s">
        <v>6818</v>
      </c>
      <c r="D1946" t="s">
        <v>133</v>
      </c>
      <c r="E1946" t="s">
        <v>6817</v>
      </c>
    </row>
    <row r="1947" spans="1:5" x14ac:dyDescent="0.2">
      <c r="A1947" t="s">
        <v>6816</v>
      </c>
      <c r="B1947" t="s">
        <v>6815</v>
      </c>
      <c r="C1947" t="s">
        <v>6814</v>
      </c>
      <c r="D1947" t="s">
        <v>103</v>
      </c>
      <c r="E1947" t="s">
        <v>6810</v>
      </c>
    </row>
    <row r="1948" spans="1:5" x14ac:dyDescent="0.2">
      <c r="A1948" t="s">
        <v>6813</v>
      </c>
      <c r="B1948" t="s">
        <v>6812</v>
      </c>
      <c r="C1948" t="s">
        <v>6811</v>
      </c>
      <c r="D1948" t="s">
        <v>964</v>
      </c>
      <c r="E1948" t="s">
        <v>6810</v>
      </c>
    </row>
    <row r="1949" spans="1:5" x14ac:dyDescent="0.2">
      <c r="A1949" t="s">
        <v>6809</v>
      </c>
      <c r="B1949" t="s">
        <v>6808</v>
      </c>
      <c r="C1949" t="s">
        <v>6807</v>
      </c>
      <c r="D1949" t="s">
        <v>591</v>
      </c>
      <c r="E1949" t="s">
        <v>6800</v>
      </c>
    </row>
    <row r="1950" spans="1:5" x14ac:dyDescent="0.2">
      <c r="A1950" t="s">
        <v>6806</v>
      </c>
      <c r="B1950" t="s">
        <v>6805</v>
      </c>
      <c r="C1950" t="s">
        <v>6804</v>
      </c>
      <c r="D1950" t="s">
        <v>363</v>
      </c>
      <c r="E1950" t="s">
        <v>6800</v>
      </c>
    </row>
    <row r="1951" spans="1:5" x14ac:dyDescent="0.2">
      <c r="A1951" t="s">
        <v>6803</v>
      </c>
      <c r="B1951" t="s">
        <v>6802</v>
      </c>
      <c r="C1951" t="s">
        <v>6801</v>
      </c>
      <c r="D1951" t="s">
        <v>634</v>
      </c>
      <c r="E1951" t="s">
        <v>6800</v>
      </c>
    </row>
    <row r="1952" spans="1:5" x14ac:dyDescent="0.2">
      <c r="A1952" t="s">
        <v>6799</v>
      </c>
      <c r="B1952" t="s">
        <v>6798</v>
      </c>
      <c r="C1952" t="s">
        <v>6797</v>
      </c>
      <c r="D1952" t="s">
        <v>1830</v>
      </c>
      <c r="E1952" t="s">
        <v>6796</v>
      </c>
    </row>
    <row r="1953" spans="1:5" x14ac:dyDescent="0.2">
      <c r="A1953" t="s">
        <v>6795</v>
      </c>
      <c r="B1953" t="s">
        <v>6794</v>
      </c>
      <c r="C1953" t="s">
        <v>6793</v>
      </c>
      <c r="D1953" t="s">
        <v>794</v>
      </c>
      <c r="E1953" t="s">
        <v>6777</v>
      </c>
    </row>
    <row r="1954" spans="1:5" x14ac:dyDescent="0.2">
      <c r="A1954" t="s">
        <v>6792</v>
      </c>
      <c r="B1954" t="s">
        <v>6791</v>
      </c>
      <c r="C1954" t="s">
        <v>6790</v>
      </c>
      <c r="D1954" t="s">
        <v>2515</v>
      </c>
      <c r="E1954" t="s">
        <v>6777</v>
      </c>
    </row>
    <row r="1955" spans="1:5" x14ac:dyDescent="0.2">
      <c r="A1955" t="s">
        <v>6789</v>
      </c>
      <c r="B1955" t="s">
        <v>6788</v>
      </c>
      <c r="C1955" t="s">
        <v>6787</v>
      </c>
      <c r="D1955" t="s">
        <v>353</v>
      </c>
      <c r="E1955" t="s">
        <v>6777</v>
      </c>
    </row>
    <row r="1956" spans="1:5" x14ac:dyDescent="0.2">
      <c r="A1956" t="s">
        <v>6786</v>
      </c>
      <c r="B1956" t="s">
        <v>6785</v>
      </c>
      <c r="C1956" t="s">
        <v>6784</v>
      </c>
      <c r="D1956" t="s">
        <v>147</v>
      </c>
      <c r="E1956" t="s">
        <v>6777</v>
      </c>
    </row>
    <row r="1957" spans="1:5" x14ac:dyDescent="0.2">
      <c r="A1957" t="s">
        <v>6783</v>
      </c>
      <c r="B1957" t="s">
        <v>6782</v>
      </c>
      <c r="C1957" t="s">
        <v>6781</v>
      </c>
      <c r="D1957" t="s">
        <v>248</v>
      </c>
      <c r="E1957" t="s">
        <v>6777</v>
      </c>
    </row>
    <row r="1958" spans="1:5" x14ac:dyDescent="0.2">
      <c r="A1958" t="s">
        <v>6780</v>
      </c>
      <c r="B1958" t="s">
        <v>6779</v>
      </c>
      <c r="C1958" t="s">
        <v>6778</v>
      </c>
      <c r="D1958" t="s">
        <v>331</v>
      </c>
      <c r="E1958" t="s">
        <v>6777</v>
      </c>
    </row>
    <row r="1959" spans="1:5" x14ac:dyDescent="0.2">
      <c r="A1959" t="s">
        <v>6776</v>
      </c>
      <c r="B1959" t="s">
        <v>6775</v>
      </c>
      <c r="C1959" t="s">
        <v>6774</v>
      </c>
      <c r="D1959" t="s">
        <v>803</v>
      </c>
      <c r="E1959" t="s">
        <v>6773</v>
      </c>
    </row>
    <row r="1960" spans="1:5" x14ac:dyDescent="0.2">
      <c r="A1960" t="s">
        <v>6772</v>
      </c>
      <c r="B1960" t="s">
        <v>6771</v>
      </c>
      <c r="C1960" t="s">
        <v>6770</v>
      </c>
      <c r="D1960" t="s">
        <v>591</v>
      </c>
      <c r="E1960" t="s">
        <v>6769</v>
      </c>
    </row>
    <row r="1961" spans="1:5" x14ac:dyDescent="0.2">
      <c r="A1961" t="s">
        <v>6768</v>
      </c>
      <c r="B1961" t="s">
        <v>6767</v>
      </c>
      <c r="C1961" t="s">
        <v>6766</v>
      </c>
      <c r="D1961" t="s">
        <v>3465</v>
      </c>
      <c r="E1961" t="s">
        <v>6765</v>
      </c>
    </row>
    <row r="1962" spans="1:5" x14ac:dyDescent="0.2">
      <c r="A1962" t="s">
        <v>6764</v>
      </c>
      <c r="B1962" t="s">
        <v>6763</v>
      </c>
      <c r="C1962" t="s">
        <v>6762</v>
      </c>
      <c r="D1962" t="s">
        <v>1499</v>
      </c>
      <c r="E1962" t="s">
        <v>6761</v>
      </c>
    </row>
    <row r="1963" spans="1:5" x14ac:dyDescent="0.2">
      <c r="A1963" t="s">
        <v>6756</v>
      </c>
      <c r="B1963" t="s">
        <v>6755</v>
      </c>
      <c r="C1963" t="s">
        <v>6754</v>
      </c>
      <c r="D1963" t="s">
        <v>543</v>
      </c>
      <c r="E1963" t="s">
        <v>6745</v>
      </c>
    </row>
    <row r="1964" spans="1:5" x14ac:dyDescent="0.2">
      <c r="A1964" t="s">
        <v>6750</v>
      </c>
      <c r="B1964" t="s">
        <v>6749</v>
      </c>
      <c r="C1964" t="s">
        <v>6748</v>
      </c>
      <c r="D1964" t="s">
        <v>230</v>
      </c>
      <c r="E1964" t="s">
        <v>6745</v>
      </c>
    </row>
    <row r="1965" spans="1:5" x14ac:dyDescent="0.2">
      <c r="A1965" t="s">
        <v>17032</v>
      </c>
      <c r="B1965" t="s">
        <v>6747</v>
      </c>
      <c r="C1965" t="s">
        <v>6746</v>
      </c>
      <c r="D1965" t="s">
        <v>2119</v>
      </c>
      <c r="E1965" t="s">
        <v>6745</v>
      </c>
    </row>
    <row r="1966" spans="1:5" x14ac:dyDescent="0.2">
      <c r="A1966" t="s">
        <v>6744</v>
      </c>
      <c r="B1966" t="s">
        <v>6743</v>
      </c>
      <c r="C1966" t="s">
        <v>6742</v>
      </c>
      <c r="D1966" t="s">
        <v>591</v>
      </c>
      <c r="E1966" t="s">
        <v>6717</v>
      </c>
    </row>
    <row r="1967" spans="1:5" x14ac:dyDescent="0.2">
      <c r="A1967" t="s">
        <v>6741</v>
      </c>
      <c r="B1967" t="s">
        <v>6740</v>
      </c>
      <c r="C1967" t="s">
        <v>6739</v>
      </c>
      <c r="D1967" t="s">
        <v>6738</v>
      </c>
      <c r="E1967" t="s">
        <v>6717</v>
      </c>
    </row>
    <row r="1968" spans="1:5" x14ac:dyDescent="0.2">
      <c r="A1968" t="s">
        <v>6737</v>
      </c>
      <c r="B1968" t="s">
        <v>6736</v>
      </c>
      <c r="C1968" t="s">
        <v>6735</v>
      </c>
      <c r="D1968" t="s">
        <v>482</v>
      </c>
      <c r="E1968" t="s">
        <v>6717</v>
      </c>
    </row>
    <row r="1969" spans="1:5" x14ac:dyDescent="0.2">
      <c r="A1969" t="s">
        <v>6734</v>
      </c>
      <c r="B1969" t="s">
        <v>6733</v>
      </c>
      <c r="C1969" t="s">
        <v>6732</v>
      </c>
      <c r="D1969" t="s">
        <v>6731</v>
      </c>
      <c r="E1969" t="s">
        <v>6717</v>
      </c>
    </row>
    <row r="1970" spans="1:5" x14ac:dyDescent="0.2">
      <c r="A1970" t="s">
        <v>6730</v>
      </c>
      <c r="B1970" t="s">
        <v>6729</v>
      </c>
      <c r="C1970" t="s">
        <v>6728</v>
      </c>
      <c r="D1970" t="s">
        <v>282</v>
      </c>
      <c r="E1970" t="s">
        <v>6717</v>
      </c>
    </row>
    <row r="1971" spans="1:5" x14ac:dyDescent="0.2">
      <c r="A1971" t="s">
        <v>6727</v>
      </c>
      <c r="B1971" t="s">
        <v>6726</v>
      </c>
      <c r="C1971" t="s">
        <v>6725</v>
      </c>
      <c r="D1971" t="s">
        <v>1061</v>
      </c>
      <c r="E1971" t="s">
        <v>6717</v>
      </c>
    </row>
    <row r="1972" spans="1:5" x14ac:dyDescent="0.2">
      <c r="A1972" t="s">
        <v>6724</v>
      </c>
      <c r="B1972" t="s">
        <v>6723</v>
      </c>
      <c r="C1972" t="s">
        <v>6722</v>
      </c>
      <c r="D1972" t="s">
        <v>6721</v>
      </c>
      <c r="E1972" t="s">
        <v>6717</v>
      </c>
    </row>
    <row r="1973" spans="1:5" x14ac:dyDescent="0.2">
      <c r="A1973" t="s">
        <v>6720</v>
      </c>
      <c r="B1973" t="s">
        <v>6719</v>
      </c>
      <c r="C1973" t="s">
        <v>6718</v>
      </c>
      <c r="D1973" t="s">
        <v>230</v>
      </c>
      <c r="E1973" t="s">
        <v>6717</v>
      </c>
    </row>
    <row r="1974" spans="1:5" x14ac:dyDescent="0.2">
      <c r="A1974" t="s">
        <v>6716</v>
      </c>
      <c r="B1974" t="s">
        <v>6715</v>
      </c>
      <c r="C1974" t="s">
        <v>6714</v>
      </c>
      <c r="D1974" t="s">
        <v>2879</v>
      </c>
      <c r="E1974" t="s">
        <v>6710</v>
      </c>
    </row>
    <row r="1975" spans="1:5" x14ac:dyDescent="0.2">
      <c r="A1975" t="s">
        <v>6713</v>
      </c>
      <c r="B1975" t="s">
        <v>6712</v>
      </c>
      <c r="C1975" t="s">
        <v>6711</v>
      </c>
      <c r="D1975" t="s">
        <v>1005</v>
      </c>
      <c r="E1975" t="s">
        <v>6710</v>
      </c>
    </row>
    <row r="1976" spans="1:5" x14ac:dyDescent="0.2">
      <c r="A1976" t="s">
        <v>6709</v>
      </c>
      <c r="B1976" t="s">
        <v>6708</v>
      </c>
      <c r="C1976" t="s">
        <v>6707</v>
      </c>
      <c r="D1976" t="s">
        <v>478</v>
      </c>
      <c r="E1976" t="s">
        <v>6706</v>
      </c>
    </row>
    <row r="1977" spans="1:5" x14ac:dyDescent="0.2">
      <c r="A1977" t="s">
        <v>6705</v>
      </c>
      <c r="B1977" t="s">
        <v>6704</v>
      </c>
      <c r="C1977" t="s">
        <v>6703</v>
      </c>
      <c r="D1977" t="s">
        <v>315</v>
      </c>
      <c r="E1977" t="s">
        <v>6702</v>
      </c>
    </row>
    <row r="1978" spans="1:5" x14ac:dyDescent="0.2">
      <c r="A1978" t="s">
        <v>14699</v>
      </c>
      <c r="B1978" t="s">
        <v>14700</v>
      </c>
      <c r="C1978" t="s">
        <v>14701</v>
      </c>
      <c r="D1978" t="s">
        <v>1464</v>
      </c>
      <c r="E1978" t="s">
        <v>14702</v>
      </c>
    </row>
    <row r="1979" spans="1:5" x14ac:dyDescent="0.2">
      <c r="A1979" t="s">
        <v>6701</v>
      </c>
      <c r="B1979" t="s">
        <v>6700</v>
      </c>
      <c r="C1979" t="s">
        <v>6699</v>
      </c>
      <c r="D1979" t="s">
        <v>6698</v>
      </c>
      <c r="E1979" t="s">
        <v>6697</v>
      </c>
    </row>
    <row r="1980" spans="1:5" x14ac:dyDescent="0.2">
      <c r="A1980" t="s">
        <v>6696</v>
      </c>
      <c r="B1980" t="s">
        <v>6695</v>
      </c>
      <c r="C1980" t="s">
        <v>6694</v>
      </c>
      <c r="D1980" t="s">
        <v>835</v>
      </c>
      <c r="E1980" t="s">
        <v>6693</v>
      </c>
    </row>
    <row r="1981" spans="1:5" x14ac:dyDescent="0.2">
      <c r="A1981" t="s">
        <v>6688</v>
      </c>
      <c r="B1981" t="s">
        <v>6687</v>
      </c>
      <c r="C1981" t="s">
        <v>6686</v>
      </c>
      <c r="D1981" t="s">
        <v>1238</v>
      </c>
      <c r="E1981" t="s">
        <v>6682</v>
      </c>
    </row>
    <row r="1982" spans="1:5" x14ac:dyDescent="0.2">
      <c r="A1982" t="s">
        <v>6685</v>
      </c>
      <c r="B1982" t="s">
        <v>6684</v>
      </c>
      <c r="C1982" t="s">
        <v>6683</v>
      </c>
      <c r="D1982" t="s">
        <v>2155</v>
      </c>
      <c r="E1982" t="s">
        <v>6682</v>
      </c>
    </row>
    <row r="1983" spans="1:5" x14ac:dyDescent="0.2">
      <c r="A1983" t="s">
        <v>6677</v>
      </c>
      <c r="B1983" t="s">
        <v>6676</v>
      </c>
      <c r="C1983" t="s">
        <v>6675</v>
      </c>
      <c r="D1983" t="s">
        <v>655</v>
      </c>
      <c r="E1983" t="s">
        <v>6674</v>
      </c>
    </row>
    <row r="1984" spans="1:5" x14ac:dyDescent="0.2">
      <c r="A1984" t="s">
        <v>6673</v>
      </c>
      <c r="B1984" t="s">
        <v>6672</v>
      </c>
      <c r="C1984" t="s">
        <v>6671</v>
      </c>
      <c r="D1984" t="s">
        <v>6625</v>
      </c>
      <c r="E1984" t="s">
        <v>6670</v>
      </c>
    </row>
    <row r="1985" spans="1:5" x14ac:dyDescent="0.2">
      <c r="A1985" t="s">
        <v>6669</v>
      </c>
      <c r="B1985" t="s">
        <v>6668</v>
      </c>
      <c r="C1985" t="s">
        <v>6667</v>
      </c>
      <c r="D1985" t="s">
        <v>4869</v>
      </c>
      <c r="E1985" t="s">
        <v>6666</v>
      </c>
    </row>
    <row r="1986" spans="1:5" x14ac:dyDescent="0.2">
      <c r="A1986" t="s">
        <v>17033</v>
      </c>
      <c r="B1986" t="s">
        <v>6665</v>
      </c>
      <c r="C1986" t="s">
        <v>6664</v>
      </c>
      <c r="D1986" t="s">
        <v>926</v>
      </c>
      <c r="E1986" t="s">
        <v>6657</v>
      </c>
    </row>
    <row r="1987" spans="1:5" x14ac:dyDescent="0.2">
      <c r="A1987" t="s">
        <v>6663</v>
      </c>
      <c r="B1987" t="s">
        <v>6662</v>
      </c>
      <c r="C1987" t="s">
        <v>6661</v>
      </c>
      <c r="D1987" t="s">
        <v>817</v>
      </c>
      <c r="E1987" t="s">
        <v>6657</v>
      </c>
    </row>
    <row r="1988" spans="1:5" x14ac:dyDescent="0.2">
      <c r="A1988" t="s">
        <v>6660</v>
      </c>
      <c r="B1988" t="s">
        <v>6659</v>
      </c>
      <c r="C1988" t="s">
        <v>6658</v>
      </c>
      <c r="D1988" t="s">
        <v>331</v>
      </c>
      <c r="E1988" t="s">
        <v>6657</v>
      </c>
    </row>
    <row r="1989" spans="1:5" x14ac:dyDescent="0.2">
      <c r="A1989" t="s">
        <v>6656</v>
      </c>
      <c r="B1989" t="s">
        <v>6655</v>
      </c>
      <c r="C1989" t="s">
        <v>6654</v>
      </c>
      <c r="D1989" t="s">
        <v>1648</v>
      </c>
      <c r="E1989" t="s">
        <v>6653</v>
      </c>
    </row>
    <row r="1990" spans="1:5" x14ac:dyDescent="0.2">
      <c r="A1990" t="s">
        <v>6652</v>
      </c>
      <c r="B1990" t="s">
        <v>6651</v>
      </c>
      <c r="C1990" t="s">
        <v>6650</v>
      </c>
      <c r="D1990" t="s">
        <v>6649</v>
      </c>
      <c r="E1990" t="s">
        <v>6648</v>
      </c>
    </row>
    <row r="1991" spans="1:5" x14ac:dyDescent="0.2">
      <c r="A1991" t="s">
        <v>6647</v>
      </c>
      <c r="B1991" t="s">
        <v>6646</v>
      </c>
      <c r="C1991" t="s">
        <v>6645</v>
      </c>
      <c r="D1991" t="s">
        <v>2119</v>
      </c>
      <c r="E1991" t="s">
        <v>6644</v>
      </c>
    </row>
    <row r="1992" spans="1:5" x14ac:dyDescent="0.2">
      <c r="A1992" t="s">
        <v>14346</v>
      </c>
      <c r="B1992" t="s">
        <v>14347</v>
      </c>
      <c r="C1992" t="s">
        <v>14348</v>
      </c>
      <c r="D1992" t="s">
        <v>482</v>
      </c>
      <c r="E1992" t="s">
        <v>4749</v>
      </c>
    </row>
    <row r="1993" spans="1:5" x14ac:dyDescent="0.2">
      <c r="A1993" t="s">
        <v>6643</v>
      </c>
      <c r="B1993" t="s">
        <v>6642</v>
      </c>
      <c r="C1993" t="s">
        <v>6641</v>
      </c>
      <c r="D1993" t="s">
        <v>94</v>
      </c>
      <c r="E1993" t="s">
        <v>4749</v>
      </c>
    </row>
    <row r="1994" spans="1:5" x14ac:dyDescent="0.2">
      <c r="A1994" t="s">
        <v>6640</v>
      </c>
      <c r="B1994" t="s">
        <v>6639</v>
      </c>
      <c r="C1994" t="s">
        <v>6638</v>
      </c>
      <c r="D1994" t="s">
        <v>6637</v>
      </c>
      <c r="E1994" t="s">
        <v>6636</v>
      </c>
    </row>
    <row r="1995" spans="1:5" x14ac:dyDescent="0.2">
      <c r="A1995" t="s">
        <v>6635</v>
      </c>
      <c r="B1995" t="s">
        <v>6634</v>
      </c>
      <c r="C1995" t="s">
        <v>6633</v>
      </c>
      <c r="D1995" t="s">
        <v>1180</v>
      </c>
      <c r="E1995" t="s">
        <v>6632</v>
      </c>
    </row>
    <row r="1996" spans="1:5" x14ac:dyDescent="0.2">
      <c r="A1996" t="s">
        <v>6631</v>
      </c>
      <c r="B1996" t="s">
        <v>6630</v>
      </c>
      <c r="C1996" t="s">
        <v>6629</v>
      </c>
      <c r="D1996" t="s">
        <v>482</v>
      </c>
      <c r="E1996" t="s">
        <v>6624</v>
      </c>
    </row>
    <row r="1997" spans="1:5" x14ac:dyDescent="0.2">
      <c r="A1997" t="s">
        <v>6628</v>
      </c>
      <c r="B1997" t="s">
        <v>6627</v>
      </c>
      <c r="C1997" t="s">
        <v>6626</v>
      </c>
      <c r="D1997" t="s">
        <v>6625</v>
      </c>
      <c r="E1997" t="s">
        <v>6624</v>
      </c>
    </row>
    <row r="1998" spans="1:5" x14ac:dyDescent="0.2">
      <c r="A1998" t="s">
        <v>6623</v>
      </c>
      <c r="B1998" t="s">
        <v>6622</v>
      </c>
      <c r="C1998" t="s">
        <v>6621</v>
      </c>
      <c r="D1998" t="s">
        <v>2193</v>
      </c>
      <c r="E1998" t="s">
        <v>6615</v>
      </c>
    </row>
    <row r="1999" spans="1:5" x14ac:dyDescent="0.2">
      <c r="A1999" t="s">
        <v>6620</v>
      </c>
      <c r="B1999" t="s">
        <v>6619</v>
      </c>
      <c r="C1999" t="s">
        <v>6618</v>
      </c>
      <c r="D1999" t="s">
        <v>609</v>
      </c>
      <c r="E1999" t="s">
        <v>6615</v>
      </c>
    </row>
    <row r="2000" spans="1:5" x14ac:dyDescent="0.2">
      <c r="A2000" t="s">
        <v>17034</v>
      </c>
      <c r="B2000" t="s">
        <v>6617</v>
      </c>
      <c r="C2000" t="s">
        <v>6616</v>
      </c>
      <c r="D2000" t="s">
        <v>504</v>
      </c>
      <c r="E2000" t="s">
        <v>6615</v>
      </c>
    </row>
    <row r="2001" spans="1:5" x14ac:dyDescent="0.2">
      <c r="A2001" t="s">
        <v>6614</v>
      </c>
      <c r="B2001" t="s">
        <v>6613</v>
      </c>
      <c r="C2001" t="s">
        <v>6612</v>
      </c>
      <c r="D2001" t="s">
        <v>609</v>
      </c>
      <c r="E2001" t="s">
        <v>6611</v>
      </c>
    </row>
    <row r="2002" spans="1:5" x14ac:dyDescent="0.2">
      <c r="A2002" t="s">
        <v>6610</v>
      </c>
      <c r="B2002" t="s">
        <v>6609</v>
      </c>
      <c r="C2002" t="s">
        <v>6608</v>
      </c>
      <c r="D2002" t="s">
        <v>6590</v>
      </c>
      <c r="E2002" t="s">
        <v>6607</v>
      </c>
    </row>
    <row r="2003" spans="1:5" x14ac:dyDescent="0.2">
      <c r="A2003" t="s">
        <v>6606</v>
      </c>
      <c r="B2003" t="s">
        <v>6605</v>
      </c>
      <c r="C2003" t="s">
        <v>6604</v>
      </c>
      <c r="D2003" t="s">
        <v>539</v>
      </c>
      <c r="E2003" t="s">
        <v>6603</v>
      </c>
    </row>
    <row r="2004" spans="1:5" x14ac:dyDescent="0.2">
      <c r="A2004" t="s">
        <v>6602</v>
      </c>
      <c r="B2004" t="s">
        <v>6601</v>
      </c>
      <c r="C2004" t="s">
        <v>6600</v>
      </c>
      <c r="D2004" t="s">
        <v>765</v>
      </c>
      <c r="E2004" t="s">
        <v>6599</v>
      </c>
    </row>
    <row r="2005" spans="1:5" x14ac:dyDescent="0.2">
      <c r="A2005" t="s">
        <v>6598</v>
      </c>
      <c r="B2005" t="s">
        <v>6597</v>
      </c>
      <c r="C2005" t="s">
        <v>6596</v>
      </c>
      <c r="D2005" t="s">
        <v>6595</v>
      </c>
      <c r="E2005" t="s">
        <v>6594</v>
      </c>
    </row>
    <row r="2006" spans="1:5" x14ac:dyDescent="0.2">
      <c r="A2006" t="s">
        <v>6593</v>
      </c>
      <c r="B2006" t="s">
        <v>6592</v>
      </c>
      <c r="C2006" t="s">
        <v>6591</v>
      </c>
      <c r="D2006" t="s">
        <v>6590</v>
      </c>
      <c r="E2006" t="s">
        <v>6589</v>
      </c>
    </row>
    <row r="2007" spans="1:5" x14ac:dyDescent="0.2">
      <c r="A2007" t="s">
        <v>17035</v>
      </c>
      <c r="B2007" t="s">
        <v>6588</v>
      </c>
      <c r="C2007" t="s">
        <v>6587</v>
      </c>
      <c r="D2007" t="s">
        <v>84</v>
      </c>
      <c r="E2007" t="s">
        <v>6586</v>
      </c>
    </row>
    <row r="2008" spans="1:5" x14ac:dyDescent="0.2">
      <c r="A2008" t="s">
        <v>6585</v>
      </c>
      <c r="B2008" t="s">
        <v>6584</v>
      </c>
      <c r="C2008" t="s">
        <v>6583</v>
      </c>
      <c r="D2008" t="s">
        <v>1120</v>
      </c>
      <c r="E2008" t="s">
        <v>168</v>
      </c>
    </row>
    <row r="2009" spans="1:5" x14ac:dyDescent="0.2">
      <c r="A2009" t="s">
        <v>17036</v>
      </c>
      <c r="B2009" t="s">
        <v>6582</v>
      </c>
      <c r="C2009" t="s">
        <v>6581</v>
      </c>
      <c r="D2009" t="s">
        <v>107</v>
      </c>
      <c r="E2009" t="s">
        <v>168</v>
      </c>
    </row>
    <row r="2010" spans="1:5" x14ac:dyDescent="0.2">
      <c r="A2010" t="s">
        <v>6580</v>
      </c>
      <c r="B2010" t="s">
        <v>6579</v>
      </c>
      <c r="C2010" t="s">
        <v>6578</v>
      </c>
      <c r="D2010" t="s">
        <v>6577</v>
      </c>
      <c r="E2010" t="s">
        <v>168</v>
      </c>
    </row>
    <row r="2011" spans="1:5" x14ac:dyDescent="0.2">
      <c r="A2011" t="s">
        <v>6576</v>
      </c>
      <c r="B2011" t="s">
        <v>6575</v>
      </c>
      <c r="C2011" t="s">
        <v>6574</v>
      </c>
      <c r="D2011" t="s">
        <v>6573</v>
      </c>
      <c r="E2011" t="s">
        <v>168</v>
      </c>
    </row>
    <row r="2012" spans="1:5" x14ac:dyDescent="0.2">
      <c r="A2012" t="s">
        <v>6572</v>
      </c>
      <c r="B2012" t="s">
        <v>6571</v>
      </c>
      <c r="C2012" t="s">
        <v>6570</v>
      </c>
      <c r="D2012" t="s">
        <v>577</v>
      </c>
      <c r="E2012" t="s">
        <v>6569</v>
      </c>
    </row>
    <row r="2013" spans="1:5" x14ac:dyDescent="0.2">
      <c r="A2013" t="s">
        <v>6568</v>
      </c>
      <c r="B2013" t="s">
        <v>6567</v>
      </c>
      <c r="C2013" t="s">
        <v>6566</v>
      </c>
      <c r="D2013" t="s">
        <v>107</v>
      </c>
      <c r="E2013" t="s">
        <v>6565</v>
      </c>
    </row>
    <row r="2014" spans="1:5" x14ac:dyDescent="0.2">
      <c r="A2014" t="s">
        <v>6564</v>
      </c>
      <c r="B2014" t="s">
        <v>6563</v>
      </c>
      <c r="C2014" t="s">
        <v>6562</v>
      </c>
      <c r="D2014" t="s">
        <v>1635</v>
      </c>
      <c r="E2014" t="s">
        <v>6561</v>
      </c>
    </row>
    <row r="2015" spans="1:5" x14ac:dyDescent="0.2">
      <c r="A2015" t="s">
        <v>17037</v>
      </c>
      <c r="B2015" t="s">
        <v>17038</v>
      </c>
      <c r="C2015" t="s">
        <v>17039</v>
      </c>
      <c r="D2015" t="s">
        <v>127</v>
      </c>
      <c r="E2015" t="s">
        <v>17040</v>
      </c>
    </row>
    <row r="2016" spans="1:5" x14ac:dyDescent="0.2">
      <c r="A2016" t="s">
        <v>14703</v>
      </c>
      <c r="B2016" t="s">
        <v>14440</v>
      </c>
      <c r="C2016" t="s">
        <v>14441</v>
      </c>
      <c r="D2016" t="s">
        <v>2808</v>
      </c>
      <c r="E2016" t="s">
        <v>14442</v>
      </c>
    </row>
    <row r="2017" spans="1:5" x14ac:dyDescent="0.2">
      <c r="A2017" t="s">
        <v>18012</v>
      </c>
      <c r="B2017" t="s">
        <v>18013</v>
      </c>
      <c r="C2017" t="s">
        <v>18014</v>
      </c>
      <c r="D2017" t="s">
        <v>18015</v>
      </c>
      <c r="E2017" t="s">
        <v>18016</v>
      </c>
    </row>
    <row r="2018" spans="1:5" x14ac:dyDescent="0.2">
      <c r="A2018" t="s">
        <v>6560</v>
      </c>
      <c r="B2018" t="s">
        <v>6559</v>
      </c>
      <c r="C2018" t="s">
        <v>6558</v>
      </c>
      <c r="D2018" t="s">
        <v>6557</v>
      </c>
      <c r="E2018" t="s">
        <v>6556</v>
      </c>
    </row>
    <row r="2019" spans="1:5" x14ac:dyDescent="0.2">
      <c r="A2019" t="s">
        <v>6555</v>
      </c>
      <c r="B2019" t="s">
        <v>6554</v>
      </c>
      <c r="C2019" t="s">
        <v>6553</v>
      </c>
      <c r="D2019" t="s">
        <v>6552</v>
      </c>
      <c r="E2019" t="s">
        <v>6551</v>
      </c>
    </row>
    <row r="2020" spans="1:5" x14ac:dyDescent="0.2">
      <c r="A2020" t="s">
        <v>17041</v>
      </c>
      <c r="B2020" t="s">
        <v>6550</v>
      </c>
      <c r="C2020" t="s">
        <v>6549</v>
      </c>
      <c r="D2020" t="s">
        <v>557</v>
      </c>
      <c r="E2020" t="s">
        <v>6548</v>
      </c>
    </row>
    <row r="2021" spans="1:5" x14ac:dyDescent="0.2">
      <c r="A2021" t="s">
        <v>6543</v>
      </c>
      <c r="B2021" t="s">
        <v>6542</v>
      </c>
      <c r="C2021" t="s">
        <v>6541</v>
      </c>
      <c r="D2021" t="s">
        <v>322</v>
      </c>
      <c r="E2021" t="s">
        <v>6540</v>
      </c>
    </row>
    <row r="2022" spans="1:5" x14ac:dyDescent="0.2">
      <c r="A2022" t="s">
        <v>6539</v>
      </c>
      <c r="B2022" t="s">
        <v>6538</v>
      </c>
      <c r="C2022" t="s">
        <v>6537</v>
      </c>
      <c r="D2022" t="s">
        <v>1530</v>
      </c>
      <c r="E2022" t="s">
        <v>6536</v>
      </c>
    </row>
    <row r="2023" spans="1:5" x14ac:dyDescent="0.2">
      <c r="A2023" t="s">
        <v>6535</v>
      </c>
      <c r="B2023" t="s">
        <v>6534</v>
      </c>
      <c r="C2023" t="s">
        <v>6533</v>
      </c>
      <c r="D2023" t="s">
        <v>1485</v>
      </c>
      <c r="E2023" t="s">
        <v>6532</v>
      </c>
    </row>
    <row r="2024" spans="1:5" x14ac:dyDescent="0.2">
      <c r="A2024" t="s">
        <v>6531</v>
      </c>
      <c r="B2024" t="s">
        <v>6530</v>
      </c>
      <c r="C2024" t="s">
        <v>6529</v>
      </c>
      <c r="D2024" t="s">
        <v>4211</v>
      </c>
      <c r="E2024" t="s">
        <v>6528</v>
      </c>
    </row>
    <row r="2025" spans="1:5" x14ac:dyDescent="0.2">
      <c r="A2025" t="s">
        <v>6527</v>
      </c>
      <c r="B2025" t="s">
        <v>6526</v>
      </c>
      <c r="C2025" t="s">
        <v>6525</v>
      </c>
      <c r="D2025" t="s">
        <v>6524</v>
      </c>
      <c r="E2025" t="s">
        <v>6519</v>
      </c>
    </row>
    <row r="2026" spans="1:5" x14ac:dyDescent="0.2">
      <c r="A2026" t="s">
        <v>6523</v>
      </c>
      <c r="B2026" t="s">
        <v>6522</v>
      </c>
      <c r="C2026" t="s">
        <v>6521</v>
      </c>
      <c r="D2026" t="s">
        <v>6520</v>
      </c>
      <c r="E2026" t="s">
        <v>6519</v>
      </c>
    </row>
    <row r="2027" spans="1:5" x14ac:dyDescent="0.2">
      <c r="A2027" t="s">
        <v>6518</v>
      </c>
      <c r="B2027" t="s">
        <v>6517</v>
      </c>
      <c r="C2027" t="s">
        <v>6516</v>
      </c>
      <c r="D2027" t="s">
        <v>6515</v>
      </c>
      <c r="E2027" t="s">
        <v>6514</v>
      </c>
    </row>
    <row r="2028" spans="1:5" x14ac:dyDescent="0.2">
      <c r="A2028" t="s">
        <v>6513</v>
      </c>
      <c r="B2028" t="s">
        <v>6512</v>
      </c>
      <c r="C2028" t="s">
        <v>6511</v>
      </c>
      <c r="D2028" t="s">
        <v>147</v>
      </c>
      <c r="E2028" t="s">
        <v>6510</v>
      </c>
    </row>
    <row r="2029" spans="1:5" x14ac:dyDescent="0.2">
      <c r="A2029" t="s">
        <v>6509</v>
      </c>
      <c r="B2029" t="s">
        <v>6508</v>
      </c>
      <c r="C2029" t="s">
        <v>6507</v>
      </c>
      <c r="D2029" t="s">
        <v>577</v>
      </c>
      <c r="E2029" t="s">
        <v>6506</v>
      </c>
    </row>
    <row r="2030" spans="1:5" x14ac:dyDescent="0.2">
      <c r="A2030" t="s">
        <v>6505</v>
      </c>
      <c r="B2030" t="s">
        <v>6504</v>
      </c>
      <c r="C2030" t="s">
        <v>6503</v>
      </c>
      <c r="D2030" t="s">
        <v>596</v>
      </c>
      <c r="E2030" t="s">
        <v>6502</v>
      </c>
    </row>
    <row r="2031" spans="1:5" x14ac:dyDescent="0.2">
      <c r="A2031" t="s">
        <v>6501</v>
      </c>
      <c r="B2031" t="s">
        <v>6500</v>
      </c>
      <c r="C2031" t="s">
        <v>6499</v>
      </c>
      <c r="D2031" t="s">
        <v>1391</v>
      </c>
      <c r="E2031" t="s">
        <v>6498</v>
      </c>
    </row>
    <row r="2032" spans="1:5" x14ac:dyDescent="0.2">
      <c r="A2032" t="s">
        <v>6497</v>
      </c>
      <c r="B2032" t="s">
        <v>6496</v>
      </c>
      <c r="C2032" t="s">
        <v>6495</v>
      </c>
      <c r="D2032" t="s">
        <v>539</v>
      </c>
      <c r="E2032" t="s">
        <v>6494</v>
      </c>
    </row>
    <row r="2033" spans="1:5" x14ac:dyDescent="0.2">
      <c r="A2033" t="s">
        <v>6493</v>
      </c>
      <c r="B2033" t="s">
        <v>6492</v>
      </c>
      <c r="C2033" t="s">
        <v>6491</v>
      </c>
      <c r="D2033" t="s">
        <v>539</v>
      </c>
      <c r="E2033" t="s">
        <v>6490</v>
      </c>
    </row>
    <row r="2034" spans="1:5" x14ac:dyDescent="0.2">
      <c r="A2034" t="s">
        <v>6489</v>
      </c>
      <c r="B2034" t="s">
        <v>6488</v>
      </c>
      <c r="C2034" t="s">
        <v>6487</v>
      </c>
      <c r="D2034" t="s">
        <v>3478</v>
      </c>
      <c r="E2034" t="s">
        <v>6486</v>
      </c>
    </row>
    <row r="2035" spans="1:5" x14ac:dyDescent="0.2">
      <c r="A2035" t="s">
        <v>6485</v>
      </c>
      <c r="B2035" t="s">
        <v>6484</v>
      </c>
      <c r="C2035" t="s">
        <v>6483</v>
      </c>
      <c r="D2035" t="s">
        <v>2647</v>
      </c>
      <c r="E2035" t="s">
        <v>6473</v>
      </c>
    </row>
    <row r="2036" spans="1:5" x14ac:dyDescent="0.2">
      <c r="A2036" t="s">
        <v>6482</v>
      </c>
      <c r="B2036" t="s">
        <v>6481</v>
      </c>
      <c r="C2036" t="s">
        <v>6480</v>
      </c>
      <c r="D2036" t="s">
        <v>3730</v>
      </c>
      <c r="E2036" t="s">
        <v>6473</v>
      </c>
    </row>
    <row r="2037" spans="1:5" x14ac:dyDescent="0.2">
      <c r="A2037" t="s">
        <v>6479</v>
      </c>
      <c r="B2037" t="s">
        <v>6478</v>
      </c>
      <c r="C2037" t="s">
        <v>6477</v>
      </c>
      <c r="D2037" t="s">
        <v>817</v>
      </c>
      <c r="E2037" t="s">
        <v>6473</v>
      </c>
    </row>
    <row r="2038" spans="1:5" x14ac:dyDescent="0.2">
      <c r="A2038" t="s">
        <v>6476</v>
      </c>
      <c r="B2038" t="s">
        <v>6475</v>
      </c>
      <c r="C2038" t="s">
        <v>6474</v>
      </c>
      <c r="D2038" t="s">
        <v>442</v>
      </c>
      <c r="E2038" t="s">
        <v>6473</v>
      </c>
    </row>
    <row r="2039" spans="1:5" x14ac:dyDescent="0.2">
      <c r="A2039" t="s">
        <v>6472</v>
      </c>
      <c r="B2039" t="s">
        <v>6471</v>
      </c>
      <c r="C2039" t="s">
        <v>6470</v>
      </c>
      <c r="D2039" t="s">
        <v>4726</v>
      </c>
      <c r="E2039" t="s">
        <v>6469</v>
      </c>
    </row>
    <row r="2040" spans="1:5" x14ac:dyDescent="0.2">
      <c r="A2040" t="s">
        <v>6468</v>
      </c>
      <c r="B2040" t="s">
        <v>6467</v>
      </c>
      <c r="C2040" t="s">
        <v>6466</v>
      </c>
      <c r="D2040" t="s">
        <v>6465</v>
      </c>
      <c r="E2040" t="s">
        <v>6464</v>
      </c>
    </row>
    <row r="2041" spans="1:5" x14ac:dyDescent="0.2">
      <c r="A2041" t="s">
        <v>6463</v>
      </c>
      <c r="B2041" t="s">
        <v>6462</v>
      </c>
      <c r="C2041" t="s">
        <v>6461</v>
      </c>
      <c r="D2041" t="s">
        <v>6460</v>
      </c>
      <c r="E2041" t="s">
        <v>6434</v>
      </c>
    </row>
    <row r="2042" spans="1:5" x14ac:dyDescent="0.2">
      <c r="A2042" t="s">
        <v>6459</v>
      </c>
      <c r="B2042" t="s">
        <v>6458</v>
      </c>
      <c r="C2042" t="s">
        <v>6457</v>
      </c>
      <c r="D2042" t="s">
        <v>6456</v>
      </c>
      <c r="E2042" t="s">
        <v>6434</v>
      </c>
    </row>
    <row r="2043" spans="1:5" x14ac:dyDescent="0.2">
      <c r="A2043" t="s">
        <v>6455</v>
      </c>
      <c r="B2043" t="s">
        <v>6454</v>
      </c>
      <c r="C2043" t="s">
        <v>6453</v>
      </c>
      <c r="D2043" t="s">
        <v>6452</v>
      </c>
      <c r="E2043" t="s">
        <v>6434</v>
      </c>
    </row>
    <row r="2044" spans="1:5" x14ac:dyDescent="0.2">
      <c r="A2044" t="s">
        <v>6451</v>
      </c>
      <c r="B2044" t="s">
        <v>6450</v>
      </c>
      <c r="C2044" t="s">
        <v>6449</v>
      </c>
      <c r="D2044" t="s">
        <v>405</v>
      </c>
      <c r="E2044" t="s">
        <v>6434</v>
      </c>
    </row>
    <row r="2045" spans="1:5" x14ac:dyDescent="0.2">
      <c r="A2045" t="s">
        <v>6448</v>
      </c>
      <c r="B2045" t="s">
        <v>6447</v>
      </c>
      <c r="C2045" t="s">
        <v>6446</v>
      </c>
      <c r="D2045" t="s">
        <v>1304</v>
      </c>
      <c r="E2045" t="s">
        <v>6434</v>
      </c>
    </row>
    <row r="2046" spans="1:5" x14ac:dyDescent="0.2">
      <c r="A2046" t="s">
        <v>6445</v>
      </c>
      <c r="B2046" t="s">
        <v>6444</v>
      </c>
      <c r="C2046" t="s">
        <v>6443</v>
      </c>
      <c r="D2046" t="s">
        <v>6442</v>
      </c>
      <c r="E2046" t="s">
        <v>6434</v>
      </c>
    </row>
    <row r="2047" spans="1:5" x14ac:dyDescent="0.2">
      <c r="A2047" t="s">
        <v>6441</v>
      </c>
      <c r="B2047" t="s">
        <v>6440</v>
      </c>
      <c r="C2047" t="s">
        <v>6439</v>
      </c>
      <c r="D2047" t="s">
        <v>6438</v>
      </c>
      <c r="E2047" t="s">
        <v>6434</v>
      </c>
    </row>
    <row r="2048" spans="1:5" x14ac:dyDescent="0.2">
      <c r="A2048" t="s">
        <v>14349</v>
      </c>
      <c r="B2048" t="s">
        <v>14350</v>
      </c>
      <c r="C2048" t="s">
        <v>14351</v>
      </c>
      <c r="D2048" t="s">
        <v>14352</v>
      </c>
      <c r="E2048" t="s">
        <v>6434</v>
      </c>
    </row>
    <row r="2049" spans="1:5" x14ac:dyDescent="0.2">
      <c r="A2049" t="s">
        <v>6437</v>
      </c>
      <c r="B2049" t="s">
        <v>6436</v>
      </c>
      <c r="C2049" t="s">
        <v>6435</v>
      </c>
      <c r="D2049" t="s">
        <v>5487</v>
      </c>
      <c r="E2049" t="s">
        <v>6434</v>
      </c>
    </row>
    <row r="2050" spans="1:5" x14ac:dyDescent="0.2">
      <c r="A2050" t="s">
        <v>6433</v>
      </c>
      <c r="B2050" t="s">
        <v>6432</v>
      </c>
      <c r="C2050" t="s">
        <v>6431</v>
      </c>
      <c r="D2050" t="s">
        <v>6430</v>
      </c>
      <c r="E2050" t="s">
        <v>6429</v>
      </c>
    </row>
    <row r="2051" spans="1:5" x14ac:dyDescent="0.2">
      <c r="A2051" t="s">
        <v>6428</v>
      </c>
      <c r="B2051" t="s">
        <v>6427</v>
      </c>
      <c r="C2051" t="s">
        <v>6426</v>
      </c>
      <c r="D2051" t="s">
        <v>6425</v>
      </c>
      <c r="E2051" t="s">
        <v>6424</v>
      </c>
    </row>
    <row r="2052" spans="1:5" x14ac:dyDescent="0.2">
      <c r="A2052" t="s">
        <v>6423</v>
      </c>
      <c r="B2052" t="s">
        <v>6422</v>
      </c>
      <c r="C2052" t="s">
        <v>6421</v>
      </c>
      <c r="D2052" t="s">
        <v>577</v>
      </c>
      <c r="E2052" t="s">
        <v>6417</v>
      </c>
    </row>
    <row r="2053" spans="1:5" x14ac:dyDescent="0.2">
      <c r="A2053" t="s">
        <v>6420</v>
      </c>
      <c r="B2053" t="s">
        <v>6419</v>
      </c>
      <c r="C2053" t="s">
        <v>6418</v>
      </c>
      <c r="D2053" t="s">
        <v>2172</v>
      </c>
      <c r="E2053" t="s">
        <v>6417</v>
      </c>
    </row>
    <row r="2054" spans="1:5" x14ac:dyDescent="0.2">
      <c r="A2054" t="s">
        <v>6416</v>
      </c>
      <c r="B2054" t="s">
        <v>6415</v>
      </c>
      <c r="C2054" t="s">
        <v>6414</v>
      </c>
      <c r="D2054" t="s">
        <v>1464</v>
      </c>
      <c r="E2054" t="s">
        <v>6413</v>
      </c>
    </row>
    <row r="2055" spans="1:5" x14ac:dyDescent="0.2">
      <c r="A2055" t="s">
        <v>6412</v>
      </c>
      <c r="B2055" t="s">
        <v>6411</v>
      </c>
      <c r="C2055" t="s">
        <v>6410</v>
      </c>
      <c r="D2055" t="s">
        <v>6409</v>
      </c>
      <c r="E2055" t="s">
        <v>6408</v>
      </c>
    </row>
    <row r="2056" spans="1:5" x14ac:dyDescent="0.2">
      <c r="A2056" t="s">
        <v>6407</v>
      </c>
      <c r="B2056" t="s">
        <v>6406</v>
      </c>
      <c r="C2056" t="s">
        <v>6405</v>
      </c>
      <c r="D2056" t="s">
        <v>478</v>
      </c>
      <c r="E2056" t="s">
        <v>6404</v>
      </c>
    </row>
    <row r="2057" spans="1:5" x14ac:dyDescent="0.2">
      <c r="A2057" t="s">
        <v>6403</v>
      </c>
      <c r="B2057" t="s">
        <v>6402</v>
      </c>
      <c r="C2057" t="s">
        <v>6401</v>
      </c>
      <c r="D2057" t="s">
        <v>2636</v>
      </c>
      <c r="E2057" t="s">
        <v>6400</v>
      </c>
    </row>
    <row r="2058" spans="1:5" x14ac:dyDescent="0.2">
      <c r="A2058" t="s">
        <v>6399</v>
      </c>
      <c r="B2058" t="s">
        <v>6398</v>
      </c>
      <c r="C2058" t="s">
        <v>6397</v>
      </c>
      <c r="D2058" t="s">
        <v>211</v>
      </c>
      <c r="E2058" t="s">
        <v>6396</v>
      </c>
    </row>
    <row r="2059" spans="1:5" x14ac:dyDescent="0.2">
      <c r="A2059" t="s">
        <v>6395</v>
      </c>
      <c r="B2059" t="s">
        <v>6394</v>
      </c>
      <c r="C2059" t="s">
        <v>6393</v>
      </c>
      <c r="D2059" t="s">
        <v>596</v>
      </c>
      <c r="E2059" t="s">
        <v>6389</v>
      </c>
    </row>
    <row r="2060" spans="1:5" x14ac:dyDescent="0.2">
      <c r="A2060" t="s">
        <v>6392</v>
      </c>
      <c r="B2060" t="s">
        <v>6391</v>
      </c>
      <c r="C2060" t="s">
        <v>6390</v>
      </c>
      <c r="D2060" t="s">
        <v>374</v>
      </c>
      <c r="E2060" t="s">
        <v>6389</v>
      </c>
    </row>
    <row r="2061" spans="1:5" x14ac:dyDescent="0.2">
      <c r="A2061" t="s">
        <v>6388</v>
      </c>
      <c r="B2061" t="s">
        <v>6387</v>
      </c>
      <c r="C2061" t="s">
        <v>6386</v>
      </c>
      <c r="D2061" t="s">
        <v>6385</v>
      </c>
      <c r="E2061" t="s">
        <v>6384</v>
      </c>
    </row>
    <row r="2062" spans="1:5" x14ac:dyDescent="0.2">
      <c r="A2062" t="s">
        <v>6383</v>
      </c>
      <c r="B2062" t="s">
        <v>6382</v>
      </c>
      <c r="C2062" t="s">
        <v>6381</v>
      </c>
      <c r="D2062" t="s">
        <v>6380</v>
      </c>
      <c r="E2062" t="s">
        <v>6379</v>
      </c>
    </row>
    <row r="2063" spans="1:5" x14ac:dyDescent="0.2">
      <c r="A2063" t="s">
        <v>6378</v>
      </c>
      <c r="B2063" t="s">
        <v>6377</v>
      </c>
      <c r="C2063" t="s">
        <v>6376</v>
      </c>
      <c r="D2063" t="s">
        <v>248</v>
      </c>
      <c r="E2063" t="s">
        <v>6375</v>
      </c>
    </row>
    <row r="2064" spans="1:5" x14ac:dyDescent="0.2">
      <c r="A2064" t="s">
        <v>6374</v>
      </c>
      <c r="B2064" t="s">
        <v>6373</v>
      </c>
      <c r="C2064" t="s">
        <v>6372</v>
      </c>
      <c r="D2064" t="s">
        <v>655</v>
      </c>
      <c r="E2064" t="s">
        <v>6368</v>
      </c>
    </row>
    <row r="2065" spans="1:5" x14ac:dyDescent="0.2">
      <c r="A2065" t="s">
        <v>6371</v>
      </c>
      <c r="B2065" t="s">
        <v>6370</v>
      </c>
      <c r="C2065" t="s">
        <v>6369</v>
      </c>
      <c r="D2065" t="s">
        <v>1961</v>
      </c>
      <c r="E2065" t="s">
        <v>6368</v>
      </c>
    </row>
    <row r="2066" spans="1:5" x14ac:dyDescent="0.2">
      <c r="A2066" t="s">
        <v>6367</v>
      </c>
      <c r="B2066" t="s">
        <v>6366</v>
      </c>
      <c r="C2066" t="s">
        <v>6365</v>
      </c>
      <c r="D2066" t="s">
        <v>107</v>
      </c>
      <c r="E2066" t="s">
        <v>6364</v>
      </c>
    </row>
    <row r="2067" spans="1:5" x14ac:dyDescent="0.2">
      <c r="A2067" t="s">
        <v>6363</v>
      </c>
      <c r="B2067" t="s">
        <v>6362</v>
      </c>
      <c r="C2067" t="s">
        <v>6361</v>
      </c>
      <c r="D2067" t="s">
        <v>123</v>
      </c>
      <c r="E2067" t="s">
        <v>6360</v>
      </c>
    </row>
    <row r="2068" spans="1:5" x14ac:dyDescent="0.2">
      <c r="A2068" t="s">
        <v>6359</v>
      </c>
      <c r="B2068" t="s">
        <v>6358</v>
      </c>
      <c r="C2068" t="s">
        <v>6357</v>
      </c>
      <c r="D2068" t="s">
        <v>3730</v>
      </c>
      <c r="E2068" t="s">
        <v>6356</v>
      </c>
    </row>
    <row r="2069" spans="1:5" x14ac:dyDescent="0.2">
      <c r="A2069" t="s">
        <v>6355</v>
      </c>
      <c r="B2069" t="s">
        <v>6354</v>
      </c>
      <c r="C2069" t="s">
        <v>6353</v>
      </c>
      <c r="D2069" t="s">
        <v>6352</v>
      </c>
      <c r="E2069" t="s">
        <v>6351</v>
      </c>
    </row>
    <row r="2070" spans="1:5" x14ac:dyDescent="0.2">
      <c r="A2070" t="s">
        <v>6350</v>
      </c>
      <c r="B2070" t="s">
        <v>6349</v>
      </c>
      <c r="C2070" t="s">
        <v>6348</v>
      </c>
      <c r="D2070" t="s">
        <v>322</v>
      </c>
      <c r="E2070" t="s">
        <v>6347</v>
      </c>
    </row>
    <row r="2071" spans="1:5" x14ac:dyDescent="0.2">
      <c r="A2071" t="s">
        <v>6346</v>
      </c>
      <c r="B2071" t="s">
        <v>6345</v>
      </c>
      <c r="C2071" t="s">
        <v>6344</v>
      </c>
      <c r="D2071" t="s">
        <v>500</v>
      </c>
      <c r="E2071" t="s">
        <v>1961</v>
      </c>
    </row>
    <row r="2072" spans="1:5" x14ac:dyDescent="0.2">
      <c r="A2072" t="s">
        <v>6343</v>
      </c>
      <c r="B2072" t="s">
        <v>6342</v>
      </c>
      <c r="C2072" t="s">
        <v>6341</v>
      </c>
      <c r="D2072" t="s">
        <v>4966</v>
      </c>
      <c r="E2072" t="s">
        <v>6340</v>
      </c>
    </row>
    <row r="2073" spans="1:5" x14ac:dyDescent="0.2">
      <c r="A2073" t="s">
        <v>6339</v>
      </c>
      <c r="B2073" t="s">
        <v>6338</v>
      </c>
      <c r="C2073" t="s">
        <v>6337</v>
      </c>
      <c r="D2073" t="s">
        <v>577</v>
      </c>
      <c r="E2073" t="s">
        <v>6333</v>
      </c>
    </row>
    <row r="2074" spans="1:5" x14ac:dyDescent="0.2">
      <c r="A2074" t="s">
        <v>6336</v>
      </c>
      <c r="B2074" t="s">
        <v>6335</v>
      </c>
      <c r="C2074" t="s">
        <v>6334</v>
      </c>
      <c r="D2074" t="s">
        <v>735</v>
      </c>
      <c r="E2074" t="s">
        <v>6333</v>
      </c>
    </row>
    <row r="2075" spans="1:5" x14ac:dyDescent="0.2">
      <c r="A2075" t="s">
        <v>6332</v>
      </c>
      <c r="B2075" t="s">
        <v>6331</v>
      </c>
      <c r="C2075" t="s">
        <v>6330</v>
      </c>
      <c r="D2075" t="s">
        <v>6329</v>
      </c>
      <c r="E2075" t="s">
        <v>6328</v>
      </c>
    </row>
    <row r="2076" spans="1:5" x14ac:dyDescent="0.2">
      <c r="A2076" t="s">
        <v>17042</v>
      </c>
      <c r="B2076" t="s">
        <v>6327</v>
      </c>
      <c r="C2076" t="s">
        <v>6326</v>
      </c>
      <c r="D2076" t="s">
        <v>968</v>
      </c>
      <c r="E2076" t="s">
        <v>6325</v>
      </c>
    </row>
    <row r="2077" spans="1:5" x14ac:dyDescent="0.2">
      <c r="A2077" t="s">
        <v>6320</v>
      </c>
      <c r="B2077" t="s">
        <v>6319</v>
      </c>
      <c r="C2077" t="s">
        <v>6318</v>
      </c>
      <c r="D2077" t="s">
        <v>353</v>
      </c>
      <c r="E2077" t="s">
        <v>6314</v>
      </c>
    </row>
    <row r="2078" spans="1:5" x14ac:dyDescent="0.2">
      <c r="A2078" t="s">
        <v>6317</v>
      </c>
      <c r="B2078" t="s">
        <v>6316</v>
      </c>
      <c r="C2078" t="s">
        <v>6315</v>
      </c>
      <c r="D2078" t="s">
        <v>198</v>
      </c>
      <c r="E2078" t="s">
        <v>6314</v>
      </c>
    </row>
    <row r="2079" spans="1:5" x14ac:dyDescent="0.2">
      <c r="A2079" t="s">
        <v>6313</v>
      </c>
      <c r="B2079" t="s">
        <v>6312</v>
      </c>
      <c r="C2079" t="s">
        <v>6311</v>
      </c>
      <c r="D2079" t="s">
        <v>596</v>
      </c>
      <c r="E2079" t="s">
        <v>6310</v>
      </c>
    </row>
    <row r="2080" spans="1:5" x14ac:dyDescent="0.2">
      <c r="A2080" t="s">
        <v>6309</v>
      </c>
      <c r="B2080" t="s">
        <v>6308</v>
      </c>
      <c r="C2080" t="s">
        <v>6307</v>
      </c>
      <c r="D2080" t="s">
        <v>606</v>
      </c>
      <c r="E2080" t="s">
        <v>6306</v>
      </c>
    </row>
    <row r="2081" spans="1:5" x14ac:dyDescent="0.2">
      <c r="A2081" t="s">
        <v>6300</v>
      </c>
      <c r="B2081" t="s">
        <v>6299</v>
      </c>
      <c r="C2081" t="s">
        <v>6298</v>
      </c>
      <c r="D2081" t="s">
        <v>6297</v>
      </c>
      <c r="E2081" t="s">
        <v>6296</v>
      </c>
    </row>
    <row r="2082" spans="1:5" x14ac:dyDescent="0.2">
      <c r="A2082" t="s">
        <v>6295</v>
      </c>
      <c r="B2082" t="s">
        <v>6294</v>
      </c>
      <c r="C2082" t="s">
        <v>6293</v>
      </c>
      <c r="D2082" t="s">
        <v>6292</v>
      </c>
      <c r="E2082" t="s">
        <v>6284</v>
      </c>
    </row>
    <row r="2083" spans="1:5" x14ac:dyDescent="0.2">
      <c r="A2083" t="s">
        <v>6291</v>
      </c>
      <c r="B2083" t="s">
        <v>6290</v>
      </c>
      <c r="C2083" t="s">
        <v>6289</v>
      </c>
      <c r="D2083" t="s">
        <v>230</v>
      </c>
      <c r="E2083" t="s">
        <v>6284</v>
      </c>
    </row>
    <row r="2084" spans="1:5" x14ac:dyDescent="0.2">
      <c r="A2084" t="s">
        <v>6288</v>
      </c>
      <c r="B2084" t="s">
        <v>6287</v>
      </c>
      <c r="C2084" t="s">
        <v>6286</v>
      </c>
      <c r="D2084" t="s">
        <v>6285</v>
      </c>
      <c r="E2084" t="s">
        <v>6284</v>
      </c>
    </row>
    <row r="2085" spans="1:5" x14ac:dyDescent="0.2">
      <c r="A2085" t="s">
        <v>14704</v>
      </c>
      <c r="B2085" t="s">
        <v>14705</v>
      </c>
      <c r="C2085" t="s">
        <v>14706</v>
      </c>
      <c r="D2085" t="s">
        <v>2119</v>
      </c>
      <c r="E2085" t="s">
        <v>6284</v>
      </c>
    </row>
    <row r="2086" spans="1:5" x14ac:dyDescent="0.2">
      <c r="A2086" t="s">
        <v>6283</v>
      </c>
      <c r="B2086" t="s">
        <v>6282</v>
      </c>
      <c r="C2086" t="s">
        <v>6281</v>
      </c>
      <c r="D2086" t="s">
        <v>6280</v>
      </c>
      <c r="E2086" t="s">
        <v>6279</v>
      </c>
    </row>
    <row r="2087" spans="1:5" x14ac:dyDescent="0.2">
      <c r="A2087" t="s">
        <v>6278</v>
      </c>
      <c r="B2087" t="s">
        <v>6277</v>
      </c>
      <c r="C2087" t="s">
        <v>6276</v>
      </c>
      <c r="D2087" t="s">
        <v>634</v>
      </c>
      <c r="E2087" t="s">
        <v>6275</v>
      </c>
    </row>
    <row r="2088" spans="1:5" x14ac:dyDescent="0.2">
      <c r="A2088" t="s">
        <v>6274</v>
      </c>
      <c r="B2088" t="s">
        <v>6273</v>
      </c>
      <c r="C2088" t="s">
        <v>6272</v>
      </c>
      <c r="D2088" t="s">
        <v>107</v>
      </c>
      <c r="E2088" t="s">
        <v>6265</v>
      </c>
    </row>
    <row r="2089" spans="1:5" x14ac:dyDescent="0.2">
      <c r="A2089" t="s">
        <v>6271</v>
      </c>
      <c r="B2089" t="s">
        <v>6270</v>
      </c>
      <c r="C2089" t="s">
        <v>6269</v>
      </c>
      <c r="D2089" t="s">
        <v>539</v>
      </c>
      <c r="E2089" t="s">
        <v>6265</v>
      </c>
    </row>
    <row r="2090" spans="1:5" x14ac:dyDescent="0.2">
      <c r="A2090" t="s">
        <v>6268</v>
      </c>
      <c r="B2090" t="s">
        <v>6267</v>
      </c>
      <c r="C2090" t="s">
        <v>6266</v>
      </c>
      <c r="D2090" t="s">
        <v>103</v>
      </c>
      <c r="E2090" t="s">
        <v>6265</v>
      </c>
    </row>
    <row r="2091" spans="1:5" x14ac:dyDescent="0.2">
      <c r="A2091" t="s">
        <v>6264</v>
      </c>
      <c r="B2091" t="s">
        <v>6263</v>
      </c>
      <c r="C2091" t="s">
        <v>6262</v>
      </c>
      <c r="D2091" t="s">
        <v>248</v>
      </c>
      <c r="E2091" t="s">
        <v>6261</v>
      </c>
    </row>
    <row r="2092" spans="1:5" x14ac:dyDescent="0.2">
      <c r="A2092" t="s">
        <v>17453</v>
      </c>
      <c r="B2092" t="s">
        <v>17454</v>
      </c>
      <c r="C2092" t="s">
        <v>17455</v>
      </c>
      <c r="D2092" t="s">
        <v>12564</v>
      </c>
      <c r="E2092" t="s">
        <v>17456</v>
      </c>
    </row>
    <row r="2093" spans="1:5" x14ac:dyDescent="0.2">
      <c r="A2093" t="s">
        <v>6260</v>
      </c>
      <c r="B2093" t="s">
        <v>6259</v>
      </c>
      <c r="C2093" t="s">
        <v>6258</v>
      </c>
      <c r="D2093" t="s">
        <v>669</v>
      </c>
      <c r="E2093" t="s">
        <v>6257</v>
      </c>
    </row>
    <row r="2094" spans="1:5" x14ac:dyDescent="0.2">
      <c r="A2094" t="s">
        <v>17457</v>
      </c>
      <c r="B2094" t="s">
        <v>6256</v>
      </c>
      <c r="C2094" t="s">
        <v>17458</v>
      </c>
      <c r="D2094" t="s">
        <v>17459</v>
      </c>
      <c r="E2094" t="s">
        <v>6255</v>
      </c>
    </row>
    <row r="2095" spans="1:5" x14ac:dyDescent="0.2">
      <c r="A2095" t="s">
        <v>17279</v>
      </c>
      <c r="B2095" t="s">
        <v>6254</v>
      </c>
      <c r="C2095" t="s">
        <v>6253</v>
      </c>
      <c r="D2095" t="s">
        <v>726</v>
      </c>
      <c r="E2095" t="s">
        <v>6249</v>
      </c>
    </row>
    <row r="2096" spans="1:5" x14ac:dyDescent="0.2">
      <c r="A2096" t="s">
        <v>6252</v>
      </c>
      <c r="B2096" t="s">
        <v>6251</v>
      </c>
      <c r="C2096" t="s">
        <v>6250</v>
      </c>
      <c r="D2096" t="s">
        <v>3263</v>
      </c>
      <c r="E2096" t="s">
        <v>6249</v>
      </c>
    </row>
    <row r="2097" spans="1:5" x14ac:dyDescent="0.2">
      <c r="A2097" t="s">
        <v>17043</v>
      </c>
      <c r="B2097" t="s">
        <v>17044</v>
      </c>
      <c r="C2097" t="s">
        <v>17045</v>
      </c>
      <c r="D2097" t="s">
        <v>5073</v>
      </c>
      <c r="E2097" t="s">
        <v>17046</v>
      </c>
    </row>
    <row r="2098" spans="1:5" x14ac:dyDescent="0.2">
      <c r="A2098" t="s">
        <v>6248</v>
      </c>
      <c r="B2098" t="s">
        <v>6247</v>
      </c>
      <c r="C2098" t="s">
        <v>6246</v>
      </c>
      <c r="D2098" t="s">
        <v>363</v>
      </c>
      <c r="E2098" t="s">
        <v>6245</v>
      </c>
    </row>
    <row r="2099" spans="1:5" x14ac:dyDescent="0.2">
      <c r="A2099" t="s">
        <v>6244</v>
      </c>
      <c r="B2099" t="s">
        <v>6243</v>
      </c>
      <c r="C2099" t="s">
        <v>6242</v>
      </c>
      <c r="D2099" t="s">
        <v>6241</v>
      </c>
      <c r="E2099" t="s">
        <v>6240</v>
      </c>
    </row>
    <row r="2100" spans="1:5" x14ac:dyDescent="0.2">
      <c r="A2100" t="s">
        <v>6239</v>
      </c>
      <c r="B2100" t="s">
        <v>6238</v>
      </c>
      <c r="C2100" t="s">
        <v>6237</v>
      </c>
      <c r="D2100" t="s">
        <v>6236</v>
      </c>
      <c r="E2100" t="s">
        <v>6235</v>
      </c>
    </row>
    <row r="2101" spans="1:5" x14ac:dyDescent="0.2">
      <c r="A2101" t="s">
        <v>6234</v>
      </c>
      <c r="B2101" t="s">
        <v>6233</v>
      </c>
      <c r="C2101" t="s">
        <v>6232</v>
      </c>
      <c r="D2101" t="s">
        <v>6231</v>
      </c>
      <c r="E2101" t="s">
        <v>6227</v>
      </c>
    </row>
    <row r="2102" spans="1:5" x14ac:dyDescent="0.2">
      <c r="A2102" t="s">
        <v>6230</v>
      </c>
      <c r="B2102" t="s">
        <v>6229</v>
      </c>
      <c r="C2102" t="s">
        <v>6228</v>
      </c>
      <c r="D2102" t="s">
        <v>1875</v>
      </c>
      <c r="E2102" t="s">
        <v>6227</v>
      </c>
    </row>
    <row r="2103" spans="1:5" x14ac:dyDescent="0.2">
      <c r="A2103" t="s">
        <v>6226</v>
      </c>
      <c r="B2103" t="s">
        <v>6225</v>
      </c>
      <c r="C2103" t="s">
        <v>6224</v>
      </c>
      <c r="D2103" t="s">
        <v>655</v>
      </c>
      <c r="E2103" t="s">
        <v>6223</v>
      </c>
    </row>
    <row r="2104" spans="1:5" x14ac:dyDescent="0.2">
      <c r="A2104" t="s">
        <v>6222</v>
      </c>
      <c r="B2104" t="s">
        <v>6221</v>
      </c>
      <c r="C2104" t="s">
        <v>6220</v>
      </c>
      <c r="D2104" t="s">
        <v>4240</v>
      </c>
      <c r="E2104" t="s">
        <v>6219</v>
      </c>
    </row>
    <row r="2105" spans="1:5" x14ac:dyDescent="0.2">
      <c r="A2105" t="s">
        <v>6222</v>
      </c>
      <c r="B2105" t="s">
        <v>14353</v>
      </c>
      <c r="C2105" t="s">
        <v>6220</v>
      </c>
      <c r="D2105" t="s">
        <v>4240</v>
      </c>
      <c r="E2105" t="s">
        <v>6219</v>
      </c>
    </row>
    <row r="2106" spans="1:5" x14ac:dyDescent="0.2">
      <c r="A2106" t="s">
        <v>6218</v>
      </c>
      <c r="B2106" t="s">
        <v>6217</v>
      </c>
      <c r="C2106" t="s">
        <v>6216</v>
      </c>
      <c r="D2106" t="s">
        <v>322</v>
      </c>
      <c r="E2106" t="s">
        <v>6215</v>
      </c>
    </row>
    <row r="2107" spans="1:5" x14ac:dyDescent="0.2">
      <c r="A2107" t="s">
        <v>6214</v>
      </c>
      <c r="B2107" t="s">
        <v>6213</v>
      </c>
      <c r="C2107" t="s">
        <v>6212</v>
      </c>
      <c r="D2107" t="s">
        <v>4120</v>
      </c>
      <c r="E2107" t="s">
        <v>6211</v>
      </c>
    </row>
    <row r="2108" spans="1:5" x14ac:dyDescent="0.2">
      <c r="A2108" t="s">
        <v>6210</v>
      </c>
      <c r="B2108" t="s">
        <v>6209</v>
      </c>
      <c r="C2108" t="s">
        <v>6208</v>
      </c>
      <c r="D2108" t="s">
        <v>609</v>
      </c>
      <c r="E2108" t="s">
        <v>6207</v>
      </c>
    </row>
    <row r="2109" spans="1:5" x14ac:dyDescent="0.2">
      <c r="A2109" t="s">
        <v>6206</v>
      </c>
      <c r="B2109" t="s">
        <v>6205</v>
      </c>
      <c r="C2109" t="s">
        <v>6204</v>
      </c>
      <c r="D2109" t="s">
        <v>4211</v>
      </c>
      <c r="E2109" t="s">
        <v>6203</v>
      </c>
    </row>
    <row r="2110" spans="1:5" x14ac:dyDescent="0.2">
      <c r="A2110" t="s">
        <v>6202</v>
      </c>
      <c r="B2110" t="s">
        <v>6201</v>
      </c>
      <c r="C2110" t="s">
        <v>6200</v>
      </c>
      <c r="D2110" t="s">
        <v>5039</v>
      </c>
      <c r="E2110" t="s">
        <v>6199</v>
      </c>
    </row>
    <row r="2111" spans="1:5" x14ac:dyDescent="0.2">
      <c r="A2111" t="s">
        <v>6198</v>
      </c>
      <c r="B2111" t="s">
        <v>6197</v>
      </c>
      <c r="C2111" t="s">
        <v>6196</v>
      </c>
      <c r="D2111" t="s">
        <v>6195</v>
      </c>
      <c r="E2111" t="s">
        <v>6194</v>
      </c>
    </row>
    <row r="2112" spans="1:5" x14ac:dyDescent="0.2">
      <c r="A2112" t="s">
        <v>14707</v>
      </c>
      <c r="B2112" t="s">
        <v>14708</v>
      </c>
      <c r="C2112" t="s">
        <v>14709</v>
      </c>
      <c r="D2112" t="s">
        <v>1830</v>
      </c>
      <c r="E2112" t="s">
        <v>6189</v>
      </c>
    </row>
    <row r="2113" spans="1:5" x14ac:dyDescent="0.2">
      <c r="A2113" t="s">
        <v>6193</v>
      </c>
      <c r="B2113" t="s">
        <v>6192</v>
      </c>
      <c r="C2113" t="s">
        <v>6191</v>
      </c>
      <c r="D2113" t="s">
        <v>6190</v>
      </c>
      <c r="E2113" t="s">
        <v>6189</v>
      </c>
    </row>
    <row r="2114" spans="1:5" x14ac:dyDescent="0.2">
      <c r="A2114" t="s">
        <v>6188</v>
      </c>
      <c r="B2114" t="s">
        <v>6187</v>
      </c>
      <c r="C2114" t="s">
        <v>6186</v>
      </c>
      <c r="D2114" t="s">
        <v>577</v>
      </c>
      <c r="E2114" t="s">
        <v>6185</v>
      </c>
    </row>
    <row r="2115" spans="1:5" x14ac:dyDescent="0.2">
      <c r="A2115" t="s">
        <v>6184</v>
      </c>
      <c r="B2115" t="s">
        <v>6183</v>
      </c>
      <c r="C2115" t="s">
        <v>6182</v>
      </c>
      <c r="D2115" t="s">
        <v>1057</v>
      </c>
      <c r="E2115" t="s">
        <v>6181</v>
      </c>
    </row>
    <row r="2116" spans="1:5" x14ac:dyDescent="0.2">
      <c r="A2116" t="s">
        <v>6180</v>
      </c>
      <c r="B2116" t="s">
        <v>6179</v>
      </c>
      <c r="C2116" t="s">
        <v>6178</v>
      </c>
      <c r="D2116" t="s">
        <v>230</v>
      </c>
      <c r="E2116" t="s">
        <v>6177</v>
      </c>
    </row>
    <row r="2117" spans="1:5" x14ac:dyDescent="0.2">
      <c r="A2117" t="s">
        <v>14710</v>
      </c>
      <c r="B2117" t="s">
        <v>14711</v>
      </c>
      <c r="C2117" t="s">
        <v>14712</v>
      </c>
      <c r="D2117" t="s">
        <v>1108</v>
      </c>
      <c r="E2117" t="s">
        <v>14713</v>
      </c>
    </row>
    <row r="2118" spans="1:5" x14ac:dyDescent="0.2">
      <c r="A2118" t="s">
        <v>6176</v>
      </c>
      <c r="B2118" t="s">
        <v>6175</v>
      </c>
      <c r="C2118" t="s">
        <v>6174</v>
      </c>
      <c r="D2118" t="s">
        <v>253</v>
      </c>
      <c r="E2118" t="s">
        <v>6173</v>
      </c>
    </row>
    <row r="2119" spans="1:5" x14ac:dyDescent="0.2">
      <c r="A2119" t="s">
        <v>6172</v>
      </c>
      <c r="B2119" t="s">
        <v>6171</v>
      </c>
      <c r="C2119" t="s">
        <v>6170</v>
      </c>
      <c r="D2119" t="s">
        <v>6169</v>
      </c>
      <c r="E2119" t="s">
        <v>6165</v>
      </c>
    </row>
    <row r="2120" spans="1:5" x14ac:dyDescent="0.2">
      <c r="A2120" t="s">
        <v>6168</v>
      </c>
      <c r="B2120" t="s">
        <v>6167</v>
      </c>
      <c r="C2120" t="s">
        <v>6166</v>
      </c>
      <c r="D2120" t="s">
        <v>4943</v>
      </c>
      <c r="E2120" t="s">
        <v>6165</v>
      </c>
    </row>
    <row r="2121" spans="1:5" x14ac:dyDescent="0.2">
      <c r="A2121" t="s">
        <v>6164</v>
      </c>
      <c r="B2121" t="s">
        <v>6163</v>
      </c>
      <c r="C2121" t="s">
        <v>6162</v>
      </c>
      <c r="D2121" t="s">
        <v>1005</v>
      </c>
      <c r="E2121" t="s">
        <v>6161</v>
      </c>
    </row>
    <row r="2122" spans="1:5" x14ac:dyDescent="0.2">
      <c r="A2122" t="s">
        <v>6160</v>
      </c>
      <c r="B2122" t="s">
        <v>6159</v>
      </c>
      <c r="C2122" t="s">
        <v>6158</v>
      </c>
      <c r="D2122" t="s">
        <v>482</v>
      </c>
      <c r="E2122" t="s">
        <v>6157</v>
      </c>
    </row>
    <row r="2123" spans="1:5" x14ac:dyDescent="0.2">
      <c r="A2123" t="s">
        <v>6156</v>
      </c>
      <c r="B2123" t="s">
        <v>6155</v>
      </c>
      <c r="C2123" t="s">
        <v>6154</v>
      </c>
      <c r="D2123" t="s">
        <v>1608</v>
      </c>
      <c r="E2123" t="s">
        <v>4038</v>
      </c>
    </row>
    <row r="2124" spans="1:5" x14ac:dyDescent="0.2">
      <c r="A2124" t="s">
        <v>6153</v>
      </c>
      <c r="B2124" t="s">
        <v>6152</v>
      </c>
      <c r="C2124" t="s">
        <v>6151</v>
      </c>
      <c r="D2124" t="s">
        <v>6150</v>
      </c>
      <c r="E2124" t="s">
        <v>4038</v>
      </c>
    </row>
    <row r="2125" spans="1:5" x14ac:dyDescent="0.2">
      <c r="A2125" t="s">
        <v>6149</v>
      </c>
      <c r="B2125" t="s">
        <v>6148</v>
      </c>
      <c r="C2125" t="s">
        <v>6147</v>
      </c>
      <c r="D2125" t="s">
        <v>6146</v>
      </c>
      <c r="E2125" t="s">
        <v>4038</v>
      </c>
    </row>
    <row r="2126" spans="1:5" x14ac:dyDescent="0.2">
      <c r="A2126" t="s">
        <v>6145</v>
      </c>
      <c r="B2126" t="s">
        <v>6144</v>
      </c>
      <c r="C2126" t="s">
        <v>6143</v>
      </c>
      <c r="D2126" t="s">
        <v>1180</v>
      </c>
      <c r="E2126" t="s">
        <v>4038</v>
      </c>
    </row>
    <row r="2127" spans="1:5" x14ac:dyDescent="0.2">
      <c r="A2127" t="s">
        <v>6142</v>
      </c>
      <c r="B2127" t="s">
        <v>6141</v>
      </c>
      <c r="C2127" t="s">
        <v>6140</v>
      </c>
      <c r="D2127" t="s">
        <v>103</v>
      </c>
      <c r="E2127" t="s">
        <v>4038</v>
      </c>
    </row>
    <row r="2128" spans="1:5" x14ac:dyDescent="0.2">
      <c r="A2128" t="s">
        <v>17047</v>
      </c>
      <c r="B2128" t="s">
        <v>6139</v>
      </c>
      <c r="C2128" t="s">
        <v>6138</v>
      </c>
      <c r="D2128" t="s">
        <v>577</v>
      </c>
      <c r="E2128" t="s">
        <v>4038</v>
      </c>
    </row>
    <row r="2129" spans="1:5" x14ac:dyDescent="0.2">
      <c r="A2129" t="s">
        <v>6137</v>
      </c>
      <c r="B2129" t="s">
        <v>6136</v>
      </c>
      <c r="C2129" t="s">
        <v>6135</v>
      </c>
      <c r="D2129" t="s">
        <v>248</v>
      </c>
      <c r="E2129" t="s">
        <v>4038</v>
      </c>
    </row>
    <row r="2130" spans="1:5" x14ac:dyDescent="0.2">
      <c r="A2130" t="s">
        <v>6134</v>
      </c>
      <c r="B2130" t="s">
        <v>6133</v>
      </c>
      <c r="C2130" t="s">
        <v>6132</v>
      </c>
      <c r="D2130" t="s">
        <v>6131</v>
      </c>
      <c r="E2130" t="s">
        <v>6114</v>
      </c>
    </row>
    <row r="2131" spans="1:5" x14ac:dyDescent="0.2">
      <c r="A2131" t="s">
        <v>6127</v>
      </c>
      <c r="B2131" t="s">
        <v>6126</v>
      </c>
      <c r="C2131" t="s">
        <v>6125</v>
      </c>
      <c r="D2131" t="s">
        <v>3684</v>
      </c>
      <c r="E2131" t="s">
        <v>6114</v>
      </c>
    </row>
    <row r="2132" spans="1:5" x14ac:dyDescent="0.2">
      <c r="A2132" t="s">
        <v>6124</v>
      </c>
      <c r="B2132" t="s">
        <v>6123</v>
      </c>
      <c r="C2132" t="s">
        <v>6122</v>
      </c>
      <c r="D2132" t="s">
        <v>6121</v>
      </c>
      <c r="E2132" t="s">
        <v>6114</v>
      </c>
    </row>
    <row r="2133" spans="1:5" x14ac:dyDescent="0.2">
      <c r="A2133" t="s">
        <v>6120</v>
      </c>
      <c r="B2133" t="s">
        <v>6119</v>
      </c>
      <c r="C2133" t="s">
        <v>6118</v>
      </c>
      <c r="D2133" t="s">
        <v>4885</v>
      </c>
      <c r="E2133" t="s">
        <v>6114</v>
      </c>
    </row>
    <row r="2134" spans="1:5" x14ac:dyDescent="0.2">
      <c r="A2134" t="s">
        <v>6117</v>
      </c>
      <c r="B2134" t="s">
        <v>6116</v>
      </c>
      <c r="C2134" t="s">
        <v>6115</v>
      </c>
      <c r="D2134" t="s">
        <v>1530</v>
      </c>
      <c r="E2134" t="s">
        <v>6114</v>
      </c>
    </row>
    <row r="2135" spans="1:5" x14ac:dyDescent="0.2">
      <c r="A2135" t="s">
        <v>6113</v>
      </c>
      <c r="B2135" t="s">
        <v>6112</v>
      </c>
      <c r="C2135" t="s">
        <v>6111</v>
      </c>
      <c r="D2135" t="s">
        <v>2725</v>
      </c>
      <c r="E2135" t="s">
        <v>6110</v>
      </c>
    </row>
    <row r="2136" spans="1:5" x14ac:dyDescent="0.2">
      <c r="A2136" t="s">
        <v>6109</v>
      </c>
      <c r="B2136" t="s">
        <v>6108</v>
      </c>
      <c r="C2136" t="s">
        <v>6107</v>
      </c>
      <c r="D2136" t="s">
        <v>6106</v>
      </c>
      <c r="E2136" t="s">
        <v>6105</v>
      </c>
    </row>
    <row r="2137" spans="1:5" x14ac:dyDescent="0.2">
      <c r="A2137" t="s">
        <v>6102</v>
      </c>
      <c r="B2137" t="s">
        <v>6101</v>
      </c>
      <c r="C2137" t="s">
        <v>6100</v>
      </c>
      <c r="D2137" t="s">
        <v>6099</v>
      </c>
      <c r="E2137" t="s">
        <v>6098</v>
      </c>
    </row>
    <row r="2138" spans="1:5" x14ac:dyDescent="0.2">
      <c r="A2138" t="s">
        <v>6097</v>
      </c>
      <c r="B2138" t="s">
        <v>6096</v>
      </c>
      <c r="C2138" t="s">
        <v>6095</v>
      </c>
      <c r="D2138" t="s">
        <v>6094</v>
      </c>
      <c r="E2138" t="s">
        <v>1018</v>
      </c>
    </row>
    <row r="2139" spans="1:5" x14ac:dyDescent="0.2">
      <c r="A2139" t="s">
        <v>6093</v>
      </c>
      <c r="B2139" t="s">
        <v>6092</v>
      </c>
      <c r="C2139" t="s">
        <v>6091</v>
      </c>
      <c r="D2139" t="s">
        <v>89</v>
      </c>
      <c r="E2139" t="s">
        <v>1018</v>
      </c>
    </row>
    <row r="2140" spans="1:5" x14ac:dyDescent="0.2">
      <c r="A2140" t="s">
        <v>6090</v>
      </c>
      <c r="B2140" t="s">
        <v>6089</v>
      </c>
      <c r="C2140" t="s">
        <v>6088</v>
      </c>
      <c r="D2140" t="s">
        <v>6087</v>
      </c>
      <c r="E2140" t="s">
        <v>6086</v>
      </c>
    </row>
    <row r="2141" spans="1:5" x14ac:dyDescent="0.2">
      <c r="A2141" t="s">
        <v>17460</v>
      </c>
      <c r="B2141" t="s">
        <v>6104</v>
      </c>
      <c r="C2141" t="s">
        <v>17461</v>
      </c>
      <c r="D2141" t="s">
        <v>6103</v>
      </c>
      <c r="E2141" t="s">
        <v>17462</v>
      </c>
    </row>
    <row r="2142" spans="1:5" x14ac:dyDescent="0.2">
      <c r="A2142" t="s">
        <v>6085</v>
      </c>
      <c r="B2142" t="s">
        <v>6084</v>
      </c>
      <c r="C2142" t="s">
        <v>6083</v>
      </c>
      <c r="D2142" t="s">
        <v>248</v>
      </c>
      <c r="E2142" t="s">
        <v>6082</v>
      </c>
    </row>
    <row r="2143" spans="1:5" x14ac:dyDescent="0.2">
      <c r="A2143" t="s">
        <v>6081</v>
      </c>
      <c r="B2143" t="s">
        <v>6080</v>
      </c>
      <c r="C2143" t="s">
        <v>6079</v>
      </c>
      <c r="D2143" t="s">
        <v>6078</v>
      </c>
      <c r="E2143" t="s">
        <v>6077</v>
      </c>
    </row>
    <row r="2144" spans="1:5" x14ac:dyDescent="0.2">
      <c r="A2144" t="s">
        <v>6076</v>
      </c>
      <c r="B2144" t="s">
        <v>6075</v>
      </c>
      <c r="C2144" t="s">
        <v>6074</v>
      </c>
      <c r="D2144" t="s">
        <v>6073</v>
      </c>
      <c r="E2144" t="s">
        <v>6072</v>
      </c>
    </row>
    <row r="2145" spans="1:5" x14ac:dyDescent="0.2">
      <c r="A2145" t="s">
        <v>6071</v>
      </c>
      <c r="B2145" t="s">
        <v>6070</v>
      </c>
      <c r="C2145" t="s">
        <v>6069</v>
      </c>
      <c r="D2145" t="s">
        <v>1791</v>
      </c>
      <c r="E2145" t="s">
        <v>6068</v>
      </c>
    </row>
    <row r="2146" spans="1:5" x14ac:dyDescent="0.2">
      <c r="A2146" t="s">
        <v>6067</v>
      </c>
      <c r="B2146" t="s">
        <v>6066</v>
      </c>
      <c r="C2146" t="s">
        <v>6065</v>
      </c>
      <c r="D2146" t="s">
        <v>129</v>
      </c>
      <c r="E2146" t="s">
        <v>6064</v>
      </c>
    </row>
    <row r="2147" spans="1:5" x14ac:dyDescent="0.2">
      <c r="A2147" t="s">
        <v>6063</v>
      </c>
      <c r="B2147" t="s">
        <v>6062</v>
      </c>
      <c r="C2147" t="s">
        <v>6061</v>
      </c>
      <c r="D2147" t="s">
        <v>6060</v>
      </c>
      <c r="E2147" t="s">
        <v>6056</v>
      </c>
    </row>
    <row r="2148" spans="1:5" x14ac:dyDescent="0.2">
      <c r="A2148" t="s">
        <v>6059</v>
      </c>
      <c r="B2148" t="s">
        <v>6058</v>
      </c>
      <c r="C2148" t="s">
        <v>6057</v>
      </c>
      <c r="D2148" t="s">
        <v>211</v>
      </c>
      <c r="E2148" t="s">
        <v>6056</v>
      </c>
    </row>
    <row r="2149" spans="1:5" x14ac:dyDescent="0.2">
      <c r="A2149" t="s">
        <v>6055</v>
      </c>
      <c r="B2149" t="s">
        <v>6054</v>
      </c>
      <c r="C2149" t="s">
        <v>6053</v>
      </c>
      <c r="D2149" t="s">
        <v>6052</v>
      </c>
      <c r="E2149" t="s">
        <v>6051</v>
      </c>
    </row>
    <row r="2150" spans="1:5" x14ac:dyDescent="0.2">
      <c r="A2150" t="s">
        <v>6050</v>
      </c>
      <c r="B2150" t="s">
        <v>6049</v>
      </c>
      <c r="C2150" t="s">
        <v>6048</v>
      </c>
      <c r="D2150" t="s">
        <v>107</v>
      </c>
      <c r="E2150" t="s">
        <v>6047</v>
      </c>
    </row>
    <row r="2151" spans="1:5" x14ac:dyDescent="0.2">
      <c r="A2151" t="s">
        <v>6046</v>
      </c>
      <c r="B2151" t="s">
        <v>6045</v>
      </c>
      <c r="C2151" t="s">
        <v>6044</v>
      </c>
      <c r="D2151" t="s">
        <v>6043</v>
      </c>
      <c r="E2151" t="s">
        <v>6042</v>
      </c>
    </row>
    <row r="2152" spans="1:5" x14ac:dyDescent="0.2">
      <c r="A2152" t="s">
        <v>6041</v>
      </c>
      <c r="B2152" t="s">
        <v>6040</v>
      </c>
      <c r="C2152" t="s">
        <v>6039</v>
      </c>
      <c r="D2152" t="s">
        <v>107</v>
      </c>
      <c r="E2152" t="s">
        <v>6035</v>
      </c>
    </row>
    <row r="2153" spans="1:5" x14ac:dyDescent="0.2">
      <c r="A2153" t="s">
        <v>6038</v>
      </c>
      <c r="B2153" t="s">
        <v>6037</v>
      </c>
      <c r="C2153" t="s">
        <v>6036</v>
      </c>
      <c r="D2153" t="s">
        <v>543</v>
      </c>
      <c r="E2153" t="s">
        <v>6035</v>
      </c>
    </row>
    <row r="2154" spans="1:5" x14ac:dyDescent="0.2">
      <c r="A2154" t="s">
        <v>14714</v>
      </c>
      <c r="B2154" t="s">
        <v>14715</v>
      </c>
      <c r="C2154" t="s">
        <v>14716</v>
      </c>
      <c r="D2154" t="s">
        <v>147</v>
      </c>
      <c r="E2154" t="s">
        <v>14717</v>
      </c>
    </row>
    <row r="2155" spans="1:5" x14ac:dyDescent="0.2">
      <c r="A2155" t="s">
        <v>6034</v>
      </c>
      <c r="B2155" t="s">
        <v>6033</v>
      </c>
      <c r="C2155" t="s">
        <v>6032</v>
      </c>
      <c r="D2155" t="s">
        <v>669</v>
      </c>
      <c r="E2155" t="s">
        <v>6031</v>
      </c>
    </row>
    <row r="2156" spans="1:5" x14ac:dyDescent="0.2">
      <c r="A2156" t="s">
        <v>6026</v>
      </c>
      <c r="B2156" t="s">
        <v>6025</v>
      </c>
      <c r="C2156" t="s">
        <v>6024</v>
      </c>
      <c r="D2156" t="s">
        <v>6023</v>
      </c>
      <c r="E2156" t="s">
        <v>6022</v>
      </c>
    </row>
    <row r="2157" spans="1:5" x14ac:dyDescent="0.2">
      <c r="A2157" t="s">
        <v>6030</v>
      </c>
      <c r="B2157" t="s">
        <v>6029</v>
      </c>
      <c r="C2157" t="s">
        <v>17463</v>
      </c>
      <c r="D2157" t="s">
        <v>6028</v>
      </c>
      <c r="E2157" t="s">
        <v>6027</v>
      </c>
    </row>
    <row r="2158" spans="1:5" x14ac:dyDescent="0.2">
      <c r="A2158" t="s">
        <v>6021</v>
      </c>
      <c r="B2158" t="s">
        <v>6020</v>
      </c>
      <c r="C2158" t="s">
        <v>6019</v>
      </c>
      <c r="D2158" t="s">
        <v>282</v>
      </c>
      <c r="E2158" t="s">
        <v>6018</v>
      </c>
    </row>
    <row r="2159" spans="1:5" x14ac:dyDescent="0.2">
      <c r="A2159" t="s">
        <v>6017</v>
      </c>
      <c r="B2159" t="s">
        <v>6016</v>
      </c>
      <c r="C2159" t="s">
        <v>6015</v>
      </c>
      <c r="D2159" t="s">
        <v>6014</v>
      </c>
      <c r="E2159" t="s">
        <v>6013</v>
      </c>
    </row>
    <row r="2160" spans="1:5" x14ac:dyDescent="0.2">
      <c r="A2160" t="s">
        <v>6012</v>
      </c>
      <c r="B2160" t="s">
        <v>6011</v>
      </c>
      <c r="C2160" t="s">
        <v>6010</v>
      </c>
      <c r="D2160" t="s">
        <v>577</v>
      </c>
      <c r="E2160" t="s">
        <v>6009</v>
      </c>
    </row>
    <row r="2161" spans="1:5" x14ac:dyDescent="0.2">
      <c r="A2161" t="s">
        <v>6008</v>
      </c>
      <c r="B2161" t="s">
        <v>6007</v>
      </c>
      <c r="C2161" t="s">
        <v>6006</v>
      </c>
      <c r="D2161" t="s">
        <v>5997</v>
      </c>
      <c r="E2161" t="s">
        <v>6005</v>
      </c>
    </row>
    <row r="2162" spans="1:5" x14ac:dyDescent="0.2">
      <c r="A2162" t="s">
        <v>6004</v>
      </c>
      <c r="B2162" t="s">
        <v>6003</v>
      </c>
      <c r="C2162" t="s">
        <v>6002</v>
      </c>
      <c r="D2162" t="s">
        <v>677</v>
      </c>
      <c r="E2162" t="s">
        <v>6001</v>
      </c>
    </row>
    <row r="2163" spans="1:5" x14ac:dyDescent="0.2">
      <c r="A2163" t="s">
        <v>6000</v>
      </c>
      <c r="B2163" t="s">
        <v>5999</v>
      </c>
      <c r="C2163" t="s">
        <v>5998</v>
      </c>
      <c r="D2163" t="s">
        <v>5997</v>
      </c>
      <c r="E2163" t="s">
        <v>5996</v>
      </c>
    </row>
    <row r="2164" spans="1:5" x14ac:dyDescent="0.2">
      <c r="A2164" t="s">
        <v>5995</v>
      </c>
      <c r="B2164" t="s">
        <v>5994</v>
      </c>
      <c r="C2164" t="s">
        <v>5993</v>
      </c>
      <c r="D2164" t="s">
        <v>147</v>
      </c>
      <c r="E2164" t="s">
        <v>5992</v>
      </c>
    </row>
    <row r="2165" spans="1:5" x14ac:dyDescent="0.2">
      <c r="A2165" t="s">
        <v>17280</v>
      </c>
      <c r="B2165" t="s">
        <v>14718</v>
      </c>
      <c r="C2165" t="s">
        <v>14719</v>
      </c>
      <c r="D2165" t="s">
        <v>374</v>
      </c>
      <c r="E2165" t="s">
        <v>5991</v>
      </c>
    </row>
    <row r="2166" spans="1:5" x14ac:dyDescent="0.2">
      <c r="A2166" t="s">
        <v>5990</v>
      </c>
      <c r="B2166" t="s">
        <v>5989</v>
      </c>
      <c r="C2166" t="s">
        <v>5988</v>
      </c>
      <c r="D2166" t="s">
        <v>692</v>
      </c>
      <c r="E2166" t="s">
        <v>5987</v>
      </c>
    </row>
    <row r="2167" spans="1:5" x14ac:dyDescent="0.2">
      <c r="A2167" t="s">
        <v>5986</v>
      </c>
      <c r="B2167" t="s">
        <v>5985</v>
      </c>
      <c r="C2167" t="s">
        <v>5984</v>
      </c>
      <c r="D2167" t="s">
        <v>5983</v>
      </c>
      <c r="E2167" t="s">
        <v>5982</v>
      </c>
    </row>
    <row r="2168" spans="1:5" x14ac:dyDescent="0.2">
      <c r="A2168" t="s">
        <v>17048</v>
      </c>
      <c r="B2168" t="s">
        <v>5981</v>
      </c>
      <c r="C2168" t="s">
        <v>5980</v>
      </c>
      <c r="D2168" t="s">
        <v>1898</v>
      </c>
      <c r="E2168" t="s">
        <v>5979</v>
      </c>
    </row>
    <row r="2169" spans="1:5" x14ac:dyDescent="0.2">
      <c r="A2169" t="s">
        <v>5978</v>
      </c>
      <c r="B2169" t="s">
        <v>5977</v>
      </c>
      <c r="C2169" t="s">
        <v>5976</v>
      </c>
      <c r="D2169" t="s">
        <v>253</v>
      </c>
      <c r="E2169" t="s">
        <v>5975</v>
      </c>
    </row>
    <row r="2170" spans="1:5" x14ac:dyDescent="0.2">
      <c r="A2170" t="s">
        <v>5974</v>
      </c>
      <c r="B2170" t="s">
        <v>5973</v>
      </c>
      <c r="C2170" t="s">
        <v>5972</v>
      </c>
      <c r="D2170" t="s">
        <v>847</v>
      </c>
      <c r="E2170" t="s">
        <v>5971</v>
      </c>
    </row>
    <row r="2171" spans="1:5" x14ac:dyDescent="0.2">
      <c r="A2171" t="s">
        <v>5970</v>
      </c>
      <c r="B2171" t="s">
        <v>5969</v>
      </c>
      <c r="C2171" t="s">
        <v>5968</v>
      </c>
      <c r="D2171" t="s">
        <v>5967</v>
      </c>
      <c r="E2171" t="s">
        <v>5966</v>
      </c>
    </row>
    <row r="2172" spans="1:5" x14ac:dyDescent="0.2">
      <c r="A2172" t="s">
        <v>5965</v>
      </c>
      <c r="B2172" t="s">
        <v>5964</v>
      </c>
      <c r="C2172" t="s">
        <v>5963</v>
      </c>
      <c r="D2172" t="s">
        <v>482</v>
      </c>
      <c r="E2172" t="s">
        <v>5959</v>
      </c>
    </row>
    <row r="2173" spans="1:5" x14ac:dyDescent="0.2">
      <c r="A2173" t="s">
        <v>5962</v>
      </c>
      <c r="B2173" t="s">
        <v>5961</v>
      </c>
      <c r="C2173" t="s">
        <v>5960</v>
      </c>
      <c r="D2173" t="s">
        <v>508</v>
      </c>
      <c r="E2173" t="s">
        <v>5959</v>
      </c>
    </row>
    <row r="2174" spans="1:5" x14ac:dyDescent="0.2">
      <c r="A2174" t="s">
        <v>5958</v>
      </c>
      <c r="B2174" t="s">
        <v>5957</v>
      </c>
      <c r="C2174" t="s">
        <v>5956</v>
      </c>
      <c r="D2174" t="s">
        <v>123</v>
      </c>
      <c r="E2174" t="s">
        <v>5955</v>
      </c>
    </row>
    <row r="2175" spans="1:5" x14ac:dyDescent="0.2">
      <c r="A2175" t="s">
        <v>5954</v>
      </c>
      <c r="B2175" t="s">
        <v>5953</v>
      </c>
      <c r="C2175" t="s">
        <v>5952</v>
      </c>
      <c r="D2175" t="s">
        <v>5951</v>
      </c>
      <c r="E2175" t="s">
        <v>5946</v>
      </c>
    </row>
    <row r="2176" spans="1:5" x14ac:dyDescent="0.2">
      <c r="A2176" t="s">
        <v>5950</v>
      </c>
      <c r="B2176" t="s">
        <v>5949</v>
      </c>
      <c r="C2176" t="s">
        <v>5948</v>
      </c>
      <c r="D2176" t="s">
        <v>5947</v>
      </c>
      <c r="E2176" t="s">
        <v>5946</v>
      </c>
    </row>
    <row r="2177" spans="1:5" x14ac:dyDescent="0.2">
      <c r="A2177" t="s">
        <v>5945</v>
      </c>
      <c r="B2177" t="s">
        <v>5944</v>
      </c>
      <c r="C2177" t="s">
        <v>5943</v>
      </c>
      <c r="D2177" t="s">
        <v>1045</v>
      </c>
      <c r="E2177" t="s">
        <v>5942</v>
      </c>
    </row>
    <row r="2178" spans="1:5" x14ac:dyDescent="0.2">
      <c r="A2178" t="s">
        <v>5941</v>
      </c>
      <c r="B2178" t="s">
        <v>5940</v>
      </c>
      <c r="C2178" t="s">
        <v>5939</v>
      </c>
      <c r="D2178" t="s">
        <v>692</v>
      </c>
      <c r="E2178" t="s">
        <v>5938</v>
      </c>
    </row>
    <row r="2179" spans="1:5" x14ac:dyDescent="0.2">
      <c r="A2179" t="s">
        <v>5937</v>
      </c>
      <c r="B2179" t="s">
        <v>5936</v>
      </c>
      <c r="C2179" t="s">
        <v>5935</v>
      </c>
      <c r="D2179" t="s">
        <v>230</v>
      </c>
      <c r="E2179" t="s">
        <v>5934</v>
      </c>
    </row>
    <row r="2180" spans="1:5" x14ac:dyDescent="0.2">
      <c r="A2180" t="s">
        <v>5933</v>
      </c>
      <c r="B2180" t="s">
        <v>5932</v>
      </c>
      <c r="C2180" t="s">
        <v>5931</v>
      </c>
      <c r="D2180" t="s">
        <v>478</v>
      </c>
      <c r="E2180" t="s">
        <v>5930</v>
      </c>
    </row>
    <row r="2181" spans="1:5" x14ac:dyDescent="0.2">
      <c r="A2181" t="s">
        <v>5929</v>
      </c>
      <c r="B2181" t="s">
        <v>5928</v>
      </c>
      <c r="C2181" t="s">
        <v>5927</v>
      </c>
      <c r="D2181" t="s">
        <v>847</v>
      </c>
      <c r="E2181" t="s">
        <v>5926</v>
      </c>
    </row>
    <row r="2182" spans="1:5" x14ac:dyDescent="0.2">
      <c r="A2182" t="s">
        <v>17049</v>
      </c>
      <c r="B2182" t="s">
        <v>17050</v>
      </c>
      <c r="C2182" t="s">
        <v>17051</v>
      </c>
      <c r="D2182" t="s">
        <v>127</v>
      </c>
      <c r="E2182" t="s">
        <v>17052</v>
      </c>
    </row>
    <row r="2183" spans="1:5" x14ac:dyDescent="0.2">
      <c r="A2183" t="s">
        <v>5925</v>
      </c>
      <c r="B2183" t="s">
        <v>5924</v>
      </c>
      <c r="C2183" t="s">
        <v>5923</v>
      </c>
      <c r="D2183" t="s">
        <v>258</v>
      </c>
      <c r="E2183" t="s">
        <v>5922</v>
      </c>
    </row>
    <row r="2184" spans="1:5" x14ac:dyDescent="0.2">
      <c r="A2184" t="s">
        <v>5921</v>
      </c>
      <c r="B2184" t="s">
        <v>5920</v>
      </c>
      <c r="C2184" t="s">
        <v>5919</v>
      </c>
      <c r="D2184" t="s">
        <v>5918</v>
      </c>
      <c r="E2184" t="s">
        <v>5917</v>
      </c>
    </row>
    <row r="2185" spans="1:5" x14ac:dyDescent="0.2">
      <c r="A2185" t="s">
        <v>5916</v>
      </c>
      <c r="B2185" t="s">
        <v>5915</v>
      </c>
      <c r="C2185" t="s">
        <v>5914</v>
      </c>
      <c r="D2185" t="s">
        <v>478</v>
      </c>
      <c r="E2185" t="s">
        <v>5913</v>
      </c>
    </row>
    <row r="2186" spans="1:5" x14ac:dyDescent="0.2">
      <c r="A2186" t="s">
        <v>5912</v>
      </c>
      <c r="B2186" t="s">
        <v>5911</v>
      </c>
      <c r="C2186" t="s">
        <v>5910</v>
      </c>
      <c r="D2186" t="s">
        <v>1713</v>
      </c>
      <c r="E2186" t="s">
        <v>5906</v>
      </c>
    </row>
    <row r="2187" spans="1:5" x14ac:dyDescent="0.2">
      <c r="A2187" t="s">
        <v>5909</v>
      </c>
      <c r="B2187" t="s">
        <v>5908</v>
      </c>
      <c r="C2187" t="s">
        <v>5907</v>
      </c>
      <c r="D2187" t="s">
        <v>581</v>
      </c>
      <c r="E2187" t="s">
        <v>5906</v>
      </c>
    </row>
    <row r="2188" spans="1:5" x14ac:dyDescent="0.2">
      <c r="A2188" t="s">
        <v>17464</v>
      </c>
      <c r="B2188" t="s">
        <v>17465</v>
      </c>
      <c r="C2188" t="s">
        <v>17466</v>
      </c>
      <c r="D2188" t="s">
        <v>1367</v>
      </c>
      <c r="E2188" t="s">
        <v>17467</v>
      </c>
    </row>
    <row r="2189" spans="1:5" x14ac:dyDescent="0.2">
      <c r="A2189" t="s">
        <v>5905</v>
      </c>
      <c r="B2189" t="s">
        <v>5904</v>
      </c>
      <c r="C2189" t="s">
        <v>5903</v>
      </c>
      <c r="D2189" t="s">
        <v>5902</v>
      </c>
      <c r="E2189" t="s">
        <v>5901</v>
      </c>
    </row>
    <row r="2190" spans="1:5" x14ac:dyDescent="0.2">
      <c r="A2190" t="s">
        <v>5900</v>
      </c>
      <c r="B2190" t="s">
        <v>5899</v>
      </c>
      <c r="C2190" t="s">
        <v>5898</v>
      </c>
      <c r="D2190" t="s">
        <v>230</v>
      </c>
      <c r="E2190" t="s">
        <v>5897</v>
      </c>
    </row>
    <row r="2191" spans="1:5" x14ac:dyDescent="0.2">
      <c r="A2191" t="s">
        <v>5896</v>
      </c>
      <c r="B2191" t="s">
        <v>5895</v>
      </c>
      <c r="C2191" t="s">
        <v>5894</v>
      </c>
      <c r="D2191" t="s">
        <v>4686</v>
      </c>
      <c r="E2191" t="s">
        <v>5893</v>
      </c>
    </row>
    <row r="2192" spans="1:5" x14ac:dyDescent="0.2">
      <c r="A2192" t="s">
        <v>5892</v>
      </c>
      <c r="B2192" t="s">
        <v>5891</v>
      </c>
      <c r="C2192" t="s">
        <v>5890</v>
      </c>
      <c r="D2192" t="s">
        <v>248</v>
      </c>
      <c r="E2192" t="s">
        <v>5889</v>
      </c>
    </row>
    <row r="2193" spans="1:5" x14ac:dyDescent="0.2">
      <c r="A2193" t="s">
        <v>5888</v>
      </c>
      <c r="B2193" t="s">
        <v>5887</v>
      </c>
      <c r="C2193" t="s">
        <v>5886</v>
      </c>
      <c r="D2193" t="s">
        <v>315</v>
      </c>
      <c r="E2193" t="s">
        <v>5885</v>
      </c>
    </row>
    <row r="2194" spans="1:5" x14ac:dyDescent="0.2">
      <c r="A2194" t="s">
        <v>5884</v>
      </c>
      <c r="B2194" t="s">
        <v>5883</v>
      </c>
      <c r="C2194" t="s">
        <v>5882</v>
      </c>
      <c r="D2194" t="s">
        <v>282</v>
      </c>
      <c r="E2194" t="s">
        <v>5881</v>
      </c>
    </row>
    <row r="2195" spans="1:5" x14ac:dyDescent="0.2">
      <c r="A2195" t="s">
        <v>17468</v>
      </c>
      <c r="B2195" t="s">
        <v>17469</v>
      </c>
      <c r="C2195" t="s">
        <v>17470</v>
      </c>
      <c r="D2195" t="s">
        <v>173</v>
      </c>
      <c r="E2195" t="s">
        <v>5881</v>
      </c>
    </row>
    <row r="2196" spans="1:5" x14ac:dyDescent="0.2">
      <c r="A2196" t="s">
        <v>5880</v>
      </c>
      <c r="B2196" t="s">
        <v>5879</v>
      </c>
      <c r="C2196" t="s">
        <v>5878</v>
      </c>
      <c r="D2196" t="s">
        <v>248</v>
      </c>
      <c r="E2196" t="s">
        <v>5873</v>
      </c>
    </row>
    <row r="2197" spans="1:5" x14ac:dyDescent="0.2">
      <c r="A2197" t="s">
        <v>5877</v>
      </c>
      <c r="B2197" t="s">
        <v>5876</v>
      </c>
      <c r="C2197" t="s">
        <v>5875</v>
      </c>
      <c r="D2197" t="s">
        <v>5874</v>
      </c>
      <c r="E2197" t="s">
        <v>5873</v>
      </c>
    </row>
    <row r="2198" spans="1:5" x14ac:dyDescent="0.2">
      <c r="A2198" t="s">
        <v>5872</v>
      </c>
      <c r="B2198" t="s">
        <v>5871</v>
      </c>
      <c r="C2198" t="s">
        <v>5870</v>
      </c>
      <c r="D2198" t="s">
        <v>152</v>
      </c>
      <c r="E2198" t="s">
        <v>5869</v>
      </c>
    </row>
    <row r="2199" spans="1:5" x14ac:dyDescent="0.2">
      <c r="A2199" t="s">
        <v>5868</v>
      </c>
      <c r="B2199" t="s">
        <v>5867</v>
      </c>
      <c r="C2199" t="s">
        <v>5866</v>
      </c>
      <c r="D2199" t="s">
        <v>129</v>
      </c>
      <c r="E2199" t="s">
        <v>5865</v>
      </c>
    </row>
    <row r="2200" spans="1:5" x14ac:dyDescent="0.2">
      <c r="A2200" t="s">
        <v>5860</v>
      </c>
      <c r="B2200" t="s">
        <v>5859</v>
      </c>
      <c r="C2200" t="s">
        <v>5858</v>
      </c>
      <c r="D2200" t="s">
        <v>557</v>
      </c>
      <c r="E2200" t="s">
        <v>5857</v>
      </c>
    </row>
    <row r="2201" spans="1:5" x14ac:dyDescent="0.2">
      <c r="A2201" t="s">
        <v>5856</v>
      </c>
      <c r="B2201" t="s">
        <v>5855</v>
      </c>
      <c r="C2201" t="s">
        <v>5854</v>
      </c>
      <c r="D2201" t="s">
        <v>609</v>
      </c>
      <c r="E2201" t="s">
        <v>5853</v>
      </c>
    </row>
    <row r="2202" spans="1:5" x14ac:dyDescent="0.2">
      <c r="A2202" t="s">
        <v>5852</v>
      </c>
      <c r="B2202" t="s">
        <v>5851</v>
      </c>
      <c r="C2202" t="s">
        <v>5850</v>
      </c>
      <c r="D2202" t="s">
        <v>508</v>
      </c>
      <c r="E2202" t="s">
        <v>5849</v>
      </c>
    </row>
    <row r="2203" spans="1:5" x14ac:dyDescent="0.2">
      <c r="A2203" t="s">
        <v>5848</v>
      </c>
      <c r="B2203" t="s">
        <v>5847</v>
      </c>
      <c r="C2203" t="s">
        <v>5846</v>
      </c>
      <c r="D2203" t="s">
        <v>133</v>
      </c>
      <c r="E2203" t="s">
        <v>5845</v>
      </c>
    </row>
    <row r="2204" spans="1:5" x14ac:dyDescent="0.2">
      <c r="A2204" t="s">
        <v>5844</v>
      </c>
      <c r="B2204" t="s">
        <v>5843</v>
      </c>
      <c r="C2204" t="s">
        <v>5842</v>
      </c>
      <c r="D2204" t="s">
        <v>5841</v>
      </c>
      <c r="E2204" t="s">
        <v>5840</v>
      </c>
    </row>
    <row r="2205" spans="1:5" x14ac:dyDescent="0.2">
      <c r="A2205" t="s">
        <v>5839</v>
      </c>
      <c r="B2205" t="s">
        <v>5838</v>
      </c>
      <c r="C2205" t="s">
        <v>5837</v>
      </c>
      <c r="D2205" t="s">
        <v>5836</v>
      </c>
      <c r="E2205" t="s">
        <v>5831</v>
      </c>
    </row>
    <row r="2206" spans="1:5" x14ac:dyDescent="0.2">
      <c r="A2206" t="s">
        <v>5835</v>
      </c>
      <c r="B2206" t="s">
        <v>5834</v>
      </c>
      <c r="C2206" t="s">
        <v>5833</v>
      </c>
      <c r="D2206" t="s">
        <v>5832</v>
      </c>
      <c r="E2206" t="s">
        <v>5831</v>
      </c>
    </row>
    <row r="2207" spans="1:5" x14ac:dyDescent="0.2">
      <c r="A2207" t="s">
        <v>5830</v>
      </c>
      <c r="B2207" t="s">
        <v>5829</v>
      </c>
      <c r="C2207" t="s">
        <v>5828</v>
      </c>
      <c r="D2207" t="s">
        <v>5827</v>
      </c>
      <c r="E2207" t="s">
        <v>5826</v>
      </c>
    </row>
    <row r="2208" spans="1:5" x14ac:dyDescent="0.2">
      <c r="A2208" t="s">
        <v>5825</v>
      </c>
      <c r="B2208" t="s">
        <v>5824</v>
      </c>
      <c r="C2208" t="s">
        <v>5823</v>
      </c>
      <c r="D2208" t="s">
        <v>1180</v>
      </c>
      <c r="E2208" t="s">
        <v>5822</v>
      </c>
    </row>
    <row r="2209" spans="1:5" x14ac:dyDescent="0.2">
      <c r="A2209" t="s">
        <v>5817</v>
      </c>
      <c r="B2209" t="s">
        <v>5816</v>
      </c>
      <c r="C2209" t="s">
        <v>5815</v>
      </c>
      <c r="D2209" t="s">
        <v>492</v>
      </c>
      <c r="E2209" t="s">
        <v>5814</v>
      </c>
    </row>
    <row r="2210" spans="1:5" x14ac:dyDescent="0.2">
      <c r="A2210" t="s">
        <v>5813</v>
      </c>
      <c r="B2210" t="s">
        <v>5812</v>
      </c>
      <c r="C2210" t="s">
        <v>5811</v>
      </c>
      <c r="D2210" t="s">
        <v>5810</v>
      </c>
      <c r="E2210" t="s">
        <v>5809</v>
      </c>
    </row>
    <row r="2211" spans="1:5" x14ac:dyDescent="0.2">
      <c r="A2211" t="s">
        <v>5808</v>
      </c>
      <c r="B2211" t="s">
        <v>5807</v>
      </c>
      <c r="C2211" t="s">
        <v>5806</v>
      </c>
      <c r="D2211" t="s">
        <v>2411</v>
      </c>
      <c r="E2211" t="s">
        <v>5805</v>
      </c>
    </row>
    <row r="2212" spans="1:5" x14ac:dyDescent="0.2">
      <c r="A2212" t="s">
        <v>5804</v>
      </c>
      <c r="B2212" t="s">
        <v>5803</v>
      </c>
      <c r="C2212" t="s">
        <v>5802</v>
      </c>
      <c r="D2212" t="s">
        <v>5801</v>
      </c>
      <c r="E2212" t="s">
        <v>5800</v>
      </c>
    </row>
    <row r="2213" spans="1:5" x14ac:dyDescent="0.2">
      <c r="A2213" t="s">
        <v>5799</v>
      </c>
      <c r="B2213" t="s">
        <v>5798</v>
      </c>
      <c r="C2213" t="s">
        <v>5797</v>
      </c>
      <c r="D2213" t="s">
        <v>508</v>
      </c>
      <c r="E2213" t="s">
        <v>5796</v>
      </c>
    </row>
    <row r="2214" spans="1:5" x14ac:dyDescent="0.2">
      <c r="A2214" t="s">
        <v>5795</v>
      </c>
      <c r="B2214" t="s">
        <v>5794</v>
      </c>
      <c r="C2214" t="s">
        <v>5793</v>
      </c>
      <c r="D2214" t="s">
        <v>5792</v>
      </c>
      <c r="E2214" t="s">
        <v>5788</v>
      </c>
    </row>
    <row r="2215" spans="1:5" x14ac:dyDescent="0.2">
      <c r="A2215" t="s">
        <v>5791</v>
      </c>
      <c r="B2215" t="s">
        <v>5790</v>
      </c>
      <c r="C2215" t="s">
        <v>5789</v>
      </c>
      <c r="D2215" t="s">
        <v>230</v>
      </c>
      <c r="E2215" t="s">
        <v>5788</v>
      </c>
    </row>
    <row r="2216" spans="1:5" x14ac:dyDescent="0.2">
      <c r="A2216" t="s">
        <v>5787</v>
      </c>
      <c r="B2216" t="s">
        <v>5786</v>
      </c>
      <c r="C2216" t="s">
        <v>5785</v>
      </c>
      <c r="D2216" t="s">
        <v>322</v>
      </c>
      <c r="E2216" t="s">
        <v>5784</v>
      </c>
    </row>
    <row r="2217" spans="1:5" x14ac:dyDescent="0.2">
      <c r="A2217" t="s">
        <v>5783</v>
      </c>
      <c r="B2217" t="s">
        <v>5782</v>
      </c>
      <c r="C2217" t="s">
        <v>5781</v>
      </c>
      <c r="D2217" t="s">
        <v>634</v>
      </c>
      <c r="E2217" t="s">
        <v>5780</v>
      </c>
    </row>
    <row r="2218" spans="1:5" x14ac:dyDescent="0.2">
      <c r="A2218" t="s">
        <v>5779</v>
      </c>
      <c r="B2218" t="s">
        <v>5778</v>
      </c>
      <c r="C2218" t="s">
        <v>5777</v>
      </c>
      <c r="D2218" t="s">
        <v>5776</v>
      </c>
      <c r="E2218" t="s">
        <v>5775</v>
      </c>
    </row>
    <row r="2219" spans="1:5" x14ac:dyDescent="0.2">
      <c r="A2219" t="s">
        <v>5774</v>
      </c>
      <c r="B2219" t="s">
        <v>5773</v>
      </c>
      <c r="C2219" t="s">
        <v>5772</v>
      </c>
      <c r="D2219" t="s">
        <v>2632</v>
      </c>
      <c r="E2219" t="s">
        <v>5771</v>
      </c>
    </row>
    <row r="2220" spans="1:5" x14ac:dyDescent="0.2">
      <c r="A2220" t="s">
        <v>5770</v>
      </c>
      <c r="B2220" t="s">
        <v>5769</v>
      </c>
      <c r="C2220" t="s">
        <v>5768</v>
      </c>
      <c r="D2220" t="s">
        <v>5301</v>
      </c>
      <c r="E2220" t="s">
        <v>5767</v>
      </c>
    </row>
    <row r="2221" spans="1:5" x14ac:dyDescent="0.2">
      <c r="A2221" t="s">
        <v>5766</v>
      </c>
      <c r="B2221" t="s">
        <v>5765</v>
      </c>
      <c r="C2221" t="s">
        <v>5764</v>
      </c>
      <c r="D2221" t="s">
        <v>5763</v>
      </c>
      <c r="E2221" t="s">
        <v>5762</v>
      </c>
    </row>
    <row r="2222" spans="1:5" x14ac:dyDescent="0.2">
      <c r="A2222" t="s">
        <v>5761</v>
      </c>
      <c r="B2222" t="s">
        <v>5760</v>
      </c>
      <c r="C2222" t="s">
        <v>5759</v>
      </c>
      <c r="D2222" t="s">
        <v>5758</v>
      </c>
      <c r="E2222" t="s">
        <v>5757</v>
      </c>
    </row>
    <row r="2223" spans="1:5" x14ac:dyDescent="0.2">
      <c r="A2223" t="s">
        <v>5756</v>
      </c>
      <c r="B2223" t="s">
        <v>5755</v>
      </c>
      <c r="C2223" t="s">
        <v>5754</v>
      </c>
      <c r="D2223" t="s">
        <v>5753</v>
      </c>
      <c r="E2223" t="s">
        <v>5752</v>
      </c>
    </row>
    <row r="2224" spans="1:5" x14ac:dyDescent="0.2">
      <c r="A2224" t="s">
        <v>5751</v>
      </c>
      <c r="B2224" t="s">
        <v>5750</v>
      </c>
      <c r="C2224" t="s">
        <v>5749</v>
      </c>
      <c r="D2224" t="s">
        <v>1371</v>
      </c>
      <c r="E2224" t="s">
        <v>5748</v>
      </c>
    </row>
    <row r="2225" spans="1:5" x14ac:dyDescent="0.2">
      <c r="A2225" t="s">
        <v>5747</v>
      </c>
      <c r="B2225" t="s">
        <v>5746</v>
      </c>
      <c r="C2225" t="s">
        <v>5745</v>
      </c>
      <c r="D2225" t="s">
        <v>3251</v>
      </c>
      <c r="E2225" t="s">
        <v>5744</v>
      </c>
    </row>
    <row r="2226" spans="1:5" x14ac:dyDescent="0.2">
      <c r="A2226" t="s">
        <v>5743</v>
      </c>
      <c r="B2226" t="s">
        <v>5742</v>
      </c>
      <c r="C2226" t="s">
        <v>5741</v>
      </c>
      <c r="D2226" t="s">
        <v>655</v>
      </c>
      <c r="E2226" t="s">
        <v>5740</v>
      </c>
    </row>
    <row r="2227" spans="1:5" x14ac:dyDescent="0.2">
      <c r="A2227" t="s">
        <v>5739</v>
      </c>
      <c r="B2227" t="s">
        <v>5738</v>
      </c>
      <c r="C2227" t="s">
        <v>5737</v>
      </c>
      <c r="D2227" t="s">
        <v>1061</v>
      </c>
      <c r="E2227" t="s">
        <v>5736</v>
      </c>
    </row>
    <row r="2228" spans="1:5" x14ac:dyDescent="0.2">
      <c r="A2228" t="s">
        <v>5735</v>
      </c>
      <c r="B2228" t="s">
        <v>5734</v>
      </c>
      <c r="C2228" t="s">
        <v>5733</v>
      </c>
      <c r="D2228" t="s">
        <v>5732</v>
      </c>
      <c r="E2228" t="s">
        <v>5731</v>
      </c>
    </row>
    <row r="2229" spans="1:5" x14ac:dyDescent="0.2">
      <c r="A2229" t="s">
        <v>5730</v>
      </c>
      <c r="B2229" t="s">
        <v>5729</v>
      </c>
      <c r="C2229" t="s">
        <v>5728</v>
      </c>
      <c r="D2229" t="s">
        <v>891</v>
      </c>
      <c r="E2229" t="s">
        <v>5723</v>
      </c>
    </row>
    <row r="2230" spans="1:5" x14ac:dyDescent="0.2">
      <c r="A2230" t="s">
        <v>5727</v>
      </c>
      <c r="B2230" t="s">
        <v>5726</v>
      </c>
      <c r="C2230" t="s">
        <v>5725</v>
      </c>
      <c r="D2230" t="s">
        <v>5724</v>
      </c>
      <c r="E2230" t="s">
        <v>5723</v>
      </c>
    </row>
    <row r="2231" spans="1:5" x14ac:dyDescent="0.2">
      <c r="A2231" t="s">
        <v>5722</v>
      </c>
      <c r="B2231" t="s">
        <v>5721</v>
      </c>
      <c r="C2231" t="s">
        <v>5720</v>
      </c>
      <c r="D2231" t="s">
        <v>5719</v>
      </c>
      <c r="E2231" t="s">
        <v>5718</v>
      </c>
    </row>
    <row r="2232" spans="1:5" x14ac:dyDescent="0.2">
      <c r="A2232" t="s">
        <v>5717</v>
      </c>
      <c r="B2232" t="s">
        <v>5716</v>
      </c>
      <c r="C2232" t="s">
        <v>5715</v>
      </c>
      <c r="D2232" t="s">
        <v>211</v>
      </c>
      <c r="E2232" t="s">
        <v>5714</v>
      </c>
    </row>
    <row r="2233" spans="1:5" x14ac:dyDescent="0.2">
      <c r="A2233" t="s">
        <v>5713</v>
      </c>
      <c r="B2233" t="s">
        <v>5712</v>
      </c>
      <c r="C2233" t="s">
        <v>5711</v>
      </c>
      <c r="D2233" t="s">
        <v>240</v>
      </c>
      <c r="E2233" t="s">
        <v>5710</v>
      </c>
    </row>
    <row r="2234" spans="1:5" x14ac:dyDescent="0.2">
      <c r="A2234" t="s">
        <v>5709</v>
      </c>
      <c r="B2234" t="s">
        <v>5708</v>
      </c>
      <c r="C2234" t="s">
        <v>5707</v>
      </c>
      <c r="D2234" t="s">
        <v>2193</v>
      </c>
      <c r="E2234" t="s">
        <v>5699</v>
      </c>
    </row>
    <row r="2235" spans="1:5" x14ac:dyDescent="0.2">
      <c r="A2235" t="s">
        <v>5706</v>
      </c>
      <c r="B2235" t="s">
        <v>5705</v>
      </c>
      <c r="C2235" t="s">
        <v>5704</v>
      </c>
      <c r="D2235" t="s">
        <v>374</v>
      </c>
      <c r="E2235" t="s">
        <v>5699</v>
      </c>
    </row>
    <row r="2236" spans="1:5" x14ac:dyDescent="0.2">
      <c r="A2236" t="s">
        <v>5703</v>
      </c>
      <c r="B2236" t="s">
        <v>5702</v>
      </c>
      <c r="C2236" t="s">
        <v>5701</v>
      </c>
      <c r="D2236" t="s">
        <v>5700</v>
      </c>
      <c r="E2236" t="s">
        <v>5699</v>
      </c>
    </row>
    <row r="2237" spans="1:5" x14ac:dyDescent="0.2">
      <c r="A2237" t="s">
        <v>5698</v>
      </c>
      <c r="B2237" t="s">
        <v>5697</v>
      </c>
      <c r="C2237" t="s">
        <v>5696</v>
      </c>
      <c r="D2237" t="s">
        <v>3663</v>
      </c>
      <c r="E2237" t="s">
        <v>5667</v>
      </c>
    </row>
    <row r="2238" spans="1:5" x14ac:dyDescent="0.2">
      <c r="A2238" t="s">
        <v>5692</v>
      </c>
      <c r="B2238" t="s">
        <v>5691</v>
      </c>
      <c r="C2238" t="s">
        <v>5690</v>
      </c>
      <c r="D2238" t="s">
        <v>1367</v>
      </c>
      <c r="E2238" t="s">
        <v>5667</v>
      </c>
    </row>
    <row r="2239" spans="1:5" x14ac:dyDescent="0.2">
      <c r="A2239" t="s">
        <v>5689</v>
      </c>
      <c r="B2239" t="s">
        <v>5688</v>
      </c>
      <c r="C2239" t="s">
        <v>5687</v>
      </c>
      <c r="D2239" t="s">
        <v>606</v>
      </c>
      <c r="E2239" t="s">
        <v>5667</v>
      </c>
    </row>
    <row r="2240" spans="1:5" x14ac:dyDescent="0.2">
      <c r="A2240" t="s">
        <v>5686</v>
      </c>
      <c r="B2240" t="s">
        <v>5685</v>
      </c>
      <c r="C2240" t="s">
        <v>5684</v>
      </c>
      <c r="D2240" t="s">
        <v>655</v>
      </c>
      <c r="E2240" t="s">
        <v>5667</v>
      </c>
    </row>
    <row r="2241" spans="1:5" x14ac:dyDescent="0.2">
      <c r="A2241" t="s">
        <v>17281</v>
      </c>
      <c r="B2241" t="s">
        <v>14720</v>
      </c>
      <c r="C2241" t="s">
        <v>14721</v>
      </c>
      <c r="D2241" t="s">
        <v>248</v>
      </c>
      <c r="E2241" t="s">
        <v>5667</v>
      </c>
    </row>
    <row r="2242" spans="1:5" x14ac:dyDescent="0.2">
      <c r="A2242" t="s">
        <v>5683</v>
      </c>
      <c r="B2242" t="s">
        <v>5682</v>
      </c>
      <c r="C2242" t="s">
        <v>5681</v>
      </c>
      <c r="D2242" t="s">
        <v>692</v>
      </c>
      <c r="E2242" t="s">
        <v>5667</v>
      </c>
    </row>
    <row r="2243" spans="1:5" x14ac:dyDescent="0.2">
      <c r="A2243" t="s">
        <v>5680</v>
      </c>
      <c r="B2243" t="s">
        <v>5679</v>
      </c>
      <c r="C2243" t="s">
        <v>5678</v>
      </c>
      <c r="D2243" t="s">
        <v>129</v>
      </c>
      <c r="E2243" t="s">
        <v>5667</v>
      </c>
    </row>
    <row r="2244" spans="1:5" x14ac:dyDescent="0.2">
      <c r="A2244" t="s">
        <v>5677</v>
      </c>
      <c r="B2244" t="s">
        <v>5676</v>
      </c>
      <c r="C2244" t="s">
        <v>5675</v>
      </c>
      <c r="D2244" t="s">
        <v>230</v>
      </c>
      <c r="E2244" t="s">
        <v>5667</v>
      </c>
    </row>
    <row r="2245" spans="1:5" x14ac:dyDescent="0.2">
      <c r="A2245" t="s">
        <v>5674</v>
      </c>
      <c r="B2245" t="s">
        <v>5673</v>
      </c>
      <c r="C2245" t="s">
        <v>5672</v>
      </c>
      <c r="D2245" t="s">
        <v>5671</v>
      </c>
      <c r="E2245" t="s">
        <v>5667</v>
      </c>
    </row>
    <row r="2246" spans="1:5" x14ac:dyDescent="0.2">
      <c r="A2246" t="s">
        <v>5670</v>
      </c>
      <c r="B2246" t="s">
        <v>5669</v>
      </c>
      <c r="C2246" t="s">
        <v>5668</v>
      </c>
      <c r="D2246" t="s">
        <v>1165</v>
      </c>
      <c r="E2246" t="s">
        <v>5667</v>
      </c>
    </row>
    <row r="2247" spans="1:5" x14ac:dyDescent="0.2">
      <c r="A2247" t="s">
        <v>5666</v>
      </c>
      <c r="B2247" t="s">
        <v>5665</v>
      </c>
      <c r="C2247" t="s">
        <v>5664</v>
      </c>
      <c r="D2247" t="s">
        <v>5663</v>
      </c>
      <c r="E2247" t="s">
        <v>5658</v>
      </c>
    </row>
    <row r="2248" spans="1:5" x14ac:dyDescent="0.2">
      <c r="A2248" t="s">
        <v>5662</v>
      </c>
      <c r="B2248" t="s">
        <v>5661</v>
      </c>
      <c r="C2248" t="s">
        <v>5660</v>
      </c>
      <c r="D2248" t="s">
        <v>5659</v>
      </c>
      <c r="E2248" t="s">
        <v>5658</v>
      </c>
    </row>
    <row r="2249" spans="1:5" x14ac:dyDescent="0.2">
      <c r="A2249" t="s">
        <v>17053</v>
      </c>
      <c r="B2249" t="s">
        <v>17054</v>
      </c>
      <c r="C2249" t="s">
        <v>17055</v>
      </c>
      <c r="D2249" t="s">
        <v>8673</v>
      </c>
      <c r="E2249" t="s">
        <v>5654</v>
      </c>
    </row>
    <row r="2250" spans="1:5" x14ac:dyDescent="0.2">
      <c r="A2250" t="s">
        <v>5657</v>
      </c>
      <c r="B2250" t="s">
        <v>5656</v>
      </c>
      <c r="C2250" t="s">
        <v>5655</v>
      </c>
      <c r="D2250" t="s">
        <v>1464</v>
      </c>
      <c r="E2250" t="s">
        <v>5654</v>
      </c>
    </row>
    <row r="2251" spans="1:5" x14ac:dyDescent="0.2">
      <c r="A2251" t="s">
        <v>5653</v>
      </c>
      <c r="B2251" t="s">
        <v>5652</v>
      </c>
      <c r="C2251" t="s">
        <v>5651</v>
      </c>
      <c r="D2251" t="s">
        <v>248</v>
      </c>
      <c r="E2251" t="s">
        <v>5650</v>
      </c>
    </row>
    <row r="2252" spans="1:5" x14ac:dyDescent="0.2">
      <c r="A2252" t="s">
        <v>5649</v>
      </c>
      <c r="B2252" t="s">
        <v>5648</v>
      </c>
      <c r="C2252" t="s">
        <v>5647</v>
      </c>
      <c r="D2252" t="s">
        <v>129</v>
      </c>
      <c r="E2252" t="s">
        <v>5646</v>
      </c>
    </row>
    <row r="2253" spans="1:5" x14ac:dyDescent="0.2">
      <c r="A2253" t="s">
        <v>5645</v>
      </c>
      <c r="B2253" t="s">
        <v>5644</v>
      </c>
      <c r="C2253" t="s">
        <v>5643</v>
      </c>
      <c r="D2253" t="s">
        <v>103</v>
      </c>
      <c r="E2253" t="s">
        <v>5642</v>
      </c>
    </row>
    <row r="2254" spans="1:5" x14ac:dyDescent="0.2">
      <c r="A2254" t="s">
        <v>5641</v>
      </c>
      <c r="B2254" t="s">
        <v>5640</v>
      </c>
      <c r="C2254" t="s">
        <v>5639</v>
      </c>
      <c r="D2254" t="s">
        <v>555</v>
      </c>
      <c r="E2254" t="s">
        <v>5589</v>
      </c>
    </row>
    <row r="2255" spans="1:5" x14ac:dyDescent="0.2">
      <c r="A2255" t="s">
        <v>5638</v>
      </c>
      <c r="B2255" t="s">
        <v>5637</v>
      </c>
      <c r="C2255" t="s">
        <v>5636</v>
      </c>
      <c r="D2255" t="s">
        <v>5635</v>
      </c>
      <c r="E2255" t="s">
        <v>5589</v>
      </c>
    </row>
    <row r="2256" spans="1:5" x14ac:dyDescent="0.2">
      <c r="A2256" t="s">
        <v>5634</v>
      </c>
      <c r="B2256" t="s">
        <v>5633</v>
      </c>
      <c r="C2256" t="s">
        <v>5632</v>
      </c>
      <c r="D2256" t="s">
        <v>5631</v>
      </c>
      <c r="E2256" t="s">
        <v>5589</v>
      </c>
    </row>
    <row r="2257" spans="1:5" x14ac:dyDescent="0.2">
      <c r="A2257" t="s">
        <v>17056</v>
      </c>
      <c r="B2257" t="s">
        <v>5630</v>
      </c>
      <c r="C2257" t="s">
        <v>5629</v>
      </c>
      <c r="D2257" t="s">
        <v>2879</v>
      </c>
      <c r="E2257" t="s">
        <v>5589</v>
      </c>
    </row>
    <row r="2258" spans="1:5" x14ac:dyDescent="0.2">
      <c r="A2258" t="s">
        <v>5628</v>
      </c>
      <c r="B2258" t="s">
        <v>5627</v>
      </c>
      <c r="C2258" t="s">
        <v>5626</v>
      </c>
      <c r="D2258" t="s">
        <v>348</v>
      </c>
      <c r="E2258" t="s">
        <v>5589</v>
      </c>
    </row>
    <row r="2259" spans="1:5" x14ac:dyDescent="0.2">
      <c r="A2259" t="s">
        <v>5625</v>
      </c>
      <c r="B2259" t="s">
        <v>5624</v>
      </c>
      <c r="C2259" t="s">
        <v>5623</v>
      </c>
      <c r="D2259" t="s">
        <v>84</v>
      </c>
      <c r="E2259" t="s">
        <v>5589</v>
      </c>
    </row>
    <row r="2260" spans="1:5" x14ac:dyDescent="0.2">
      <c r="A2260" t="s">
        <v>5622</v>
      </c>
      <c r="B2260" t="s">
        <v>5621</v>
      </c>
      <c r="C2260" t="s">
        <v>5620</v>
      </c>
      <c r="D2260" t="s">
        <v>543</v>
      </c>
      <c r="E2260" t="s">
        <v>5589</v>
      </c>
    </row>
    <row r="2261" spans="1:5" x14ac:dyDescent="0.2">
      <c r="A2261" t="s">
        <v>5619</v>
      </c>
      <c r="B2261" t="s">
        <v>5618</v>
      </c>
      <c r="C2261" t="s">
        <v>5617</v>
      </c>
      <c r="D2261" t="s">
        <v>5616</v>
      </c>
      <c r="E2261" t="s">
        <v>5589</v>
      </c>
    </row>
    <row r="2262" spans="1:5" x14ac:dyDescent="0.2">
      <c r="A2262" t="s">
        <v>5615</v>
      </c>
      <c r="B2262" t="s">
        <v>5614</v>
      </c>
      <c r="C2262" t="s">
        <v>5613</v>
      </c>
      <c r="D2262" t="s">
        <v>147</v>
      </c>
      <c r="E2262" t="s">
        <v>5589</v>
      </c>
    </row>
    <row r="2263" spans="1:5" x14ac:dyDescent="0.2">
      <c r="A2263" t="s">
        <v>5609</v>
      </c>
      <c r="B2263" t="s">
        <v>5608</v>
      </c>
      <c r="C2263" t="s">
        <v>5607</v>
      </c>
      <c r="D2263" t="s">
        <v>5606</v>
      </c>
      <c r="E2263" t="s">
        <v>5589</v>
      </c>
    </row>
    <row r="2264" spans="1:5" x14ac:dyDescent="0.2">
      <c r="A2264" t="s">
        <v>5605</v>
      </c>
      <c r="B2264" t="s">
        <v>5604</v>
      </c>
      <c r="C2264" t="s">
        <v>5603</v>
      </c>
      <c r="D2264" t="s">
        <v>2098</v>
      </c>
      <c r="E2264" t="s">
        <v>5589</v>
      </c>
    </row>
    <row r="2265" spans="1:5" x14ac:dyDescent="0.2">
      <c r="A2265" t="s">
        <v>5602</v>
      </c>
      <c r="B2265" t="s">
        <v>5601</v>
      </c>
      <c r="C2265" t="s">
        <v>5600</v>
      </c>
      <c r="D2265" t="s">
        <v>5599</v>
      </c>
      <c r="E2265" t="s">
        <v>5589</v>
      </c>
    </row>
    <row r="2266" spans="1:5" x14ac:dyDescent="0.2">
      <c r="A2266" t="s">
        <v>5598</v>
      </c>
      <c r="B2266" t="s">
        <v>5597</v>
      </c>
      <c r="C2266" t="s">
        <v>5596</v>
      </c>
      <c r="D2266" t="s">
        <v>2172</v>
      </c>
      <c r="E2266" t="s">
        <v>5589</v>
      </c>
    </row>
    <row r="2267" spans="1:5" x14ac:dyDescent="0.2">
      <c r="A2267" t="s">
        <v>5595</v>
      </c>
      <c r="B2267" t="s">
        <v>5594</v>
      </c>
      <c r="C2267" t="s">
        <v>5593</v>
      </c>
      <c r="D2267" t="s">
        <v>1808</v>
      </c>
      <c r="E2267" t="s">
        <v>5589</v>
      </c>
    </row>
    <row r="2268" spans="1:5" x14ac:dyDescent="0.2">
      <c r="A2268" t="s">
        <v>5592</v>
      </c>
      <c r="B2268" t="s">
        <v>5591</v>
      </c>
      <c r="C2268" t="s">
        <v>5590</v>
      </c>
      <c r="D2268" t="s">
        <v>5487</v>
      </c>
      <c r="E2268" t="s">
        <v>5589</v>
      </c>
    </row>
    <row r="2269" spans="1:5" x14ac:dyDescent="0.2">
      <c r="A2269" t="s">
        <v>5588</v>
      </c>
      <c r="B2269" t="s">
        <v>5587</v>
      </c>
      <c r="C2269" t="s">
        <v>5586</v>
      </c>
      <c r="D2269" t="s">
        <v>5585</v>
      </c>
      <c r="E2269" t="s">
        <v>5584</v>
      </c>
    </row>
    <row r="2270" spans="1:5" x14ac:dyDescent="0.2">
      <c r="A2270" t="s">
        <v>5583</v>
      </c>
      <c r="B2270" t="s">
        <v>5582</v>
      </c>
      <c r="C2270" t="s">
        <v>5581</v>
      </c>
      <c r="D2270" t="s">
        <v>5580</v>
      </c>
      <c r="E2270" t="s">
        <v>5576</v>
      </c>
    </row>
    <row r="2271" spans="1:5" x14ac:dyDescent="0.2">
      <c r="A2271" t="s">
        <v>5579</v>
      </c>
      <c r="B2271" t="s">
        <v>5578</v>
      </c>
      <c r="C2271" t="s">
        <v>5577</v>
      </c>
      <c r="D2271" t="s">
        <v>374</v>
      </c>
      <c r="E2271" t="s">
        <v>5576</v>
      </c>
    </row>
    <row r="2272" spans="1:5" x14ac:dyDescent="0.2">
      <c r="A2272" t="s">
        <v>5575</v>
      </c>
      <c r="B2272" t="s">
        <v>5574</v>
      </c>
      <c r="C2272" t="s">
        <v>5573</v>
      </c>
      <c r="D2272" t="s">
        <v>3701</v>
      </c>
      <c r="E2272" t="s">
        <v>5572</v>
      </c>
    </row>
    <row r="2273" spans="1:5" x14ac:dyDescent="0.2">
      <c r="A2273" t="s">
        <v>17057</v>
      </c>
      <c r="B2273" t="s">
        <v>17058</v>
      </c>
      <c r="C2273" t="s">
        <v>17059</v>
      </c>
      <c r="D2273" t="s">
        <v>198</v>
      </c>
      <c r="E2273" t="s">
        <v>17060</v>
      </c>
    </row>
    <row r="2274" spans="1:5" x14ac:dyDescent="0.2">
      <c r="A2274" t="s">
        <v>5567</v>
      </c>
      <c r="B2274" t="s">
        <v>5566</v>
      </c>
      <c r="C2274" t="s">
        <v>5565</v>
      </c>
      <c r="D2274" t="s">
        <v>84</v>
      </c>
      <c r="E2274" t="s">
        <v>5555</v>
      </c>
    </row>
    <row r="2275" spans="1:5" x14ac:dyDescent="0.2">
      <c r="A2275" t="s">
        <v>5564</v>
      </c>
      <c r="B2275" t="s">
        <v>5563</v>
      </c>
      <c r="C2275" t="s">
        <v>5562</v>
      </c>
      <c r="D2275" t="s">
        <v>147</v>
      </c>
      <c r="E2275" t="s">
        <v>5555</v>
      </c>
    </row>
    <row r="2276" spans="1:5" x14ac:dyDescent="0.2">
      <c r="A2276" t="s">
        <v>17471</v>
      </c>
      <c r="B2276" t="s">
        <v>17472</v>
      </c>
      <c r="C2276" t="s">
        <v>17473</v>
      </c>
      <c r="D2276" t="s">
        <v>3251</v>
      </c>
      <c r="E2276" t="s">
        <v>5555</v>
      </c>
    </row>
    <row r="2277" spans="1:5" x14ac:dyDescent="0.2">
      <c r="A2277" t="s">
        <v>5561</v>
      </c>
      <c r="B2277" t="s">
        <v>5560</v>
      </c>
      <c r="C2277" t="s">
        <v>5559</v>
      </c>
      <c r="D2277" t="s">
        <v>127</v>
      </c>
      <c r="E2277" t="s">
        <v>5555</v>
      </c>
    </row>
    <row r="2278" spans="1:5" x14ac:dyDescent="0.2">
      <c r="A2278" t="s">
        <v>5558</v>
      </c>
      <c r="B2278" t="s">
        <v>5557</v>
      </c>
      <c r="C2278" t="s">
        <v>5556</v>
      </c>
      <c r="D2278" t="s">
        <v>331</v>
      </c>
      <c r="E2278" t="s">
        <v>5555</v>
      </c>
    </row>
    <row r="2279" spans="1:5" x14ac:dyDescent="0.2">
      <c r="A2279" t="s">
        <v>17061</v>
      </c>
      <c r="B2279" t="s">
        <v>5554</v>
      </c>
      <c r="C2279" t="s">
        <v>5553</v>
      </c>
      <c r="D2279" t="s">
        <v>2856</v>
      </c>
      <c r="E2279" t="s">
        <v>5552</v>
      </c>
    </row>
    <row r="2280" spans="1:5" x14ac:dyDescent="0.2">
      <c r="A2280" t="s">
        <v>5551</v>
      </c>
      <c r="B2280" t="s">
        <v>5550</v>
      </c>
      <c r="C2280" t="s">
        <v>5549</v>
      </c>
      <c r="D2280" t="s">
        <v>629</v>
      </c>
      <c r="E2280" t="s">
        <v>5548</v>
      </c>
    </row>
    <row r="2281" spans="1:5" x14ac:dyDescent="0.2">
      <c r="A2281" t="s">
        <v>18017</v>
      </c>
      <c r="B2281" t="s">
        <v>18018</v>
      </c>
      <c r="C2281" t="s">
        <v>18019</v>
      </c>
      <c r="D2281" t="s">
        <v>18020</v>
      </c>
      <c r="E2281" t="s">
        <v>5547</v>
      </c>
    </row>
    <row r="2282" spans="1:5" x14ac:dyDescent="0.2">
      <c r="A2282" t="s">
        <v>5546</v>
      </c>
      <c r="B2282" t="s">
        <v>5545</v>
      </c>
      <c r="C2282" t="s">
        <v>5544</v>
      </c>
      <c r="D2282" t="s">
        <v>5543</v>
      </c>
      <c r="E2282" t="s">
        <v>5542</v>
      </c>
    </row>
    <row r="2283" spans="1:5" x14ac:dyDescent="0.2">
      <c r="A2283" t="s">
        <v>5541</v>
      </c>
      <c r="B2283" t="s">
        <v>5540</v>
      </c>
      <c r="C2283" t="s">
        <v>5539</v>
      </c>
      <c r="D2283" t="s">
        <v>230</v>
      </c>
      <c r="E2283" t="s">
        <v>5538</v>
      </c>
    </row>
    <row r="2284" spans="1:5" x14ac:dyDescent="0.2">
      <c r="A2284" t="s">
        <v>5537</v>
      </c>
      <c r="B2284" t="s">
        <v>5536</v>
      </c>
      <c r="C2284" t="s">
        <v>5535</v>
      </c>
      <c r="D2284" t="s">
        <v>5534</v>
      </c>
      <c r="E2284" t="s">
        <v>5533</v>
      </c>
    </row>
    <row r="2285" spans="1:5" x14ac:dyDescent="0.2">
      <c r="A2285" t="s">
        <v>17062</v>
      </c>
      <c r="B2285" t="s">
        <v>5532</v>
      </c>
      <c r="C2285" t="s">
        <v>5531</v>
      </c>
      <c r="D2285" t="s">
        <v>173</v>
      </c>
      <c r="E2285" t="s">
        <v>5527</v>
      </c>
    </row>
    <row r="2286" spans="1:5" x14ac:dyDescent="0.2">
      <c r="A2286" t="s">
        <v>5530</v>
      </c>
      <c r="B2286" t="s">
        <v>5529</v>
      </c>
      <c r="C2286" t="s">
        <v>5528</v>
      </c>
      <c r="D2286" t="s">
        <v>2172</v>
      </c>
      <c r="E2286" t="s">
        <v>5527</v>
      </c>
    </row>
    <row r="2287" spans="1:5" x14ac:dyDescent="0.2">
      <c r="A2287" t="s">
        <v>5526</v>
      </c>
      <c r="B2287" t="s">
        <v>5525</v>
      </c>
      <c r="C2287" t="s">
        <v>5524</v>
      </c>
      <c r="D2287" t="s">
        <v>282</v>
      </c>
      <c r="E2287" t="s">
        <v>5523</v>
      </c>
    </row>
    <row r="2288" spans="1:5" x14ac:dyDescent="0.2">
      <c r="A2288" t="s">
        <v>5522</v>
      </c>
      <c r="B2288" t="s">
        <v>5521</v>
      </c>
      <c r="C2288" t="s">
        <v>5520</v>
      </c>
      <c r="D2288" t="s">
        <v>1407</v>
      </c>
      <c r="E2288" t="s">
        <v>5519</v>
      </c>
    </row>
    <row r="2289" spans="1:5" x14ac:dyDescent="0.2">
      <c r="A2289" t="s">
        <v>5518</v>
      </c>
      <c r="B2289" t="s">
        <v>5517</v>
      </c>
      <c r="C2289" t="s">
        <v>5516</v>
      </c>
      <c r="D2289" t="s">
        <v>5515</v>
      </c>
      <c r="E2289" t="s">
        <v>5514</v>
      </c>
    </row>
    <row r="2290" spans="1:5" x14ac:dyDescent="0.2">
      <c r="A2290" t="s">
        <v>5513</v>
      </c>
      <c r="B2290" t="s">
        <v>5512</v>
      </c>
      <c r="C2290" t="s">
        <v>5511</v>
      </c>
      <c r="D2290" t="s">
        <v>735</v>
      </c>
      <c r="E2290" t="s">
        <v>5510</v>
      </c>
    </row>
    <row r="2291" spans="1:5" x14ac:dyDescent="0.2">
      <c r="A2291" t="s">
        <v>5509</v>
      </c>
      <c r="B2291" t="s">
        <v>5508</v>
      </c>
      <c r="C2291" t="s">
        <v>5507</v>
      </c>
      <c r="D2291" t="s">
        <v>577</v>
      </c>
      <c r="E2291" t="s">
        <v>5506</v>
      </c>
    </row>
    <row r="2292" spans="1:5" x14ac:dyDescent="0.2">
      <c r="A2292" t="s">
        <v>5505</v>
      </c>
      <c r="B2292" t="s">
        <v>5504</v>
      </c>
      <c r="C2292" t="s">
        <v>5503</v>
      </c>
      <c r="D2292" t="s">
        <v>5502</v>
      </c>
      <c r="E2292" t="s">
        <v>5497</v>
      </c>
    </row>
    <row r="2293" spans="1:5" x14ac:dyDescent="0.2">
      <c r="A2293" t="s">
        <v>5501</v>
      </c>
      <c r="B2293" t="s">
        <v>5500</v>
      </c>
      <c r="C2293" t="s">
        <v>5499</v>
      </c>
      <c r="D2293" t="s">
        <v>5498</v>
      </c>
      <c r="E2293" t="s">
        <v>5497</v>
      </c>
    </row>
    <row r="2294" spans="1:5" x14ac:dyDescent="0.2">
      <c r="A2294" t="s">
        <v>5496</v>
      </c>
      <c r="B2294" t="s">
        <v>5495</v>
      </c>
      <c r="C2294" t="s">
        <v>5494</v>
      </c>
      <c r="D2294" t="s">
        <v>3251</v>
      </c>
      <c r="E2294" t="s">
        <v>5490</v>
      </c>
    </row>
    <row r="2295" spans="1:5" x14ac:dyDescent="0.2">
      <c r="A2295" t="s">
        <v>5493</v>
      </c>
      <c r="B2295" t="s">
        <v>5492</v>
      </c>
      <c r="C2295" t="s">
        <v>5491</v>
      </c>
      <c r="D2295" t="s">
        <v>367</v>
      </c>
      <c r="E2295" t="s">
        <v>5490</v>
      </c>
    </row>
    <row r="2296" spans="1:5" x14ac:dyDescent="0.2">
      <c r="A2296" t="s">
        <v>5489</v>
      </c>
      <c r="B2296" t="s">
        <v>5488</v>
      </c>
      <c r="C2296" t="s">
        <v>17474</v>
      </c>
      <c r="D2296" t="s">
        <v>5487</v>
      </c>
      <c r="E2296" t="s">
        <v>5486</v>
      </c>
    </row>
    <row r="2297" spans="1:5" x14ac:dyDescent="0.2">
      <c r="A2297" t="s">
        <v>5485</v>
      </c>
      <c r="B2297" t="s">
        <v>5484</v>
      </c>
      <c r="C2297" t="s">
        <v>5483</v>
      </c>
      <c r="D2297" t="s">
        <v>1371</v>
      </c>
      <c r="E2297" t="s">
        <v>5482</v>
      </c>
    </row>
    <row r="2298" spans="1:5" x14ac:dyDescent="0.2">
      <c r="A2298" t="s">
        <v>5481</v>
      </c>
      <c r="B2298" t="s">
        <v>5480</v>
      </c>
      <c r="C2298" t="s">
        <v>5479</v>
      </c>
      <c r="D2298" t="s">
        <v>5478</v>
      </c>
      <c r="E2298" t="s">
        <v>5477</v>
      </c>
    </row>
    <row r="2299" spans="1:5" x14ac:dyDescent="0.2">
      <c r="A2299" t="s">
        <v>5476</v>
      </c>
      <c r="B2299" t="s">
        <v>5475</v>
      </c>
      <c r="C2299" t="s">
        <v>5474</v>
      </c>
      <c r="D2299" t="s">
        <v>207</v>
      </c>
      <c r="E2299" t="s">
        <v>5473</v>
      </c>
    </row>
    <row r="2300" spans="1:5" x14ac:dyDescent="0.2">
      <c r="A2300" t="s">
        <v>18021</v>
      </c>
      <c r="B2300" t="s">
        <v>18022</v>
      </c>
      <c r="C2300" t="s">
        <v>18023</v>
      </c>
      <c r="D2300" t="s">
        <v>2068</v>
      </c>
      <c r="E2300" t="s">
        <v>5452</v>
      </c>
    </row>
    <row r="2301" spans="1:5" x14ac:dyDescent="0.2">
      <c r="A2301" t="s">
        <v>5468</v>
      </c>
      <c r="B2301" t="s">
        <v>5467</v>
      </c>
      <c r="C2301" t="s">
        <v>5466</v>
      </c>
      <c r="D2301" t="s">
        <v>445</v>
      </c>
      <c r="E2301" t="s">
        <v>5452</v>
      </c>
    </row>
    <row r="2302" spans="1:5" x14ac:dyDescent="0.2">
      <c r="A2302" t="s">
        <v>5465</v>
      </c>
      <c r="B2302" t="s">
        <v>5464</v>
      </c>
      <c r="C2302" t="s">
        <v>5463</v>
      </c>
      <c r="D2302" t="s">
        <v>655</v>
      </c>
      <c r="E2302" t="s">
        <v>5452</v>
      </c>
    </row>
    <row r="2303" spans="1:5" x14ac:dyDescent="0.2">
      <c r="A2303" t="s">
        <v>5462</v>
      </c>
      <c r="B2303" t="s">
        <v>5461</v>
      </c>
      <c r="C2303" t="s">
        <v>5460</v>
      </c>
      <c r="D2303" t="s">
        <v>248</v>
      </c>
      <c r="E2303" t="s">
        <v>5452</v>
      </c>
    </row>
    <row r="2304" spans="1:5" x14ac:dyDescent="0.2">
      <c r="A2304" t="s">
        <v>5459</v>
      </c>
      <c r="B2304" t="s">
        <v>5458</v>
      </c>
      <c r="C2304" t="s">
        <v>5457</v>
      </c>
      <c r="D2304" t="s">
        <v>1294</v>
      </c>
      <c r="E2304" t="s">
        <v>5452</v>
      </c>
    </row>
    <row r="2305" spans="1:5" x14ac:dyDescent="0.2">
      <c r="A2305" t="s">
        <v>5456</v>
      </c>
      <c r="B2305" t="s">
        <v>5455</v>
      </c>
      <c r="C2305" t="s">
        <v>5454</v>
      </c>
      <c r="D2305" t="s">
        <v>5453</v>
      </c>
      <c r="E2305" t="s">
        <v>5452</v>
      </c>
    </row>
    <row r="2306" spans="1:5" x14ac:dyDescent="0.2">
      <c r="A2306" t="s">
        <v>5472</v>
      </c>
      <c r="B2306" t="s">
        <v>5471</v>
      </c>
      <c r="C2306" t="s">
        <v>17475</v>
      </c>
      <c r="D2306" t="s">
        <v>5470</v>
      </c>
      <c r="E2306" t="s">
        <v>5469</v>
      </c>
    </row>
    <row r="2307" spans="1:5" x14ac:dyDescent="0.2">
      <c r="A2307" t="s">
        <v>5451</v>
      </c>
      <c r="B2307" t="s">
        <v>5450</v>
      </c>
      <c r="C2307" t="s">
        <v>5449</v>
      </c>
      <c r="D2307" t="s">
        <v>1362</v>
      </c>
      <c r="E2307" t="s">
        <v>5448</v>
      </c>
    </row>
    <row r="2308" spans="1:5" x14ac:dyDescent="0.2">
      <c r="A2308" t="s">
        <v>5447</v>
      </c>
      <c r="B2308" t="s">
        <v>5446</v>
      </c>
      <c r="C2308" t="s">
        <v>5445</v>
      </c>
      <c r="D2308" t="s">
        <v>1362</v>
      </c>
      <c r="E2308" t="s">
        <v>5444</v>
      </c>
    </row>
    <row r="2309" spans="1:5" x14ac:dyDescent="0.2">
      <c r="A2309" t="s">
        <v>5443</v>
      </c>
      <c r="B2309" t="s">
        <v>5442</v>
      </c>
      <c r="C2309" t="s">
        <v>5441</v>
      </c>
      <c r="D2309" t="s">
        <v>1057</v>
      </c>
      <c r="E2309" t="s">
        <v>5440</v>
      </c>
    </row>
    <row r="2310" spans="1:5" x14ac:dyDescent="0.2">
      <c r="A2310" t="s">
        <v>5439</v>
      </c>
      <c r="B2310" t="s">
        <v>5438</v>
      </c>
      <c r="C2310" t="s">
        <v>5437</v>
      </c>
      <c r="D2310" t="s">
        <v>606</v>
      </c>
      <c r="E2310" t="s">
        <v>668</v>
      </c>
    </row>
    <row r="2311" spans="1:5" x14ac:dyDescent="0.2">
      <c r="A2311" t="s">
        <v>5436</v>
      </c>
      <c r="B2311" t="s">
        <v>5435</v>
      </c>
      <c r="C2311" t="s">
        <v>5434</v>
      </c>
      <c r="D2311" t="s">
        <v>5433</v>
      </c>
      <c r="E2311" t="s">
        <v>5429</v>
      </c>
    </row>
    <row r="2312" spans="1:5" x14ac:dyDescent="0.2">
      <c r="A2312" t="s">
        <v>5432</v>
      </c>
      <c r="B2312" t="s">
        <v>5431</v>
      </c>
      <c r="C2312" t="s">
        <v>5430</v>
      </c>
      <c r="D2312" t="s">
        <v>500</v>
      </c>
      <c r="E2312" t="s">
        <v>5429</v>
      </c>
    </row>
    <row r="2313" spans="1:5" x14ac:dyDescent="0.2">
      <c r="A2313" t="s">
        <v>17063</v>
      </c>
      <c r="B2313" t="s">
        <v>5428</v>
      </c>
      <c r="C2313" t="s">
        <v>5427</v>
      </c>
      <c r="D2313" t="s">
        <v>606</v>
      </c>
      <c r="E2313" t="s">
        <v>5423</v>
      </c>
    </row>
    <row r="2314" spans="1:5" x14ac:dyDescent="0.2">
      <c r="A2314" t="s">
        <v>5426</v>
      </c>
      <c r="B2314" t="s">
        <v>5425</v>
      </c>
      <c r="C2314" t="s">
        <v>5424</v>
      </c>
      <c r="D2314" t="s">
        <v>2856</v>
      </c>
      <c r="E2314" t="s">
        <v>5423</v>
      </c>
    </row>
    <row r="2315" spans="1:5" x14ac:dyDescent="0.2">
      <c r="A2315" t="s">
        <v>5422</v>
      </c>
      <c r="B2315" t="s">
        <v>5421</v>
      </c>
      <c r="C2315" t="s">
        <v>5420</v>
      </c>
      <c r="D2315" t="s">
        <v>3263</v>
      </c>
      <c r="E2315" t="s">
        <v>5419</v>
      </c>
    </row>
    <row r="2316" spans="1:5" x14ac:dyDescent="0.2">
      <c r="A2316" t="s">
        <v>5418</v>
      </c>
      <c r="B2316" t="s">
        <v>5417</v>
      </c>
      <c r="C2316" t="s">
        <v>5416</v>
      </c>
      <c r="D2316" t="s">
        <v>5415</v>
      </c>
      <c r="E2316" t="s">
        <v>5414</v>
      </c>
    </row>
    <row r="2317" spans="1:5" x14ac:dyDescent="0.2">
      <c r="A2317" t="s">
        <v>5413</v>
      </c>
      <c r="B2317" t="s">
        <v>5412</v>
      </c>
      <c r="C2317" t="s">
        <v>18024</v>
      </c>
      <c r="D2317" t="s">
        <v>516</v>
      </c>
      <c r="E2317" t="s">
        <v>5411</v>
      </c>
    </row>
    <row r="2318" spans="1:5" x14ac:dyDescent="0.2">
      <c r="A2318" t="s">
        <v>5410</v>
      </c>
      <c r="B2318" t="s">
        <v>5409</v>
      </c>
      <c r="C2318" t="s">
        <v>5408</v>
      </c>
      <c r="D2318" t="s">
        <v>5407</v>
      </c>
      <c r="E2318" t="s">
        <v>5406</v>
      </c>
    </row>
    <row r="2319" spans="1:5" x14ac:dyDescent="0.2">
      <c r="A2319" t="s">
        <v>5405</v>
      </c>
      <c r="B2319" t="s">
        <v>5404</v>
      </c>
      <c r="C2319" t="s">
        <v>5403</v>
      </c>
      <c r="D2319" t="s">
        <v>111</v>
      </c>
      <c r="E2319" t="s">
        <v>5402</v>
      </c>
    </row>
    <row r="2320" spans="1:5" x14ac:dyDescent="0.2">
      <c r="A2320" t="s">
        <v>5401</v>
      </c>
      <c r="B2320" t="s">
        <v>5400</v>
      </c>
      <c r="C2320" t="s">
        <v>5399</v>
      </c>
      <c r="D2320" t="s">
        <v>543</v>
      </c>
      <c r="E2320" t="s">
        <v>5398</v>
      </c>
    </row>
    <row r="2321" spans="1:5" x14ac:dyDescent="0.2">
      <c r="A2321" t="s">
        <v>5397</v>
      </c>
      <c r="B2321" t="s">
        <v>5396</v>
      </c>
      <c r="C2321" t="s">
        <v>5395</v>
      </c>
      <c r="D2321" t="s">
        <v>5394</v>
      </c>
      <c r="E2321" t="s">
        <v>5383</v>
      </c>
    </row>
    <row r="2322" spans="1:5" x14ac:dyDescent="0.2">
      <c r="A2322" t="s">
        <v>5393</v>
      </c>
      <c r="B2322" t="s">
        <v>5392</v>
      </c>
      <c r="C2322" t="s">
        <v>5391</v>
      </c>
      <c r="D2322" t="s">
        <v>4708</v>
      </c>
      <c r="E2322" t="s">
        <v>5383</v>
      </c>
    </row>
    <row r="2323" spans="1:5" x14ac:dyDescent="0.2">
      <c r="A2323" t="s">
        <v>5390</v>
      </c>
      <c r="B2323" t="s">
        <v>5389</v>
      </c>
      <c r="C2323" t="s">
        <v>5388</v>
      </c>
      <c r="D2323" t="s">
        <v>5387</v>
      </c>
      <c r="E2323" t="s">
        <v>5383</v>
      </c>
    </row>
    <row r="2324" spans="1:5" x14ac:dyDescent="0.2">
      <c r="A2324" t="s">
        <v>5386</v>
      </c>
      <c r="B2324" t="s">
        <v>5385</v>
      </c>
      <c r="C2324" t="s">
        <v>5384</v>
      </c>
      <c r="D2324" t="s">
        <v>692</v>
      </c>
      <c r="E2324" t="s">
        <v>5383</v>
      </c>
    </row>
    <row r="2325" spans="1:5" x14ac:dyDescent="0.2">
      <c r="A2325" t="s">
        <v>5382</v>
      </c>
      <c r="B2325" t="s">
        <v>5381</v>
      </c>
      <c r="C2325" t="s">
        <v>5380</v>
      </c>
      <c r="D2325" t="s">
        <v>107</v>
      </c>
      <c r="E2325" t="s">
        <v>5379</v>
      </c>
    </row>
    <row r="2326" spans="1:5" x14ac:dyDescent="0.2">
      <c r="A2326" t="s">
        <v>5378</v>
      </c>
      <c r="B2326" t="s">
        <v>5377</v>
      </c>
      <c r="C2326" t="s">
        <v>5376</v>
      </c>
      <c r="D2326" t="s">
        <v>1391</v>
      </c>
      <c r="E2326" t="s">
        <v>5375</v>
      </c>
    </row>
    <row r="2327" spans="1:5" x14ac:dyDescent="0.2">
      <c r="A2327" t="s">
        <v>5374</v>
      </c>
      <c r="B2327" t="s">
        <v>5373</v>
      </c>
      <c r="C2327" t="s">
        <v>5372</v>
      </c>
      <c r="D2327" t="s">
        <v>5371</v>
      </c>
      <c r="E2327" t="s">
        <v>5370</v>
      </c>
    </row>
    <row r="2328" spans="1:5" x14ac:dyDescent="0.2">
      <c r="A2328" t="s">
        <v>5369</v>
      </c>
      <c r="B2328" t="s">
        <v>5368</v>
      </c>
      <c r="C2328" t="s">
        <v>5367</v>
      </c>
      <c r="D2328" t="s">
        <v>3263</v>
      </c>
      <c r="E2328" t="s">
        <v>5366</v>
      </c>
    </row>
    <row r="2329" spans="1:5" x14ac:dyDescent="0.2">
      <c r="A2329" t="s">
        <v>5365</v>
      </c>
      <c r="B2329" t="s">
        <v>5364</v>
      </c>
      <c r="C2329" t="s">
        <v>5363</v>
      </c>
      <c r="D2329" t="s">
        <v>482</v>
      </c>
      <c r="E2329" t="s">
        <v>5362</v>
      </c>
    </row>
    <row r="2330" spans="1:5" x14ac:dyDescent="0.2">
      <c r="A2330" t="s">
        <v>5361</v>
      </c>
      <c r="B2330" t="s">
        <v>5360</v>
      </c>
      <c r="C2330" t="s">
        <v>5359</v>
      </c>
      <c r="D2330" t="s">
        <v>5358</v>
      </c>
      <c r="E2330" t="s">
        <v>5357</v>
      </c>
    </row>
    <row r="2331" spans="1:5" x14ac:dyDescent="0.2">
      <c r="A2331" t="s">
        <v>5356</v>
      </c>
      <c r="B2331" t="s">
        <v>5355</v>
      </c>
      <c r="C2331" t="s">
        <v>5354</v>
      </c>
      <c r="D2331" t="s">
        <v>103</v>
      </c>
      <c r="E2331" t="s">
        <v>5353</v>
      </c>
    </row>
    <row r="2332" spans="1:5" x14ac:dyDescent="0.2">
      <c r="A2332" t="s">
        <v>5352</v>
      </c>
      <c r="B2332" t="s">
        <v>5351</v>
      </c>
      <c r="C2332" t="s">
        <v>5350</v>
      </c>
      <c r="D2332" t="s">
        <v>103</v>
      </c>
      <c r="E2332" t="s">
        <v>5349</v>
      </c>
    </row>
    <row r="2333" spans="1:5" x14ac:dyDescent="0.2">
      <c r="A2333" t="s">
        <v>5348</v>
      </c>
      <c r="B2333" t="s">
        <v>5347</v>
      </c>
      <c r="C2333" t="s">
        <v>5346</v>
      </c>
      <c r="D2333" t="s">
        <v>5345</v>
      </c>
      <c r="E2333" t="s">
        <v>5344</v>
      </c>
    </row>
    <row r="2334" spans="1:5" x14ac:dyDescent="0.2">
      <c r="A2334" t="s">
        <v>5343</v>
      </c>
      <c r="B2334" t="s">
        <v>5342</v>
      </c>
      <c r="C2334" t="s">
        <v>5341</v>
      </c>
      <c r="D2334" t="s">
        <v>1584</v>
      </c>
      <c r="E2334" t="s">
        <v>5337</v>
      </c>
    </row>
    <row r="2335" spans="1:5" x14ac:dyDescent="0.2">
      <c r="A2335" t="s">
        <v>5340</v>
      </c>
      <c r="B2335" t="s">
        <v>5339</v>
      </c>
      <c r="C2335" t="s">
        <v>5338</v>
      </c>
      <c r="D2335" t="s">
        <v>89</v>
      </c>
      <c r="E2335" t="s">
        <v>5337</v>
      </c>
    </row>
    <row r="2336" spans="1:5" x14ac:dyDescent="0.2">
      <c r="A2336" t="s">
        <v>5336</v>
      </c>
      <c r="B2336" t="s">
        <v>5335</v>
      </c>
      <c r="C2336" t="s">
        <v>5334</v>
      </c>
      <c r="D2336" t="s">
        <v>5333</v>
      </c>
      <c r="E2336" t="s">
        <v>5328</v>
      </c>
    </row>
    <row r="2337" spans="1:5" x14ac:dyDescent="0.2">
      <c r="A2337" t="s">
        <v>5332</v>
      </c>
      <c r="B2337" t="s">
        <v>5331</v>
      </c>
      <c r="C2337" t="s">
        <v>5330</v>
      </c>
      <c r="D2337" t="s">
        <v>5329</v>
      </c>
      <c r="E2337" t="s">
        <v>5328</v>
      </c>
    </row>
    <row r="2338" spans="1:5" x14ac:dyDescent="0.2">
      <c r="A2338" t="s">
        <v>5327</v>
      </c>
      <c r="B2338" t="s">
        <v>5326</v>
      </c>
      <c r="C2338" t="s">
        <v>5325</v>
      </c>
      <c r="D2338" t="s">
        <v>935</v>
      </c>
      <c r="E2338" t="s">
        <v>5324</v>
      </c>
    </row>
    <row r="2339" spans="1:5" x14ac:dyDescent="0.2">
      <c r="A2339" t="s">
        <v>5323</v>
      </c>
      <c r="B2339" t="s">
        <v>5322</v>
      </c>
      <c r="C2339" t="s">
        <v>5321</v>
      </c>
      <c r="D2339" t="s">
        <v>5320</v>
      </c>
      <c r="E2339" t="s">
        <v>5316</v>
      </c>
    </row>
    <row r="2340" spans="1:5" x14ac:dyDescent="0.2">
      <c r="A2340" t="s">
        <v>5319</v>
      </c>
      <c r="B2340" t="s">
        <v>5318</v>
      </c>
      <c r="C2340" t="s">
        <v>5317</v>
      </c>
      <c r="D2340" t="s">
        <v>282</v>
      </c>
      <c r="E2340" t="s">
        <v>5316</v>
      </c>
    </row>
    <row r="2341" spans="1:5" x14ac:dyDescent="0.2">
      <c r="A2341" t="s">
        <v>17064</v>
      </c>
      <c r="B2341" t="s">
        <v>5315</v>
      </c>
      <c r="C2341" t="s">
        <v>5314</v>
      </c>
      <c r="D2341" t="s">
        <v>5313</v>
      </c>
      <c r="E2341" t="s">
        <v>5312</v>
      </c>
    </row>
    <row r="2342" spans="1:5" x14ac:dyDescent="0.2">
      <c r="A2342" t="s">
        <v>5307</v>
      </c>
      <c r="B2342" t="s">
        <v>5306</v>
      </c>
      <c r="C2342" t="s">
        <v>5305</v>
      </c>
      <c r="D2342" t="s">
        <v>591</v>
      </c>
      <c r="E2342" t="s">
        <v>5300</v>
      </c>
    </row>
    <row r="2343" spans="1:5" x14ac:dyDescent="0.2">
      <c r="A2343" t="s">
        <v>5304</v>
      </c>
      <c r="B2343" t="s">
        <v>5303</v>
      </c>
      <c r="C2343" t="s">
        <v>5302</v>
      </c>
      <c r="D2343" t="s">
        <v>609</v>
      </c>
      <c r="E2343" t="s">
        <v>5300</v>
      </c>
    </row>
    <row r="2344" spans="1:5" x14ac:dyDescent="0.2">
      <c r="A2344" t="s">
        <v>5299</v>
      </c>
      <c r="B2344" t="s">
        <v>5298</v>
      </c>
      <c r="C2344" t="s">
        <v>5297</v>
      </c>
      <c r="D2344" t="s">
        <v>3919</v>
      </c>
      <c r="E2344" t="s">
        <v>5296</v>
      </c>
    </row>
    <row r="2345" spans="1:5" x14ac:dyDescent="0.2">
      <c r="A2345" t="s">
        <v>5295</v>
      </c>
      <c r="B2345" t="s">
        <v>5294</v>
      </c>
      <c r="C2345" t="s">
        <v>5293</v>
      </c>
      <c r="D2345" t="s">
        <v>5292</v>
      </c>
      <c r="E2345" t="s">
        <v>5288</v>
      </c>
    </row>
    <row r="2346" spans="1:5" x14ac:dyDescent="0.2">
      <c r="A2346" t="s">
        <v>5291</v>
      </c>
      <c r="B2346" t="s">
        <v>5290</v>
      </c>
      <c r="C2346" t="s">
        <v>5289</v>
      </c>
      <c r="D2346" t="s">
        <v>1414</v>
      </c>
      <c r="E2346" t="s">
        <v>5288</v>
      </c>
    </row>
    <row r="2347" spans="1:5" x14ac:dyDescent="0.2">
      <c r="A2347" t="s">
        <v>5287</v>
      </c>
      <c r="B2347" t="s">
        <v>5286</v>
      </c>
      <c r="C2347" t="s">
        <v>5285</v>
      </c>
      <c r="D2347" t="s">
        <v>438</v>
      </c>
      <c r="E2347" t="s">
        <v>5284</v>
      </c>
    </row>
    <row r="2348" spans="1:5" x14ac:dyDescent="0.2">
      <c r="A2348" t="s">
        <v>5283</v>
      </c>
      <c r="B2348" t="s">
        <v>5282</v>
      </c>
      <c r="C2348" t="s">
        <v>5281</v>
      </c>
      <c r="D2348" t="s">
        <v>207</v>
      </c>
      <c r="E2348" t="s">
        <v>5280</v>
      </c>
    </row>
    <row r="2349" spans="1:5" x14ac:dyDescent="0.2">
      <c r="A2349" t="s">
        <v>5279</v>
      </c>
      <c r="B2349" t="s">
        <v>5278</v>
      </c>
      <c r="C2349" t="s">
        <v>5277</v>
      </c>
      <c r="D2349" t="s">
        <v>478</v>
      </c>
      <c r="E2349" t="s">
        <v>5276</v>
      </c>
    </row>
    <row r="2350" spans="1:5" x14ac:dyDescent="0.2">
      <c r="A2350" t="s">
        <v>5275</v>
      </c>
      <c r="B2350" t="s">
        <v>5274</v>
      </c>
      <c r="C2350" t="s">
        <v>5273</v>
      </c>
      <c r="D2350" t="s">
        <v>1116</v>
      </c>
      <c r="E2350" t="s">
        <v>5272</v>
      </c>
    </row>
    <row r="2351" spans="1:5" x14ac:dyDescent="0.2">
      <c r="A2351" t="s">
        <v>5271</v>
      </c>
      <c r="B2351" t="s">
        <v>5270</v>
      </c>
      <c r="C2351" t="s">
        <v>5269</v>
      </c>
      <c r="D2351" t="s">
        <v>5268</v>
      </c>
      <c r="E2351" t="s">
        <v>5267</v>
      </c>
    </row>
    <row r="2352" spans="1:5" x14ac:dyDescent="0.2">
      <c r="A2352" t="s">
        <v>5262</v>
      </c>
      <c r="B2352" t="s">
        <v>5261</v>
      </c>
      <c r="C2352" t="s">
        <v>5260</v>
      </c>
      <c r="D2352" t="s">
        <v>5039</v>
      </c>
      <c r="E2352" t="s">
        <v>5252</v>
      </c>
    </row>
    <row r="2353" spans="1:5" x14ac:dyDescent="0.2">
      <c r="A2353" t="s">
        <v>5259</v>
      </c>
      <c r="B2353" t="s">
        <v>5258</v>
      </c>
      <c r="C2353" t="s">
        <v>5257</v>
      </c>
      <c r="D2353" t="s">
        <v>5256</v>
      </c>
      <c r="E2353" t="s">
        <v>5252</v>
      </c>
    </row>
    <row r="2354" spans="1:5" x14ac:dyDescent="0.2">
      <c r="A2354" t="s">
        <v>5255</v>
      </c>
      <c r="B2354" t="s">
        <v>5254</v>
      </c>
      <c r="C2354" t="s">
        <v>5253</v>
      </c>
      <c r="D2354" t="s">
        <v>4869</v>
      </c>
      <c r="E2354" t="s">
        <v>5252</v>
      </c>
    </row>
    <row r="2355" spans="1:5" x14ac:dyDescent="0.2">
      <c r="A2355" t="s">
        <v>5251</v>
      </c>
      <c r="B2355" t="s">
        <v>5250</v>
      </c>
      <c r="C2355" t="s">
        <v>5249</v>
      </c>
      <c r="D2355" t="s">
        <v>5248</v>
      </c>
      <c r="E2355" t="s">
        <v>5247</v>
      </c>
    </row>
    <row r="2356" spans="1:5" x14ac:dyDescent="0.2">
      <c r="A2356" t="s">
        <v>5246</v>
      </c>
      <c r="B2356" t="s">
        <v>5245</v>
      </c>
      <c r="C2356" t="s">
        <v>5244</v>
      </c>
      <c r="D2356" t="s">
        <v>905</v>
      </c>
      <c r="E2356" t="s">
        <v>5243</v>
      </c>
    </row>
    <row r="2357" spans="1:5" x14ac:dyDescent="0.2">
      <c r="A2357" t="s">
        <v>5242</v>
      </c>
      <c r="B2357" t="s">
        <v>5241</v>
      </c>
      <c r="C2357" t="s">
        <v>5240</v>
      </c>
      <c r="D2357" t="s">
        <v>5239</v>
      </c>
      <c r="E2357" t="s">
        <v>5238</v>
      </c>
    </row>
    <row r="2358" spans="1:5" x14ac:dyDescent="0.2">
      <c r="A2358" t="s">
        <v>5237</v>
      </c>
      <c r="B2358" t="s">
        <v>5236</v>
      </c>
      <c r="C2358" t="s">
        <v>5235</v>
      </c>
      <c r="D2358" t="s">
        <v>543</v>
      </c>
      <c r="E2358" t="s">
        <v>5234</v>
      </c>
    </row>
    <row r="2359" spans="1:5" x14ac:dyDescent="0.2">
      <c r="A2359" t="s">
        <v>5233</v>
      </c>
      <c r="B2359" t="s">
        <v>5232</v>
      </c>
      <c r="C2359" t="s">
        <v>5231</v>
      </c>
      <c r="D2359" t="s">
        <v>478</v>
      </c>
      <c r="E2359" t="s">
        <v>5230</v>
      </c>
    </row>
    <row r="2360" spans="1:5" x14ac:dyDescent="0.2">
      <c r="A2360" t="s">
        <v>5229</v>
      </c>
      <c r="B2360" t="s">
        <v>5228</v>
      </c>
      <c r="C2360" t="s">
        <v>5227</v>
      </c>
      <c r="D2360" t="s">
        <v>777</v>
      </c>
      <c r="E2360" t="s">
        <v>5226</v>
      </c>
    </row>
    <row r="2361" spans="1:5" x14ac:dyDescent="0.2">
      <c r="A2361" t="s">
        <v>5225</v>
      </c>
      <c r="B2361" t="s">
        <v>5224</v>
      </c>
      <c r="C2361" t="s">
        <v>5223</v>
      </c>
      <c r="D2361" t="s">
        <v>543</v>
      </c>
      <c r="E2361" t="s">
        <v>5222</v>
      </c>
    </row>
    <row r="2362" spans="1:5" x14ac:dyDescent="0.2">
      <c r="A2362" t="s">
        <v>5221</v>
      </c>
      <c r="B2362" t="s">
        <v>5220</v>
      </c>
      <c r="C2362" t="s">
        <v>5219</v>
      </c>
      <c r="D2362" t="s">
        <v>591</v>
      </c>
      <c r="E2362" t="s">
        <v>5218</v>
      </c>
    </row>
    <row r="2363" spans="1:5" x14ac:dyDescent="0.2">
      <c r="A2363" t="s">
        <v>5217</v>
      </c>
      <c r="B2363" t="s">
        <v>5216</v>
      </c>
      <c r="C2363" t="s">
        <v>5215</v>
      </c>
      <c r="D2363" t="s">
        <v>2852</v>
      </c>
      <c r="E2363" t="s">
        <v>5211</v>
      </c>
    </row>
    <row r="2364" spans="1:5" x14ac:dyDescent="0.2">
      <c r="A2364" t="s">
        <v>5214</v>
      </c>
      <c r="B2364" t="s">
        <v>5213</v>
      </c>
      <c r="C2364" t="s">
        <v>5212</v>
      </c>
      <c r="D2364" t="s">
        <v>89</v>
      </c>
      <c r="E2364" t="s">
        <v>5211</v>
      </c>
    </row>
    <row r="2365" spans="1:5" x14ac:dyDescent="0.2">
      <c r="A2365" t="s">
        <v>5210</v>
      </c>
      <c r="B2365" t="s">
        <v>5209</v>
      </c>
      <c r="C2365" t="s">
        <v>5208</v>
      </c>
      <c r="D2365" t="s">
        <v>1045</v>
      </c>
      <c r="E2365" t="s">
        <v>5204</v>
      </c>
    </row>
    <row r="2366" spans="1:5" x14ac:dyDescent="0.2">
      <c r="A2366" t="s">
        <v>5207</v>
      </c>
      <c r="B2366" t="s">
        <v>5206</v>
      </c>
      <c r="C2366" t="s">
        <v>5205</v>
      </c>
      <c r="D2366" t="s">
        <v>821</v>
      </c>
      <c r="E2366" t="s">
        <v>5204</v>
      </c>
    </row>
    <row r="2367" spans="1:5" x14ac:dyDescent="0.2">
      <c r="A2367" t="s">
        <v>5203</v>
      </c>
      <c r="B2367" t="s">
        <v>5202</v>
      </c>
      <c r="C2367" t="s">
        <v>5201</v>
      </c>
      <c r="D2367" t="s">
        <v>543</v>
      </c>
      <c r="E2367" t="s">
        <v>5178</v>
      </c>
    </row>
    <row r="2368" spans="1:5" x14ac:dyDescent="0.2">
      <c r="A2368" t="s">
        <v>17282</v>
      </c>
      <c r="B2368" t="s">
        <v>14722</v>
      </c>
      <c r="C2368" t="s">
        <v>14723</v>
      </c>
      <c r="D2368" t="s">
        <v>3749</v>
      </c>
      <c r="E2368" t="s">
        <v>5178</v>
      </c>
    </row>
    <row r="2369" spans="1:5" x14ac:dyDescent="0.2">
      <c r="A2369" t="s">
        <v>5200</v>
      </c>
      <c r="B2369" t="s">
        <v>5199</v>
      </c>
      <c r="C2369" t="s">
        <v>5198</v>
      </c>
      <c r="D2369" t="s">
        <v>634</v>
      </c>
      <c r="E2369" t="s">
        <v>5178</v>
      </c>
    </row>
    <row r="2370" spans="1:5" x14ac:dyDescent="0.2">
      <c r="A2370" t="s">
        <v>5197</v>
      </c>
      <c r="B2370" t="s">
        <v>5196</v>
      </c>
      <c r="C2370" t="s">
        <v>5195</v>
      </c>
      <c r="D2370" t="s">
        <v>282</v>
      </c>
      <c r="E2370" t="s">
        <v>5178</v>
      </c>
    </row>
    <row r="2371" spans="1:5" x14ac:dyDescent="0.2">
      <c r="A2371" t="s">
        <v>5194</v>
      </c>
      <c r="B2371" t="s">
        <v>5193</v>
      </c>
      <c r="C2371" t="s">
        <v>5192</v>
      </c>
      <c r="D2371" t="s">
        <v>1108</v>
      </c>
      <c r="E2371" t="s">
        <v>5178</v>
      </c>
    </row>
    <row r="2372" spans="1:5" x14ac:dyDescent="0.2">
      <c r="A2372" t="s">
        <v>5191</v>
      </c>
      <c r="B2372" t="s">
        <v>5190</v>
      </c>
      <c r="C2372" t="s">
        <v>5189</v>
      </c>
      <c r="D2372" t="s">
        <v>248</v>
      </c>
      <c r="E2372" t="s">
        <v>5178</v>
      </c>
    </row>
    <row r="2373" spans="1:5" x14ac:dyDescent="0.2">
      <c r="A2373" t="s">
        <v>5188</v>
      </c>
      <c r="B2373" t="s">
        <v>5187</v>
      </c>
      <c r="C2373" t="s">
        <v>5186</v>
      </c>
      <c r="D2373" t="s">
        <v>5185</v>
      </c>
      <c r="E2373" t="s">
        <v>5178</v>
      </c>
    </row>
    <row r="2374" spans="1:5" x14ac:dyDescent="0.2">
      <c r="A2374" t="s">
        <v>5184</v>
      </c>
      <c r="B2374" t="s">
        <v>5183</v>
      </c>
      <c r="C2374" t="s">
        <v>5182</v>
      </c>
      <c r="D2374" t="s">
        <v>1530</v>
      </c>
      <c r="E2374" t="s">
        <v>5178</v>
      </c>
    </row>
    <row r="2375" spans="1:5" x14ac:dyDescent="0.2">
      <c r="A2375" t="s">
        <v>5181</v>
      </c>
      <c r="B2375" t="s">
        <v>5180</v>
      </c>
      <c r="C2375" t="s">
        <v>5179</v>
      </c>
      <c r="D2375" t="s">
        <v>89</v>
      </c>
      <c r="E2375" t="s">
        <v>5178</v>
      </c>
    </row>
    <row r="2376" spans="1:5" x14ac:dyDescent="0.2">
      <c r="A2376" t="s">
        <v>5177</v>
      </c>
      <c r="B2376" t="s">
        <v>5176</v>
      </c>
      <c r="C2376" t="s">
        <v>5175</v>
      </c>
      <c r="D2376" t="s">
        <v>4869</v>
      </c>
      <c r="E2376" t="s">
        <v>5174</v>
      </c>
    </row>
    <row r="2377" spans="1:5" x14ac:dyDescent="0.2">
      <c r="A2377" t="s">
        <v>17065</v>
      </c>
      <c r="B2377" t="s">
        <v>17066</v>
      </c>
      <c r="C2377" t="s">
        <v>17067</v>
      </c>
      <c r="D2377" t="s">
        <v>1808</v>
      </c>
      <c r="E2377" t="s">
        <v>17068</v>
      </c>
    </row>
    <row r="2378" spans="1:5" x14ac:dyDescent="0.2">
      <c r="A2378" t="s">
        <v>5173</v>
      </c>
      <c r="B2378" t="s">
        <v>5172</v>
      </c>
      <c r="C2378" t="s">
        <v>5171</v>
      </c>
      <c r="D2378" t="s">
        <v>2245</v>
      </c>
      <c r="E2378" t="s">
        <v>5167</v>
      </c>
    </row>
    <row r="2379" spans="1:5" x14ac:dyDescent="0.2">
      <c r="A2379" t="s">
        <v>5170</v>
      </c>
      <c r="B2379" t="s">
        <v>5169</v>
      </c>
      <c r="C2379" t="s">
        <v>5168</v>
      </c>
      <c r="D2379" t="s">
        <v>855</v>
      </c>
      <c r="E2379" t="s">
        <v>5167</v>
      </c>
    </row>
    <row r="2380" spans="1:5" x14ac:dyDescent="0.2">
      <c r="A2380" t="s">
        <v>5166</v>
      </c>
      <c r="B2380" t="s">
        <v>5165</v>
      </c>
      <c r="C2380" t="s">
        <v>5164</v>
      </c>
      <c r="D2380" t="s">
        <v>543</v>
      </c>
      <c r="E2380" t="s">
        <v>5163</v>
      </c>
    </row>
    <row r="2381" spans="1:5" x14ac:dyDescent="0.2">
      <c r="A2381" t="s">
        <v>5162</v>
      </c>
      <c r="B2381" t="s">
        <v>5161</v>
      </c>
      <c r="C2381" t="s">
        <v>5160</v>
      </c>
      <c r="D2381" t="s">
        <v>5159</v>
      </c>
      <c r="E2381" t="s">
        <v>5158</v>
      </c>
    </row>
    <row r="2382" spans="1:5" x14ac:dyDescent="0.2">
      <c r="A2382" t="s">
        <v>5157</v>
      </c>
      <c r="B2382" t="s">
        <v>5156</v>
      </c>
      <c r="C2382" t="s">
        <v>5155</v>
      </c>
      <c r="D2382" t="s">
        <v>5154</v>
      </c>
      <c r="E2382" t="s">
        <v>5149</v>
      </c>
    </row>
    <row r="2383" spans="1:5" x14ac:dyDescent="0.2">
      <c r="A2383" t="s">
        <v>5153</v>
      </c>
      <c r="B2383" t="s">
        <v>5152</v>
      </c>
      <c r="C2383" t="s">
        <v>5151</v>
      </c>
      <c r="D2383" t="s">
        <v>5150</v>
      </c>
      <c r="E2383" t="s">
        <v>5149</v>
      </c>
    </row>
    <row r="2384" spans="1:5" x14ac:dyDescent="0.2">
      <c r="A2384" t="s">
        <v>5148</v>
      </c>
      <c r="B2384" t="s">
        <v>5147</v>
      </c>
      <c r="C2384" t="s">
        <v>5146</v>
      </c>
      <c r="D2384" t="s">
        <v>258</v>
      </c>
      <c r="E2384" t="s">
        <v>5142</v>
      </c>
    </row>
    <row r="2385" spans="1:5" x14ac:dyDescent="0.2">
      <c r="A2385" t="s">
        <v>5145</v>
      </c>
      <c r="B2385" t="s">
        <v>5144</v>
      </c>
      <c r="C2385" t="s">
        <v>5143</v>
      </c>
      <c r="D2385" t="s">
        <v>173</v>
      </c>
      <c r="E2385" t="s">
        <v>5142</v>
      </c>
    </row>
    <row r="2386" spans="1:5" x14ac:dyDescent="0.2">
      <c r="A2386" t="s">
        <v>5141</v>
      </c>
      <c r="B2386" t="s">
        <v>5140</v>
      </c>
      <c r="C2386" t="s">
        <v>5139</v>
      </c>
      <c r="D2386" t="s">
        <v>482</v>
      </c>
      <c r="E2386" t="s">
        <v>5138</v>
      </c>
    </row>
    <row r="2387" spans="1:5" x14ac:dyDescent="0.2">
      <c r="A2387" t="s">
        <v>5137</v>
      </c>
      <c r="B2387" t="s">
        <v>5136</v>
      </c>
      <c r="C2387" t="s">
        <v>5135</v>
      </c>
      <c r="D2387" t="s">
        <v>273</v>
      </c>
      <c r="E2387" t="s">
        <v>5134</v>
      </c>
    </row>
    <row r="2388" spans="1:5" x14ac:dyDescent="0.2">
      <c r="A2388" t="s">
        <v>5133</v>
      </c>
      <c r="B2388" t="s">
        <v>5132</v>
      </c>
      <c r="C2388" t="s">
        <v>5131</v>
      </c>
      <c r="D2388" t="s">
        <v>5130</v>
      </c>
      <c r="E2388" t="s">
        <v>5129</v>
      </c>
    </row>
    <row r="2389" spans="1:5" x14ac:dyDescent="0.2">
      <c r="A2389" t="s">
        <v>5128</v>
      </c>
      <c r="B2389" t="s">
        <v>5127</v>
      </c>
      <c r="C2389" t="s">
        <v>5126</v>
      </c>
      <c r="D2389" t="s">
        <v>1180</v>
      </c>
      <c r="E2389" t="s">
        <v>5125</v>
      </c>
    </row>
    <row r="2390" spans="1:5" x14ac:dyDescent="0.2">
      <c r="A2390" t="s">
        <v>5124</v>
      </c>
      <c r="B2390" t="s">
        <v>5123</v>
      </c>
      <c r="C2390" t="s">
        <v>5122</v>
      </c>
      <c r="D2390" t="s">
        <v>5121</v>
      </c>
      <c r="E2390" t="s">
        <v>5114</v>
      </c>
    </row>
    <row r="2391" spans="1:5" x14ac:dyDescent="0.2">
      <c r="A2391" t="s">
        <v>5120</v>
      </c>
      <c r="B2391" t="s">
        <v>5119</v>
      </c>
      <c r="C2391" t="s">
        <v>5118</v>
      </c>
      <c r="D2391" t="s">
        <v>173</v>
      </c>
      <c r="E2391" t="s">
        <v>5114</v>
      </c>
    </row>
    <row r="2392" spans="1:5" x14ac:dyDescent="0.2">
      <c r="A2392" t="s">
        <v>5117</v>
      </c>
      <c r="B2392" t="s">
        <v>5116</v>
      </c>
      <c r="C2392" t="s">
        <v>5115</v>
      </c>
      <c r="D2392" t="s">
        <v>253</v>
      </c>
      <c r="E2392" t="s">
        <v>5114</v>
      </c>
    </row>
    <row r="2393" spans="1:5" x14ac:dyDescent="0.2">
      <c r="A2393" t="s">
        <v>5113</v>
      </c>
      <c r="B2393" t="s">
        <v>5112</v>
      </c>
      <c r="C2393" t="s">
        <v>5111</v>
      </c>
      <c r="D2393" t="s">
        <v>1005</v>
      </c>
      <c r="E2393" t="s">
        <v>5110</v>
      </c>
    </row>
    <row r="2394" spans="1:5" x14ac:dyDescent="0.2">
      <c r="A2394" t="s">
        <v>5109</v>
      </c>
      <c r="B2394" t="s">
        <v>5108</v>
      </c>
      <c r="C2394" t="s">
        <v>5107</v>
      </c>
      <c r="D2394" t="s">
        <v>1066</v>
      </c>
      <c r="E2394" t="s">
        <v>5106</v>
      </c>
    </row>
    <row r="2395" spans="1:5" x14ac:dyDescent="0.2">
      <c r="A2395" t="s">
        <v>5104</v>
      </c>
      <c r="B2395" t="s">
        <v>5103</v>
      </c>
      <c r="C2395" t="s">
        <v>5102</v>
      </c>
      <c r="D2395" t="s">
        <v>726</v>
      </c>
      <c r="E2395" t="s">
        <v>5101</v>
      </c>
    </row>
    <row r="2396" spans="1:5" x14ac:dyDescent="0.2">
      <c r="A2396" t="s">
        <v>5100</v>
      </c>
      <c r="B2396" t="s">
        <v>5099</v>
      </c>
      <c r="C2396" t="s">
        <v>5098</v>
      </c>
      <c r="D2396" t="s">
        <v>2119</v>
      </c>
      <c r="E2396" t="s">
        <v>5097</v>
      </c>
    </row>
    <row r="2397" spans="1:5" x14ac:dyDescent="0.2">
      <c r="A2397" t="s">
        <v>5096</v>
      </c>
      <c r="B2397" t="s">
        <v>5095</v>
      </c>
      <c r="C2397" t="s">
        <v>5094</v>
      </c>
      <c r="D2397" t="s">
        <v>1608</v>
      </c>
      <c r="E2397" t="s">
        <v>5093</v>
      </c>
    </row>
    <row r="2398" spans="1:5" x14ac:dyDescent="0.2">
      <c r="A2398" t="s">
        <v>17069</v>
      </c>
      <c r="B2398" t="s">
        <v>5092</v>
      </c>
      <c r="C2398" t="s">
        <v>5091</v>
      </c>
      <c r="D2398" t="s">
        <v>492</v>
      </c>
      <c r="E2398" t="s">
        <v>5090</v>
      </c>
    </row>
    <row r="2399" spans="1:5" x14ac:dyDescent="0.2">
      <c r="A2399" t="s">
        <v>5089</v>
      </c>
      <c r="B2399" t="s">
        <v>5088</v>
      </c>
      <c r="C2399" t="s">
        <v>5087</v>
      </c>
      <c r="D2399" t="s">
        <v>5086</v>
      </c>
      <c r="E2399" t="s">
        <v>5085</v>
      </c>
    </row>
    <row r="2400" spans="1:5" x14ac:dyDescent="0.2">
      <c r="A2400" t="s">
        <v>5084</v>
      </c>
      <c r="B2400" t="s">
        <v>5083</v>
      </c>
      <c r="C2400" t="s">
        <v>5082</v>
      </c>
      <c r="D2400" t="s">
        <v>5081</v>
      </c>
      <c r="E2400" t="s">
        <v>5080</v>
      </c>
    </row>
    <row r="2401" spans="1:5" x14ac:dyDescent="0.2">
      <c r="A2401" t="s">
        <v>5079</v>
      </c>
      <c r="B2401" t="s">
        <v>5078</v>
      </c>
      <c r="C2401" t="s">
        <v>5077</v>
      </c>
      <c r="D2401" t="s">
        <v>591</v>
      </c>
      <c r="E2401" t="s">
        <v>5073</v>
      </c>
    </row>
    <row r="2402" spans="1:5" x14ac:dyDescent="0.2">
      <c r="A2402" t="s">
        <v>5076</v>
      </c>
      <c r="B2402" t="s">
        <v>5075</v>
      </c>
      <c r="C2402" t="s">
        <v>5074</v>
      </c>
      <c r="D2402" t="s">
        <v>107</v>
      </c>
      <c r="E2402" t="s">
        <v>5073</v>
      </c>
    </row>
    <row r="2403" spans="1:5" x14ac:dyDescent="0.2">
      <c r="A2403" t="s">
        <v>5072</v>
      </c>
      <c r="B2403" t="s">
        <v>5071</v>
      </c>
      <c r="C2403" t="s">
        <v>5070</v>
      </c>
      <c r="D2403" t="s">
        <v>543</v>
      </c>
      <c r="E2403" t="s">
        <v>5069</v>
      </c>
    </row>
    <row r="2404" spans="1:5" x14ac:dyDescent="0.2">
      <c r="A2404" t="s">
        <v>5068</v>
      </c>
      <c r="B2404" t="s">
        <v>5067</v>
      </c>
      <c r="C2404" t="s">
        <v>5066</v>
      </c>
      <c r="D2404" t="s">
        <v>706</v>
      </c>
      <c r="E2404" t="s">
        <v>5065</v>
      </c>
    </row>
    <row r="2405" spans="1:5" x14ac:dyDescent="0.2">
      <c r="A2405" t="s">
        <v>17283</v>
      </c>
      <c r="B2405" t="s">
        <v>14724</v>
      </c>
      <c r="C2405" t="s">
        <v>14725</v>
      </c>
      <c r="D2405" t="s">
        <v>595</v>
      </c>
      <c r="E2405" t="s">
        <v>5065</v>
      </c>
    </row>
    <row r="2406" spans="1:5" x14ac:dyDescent="0.2">
      <c r="A2406" t="s">
        <v>5064</v>
      </c>
      <c r="B2406" t="s">
        <v>5063</v>
      </c>
      <c r="C2406" t="s">
        <v>5062</v>
      </c>
      <c r="D2406" t="s">
        <v>5061</v>
      </c>
      <c r="E2406" t="s">
        <v>5060</v>
      </c>
    </row>
    <row r="2407" spans="1:5" x14ac:dyDescent="0.2">
      <c r="A2407" t="s">
        <v>5059</v>
      </c>
      <c r="B2407" t="s">
        <v>5058</v>
      </c>
      <c r="C2407" t="s">
        <v>5057</v>
      </c>
      <c r="D2407" t="s">
        <v>5056</v>
      </c>
      <c r="E2407" t="s">
        <v>5055</v>
      </c>
    </row>
    <row r="2408" spans="1:5" x14ac:dyDescent="0.2">
      <c r="A2408" t="s">
        <v>5054</v>
      </c>
      <c r="B2408" t="s">
        <v>5053</v>
      </c>
      <c r="C2408" t="s">
        <v>5052</v>
      </c>
      <c r="D2408" t="s">
        <v>5051</v>
      </c>
      <c r="E2408" t="s">
        <v>5050</v>
      </c>
    </row>
    <row r="2409" spans="1:5" x14ac:dyDescent="0.2">
      <c r="A2409" t="s">
        <v>5049</v>
      </c>
      <c r="B2409" t="s">
        <v>5048</v>
      </c>
      <c r="C2409" t="s">
        <v>5047</v>
      </c>
      <c r="D2409" t="s">
        <v>926</v>
      </c>
      <c r="E2409" t="s">
        <v>5043</v>
      </c>
    </row>
    <row r="2410" spans="1:5" x14ac:dyDescent="0.2">
      <c r="A2410" t="s">
        <v>5046</v>
      </c>
      <c r="B2410" t="s">
        <v>5045</v>
      </c>
      <c r="C2410" t="s">
        <v>5044</v>
      </c>
      <c r="D2410" t="s">
        <v>482</v>
      </c>
      <c r="E2410" t="s">
        <v>5043</v>
      </c>
    </row>
    <row r="2411" spans="1:5" x14ac:dyDescent="0.2">
      <c r="A2411" t="s">
        <v>5042</v>
      </c>
      <c r="B2411" t="s">
        <v>5041</v>
      </c>
      <c r="C2411" t="s">
        <v>5040</v>
      </c>
      <c r="D2411" t="s">
        <v>5039</v>
      </c>
      <c r="E2411" t="s">
        <v>5038</v>
      </c>
    </row>
    <row r="2412" spans="1:5" x14ac:dyDescent="0.2">
      <c r="A2412" t="s">
        <v>5037</v>
      </c>
      <c r="B2412" t="s">
        <v>5036</v>
      </c>
      <c r="C2412" t="s">
        <v>5035</v>
      </c>
      <c r="D2412" t="s">
        <v>5034</v>
      </c>
      <c r="E2412" t="s">
        <v>5033</v>
      </c>
    </row>
    <row r="2413" spans="1:5" x14ac:dyDescent="0.2">
      <c r="A2413" t="s">
        <v>5032</v>
      </c>
      <c r="B2413" t="s">
        <v>5031</v>
      </c>
      <c r="C2413" t="s">
        <v>5030</v>
      </c>
      <c r="D2413" t="s">
        <v>1933</v>
      </c>
      <c r="E2413" t="s">
        <v>5029</v>
      </c>
    </row>
    <row r="2414" spans="1:5" x14ac:dyDescent="0.2">
      <c r="A2414" t="s">
        <v>5028</v>
      </c>
      <c r="B2414" t="s">
        <v>5027</v>
      </c>
      <c r="C2414" t="s">
        <v>5026</v>
      </c>
      <c r="D2414" t="s">
        <v>4799</v>
      </c>
      <c r="E2414" t="s">
        <v>5025</v>
      </c>
    </row>
    <row r="2415" spans="1:5" x14ac:dyDescent="0.2">
      <c r="A2415" t="s">
        <v>5024</v>
      </c>
      <c r="B2415" t="s">
        <v>5023</v>
      </c>
      <c r="C2415" t="s">
        <v>17476</v>
      </c>
      <c r="D2415" t="s">
        <v>3799</v>
      </c>
      <c r="E2415" t="s">
        <v>5022</v>
      </c>
    </row>
    <row r="2416" spans="1:5" x14ac:dyDescent="0.2">
      <c r="A2416" t="s">
        <v>5021</v>
      </c>
      <c r="B2416" t="s">
        <v>5020</v>
      </c>
      <c r="C2416" t="s">
        <v>5019</v>
      </c>
      <c r="D2416" t="s">
        <v>282</v>
      </c>
      <c r="E2416" t="s">
        <v>5018</v>
      </c>
    </row>
    <row r="2417" spans="1:5" x14ac:dyDescent="0.2">
      <c r="A2417" t="s">
        <v>5017</v>
      </c>
      <c r="B2417" t="s">
        <v>5016</v>
      </c>
      <c r="C2417" t="s">
        <v>17477</v>
      </c>
      <c r="D2417" t="s">
        <v>591</v>
      </c>
      <c r="E2417" t="s">
        <v>5015</v>
      </c>
    </row>
    <row r="2418" spans="1:5" x14ac:dyDescent="0.2">
      <c r="A2418" t="s">
        <v>5014</v>
      </c>
      <c r="B2418" t="s">
        <v>5013</v>
      </c>
      <c r="C2418" t="s">
        <v>17478</v>
      </c>
      <c r="D2418" t="s">
        <v>706</v>
      </c>
      <c r="E2418" t="s">
        <v>5000</v>
      </c>
    </row>
    <row r="2419" spans="1:5" x14ac:dyDescent="0.2">
      <c r="A2419" t="s">
        <v>5012</v>
      </c>
      <c r="B2419" t="s">
        <v>5011</v>
      </c>
      <c r="C2419" t="s">
        <v>17479</v>
      </c>
      <c r="D2419" t="s">
        <v>1830</v>
      </c>
      <c r="E2419" t="s">
        <v>5000</v>
      </c>
    </row>
    <row r="2420" spans="1:5" x14ac:dyDescent="0.2">
      <c r="A2420" t="s">
        <v>5010</v>
      </c>
      <c r="B2420" t="s">
        <v>5009</v>
      </c>
      <c r="C2420" t="s">
        <v>17480</v>
      </c>
      <c r="D2420" t="s">
        <v>777</v>
      </c>
      <c r="E2420" t="s">
        <v>5000</v>
      </c>
    </row>
    <row r="2421" spans="1:5" x14ac:dyDescent="0.2">
      <c r="A2421" t="s">
        <v>5008</v>
      </c>
      <c r="B2421" t="s">
        <v>5007</v>
      </c>
      <c r="C2421" t="s">
        <v>5006</v>
      </c>
      <c r="D2421" t="s">
        <v>5005</v>
      </c>
      <c r="E2421" t="s">
        <v>5000</v>
      </c>
    </row>
    <row r="2422" spans="1:5" x14ac:dyDescent="0.2">
      <c r="A2422" t="s">
        <v>5004</v>
      </c>
      <c r="B2422" t="s">
        <v>5003</v>
      </c>
      <c r="C2422" t="s">
        <v>17481</v>
      </c>
      <c r="D2422" t="s">
        <v>900</v>
      </c>
      <c r="E2422" t="s">
        <v>5000</v>
      </c>
    </row>
    <row r="2423" spans="1:5" x14ac:dyDescent="0.2">
      <c r="A2423" t="s">
        <v>14726</v>
      </c>
      <c r="B2423" t="s">
        <v>14443</v>
      </c>
      <c r="C2423" t="s">
        <v>14444</v>
      </c>
      <c r="D2423" t="s">
        <v>616</v>
      </c>
      <c r="E2423" t="s">
        <v>14445</v>
      </c>
    </row>
    <row r="2424" spans="1:5" x14ac:dyDescent="0.2">
      <c r="A2424" t="s">
        <v>4999</v>
      </c>
      <c r="B2424" t="s">
        <v>4998</v>
      </c>
      <c r="C2424" t="s">
        <v>4997</v>
      </c>
      <c r="D2424" t="s">
        <v>2021</v>
      </c>
      <c r="E2424" t="s">
        <v>4996</v>
      </c>
    </row>
    <row r="2425" spans="1:5" x14ac:dyDescent="0.2">
      <c r="A2425" t="s">
        <v>17070</v>
      </c>
      <c r="B2425" t="s">
        <v>4995</v>
      </c>
      <c r="C2425" t="s">
        <v>4994</v>
      </c>
      <c r="D2425" t="s">
        <v>1391</v>
      </c>
      <c r="E2425" t="s">
        <v>4993</v>
      </c>
    </row>
    <row r="2426" spans="1:5" x14ac:dyDescent="0.2">
      <c r="A2426" t="s">
        <v>4992</v>
      </c>
      <c r="B2426" t="s">
        <v>4991</v>
      </c>
      <c r="C2426" t="s">
        <v>4990</v>
      </c>
      <c r="D2426" t="s">
        <v>107</v>
      </c>
      <c r="E2426" t="s">
        <v>4989</v>
      </c>
    </row>
    <row r="2427" spans="1:5" x14ac:dyDescent="0.2">
      <c r="A2427" t="s">
        <v>17071</v>
      </c>
      <c r="B2427" t="s">
        <v>17072</v>
      </c>
      <c r="C2427" t="s">
        <v>17073</v>
      </c>
      <c r="D2427" t="s">
        <v>5301</v>
      </c>
      <c r="E2427" t="s">
        <v>4989</v>
      </c>
    </row>
    <row r="2428" spans="1:5" x14ac:dyDescent="0.2">
      <c r="A2428" t="s">
        <v>4988</v>
      </c>
      <c r="B2428" t="s">
        <v>4987</v>
      </c>
      <c r="C2428" t="s">
        <v>17482</v>
      </c>
      <c r="D2428" t="s">
        <v>744</v>
      </c>
      <c r="E2428" t="s">
        <v>4986</v>
      </c>
    </row>
    <row r="2429" spans="1:5" x14ac:dyDescent="0.2">
      <c r="A2429" t="s">
        <v>14354</v>
      </c>
      <c r="B2429" t="s">
        <v>4985</v>
      </c>
      <c r="C2429" t="s">
        <v>4984</v>
      </c>
      <c r="D2429" t="s">
        <v>4983</v>
      </c>
      <c r="E2429" t="s">
        <v>4982</v>
      </c>
    </row>
    <row r="2430" spans="1:5" x14ac:dyDescent="0.2">
      <c r="A2430" t="s">
        <v>17074</v>
      </c>
      <c r="B2430" t="s">
        <v>17075</v>
      </c>
      <c r="C2430" t="s">
        <v>17076</v>
      </c>
      <c r="D2430" t="s">
        <v>17077</v>
      </c>
      <c r="E2430" t="s">
        <v>17078</v>
      </c>
    </row>
    <row r="2431" spans="1:5" x14ac:dyDescent="0.2">
      <c r="A2431" t="s">
        <v>4981</v>
      </c>
      <c r="B2431" t="s">
        <v>4980</v>
      </c>
      <c r="C2431" t="s">
        <v>4979</v>
      </c>
      <c r="D2431" t="s">
        <v>4978</v>
      </c>
      <c r="E2431" t="s">
        <v>4977</v>
      </c>
    </row>
    <row r="2432" spans="1:5" x14ac:dyDescent="0.2">
      <c r="A2432" t="s">
        <v>4976</v>
      </c>
      <c r="B2432" t="s">
        <v>4975</v>
      </c>
      <c r="C2432" t="s">
        <v>4974</v>
      </c>
      <c r="D2432" t="s">
        <v>84</v>
      </c>
      <c r="E2432" t="s">
        <v>4973</v>
      </c>
    </row>
    <row r="2433" spans="1:5" x14ac:dyDescent="0.2">
      <c r="A2433" t="s">
        <v>4972</v>
      </c>
      <c r="B2433" t="s">
        <v>4971</v>
      </c>
      <c r="C2433" t="s">
        <v>4970</v>
      </c>
      <c r="D2433" t="s">
        <v>367</v>
      </c>
      <c r="E2433" t="s">
        <v>4966</v>
      </c>
    </row>
    <row r="2434" spans="1:5" x14ac:dyDescent="0.2">
      <c r="A2434" t="s">
        <v>4969</v>
      </c>
      <c r="B2434" t="s">
        <v>4968</v>
      </c>
      <c r="C2434" t="s">
        <v>4967</v>
      </c>
      <c r="D2434" t="s">
        <v>2119</v>
      </c>
      <c r="E2434" t="s">
        <v>4966</v>
      </c>
    </row>
    <row r="2435" spans="1:5" x14ac:dyDescent="0.2">
      <c r="A2435" t="s">
        <v>4965</v>
      </c>
      <c r="B2435" t="s">
        <v>4964</v>
      </c>
      <c r="C2435" t="s">
        <v>4963</v>
      </c>
      <c r="D2435" t="s">
        <v>3579</v>
      </c>
      <c r="E2435" t="s">
        <v>4958</v>
      </c>
    </row>
    <row r="2436" spans="1:5" x14ac:dyDescent="0.2">
      <c r="A2436" t="s">
        <v>4962</v>
      </c>
      <c r="B2436" t="s">
        <v>4961</v>
      </c>
      <c r="C2436" t="s">
        <v>4960</v>
      </c>
      <c r="D2436" t="s">
        <v>4959</v>
      </c>
      <c r="E2436" t="s">
        <v>4958</v>
      </c>
    </row>
    <row r="2437" spans="1:5" x14ac:dyDescent="0.2">
      <c r="A2437" t="s">
        <v>4957</v>
      </c>
      <c r="B2437" t="s">
        <v>4956</v>
      </c>
      <c r="C2437" t="s">
        <v>4955</v>
      </c>
      <c r="D2437" t="s">
        <v>4954</v>
      </c>
      <c r="E2437" t="s">
        <v>4953</v>
      </c>
    </row>
    <row r="2438" spans="1:5" x14ac:dyDescent="0.2">
      <c r="A2438" t="s">
        <v>4952</v>
      </c>
      <c r="B2438" t="s">
        <v>4951</v>
      </c>
      <c r="C2438" t="s">
        <v>4950</v>
      </c>
      <c r="D2438" t="s">
        <v>107</v>
      </c>
      <c r="E2438" t="s">
        <v>4933</v>
      </c>
    </row>
    <row r="2439" spans="1:5" x14ac:dyDescent="0.2">
      <c r="A2439" t="s">
        <v>4949</v>
      </c>
      <c r="B2439" t="s">
        <v>4948</v>
      </c>
      <c r="C2439" t="s">
        <v>4947</v>
      </c>
      <c r="D2439" t="s">
        <v>4919</v>
      </c>
      <c r="E2439" t="s">
        <v>4933</v>
      </c>
    </row>
    <row r="2440" spans="1:5" x14ac:dyDescent="0.2">
      <c r="A2440" t="s">
        <v>4946</v>
      </c>
      <c r="B2440" t="s">
        <v>4945</v>
      </c>
      <c r="C2440" t="s">
        <v>4944</v>
      </c>
      <c r="D2440" t="s">
        <v>4943</v>
      </c>
      <c r="E2440" t="s">
        <v>4933</v>
      </c>
    </row>
    <row r="2441" spans="1:5" x14ac:dyDescent="0.2">
      <c r="A2441" t="s">
        <v>4942</v>
      </c>
      <c r="B2441" t="s">
        <v>4941</v>
      </c>
      <c r="C2441" t="s">
        <v>4940</v>
      </c>
      <c r="D2441" t="s">
        <v>248</v>
      </c>
      <c r="E2441" t="s">
        <v>4933</v>
      </c>
    </row>
    <row r="2442" spans="1:5" x14ac:dyDescent="0.2">
      <c r="A2442" t="s">
        <v>4939</v>
      </c>
      <c r="B2442" t="s">
        <v>4938</v>
      </c>
      <c r="C2442" t="s">
        <v>4937</v>
      </c>
      <c r="D2442" t="s">
        <v>744</v>
      </c>
      <c r="E2442" t="s">
        <v>4933</v>
      </c>
    </row>
    <row r="2443" spans="1:5" x14ac:dyDescent="0.2">
      <c r="A2443" t="s">
        <v>4936</v>
      </c>
      <c r="B2443" t="s">
        <v>4935</v>
      </c>
      <c r="C2443" t="s">
        <v>4934</v>
      </c>
      <c r="D2443" t="s">
        <v>1238</v>
      </c>
      <c r="E2443" t="s">
        <v>4933</v>
      </c>
    </row>
    <row r="2444" spans="1:5" x14ac:dyDescent="0.2">
      <c r="A2444" t="s">
        <v>4932</v>
      </c>
      <c r="B2444" t="s">
        <v>4931</v>
      </c>
      <c r="C2444" t="s">
        <v>4930</v>
      </c>
      <c r="D2444" t="s">
        <v>123</v>
      </c>
      <c r="E2444" t="s">
        <v>4909</v>
      </c>
    </row>
    <row r="2445" spans="1:5" x14ac:dyDescent="0.2">
      <c r="A2445" t="s">
        <v>4929</v>
      </c>
      <c r="B2445" t="s">
        <v>4928</v>
      </c>
      <c r="C2445" t="s">
        <v>4927</v>
      </c>
      <c r="D2445" t="s">
        <v>4926</v>
      </c>
      <c r="E2445" t="s">
        <v>4909</v>
      </c>
    </row>
    <row r="2446" spans="1:5" x14ac:dyDescent="0.2">
      <c r="A2446" t="s">
        <v>4925</v>
      </c>
      <c r="B2446" t="s">
        <v>4924</v>
      </c>
      <c r="C2446" t="s">
        <v>4923</v>
      </c>
      <c r="D2446" t="s">
        <v>539</v>
      </c>
      <c r="E2446" t="s">
        <v>4909</v>
      </c>
    </row>
    <row r="2447" spans="1:5" x14ac:dyDescent="0.2">
      <c r="A2447" t="s">
        <v>4922</v>
      </c>
      <c r="B2447" t="s">
        <v>4921</v>
      </c>
      <c r="C2447" t="s">
        <v>4920</v>
      </c>
      <c r="D2447" t="s">
        <v>4919</v>
      </c>
      <c r="E2447" t="s">
        <v>4909</v>
      </c>
    </row>
    <row r="2448" spans="1:5" x14ac:dyDescent="0.2">
      <c r="A2448" t="s">
        <v>4918</v>
      </c>
      <c r="B2448" t="s">
        <v>4917</v>
      </c>
      <c r="C2448" t="s">
        <v>4916</v>
      </c>
      <c r="D2448" t="s">
        <v>303</v>
      </c>
      <c r="E2448" t="s">
        <v>4909</v>
      </c>
    </row>
    <row r="2449" spans="1:5" x14ac:dyDescent="0.2">
      <c r="A2449" t="s">
        <v>4912</v>
      </c>
      <c r="B2449" t="s">
        <v>4911</v>
      </c>
      <c r="C2449" t="s">
        <v>4910</v>
      </c>
      <c r="D2449" t="s">
        <v>508</v>
      </c>
      <c r="E2449" t="s">
        <v>4909</v>
      </c>
    </row>
    <row r="2450" spans="1:5" x14ac:dyDescent="0.2">
      <c r="A2450" t="s">
        <v>4904</v>
      </c>
      <c r="B2450" t="s">
        <v>4903</v>
      </c>
      <c r="C2450" t="s">
        <v>17483</v>
      </c>
      <c r="D2450" t="s">
        <v>4902</v>
      </c>
      <c r="E2450" t="s">
        <v>4901</v>
      </c>
    </row>
    <row r="2451" spans="1:5" x14ac:dyDescent="0.2">
      <c r="A2451" t="s">
        <v>4900</v>
      </c>
      <c r="B2451" t="s">
        <v>4899</v>
      </c>
      <c r="C2451" t="s">
        <v>17484</v>
      </c>
      <c r="D2451" t="s">
        <v>173</v>
      </c>
      <c r="E2451" t="s">
        <v>4898</v>
      </c>
    </row>
    <row r="2452" spans="1:5" x14ac:dyDescent="0.2">
      <c r="A2452" t="s">
        <v>4897</v>
      </c>
      <c r="B2452" t="s">
        <v>4896</v>
      </c>
      <c r="C2452" t="s">
        <v>4895</v>
      </c>
      <c r="D2452" t="s">
        <v>322</v>
      </c>
      <c r="E2452" t="s">
        <v>4894</v>
      </c>
    </row>
    <row r="2453" spans="1:5" x14ac:dyDescent="0.2">
      <c r="A2453" t="s">
        <v>4893</v>
      </c>
      <c r="B2453" t="s">
        <v>4892</v>
      </c>
      <c r="C2453" t="s">
        <v>4891</v>
      </c>
      <c r="D2453" t="s">
        <v>4890</v>
      </c>
      <c r="E2453" t="s">
        <v>4889</v>
      </c>
    </row>
    <row r="2454" spans="1:5" x14ac:dyDescent="0.2">
      <c r="A2454" t="s">
        <v>4888</v>
      </c>
      <c r="B2454" t="s">
        <v>4887</v>
      </c>
      <c r="C2454" t="s">
        <v>4886</v>
      </c>
      <c r="D2454" t="s">
        <v>4885</v>
      </c>
      <c r="E2454" t="s">
        <v>4884</v>
      </c>
    </row>
    <row r="2455" spans="1:5" x14ac:dyDescent="0.2">
      <c r="A2455" t="s">
        <v>4883</v>
      </c>
      <c r="B2455" t="s">
        <v>4882</v>
      </c>
      <c r="C2455" t="s">
        <v>4881</v>
      </c>
      <c r="D2455" t="s">
        <v>1304</v>
      </c>
      <c r="E2455" t="s">
        <v>4880</v>
      </c>
    </row>
    <row r="2456" spans="1:5" x14ac:dyDescent="0.2">
      <c r="A2456" t="s">
        <v>4879</v>
      </c>
      <c r="B2456" t="s">
        <v>4878</v>
      </c>
      <c r="C2456" t="s">
        <v>4877</v>
      </c>
      <c r="D2456" t="s">
        <v>1600</v>
      </c>
      <c r="E2456" t="s">
        <v>4876</v>
      </c>
    </row>
    <row r="2457" spans="1:5" x14ac:dyDescent="0.2">
      <c r="A2457" t="s">
        <v>14727</v>
      </c>
      <c r="B2457" t="s">
        <v>14446</v>
      </c>
      <c r="C2457" t="s">
        <v>14447</v>
      </c>
      <c r="D2457" t="s">
        <v>677</v>
      </c>
      <c r="E2457" t="s">
        <v>14448</v>
      </c>
    </row>
    <row r="2458" spans="1:5" x14ac:dyDescent="0.2">
      <c r="A2458" t="s">
        <v>4875</v>
      </c>
      <c r="B2458" t="s">
        <v>4874</v>
      </c>
      <c r="C2458" t="s">
        <v>4873</v>
      </c>
      <c r="D2458" t="s">
        <v>2063</v>
      </c>
      <c r="E2458" t="s">
        <v>4865</v>
      </c>
    </row>
    <row r="2459" spans="1:5" x14ac:dyDescent="0.2">
      <c r="A2459" t="s">
        <v>4872</v>
      </c>
      <c r="B2459" t="s">
        <v>4871</v>
      </c>
      <c r="C2459" t="s">
        <v>4870</v>
      </c>
      <c r="D2459" t="s">
        <v>4869</v>
      </c>
      <c r="E2459" t="s">
        <v>4865</v>
      </c>
    </row>
    <row r="2460" spans="1:5" x14ac:dyDescent="0.2">
      <c r="A2460" t="s">
        <v>4868</v>
      </c>
      <c r="B2460" t="s">
        <v>4867</v>
      </c>
      <c r="C2460" t="s">
        <v>4866</v>
      </c>
      <c r="D2460" t="s">
        <v>557</v>
      </c>
      <c r="E2460" t="s">
        <v>4865</v>
      </c>
    </row>
    <row r="2461" spans="1:5" x14ac:dyDescent="0.2">
      <c r="A2461" t="s">
        <v>4864</v>
      </c>
      <c r="B2461" t="s">
        <v>4863</v>
      </c>
      <c r="C2461" t="s">
        <v>4862</v>
      </c>
      <c r="D2461" t="s">
        <v>555</v>
      </c>
      <c r="E2461" t="s">
        <v>4861</v>
      </c>
    </row>
    <row r="2462" spans="1:5" x14ac:dyDescent="0.2">
      <c r="A2462" t="s">
        <v>4860</v>
      </c>
      <c r="B2462" t="s">
        <v>4859</v>
      </c>
      <c r="C2462" t="s">
        <v>4858</v>
      </c>
      <c r="D2462" t="s">
        <v>322</v>
      </c>
      <c r="E2462" t="s">
        <v>4857</v>
      </c>
    </row>
    <row r="2463" spans="1:5" x14ac:dyDescent="0.2">
      <c r="A2463" t="s">
        <v>4856</v>
      </c>
      <c r="B2463" t="s">
        <v>4855</v>
      </c>
      <c r="C2463" t="s">
        <v>4854</v>
      </c>
      <c r="D2463" t="s">
        <v>147</v>
      </c>
      <c r="E2463" t="s">
        <v>4853</v>
      </c>
    </row>
    <row r="2464" spans="1:5" x14ac:dyDescent="0.2">
      <c r="A2464" t="s">
        <v>4852</v>
      </c>
      <c r="B2464" t="s">
        <v>4851</v>
      </c>
      <c r="C2464" t="s">
        <v>4850</v>
      </c>
      <c r="D2464" t="s">
        <v>1808</v>
      </c>
      <c r="E2464" t="s">
        <v>4849</v>
      </c>
    </row>
    <row r="2465" spans="1:5" x14ac:dyDescent="0.2">
      <c r="A2465" t="s">
        <v>4848</v>
      </c>
      <c r="B2465" t="s">
        <v>4847</v>
      </c>
      <c r="C2465" t="s">
        <v>4846</v>
      </c>
      <c r="D2465" t="s">
        <v>2780</v>
      </c>
      <c r="E2465" t="s">
        <v>4845</v>
      </c>
    </row>
    <row r="2466" spans="1:5" x14ac:dyDescent="0.2">
      <c r="A2466" t="s">
        <v>4844</v>
      </c>
      <c r="B2466" t="s">
        <v>4843</v>
      </c>
      <c r="C2466" t="s">
        <v>4842</v>
      </c>
      <c r="D2466" t="s">
        <v>4841</v>
      </c>
      <c r="E2466" t="s">
        <v>4840</v>
      </c>
    </row>
    <row r="2467" spans="1:5" x14ac:dyDescent="0.2">
      <c r="A2467" t="s">
        <v>4839</v>
      </c>
      <c r="B2467" t="s">
        <v>4838</v>
      </c>
      <c r="C2467" t="s">
        <v>4837</v>
      </c>
      <c r="D2467" t="s">
        <v>4836</v>
      </c>
      <c r="E2467" t="s">
        <v>4832</v>
      </c>
    </row>
    <row r="2468" spans="1:5" x14ac:dyDescent="0.2">
      <c r="A2468" t="s">
        <v>4835</v>
      </c>
      <c r="B2468" t="s">
        <v>4834</v>
      </c>
      <c r="C2468" t="s">
        <v>4833</v>
      </c>
      <c r="D2468" t="s">
        <v>1559</v>
      </c>
      <c r="E2468" t="s">
        <v>4832</v>
      </c>
    </row>
    <row r="2469" spans="1:5" x14ac:dyDescent="0.2">
      <c r="A2469" t="s">
        <v>14728</v>
      </c>
      <c r="B2469" t="s">
        <v>4831</v>
      </c>
      <c r="C2469" t="s">
        <v>4830</v>
      </c>
      <c r="D2469" t="s">
        <v>1057</v>
      </c>
      <c r="E2469" t="s">
        <v>4829</v>
      </c>
    </row>
    <row r="2470" spans="1:5" x14ac:dyDescent="0.2">
      <c r="A2470" t="s">
        <v>4828</v>
      </c>
      <c r="B2470" t="s">
        <v>4827</v>
      </c>
      <c r="C2470" t="s">
        <v>4826</v>
      </c>
      <c r="D2470" t="s">
        <v>4825</v>
      </c>
      <c r="E2470" t="s">
        <v>4824</v>
      </c>
    </row>
    <row r="2471" spans="1:5" x14ac:dyDescent="0.2">
      <c r="A2471" t="s">
        <v>4823</v>
      </c>
      <c r="B2471" t="s">
        <v>4822</v>
      </c>
      <c r="C2471" t="s">
        <v>4821</v>
      </c>
      <c r="D2471" t="s">
        <v>2210</v>
      </c>
      <c r="E2471" t="s">
        <v>4820</v>
      </c>
    </row>
    <row r="2472" spans="1:5" x14ac:dyDescent="0.2">
      <c r="A2472" t="s">
        <v>4819</v>
      </c>
      <c r="B2472" t="s">
        <v>4818</v>
      </c>
      <c r="C2472" t="s">
        <v>4817</v>
      </c>
      <c r="D2472" t="s">
        <v>248</v>
      </c>
      <c r="E2472" t="s">
        <v>4816</v>
      </c>
    </row>
    <row r="2473" spans="1:5" x14ac:dyDescent="0.2">
      <c r="A2473" t="s">
        <v>4815</v>
      </c>
      <c r="B2473" t="s">
        <v>4814</v>
      </c>
      <c r="C2473" t="s">
        <v>4813</v>
      </c>
      <c r="D2473" t="s">
        <v>1880</v>
      </c>
      <c r="E2473" t="s">
        <v>4812</v>
      </c>
    </row>
    <row r="2474" spans="1:5" x14ac:dyDescent="0.2">
      <c r="A2474" t="s">
        <v>4810</v>
      </c>
      <c r="B2474" t="s">
        <v>4809</v>
      </c>
      <c r="C2474" t="s">
        <v>4808</v>
      </c>
      <c r="D2474" t="s">
        <v>248</v>
      </c>
      <c r="E2474" t="s">
        <v>4807</v>
      </c>
    </row>
    <row r="2475" spans="1:5" x14ac:dyDescent="0.2">
      <c r="A2475" t="s">
        <v>4806</v>
      </c>
      <c r="B2475" t="s">
        <v>4805</v>
      </c>
      <c r="C2475" t="s">
        <v>4804</v>
      </c>
      <c r="D2475" t="s">
        <v>765</v>
      </c>
      <c r="E2475" t="s">
        <v>4803</v>
      </c>
    </row>
    <row r="2476" spans="1:5" x14ac:dyDescent="0.2">
      <c r="A2476" t="s">
        <v>17079</v>
      </c>
      <c r="B2476" t="s">
        <v>4802</v>
      </c>
      <c r="C2476" t="s">
        <v>4801</v>
      </c>
      <c r="D2476" t="s">
        <v>4532</v>
      </c>
      <c r="E2476" t="s">
        <v>4800</v>
      </c>
    </row>
    <row r="2477" spans="1:5" x14ac:dyDescent="0.2">
      <c r="A2477" t="s">
        <v>17485</v>
      </c>
      <c r="B2477" t="s">
        <v>17486</v>
      </c>
      <c r="C2477" t="s">
        <v>17487</v>
      </c>
      <c r="D2477" t="s">
        <v>12524</v>
      </c>
      <c r="E2477" t="s">
        <v>17488</v>
      </c>
    </row>
    <row r="2478" spans="1:5" x14ac:dyDescent="0.2">
      <c r="A2478" t="s">
        <v>4798</v>
      </c>
      <c r="B2478" t="s">
        <v>4797</v>
      </c>
      <c r="C2478" t="s">
        <v>4796</v>
      </c>
      <c r="D2478" t="s">
        <v>103</v>
      </c>
      <c r="E2478" t="s">
        <v>4795</v>
      </c>
    </row>
    <row r="2479" spans="1:5" x14ac:dyDescent="0.2">
      <c r="A2479" t="s">
        <v>4790</v>
      </c>
      <c r="B2479" t="s">
        <v>4789</v>
      </c>
      <c r="C2479" t="s">
        <v>4788</v>
      </c>
      <c r="D2479" t="s">
        <v>4787</v>
      </c>
      <c r="E2479" t="s">
        <v>4776</v>
      </c>
    </row>
    <row r="2480" spans="1:5" x14ac:dyDescent="0.2">
      <c r="A2480" t="s">
        <v>4786</v>
      </c>
      <c r="B2480" t="s">
        <v>4785</v>
      </c>
      <c r="C2480" t="s">
        <v>4784</v>
      </c>
      <c r="D2480" t="s">
        <v>173</v>
      </c>
      <c r="E2480" t="s">
        <v>4776</v>
      </c>
    </row>
    <row r="2481" spans="1:5" x14ac:dyDescent="0.2">
      <c r="A2481" t="s">
        <v>4783</v>
      </c>
      <c r="B2481" t="s">
        <v>4782</v>
      </c>
      <c r="C2481" t="s">
        <v>4781</v>
      </c>
      <c r="D2481" t="s">
        <v>331</v>
      </c>
      <c r="E2481" t="s">
        <v>4776</v>
      </c>
    </row>
    <row r="2482" spans="1:5" x14ac:dyDescent="0.2">
      <c r="A2482" t="s">
        <v>4780</v>
      </c>
      <c r="B2482" t="s">
        <v>4779</v>
      </c>
      <c r="C2482" t="s">
        <v>4778</v>
      </c>
      <c r="D2482" t="s">
        <v>4777</v>
      </c>
      <c r="E2482" t="s">
        <v>4776</v>
      </c>
    </row>
    <row r="2483" spans="1:5" x14ac:dyDescent="0.2">
      <c r="A2483" t="s">
        <v>4775</v>
      </c>
      <c r="B2483" t="s">
        <v>4774</v>
      </c>
      <c r="C2483" t="s">
        <v>4773</v>
      </c>
      <c r="D2483" t="s">
        <v>4037</v>
      </c>
      <c r="E2483" t="s">
        <v>4772</v>
      </c>
    </row>
    <row r="2484" spans="1:5" x14ac:dyDescent="0.2">
      <c r="A2484" t="s">
        <v>4771</v>
      </c>
      <c r="B2484" t="s">
        <v>4770</v>
      </c>
      <c r="C2484" t="s">
        <v>4769</v>
      </c>
      <c r="D2484" t="s">
        <v>103</v>
      </c>
      <c r="E2484" t="s">
        <v>4768</v>
      </c>
    </row>
    <row r="2485" spans="1:5" x14ac:dyDescent="0.2">
      <c r="A2485" t="s">
        <v>4767</v>
      </c>
      <c r="B2485" t="s">
        <v>4766</v>
      </c>
      <c r="C2485" t="s">
        <v>4765</v>
      </c>
      <c r="D2485" t="s">
        <v>2632</v>
      </c>
      <c r="E2485" t="s">
        <v>4764</v>
      </c>
    </row>
    <row r="2486" spans="1:5" x14ac:dyDescent="0.2">
      <c r="A2486" t="s">
        <v>4763</v>
      </c>
      <c r="B2486" t="s">
        <v>4762</v>
      </c>
      <c r="C2486" t="s">
        <v>4761</v>
      </c>
      <c r="D2486" t="s">
        <v>4760</v>
      </c>
      <c r="E2486" t="s">
        <v>4756</v>
      </c>
    </row>
    <row r="2487" spans="1:5" x14ac:dyDescent="0.2">
      <c r="A2487" t="s">
        <v>4759</v>
      </c>
      <c r="B2487" t="s">
        <v>4758</v>
      </c>
      <c r="C2487" t="s">
        <v>4757</v>
      </c>
      <c r="D2487" t="s">
        <v>1530</v>
      </c>
      <c r="E2487" t="s">
        <v>4756</v>
      </c>
    </row>
    <row r="2488" spans="1:5" x14ac:dyDescent="0.2">
      <c r="A2488" t="s">
        <v>4755</v>
      </c>
      <c r="B2488" t="s">
        <v>4754</v>
      </c>
      <c r="C2488" t="s">
        <v>4753</v>
      </c>
      <c r="D2488" t="s">
        <v>438</v>
      </c>
      <c r="E2488" t="s">
        <v>4745</v>
      </c>
    </row>
    <row r="2489" spans="1:5" x14ac:dyDescent="0.2">
      <c r="A2489" t="s">
        <v>4752</v>
      </c>
      <c r="B2489" t="s">
        <v>4751</v>
      </c>
      <c r="C2489" t="s">
        <v>4750</v>
      </c>
      <c r="D2489" t="s">
        <v>4749</v>
      </c>
      <c r="E2489" t="s">
        <v>4745</v>
      </c>
    </row>
    <row r="2490" spans="1:5" x14ac:dyDescent="0.2">
      <c r="A2490" t="s">
        <v>4748</v>
      </c>
      <c r="B2490" t="s">
        <v>4747</v>
      </c>
      <c r="C2490" t="s">
        <v>4746</v>
      </c>
      <c r="D2490" t="s">
        <v>1108</v>
      </c>
      <c r="E2490" t="s">
        <v>4745</v>
      </c>
    </row>
    <row r="2491" spans="1:5" x14ac:dyDescent="0.2">
      <c r="A2491" t="s">
        <v>4744</v>
      </c>
      <c r="B2491" t="s">
        <v>4743</v>
      </c>
      <c r="C2491" t="s">
        <v>4742</v>
      </c>
      <c r="D2491" t="s">
        <v>340</v>
      </c>
      <c r="E2491" t="s">
        <v>3885</v>
      </c>
    </row>
    <row r="2492" spans="1:5" x14ac:dyDescent="0.2">
      <c r="A2492" t="s">
        <v>14729</v>
      </c>
      <c r="B2492" t="s">
        <v>14730</v>
      </c>
      <c r="C2492" t="s">
        <v>14731</v>
      </c>
      <c r="D2492" t="s">
        <v>535</v>
      </c>
      <c r="E2492" t="s">
        <v>4738</v>
      </c>
    </row>
    <row r="2493" spans="1:5" x14ac:dyDescent="0.2">
      <c r="A2493" t="s">
        <v>4741</v>
      </c>
      <c r="B2493" t="s">
        <v>4740</v>
      </c>
      <c r="C2493" t="s">
        <v>4739</v>
      </c>
      <c r="D2493" t="s">
        <v>482</v>
      </c>
      <c r="E2493" t="s">
        <v>4738</v>
      </c>
    </row>
    <row r="2494" spans="1:5" x14ac:dyDescent="0.2">
      <c r="A2494" t="s">
        <v>4737</v>
      </c>
      <c r="B2494" t="s">
        <v>4736</v>
      </c>
      <c r="C2494" t="s">
        <v>4735</v>
      </c>
      <c r="D2494" t="s">
        <v>4734</v>
      </c>
      <c r="E2494" t="s">
        <v>4725</v>
      </c>
    </row>
    <row r="2495" spans="1:5" x14ac:dyDescent="0.2">
      <c r="A2495" t="s">
        <v>4733</v>
      </c>
      <c r="B2495" t="s">
        <v>4732</v>
      </c>
      <c r="C2495" t="s">
        <v>4731</v>
      </c>
      <c r="D2495" t="s">
        <v>4730</v>
      </c>
      <c r="E2495" t="s">
        <v>4725</v>
      </c>
    </row>
    <row r="2496" spans="1:5" x14ac:dyDescent="0.2">
      <c r="A2496" t="s">
        <v>4729</v>
      </c>
      <c r="B2496" t="s">
        <v>4728</v>
      </c>
      <c r="C2496" t="s">
        <v>4727</v>
      </c>
      <c r="D2496" t="s">
        <v>4726</v>
      </c>
      <c r="E2496" t="s">
        <v>4725</v>
      </c>
    </row>
    <row r="2497" spans="1:5" x14ac:dyDescent="0.2">
      <c r="A2497" t="s">
        <v>4724</v>
      </c>
      <c r="B2497" t="s">
        <v>4723</v>
      </c>
      <c r="C2497" t="s">
        <v>4722</v>
      </c>
      <c r="D2497" t="s">
        <v>500</v>
      </c>
      <c r="E2497" t="s">
        <v>4717</v>
      </c>
    </row>
    <row r="2498" spans="1:5" x14ac:dyDescent="0.2">
      <c r="A2498" t="s">
        <v>4721</v>
      </c>
      <c r="B2498" t="s">
        <v>4720</v>
      </c>
      <c r="C2498" t="s">
        <v>4719</v>
      </c>
      <c r="D2498" t="s">
        <v>4718</v>
      </c>
      <c r="E2498" t="s">
        <v>4717</v>
      </c>
    </row>
    <row r="2499" spans="1:5" x14ac:dyDescent="0.2">
      <c r="A2499" t="s">
        <v>4716</v>
      </c>
      <c r="B2499" t="s">
        <v>4715</v>
      </c>
      <c r="C2499" t="s">
        <v>4714</v>
      </c>
      <c r="D2499" t="s">
        <v>4713</v>
      </c>
      <c r="E2499" t="s">
        <v>4712</v>
      </c>
    </row>
    <row r="2500" spans="1:5" x14ac:dyDescent="0.2">
      <c r="A2500" t="s">
        <v>4711</v>
      </c>
      <c r="B2500" t="s">
        <v>4710</v>
      </c>
      <c r="C2500" t="s">
        <v>4709</v>
      </c>
      <c r="D2500" t="s">
        <v>4708</v>
      </c>
      <c r="E2500" t="s">
        <v>4707</v>
      </c>
    </row>
    <row r="2501" spans="1:5" x14ac:dyDescent="0.2">
      <c r="A2501" t="s">
        <v>4706</v>
      </c>
      <c r="B2501" t="s">
        <v>4705</v>
      </c>
      <c r="C2501" t="s">
        <v>4704</v>
      </c>
      <c r="D2501" t="s">
        <v>4703</v>
      </c>
      <c r="E2501" t="s">
        <v>4696</v>
      </c>
    </row>
    <row r="2502" spans="1:5" x14ac:dyDescent="0.2">
      <c r="A2502" t="s">
        <v>4702</v>
      </c>
      <c r="B2502" t="s">
        <v>4701</v>
      </c>
      <c r="C2502" t="s">
        <v>4700</v>
      </c>
      <c r="D2502" t="s">
        <v>1862</v>
      </c>
      <c r="E2502" t="s">
        <v>4696</v>
      </c>
    </row>
    <row r="2503" spans="1:5" x14ac:dyDescent="0.2">
      <c r="A2503" t="s">
        <v>17080</v>
      </c>
      <c r="B2503" t="s">
        <v>4695</v>
      </c>
      <c r="C2503" t="s">
        <v>4694</v>
      </c>
      <c r="D2503" t="s">
        <v>4693</v>
      </c>
      <c r="E2503" t="s">
        <v>508</v>
      </c>
    </row>
    <row r="2504" spans="1:5" x14ac:dyDescent="0.2">
      <c r="A2504" t="s">
        <v>4692</v>
      </c>
      <c r="B2504" t="s">
        <v>4691</v>
      </c>
      <c r="C2504" t="s">
        <v>4690</v>
      </c>
      <c r="D2504" t="s">
        <v>4689</v>
      </c>
      <c r="E2504" t="s">
        <v>508</v>
      </c>
    </row>
    <row r="2505" spans="1:5" x14ac:dyDescent="0.2">
      <c r="A2505" t="s">
        <v>17284</v>
      </c>
      <c r="B2505" t="s">
        <v>14732</v>
      </c>
      <c r="C2505" t="s">
        <v>14733</v>
      </c>
      <c r="D2505" t="s">
        <v>2245</v>
      </c>
      <c r="E2505" t="s">
        <v>4685</v>
      </c>
    </row>
    <row r="2506" spans="1:5" x14ac:dyDescent="0.2">
      <c r="A2506" t="s">
        <v>17081</v>
      </c>
      <c r="B2506" t="s">
        <v>4688</v>
      </c>
      <c r="C2506" t="s">
        <v>4687</v>
      </c>
      <c r="D2506" t="s">
        <v>4686</v>
      </c>
      <c r="E2506" t="s">
        <v>4685</v>
      </c>
    </row>
    <row r="2507" spans="1:5" x14ac:dyDescent="0.2">
      <c r="A2507" t="s">
        <v>4684</v>
      </c>
      <c r="B2507" t="s">
        <v>4683</v>
      </c>
      <c r="C2507" t="s">
        <v>4682</v>
      </c>
      <c r="D2507" t="s">
        <v>4681</v>
      </c>
      <c r="E2507" t="s">
        <v>4680</v>
      </c>
    </row>
    <row r="2508" spans="1:5" x14ac:dyDescent="0.2">
      <c r="A2508" t="s">
        <v>4679</v>
      </c>
      <c r="B2508" t="s">
        <v>4678</v>
      </c>
      <c r="C2508" t="s">
        <v>4677</v>
      </c>
      <c r="D2508" t="s">
        <v>3579</v>
      </c>
      <c r="E2508" t="s">
        <v>4676</v>
      </c>
    </row>
    <row r="2509" spans="1:5" x14ac:dyDescent="0.2">
      <c r="A2509" t="s">
        <v>4675</v>
      </c>
      <c r="B2509" t="s">
        <v>4674</v>
      </c>
      <c r="C2509" t="s">
        <v>4673</v>
      </c>
      <c r="D2509" t="s">
        <v>282</v>
      </c>
      <c r="E2509" t="s">
        <v>4672</v>
      </c>
    </row>
    <row r="2510" spans="1:5" x14ac:dyDescent="0.2">
      <c r="A2510" t="s">
        <v>4671</v>
      </c>
      <c r="B2510" t="s">
        <v>4670</v>
      </c>
      <c r="C2510" t="s">
        <v>4669</v>
      </c>
      <c r="D2510" t="s">
        <v>2119</v>
      </c>
      <c r="E2510" t="s">
        <v>4668</v>
      </c>
    </row>
    <row r="2511" spans="1:5" x14ac:dyDescent="0.2">
      <c r="A2511" t="s">
        <v>4667</v>
      </c>
      <c r="B2511" t="s">
        <v>4666</v>
      </c>
      <c r="C2511" t="s">
        <v>4665</v>
      </c>
      <c r="D2511" t="s">
        <v>4664</v>
      </c>
      <c r="E2511" t="s">
        <v>4657</v>
      </c>
    </row>
    <row r="2512" spans="1:5" x14ac:dyDescent="0.2">
      <c r="A2512" t="s">
        <v>4663</v>
      </c>
      <c r="B2512" t="s">
        <v>4662</v>
      </c>
      <c r="C2512" t="s">
        <v>4661</v>
      </c>
      <c r="D2512" t="s">
        <v>655</v>
      </c>
      <c r="E2512" t="s">
        <v>4657</v>
      </c>
    </row>
    <row r="2513" spans="1:5" x14ac:dyDescent="0.2">
      <c r="A2513" t="s">
        <v>4660</v>
      </c>
      <c r="B2513" t="s">
        <v>4659</v>
      </c>
      <c r="C2513" t="s">
        <v>4658</v>
      </c>
      <c r="D2513" t="s">
        <v>3584</v>
      </c>
      <c r="E2513" t="s">
        <v>4657</v>
      </c>
    </row>
    <row r="2514" spans="1:5" x14ac:dyDescent="0.2">
      <c r="A2514" t="s">
        <v>4656</v>
      </c>
      <c r="B2514" t="s">
        <v>4655</v>
      </c>
      <c r="C2514" t="s">
        <v>4654</v>
      </c>
      <c r="D2514" t="s">
        <v>1207</v>
      </c>
      <c r="E2514" t="s">
        <v>4653</v>
      </c>
    </row>
    <row r="2515" spans="1:5" x14ac:dyDescent="0.2">
      <c r="A2515" t="s">
        <v>4652</v>
      </c>
      <c r="B2515" t="s">
        <v>4651</v>
      </c>
      <c r="C2515" t="s">
        <v>4650</v>
      </c>
      <c r="D2515" t="s">
        <v>2063</v>
      </c>
      <c r="E2515" t="s">
        <v>4649</v>
      </c>
    </row>
    <row r="2516" spans="1:5" x14ac:dyDescent="0.2">
      <c r="A2516" t="s">
        <v>14734</v>
      </c>
      <c r="B2516" t="s">
        <v>14735</v>
      </c>
      <c r="C2516" t="s">
        <v>14736</v>
      </c>
      <c r="D2516" t="s">
        <v>14737</v>
      </c>
      <c r="E2516" t="s">
        <v>14738</v>
      </c>
    </row>
    <row r="2517" spans="1:5" x14ac:dyDescent="0.2">
      <c r="A2517" t="s">
        <v>4648</v>
      </c>
      <c r="B2517" t="s">
        <v>4647</v>
      </c>
      <c r="C2517" t="s">
        <v>4646</v>
      </c>
      <c r="D2517" t="s">
        <v>216</v>
      </c>
      <c r="E2517" t="s">
        <v>4645</v>
      </c>
    </row>
    <row r="2518" spans="1:5" x14ac:dyDescent="0.2">
      <c r="A2518" t="s">
        <v>4644</v>
      </c>
      <c r="B2518" t="s">
        <v>4643</v>
      </c>
      <c r="C2518" t="s">
        <v>4642</v>
      </c>
      <c r="D2518" t="s">
        <v>353</v>
      </c>
      <c r="E2518" t="s">
        <v>4639</v>
      </c>
    </row>
    <row r="2519" spans="1:5" x14ac:dyDescent="0.2">
      <c r="A2519" t="s">
        <v>17082</v>
      </c>
      <c r="B2519" t="s">
        <v>4641</v>
      </c>
      <c r="C2519" t="s">
        <v>4640</v>
      </c>
      <c r="D2519" t="s">
        <v>2119</v>
      </c>
      <c r="E2519" t="s">
        <v>4639</v>
      </c>
    </row>
    <row r="2520" spans="1:5" x14ac:dyDescent="0.2">
      <c r="A2520" t="s">
        <v>4638</v>
      </c>
      <c r="B2520" t="s">
        <v>4637</v>
      </c>
      <c r="C2520" t="s">
        <v>4636</v>
      </c>
      <c r="D2520" t="s">
        <v>103</v>
      </c>
      <c r="E2520" t="s">
        <v>4635</v>
      </c>
    </row>
    <row r="2521" spans="1:5" x14ac:dyDescent="0.2">
      <c r="A2521" t="s">
        <v>17083</v>
      </c>
      <c r="B2521" t="s">
        <v>4634</v>
      </c>
      <c r="C2521" t="s">
        <v>4633</v>
      </c>
      <c r="D2521" t="s">
        <v>1791</v>
      </c>
      <c r="E2521" t="s">
        <v>4632</v>
      </c>
    </row>
    <row r="2522" spans="1:5" x14ac:dyDescent="0.2">
      <c r="A2522" t="s">
        <v>4631</v>
      </c>
      <c r="B2522" t="s">
        <v>4630</v>
      </c>
      <c r="C2522" t="s">
        <v>4629</v>
      </c>
      <c r="D2522" t="s">
        <v>4628</v>
      </c>
      <c r="E2522" t="s">
        <v>4627</v>
      </c>
    </row>
    <row r="2523" spans="1:5" x14ac:dyDescent="0.2">
      <c r="A2523" t="s">
        <v>4626</v>
      </c>
      <c r="B2523" t="s">
        <v>4625</v>
      </c>
      <c r="C2523" t="s">
        <v>4624</v>
      </c>
      <c r="D2523" t="s">
        <v>4623</v>
      </c>
      <c r="E2523" t="s">
        <v>4622</v>
      </c>
    </row>
    <row r="2524" spans="1:5" x14ac:dyDescent="0.2">
      <c r="A2524" t="s">
        <v>4621</v>
      </c>
      <c r="B2524" t="s">
        <v>4620</v>
      </c>
      <c r="C2524" t="s">
        <v>4619</v>
      </c>
      <c r="D2524" t="s">
        <v>539</v>
      </c>
      <c r="E2524" t="s">
        <v>4618</v>
      </c>
    </row>
    <row r="2525" spans="1:5" x14ac:dyDescent="0.2">
      <c r="A2525" t="s">
        <v>4617</v>
      </c>
      <c r="B2525" t="s">
        <v>4616</v>
      </c>
      <c r="C2525" t="s">
        <v>4615</v>
      </c>
      <c r="D2525" t="s">
        <v>4614</v>
      </c>
      <c r="E2525" t="s">
        <v>4605</v>
      </c>
    </row>
    <row r="2526" spans="1:5" x14ac:dyDescent="0.2">
      <c r="A2526" t="s">
        <v>4613</v>
      </c>
      <c r="B2526" t="s">
        <v>4612</v>
      </c>
      <c r="C2526" t="s">
        <v>4611</v>
      </c>
      <c r="D2526" t="s">
        <v>4610</v>
      </c>
      <c r="E2526" t="s">
        <v>4605</v>
      </c>
    </row>
    <row r="2527" spans="1:5" x14ac:dyDescent="0.2">
      <c r="A2527" t="s">
        <v>4609</v>
      </c>
      <c r="B2527" t="s">
        <v>4608</v>
      </c>
      <c r="C2527" t="s">
        <v>4607</v>
      </c>
      <c r="D2527" t="s">
        <v>4606</v>
      </c>
      <c r="E2527" t="s">
        <v>4605</v>
      </c>
    </row>
    <row r="2528" spans="1:5" x14ac:dyDescent="0.2">
      <c r="A2528" t="s">
        <v>4604</v>
      </c>
      <c r="B2528" t="s">
        <v>4603</v>
      </c>
      <c r="C2528" t="s">
        <v>4602</v>
      </c>
      <c r="D2528" t="s">
        <v>482</v>
      </c>
      <c r="E2528" t="s">
        <v>4601</v>
      </c>
    </row>
    <row r="2529" spans="1:5" x14ac:dyDescent="0.2">
      <c r="A2529" t="s">
        <v>4600</v>
      </c>
      <c r="B2529" t="s">
        <v>4599</v>
      </c>
      <c r="C2529" t="s">
        <v>4598</v>
      </c>
      <c r="D2529" t="s">
        <v>1294</v>
      </c>
      <c r="E2529" t="s">
        <v>4597</v>
      </c>
    </row>
    <row r="2530" spans="1:5" x14ac:dyDescent="0.2">
      <c r="A2530" t="s">
        <v>4596</v>
      </c>
      <c r="B2530" t="s">
        <v>4595</v>
      </c>
      <c r="C2530" t="s">
        <v>4594</v>
      </c>
      <c r="D2530" t="s">
        <v>331</v>
      </c>
      <c r="E2530" t="s">
        <v>4593</v>
      </c>
    </row>
    <row r="2531" spans="1:5" x14ac:dyDescent="0.2">
      <c r="A2531" t="s">
        <v>4592</v>
      </c>
      <c r="B2531" t="s">
        <v>4591</v>
      </c>
      <c r="C2531" t="s">
        <v>4590</v>
      </c>
      <c r="D2531" t="s">
        <v>282</v>
      </c>
      <c r="E2531" t="s">
        <v>4589</v>
      </c>
    </row>
    <row r="2532" spans="1:5" x14ac:dyDescent="0.2">
      <c r="A2532" t="s">
        <v>4588</v>
      </c>
      <c r="B2532" t="s">
        <v>4587</v>
      </c>
      <c r="C2532" t="s">
        <v>4586</v>
      </c>
      <c r="D2532" t="s">
        <v>129</v>
      </c>
      <c r="E2532" t="s">
        <v>4585</v>
      </c>
    </row>
    <row r="2533" spans="1:5" x14ac:dyDescent="0.2">
      <c r="A2533" t="s">
        <v>4584</v>
      </c>
      <c r="B2533" t="s">
        <v>4583</v>
      </c>
      <c r="C2533" t="s">
        <v>4582</v>
      </c>
      <c r="D2533" t="s">
        <v>4581</v>
      </c>
      <c r="E2533" t="s">
        <v>4580</v>
      </c>
    </row>
    <row r="2534" spans="1:5" x14ac:dyDescent="0.2">
      <c r="A2534" t="s">
        <v>4579</v>
      </c>
      <c r="B2534" t="s">
        <v>4578</v>
      </c>
      <c r="C2534" t="s">
        <v>4577</v>
      </c>
      <c r="D2534" t="s">
        <v>1485</v>
      </c>
      <c r="E2534" t="s">
        <v>4576</v>
      </c>
    </row>
    <row r="2535" spans="1:5" x14ac:dyDescent="0.2">
      <c r="A2535" t="s">
        <v>4575</v>
      </c>
      <c r="B2535" t="s">
        <v>4574</v>
      </c>
      <c r="C2535" t="s">
        <v>4573</v>
      </c>
      <c r="D2535" t="s">
        <v>2632</v>
      </c>
      <c r="E2535" t="s">
        <v>4565</v>
      </c>
    </row>
    <row r="2536" spans="1:5" x14ac:dyDescent="0.2">
      <c r="A2536" t="s">
        <v>4572</v>
      </c>
      <c r="B2536" t="s">
        <v>4571</v>
      </c>
      <c r="C2536" t="s">
        <v>4570</v>
      </c>
      <c r="D2536" t="s">
        <v>4569</v>
      </c>
      <c r="E2536" t="s">
        <v>4565</v>
      </c>
    </row>
    <row r="2537" spans="1:5" x14ac:dyDescent="0.2">
      <c r="A2537" t="s">
        <v>4568</v>
      </c>
      <c r="B2537" t="s">
        <v>4567</v>
      </c>
      <c r="C2537" t="s">
        <v>4566</v>
      </c>
      <c r="D2537" t="s">
        <v>595</v>
      </c>
      <c r="E2537" t="s">
        <v>4565</v>
      </c>
    </row>
    <row r="2538" spans="1:5" x14ac:dyDescent="0.2">
      <c r="A2538" t="s">
        <v>4564</v>
      </c>
      <c r="B2538" t="s">
        <v>4563</v>
      </c>
      <c r="C2538" t="s">
        <v>4562</v>
      </c>
      <c r="D2538" t="s">
        <v>3579</v>
      </c>
      <c r="E2538" t="s">
        <v>4548</v>
      </c>
    </row>
    <row r="2539" spans="1:5" x14ac:dyDescent="0.2">
      <c r="A2539" t="s">
        <v>4561</v>
      </c>
      <c r="B2539" t="s">
        <v>4560</v>
      </c>
      <c r="C2539" t="s">
        <v>4559</v>
      </c>
      <c r="D2539" t="s">
        <v>2636</v>
      </c>
      <c r="E2539" t="s">
        <v>4548</v>
      </c>
    </row>
    <row r="2540" spans="1:5" x14ac:dyDescent="0.2">
      <c r="A2540" t="s">
        <v>4558</v>
      </c>
      <c r="B2540" t="s">
        <v>4557</v>
      </c>
      <c r="C2540" t="s">
        <v>4556</v>
      </c>
      <c r="D2540" t="s">
        <v>307</v>
      </c>
      <c r="E2540" t="s">
        <v>4548</v>
      </c>
    </row>
    <row r="2541" spans="1:5" x14ac:dyDescent="0.2">
      <c r="A2541" t="s">
        <v>4555</v>
      </c>
      <c r="B2541" t="s">
        <v>4554</v>
      </c>
      <c r="C2541" t="s">
        <v>4553</v>
      </c>
      <c r="D2541" t="s">
        <v>4552</v>
      </c>
      <c r="E2541" t="s">
        <v>4548</v>
      </c>
    </row>
    <row r="2542" spans="1:5" x14ac:dyDescent="0.2">
      <c r="A2542" t="s">
        <v>4551</v>
      </c>
      <c r="B2542" t="s">
        <v>4550</v>
      </c>
      <c r="C2542" t="s">
        <v>4549</v>
      </c>
      <c r="D2542" t="s">
        <v>2580</v>
      </c>
      <c r="E2542" t="s">
        <v>4548</v>
      </c>
    </row>
    <row r="2543" spans="1:5" x14ac:dyDescent="0.2">
      <c r="A2543" t="s">
        <v>18025</v>
      </c>
      <c r="B2543" t="s">
        <v>18026</v>
      </c>
      <c r="C2543" t="s">
        <v>18027</v>
      </c>
      <c r="D2543" t="s">
        <v>1294</v>
      </c>
      <c r="E2543" t="s">
        <v>4548</v>
      </c>
    </row>
    <row r="2544" spans="1:5" x14ac:dyDescent="0.2">
      <c r="A2544" t="s">
        <v>4547</v>
      </c>
      <c r="B2544" t="s">
        <v>4546</v>
      </c>
      <c r="C2544" t="s">
        <v>4545</v>
      </c>
      <c r="D2544" t="s">
        <v>555</v>
      </c>
      <c r="E2544" t="s">
        <v>4525</v>
      </c>
    </row>
    <row r="2545" spans="1:5" x14ac:dyDescent="0.2">
      <c r="A2545" t="s">
        <v>4544</v>
      </c>
      <c r="B2545" t="s">
        <v>4543</v>
      </c>
      <c r="C2545" t="s">
        <v>4542</v>
      </c>
      <c r="D2545" t="s">
        <v>3263</v>
      </c>
      <c r="E2545" t="s">
        <v>4525</v>
      </c>
    </row>
    <row r="2546" spans="1:5" x14ac:dyDescent="0.2">
      <c r="A2546" t="s">
        <v>17084</v>
      </c>
      <c r="B2546" t="s">
        <v>4541</v>
      </c>
      <c r="C2546" t="s">
        <v>4540</v>
      </c>
      <c r="D2546" t="s">
        <v>123</v>
      </c>
      <c r="E2546" t="s">
        <v>4525</v>
      </c>
    </row>
    <row r="2547" spans="1:5" x14ac:dyDescent="0.2">
      <c r="A2547" t="s">
        <v>4539</v>
      </c>
      <c r="B2547" t="s">
        <v>4538</v>
      </c>
      <c r="C2547" t="s">
        <v>4537</v>
      </c>
      <c r="D2547" t="s">
        <v>4536</v>
      </c>
      <c r="E2547" t="s">
        <v>4525</v>
      </c>
    </row>
    <row r="2548" spans="1:5" x14ac:dyDescent="0.2">
      <c r="A2548" t="s">
        <v>4535</v>
      </c>
      <c r="B2548" t="s">
        <v>4534</v>
      </c>
      <c r="C2548" t="s">
        <v>4533</v>
      </c>
      <c r="D2548" t="s">
        <v>1933</v>
      </c>
      <c r="E2548" t="s">
        <v>4525</v>
      </c>
    </row>
    <row r="2549" spans="1:5" x14ac:dyDescent="0.2">
      <c r="A2549" t="s">
        <v>4531</v>
      </c>
      <c r="B2549" t="s">
        <v>4530</v>
      </c>
      <c r="C2549" t="s">
        <v>4529</v>
      </c>
      <c r="D2549" t="s">
        <v>129</v>
      </c>
      <c r="E2549" t="s">
        <v>4525</v>
      </c>
    </row>
    <row r="2550" spans="1:5" x14ac:dyDescent="0.2">
      <c r="A2550" t="s">
        <v>4528</v>
      </c>
      <c r="B2550" t="s">
        <v>4527</v>
      </c>
      <c r="C2550" t="s">
        <v>4526</v>
      </c>
      <c r="D2550" t="s">
        <v>253</v>
      </c>
      <c r="E2550" t="s">
        <v>4525</v>
      </c>
    </row>
    <row r="2551" spans="1:5" x14ac:dyDescent="0.2">
      <c r="A2551" t="s">
        <v>4524</v>
      </c>
      <c r="B2551" t="s">
        <v>4523</v>
      </c>
      <c r="C2551" t="s">
        <v>4522</v>
      </c>
      <c r="D2551" t="s">
        <v>692</v>
      </c>
      <c r="E2551" t="s">
        <v>4521</v>
      </c>
    </row>
    <row r="2552" spans="1:5" x14ac:dyDescent="0.2">
      <c r="A2552" t="s">
        <v>4520</v>
      </c>
      <c r="B2552" t="s">
        <v>4519</v>
      </c>
      <c r="C2552" t="s">
        <v>4518</v>
      </c>
      <c r="D2552" t="s">
        <v>315</v>
      </c>
      <c r="E2552" t="s">
        <v>4517</v>
      </c>
    </row>
    <row r="2553" spans="1:5" x14ac:dyDescent="0.2">
      <c r="A2553" t="s">
        <v>4516</v>
      </c>
      <c r="B2553" t="s">
        <v>4515</v>
      </c>
      <c r="C2553" t="s">
        <v>4514</v>
      </c>
      <c r="D2553" t="s">
        <v>235</v>
      </c>
      <c r="E2553" t="s">
        <v>4513</v>
      </c>
    </row>
    <row r="2554" spans="1:5" x14ac:dyDescent="0.2">
      <c r="A2554" t="s">
        <v>4512</v>
      </c>
      <c r="B2554" t="s">
        <v>4511</v>
      </c>
      <c r="C2554" t="s">
        <v>4510</v>
      </c>
      <c r="D2554" t="s">
        <v>821</v>
      </c>
      <c r="E2554" t="s">
        <v>4509</v>
      </c>
    </row>
    <row r="2555" spans="1:5" x14ac:dyDescent="0.2">
      <c r="A2555" t="s">
        <v>4508</v>
      </c>
      <c r="B2555" t="s">
        <v>4507</v>
      </c>
      <c r="C2555" t="s">
        <v>4506</v>
      </c>
      <c r="D2555" t="s">
        <v>230</v>
      </c>
      <c r="E2555" t="s">
        <v>4505</v>
      </c>
    </row>
    <row r="2556" spans="1:5" x14ac:dyDescent="0.2">
      <c r="A2556" t="s">
        <v>4504</v>
      </c>
      <c r="B2556" t="s">
        <v>4503</v>
      </c>
      <c r="C2556" t="s">
        <v>4502</v>
      </c>
      <c r="D2556" t="s">
        <v>2041</v>
      </c>
      <c r="E2556" t="s">
        <v>4501</v>
      </c>
    </row>
    <row r="2557" spans="1:5" x14ac:dyDescent="0.2">
      <c r="A2557" t="s">
        <v>4500</v>
      </c>
      <c r="B2557" t="s">
        <v>4499</v>
      </c>
      <c r="C2557" t="s">
        <v>4498</v>
      </c>
      <c r="D2557" t="s">
        <v>4497</v>
      </c>
      <c r="E2557" t="s">
        <v>4485</v>
      </c>
    </row>
    <row r="2558" spans="1:5" x14ac:dyDescent="0.2">
      <c r="A2558" t="s">
        <v>14739</v>
      </c>
      <c r="B2558" t="s">
        <v>14740</v>
      </c>
      <c r="C2558" t="s">
        <v>14741</v>
      </c>
      <c r="D2558" t="s">
        <v>3251</v>
      </c>
      <c r="E2558" t="s">
        <v>4485</v>
      </c>
    </row>
    <row r="2559" spans="1:5" x14ac:dyDescent="0.2">
      <c r="A2559" t="s">
        <v>4496</v>
      </c>
      <c r="B2559" t="s">
        <v>4495</v>
      </c>
      <c r="C2559" t="s">
        <v>4494</v>
      </c>
      <c r="D2559" t="s">
        <v>4493</v>
      </c>
      <c r="E2559" t="s">
        <v>4485</v>
      </c>
    </row>
    <row r="2560" spans="1:5" x14ac:dyDescent="0.2">
      <c r="A2560" t="s">
        <v>4492</v>
      </c>
      <c r="B2560" t="s">
        <v>4491</v>
      </c>
      <c r="C2560" t="s">
        <v>4490</v>
      </c>
      <c r="D2560" t="s">
        <v>1961</v>
      </c>
      <c r="E2560" t="s">
        <v>4485</v>
      </c>
    </row>
    <row r="2561" spans="1:5" x14ac:dyDescent="0.2">
      <c r="A2561" t="s">
        <v>4489</v>
      </c>
      <c r="B2561" t="s">
        <v>4488</v>
      </c>
      <c r="C2561" t="s">
        <v>4487</v>
      </c>
      <c r="D2561" t="s">
        <v>4486</v>
      </c>
      <c r="E2561" t="s">
        <v>4485</v>
      </c>
    </row>
    <row r="2562" spans="1:5" x14ac:dyDescent="0.2">
      <c r="A2562" t="s">
        <v>4484</v>
      </c>
      <c r="B2562" t="s">
        <v>4483</v>
      </c>
      <c r="C2562" t="s">
        <v>4482</v>
      </c>
      <c r="D2562" t="s">
        <v>367</v>
      </c>
      <c r="E2562" t="s">
        <v>4481</v>
      </c>
    </row>
    <row r="2563" spans="1:5" x14ac:dyDescent="0.2">
      <c r="A2563" t="s">
        <v>4480</v>
      </c>
      <c r="B2563" t="s">
        <v>4479</v>
      </c>
      <c r="C2563" t="s">
        <v>4478</v>
      </c>
      <c r="D2563" t="s">
        <v>4211</v>
      </c>
      <c r="E2563" t="s">
        <v>4477</v>
      </c>
    </row>
    <row r="2564" spans="1:5" x14ac:dyDescent="0.2">
      <c r="A2564" t="s">
        <v>4476</v>
      </c>
      <c r="B2564" t="s">
        <v>4475</v>
      </c>
      <c r="C2564" t="s">
        <v>4474</v>
      </c>
      <c r="D2564" t="s">
        <v>557</v>
      </c>
      <c r="E2564" t="s">
        <v>4470</v>
      </c>
    </row>
    <row r="2565" spans="1:5" x14ac:dyDescent="0.2">
      <c r="A2565" t="s">
        <v>4473</v>
      </c>
      <c r="B2565" t="s">
        <v>4472</v>
      </c>
      <c r="C2565" t="s">
        <v>4471</v>
      </c>
      <c r="D2565" t="s">
        <v>129</v>
      </c>
      <c r="E2565" t="s">
        <v>4470</v>
      </c>
    </row>
    <row r="2566" spans="1:5" x14ac:dyDescent="0.2">
      <c r="A2566" t="s">
        <v>4469</v>
      </c>
      <c r="B2566" t="s">
        <v>4468</v>
      </c>
      <c r="C2566" t="s">
        <v>4467</v>
      </c>
      <c r="D2566" t="s">
        <v>363</v>
      </c>
      <c r="E2566" t="s">
        <v>4466</v>
      </c>
    </row>
    <row r="2567" spans="1:5" x14ac:dyDescent="0.2">
      <c r="A2567" t="s">
        <v>4465</v>
      </c>
      <c r="B2567" t="s">
        <v>4464</v>
      </c>
      <c r="C2567" t="s">
        <v>4463</v>
      </c>
      <c r="D2567" t="s">
        <v>1170</v>
      </c>
      <c r="E2567" t="s">
        <v>4462</v>
      </c>
    </row>
    <row r="2568" spans="1:5" x14ac:dyDescent="0.2">
      <c r="A2568" t="s">
        <v>4461</v>
      </c>
      <c r="B2568" t="s">
        <v>4460</v>
      </c>
      <c r="C2568" t="s">
        <v>4459</v>
      </c>
      <c r="D2568" t="s">
        <v>4458</v>
      </c>
      <c r="E2568" t="s">
        <v>4457</v>
      </c>
    </row>
    <row r="2569" spans="1:5" x14ac:dyDescent="0.2">
      <c r="A2569" t="s">
        <v>4456</v>
      </c>
      <c r="B2569" t="s">
        <v>4455</v>
      </c>
      <c r="C2569" t="s">
        <v>4454</v>
      </c>
      <c r="D2569" t="s">
        <v>3233</v>
      </c>
      <c r="E2569" t="s">
        <v>4453</v>
      </c>
    </row>
    <row r="2570" spans="1:5" x14ac:dyDescent="0.2">
      <c r="A2570" t="s">
        <v>4452</v>
      </c>
      <c r="B2570" t="s">
        <v>4451</v>
      </c>
      <c r="C2570" t="s">
        <v>4450</v>
      </c>
      <c r="D2570" t="s">
        <v>478</v>
      </c>
      <c r="E2570" t="s">
        <v>4445</v>
      </c>
    </row>
    <row r="2571" spans="1:5" x14ac:dyDescent="0.2">
      <c r="A2571" t="s">
        <v>4449</v>
      </c>
      <c r="B2571" t="s">
        <v>4448</v>
      </c>
      <c r="C2571" t="s">
        <v>4447</v>
      </c>
      <c r="D2571" t="s">
        <v>4446</v>
      </c>
      <c r="E2571" t="s">
        <v>4445</v>
      </c>
    </row>
    <row r="2572" spans="1:5" x14ac:dyDescent="0.2">
      <c r="A2572" t="s">
        <v>4444</v>
      </c>
      <c r="B2572" t="s">
        <v>4443</v>
      </c>
      <c r="C2572" t="s">
        <v>4442</v>
      </c>
      <c r="D2572" t="s">
        <v>606</v>
      </c>
      <c r="E2572" t="s">
        <v>4441</v>
      </c>
    </row>
    <row r="2573" spans="1:5" x14ac:dyDescent="0.2">
      <c r="A2573" t="s">
        <v>4440</v>
      </c>
      <c r="B2573" t="s">
        <v>4439</v>
      </c>
      <c r="C2573" t="s">
        <v>4438</v>
      </c>
      <c r="D2573" t="s">
        <v>543</v>
      </c>
      <c r="E2573" t="s">
        <v>4437</v>
      </c>
    </row>
    <row r="2574" spans="1:5" x14ac:dyDescent="0.2">
      <c r="A2574" t="s">
        <v>4436</v>
      </c>
      <c r="B2574" t="s">
        <v>4435</v>
      </c>
      <c r="C2574" t="s">
        <v>4434</v>
      </c>
      <c r="D2574" t="s">
        <v>103</v>
      </c>
      <c r="E2574" t="s">
        <v>4433</v>
      </c>
    </row>
    <row r="2575" spans="1:5" x14ac:dyDescent="0.2">
      <c r="A2575" t="s">
        <v>4432</v>
      </c>
      <c r="B2575" t="s">
        <v>4431</v>
      </c>
      <c r="C2575" t="s">
        <v>4430</v>
      </c>
      <c r="D2575" t="s">
        <v>4429</v>
      </c>
      <c r="E2575" t="s">
        <v>4428</v>
      </c>
    </row>
    <row r="2576" spans="1:5" x14ac:dyDescent="0.2">
      <c r="A2576" t="s">
        <v>4427</v>
      </c>
      <c r="B2576" t="s">
        <v>4426</v>
      </c>
      <c r="C2576" t="s">
        <v>4425</v>
      </c>
      <c r="D2576" t="s">
        <v>4424</v>
      </c>
      <c r="E2576" t="s">
        <v>4423</v>
      </c>
    </row>
    <row r="2577" spans="1:5" x14ac:dyDescent="0.2">
      <c r="A2577" t="s">
        <v>4422</v>
      </c>
      <c r="B2577" t="s">
        <v>4421</v>
      </c>
      <c r="C2577" t="s">
        <v>4420</v>
      </c>
      <c r="D2577" t="s">
        <v>4419</v>
      </c>
      <c r="E2577" t="s">
        <v>4415</v>
      </c>
    </row>
    <row r="2578" spans="1:5" x14ac:dyDescent="0.2">
      <c r="A2578" t="s">
        <v>4418</v>
      </c>
      <c r="B2578" t="s">
        <v>4417</v>
      </c>
      <c r="C2578" t="s">
        <v>4416</v>
      </c>
      <c r="D2578" t="s">
        <v>129</v>
      </c>
      <c r="E2578" t="s">
        <v>4415</v>
      </c>
    </row>
    <row r="2579" spans="1:5" x14ac:dyDescent="0.2">
      <c r="A2579" t="s">
        <v>4414</v>
      </c>
      <c r="B2579" t="s">
        <v>4413</v>
      </c>
      <c r="C2579" t="s">
        <v>4412</v>
      </c>
      <c r="D2579" t="s">
        <v>1189</v>
      </c>
      <c r="E2579" t="s">
        <v>4411</v>
      </c>
    </row>
    <row r="2580" spans="1:5" x14ac:dyDescent="0.2">
      <c r="A2580" t="s">
        <v>4410</v>
      </c>
      <c r="B2580" t="s">
        <v>4409</v>
      </c>
      <c r="C2580" t="s">
        <v>4408</v>
      </c>
      <c r="D2580" t="s">
        <v>127</v>
      </c>
      <c r="E2580" t="s">
        <v>4407</v>
      </c>
    </row>
    <row r="2581" spans="1:5" x14ac:dyDescent="0.2">
      <c r="A2581" t="s">
        <v>4406</v>
      </c>
      <c r="B2581" t="s">
        <v>4405</v>
      </c>
      <c r="C2581" t="s">
        <v>4404</v>
      </c>
      <c r="D2581" t="s">
        <v>4403</v>
      </c>
      <c r="E2581" t="s">
        <v>4402</v>
      </c>
    </row>
    <row r="2582" spans="1:5" x14ac:dyDescent="0.2">
      <c r="A2582" t="s">
        <v>4401</v>
      </c>
      <c r="B2582" t="s">
        <v>4400</v>
      </c>
      <c r="C2582" t="s">
        <v>4399</v>
      </c>
      <c r="D2582" t="s">
        <v>655</v>
      </c>
      <c r="E2582" t="s">
        <v>4398</v>
      </c>
    </row>
    <row r="2583" spans="1:5" x14ac:dyDescent="0.2">
      <c r="A2583" t="s">
        <v>4397</v>
      </c>
      <c r="B2583" t="s">
        <v>4396</v>
      </c>
      <c r="C2583" t="s">
        <v>4395</v>
      </c>
      <c r="D2583" t="s">
        <v>152</v>
      </c>
      <c r="E2583" t="s">
        <v>4394</v>
      </c>
    </row>
    <row r="2584" spans="1:5" x14ac:dyDescent="0.2">
      <c r="A2584" t="s">
        <v>4393</v>
      </c>
      <c r="B2584" t="s">
        <v>4392</v>
      </c>
      <c r="C2584" t="s">
        <v>4391</v>
      </c>
      <c r="D2584" t="s">
        <v>557</v>
      </c>
      <c r="E2584" t="s">
        <v>4390</v>
      </c>
    </row>
    <row r="2585" spans="1:5" x14ac:dyDescent="0.2">
      <c r="A2585" t="s">
        <v>4389</v>
      </c>
      <c r="B2585" t="s">
        <v>4388</v>
      </c>
      <c r="C2585" t="s">
        <v>4387</v>
      </c>
      <c r="D2585" t="s">
        <v>230</v>
      </c>
      <c r="E2585" t="s">
        <v>4386</v>
      </c>
    </row>
    <row r="2586" spans="1:5" x14ac:dyDescent="0.2">
      <c r="A2586" t="s">
        <v>4385</v>
      </c>
      <c r="B2586" t="s">
        <v>4384</v>
      </c>
      <c r="C2586" t="s">
        <v>18028</v>
      </c>
      <c r="D2586" t="s">
        <v>18029</v>
      </c>
      <c r="E2586" t="s">
        <v>4383</v>
      </c>
    </row>
    <row r="2587" spans="1:5" x14ac:dyDescent="0.2">
      <c r="A2587" t="s">
        <v>4382</v>
      </c>
      <c r="B2587" t="s">
        <v>4381</v>
      </c>
      <c r="C2587" t="s">
        <v>4380</v>
      </c>
      <c r="D2587" t="s">
        <v>103</v>
      </c>
      <c r="E2587" t="s">
        <v>4379</v>
      </c>
    </row>
    <row r="2588" spans="1:5" x14ac:dyDescent="0.2">
      <c r="A2588" t="s">
        <v>4378</v>
      </c>
      <c r="B2588" t="s">
        <v>4377</v>
      </c>
      <c r="C2588" t="s">
        <v>4376</v>
      </c>
      <c r="D2588" t="s">
        <v>4375</v>
      </c>
      <c r="E2588" t="s">
        <v>4374</v>
      </c>
    </row>
    <row r="2589" spans="1:5" x14ac:dyDescent="0.2">
      <c r="A2589" t="s">
        <v>4373</v>
      </c>
      <c r="B2589" t="s">
        <v>4372</v>
      </c>
      <c r="C2589" t="s">
        <v>4371</v>
      </c>
      <c r="D2589" t="s">
        <v>3251</v>
      </c>
      <c r="E2589" t="s">
        <v>4370</v>
      </c>
    </row>
    <row r="2590" spans="1:5" x14ac:dyDescent="0.2">
      <c r="A2590" t="s">
        <v>4369</v>
      </c>
      <c r="B2590" t="s">
        <v>4368</v>
      </c>
      <c r="C2590" t="s">
        <v>4367</v>
      </c>
      <c r="D2590" t="s">
        <v>557</v>
      </c>
      <c r="E2590" t="s">
        <v>4366</v>
      </c>
    </row>
    <row r="2591" spans="1:5" x14ac:dyDescent="0.2">
      <c r="A2591" t="s">
        <v>4365</v>
      </c>
      <c r="B2591" t="s">
        <v>4364</v>
      </c>
      <c r="C2591" t="s">
        <v>4363</v>
      </c>
      <c r="D2591" t="s">
        <v>133</v>
      </c>
      <c r="E2591" t="s">
        <v>4359</v>
      </c>
    </row>
    <row r="2592" spans="1:5" x14ac:dyDescent="0.2">
      <c r="A2592" t="s">
        <v>4362</v>
      </c>
      <c r="B2592" t="s">
        <v>4361</v>
      </c>
      <c r="C2592" t="s">
        <v>4360</v>
      </c>
      <c r="D2592" t="s">
        <v>482</v>
      </c>
      <c r="E2592" t="s">
        <v>4359</v>
      </c>
    </row>
    <row r="2593" spans="1:5" x14ac:dyDescent="0.2">
      <c r="A2593" t="s">
        <v>4358</v>
      </c>
      <c r="B2593" t="s">
        <v>4357</v>
      </c>
      <c r="C2593" t="s">
        <v>4356</v>
      </c>
      <c r="D2593" t="s">
        <v>258</v>
      </c>
      <c r="E2593" t="s">
        <v>4355</v>
      </c>
    </row>
    <row r="2594" spans="1:5" x14ac:dyDescent="0.2">
      <c r="A2594" t="s">
        <v>4354</v>
      </c>
      <c r="B2594" t="s">
        <v>4353</v>
      </c>
      <c r="C2594" t="s">
        <v>4352</v>
      </c>
      <c r="D2594" t="s">
        <v>363</v>
      </c>
      <c r="E2594" t="s">
        <v>4351</v>
      </c>
    </row>
    <row r="2595" spans="1:5" x14ac:dyDescent="0.2">
      <c r="A2595" t="s">
        <v>4350</v>
      </c>
      <c r="B2595" t="s">
        <v>4349</v>
      </c>
      <c r="C2595" t="s">
        <v>4348</v>
      </c>
      <c r="D2595" t="s">
        <v>4347</v>
      </c>
      <c r="E2595" t="s">
        <v>4346</v>
      </c>
    </row>
    <row r="2596" spans="1:5" x14ac:dyDescent="0.2">
      <c r="A2596" t="s">
        <v>4345</v>
      </c>
      <c r="B2596" t="s">
        <v>4344</v>
      </c>
      <c r="C2596" t="s">
        <v>4343</v>
      </c>
      <c r="D2596" t="s">
        <v>655</v>
      </c>
      <c r="E2596" t="s">
        <v>4342</v>
      </c>
    </row>
    <row r="2597" spans="1:5" x14ac:dyDescent="0.2">
      <c r="A2597" t="s">
        <v>4341</v>
      </c>
      <c r="B2597" t="s">
        <v>4340</v>
      </c>
      <c r="C2597" t="s">
        <v>4339</v>
      </c>
      <c r="D2597" t="s">
        <v>2632</v>
      </c>
      <c r="E2597" t="s">
        <v>4338</v>
      </c>
    </row>
    <row r="2598" spans="1:5" x14ac:dyDescent="0.2">
      <c r="A2598" t="s">
        <v>4337</v>
      </c>
      <c r="B2598" t="s">
        <v>4336</v>
      </c>
      <c r="C2598" t="s">
        <v>4335</v>
      </c>
      <c r="D2598" t="s">
        <v>535</v>
      </c>
      <c r="E2598" t="s">
        <v>4334</v>
      </c>
    </row>
    <row r="2599" spans="1:5" x14ac:dyDescent="0.2">
      <c r="A2599" t="s">
        <v>4333</v>
      </c>
      <c r="B2599" t="s">
        <v>4332</v>
      </c>
      <c r="C2599" t="s">
        <v>4331</v>
      </c>
      <c r="D2599" t="s">
        <v>4330</v>
      </c>
      <c r="E2599" t="s">
        <v>4329</v>
      </c>
    </row>
    <row r="2600" spans="1:5" x14ac:dyDescent="0.2">
      <c r="A2600" t="s">
        <v>4328</v>
      </c>
      <c r="B2600" t="s">
        <v>4327</v>
      </c>
      <c r="C2600" t="s">
        <v>4326</v>
      </c>
      <c r="D2600" t="s">
        <v>282</v>
      </c>
      <c r="E2600" t="s">
        <v>4325</v>
      </c>
    </row>
    <row r="2601" spans="1:5" x14ac:dyDescent="0.2">
      <c r="A2601" t="s">
        <v>4324</v>
      </c>
      <c r="B2601" t="s">
        <v>4323</v>
      </c>
      <c r="C2601" t="s">
        <v>4322</v>
      </c>
      <c r="D2601" t="s">
        <v>1225</v>
      </c>
      <c r="E2601" t="s">
        <v>4321</v>
      </c>
    </row>
    <row r="2602" spans="1:5" x14ac:dyDescent="0.2">
      <c r="A2602" t="s">
        <v>4320</v>
      </c>
      <c r="B2602" t="s">
        <v>4319</v>
      </c>
      <c r="C2602" t="s">
        <v>4318</v>
      </c>
      <c r="D2602" t="s">
        <v>147</v>
      </c>
      <c r="E2602" t="s">
        <v>4317</v>
      </c>
    </row>
    <row r="2603" spans="1:5" x14ac:dyDescent="0.2">
      <c r="A2603" t="s">
        <v>4316</v>
      </c>
      <c r="B2603" t="s">
        <v>4315</v>
      </c>
      <c r="C2603" t="s">
        <v>4314</v>
      </c>
      <c r="D2603" t="s">
        <v>634</v>
      </c>
      <c r="E2603" t="s">
        <v>4313</v>
      </c>
    </row>
    <row r="2604" spans="1:5" x14ac:dyDescent="0.2">
      <c r="A2604" t="s">
        <v>4312</v>
      </c>
      <c r="B2604" t="s">
        <v>4311</v>
      </c>
      <c r="C2604" t="s">
        <v>4310</v>
      </c>
      <c r="D2604" t="s">
        <v>2632</v>
      </c>
      <c r="E2604" t="s">
        <v>4309</v>
      </c>
    </row>
    <row r="2605" spans="1:5" x14ac:dyDescent="0.2">
      <c r="A2605" t="s">
        <v>18030</v>
      </c>
      <c r="B2605" t="s">
        <v>18031</v>
      </c>
      <c r="C2605" t="s">
        <v>18032</v>
      </c>
      <c r="D2605" t="s">
        <v>3823</v>
      </c>
      <c r="E2605" t="s">
        <v>4295</v>
      </c>
    </row>
    <row r="2606" spans="1:5" x14ac:dyDescent="0.2">
      <c r="A2606" t="s">
        <v>4304</v>
      </c>
      <c r="B2606" t="s">
        <v>4303</v>
      </c>
      <c r="C2606" t="s">
        <v>4302</v>
      </c>
      <c r="D2606" t="s">
        <v>891</v>
      </c>
      <c r="E2606" t="s">
        <v>4295</v>
      </c>
    </row>
    <row r="2607" spans="1:5" x14ac:dyDescent="0.2">
      <c r="A2607" t="s">
        <v>4301</v>
      </c>
      <c r="B2607" t="s">
        <v>4300</v>
      </c>
      <c r="C2607" t="s">
        <v>4299</v>
      </c>
      <c r="D2607" t="s">
        <v>123</v>
      </c>
      <c r="E2607" t="s">
        <v>4295</v>
      </c>
    </row>
    <row r="2608" spans="1:5" x14ac:dyDescent="0.2">
      <c r="A2608" t="s">
        <v>4298</v>
      </c>
      <c r="B2608" t="s">
        <v>4297</v>
      </c>
      <c r="C2608" t="s">
        <v>4296</v>
      </c>
      <c r="D2608" t="s">
        <v>634</v>
      </c>
      <c r="E2608" t="s">
        <v>4295</v>
      </c>
    </row>
    <row r="2609" spans="1:5" x14ac:dyDescent="0.2">
      <c r="A2609" t="s">
        <v>18033</v>
      </c>
      <c r="B2609" t="s">
        <v>18034</v>
      </c>
      <c r="C2609" t="s">
        <v>18035</v>
      </c>
      <c r="D2609" t="s">
        <v>84</v>
      </c>
      <c r="E2609" t="s">
        <v>18036</v>
      </c>
    </row>
    <row r="2610" spans="1:5" x14ac:dyDescent="0.2">
      <c r="A2610" t="s">
        <v>17085</v>
      </c>
      <c r="B2610" t="s">
        <v>4294</v>
      </c>
      <c r="C2610" t="s">
        <v>4293</v>
      </c>
      <c r="D2610" t="s">
        <v>1862</v>
      </c>
      <c r="E2610" t="s">
        <v>4292</v>
      </c>
    </row>
    <row r="2611" spans="1:5" x14ac:dyDescent="0.2">
      <c r="A2611" t="s">
        <v>4291</v>
      </c>
      <c r="B2611" t="s">
        <v>4290</v>
      </c>
      <c r="C2611" t="s">
        <v>4289</v>
      </c>
      <c r="D2611" t="s">
        <v>609</v>
      </c>
      <c r="E2611" t="s">
        <v>4288</v>
      </c>
    </row>
    <row r="2612" spans="1:5" x14ac:dyDescent="0.2">
      <c r="A2612" t="s">
        <v>17086</v>
      </c>
      <c r="B2612" t="s">
        <v>17087</v>
      </c>
      <c r="C2612" t="s">
        <v>17088</v>
      </c>
      <c r="D2612" t="s">
        <v>1485</v>
      </c>
      <c r="E2612" t="s">
        <v>4284</v>
      </c>
    </row>
    <row r="2613" spans="1:5" x14ac:dyDescent="0.2">
      <c r="A2613" t="s">
        <v>4287</v>
      </c>
      <c r="B2613" t="s">
        <v>4286</v>
      </c>
      <c r="C2613" t="s">
        <v>4285</v>
      </c>
      <c r="D2613" t="s">
        <v>1238</v>
      </c>
      <c r="E2613" t="s">
        <v>4284</v>
      </c>
    </row>
    <row r="2614" spans="1:5" x14ac:dyDescent="0.2">
      <c r="A2614" t="s">
        <v>4283</v>
      </c>
      <c r="B2614" t="s">
        <v>4282</v>
      </c>
      <c r="C2614" t="s">
        <v>4281</v>
      </c>
      <c r="D2614" t="s">
        <v>303</v>
      </c>
      <c r="E2614" t="s">
        <v>4280</v>
      </c>
    </row>
    <row r="2615" spans="1:5" x14ac:dyDescent="0.2">
      <c r="A2615" t="s">
        <v>4279</v>
      </c>
      <c r="B2615" t="s">
        <v>4278</v>
      </c>
      <c r="C2615" t="s">
        <v>4277</v>
      </c>
      <c r="D2615" t="s">
        <v>2193</v>
      </c>
      <c r="E2615" t="s">
        <v>4276</v>
      </c>
    </row>
    <row r="2616" spans="1:5" x14ac:dyDescent="0.2">
      <c r="A2616" t="s">
        <v>4275</v>
      </c>
      <c r="B2616" t="s">
        <v>4274</v>
      </c>
      <c r="C2616" t="s">
        <v>4273</v>
      </c>
      <c r="D2616" t="s">
        <v>3855</v>
      </c>
      <c r="E2616" t="s">
        <v>4272</v>
      </c>
    </row>
    <row r="2617" spans="1:5" x14ac:dyDescent="0.2">
      <c r="A2617" t="s">
        <v>14742</v>
      </c>
      <c r="B2617" t="s">
        <v>14743</v>
      </c>
      <c r="C2617" t="s">
        <v>14744</v>
      </c>
      <c r="D2617" t="s">
        <v>697</v>
      </c>
      <c r="E2617" t="s">
        <v>14745</v>
      </c>
    </row>
    <row r="2618" spans="1:5" x14ac:dyDescent="0.2">
      <c r="A2618" t="s">
        <v>4271</v>
      </c>
      <c r="B2618" t="s">
        <v>4270</v>
      </c>
      <c r="C2618" t="s">
        <v>4269</v>
      </c>
      <c r="D2618" t="s">
        <v>129</v>
      </c>
      <c r="E2618" t="s">
        <v>4268</v>
      </c>
    </row>
    <row r="2619" spans="1:5" x14ac:dyDescent="0.2">
      <c r="A2619" t="s">
        <v>4267</v>
      </c>
      <c r="B2619" t="s">
        <v>4266</v>
      </c>
      <c r="C2619" t="s">
        <v>4265</v>
      </c>
      <c r="D2619" t="s">
        <v>147</v>
      </c>
      <c r="E2619" t="s">
        <v>4264</v>
      </c>
    </row>
    <row r="2620" spans="1:5" x14ac:dyDescent="0.2">
      <c r="A2620" t="s">
        <v>4259</v>
      </c>
      <c r="B2620" t="s">
        <v>4258</v>
      </c>
      <c r="C2620" t="s">
        <v>4257</v>
      </c>
      <c r="D2620" t="s">
        <v>487</v>
      </c>
      <c r="E2620" t="s">
        <v>4256</v>
      </c>
    </row>
    <row r="2621" spans="1:5" x14ac:dyDescent="0.2">
      <c r="A2621" t="s">
        <v>17089</v>
      </c>
      <c r="B2621" t="s">
        <v>4255</v>
      </c>
      <c r="C2621" t="s">
        <v>4254</v>
      </c>
      <c r="D2621" t="s">
        <v>4253</v>
      </c>
      <c r="E2621" t="s">
        <v>4252</v>
      </c>
    </row>
    <row r="2622" spans="1:5" x14ac:dyDescent="0.2">
      <c r="A2622" t="s">
        <v>4251</v>
      </c>
      <c r="B2622" t="s">
        <v>4250</v>
      </c>
      <c r="C2622" t="s">
        <v>4249</v>
      </c>
      <c r="D2622" t="s">
        <v>1391</v>
      </c>
      <c r="E2622" t="s">
        <v>4248</v>
      </c>
    </row>
    <row r="2623" spans="1:5" x14ac:dyDescent="0.2">
      <c r="A2623" t="s">
        <v>4243</v>
      </c>
      <c r="B2623" t="s">
        <v>4242</v>
      </c>
      <c r="C2623" t="s">
        <v>4241</v>
      </c>
      <c r="D2623" t="s">
        <v>4240</v>
      </c>
      <c r="E2623" t="s">
        <v>4239</v>
      </c>
    </row>
    <row r="2624" spans="1:5" x14ac:dyDescent="0.2">
      <c r="A2624" t="s">
        <v>4238</v>
      </c>
      <c r="B2624" t="s">
        <v>4237</v>
      </c>
      <c r="C2624" t="s">
        <v>4236</v>
      </c>
      <c r="D2624" t="s">
        <v>4235</v>
      </c>
      <c r="E2624" t="s">
        <v>4234</v>
      </c>
    </row>
    <row r="2625" spans="1:5" x14ac:dyDescent="0.2">
      <c r="A2625" t="s">
        <v>4233</v>
      </c>
      <c r="B2625" t="s">
        <v>4232</v>
      </c>
      <c r="C2625" t="s">
        <v>4231</v>
      </c>
      <c r="D2625" t="s">
        <v>596</v>
      </c>
      <c r="E2625" t="s">
        <v>4227</v>
      </c>
    </row>
    <row r="2626" spans="1:5" x14ac:dyDescent="0.2">
      <c r="A2626" t="s">
        <v>4230</v>
      </c>
      <c r="B2626" t="s">
        <v>4229</v>
      </c>
      <c r="C2626" t="s">
        <v>4228</v>
      </c>
      <c r="D2626" t="s">
        <v>543</v>
      </c>
      <c r="E2626" t="s">
        <v>4227</v>
      </c>
    </row>
    <row r="2627" spans="1:5" x14ac:dyDescent="0.2">
      <c r="A2627" t="s">
        <v>4226</v>
      </c>
      <c r="B2627" t="s">
        <v>4225</v>
      </c>
      <c r="C2627" t="s">
        <v>4224</v>
      </c>
      <c r="D2627" t="s">
        <v>1913</v>
      </c>
      <c r="E2627" t="s">
        <v>4223</v>
      </c>
    </row>
    <row r="2628" spans="1:5" x14ac:dyDescent="0.2">
      <c r="A2628" t="s">
        <v>4222</v>
      </c>
      <c r="B2628" t="s">
        <v>4221</v>
      </c>
      <c r="C2628" t="s">
        <v>4220</v>
      </c>
      <c r="D2628" t="s">
        <v>353</v>
      </c>
      <c r="E2628" t="s">
        <v>4219</v>
      </c>
    </row>
    <row r="2629" spans="1:5" x14ac:dyDescent="0.2">
      <c r="A2629" t="s">
        <v>4214</v>
      </c>
      <c r="B2629" t="s">
        <v>4213</v>
      </c>
      <c r="C2629" t="s">
        <v>4212</v>
      </c>
      <c r="D2629" t="s">
        <v>4211</v>
      </c>
      <c r="E2629" t="s">
        <v>4210</v>
      </c>
    </row>
    <row r="2630" spans="1:5" x14ac:dyDescent="0.2">
      <c r="A2630" t="s">
        <v>4209</v>
      </c>
      <c r="B2630" t="s">
        <v>4208</v>
      </c>
      <c r="C2630" t="s">
        <v>4207</v>
      </c>
      <c r="D2630" t="s">
        <v>1050</v>
      </c>
      <c r="E2630" t="s">
        <v>4206</v>
      </c>
    </row>
    <row r="2631" spans="1:5" x14ac:dyDescent="0.2">
      <c r="A2631" t="s">
        <v>4205</v>
      </c>
      <c r="B2631" t="s">
        <v>4204</v>
      </c>
      <c r="C2631" t="s">
        <v>4203</v>
      </c>
      <c r="D2631" t="s">
        <v>2245</v>
      </c>
      <c r="E2631" t="s">
        <v>4202</v>
      </c>
    </row>
    <row r="2632" spans="1:5" x14ac:dyDescent="0.2">
      <c r="A2632" t="s">
        <v>4201</v>
      </c>
      <c r="B2632" t="s">
        <v>4200</v>
      </c>
      <c r="C2632" t="s">
        <v>4199</v>
      </c>
      <c r="D2632" t="s">
        <v>129</v>
      </c>
      <c r="E2632" t="s">
        <v>4198</v>
      </c>
    </row>
    <row r="2633" spans="1:5" x14ac:dyDescent="0.2">
      <c r="A2633" t="s">
        <v>4197</v>
      </c>
      <c r="B2633" t="s">
        <v>4196</v>
      </c>
      <c r="C2633" t="s">
        <v>4195</v>
      </c>
      <c r="D2633" t="s">
        <v>4194</v>
      </c>
      <c r="E2633" t="s">
        <v>4193</v>
      </c>
    </row>
    <row r="2634" spans="1:5" x14ac:dyDescent="0.2">
      <c r="A2634" t="s">
        <v>4192</v>
      </c>
      <c r="B2634" t="s">
        <v>4191</v>
      </c>
      <c r="C2634" t="s">
        <v>4190</v>
      </c>
      <c r="D2634" t="s">
        <v>4189</v>
      </c>
      <c r="E2634" t="s">
        <v>4188</v>
      </c>
    </row>
    <row r="2635" spans="1:5" x14ac:dyDescent="0.2">
      <c r="A2635" t="s">
        <v>17090</v>
      </c>
      <c r="B2635" t="s">
        <v>17091</v>
      </c>
      <c r="C2635" t="s">
        <v>17092</v>
      </c>
      <c r="D2635" t="s">
        <v>7424</v>
      </c>
      <c r="E2635" t="s">
        <v>17093</v>
      </c>
    </row>
    <row r="2636" spans="1:5" x14ac:dyDescent="0.2">
      <c r="A2636" t="s">
        <v>4183</v>
      </c>
      <c r="B2636" t="s">
        <v>4182</v>
      </c>
      <c r="C2636" t="s">
        <v>4181</v>
      </c>
      <c r="D2636" t="s">
        <v>4180</v>
      </c>
      <c r="E2636" t="s">
        <v>4175</v>
      </c>
    </row>
    <row r="2637" spans="1:5" x14ac:dyDescent="0.2">
      <c r="A2637" t="s">
        <v>4179</v>
      </c>
      <c r="B2637" t="s">
        <v>4178</v>
      </c>
      <c r="C2637" t="s">
        <v>4177</v>
      </c>
      <c r="D2637" t="s">
        <v>4176</v>
      </c>
      <c r="E2637" t="s">
        <v>4175</v>
      </c>
    </row>
    <row r="2638" spans="1:5" x14ac:dyDescent="0.2">
      <c r="A2638" t="s">
        <v>4174</v>
      </c>
      <c r="B2638" t="s">
        <v>4173</v>
      </c>
      <c r="C2638" t="s">
        <v>4172</v>
      </c>
      <c r="D2638" t="s">
        <v>4171</v>
      </c>
      <c r="E2638" t="s">
        <v>4170</v>
      </c>
    </row>
    <row r="2639" spans="1:5" x14ac:dyDescent="0.2">
      <c r="A2639" t="s">
        <v>4169</v>
      </c>
      <c r="B2639" t="s">
        <v>4168</v>
      </c>
      <c r="C2639" t="s">
        <v>4167</v>
      </c>
      <c r="D2639" t="s">
        <v>4166</v>
      </c>
      <c r="E2639" t="s">
        <v>4165</v>
      </c>
    </row>
    <row r="2640" spans="1:5" x14ac:dyDescent="0.2">
      <c r="A2640" t="s">
        <v>4164</v>
      </c>
      <c r="B2640" t="s">
        <v>4163</v>
      </c>
      <c r="C2640" t="s">
        <v>4162</v>
      </c>
      <c r="D2640" t="s">
        <v>111</v>
      </c>
      <c r="E2640" t="s">
        <v>4161</v>
      </c>
    </row>
    <row r="2641" spans="1:5" x14ac:dyDescent="0.2">
      <c r="A2641" t="s">
        <v>4160</v>
      </c>
      <c r="B2641" t="s">
        <v>4159</v>
      </c>
      <c r="C2641" t="s">
        <v>4158</v>
      </c>
      <c r="D2641" t="s">
        <v>258</v>
      </c>
      <c r="E2641" t="s">
        <v>4157</v>
      </c>
    </row>
    <row r="2642" spans="1:5" x14ac:dyDescent="0.2">
      <c r="A2642" t="s">
        <v>4152</v>
      </c>
      <c r="B2642" t="s">
        <v>4151</v>
      </c>
      <c r="C2642" t="s">
        <v>4150</v>
      </c>
      <c r="D2642" t="s">
        <v>4149</v>
      </c>
      <c r="E2642" t="s">
        <v>4141</v>
      </c>
    </row>
    <row r="2643" spans="1:5" x14ac:dyDescent="0.2">
      <c r="A2643" t="s">
        <v>4148</v>
      </c>
      <c r="B2643" t="s">
        <v>4147</v>
      </c>
      <c r="C2643" t="s">
        <v>4146</v>
      </c>
      <c r="D2643" t="s">
        <v>655</v>
      </c>
      <c r="E2643" t="s">
        <v>4141</v>
      </c>
    </row>
    <row r="2644" spans="1:5" x14ac:dyDescent="0.2">
      <c r="A2644" t="s">
        <v>4145</v>
      </c>
      <c r="B2644" t="s">
        <v>4144</v>
      </c>
      <c r="C2644" t="s">
        <v>4143</v>
      </c>
      <c r="D2644" t="s">
        <v>4142</v>
      </c>
      <c r="E2644" t="s">
        <v>4141</v>
      </c>
    </row>
    <row r="2645" spans="1:5" x14ac:dyDescent="0.2">
      <c r="A2645" t="s">
        <v>4156</v>
      </c>
      <c r="B2645" t="s">
        <v>4155</v>
      </c>
      <c r="C2645" t="s">
        <v>17489</v>
      </c>
      <c r="D2645" t="s">
        <v>4154</v>
      </c>
      <c r="E2645" t="s">
        <v>4153</v>
      </c>
    </row>
    <row r="2646" spans="1:5" x14ac:dyDescent="0.2">
      <c r="A2646" t="s">
        <v>4140</v>
      </c>
      <c r="B2646" t="s">
        <v>4139</v>
      </c>
      <c r="C2646" t="s">
        <v>4138</v>
      </c>
      <c r="D2646" t="s">
        <v>4137</v>
      </c>
      <c r="E2646" t="s">
        <v>4136</v>
      </c>
    </row>
    <row r="2647" spans="1:5" x14ac:dyDescent="0.2">
      <c r="A2647" t="s">
        <v>4135</v>
      </c>
      <c r="B2647" t="s">
        <v>4134</v>
      </c>
      <c r="C2647" t="s">
        <v>4133</v>
      </c>
      <c r="D2647" t="s">
        <v>4132</v>
      </c>
      <c r="E2647" t="s">
        <v>4131</v>
      </c>
    </row>
    <row r="2648" spans="1:5" x14ac:dyDescent="0.2">
      <c r="A2648" t="s">
        <v>4130</v>
      </c>
      <c r="B2648" t="s">
        <v>4129</v>
      </c>
      <c r="C2648" t="s">
        <v>4128</v>
      </c>
      <c r="D2648" t="s">
        <v>103</v>
      </c>
      <c r="E2648" t="s">
        <v>94</v>
      </c>
    </row>
    <row r="2649" spans="1:5" x14ac:dyDescent="0.2">
      <c r="A2649" t="s">
        <v>4127</v>
      </c>
      <c r="B2649" t="s">
        <v>4126</v>
      </c>
      <c r="C2649" t="s">
        <v>4125</v>
      </c>
      <c r="D2649" t="s">
        <v>374</v>
      </c>
      <c r="E2649" t="s">
        <v>4124</v>
      </c>
    </row>
    <row r="2650" spans="1:5" x14ac:dyDescent="0.2">
      <c r="A2650" t="s">
        <v>4123</v>
      </c>
      <c r="B2650" t="s">
        <v>4122</v>
      </c>
      <c r="C2650" t="s">
        <v>4121</v>
      </c>
      <c r="D2650" t="s">
        <v>4120</v>
      </c>
      <c r="E2650" t="s">
        <v>4119</v>
      </c>
    </row>
    <row r="2651" spans="1:5" x14ac:dyDescent="0.2">
      <c r="A2651" t="s">
        <v>18037</v>
      </c>
      <c r="B2651" t="s">
        <v>18038</v>
      </c>
      <c r="C2651" t="s">
        <v>18039</v>
      </c>
      <c r="D2651" t="s">
        <v>18040</v>
      </c>
      <c r="E2651" t="s">
        <v>18041</v>
      </c>
    </row>
    <row r="2652" spans="1:5" x14ac:dyDescent="0.2">
      <c r="A2652" t="s">
        <v>4118</v>
      </c>
      <c r="B2652" t="s">
        <v>4117</v>
      </c>
      <c r="C2652" t="s">
        <v>4116</v>
      </c>
      <c r="D2652" t="s">
        <v>4115</v>
      </c>
      <c r="E2652" t="s">
        <v>4114</v>
      </c>
    </row>
    <row r="2653" spans="1:5" x14ac:dyDescent="0.2">
      <c r="A2653" t="s">
        <v>14746</v>
      </c>
      <c r="B2653" t="s">
        <v>14449</v>
      </c>
      <c r="C2653" t="s">
        <v>14450</v>
      </c>
      <c r="D2653" t="s">
        <v>111</v>
      </c>
      <c r="E2653" t="s">
        <v>14451</v>
      </c>
    </row>
    <row r="2654" spans="1:5" x14ac:dyDescent="0.2">
      <c r="A2654" t="s">
        <v>14746</v>
      </c>
      <c r="B2654" t="s">
        <v>14452</v>
      </c>
      <c r="C2654" t="s">
        <v>14450</v>
      </c>
      <c r="D2654" t="s">
        <v>111</v>
      </c>
      <c r="E2654" t="s">
        <v>14451</v>
      </c>
    </row>
    <row r="2655" spans="1:5" x14ac:dyDescent="0.2">
      <c r="A2655" t="s">
        <v>4113</v>
      </c>
      <c r="B2655" t="s">
        <v>4112</v>
      </c>
      <c r="C2655" t="s">
        <v>4111</v>
      </c>
      <c r="D2655" t="s">
        <v>230</v>
      </c>
      <c r="E2655" t="s">
        <v>4110</v>
      </c>
    </row>
    <row r="2656" spans="1:5" x14ac:dyDescent="0.2">
      <c r="A2656" t="s">
        <v>4109</v>
      </c>
      <c r="B2656" t="s">
        <v>4108</v>
      </c>
      <c r="C2656" t="s">
        <v>4107</v>
      </c>
      <c r="D2656" t="s">
        <v>4106</v>
      </c>
      <c r="E2656" t="s">
        <v>4105</v>
      </c>
    </row>
    <row r="2657" spans="1:5" x14ac:dyDescent="0.2">
      <c r="A2657" t="s">
        <v>4104</v>
      </c>
      <c r="B2657" t="s">
        <v>4103</v>
      </c>
      <c r="C2657" t="s">
        <v>4102</v>
      </c>
      <c r="D2657" t="s">
        <v>4101</v>
      </c>
      <c r="E2657" t="s">
        <v>4097</v>
      </c>
    </row>
    <row r="2658" spans="1:5" x14ac:dyDescent="0.2">
      <c r="A2658" t="s">
        <v>4100</v>
      </c>
      <c r="B2658" t="s">
        <v>4099</v>
      </c>
      <c r="C2658" t="s">
        <v>4098</v>
      </c>
      <c r="D2658" t="s">
        <v>129</v>
      </c>
      <c r="E2658" t="s">
        <v>4097</v>
      </c>
    </row>
    <row r="2659" spans="1:5" x14ac:dyDescent="0.2">
      <c r="A2659" t="s">
        <v>4096</v>
      </c>
      <c r="B2659" t="s">
        <v>4095</v>
      </c>
      <c r="C2659" t="s">
        <v>4094</v>
      </c>
      <c r="D2659" t="s">
        <v>4093</v>
      </c>
      <c r="E2659" t="s">
        <v>4092</v>
      </c>
    </row>
    <row r="2660" spans="1:5" x14ac:dyDescent="0.2">
      <c r="A2660" t="s">
        <v>4091</v>
      </c>
      <c r="B2660" t="s">
        <v>4090</v>
      </c>
      <c r="C2660" t="s">
        <v>4089</v>
      </c>
      <c r="D2660" t="s">
        <v>4088</v>
      </c>
      <c r="E2660" t="s">
        <v>4087</v>
      </c>
    </row>
    <row r="2661" spans="1:5" x14ac:dyDescent="0.2">
      <c r="A2661" t="s">
        <v>4082</v>
      </c>
      <c r="B2661" t="s">
        <v>4081</v>
      </c>
      <c r="C2661" t="s">
        <v>4080</v>
      </c>
      <c r="D2661" t="s">
        <v>303</v>
      </c>
      <c r="E2661" t="s">
        <v>4079</v>
      </c>
    </row>
    <row r="2662" spans="1:5" x14ac:dyDescent="0.2">
      <c r="A2662" t="s">
        <v>4075</v>
      </c>
      <c r="B2662" t="s">
        <v>4074</v>
      </c>
      <c r="C2662" t="s">
        <v>4073</v>
      </c>
      <c r="D2662" t="s">
        <v>173</v>
      </c>
      <c r="E2662" t="s">
        <v>3621</v>
      </c>
    </row>
    <row r="2663" spans="1:5" x14ac:dyDescent="0.2">
      <c r="A2663" t="s">
        <v>4072</v>
      </c>
      <c r="B2663" t="s">
        <v>4071</v>
      </c>
      <c r="C2663" t="s">
        <v>17490</v>
      </c>
      <c r="D2663" t="s">
        <v>322</v>
      </c>
      <c r="E2663" t="s">
        <v>4070</v>
      </c>
    </row>
    <row r="2664" spans="1:5" x14ac:dyDescent="0.2">
      <c r="A2664" t="s">
        <v>4069</v>
      </c>
      <c r="B2664" t="s">
        <v>4068</v>
      </c>
      <c r="C2664" t="s">
        <v>4067</v>
      </c>
      <c r="D2664" t="s">
        <v>777</v>
      </c>
      <c r="E2664" t="s">
        <v>4063</v>
      </c>
    </row>
    <row r="2665" spans="1:5" x14ac:dyDescent="0.2">
      <c r="A2665" t="s">
        <v>4066</v>
      </c>
      <c r="B2665" t="s">
        <v>4065</v>
      </c>
      <c r="C2665" t="s">
        <v>4064</v>
      </c>
      <c r="D2665" t="s">
        <v>374</v>
      </c>
      <c r="E2665" t="s">
        <v>4063</v>
      </c>
    </row>
    <row r="2666" spans="1:5" x14ac:dyDescent="0.2">
      <c r="A2666" t="s">
        <v>4062</v>
      </c>
      <c r="B2666" t="s">
        <v>4061</v>
      </c>
      <c r="C2666" t="s">
        <v>4060</v>
      </c>
      <c r="D2666" t="s">
        <v>1180</v>
      </c>
      <c r="E2666" t="s">
        <v>4059</v>
      </c>
    </row>
    <row r="2667" spans="1:5" x14ac:dyDescent="0.2">
      <c r="A2667" t="s">
        <v>4058</v>
      </c>
      <c r="B2667" t="s">
        <v>4057</v>
      </c>
      <c r="C2667" t="s">
        <v>4056</v>
      </c>
      <c r="D2667" t="s">
        <v>4055</v>
      </c>
      <c r="E2667" t="s">
        <v>4054</v>
      </c>
    </row>
    <row r="2668" spans="1:5" x14ac:dyDescent="0.2">
      <c r="A2668" t="s">
        <v>17094</v>
      </c>
      <c r="B2668" t="s">
        <v>4053</v>
      </c>
      <c r="C2668" t="s">
        <v>4052</v>
      </c>
      <c r="D2668" t="s">
        <v>405</v>
      </c>
      <c r="E2668" t="s">
        <v>4051</v>
      </c>
    </row>
    <row r="2669" spans="1:5" x14ac:dyDescent="0.2">
      <c r="A2669" t="s">
        <v>4050</v>
      </c>
      <c r="B2669" t="s">
        <v>4049</v>
      </c>
      <c r="C2669" t="s">
        <v>4048</v>
      </c>
      <c r="D2669" t="s">
        <v>1862</v>
      </c>
      <c r="E2669" t="s">
        <v>4037</v>
      </c>
    </row>
    <row r="2670" spans="1:5" x14ac:dyDescent="0.2">
      <c r="A2670" t="s">
        <v>4044</v>
      </c>
      <c r="B2670" t="s">
        <v>4043</v>
      </c>
      <c r="C2670" t="s">
        <v>4042</v>
      </c>
      <c r="D2670" t="s">
        <v>557</v>
      </c>
      <c r="E2670" t="s">
        <v>4037</v>
      </c>
    </row>
    <row r="2671" spans="1:5" x14ac:dyDescent="0.2">
      <c r="A2671" t="s">
        <v>4041</v>
      </c>
      <c r="B2671" t="s">
        <v>4040</v>
      </c>
      <c r="C2671" t="s">
        <v>4039</v>
      </c>
      <c r="D2671" t="s">
        <v>4038</v>
      </c>
      <c r="E2671" t="s">
        <v>4037</v>
      </c>
    </row>
    <row r="2672" spans="1:5" x14ac:dyDescent="0.2">
      <c r="A2672" t="s">
        <v>4036</v>
      </c>
      <c r="B2672" t="s">
        <v>4035</v>
      </c>
      <c r="C2672" t="s">
        <v>4034</v>
      </c>
      <c r="D2672" t="s">
        <v>2210</v>
      </c>
      <c r="E2672" t="s">
        <v>4033</v>
      </c>
    </row>
    <row r="2673" spans="1:5" x14ac:dyDescent="0.2">
      <c r="A2673" t="s">
        <v>4032</v>
      </c>
      <c r="B2673" t="s">
        <v>4031</v>
      </c>
      <c r="C2673" t="s">
        <v>4030</v>
      </c>
      <c r="D2673" t="s">
        <v>331</v>
      </c>
      <c r="E2673" t="s">
        <v>4029</v>
      </c>
    </row>
    <row r="2674" spans="1:5" x14ac:dyDescent="0.2">
      <c r="A2674" t="s">
        <v>4028</v>
      </c>
      <c r="B2674" t="s">
        <v>4027</v>
      </c>
      <c r="C2674" t="s">
        <v>4026</v>
      </c>
      <c r="D2674" t="s">
        <v>591</v>
      </c>
      <c r="E2674" t="s">
        <v>4025</v>
      </c>
    </row>
    <row r="2675" spans="1:5" x14ac:dyDescent="0.2">
      <c r="A2675" t="s">
        <v>4024</v>
      </c>
      <c r="B2675" t="s">
        <v>4023</v>
      </c>
      <c r="C2675" t="s">
        <v>4022</v>
      </c>
      <c r="D2675" t="s">
        <v>2225</v>
      </c>
      <c r="E2675" t="s">
        <v>4020</v>
      </c>
    </row>
    <row r="2676" spans="1:5" x14ac:dyDescent="0.2">
      <c r="A2676" t="s">
        <v>4019</v>
      </c>
      <c r="B2676" t="s">
        <v>4018</v>
      </c>
      <c r="C2676" t="s">
        <v>4017</v>
      </c>
      <c r="D2676" t="s">
        <v>258</v>
      </c>
      <c r="E2676" t="s">
        <v>4016</v>
      </c>
    </row>
    <row r="2677" spans="1:5" x14ac:dyDescent="0.2">
      <c r="A2677" t="s">
        <v>4015</v>
      </c>
      <c r="B2677" t="s">
        <v>4014</v>
      </c>
      <c r="C2677" t="s">
        <v>4013</v>
      </c>
      <c r="D2677" t="s">
        <v>1108</v>
      </c>
      <c r="E2677" t="s">
        <v>4012</v>
      </c>
    </row>
    <row r="2678" spans="1:5" x14ac:dyDescent="0.2">
      <c r="A2678" t="s">
        <v>4011</v>
      </c>
      <c r="B2678" t="s">
        <v>4010</v>
      </c>
      <c r="C2678" t="s">
        <v>4009</v>
      </c>
      <c r="D2678" t="s">
        <v>891</v>
      </c>
      <c r="E2678" t="s">
        <v>4008</v>
      </c>
    </row>
    <row r="2679" spans="1:5" x14ac:dyDescent="0.2">
      <c r="A2679" t="s">
        <v>17095</v>
      </c>
      <c r="B2679" t="s">
        <v>17096</v>
      </c>
      <c r="C2679" t="s">
        <v>17097</v>
      </c>
      <c r="D2679" t="s">
        <v>1225</v>
      </c>
      <c r="E2679" t="s">
        <v>17098</v>
      </c>
    </row>
    <row r="2680" spans="1:5" x14ac:dyDescent="0.2">
      <c r="A2680" t="s">
        <v>4007</v>
      </c>
      <c r="B2680" t="s">
        <v>4006</v>
      </c>
      <c r="C2680" t="s">
        <v>4005</v>
      </c>
      <c r="D2680" t="s">
        <v>4004</v>
      </c>
      <c r="E2680" t="s">
        <v>4003</v>
      </c>
    </row>
    <row r="2681" spans="1:5" x14ac:dyDescent="0.2">
      <c r="A2681" t="s">
        <v>14747</v>
      </c>
      <c r="B2681" t="s">
        <v>14748</v>
      </c>
      <c r="C2681" t="s">
        <v>14749</v>
      </c>
      <c r="D2681" t="s">
        <v>14750</v>
      </c>
      <c r="E2681" t="s">
        <v>3999</v>
      </c>
    </row>
    <row r="2682" spans="1:5" x14ac:dyDescent="0.2">
      <c r="A2682" t="s">
        <v>4002</v>
      </c>
      <c r="B2682" t="s">
        <v>4001</v>
      </c>
      <c r="C2682" t="s">
        <v>4000</v>
      </c>
      <c r="D2682" t="s">
        <v>555</v>
      </c>
      <c r="E2682" t="s">
        <v>3999</v>
      </c>
    </row>
    <row r="2683" spans="1:5" x14ac:dyDescent="0.2">
      <c r="A2683" t="s">
        <v>14357</v>
      </c>
      <c r="B2683" t="s">
        <v>14358</v>
      </c>
      <c r="C2683" t="s">
        <v>14359</v>
      </c>
      <c r="D2683" t="s">
        <v>4021</v>
      </c>
      <c r="E2683" t="s">
        <v>3999</v>
      </c>
    </row>
    <row r="2684" spans="1:5" x14ac:dyDescent="0.2">
      <c r="A2684" t="s">
        <v>3998</v>
      </c>
      <c r="B2684" t="s">
        <v>3997</v>
      </c>
      <c r="C2684" t="s">
        <v>3996</v>
      </c>
      <c r="D2684" t="s">
        <v>3995</v>
      </c>
      <c r="E2684" t="s">
        <v>3994</v>
      </c>
    </row>
    <row r="2685" spans="1:5" x14ac:dyDescent="0.2">
      <c r="A2685" t="s">
        <v>3993</v>
      </c>
      <c r="B2685" t="s">
        <v>3992</v>
      </c>
      <c r="C2685" t="s">
        <v>3991</v>
      </c>
      <c r="D2685" t="s">
        <v>1045</v>
      </c>
      <c r="E2685" t="s">
        <v>3987</v>
      </c>
    </row>
    <row r="2686" spans="1:5" x14ac:dyDescent="0.2">
      <c r="A2686" t="s">
        <v>3990</v>
      </c>
      <c r="B2686" t="s">
        <v>3989</v>
      </c>
      <c r="C2686" t="s">
        <v>3988</v>
      </c>
      <c r="D2686" t="s">
        <v>1808</v>
      </c>
      <c r="E2686" t="s">
        <v>3987</v>
      </c>
    </row>
    <row r="2687" spans="1:5" x14ac:dyDescent="0.2">
      <c r="A2687" t="s">
        <v>3986</v>
      </c>
      <c r="B2687" t="s">
        <v>3985</v>
      </c>
      <c r="C2687" t="s">
        <v>3984</v>
      </c>
      <c r="D2687" t="s">
        <v>133</v>
      </c>
      <c r="E2687" t="s">
        <v>3983</v>
      </c>
    </row>
    <row r="2688" spans="1:5" x14ac:dyDescent="0.2">
      <c r="A2688" t="s">
        <v>3982</v>
      </c>
      <c r="B2688" t="s">
        <v>3981</v>
      </c>
      <c r="C2688" t="s">
        <v>3980</v>
      </c>
      <c r="D2688" t="s">
        <v>3979</v>
      </c>
      <c r="E2688" t="s">
        <v>3978</v>
      </c>
    </row>
    <row r="2689" spans="1:5" x14ac:dyDescent="0.2">
      <c r="A2689" t="s">
        <v>3977</v>
      </c>
      <c r="B2689" t="s">
        <v>3976</v>
      </c>
      <c r="C2689" t="s">
        <v>3975</v>
      </c>
      <c r="D2689" t="s">
        <v>3974</v>
      </c>
      <c r="E2689" t="s">
        <v>3973</v>
      </c>
    </row>
    <row r="2690" spans="1:5" x14ac:dyDescent="0.2">
      <c r="A2690" t="s">
        <v>3972</v>
      </c>
      <c r="B2690" t="s">
        <v>3971</v>
      </c>
      <c r="C2690" t="s">
        <v>3970</v>
      </c>
      <c r="D2690" t="s">
        <v>3969</v>
      </c>
      <c r="E2690" t="s">
        <v>3968</v>
      </c>
    </row>
    <row r="2691" spans="1:5" x14ac:dyDescent="0.2">
      <c r="A2691" t="s">
        <v>3967</v>
      </c>
      <c r="B2691" t="s">
        <v>3966</v>
      </c>
      <c r="C2691" t="s">
        <v>3965</v>
      </c>
      <c r="D2691" t="s">
        <v>3964</v>
      </c>
      <c r="E2691" t="s">
        <v>3963</v>
      </c>
    </row>
    <row r="2692" spans="1:5" x14ac:dyDescent="0.2">
      <c r="A2692" t="s">
        <v>3962</v>
      </c>
      <c r="B2692" t="s">
        <v>3961</v>
      </c>
      <c r="C2692" t="s">
        <v>3960</v>
      </c>
      <c r="D2692" t="s">
        <v>629</v>
      </c>
      <c r="E2692" t="s">
        <v>3959</v>
      </c>
    </row>
    <row r="2693" spans="1:5" x14ac:dyDescent="0.2">
      <c r="A2693" t="s">
        <v>3958</v>
      </c>
      <c r="B2693" t="s">
        <v>3957</v>
      </c>
      <c r="C2693" t="s">
        <v>3956</v>
      </c>
      <c r="D2693" t="s">
        <v>596</v>
      </c>
      <c r="E2693" t="s">
        <v>3955</v>
      </c>
    </row>
    <row r="2694" spans="1:5" x14ac:dyDescent="0.2">
      <c r="A2694" t="s">
        <v>3954</v>
      </c>
      <c r="B2694" t="s">
        <v>3953</v>
      </c>
      <c r="C2694" t="s">
        <v>3952</v>
      </c>
      <c r="D2694" t="s">
        <v>248</v>
      </c>
      <c r="E2694" t="s">
        <v>3951</v>
      </c>
    </row>
    <row r="2695" spans="1:5" x14ac:dyDescent="0.2">
      <c r="A2695" t="s">
        <v>3950</v>
      </c>
      <c r="B2695" t="s">
        <v>3949</v>
      </c>
      <c r="C2695" t="s">
        <v>3948</v>
      </c>
      <c r="D2695" t="s">
        <v>1180</v>
      </c>
      <c r="E2695" t="s">
        <v>3944</v>
      </c>
    </row>
    <row r="2696" spans="1:5" x14ac:dyDescent="0.2">
      <c r="A2696" t="s">
        <v>3943</v>
      </c>
      <c r="B2696" t="s">
        <v>3942</v>
      </c>
      <c r="C2696" t="s">
        <v>3941</v>
      </c>
      <c r="D2696" t="s">
        <v>123</v>
      </c>
      <c r="E2696" t="s">
        <v>3940</v>
      </c>
    </row>
    <row r="2697" spans="1:5" x14ac:dyDescent="0.2">
      <c r="A2697" t="s">
        <v>3939</v>
      </c>
      <c r="B2697" t="s">
        <v>3938</v>
      </c>
      <c r="C2697" t="s">
        <v>3937</v>
      </c>
      <c r="D2697" t="s">
        <v>3936</v>
      </c>
      <c r="E2697" t="s">
        <v>3935</v>
      </c>
    </row>
    <row r="2698" spans="1:5" x14ac:dyDescent="0.2">
      <c r="A2698" t="s">
        <v>3934</v>
      </c>
      <c r="B2698" t="s">
        <v>3933</v>
      </c>
      <c r="C2698" t="s">
        <v>3932</v>
      </c>
      <c r="D2698" t="s">
        <v>492</v>
      </c>
      <c r="E2698" t="s">
        <v>3931</v>
      </c>
    </row>
    <row r="2699" spans="1:5" x14ac:dyDescent="0.2">
      <c r="A2699" t="s">
        <v>3930</v>
      </c>
      <c r="B2699" t="s">
        <v>3929</v>
      </c>
      <c r="C2699" t="s">
        <v>3928</v>
      </c>
      <c r="D2699" t="s">
        <v>891</v>
      </c>
      <c r="E2699" t="s">
        <v>3927</v>
      </c>
    </row>
    <row r="2700" spans="1:5" x14ac:dyDescent="0.2">
      <c r="A2700" t="s">
        <v>17099</v>
      </c>
      <c r="B2700" t="s">
        <v>17100</v>
      </c>
      <c r="C2700" t="s">
        <v>17101</v>
      </c>
      <c r="D2700" t="s">
        <v>14372</v>
      </c>
      <c r="E2700" t="s">
        <v>3923</v>
      </c>
    </row>
    <row r="2701" spans="1:5" x14ac:dyDescent="0.2">
      <c r="A2701" t="s">
        <v>3926</v>
      </c>
      <c r="B2701" t="s">
        <v>3925</v>
      </c>
      <c r="C2701" t="s">
        <v>3924</v>
      </c>
      <c r="D2701" t="s">
        <v>216</v>
      </c>
      <c r="E2701" t="s">
        <v>3923</v>
      </c>
    </row>
    <row r="2702" spans="1:5" x14ac:dyDescent="0.2">
      <c r="A2702" t="s">
        <v>3922</v>
      </c>
      <c r="B2702" t="s">
        <v>3921</v>
      </c>
      <c r="C2702" t="s">
        <v>3920</v>
      </c>
      <c r="D2702" t="s">
        <v>3919</v>
      </c>
      <c r="E2702" t="s">
        <v>3915</v>
      </c>
    </row>
    <row r="2703" spans="1:5" x14ac:dyDescent="0.2">
      <c r="A2703" t="s">
        <v>3918</v>
      </c>
      <c r="B2703" t="s">
        <v>3917</v>
      </c>
      <c r="C2703" t="s">
        <v>3916</v>
      </c>
      <c r="D2703" t="s">
        <v>2155</v>
      </c>
      <c r="E2703" t="s">
        <v>3915</v>
      </c>
    </row>
    <row r="2704" spans="1:5" x14ac:dyDescent="0.2">
      <c r="A2704" t="s">
        <v>17285</v>
      </c>
      <c r="B2704" t="s">
        <v>14751</v>
      </c>
      <c r="C2704" t="s">
        <v>14752</v>
      </c>
      <c r="D2704" t="s">
        <v>374</v>
      </c>
      <c r="E2704" t="s">
        <v>692</v>
      </c>
    </row>
    <row r="2705" spans="1:5" x14ac:dyDescent="0.2">
      <c r="A2705" t="s">
        <v>3914</v>
      </c>
      <c r="B2705" t="s">
        <v>3913</v>
      </c>
      <c r="C2705" t="s">
        <v>3912</v>
      </c>
      <c r="D2705" t="s">
        <v>3911</v>
      </c>
      <c r="E2705" t="s">
        <v>3910</v>
      </c>
    </row>
    <row r="2706" spans="1:5" x14ac:dyDescent="0.2">
      <c r="A2706" t="s">
        <v>3909</v>
      </c>
      <c r="B2706" t="s">
        <v>3908</v>
      </c>
      <c r="C2706" t="s">
        <v>3907</v>
      </c>
      <c r="D2706" t="s">
        <v>678</v>
      </c>
      <c r="E2706" t="s">
        <v>3900</v>
      </c>
    </row>
    <row r="2707" spans="1:5" x14ac:dyDescent="0.2">
      <c r="A2707" t="s">
        <v>3906</v>
      </c>
      <c r="B2707" t="s">
        <v>3905</v>
      </c>
      <c r="C2707" t="s">
        <v>3904</v>
      </c>
      <c r="D2707" t="s">
        <v>3251</v>
      </c>
      <c r="E2707" t="s">
        <v>3900</v>
      </c>
    </row>
    <row r="2708" spans="1:5" x14ac:dyDescent="0.2">
      <c r="A2708" t="s">
        <v>3903</v>
      </c>
      <c r="B2708" t="s">
        <v>3902</v>
      </c>
      <c r="C2708" t="s">
        <v>3901</v>
      </c>
      <c r="D2708" t="s">
        <v>1933</v>
      </c>
      <c r="E2708" t="s">
        <v>3900</v>
      </c>
    </row>
    <row r="2709" spans="1:5" x14ac:dyDescent="0.2">
      <c r="A2709" t="s">
        <v>3896</v>
      </c>
      <c r="B2709" t="s">
        <v>3895</v>
      </c>
      <c r="C2709" t="s">
        <v>3894</v>
      </c>
      <c r="D2709" t="s">
        <v>367</v>
      </c>
      <c r="E2709" t="s">
        <v>3893</v>
      </c>
    </row>
    <row r="2710" spans="1:5" x14ac:dyDescent="0.2">
      <c r="A2710" t="s">
        <v>3892</v>
      </c>
      <c r="B2710" t="s">
        <v>3891</v>
      </c>
      <c r="C2710" t="s">
        <v>3890</v>
      </c>
      <c r="D2710" t="s">
        <v>482</v>
      </c>
      <c r="E2710" t="s">
        <v>3889</v>
      </c>
    </row>
    <row r="2711" spans="1:5" x14ac:dyDescent="0.2">
      <c r="A2711" t="s">
        <v>3888</v>
      </c>
      <c r="B2711" t="s">
        <v>3887</v>
      </c>
      <c r="C2711" t="s">
        <v>3886</v>
      </c>
      <c r="D2711" t="s">
        <v>3885</v>
      </c>
      <c r="E2711" t="s">
        <v>3884</v>
      </c>
    </row>
    <row r="2712" spans="1:5" x14ac:dyDescent="0.2">
      <c r="A2712" t="s">
        <v>3883</v>
      </c>
      <c r="B2712" t="s">
        <v>3882</v>
      </c>
      <c r="C2712" t="s">
        <v>3881</v>
      </c>
      <c r="D2712" t="s">
        <v>1961</v>
      </c>
      <c r="E2712" t="s">
        <v>3880</v>
      </c>
    </row>
    <row r="2713" spans="1:5" x14ac:dyDescent="0.2">
      <c r="A2713" t="s">
        <v>3879</v>
      </c>
      <c r="B2713" t="s">
        <v>3878</v>
      </c>
      <c r="C2713" t="s">
        <v>3877</v>
      </c>
      <c r="D2713" t="s">
        <v>655</v>
      </c>
      <c r="E2713" t="s">
        <v>3876</v>
      </c>
    </row>
    <row r="2714" spans="1:5" x14ac:dyDescent="0.2">
      <c r="A2714" t="s">
        <v>3875</v>
      </c>
      <c r="B2714" t="s">
        <v>3874</v>
      </c>
      <c r="C2714" t="s">
        <v>3873</v>
      </c>
      <c r="D2714" t="s">
        <v>3872</v>
      </c>
      <c r="E2714" t="s">
        <v>3871</v>
      </c>
    </row>
    <row r="2715" spans="1:5" x14ac:dyDescent="0.2">
      <c r="A2715" t="s">
        <v>3870</v>
      </c>
      <c r="B2715" t="s">
        <v>3869</v>
      </c>
      <c r="C2715" t="s">
        <v>3868</v>
      </c>
      <c r="D2715" t="s">
        <v>1808</v>
      </c>
      <c r="E2715" t="s">
        <v>3867</v>
      </c>
    </row>
    <row r="2716" spans="1:5" x14ac:dyDescent="0.2">
      <c r="A2716" t="s">
        <v>3866</v>
      </c>
      <c r="B2716" t="s">
        <v>3865</v>
      </c>
      <c r="C2716" t="s">
        <v>3864</v>
      </c>
      <c r="D2716" t="s">
        <v>539</v>
      </c>
      <c r="E2716" t="s">
        <v>3863</v>
      </c>
    </row>
    <row r="2717" spans="1:5" x14ac:dyDescent="0.2">
      <c r="A2717" t="s">
        <v>3862</v>
      </c>
      <c r="B2717" t="s">
        <v>3861</v>
      </c>
      <c r="C2717" t="s">
        <v>17491</v>
      </c>
      <c r="D2717" t="s">
        <v>3860</v>
      </c>
      <c r="E2717" t="s">
        <v>3859</v>
      </c>
    </row>
    <row r="2718" spans="1:5" x14ac:dyDescent="0.2">
      <c r="A2718" t="s">
        <v>3858</v>
      </c>
      <c r="B2718" t="s">
        <v>3857</v>
      </c>
      <c r="C2718" t="s">
        <v>3856</v>
      </c>
      <c r="D2718" t="s">
        <v>3855</v>
      </c>
      <c r="E2718" t="s">
        <v>3854</v>
      </c>
    </row>
    <row r="2719" spans="1:5" x14ac:dyDescent="0.2">
      <c r="A2719" t="s">
        <v>3853</v>
      </c>
      <c r="B2719" t="s">
        <v>3852</v>
      </c>
      <c r="C2719" t="s">
        <v>3851</v>
      </c>
      <c r="D2719" t="s">
        <v>3850</v>
      </c>
      <c r="E2719" t="s">
        <v>3849</v>
      </c>
    </row>
    <row r="2720" spans="1:5" x14ac:dyDescent="0.2">
      <c r="A2720" t="s">
        <v>3848</v>
      </c>
      <c r="B2720" t="s">
        <v>3847</v>
      </c>
      <c r="C2720" t="s">
        <v>3846</v>
      </c>
      <c r="D2720" t="s">
        <v>2172</v>
      </c>
      <c r="E2720" t="s">
        <v>3845</v>
      </c>
    </row>
    <row r="2721" spans="1:5" x14ac:dyDescent="0.2">
      <c r="A2721" t="s">
        <v>14753</v>
      </c>
      <c r="B2721" t="s">
        <v>14754</v>
      </c>
      <c r="C2721" t="s">
        <v>14755</v>
      </c>
      <c r="D2721" t="s">
        <v>253</v>
      </c>
      <c r="E2721" t="s">
        <v>14756</v>
      </c>
    </row>
    <row r="2722" spans="1:5" x14ac:dyDescent="0.2">
      <c r="A2722" t="s">
        <v>3844</v>
      </c>
      <c r="B2722" t="s">
        <v>3843</v>
      </c>
      <c r="C2722" t="s">
        <v>3842</v>
      </c>
      <c r="D2722" t="s">
        <v>926</v>
      </c>
      <c r="E2722" t="s">
        <v>3841</v>
      </c>
    </row>
    <row r="2723" spans="1:5" x14ac:dyDescent="0.2">
      <c r="A2723" t="s">
        <v>3840</v>
      </c>
      <c r="B2723" t="s">
        <v>3839</v>
      </c>
      <c r="C2723" t="s">
        <v>3838</v>
      </c>
      <c r="D2723" t="s">
        <v>248</v>
      </c>
      <c r="E2723" t="s">
        <v>3837</v>
      </c>
    </row>
    <row r="2724" spans="1:5" x14ac:dyDescent="0.2">
      <c r="A2724" t="s">
        <v>3836</v>
      </c>
      <c r="B2724" t="s">
        <v>3835</v>
      </c>
      <c r="C2724" t="s">
        <v>3834</v>
      </c>
      <c r="D2724" t="s">
        <v>123</v>
      </c>
      <c r="E2724" t="s">
        <v>3828</v>
      </c>
    </row>
    <row r="2725" spans="1:5" x14ac:dyDescent="0.2">
      <c r="A2725" t="s">
        <v>17102</v>
      </c>
      <c r="B2725" t="s">
        <v>3833</v>
      </c>
      <c r="C2725" t="s">
        <v>3832</v>
      </c>
      <c r="D2725" t="s">
        <v>606</v>
      </c>
      <c r="E2725" t="s">
        <v>3828</v>
      </c>
    </row>
    <row r="2726" spans="1:5" x14ac:dyDescent="0.2">
      <c r="A2726" t="s">
        <v>3831</v>
      </c>
      <c r="B2726" t="s">
        <v>3830</v>
      </c>
      <c r="C2726" t="s">
        <v>3829</v>
      </c>
      <c r="D2726" t="s">
        <v>817</v>
      </c>
      <c r="E2726" t="s">
        <v>3828</v>
      </c>
    </row>
    <row r="2727" spans="1:5" x14ac:dyDescent="0.2">
      <c r="A2727" t="s">
        <v>3827</v>
      </c>
      <c r="B2727" t="s">
        <v>3826</v>
      </c>
      <c r="C2727" t="s">
        <v>3825</v>
      </c>
      <c r="D2727" t="s">
        <v>2245</v>
      </c>
      <c r="E2727" t="s">
        <v>3824</v>
      </c>
    </row>
    <row r="2728" spans="1:5" x14ac:dyDescent="0.2">
      <c r="A2728" t="s">
        <v>3822</v>
      </c>
      <c r="B2728" t="s">
        <v>3821</v>
      </c>
      <c r="C2728" t="s">
        <v>3820</v>
      </c>
      <c r="D2728" t="s">
        <v>2632</v>
      </c>
      <c r="E2728" t="s">
        <v>3819</v>
      </c>
    </row>
    <row r="2729" spans="1:5" x14ac:dyDescent="0.2">
      <c r="A2729" t="s">
        <v>3818</v>
      </c>
      <c r="B2729" t="s">
        <v>3817</v>
      </c>
      <c r="C2729" t="s">
        <v>3816</v>
      </c>
      <c r="D2729" t="s">
        <v>3815</v>
      </c>
      <c r="E2729" t="s">
        <v>3811</v>
      </c>
    </row>
    <row r="2730" spans="1:5" x14ac:dyDescent="0.2">
      <c r="A2730" t="s">
        <v>3814</v>
      </c>
      <c r="B2730" t="s">
        <v>3813</v>
      </c>
      <c r="C2730" t="s">
        <v>3812</v>
      </c>
      <c r="D2730" t="s">
        <v>2172</v>
      </c>
      <c r="E2730" t="s">
        <v>3811</v>
      </c>
    </row>
    <row r="2731" spans="1:5" x14ac:dyDescent="0.2">
      <c r="A2731" t="s">
        <v>3810</v>
      </c>
      <c r="B2731" t="s">
        <v>3809</v>
      </c>
      <c r="C2731" t="s">
        <v>3808</v>
      </c>
      <c r="D2731" t="s">
        <v>3807</v>
      </c>
      <c r="E2731" t="s">
        <v>2210</v>
      </c>
    </row>
    <row r="2732" spans="1:5" x14ac:dyDescent="0.2">
      <c r="A2732" t="s">
        <v>3806</v>
      </c>
      <c r="B2732" t="s">
        <v>3805</v>
      </c>
      <c r="C2732" t="s">
        <v>3804</v>
      </c>
      <c r="D2732" t="s">
        <v>1933</v>
      </c>
      <c r="E2732" t="s">
        <v>3803</v>
      </c>
    </row>
    <row r="2733" spans="1:5" x14ac:dyDescent="0.2">
      <c r="A2733" t="s">
        <v>3802</v>
      </c>
      <c r="B2733" t="s">
        <v>3801</v>
      </c>
      <c r="C2733" t="s">
        <v>3800</v>
      </c>
      <c r="D2733" t="s">
        <v>3799</v>
      </c>
      <c r="E2733" t="s">
        <v>3791</v>
      </c>
    </row>
    <row r="2734" spans="1:5" x14ac:dyDescent="0.2">
      <c r="A2734" t="s">
        <v>3798</v>
      </c>
      <c r="B2734" t="s">
        <v>3797</v>
      </c>
      <c r="C2734" t="s">
        <v>3796</v>
      </c>
      <c r="D2734" t="s">
        <v>2245</v>
      </c>
      <c r="E2734" t="s">
        <v>3791</v>
      </c>
    </row>
    <row r="2735" spans="1:5" x14ac:dyDescent="0.2">
      <c r="A2735" t="s">
        <v>3795</v>
      </c>
      <c r="B2735" t="s">
        <v>3794</v>
      </c>
      <c r="C2735" t="s">
        <v>3793</v>
      </c>
      <c r="D2735" t="s">
        <v>3792</v>
      </c>
      <c r="E2735" t="s">
        <v>3791</v>
      </c>
    </row>
    <row r="2736" spans="1:5" x14ac:dyDescent="0.2">
      <c r="A2736" t="s">
        <v>17286</v>
      </c>
      <c r="B2736" t="s">
        <v>14757</v>
      </c>
      <c r="C2736" t="s">
        <v>14758</v>
      </c>
      <c r="D2736" t="s">
        <v>8031</v>
      </c>
      <c r="E2736" t="s">
        <v>3783</v>
      </c>
    </row>
    <row r="2737" spans="1:5" x14ac:dyDescent="0.2">
      <c r="A2737" t="s">
        <v>3790</v>
      </c>
      <c r="B2737" t="s">
        <v>3789</v>
      </c>
      <c r="C2737" t="s">
        <v>3788</v>
      </c>
      <c r="D2737" t="s">
        <v>3787</v>
      </c>
      <c r="E2737" t="s">
        <v>3783</v>
      </c>
    </row>
    <row r="2738" spans="1:5" x14ac:dyDescent="0.2">
      <c r="A2738" t="s">
        <v>3786</v>
      </c>
      <c r="B2738" t="s">
        <v>3785</v>
      </c>
      <c r="C2738" t="s">
        <v>3784</v>
      </c>
      <c r="D2738" t="s">
        <v>442</v>
      </c>
      <c r="E2738" t="s">
        <v>3783</v>
      </c>
    </row>
    <row r="2739" spans="1:5" x14ac:dyDescent="0.2">
      <c r="A2739" t="s">
        <v>3782</v>
      </c>
      <c r="B2739" t="s">
        <v>3781</v>
      </c>
      <c r="C2739" t="s">
        <v>3780</v>
      </c>
      <c r="D2739" t="s">
        <v>282</v>
      </c>
      <c r="E2739" t="s">
        <v>3779</v>
      </c>
    </row>
    <row r="2740" spans="1:5" x14ac:dyDescent="0.2">
      <c r="A2740" t="s">
        <v>14360</v>
      </c>
      <c r="B2740" t="s">
        <v>14361</v>
      </c>
      <c r="C2740" t="s">
        <v>14362</v>
      </c>
      <c r="D2740" t="s">
        <v>235</v>
      </c>
      <c r="E2740" t="s">
        <v>14363</v>
      </c>
    </row>
    <row r="2741" spans="1:5" x14ac:dyDescent="0.2">
      <c r="A2741" t="s">
        <v>3778</v>
      </c>
      <c r="B2741" t="s">
        <v>3777</v>
      </c>
      <c r="C2741" t="s">
        <v>3776</v>
      </c>
      <c r="D2741" t="s">
        <v>3775</v>
      </c>
      <c r="E2741" t="s">
        <v>3774</v>
      </c>
    </row>
    <row r="2742" spans="1:5" x14ac:dyDescent="0.2">
      <c r="A2742" t="s">
        <v>3773</v>
      </c>
      <c r="B2742" t="s">
        <v>3772</v>
      </c>
      <c r="C2742" t="s">
        <v>3771</v>
      </c>
      <c r="D2742" t="s">
        <v>3684</v>
      </c>
      <c r="E2742" t="s">
        <v>3767</v>
      </c>
    </row>
    <row r="2743" spans="1:5" x14ac:dyDescent="0.2">
      <c r="A2743" t="s">
        <v>3770</v>
      </c>
      <c r="B2743" t="s">
        <v>3769</v>
      </c>
      <c r="C2743" t="s">
        <v>3768</v>
      </c>
      <c r="D2743" t="s">
        <v>374</v>
      </c>
      <c r="E2743" t="s">
        <v>3767</v>
      </c>
    </row>
    <row r="2744" spans="1:5" x14ac:dyDescent="0.2">
      <c r="A2744" t="s">
        <v>3766</v>
      </c>
      <c r="B2744" t="s">
        <v>3765</v>
      </c>
      <c r="C2744" t="s">
        <v>3764</v>
      </c>
      <c r="D2744" t="s">
        <v>3763</v>
      </c>
      <c r="E2744" t="s">
        <v>3762</v>
      </c>
    </row>
    <row r="2745" spans="1:5" x14ac:dyDescent="0.2">
      <c r="A2745" t="s">
        <v>3761</v>
      </c>
      <c r="B2745" t="s">
        <v>3760</v>
      </c>
      <c r="C2745" t="s">
        <v>3759</v>
      </c>
      <c r="D2745" t="s">
        <v>3758</v>
      </c>
      <c r="E2745" t="s">
        <v>3757</v>
      </c>
    </row>
    <row r="2746" spans="1:5" x14ac:dyDescent="0.2">
      <c r="A2746" t="s">
        <v>3756</v>
      </c>
      <c r="B2746" t="s">
        <v>3755</v>
      </c>
      <c r="C2746" t="s">
        <v>3754</v>
      </c>
      <c r="D2746" t="s">
        <v>129</v>
      </c>
      <c r="E2746" t="s">
        <v>3753</v>
      </c>
    </row>
    <row r="2747" spans="1:5" x14ac:dyDescent="0.2">
      <c r="A2747" t="s">
        <v>3752</v>
      </c>
      <c r="B2747" t="s">
        <v>3751</v>
      </c>
      <c r="C2747" t="s">
        <v>3750</v>
      </c>
      <c r="D2747" t="s">
        <v>3749</v>
      </c>
      <c r="E2747" t="s">
        <v>3748</v>
      </c>
    </row>
    <row r="2748" spans="1:5" x14ac:dyDescent="0.2">
      <c r="A2748" t="s">
        <v>3747</v>
      </c>
      <c r="B2748" t="s">
        <v>3746</v>
      </c>
      <c r="C2748" t="s">
        <v>3745</v>
      </c>
      <c r="D2748" t="s">
        <v>1825</v>
      </c>
      <c r="E2748" t="s">
        <v>3741</v>
      </c>
    </row>
    <row r="2749" spans="1:5" x14ac:dyDescent="0.2">
      <c r="A2749" t="s">
        <v>3744</v>
      </c>
      <c r="B2749" t="s">
        <v>3743</v>
      </c>
      <c r="C2749" t="s">
        <v>3742</v>
      </c>
      <c r="D2749" t="s">
        <v>577</v>
      </c>
      <c r="E2749" t="s">
        <v>3741</v>
      </c>
    </row>
    <row r="2750" spans="1:5" x14ac:dyDescent="0.2">
      <c r="A2750" t="s">
        <v>3740</v>
      </c>
      <c r="B2750" t="s">
        <v>3739</v>
      </c>
      <c r="C2750" t="s">
        <v>3738</v>
      </c>
      <c r="D2750" t="s">
        <v>557</v>
      </c>
      <c r="E2750" t="s">
        <v>3734</v>
      </c>
    </row>
    <row r="2751" spans="1:5" x14ac:dyDescent="0.2">
      <c r="A2751" t="s">
        <v>3737</v>
      </c>
      <c r="B2751" t="s">
        <v>3736</v>
      </c>
      <c r="C2751" t="s">
        <v>3735</v>
      </c>
      <c r="D2751" t="s">
        <v>577</v>
      </c>
      <c r="E2751" t="s">
        <v>3734</v>
      </c>
    </row>
    <row r="2752" spans="1:5" x14ac:dyDescent="0.2">
      <c r="A2752" t="s">
        <v>3733</v>
      </c>
      <c r="B2752" t="s">
        <v>3732</v>
      </c>
      <c r="C2752" t="s">
        <v>3731</v>
      </c>
      <c r="D2752" t="s">
        <v>3730</v>
      </c>
      <c r="E2752" t="s">
        <v>3729</v>
      </c>
    </row>
    <row r="2753" spans="1:5" x14ac:dyDescent="0.2">
      <c r="A2753" t="s">
        <v>3728</v>
      </c>
      <c r="B2753" t="s">
        <v>3727</v>
      </c>
      <c r="C2753" t="s">
        <v>3726</v>
      </c>
      <c r="D2753" t="s">
        <v>84</v>
      </c>
      <c r="E2753" t="s">
        <v>3725</v>
      </c>
    </row>
    <row r="2754" spans="1:5" x14ac:dyDescent="0.2">
      <c r="A2754" t="s">
        <v>3724</v>
      </c>
      <c r="B2754" t="s">
        <v>3723</v>
      </c>
      <c r="C2754" t="s">
        <v>3722</v>
      </c>
      <c r="D2754" t="s">
        <v>3721</v>
      </c>
      <c r="E2754" t="s">
        <v>3720</v>
      </c>
    </row>
    <row r="2755" spans="1:5" x14ac:dyDescent="0.2">
      <c r="A2755" t="s">
        <v>3719</v>
      </c>
      <c r="B2755" t="s">
        <v>3718</v>
      </c>
      <c r="C2755" t="s">
        <v>3717</v>
      </c>
      <c r="D2755" t="s">
        <v>1220</v>
      </c>
      <c r="E2755" t="s">
        <v>3716</v>
      </c>
    </row>
    <row r="2756" spans="1:5" x14ac:dyDescent="0.2">
      <c r="A2756" t="s">
        <v>3715</v>
      </c>
      <c r="B2756" t="s">
        <v>3714</v>
      </c>
      <c r="C2756" t="s">
        <v>3713</v>
      </c>
      <c r="D2756" t="s">
        <v>438</v>
      </c>
      <c r="E2756" t="s">
        <v>3712</v>
      </c>
    </row>
    <row r="2757" spans="1:5" x14ac:dyDescent="0.2">
      <c r="A2757" t="s">
        <v>3711</v>
      </c>
      <c r="B2757" t="s">
        <v>3710</v>
      </c>
      <c r="C2757" t="s">
        <v>3709</v>
      </c>
      <c r="D2757" t="s">
        <v>1723</v>
      </c>
      <c r="E2757" t="s">
        <v>3705</v>
      </c>
    </row>
    <row r="2758" spans="1:5" x14ac:dyDescent="0.2">
      <c r="A2758" t="s">
        <v>3708</v>
      </c>
      <c r="B2758" t="s">
        <v>3707</v>
      </c>
      <c r="C2758" t="s">
        <v>3706</v>
      </c>
      <c r="D2758" t="s">
        <v>634</v>
      </c>
      <c r="E2758" t="s">
        <v>3705</v>
      </c>
    </row>
    <row r="2759" spans="1:5" x14ac:dyDescent="0.2">
      <c r="A2759" t="s">
        <v>3704</v>
      </c>
      <c r="B2759" t="s">
        <v>3703</v>
      </c>
      <c r="C2759" t="s">
        <v>3702</v>
      </c>
      <c r="D2759" t="s">
        <v>3701</v>
      </c>
      <c r="E2759" t="s">
        <v>3697</v>
      </c>
    </row>
    <row r="2760" spans="1:5" x14ac:dyDescent="0.2">
      <c r="A2760" t="s">
        <v>3700</v>
      </c>
      <c r="B2760" t="s">
        <v>3699</v>
      </c>
      <c r="C2760" t="s">
        <v>3698</v>
      </c>
      <c r="D2760" t="s">
        <v>543</v>
      </c>
      <c r="E2760" t="s">
        <v>3697</v>
      </c>
    </row>
    <row r="2761" spans="1:5" x14ac:dyDescent="0.2">
      <c r="A2761" t="s">
        <v>3692</v>
      </c>
      <c r="B2761" t="s">
        <v>3691</v>
      </c>
      <c r="C2761" t="s">
        <v>3690</v>
      </c>
      <c r="D2761" t="s">
        <v>3689</v>
      </c>
      <c r="E2761" t="s">
        <v>3688</v>
      </c>
    </row>
    <row r="2762" spans="1:5" x14ac:dyDescent="0.2">
      <c r="A2762" t="s">
        <v>17287</v>
      </c>
      <c r="B2762" t="s">
        <v>17288</v>
      </c>
      <c r="C2762" t="s">
        <v>17289</v>
      </c>
      <c r="D2762" t="s">
        <v>17290</v>
      </c>
      <c r="E2762" t="s">
        <v>17291</v>
      </c>
    </row>
    <row r="2763" spans="1:5" x14ac:dyDescent="0.2">
      <c r="A2763" t="s">
        <v>3687</v>
      </c>
      <c r="B2763" t="s">
        <v>3686</v>
      </c>
      <c r="C2763" t="s">
        <v>3685</v>
      </c>
      <c r="D2763" t="s">
        <v>3684</v>
      </c>
      <c r="E2763" t="s">
        <v>3683</v>
      </c>
    </row>
    <row r="2764" spans="1:5" x14ac:dyDescent="0.2">
      <c r="A2764" t="s">
        <v>3682</v>
      </c>
      <c r="B2764" t="s">
        <v>3681</v>
      </c>
      <c r="C2764" t="s">
        <v>3680</v>
      </c>
      <c r="D2764" t="s">
        <v>3679</v>
      </c>
      <c r="E2764" t="s">
        <v>3678</v>
      </c>
    </row>
    <row r="2765" spans="1:5" x14ac:dyDescent="0.2">
      <c r="A2765" t="s">
        <v>3677</v>
      </c>
      <c r="B2765" t="s">
        <v>3676</v>
      </c>
      <c r="C2765" t="s">
        <v>3675</v>
      </c>
      <c r="D2765" t="s">
        <v>726</v>
      </c>
      <c r="E2765" t="s">
        <v>3671</v>
      </c>
    </row>
    <row r="2766" spans="1:5" x14ac:dyDescent="0.2">
      <c r="A2766" t="s">
        <v>3674</v>
      </c>
      <c r="B2766" t="s">
        <v>3673</v>
      </c>
      <c r="C2766" t="s">
        <v>3672</v>
      </c>
      <c r="D2766" t="s">
        <v>482</v>
      </c>
      <c r="E2766" t="s">
        <v>3671</v>
      </c>
    </row>
    <row r="2767" spans="1:5" x14ac:dyDescent="0.2">
      <c r="A2767" t="s">
        <v>3670</v>
      </c>
      <c r="B2767" t="s">
        <v>3669</v>
      </c>
      <c r="C2767" t="s">
        <v>3668</v>
      </c>
      <c r="D2767" t="s">
        <v>777</v>
      </c>
      <c r="E2767" t="s">
        <v>3667</v>
      </c>
    </row>
    <row r="2768" spans="1:5" x14ac:dyDescent="0.2">
      <c r="A2768" t="s">
        <v>3666</v>
      </c>
      <c r="B2768" t="s">
        <v>3665</v>
      </c>
      <c r="C2768" t="s">
        <v>3664</v>
      </c>
      <c r="D2768" t="s">
        <v>3663</v>
      </c>
      <c r="E2768" t="s">
        <v>3662</v>
      </c>
    </row>
    <row r="2769" spans="1:5" x14ac:dyDescent="0.2">
      <c r="A2769" t="s">
        <v>3661</v>
      </c>
      <c r="B2769" t="s">
        <v>3660</v>
      </c>
      <c r="C2769" t="s">
        <v>3659</v>
      </c>
      <c r="D2769" t="s">
        <v>107</v>
      </c>
      <c r="E2769" t="s">
        <v>3658</v>
      </c>
    </row>
    <row r="2770" spans="1:5" x14ac:dyDescent="0.2">
      <c r="A2770" t="s">
        <v>3657</v>
      </c>
      <c r="B2770" t="s">
        <v>3656</v>
      </c>
      <c r="C2770" t="s">
        <v>3655</v>
      </c>
      <c r="D2770" t="s">
        <v>482</v>
      </c>
      <c r="E2770" t="s">
        <v>3654</v>
      </c>
    </row>
    <row r="2771" spans="1:5" x14ac:dyDescent="0.2">
      <c r="A2771" t="s">
        <v>3653</v>
      </c>
      <c r="B2771" t="s">
        <v>3652</v>
      </c>
      <c r="C2771" t="s">
        <v>3651</v>
      </c>
      <c r="D2771" t="s">
        <v>3650</v>
      </c>
      <c r="E2771" t="s">
        <v>3649</v>
      </c>
    </row>
    <row r="2772" spans="1:5" x14ac:dyDescent="0.2">
      <c r="A2772" t="s">
        <v>3648</v>
      </c>
      <c r="B2772" t="s">
        <v>3647</v>
      </c>
      <c r="C2772" t="s">
        <v>3646</v>
      </c>
      <c r="D2772" t="s">
        <v>1933</v>
      </c>
      <c r="E2772" t="s">
        <v>3645</v>
      </c>
    </row>
    <row r="2773" spans="1:5" x14ac:dyDescent="0.2">
      <c r="A2773" t="s">
        <v>3644</v>
      </c>
      <c r="B2773" t="s">
        <v>3643</v>
      </c>
      <c r="C2773" t="s">
        <v>3642</v>
      </c>
      <c r="D2773" t="s">
        <v>1485</v>
      </c>
      <c r="E2773" t="s">
        <v>2155</v>
      </c>
    </row>
    <row r="2774" spans="1:5" x14ac:dyDescent="0.2">
      <c r="A2774" t="s">
        <v>17492</v>
      </c>
      <c r="B2774" t="s">
        <v>3641</v>
      </c>
      <c r="C2774" t="s">
        <v>3640</v>
      </c>
      <c r="D2774" t="s">
        <v>2580</v>
      </c>
      <c r="E2774" t="s">
        <v>3639</v>
      </c>
    </row>
    <row r="2775" spans="1:5" x14ac:dyDescent="0.2">
      <c r="A2775" t="s">
        <v>3638</v>
      </c>
      <c r="B2775" t="s">
        <v>3637</v>
      </c>
      <c r="C2775" t="s">
        <v>3636</v>
      </c>
      <c r="D2775" t="s">
        <v>3635</v>
      </c>
      <c r="E2775" t="s">
        <v>3620</v>
      </c>
    </row>
    <row r="2776" spans="1:5" x14ac:dyDescent="0.2">
      <c r="A2776" t="s">
        <v>3634</v>
      </c>
      <c r="B2776" t="s">
        <v>3633</v>
      </c>
      <c r="C2776" t="s">
        <v>3632</v>
      </c>
      <c r="D2776" t="s">
        <v>3631</v>
      </c>
      <c r="E2776" t="s">
        <v>3620</v>
      </c>
    </row>
    <row r="2777" spans="1:5" x14ac:dyDescent="0.2">
      <c r="A2777" t="s">
        <v>3630</v>
      </c>
      <c r="B2777" t="s">
        <v>3629</v>
      </c>
      <c r="C2777" t="s">
        <v>3628</v>
      </c>
      <c r="D2777" t="s">
        <v>577</v>
      </c>
      <c r="E2777" t="s">
        <v>3620</v>
      </c>
    </row>
    <row r="2778" spans="1:5" x14ac:dyDescent="0.2">
      <c r="A2778" t="s">
        <v>3627</v>
      </c>
      <c r="B2778" t="s">
        <v>3626</v>
      </c>
      <c r="C2778" t="s">
        <v>3625</v>
      </c>
      <c r="D2778" t="s">
        <v>1170</v>
      </c>
      <c r="E2778" t="s">
        <v>3620</v>
      </c>
    </row>
    <row r="2779" spans="1:5" x14ac:dyDescent="0.2">
      <c r="A2779" t="s">
        <v>3624</v>
      </c>
      <c r="B2779" t="s">
        <v>3623</v>
      </c>
      <c r="C2779" t="s">
        <v>3622</v>
      </c>
      <c r="D2779" t="s">
        <v>3621</v>
      </c>
      <c r="E2779" t="s">
        <v>3620</v>
      </c>
    </row>
    <row r="2780" spans="1:5" x14ac:dyDescent="0.2">
      <c r="A2780" t="s">
        <v>3619</v>
      </c>
      <c r="B2780" t="s">
        <v>3618</v>
      </c>
      <c r="C2780" t="s">
        <v>3617</v>
      </c>
      <c r="D2780" t="s">
        <v>123</v>
      </c>
      <c r="E2780" t="s">
        <v>3616</v>
      </c>
    </row>
    <row r="2781" spans="1:5" x14ac:dyDescent="0.2">
      <c r="A2781" t="s">
        <v>3615</v>
      </c>
      <c r="B2781" t="s">
        <v>3614</v>
      </c>
      <c r="C2781" t="s">
        <v>3613</v>
      </c>
      <c r="D2781" t="s">
        <v>482</v>
      </c>
      <c r="E2781" t="s">
        <v>3612</v>
      </c>
    </row>
    <row r="2782" spans="1:5" x14ac:dyDescent="0.2">
      <c r="A2782" t="s">
        <v>3611</v>
      </c>
      <c r="B2782" t="s">
        <v>3610</v>
      </c>
      <c r="C2782" t="s">
        <v>3609</v>
      </c>
      <c r="D2782" t="s">
        <v>127</v>
      </c>
      <c r="E2782" t="s">
        <v>3608</v>
      </c>
    </row>
    <row r="2783" spans="1:5" x14ac:dyDescent="0.2">
      <c r="A2783" t="s">
        <v>3604</v>
      </c>
      <c r="B2783" t="s">
        <v>3603</v>
      </c>
      <c r="C2783" t="s">
        <v>3602</v>
      </c>
      <c r="D2783" t="s">
        <v>777</v>
      </c>
      <c r="E2783" t="s">
        <v>3601</v>
      </c>
    </row>
    <row r="2784" spans="1:5" x14ac:dyDescent="0.2">
      <c r="A2784" t="s">
        <v>3600</v>
      </c>
      <c r="B2784" t="s">
        <v>3599</v>
      </c>
      <c r="C2784" t="s">
        <v>3598</v>
      </c>
      <c r="D2784" t="s">
        <v>1116</v>
      </c>
      <c r="E2784" t="s">
        <v>3597</v>
      </c>
    </row>
    <row r="2785" spans="1:5" x14ac:dyDescent="0.2">
      <c r="A2785" t="s">
        <v>3596</v>
      </c>
      <c r="B2785" t="s">
        <v>3595</v>
      </c>
      <c r="C2785" t="s">
        <v>3594</v>
      </c>
      <c r="D2785" t="s">
        <v>3593</v>
      </c>
      <c r="E2785" t="s">
        <v>3592</v>
      </c>
    </row>
    <row r="2786" spans="1:5" x14ac:dyDescent="0.2">
      <c r="A2786" t="s">
        <v>3591</v>
      </c>
      <c r="B2786" t="s">
        <v>3590</v>
      </c>
      <c r="C2786" t="s">
        <v>3589</v>
      </c>
      <c r="D2786" t="s">
        <v>1141</v>
      </c>
      <c r="E2786" t="s">
        <v>3588</v>
      </c>
    </row>
    <row r="2787" spans="1:5" x14ac:dyDescent="0.2">
      <c r="A2787" t="s">
        <v>17292</v>
      </c>
      <c r="B2787" t="s">
        <v>14759</v>
      </c>
      <c r="C2787" t="s">
        <v>14760</v>
      </c>
      <c r="D2787" t="s">
        <v>3251</v>
      </c>
      <c r="E2787" t="s">
        <v>14761</v>
      </c>
    </row>
    <row r="2788" spans="1:5" x14ac:dyDescent="0.2">
      <c r="A2788" t="s">
        <v>3587</v>
      </c>
      <c r="B2788" t="s">
        <v>3586</v>
      </c>
      <c r="C2788" t="s">
        <v>3585</v>
      </c>
      <c r="D2788" t="s">
        <v>3584</v>
      </c>
      <c r="E2788" t="s">
        <v>3583</v>
      </c>
    </row>
    <row r="2789" spans="1:5" x14ac:dyDescent="0.2">
      <c r="A2789" t="s">
        <v>14762</v>
      </c>
      <c r="B2789" t="s">
        <v>14763</v>
      </c>
      <c r="C2789" t="s">
        <v>14764</v>
      </c>
      <c r="D2789" t="s">
        <v>173</v>
      </c>
      <c r="E2789" t="s">
        <v>3583</v>
      </c>
    </row>
    <row r="2790" spans="1:5" x14ac:dyDescent="0.2">
      <c r="A2790" t="s">
        <v>3582</v>
      </c>
      <c r="B2790" t="s">
        <v>3581</v>
      </c>
      <c r="C2790" t="s">
        <v>3580</v>
      </c>
      <c r="D2790" t="s">
        <v>3579</v>
      </c>
      <c r="E2790" t="s">
        <v>3578</v>
      </c>
    </row>
    <row r="2791" spans="1:5" x14ac:dyDescent="0.2">
      <c r="A2791" t="s">
        <v>3577</v>
      </c>
      <c r="B2791" t="s">
        <v>3576</v>
      </c>
      <c r="C2791" t="s">
        <v>3575</v>
      </c>
      <c r="D2791" t="s">
        <v>1530</v>
      </c>
      <c r="E2791" t="s">
        <v>3574</v>
      </c>
    </row>
    <row r="2792" spans="1:5" x14ac:dyDescent="0.2">
      <c r="A2792" t="s">
        <v>3573</v>
      </c>
      <c r="B2792" t="s">
        <v>3572</v>
      </c>
      <c r="C2792" t="s">
        <v>3571</v>
      </c>
      <c r="D2792" t="s">
        <v>616</v>
      </c>
      <c r="E2792" t="s">
        <v>3570</v>
      </c>
    </row>
    <row r="2793" spans="1:5" x14ac:dyDescent="0.2">
      <c r="A2793" t="s">
        <v>3569</v>
      </c>
      <c r="B2793" t="s">
        <v>3568</v>
      </c>
      <c r="C2793" t="s">
        <v>3567</v>
      </c>
      <c r="D2793" t="s">
        <v>3566</v>
      </c>
      <c r="E2793" t="s">
        <v>3565</v>
      </c>
    </row>
    <row r="2794" spans="1:5" x14ac:dyDescent="0.2">
      <c r="A2794" t="s">
        <v>3564</v>
      </c>
      <c r="B2794" t="s">
        <v>3563</v>
      </c>
      <c r="C2794" t="s">
        <v>3562</v>
      </c>
      <c r="D2794" t="s">
        <v>557</v>
      </c>
      <c r="E2794" t="s">
        <v>3561</v>
      </c>
    </row>
    <row r="2795" spans="1:5" x14ac:dyDescent="0.2">
      <c r="A2795" t="s">
        <v>17293</v>
      </c>
      <c r="B2795" t="s">
        <v>14765</v>
      </c>
      <c r="C2795" t="s">
        <v>14766</v>
      </c>
      <c r="D2795" t="s">
        <v>1116</v>
      </c>
      <c r="E2795" t="s">
        <v>14767</v>
      </c>
    </row>
    <row r="2796" spans="1:5" x14ac:dyDescent="0.2">
      <c r="A2796" t="s">
        <v>3560</v>
      </c>
      <c r="B2796" t="s">
        <v>3559</v>
      </c>
      <c r="C2796" t="s">
        <v>3558</v>
      </c>
      <c r="D2796" t="s">
        <v>315</v>
      </c>
      <c r="E2796" t="s">
        <v>496</v>
      </c>
    </row>
    <row r="2797" spans="1:5" x14ac:dyDescent="0.2">
      <c r="A2797" t="s">
        <v>3557</v>
      </c>
      <c r="B2797" t="s">
        <v>3556</v>
      </c>
      <c r="C2797" t="s">
        <v>3555</v>
      </c>
      <c r="D2797" t="s">
        <v>891</v>
      </c>
      <c r="E2797" t="s">
        <v>496</v>
      </c>
    </row>
    <row r="2798" spans="1:5" x14ac:dyDescent="0.2">
      <c r="A2798" t="s">
        <v>3554</v>
      </c>
      <c r="B2798" t="s">
        <v>3553</v>
      </c>
      <c r="C2798" t="s">
        <v>3552</v>
      </c>
      <c r="D2798" t="s">
        <v>3551</v>
      </c>
      <c r="E2798" t="s">
        <v>496</v>
      </c>
    </row>
    <row r="2799" spans="1:5" x14ac:dyDescent="0.2">
      <c r="A2799" t="s">
        <v>3550</v>
      </c>
      <c r="B2799" t="s">
        <v>3549</v>
      </c>
      <c r="C2799" t="s">
        <v>3548</v>
      </c>
      <c r="D2799" t="s">
        <v>3547</v>
      </c>
      <c r="E2799" t="s">
        <v>496</v>
      </c>
    </row>
    <row r="2800" spans="1:5" x14ac:dyDescent="0.2">
      <c r="A2800" t="s">
        <v>3546</v>
      </c>
      <c r="B2800" t="s">
        <v>3545</v>
      </c>
      <c r="C2800" t="s">
        <v>3544</v>
      </c>
      <c r="D2800" t="s">
        <v>3543</v>
      </c>
      <c r="E2800" t="s">
        <v>3542</v>
      </c>
    </row>
    <row r="2801" spans="1:5" x14ac:dyDescent="0.2">
      <c r="A2801" t="s">
        <v>3541</v>
      </c>
      <c r="B2801" t="s">
        <v>3540</v>
      </c>
      <c r="C2801" t="s">
        <v>3539</v>
      </c>
      <c r="D2801" t="s">
        <v>89</v>
      </c>
      <c r="E2801" t="s">
        <v>3538</v>
      </c>
    </row>
    <row r="2802" spans="1:5" x14ac:dyDescent="0.2">
      <c r="A2802" t="s">
        <v>3537</v>
      </c>
      <c r="B2802" t="s">
        <v>3536</v>
      </c>
      <c r="C2802" t="s">
        <v>3535</v>
      </c>
      <c r="D2802" t="s">
        <v>1146</v>
      </c>
      <c r="E2802" t="s">
        <v>3531</v>
      </c>
    </row>
    <row r="2803" spans="1:5" x14ac:dyDescent="0.2">
      <c r="A2803" t="s">
        <v>3534</v>
      </c>
      <c r="B2803" t="s">
        <v>3533</v>
      </c>
      <c r="C2803" t="s">
        <v>3532</v>
      </c>
      <c r="D2803" t="s">
        <v>230</v>
      </c>
      <c r="E2803" t="s">
        <v>3531</v>
      </c>
    </row>
    <row r="2804" spans="1:5" x14ac:dyDescent="0.2">
      <c r="A2804" t="s">
        <v>3530</v>
      </c>
      <c r="B2804" t="s">
        <v>3529</v>
      </c>
      <c r="C2804" t="s">
        <v>3528</v>
      </c>
      <c r="D2804" t="s">
        <v>3527</v>
      </c>
      <c r="E2804" t="s">
        <v>173</v>
      </c>
    </row>
    <row r="2805" spans="1:5" x14ac:dyDescent="0.2">
      <c r="A2805" t="s">
        <v>3523</v>
      </c>
      <c r="B2805" t="s">
        <v>3522</v>
      </c>
      <c r="C2805" t="s">
        <v>3521</v>
      </c>
      <c r="D2805" t="s">
        <v>3520</v>
      </c>
      <c r="E2805" t="s">
        <v>173</v>
      </c>
    </row>
    <row r="2806" spans="1:5" x14ac:dyDescent="0.2">
      <c r="A2806" t="s">
        <v>3519</v>
      </c>
      <c r="B2806" t="s">
        <v>3518</v>
      </c>
      <c r="C2806" t="s">
        <v>3517</v>
      </c>
      <c r="D2806" t="s">
        <v>3516</v>
      </c>
      <c r="E2806" t="s">
        <v>173</v>
      </c>
    </row>
    <row r="2807" spans="1:5" x14ac:dyDescent="0.2">
      <c r="A2807" t="s">
        <v>3515</v>
      </c>
      <c r="B2807" t="s">
        <v>3514</v>
      </c>
      <c r="C2807" t="s">
        <v>3513</v>
      </c>
      <c r="D2807" t="s">
        <v>595</v>
      </c>
      <c r="E2807" t="s">
        <v>173</v>
      </c>
    </row>
    <row r="2808" spans="1:5" x14ac:dyDescent="0.2">
      <c r="A2808" t="s">
        <v>3512</v>
      </c>
      <c r="B2808" t="s">
        <v>3511</v>
      </c>
      <c r="C2808" t="s">
        <v>3510</v>
      </c>
      <c r="D2808" t="s">
        <v>235</v>
      </c>
      <c r="E2808" t="s">
        <v>3509</v>
      </c>
    </row>
    <row r="2809" spans="1:5" x14ac:dyDescent="0.2">
      <c r="A2809" t="s">
        <v>3508</v>
      </c>
      <c r="B2809" t="s">
        <v>3507</v>
      </c>
      <c r="C2809" t="s">
        <v>3506</v>
      </c>
      <c r="D2809" t="s">
        <v>482</v>
      </c>
      <c r="E2809" t="s">
        <v>3505</v>
      </c>
    </row>
    <row r="2810" spans="1:5" x14ac:dyDescent="0.2">
      <c r="A2810" t="s">
        <v>3504</v>
      </c>
      <c r="B2810" t="s">
        <v>3503</v>
      </c>
      <c r="C2810" t="s">
        <v>3502</v>
      </c>
      <c r="D2810" t="s">
        <v>500</v>
      </c>
      <c r="E2810" t="s">
        <v>3501</v>
      </c>
    </row>
    <row r="2811" spans="1:5" x14ac:dyDescent="0.2">
      <c r="A2811" t="s">
        <v>3500</v>
      </c>
      <c r="B2811" t="s">
        <v>3499</v>
      </c>
      <c r="C2811" t="s">
        <v>3498</v>
      </c>
      <c r="D2811" t="s">
        <v>606</v>
      </c>
      <c r="E2811" t="s">
        <v>3497</v>
      </c>
    </row>
    <row r="2812" spans="1:5" x14ac:dyDescent="0.2">
      <c r="A2812" t="s">
        <v>18042</v>
      </c>
      <c r="B2812" t="s">
        <v>18043</v>
      </c>
      <c r="C2812" t="s">
        <v>18044</v>
      </c>
      <c r="D2812" t="s">
        <v>18045</v>
      </c>
      <c r="E2812" t="s">
        <v>18046</v>
      </c>
    </row>
    <row r="2813" spans="1:5" x14ac:dyDescent="0.2">
      <c r="A2813" t="s">
        <v>3496</v>
      </c>
      <c r="B2813" t="s">
        <v>3495</v>
      </c>
      <c r="C2813" t="s">
        <v>3494</v>
      </c>
      <c r="D2813" t="s">
        <v>3493</v>
      </c>
      <c r="E2813" t="s">
        <v>3492</v>
      </c>
    </row>
    <row r="2814" spans="1:5" x14ac:dyDescent="0.2">
      <c r="A2814" t="s">
        <v>3491</v>
      </c>
      <c r="B2814" t="s">
        <v>3490</v>
      </c>
      <c r="C2814" t="s">
        <v>3489</v>
      </c>
      <c r="D2814" t="s">
        <v>3488</v>
      </c>
      <c r="E2814" t="s">
        <v>3487</v>
      </c>
    </row>
    <row r="2815" spans="1:5" x14ac:dyDescent="0.2">
      <c r="A2815" t="s">
        <v>3486</v>
      </c>
      <c r="B2815" t="s">
        <v>3485</v>
      </c>
      <c r="C2815" t="s">
        <v>3484</v>
      </c>
      <c r="D2815" t="s">
        <v>500</v>
      </c>
      <c r="E2815" t="s">
        <v>1041</v>
      </c>
    </row>
    <row r="2816" spans="1:5" x14ac:dyDescent="0.2">
      <c r="A2816" t="s">
        <v>3483</v>
      </c>
      <c r="B2816" t="s">
        <v>3482</v>
      </c>
      <c r="C2816" t="s">
        <v>3481</v>
      </c>
      <c r="D2816" t="s">
        <v>3480</v>
      </c>
      <c r="E2816" t="s">
        <v>3479</v>
      </c>
    </row>
    <row r="2817" spans="1:5" x14ac:dyDescent="0.2">
      <c r="A2817" t="s">
        <v>3477</v>
      </c>
      <c r="B2817" t="s">
        <v>3476</v>
      </c>
      <c r="C2817" t="s">
        <v>3475</v>
      </c>
      <c r="D2817" t="s">
        <v>492</v>
      </c>
      <c r="E2817" t="s">
        <v>3474</v>
      </c>
    </row>
    <row r="2818" spans="1:5" x14ac:dyDescent="0.2">
      <c r="A2818" t="s">
        <v>3473</v>
      </c>
      <c r="B2818" t="s">
        <v>3472</v>
      </c>
      <c r="C2818" t="s">
        <v>3471</v>
      </c>
      <c r="D2818" t="s">
        <v>3470</v>
      </c>
      <c r="E2818" t="s">
        <v>3469</v>
      </c>
    </row>
    <row r="2819" spans="1:5" x14ac:dyDescent="0.2">
      <c r="A2819" t="s">
        <v>3468</v>
      </c>
      <c r="B2819" t="s">
        <v>3467</v>
      </c>
      <c r="C2819" t="s">
        <v>3466</v>
      </c>
      <c r="D2819" t="s">
        <v>3465</v>
      </c>
      <c r="E2819" t="s">
        <v>3464</v>
      </c>
    </row>
    <row r="2820" spans="1:5" x14ac:dyDescent="0.2">
      <c r="A2820" t="s">
        <v>3463</v>
      </c>
      <c r="B2820" t="s">
        <v>3462</v>
      </c>
      <c r="C2820" t="s">
        <v>3461</v>
      </c>
      <c r="D2820" t="s">
        <v>482</v>
      </c>
      <c r="E2820" t="s">
        <v>3460</v>
      </c>
    </row>
    <row r="2821" spans="1:5" x14ac:dyDescent="0.2">
      <c r="A2821" t="s">
        <v>3459</v>
      </c>
      <c r="B2821" t="s">
        <v>3458</v>
      </c>
      <c r="C2821" t="s">
        <v>3457</v>
      </c>
      <c r="D2821" t="s">
        <v>1225</v>
      </c>
      <c r="E2821" t="s">
        <v>3456</v>
      </c>
    </row>
    <row r="2822" spans="1:5" x14ac:dyDescent="0.2">
      <c r="A2822" t="s">
        <v>3455</v>
      </c>
      <c r="B2822" t="s">
        <v>3454</v>
      </c>
      <c r="C2822" t="s">
        <v>3453</v>
      </c>
      <c r="D2822" t="s">
        <v>3452</v>
      </c>
      <c r="E2822" t="s">
        <v>3451</v>
      </c>
    </row>
    <row r="2823" spans="1:5" x14ac:dyDescent="0.2">
      <c r="A2823" t="s">
        <v>3450</v>
      </c>
      <c r="B2823" t="s">
        <v>3449</v>
      </c>
      <c r="C2823" t="s">
        <v>3448</v>
      </c>
      <c r="D2823" t="s">
        <v>3447</v>
      </c>
      <c r="E2823" t="s">
        <v>3446</v>
      </c>
    </row>
    <row r="2824" spans="1:5" x14ac:dyDescent="0.2">
      <c r="A2824" t="s">
        <v>3445</v>
      </c>
      <c r="B2824" t="s">
        <v>3444</v>
      </c>
      <c r="C2824" t="s">
        <v>3443</v>
      </c>
      <c r="D2824" t="s">
        <v>609</v>
      </c>
      <c r="E2824" t="s">
        <v>3438</v>
      </c>
    </row>
    <row r="2825" spans="1:5" x14ac:dyDescent="0.2">
      <c r="A2825" t="s">
        <v>3442</v>
      </c>
      <c r="B2825" t="s">
        <v>3441</v>
      </c>
      <c r="C2825" t="s">
        <v>3440</v>
      </c>
      <c r="D2825" t="s">
        <v>3439</v>
      </c>
      <c r="E2825" t="s">
        <v>3438</v>
      </c>
    </row>
    <row r="2826" spans="1:5" x14ac:dyDescent="0.2">
      <c r="A2826" t="s">
        <v>17103</v>
      </c>
      <c r="B2826" t="s">
        <v>3437</v>
      </c>
      <c r="C2826" t="s">
        <v>3436</v>
      </c>
      <c r="D2826" t="s">
        <v>1108</v>
      </c>
      <c r="E2826" t="s">
        <v>3432</v>
      </c>
    </row>
    <row r="2827" spans="1:5" x14ac:dyDescent="0.2">
      <c r="A2827" t="s">
        <v>3435</v>
      </c>
      <c r="B2827" t="s">
        <v>3434</v>
      </c>
      <c r="C2827" t="s">
        <v>3433</v>
      </c>
      <c r="D2827" t="s">
        <v>129</v>
      </c>
      <c r="E2827" t="s">
        <v>3432</v>
      </c>
    </row>
    <row r="2828" spans="1:5" x14ac:dyDescent="0.2">
      <c r="A2828" t="s">
        <v>3431</v>
      </c>
      <c r="B2828" t="s">
        <v>3430</v>
      </c>
      <c r="C2828" t="s">
        <v>3429</v>
      </c>
      <c r="D2828" t="s">
        <v>1823</v>
      </c>
      <c r="E2828" t="s">
        <v>3428</v>
      </c>
    </row>
    <row r="2829" spans="1:5" x14ac:dyDescent="0.2">
      <c r="A2829" t="s">
        <v>3427</v>
      </c>
      <c r="B2829" t="s">
        <v>3426</v>
      </c>
      <c r="C2829" t="s">
        <v>3425</v>
      </c>
      <c r="D2829" t="s">
        <v>3424</v>
      </c>
      <c r="E2829" t="s">
        <v>3423</v>
      </c>
    </row>
    <row r="2830" spans="1:5" x14ac:dyDescent="0.2">
      <c r="A2830" t="s">
        <v>3422</v>
      </c>
      <c r="B2830" t="s">
        <v>3421</v>
      </c>
      <c r="C2830" t="s">
        <v>3420</v>
      </c>
      <c r="D2830" t="s">
        <v>1823</v>
      </c>
      <c r="E2830" t="s">
        <v>3412</v>
      </c>
    </row>
    <row r="2831" spans="1:5" x14ac:dyDescent="0.2">
      <c r="A2831" t="s">
        <v>3419</v>
      </c>
      <c r="B2831" t="s">
        <v>3418</v>
      </c>
      <c r="C2831" t="s">
        <v>3417</v>
      </c>
      <c r="D2831" t="s">
        <v>3416</v>
      </c>
      <c r="E2831" t="s">
        <v>3412</v>
      </c>
    </row>
    <row r="2832" spans="1:5" x14ac:dyDescent="0.2">
      <c r="A2832" t="s">
        <v>3415</v>
      </c>
      <c r="B2832" t="s">
        <v>3414</v>
      </c>
      <c r="C2832" t="s">
        <v>3413</v>
      </c>
      <c r="D2832" t="s">
        <v>1238</v>
      </c>
      <c r="E2832" t="s">
        <v>3412</v>
      </c>
    </row>
    <row r="2833" spans="1:5" x14ac:dyDescent="0.2">
      <c r="A2833" t="s">
        <v>17294</v>
      </c>
      <c r="B2833" t="s">
        <v>14768</v>
      </c>
      <c r="C2833" t="s">
        <v>3411</v>
      </c>
      <c r="D2833" t="s">
        <v>1713</v>
      </c>
      <c r="E2833" t="s">
        <v>3410</v>
      </c>
    </row>
    <row r="2834" spans="1:5" x14ac:dyDescent="0.2">
      <c r="A2834" t="s">
        <v>3409</v>
      </c>
      <c r="B2834" t="s">
        <v>3408</v>
      </c>
      <c r="C2834" t="s">
        <v>3407</v>
      </c>
      <c r="D2834" t="s">
        <v>322</v>
      </c>
      <c r="E2834" t="s">
        <v>3406</v>
      </c>
    </row>
    <row r="2835" spans="1:5" x14ac:dyDescent="0.2">
      <c r="A2835" t="s">
        <v>3405</v>
      </c>
      <c r="B2835" t="s">
        <v>3404</v>
      </c>
      <c r="C2835" t="s">
        <v>3403</v>
      </c>
      <c r="D2835" t="s">
        <v>606</v>
      </c>
      <c r="E2835" t="s">
        <v>3402</v>
      </c>
    </row>
    <row r="2836" spans="1:5" x14ac:dyDescent="0.2">
      <c r="A2836" t="s">
        <v>3401</v>
      </c>
      <c r="B2836" t="s">
        <v>3400</v>
      </c>
      <c r="C2836" t="s">
        <v>3399</v>
      </c>
      <c r="D2836" t="s">
        <v>3398</v>
      </c>
      <c r="E2836" t="s">
        <v>3397</v>
      </c>
    </row>
    <row r="2837" spans="1:5" x14ac:dyDescent="0.2">
      <c r="A2837" t="s">
        <v>3396</v>
      </c>
      <c r="B2837" t="s">
        <v>3395</v>
      </c>
      <c r="C2837" t="s">
        <v>3394</v>
      </c>
      <c r="D2837" t="s">
        <v>2632</v>
      </c>
      <c r="E2837" t="s">
        <v>3393</v>
      </c>
    </row>
    <row r="2838" spans="1:5" x14ac:dyDescent="0.2">
      <c r="A2838" t="s">
        <v>3392</v>
      </c>
      <c r="B2838" t="s">
        <v>3391</v>
      </c>
      <c r="C2838" t="s">
        <v>3390</v>
      </c>
      <c r="D2838" t="s">
        <v>726</v>
      </c>
      <c r="E2838" t="s">
        <v>3389</v>
      </c>
    </row>
    <row r="2839" spans="1:5" x14ac:dyDescent="0.2">
      <c r="A2839" t="s">
        <v>3388</v>
      </c>
      <c r="B2839" t="s">
        <v>3387</v>
      </c>
      <c r="C2839" t="s">
        <v>3386</v>
      </c>
      <c r="D2839" t="s">
        <v>127</v>
      </c>
      <c r="E2839" t="s">
        <v>3385</v>
      </c>
    </row>
    <row r="2840" spans="1:5" x14ac:dyDescent="0.2">
      <c r="A2840" t="s">
        <v>3384</v>
      </c>
      <c r="B2840" t="s">
        <v>3383</v>
      </c>
      <c r="C2840" t="s">
        <v>3382</v>
      </c>
      <c r="D2840" t="s">
        <v>129</v>
      </c>
      <c r="E2840" t="s">
        <v>3381</v>
      </c>
    </row>
    <row r="2841" spans="1:5" x14ac:dyDescent="0.2">
      <c r="A2841" t="s">
        <v>3380</v>
      </c>
      <c r="B2841" t="s">
        <v>3379</v>
      </c>
      <c r="C2841" t="s">
        <v>3378</v>
      </c>
      <c r="D2841" t="s">
        <v>3377</v>
      </c>
      <c r="E2841" t="s">
        <v>3373</v>
      </c>
    </row>
    <row r="2842" spans="1:5" x14ac:dyDescent="0.2">
      <c r="A2842" t="s">
        <v>3376</v>
      </c>
      <c r="B2842" t="s">
        <v>3375</v>
      </c>
      <c r="C2842" t="s">
        <v>3374</v>
      </c>
      <c r="D2842" t="s">
        <v>107</v>
      </c>
      <c r="E2842" t="s">
        <v>3373</v>
      </c>
    </row>
    <row r="2843" spans="1:5" x14ac:dyDescent="0.2">
      <c r="A2843" t="s">
        <v>3372</v>
      </c>
      <c r="B2843" t="s">
        <v>3371</v>
      </c>
      <c r="C2843" t="s">
        <v>3370</v>
      </c>
      <c r="D2843" t="s">
        <v>3369</v>
      </c>
      <c r="E2843" t="s">
        <v>3368</v>
      </c>
    </row>
    <row r="2844" spans="1:5" x14ac:dyDescent="0.2">
      <c r="A2844" t="s">
        <v>3367</v>
      </c>
      <c r="B2844" t="s">
        <v>3366</v>
      </c>
      <c r="C2844" t="s">
        <v>3365</v>
      </c>
      <c r="D2844" t="s">
        <v>786</v>
      </c>
      <c r="E2844" t="s">
        <v>3364</v>
      </c>
    </row>
    <row r="2845" spans="1:5" x14ac:dyDescent="0.2">
      <c r="A2845" t="s">
        <v>3363</v>
      </c>
      <c r="B2845" t="s">
        <v>3362</v>
      </c>
      <c r="C2845" t="s">
        <v>3361</v>
      </c>
      <c r="D2845" t="s">
        <v>3360</v>
      </c>
      <c r="E2845" t="s">
        <v>3359</v>
      </c>
    </row>
    <row r="2846" spans="1:5" x14ac:dyDescent="0.2">
      <c r="A2846" t="s">
        <v>3358</v>
      </c>
      <c r="B2846" t="s">
        <v>3357</v>
      </c>
      <c r="C2846" t="s">
        <v>3356</v>
      </c>
      <c r="D2846" t="s">
        <v>3355</v>
      </c>
      <c r="E2846" t="s">
        <v>3354</v>
      </c>
    </row>
    <row r="2847" spans="1:5" x14ac:dyDescent="0.2">
      <c r="A2847" t="s">
        <v>3353</v>
      </c>
      <c r="B2847" t="s">
        <v>3352</v>
      </c>
      <c r="C2847" t="s">
        <v>3351</v>
      </c>
      <c r="D2847" t="s">
        <v>926</v>
      </c>
      <c r="E2847" t="s">
        <v>3350</v>
      </c>
    </row>
    <row r="2848" spans="1:5" x14ac:dyDescent="0.2">
      <c r="A2848" t="s">
        <v>3349</v>
      </c>
      <c r="B2848" t="s">
        <v>3348</v>
      </c>
      <c r="C2848" t="s">
        <v>3347</v>
      </c>
      <c r="D2848" t="s">
        <v>3346</v>
      </c>
      <c r="E2848" t="s">
        <v>3345</v>
      </c>
    </row>
    <row r="2849" spans="1:5" x14ac:dyDescent="0.2">
      <c r="A2849" t="s">
        <v>3344</v>
      </c>
      <c r="B2849" t="s">
        <v>3343</v>
      </c>
      <c r="C2849" t="s">
        <v>3342</v>
      </c>
      <c r="D2849" t="s">
        <v>1238</v>
      </c>
      <c r="E2849" t="s">
        <v>3333</v>
      </c>
    </row>
    <row r="2850" spans="1:5" x14ac:dyDescent="0.2">
      <c r="A2850" t="s">
        <v>3341</v>
      </c>
      <c r="B2850" t="s">
        <v>3340</v>
      </c>
      <c r="C2850" t="s">
        <v>3339</v>
      </c>
      <c r="D2850" t="s">
        <v>3338</v>
      </c>
      <c r="E2850" t="s">
        <v>3333</v>
      </c>
    </row>
    <row r="2851" spans="1:5" x14ac:dyDescent="0.2">
      <c r="A2851" t="s">
        <v>3337</v>
      </c>
      <c r="B2851" t="s">
        <v>3336</v>
      </c>
      <c r="C2851" t="s">
        <v>3335</v>
      </c>
      <c r="D2851" t="s">
        <v>3334</v>
      </c>
      <c r="E2851" t="s">
        <v>3333</v>
      </c>
    </row>
    <row r="2852" spans="1:5" x14ac:dyDescent="0.2">
      <c r="A2852" t="s">
        <v>3332</v>
      </c>
      <c r="B2852" t="s">
        <v>3331</v>
      </c>
      <c r="C2852" t="s">
        <v>3330</v>
      </c>
      <c r="D2852" t="s">
        <v>3329</v>
      </c>
      <c r="E2852" t="s">
        <v>3325</v>
      </c>
    </row>
    <row r="2853" spans="1:5" x14ac:dyDescent="0.2">
      <c r="A2853" t="s">
        <v>3328</v>
      </c>
      <c r="B2853" t="s">
        <v>3327</v>
      </c>
      <c r="C2853" t="s">
        <v>3326</v>
      </c>
      <c r="D2853" t="s">
        <v>438</v>
      </c>
      <c r="E2853" t="s">
        <v>3325</v>
      </c>
    </row>
    <row r="2854" spans="1:5" x14ac:dyDescent="0.2">
      <c r="A2854" t="s">
        <v>3324</v>
      </c>
      <c r="B2854" t="s">
        <v>3323</v>
      </c>
      <c r="C2854" t="s">
        <v>3322</v>
      </c>
      <c r="D2854" t="s">
        <v>3321</v>
      </c>
      <c r="E2854" t="s">
        <v>3320</v>
      </c>
    </row>
    <row r="2855" spans="1:5" x14ac:dyDescent="0.2">
      <c r="A2855" t="s">
        <v>3319</v>
      </c>
      <c r="B2855" t="s">
        <v>3318</v>
      </c>
      <c r="C2855" t="s">
        <v>3317</v>
      </c>
      <c r="D2855" t="s">
        <v>1485</v>
      </c>
      <c r="E2855" t="s">
        <v>3313</v>
      </c>
    </row>
    <row r="2856" spans="1:5" x14ac:dyDescent="0.2">
      <c r="A2856" t="s">
        <v>3316</v>
      </c>
      <c r="B2856" t="s">
        <v>3315</v>
      </c>
      <c r="C2856" t="s">
        <v>3314</v>
      </c>
      <c r="D2856" t="s">
        <v>524</v>
      </c>
      <c r="E2856" t="s">
        <v>3313</v>
      </c>
    </row>
    <row r="2857" spans="1:5" x14ac:dyDescent="0.2">
      <c r="A2857" t="s">
        <v>3312</v>
      </c>
      <c r="B2857" t="s">
        <v>3311</v>
      </c>
      <c r="C2857" t="s">
        <v>3310</v>
      </c>
      <c r="D2857" t="s">
        <v>282</v>
      </c>
      <c r="E2857" t="s">
        <v>3309</v>
      </c>
    </row>
    <row r="2858" spans="1:5" x14ac:dyDescent="0.2">
      <c r="A2858" t="s">
        <v>17493</v>
      </c>
      <c r="B2858" t="s">
        <v>17494</v>
      </c>
      <c r="C2858" t="s">
        <v>17495</v>
      </c>
      <c r="D2858" t="s">
        <v>353</v>
      </c>
      <c r="E2858" t="s">
        <v>17496</v>
      </c>
    </row>
    <row r="2859" spans="1:5" x14ac:dyDescent="0.2">
      <c r="A2859" t="s">
        <v>3308</v>
      </c>
      <c r="B2859" t="s">
        <v>3307</v>
      </c>
      <c r="C2859" t="s">
        <v>3306</v>
      </c>
      <c r="D2859" t="s">
        <v>1830</v>
      </c>
      <c r="E2859" t="s">
        <v>3305</v>
      </c>
    </row>
    <row r="2860" spans="1:5" x14ac:dyDescent="0.2">
      <c r="A2860" t="s">
        <v>3304</v>
      </c>
      <c r="B2860" t="s">
        <v>3303</v>
      </c>
      <c r="C2860" t="s">
        <v>3302</v>
      </c>
      <c r="D2860" t="s">
        <v>577</v>
      </c>
      <c r="E2860" t="s">
        <v>3301</v>
      </c>
    </row>
    <row r="2861" spans="1:5" x14ac:dyDescent="0.2">
      <c r="A2861" t="s">
        <v>3300</v>
      </c>
      <c r="B2861" t="s">
        <v>3299</v>
      </c>
      <c r="C2861" t="s">
        <v>3298</v>
      </c>
      <c r="D2861" t="s">
        <v>3297</v>
      </c>
      <c r="E2861" t="s">
        <v>3296</v>
      </c>
    </row>
    <row r="2862" spans="1:5" x14ac:dyDescent="0.2">
      <c r="A2862" t="s">
        <v>18047</v>
      </c>
      <c r="B2862" t="s">
        <v>18048</v>
      </c>
      <c r="C2862" t="s">
        <v>18049</v>
      </c>
      <c r="D2862" t="s">
        <v>127</v>
      </c>
      <c r="E2862" t="s">
        <v>18050</v>
      </c>
    </row>
    <row r="2863" spans="1:5" x14ac:dyDescent="0.2">
      <c r="A2863" t="s">
        <v>3295</v>
      </c>
      <c r="B2863" t="s">
        <v>3294</v>
      </c>
      <c r="C2863" t="s">
        <v>3293</v>
      </c>
      <c r="D2863" t="s">
        <v>3292</v>
      </c>
      <c r="E2863" t="s">
        <v>3291</v>
      </c>
    </row>
    <row r="2864" spans="1:5" x14ac:dyDescent="0.2">
      <c r="A2864" t="s">
        <v>3290</v>
      </c>
      <c r="B2864" t="s">
        <v>3289</v>
      </c>
      <c r="C2864" t="s">
        <v>3288</v>
      </c>
      <c r="D2864" t="s">
        <v>3287</v>
      </c>
      <c r="E2864" t="s">
        <v>3286</v>
      </c>
    </row>
    <row r="2865" spans="1:5" x14ac:dyDescent="0.2">
      <c r="A2865" t="s">
        <v>3285</v>
      </c>
      <c r="B2865" t="s">
        <v>3284</v>
      </c>
      <c r="C2865" t="s">
        <v>3283</v>
      </c>
      <c r="D2865" t="s">
        <v>107</v>
      </c>
      <c r="E2865" t="s">
        <v>3282</v>
      </c>
    </row>
    <row r="2866" spans="1:5" x14ac:dyDescent="0.2">
      <c r="A2866" t="s">
        <v>14769</v>
      </c>
      <c r="B2866" t="s">
        <v>14453</v>
      </c>
      <c r="C2866" t="s">
        <v>14454</v>
      </c>
      <c r="D2866" t="s">
        <v>107</v>
      </c>
      <c r="E2866" t="s">
        <v>14455</v>
      </c>
    </row>
    <row r="2867" spans="1:5" x14ac:dyDescent="0.2">
      <c r="A2867" t="s">
        <v>3281</v>
      </c>
      <c r="B2867" t="s">
        <v>3280</v>
      </c>
      <c r="C2867" t="s">
        <v>3279</v>
      </c>
      <c r="D2867" t="s">
        <v>331</v>
      </c>
      <c r="E2867" t="s">
        <v>3278</v>
      </c>
    </row>
    <row r="2868" spans="1:5" x14ac:dyDescent="0.2">
      <c r="A2868" t="s">
        <v>3277</v>
      </c>
      <c r="B2868" t="s">
        <v>3276</v>
      </c>
      <c r="C2868" t="s">
        <v>3275</v>
      </c>
      <c r="D2868" t="s">
        <v>2349</v>
      </c>
      <c r="E2868" t="s">
        <v>3271</v>
      </c>
    </row>
    <row r="2869" spans="1:5" x14ac:dyDescent="0.2">
      <c r="A2869" t="s">
        <v>3274</v>
      </c>
      <c r="B2869" t="s">
        <v>3273</v>
      </c>
      <c r="C2869" t="s">
        <v>3272</v>
      </c>
      <c r="D2869" t="s">
        <v>374</v>
      </c>
      <c r="E2869" t="s">
        <v>3271</v>
      </c>
    </row>
    <row r="2870" spans="1:5" x14ac:dyDescent="0.2">
      <c r="A2870" t="s">
        <v>3270</v>
      </c>
      <c r="B2870" t="s">
        <v>3269</v>
      </c>
      <c r="C2870" t="s">
        <v>3268</v>
      </c>
      <c r="D2870" t="s">
        <v>438</v>
      </c>
      <c r="E2870" t="s">
        <v>3267</v>
      </c>
    </row>
    <row r="2871" spans="1:5" x14ac:dyDescent="0.2">
      <c r="A2871" t="s">
        <v>3266</v>
      </c>
      <c r="B2871" t="s">
        <v>3265</v>
      </c>
      <c r="C2871" t="s">
        <v>3264</v>
      </c>
      <c r="D2871" t="s">
        <v>3263</v>
      </c>
      <c r="E2871" t="s">
        <v>3247</v>
      </c>
    </row>
    <row r="2872" spans="1:5" x14ac:dyDescent="0.2">
      <c r="A2872" t="s">
        <v>3262</v>
      </c>
      <c r="B2872" t="s">
        <v>3261</v>
      </c>
      <c r="C2872" t="s">
        <v>3260</v>
      </c>
      <c r="D2872" t="s">
        <v>3259</v>
      </c>
      <c r="E2872" t="s">
        <v>3247</v>
      </c>
    </row>
    <row r="2873" spans="1:5" x14ac:dyDescent="0.2">
      <c r="A2873" t="s">
        <v>3257</v>
      </c>
      <c r="B2873" t="s">
        <v>3256</v>
      </c>
      <c r="C2873" t="s">
        <v>3255</v>
      </c>
      <c r="D2873" t="s">
        <v>438</v>
      </c>
      <c r="E2873" t="s">
        <v>3247</v>
      </c>
    </row>
    <row r="2874" spans="1:5" x14ac:dyDescent="0.2">
      <c r="A2874" t="s">
        <v>3254</v>
      </c>
      <c r="B2874" t="s">
        <v>3253</v>
      </c>
      <c r="C2874" t="s">
        <v>3252</v>
      </c>
      <c r="D2874" t="s">
        <v>3251</v>
      </c>
      <c r="E2874" t="s">
        <v>3247</v>
      </c>
    </row>
    <row r="2875" spans="1:5" x14ac:dyDescent="0.2">
      <c r="A2875" t="s">
        <v>3250</v>
      </c>
      <c r="B2875" t="s">
        <v>3249</v>
      </c>
      <c r="C2875" t="s">
        <v>3248</v>
      </c>
      <c r="D2875" t="s">
        <v>1367</v>
      </c>
      <c r="E2875" t="s">
        <v>3247</v>
      </c>
    </row>
    <row r="2876" spans="1:5" x14ac:dyDescent="0.2">
      <c r="A2876" t="s">
        <v>3246</v>
      </c>
      <c r="B2876" t="s">
        <v>3245</v>
      </c>
      <c r="C2876" t="s">
        <v>3244</v>
      </c>
      <c r="D2876" t="s">
        <v>133</v>
      </c>
      <c r="E2876" t="s">
        <v>3237</v>
      </c>
    </row>
    <row r="2877" spans="1:5" x14ac:dyDescent="0.2">
      <c r="A2877" t="s">
        <v>3243</v>
      </c>
      <c r="B2877" t="s">
        <v>3242</v>
      </c>
      <c r="C2877" t="s">
        <v>3241</v>
      </c>
      <c r="D2877" t="s">
        <v>1045</v>
      </c>
      <c r="E2877" t="s">
        <v>3237</v>
      </c>
    </row>
    <row r="2878" spans="1:5" x14ac:dyDescent="0.2">
      <c r="A2878" t="s">
        <v>3240</v>
      </c>
      <c r="B2878" t="s">
        <v>3239</v>
      </c>
      <c r="C2878" t="s">
        <v>3238</v>
      </c>
      <c r="D2878" t="s">
        <v>282</v>
      </c>
      <c r="E2878" t="s">
        <v>3237</v>
      </c>
    </row>
    <row r="2879" spans="1:5" x14ac:dyDescent="0.2">
      <c r="A2879" t="s">
        <v>3236</v>
      </c>
      <c r="B2879" t="s">
        <v>3235</v>
      </c>
      <c r="C2879" t="s">
        <v>3234</v>
      </c>
      <c r="D2879" t="s">
        <v>3233</v>
      </c>
      <c r="E2879" t="s">
        <v>3228</v>
      </c>
    </row>
    <row r="2880" spans="1:5" x14ac:dyDescent="0.2">
      <c r="A2880" t="s">
        <v>3232</v>
      </c>
      <c r="B2880" t="s">
        <v>3231</v>
      </c>
      <c r="C2880" t="s">
        <v>3230</v>
      </c>
      <c r="D2880" t="s">
        <v>3229</v>
      </c>
      <c r="E2880" t="s">
        <v>3228</v>
      </c>
    </row>
    <row r="2881" spans="1:5" x14ac:dyDescent="0.2">
      <c r="A2881" t="s">
        <v>3227</v>
      </c>
      <c r="B2881" t="s">
        <v>3226</v>
      </c>
      <c r="C2881" t="s">
        <v>3225</v>
      </c>
      <c r="D2881" t="s">
        <v>692</v>
      </c>
      <c r="E2881" t="s">
        <v>3224</v>
      </c>
    </row>
    <row r="2882" spans="1:5" x14ac:dyDescent="0.2">
      <c r="A2882" t="s">
        <v>3223</v>
      </c>
      <c r="B2882" t="s">
        <v>3222</v>
      </c>
      <c r="C2882" t="s">
        <v>3221</v>
      </c>
      <c r="D2882" t="s">
        <v>374</v>
      </c>
      <c r="E2882" t="s">
        <v>3220</v>
      </c>
    </row>
    <row r="2883" spans="1:5" x14ac:dyDescent="0.2">
      <c r="A2883" t="s">
        <v>14770</v>
      </c>
      <c r="B2883" t="s">
        <v>14456</v>
      </c>
      <c r="C2883" t="s">
        <v>14457</v>
      </c>
      <c r="D2883" t="s">
        <v>926</v>
      </c>
      <c r="E2883" t="s">
        <v>3210</v>
      </c>
    </row>
    <row r="2884" spans="1:5" x14ac:dyDescent="0.2">
      <c r="A2884" t="s">
        <v>14770</v>
      </c>
      <c r="B2884" t="s">
        <v>14458</v>
      </c>
      <c r="C2884" t="s">
        <v>14457</v>
      </c>
      <c r="D2884" t="s">
        <v>926</v>
      </c>
      <c r="E2884" t="s">
        <v>3210</v>
      </c>
    </row>
    <row r="2885" spans="1:5" x14ac:dyDescent="0.2">
      <c r="A2885" t="s">
        <v>3219</v>
      </c>
      <c r="B2885" t="s">
        <v>3218</v>
      </c>
      <c r="C2885" t="s">
        <v>3217</v>
      </c>
      <c r="D2885" t="s">
        <v>634</v>
      </c>
      <c r="E2885" t="s">
        <v>3210</v>
      </c>
    </row>
    <row r="2886" spans="1:5" x14ac:dyDescent="0.2">
      <c r="A2886" t="s">
        <v>3213</v>
      </c>
      <c r="B2886" t="s">
        <v>3212</v>
      </c>
      <c r="C2886" t="s">
        <v>3211</v>
      </c>
      <c r="D2886" t="s">
        <v>111</v>
      </c>
      <c r="E2886" t="s">
        <v>3210</v>
      </c>
    </row>
    <row r="2887" spans="1:5" x14ac:dyDescent="0.2">
      <c r="A2887" t="s">
        <v>3209</v>
      </c>
      <c r="B2887" t="s">
        <v>3208</v>
      </c>
      <c r="C2887" t="s">
        <v>3207</v>
      </c>
      <c r="D2887" t="s">
        <v>591</v>
      </c>
      <c r="E2887" t="s">
        <v>3206</v>
      </c>
    </row>
    <row r="2888" spans="1:5" x14ac:dyDescent="0.2">
      <c r="A2888" t="s">
        <v>3205</v>
      </c>
      <c r="B2888" t="s">
        <v>3204</v>
      </c>
      <c r="C2888" t="s">
        <v>3203</v>
      </c>
      <c r="D2888" t="s">
        <v>3202</v>
      </c>
      <c r="E2888" t="s">
        <v>3201</v>
      </c>
    </row>
    <row r="2889" spans="1:5" x14ac:dyDescent="0.2">
      <c r="A2889" t="s">
        <v>3200</v>
      </c>
      <c r="B2889" t="s">
        <v>3199</v>
      </c>
      <c r="C2889" t="s">
        <v>3198</v>
      </c>
      <c r="D2889" t="s">
        <v>500</v>
      </c>
      <c r="E2889" t="s">
        <v>3197</v>
      </c>
    </row>
    <row r="2890" spans="1:5" x14ac:dyDescent="0.2">
      <c r="A2890" t="s">
        <v>3196</v>
      </c>
      <c r="B2890" t="s">
        <v>3195</v>
      </c>
      <c r="C2890" t="s">
        <v>3194</v>
      </c>
      <c r="D2890" t="s">
        <v>438</v>
      </c>
      <c r="E2890" t="s">
        <v>3190</v>
      </c>
    </row>
    <row r="2891" spans="1:5" x14ac:dyDescent="0.2">
      <c r="A2891" t="s">
        <v>3193</v>
      </c>
      <c r="B2891" t="s">
        <v>3192</v>
      </c>
      <c r="C2891" t="s">
        <v>3191</v>
      </c>
      <c r="D2891" t="s">
        <v>111</v>
      </c>
      <c r="E2891" t="s">
        <v>3190</v>
      </c>
    </row>
    <row r="2892" spans="1:5" x14ac:dyDescent="0.2">
      <c r="A2892" t="s">
        <v>3189</v>
      </c>
      <c r="B2892" t="s">
        <v>3188</v>
      </c>
      <c r="C2892" t="s">
        <v>3187</v>
      </c>
      <c r="D2892" t="s">
        <v>1584</v>
      </c>
      <c r="E2892" t="s">
        <v>3186</v>
      </c>
    </row>
    <row r="2893" spans="1:5" x14ac:dyDescent="0.2">
      <c r="A2893" t="s">
        <v>3185</v>
      </c>
      <c r="B2893" t="s">
        <v>3184</v>
      </c>
      <c r="C2893" t="s">
        <v>3183</v>
      </c>
      <c r="D2893" t="s">
        <v>786</v>
      </c>
      <c r="E2893" t="s">
        <v>3182</v>
      </c>
    </row>
    <row r="2894" spans="1:5" x14ac:dyDescent="0.2">
      <c r="A2894" t="s">
        <v>3181</v>
      </c>
      <c r="B2894" t="s">
        <v>3180</v>
      </c>
      <c r="C2894" t="s">
        <v>3179</v>
      </c>
      <c r="D2894" t="s">
        <v>524</v>
      </c>
      <c r="E2894" t="s">
        <v>3178</v>
      </c>
    </row>
    <row r="2895" spans="1:5" x14ac:dyDescent="0.2">
      <c r="A2895" t="s">
        <v>3177</v>
      </c>
      <c r="B2895" t="s">
        <v>3176</v>
      </c>
      <c r="C2895" t="s">
        <v>3175</v>
      </c>
      <c r="D2895" t="s">
        <v>129</v>
      </c>
      <c r="E2895" t="s">
        <v>3174</v>
      </c>
    </row>
    <row r="2896" spans="1:5" x14ac:dyDescent="0.2">
      <c r="A2896" t="s">
        <v>3173</v>
      </c>
      <c r="B2896" t="s">
        <v>3172</v>
      </c>
      <c r="C2896" t="s">
        <v>3171</v>
      </c>
      <c r="D2896" t="s">
        <v>735</v>
      </c>
      <c r="E2896" t="s">
        <v>3170</v>
      </c>
    </row>
    <row r="2897" spans="1:5" x14ac:dyDescent="0.2">
      <c r="A2897" t="s">
        <v>3169</v>
      </c>
      <c r="B2897" t="s">
        <v>3168</v>
      </c>
      <c r="C2897" t="s">
        <v>3167</v>
      </c>
      <c r="D2897" t="s">
        <v>1933</v>
      </c>
      <c r="E2897" t="s">
        <v>3157</v>
      </c>
    </row>
    <row r="2898" spans="1:5" x14ac:dyDescent="0.2">
      <c r="A2898" t="s">
        <v>3163</v>
      </c>
      <c r="B2898" t="s">
        <v>3162</v>
      </c>
      <c r="C2898" t="s">
        <v>3161</v>
      </c>
      <c r="D2898" t="s">
        <v>1170</v>
      </c>
      <c r="E2898" t="s">
        <v>3157</v>
      </c>
    </row>
    <row r="2899" spans="1:5" x14ac:dyDescent="0.2">
      <c r="A2899" t="s">
        <v>3160</v>
      </c>
      <c r="B2899" t="s">
        <v>3159</v>
      </c>
      <c r="C2899" t="s">
        <v>3158</v>
      </c>
      <c r="D2899" t="s">
        <v>1875</v>
      </c>
      <c r="E2899" t="s">
        <v>3157</v>
      </c>
    </row>
    <row r="2900" spans="1:5" x14ac:dyDescent="0.2">
      <c r="A2900" t="s">
        <v>3156</v>
      </c>
      <c r="B2900" t="s">
        <v>3155</v>
      </c>
      <c r="C2900" t="s">
        <v>3154</v>
      </c>
      <c r="D2900" t="s">
        <v>1385</v>
      </c>
      <c r="E2900" t="s">
        <v>3153</v>
      </c>
    </row>
    <row r="2901" spans="1:5" x14ac:dyDescent="0.2">
      <c r="A2901" t="s">
        <v>14364</v>
      </c>
      <c r="B2901" t="s">
        <v>14365</v>
      </c>
      <c r="C2901" t="s">
        <v>14366</v>
      </c>
      <c r="D2901" t="s">
        <v>14367</v>
      </c>
      <c r="E2901" t="s">
        <v>14368</v>
      </c>
    </row>
    <row r="2902" spans="1:5" x14ac:dyDescent="0.2">
      <c r="A2902" t="s">
        <v>3152</v>
      </c>
      <c r="B2902" t="s">
        <v>3151</v>
      </c>
      <c r="C2902" t="s">
        <v>3150</v>
      </c>
      <c r="D2902" t="s">
        <v>315</v>
      </c>
      <c r="E2902" t="s">
        <v>3149</v>
      </c>
    </row>
    <row r="2903" spans="1:5" x14ac:dyDescent="0.2">
      <c r="A2903" t="s">
        <v>3148</v>
      </c>
      <c r="B2903" t="s">
        <v>3147</v>
      </c>
      <c r="C2903" t="s">
        <v>3146</v>
      </c>
      <c r="D2903" t="s">
        <v>1163</v>
      </c>
      <c r="E2903" t="s">
        <v>3145</v>
      </c>
    </row>
    <row r="2904" spans="1:5" x14ac:dyDescent="0.2">
      <c r="A2904" t="s">
        <v>3144</v>
      </c>
      <c r="B2904" t="s">
        <v>3143</v>
      </c>
      <c r="C2904" t="s">
        <v>3142</v>
      </c>
      <c r="D2904" t="s">
        <v>3141</v>
      </c>
      <c r="E2904" t="s">
        <v>3137</v>
      </c>
    </row>
    <row r="2905" spans="1:5" x14ac:dyDescent="0.2">
      <c r="A2905" t="s">
        <v>3140</v>
      </c>
      <c r="B2905" t="s">
        <v>3139</v>
      </c>
      <c r="C2905" t="s">
        <v>3138</v>
      </c>
      <c r="D2905" t="s">
        <v>2632</v>
      </c>
      <c r="E2905" t="s">
        <v>3137</v>
      </c>
    </row>
    <row r="2906" spans="1:5" x14ac:dyDescent="0.2">
      <c r="A2906" t="s">
        <v>3136</v>
      </c>
      <c r="B2906" t="s">
        <v>3135</v>
      </c>
      <c r="C2906" t="s">
        <v>3134</v>
      </c>
      <c r="D2906" t="s">
        <v>891</v>
      </c>
      <c r="E2906" t="s">
        <v>3130</v>
      </c>
    </row>
    <row r="2907" spans="1:5" x14ac:dyDescent="0.2">
      <c r="A2907" t="s">
        <v>3133</v>
      </c>
      <c r="B2907" t="s">
        <v>3132</v>
      </c>
      <c r="C2907" t="s">
        <v>3131</v>
      </c>
      <c r="D2907" t="s">
        <v>123</v>
      </c>
      <c r="E2907" t="s">
        <v>3130</v>
      </c>
    </row>
    <row r="2908" spans="1:5" x14ac:dyDescent="0.2">
      <c r="A2908" t="s">
        <v>3129</v>
      </c>
      <c r="B2908" t="s">
        <v>3128</v>
      </c>
      <c r="C2908" t="s">
        <v>3127</v>
      </c>
      <c r="D2908" t="s">
        <v>111</v>
      </c>
      <c r="E2908" t="s">
        <v>3126</v>
      </c>
    </row>
    <row r="2909" spans="1:5" x14ac:dyDescent="0.2">
      <c r="A2909" t="s">
        <v>3125</v>
      </c>
      <c r="B2909" t="s">
        <v>3124</v>
      </c>
      <c r="C2909" t="s">
        <v>3123</v>
      </c>
      <c r="D2909" t="s">
        <v>3122</v>
      </c>
      <c r="E2909" t="s">
        <v>3121</v>
      </c>
    </row>
    <row r="2910" spans="1:5" x14ac:dyDescent="0.2">
      <c r="A2910" t="s">
        <v>3120</v>
      </c>
      <c r="B2910" t="s">
        <v>3119</v>
      </c>
      <c r="C2910" t="s">
        <v>3118</v>
      </c>
      <c r="D2910" t="s">
        <v>2063</v>
      </c>
      <c r="E2910" t="s">
        <v>3117</v>
      </c>
    </row>
    <row r="2911" spans="1:5" x14ac:dyDescent="0.2">
      <c r="A2911" t="s">
        <v>3116</v>
      </c>
      <c r="B2911" t="s">
        <v>3115</v>
      </c>
      <c r="C2911" t="s">
        <v>3114</v>
      </c>
      <c r="D2911" t="s">
        <v>2780</v>
      </c>
      <c r="E2911" t="s">
        <v>3113</v>
      </c>
    </row>
    <row r="2912" spans="1:5" x14ac:dyDescent="0.2">
      <c r="A2912" t="s">
        <v>3112</v>
      </c>
      <c r="B2912" t="s">
        <v>3111</v>
      </c>
      <c r="C2912" t="s">
        <v>3110</v>
      </c>
      <c r="D2912" t="s">
        <v>3109</v>
      </c>
      <c r="E2912" t="s">
        <v>3108</v>
      </c>
    </row>
    <row r="2913" spans="1:5" x14ac:dyDescent="0.2">
      <c r="A2913" t="s">
        <v>3107</v>
      </c>
      <c r="B2913" t="s">
        <v>3106</v>
      </c>
      <c r="C2913" t="s">
        <v>3105</v>
      </c>
      <c r="D2913" t="s">
        <v>2245</v>
      </c>
      <c r="E2913" t="s">
        <v>3101</v>
      </c>
    </row>
    <row r="2914" spans="1:5" x14ac:dyDescent="0.2">
      <c r="A2914" t="s">
        <v>3104</v>
      </c>
      <c r="B2914" t="s">
        <v>3103</v>
      </c>
      <c r="C2914" t="s">
        <v>3102</v>
      </c>
      <c r="D2914" t="s">
        <v>1238</v>
      </c>
      <c r="E2914" t="s">
        <v>3101</v>
      </c>
    </row>
    <row r="2915" spans="1:5" x14ac:dyDescent="0.2">
      <c r="A2915" t="s">
        <v>14771</v>
      </c>
      <c r="B2915" t="s">
        <v>3100</v>
      </c>
      <c r="C2915" t="s">
        <v>3099</v>
      </c>
      <c r="D2915" t="s">
        <v>1830</v>
      </c>
      <c r="E2915" t="s">
        <v>3098</v>
      </c>
    </row>
    <row r="2916" spans="1:5" x14ac:dyDescent="0.2">
      <c r="A2916" t="s">
        <v>3097</v>
      </c>
      <c r="B2916" t="s">
        <v>3096</v>
      </c>
      <c r="C2916" t="s">
        <v>3095</v>
      </c>
      <c r="D2916" t="s">
        <v>248</v>
      </c>
      <c r="E2916" t="s">
        <v>3094</v>
      </c>
    </row>
    <row r="2917" spans="1:5" x14ac:dyDescent="0.2">
      <c r="A2917" t="s">
        <v>3093</v>
      </c>
      <c r="B2917" t="s">
        <v>3092</v>
      </c>
      <c r="C2917" t="s">
        <v>3091</v>
      </c>
      <c r="D2917" t="s">
        <v>133</v>
      </c>
      <c r="E2917" t="s">
        <v>111</v>
      </c>
    </row>
    <row r="2918" spans="1:5" x14ac:dyDescent="0.2">
      <c r="A2918" t="s">
        <v>3090</v>
      </c>
      <c r="B2918" t="s">
        <v>3089</v>
      </c>
      <c r="C2918" t="s">
        <v>3088</v>
      </c>
      <c r="D2918" t="s">
        <v>2953</v>
      </c>
      <c r="E2918" t="s">
        <v>111</v>
      </c>
    </row>
    <row r="2919" spans="1:5" x14ac:dyDescent="0.2">
      <c r="A2919" t="s">
        <v>3087</v>
      </c>
      <c r="B2919" t="s">
        <v>3086</v>
      </c>
      <c r="C2919" t="s">
        <v>3085</v>
      </c>
      <c r="D2919" t="s">
        <v>2172</v>
      </c>
      <c r="E2919" t="s">
        <v>111</v>
      </c>
    </row>
    <row r="2920" spans="1:5" x14ac:dyDescent="0.2">
      <c r="A2920" t="s">
        <v>3084</v>
      </c>
      <c r="B2920" t="s">
        <v>3083</v>
      </c>
      <c r="C2920" t="s">
        <v>3082</v>
      </c>
      <c r="D2920" t="s">
        <v>492</v>
      </c>
      <c r="E2920" t="s">
        <v>111</v>
      </c>
    </row>
    <row r="2921" spans="1:5" x14ac:dyDescent="0.2">
      <c r="A2921" t="s">
        <v>3081</v>
      </c>
      <c r="B2921" t="s">
        <v>3080</v>
      </c>
      <c r="C2921" t="s">
        <v>3079</v>
      </c>
      <c r="D2921" t="s">
        <v>3078</v>
      </c>
      <c r="E2921" t="s">
        <v>111</v>
      </c>
    </row>
    <row r="2922" spans="1:5" x14ac:dyDescent="0.2">
      <c r="A2922" t="s">
        <v>3077</v>
      </c>
      <c r="B2922" t="s">
        <v>3076</v>
      </c>
      <c r="C2922" t="s">
        <v>3075</v>
      </c>
      <c r="D2922" t="s">
        <v>173</v>
      </c>
      <c r="E2922" t="s">
        <v>3074</v>
      </c>
    </row>
    <row r="2923" spans="1:5" x14ac:dyDescent="0.2">
      <c r="A2923" t="s">
        <v>3073</v>
      </c>
      <c r="B2923" t="s">
        <v>3072</v>
      </c>
      <c r="C2923" t="s">
        <v>3071</v>
      </c>
      <c r="D2923" t="s">
        <v>555</v>
      </c>
      <c r="E2923" t="s">
        <v>3070</v>
      </c>
    </row>
    <row r="2924" spans="1:5" x14ac:dyDescent="0.2">
      <c r="A2924" t="s">
        <v>3069</v>
      </c>
      <c r="B2924" t="s">
        <v>3068</v>
      </c>
      <c r="C2924" t="s">
        <v>3067</v>
      </c>
      <c r="D2924" t="s">
        <v>524</v>
      </c>
      <c r="E2924" t="s">
        <v>3066</v>
      </c>
    </row>
    <row r="2925" spans="1:5" x14ac:dyDescent="0.2">
      <c r="A2925" t="s">
        <v>3065</v>
      </c>
      <c r="B2925" t="s">
        <v>3064</v>
      </c>
      <c r="C2925" t="s">
        <v>3063</v>
      </c>
      <c r="D2925" t="s">
        <v>211</v>
      </c>
      <c r="E2925" t="s">
        <v>3062</v>
      </c>
    </row>
    <row r="2926" spans="1:5" x14ac:dyDescent="0.2">
      <c r="A2926" t="s">
        <v>14369</v>
      </c>
      <c r="B2926" t="s">
        <v>14370</v>
      </c>
      <c r="C2926" t="s">
        <v>14371</v>
      </c>
      <c r="D2926" t="s">
        <v>14372</v>
      </c>
      <c r="E2926" t="s">
        <v>14373</v>
      </c>
    </row>
    <row r="2927" spans="1:5" x14ac:dyDescent="0.2">
      <c r="A2927" t="s">
        <v>3057</v>
      </c>
      <c r="B2927" t="s">
        <v>3056</v>
      </c>
      <c r="C2927" t="s">
        <v>3055</v>
      </c>
      <c r="D2927" t="s">
        <v>1648</v>
      </c>
      <c r="E2927" t="s">
        <v>3054</v>
      </c>
    </row>
    <row r="2928" spans="1:5" x14ac:dyDescent="0.2">
      <c r="A2928" t="s">
        <v>3053</v>
      </c>
      <c r="B2928" t="s">
        <v>3052</v>
      </c>
      <c r="C2928" t="s">
        <v>3051</v>
      </c>
      <c r="D2928" t="s">
        <v>1913</v>
      </c>
      <c r="E2928" t="s">
        <v>3050</v>
      </c>
    </row>
    <row r="2929" spans="1:5" x14ac:dyDescent="0.2">
      <c r="A2929" t="s">
        <v>3049</v>
      </c>
      <c r="B2929" t="s">
        <v>3048</v>
      </c>
      <c r="C2929" t="s">
        <v>3047</v>
      </c>
      <c r="D2929" t="s">
        <v>539</v>
      </c>
      <c r="E2929" t="s">
        <v>3040</v>
      </c>
    </row>
    <row r="2930" spans="1:5" x14ac:dyDescent="0.2">
      <c r="A2930" t="s">
        <v>3046</v>
      </c>
      <c r="B2930" t="s">
        <v>3045</v>
      </c>
      <c r="C2930" t="s">
        <v>3044</v>
      </c>
      <c r="D2930" t="s">
        <v>1371</v>
      </c>
      <c r="E2930" t="s">
        <v>3040</v>
      </c>
    </row>
    <row r="2931" spans="1:5" x14ac:dyDescent="0.2">
      <c r="A2931" t="s">
        <v>3043</v>
      </c>
      <c r="B2931" t="s">
        <v>3042</v>
      </c>
      <c r="C2931" t="s">
        <v>3041</v>
      </c>
      <c r="D2931" t="s">
        <v>2734</v>
      </c>
      <c r="E2931" t="s">
        <v>3040</v>
      </c>
    </row>
    <row r="2932" spans="1:5" x14ac:dyDescent="0.2">
      <c r="A2932" t="s">
        <v>3039</v>
      </c>
      <c r="B2932" t="s">
        <v>3038</v>
      </c>
      <c r="C2932" t="s">
        <v>3037</v>
      </c>
      <c r="D2932" t="s">
        <v>2515</v>
      </c>
      <c r="E2932" t="s">
        <v>3036</v>
      </c>
    </row>
    <row r="2933" spans="1:5" x14ac:dyDescent="0.2">
      <c r="A2933" t="s">
        <v>17104</v>
      </c>
      <c r="B2933" t="s">
        <v>3035</v>
      </c>
      <c r="C2933" t="s">
        <v>3034</v>
      </c>
      <c r="D2933" t="s">
        <v>706</v>
      </c>
      <c r="E2933" t="s">
        <v>3033</v>
      </c>
    </row>
    <row r="2934" spans="1:5" x14ac:dyDescent="0.2">
      <c r="A2934" t="s">
        <v>3032</v>
      </c>
      <c r="B2934" t="s">
        <v>3031</v>
      </c>
      <c r="C2934" t="s">
        <v>3030</v>
      </c>
      <c r="D2934" t="s">
        <v>1238</v>
      </c>
      <c r="E2934" t="s">
        <v>3029</v>
      </c>
    </row>
    <row r="2935" spans="1:5" x14ac:dyDescent="0.2">
      <c r="A2935" t="s">
        <v>3028</v>
      </c>
      <c r="B2935" t="s">
        <v>3027</v>
      </c>
      <c r="C2935" t="s">
        <v>3026</v>
      </c>
      <c r="D2935" t="s">
        <v>111</v>
      </c>
      <c r="E2935" t="s">
        <v>3025</v>
      </c>
    </row>
    <row r="2936" spans="1:5" x14ac:dyDescent="0.2">
      <c r="A2936" t="s">
        <v>17295</v>
      </c>
      <c r="B2936" t="s">
        <v>14772</v>
      </c>
      <c r="C2936" t="s">
        <v>14773</v>
      </c>
      <c r="D2936" t="s">
        <v>230</v>
      </c>
      <c r="E2936" t="s">
        <v>14774</v>
      </c>
    </row>
    <row r="2937" spans="1:5" x14ac:dyDescent="0.2">
      <c r="A2937" t="s">
        <v>3024</v>
      </c>
      <c r="B2937" t="s">
        <v>3023</v>
      </c>
      <c r="C2937" t="s">
        <v>3022</v>
      </c>
      <c r="D2937" t="s">
        <v>3021</v>
      </c>
      <c r="E2937" t="s">
        <v>3020</v>
      </c>
    </row>
    <row r="2938" spans="1:5" x14ac:dyDescent="0.2">
      <c r="A2938" t="s">
        <v>3019</v>
      </c>
      <c r="B2938" t="s">
        <v>3018</v>
      </c>
      <c r="C2938" t="s">
        <v>3017</v>
      </c>
      <c r="D2938" t="s">
        <v>1180</v>
      </c>
      <c r="E2938" t="s">
        <v>3016</v>
      </c>
    </row>
    <row r="2939" spans="1:5" x14ac:dyDescent="0.2">
      <c r="A2939" t="s">
        <v>3015</v>
      </c>
      <c r="B2939" t="s">
        <v>3014</v>
      </c>
      <c r="C2939" t="s">
        <v>3013</v>
      </c>
      <c r="D2939" t="s">
        <v>282</v>
      </c>
      <c r="E2939" t="s">
        <v>3012</v>
      </c>
    </row>
    <row r="2940" spans="1:5" x14ac:dyDescent="0.2">
      <c r="A2940" t="s">
        <v>3011</v>
      </c>
      <c r="B2940" t="s">
        <v>3010</v>
      </c>
      <c r="C2940" t="s">
        <v>3009</v>
      </c>
      <c r="D2940" t="s">
        <v>692</v>
      </c>
      <c r="E2940" t="s">
        <v>3008</v>
      </c>
    </row>
    <row r="2941" spans="1:5" x14ac:dyDescent="0.2">
      <c r="A2941" t="s">
        <v>3007</v>
      </c>
      <c r="B2941" t="s">
        <v>3006</v>
      </c>
      <c r="C2941" t="s">
        <v>3005</v>
      </c>
      <c r="D2941" t="s">
        <v>3004</v>
      </c>
      <c r="E2941" t="s">
        <v>3003</v>
      </c>
    </row>
    <row r="2942" spans="1:5" x14ac:dyDescent="0.2">
      <c r="A2942" t="s">
        <v>3002</v>
      </c>
      <c r="B2942" t="s">
        <v>3001</v>
      </c>
      <c r="C2942" t="s">
        <v>3000</v>
      </c>
      <c r="D2942" t="s">
        <v>1293</v>
      </c>
      <c r="E2942" t="s">
        <v>2999</v>
      </c>
    </row>
    <row r="2943" spans="1:5" x14ac:dyDescent="0.2">
      <c r="A2943" t="s">
        <v>17497</v>
      </c>
      <c r="B2943" t="s">
        <v>17498</v>
      </c>
      <c r="C2943" t="s">
        <v>17499</v>
      </c>
      <c r="D2943" t="s">
        <v>2245</v>
      </c>
      <c r="E2943" t="s">
        <v>17500</v>
      </c>
    </row>
    <row r="2944" spans="1:5" x14ac:dyDescent="0.2">
      <c r="A2944" t="s">
        <v>2998</v>
      </c>
      <c r="B2944" t="s">
        <v>2997</v>
      </c>
      <c r="C2944" t="s">
        <v>2996</v>
      </c>
      <c r="D2944" t="s">
        <v>1180</v>
      </c>
      <c r="E2944" t="s">
        <v>2995</v>
      </c>
    </row>
    <row r="2945" spans="1:5" x14ac:dyDescent="0.2">
      <c r="A2945" t="s">
        <v>2994</v>
      </c>
      <c r="B2945" t="s">
        <v>2993</v>
      </c>
      <c r="C2945" t="s">
        <v>2992</v>
      </c>
      <c r="D2945" t="s">
        <v>2991</v>
      </c>
      <c r="E2945" t="s">
        <v>2987</v>
      </c>
    </row>
    <row r="2946" spans="1:5" x14ac:dyDescent="0.2">
      <c r="A2946" t="s">
        <v>2990</v>
      </c>
      <c r="B2946" t="s">
        <v>2989</v>
      </c>
      <c r="C2946" t="s">
        <v>2988</v>
      </c>
      <c r="D2946" t="s">
        <v>1880</v>
      </c>
      <c r="E2946" t="s">
        <v>2987</v>
      </c>
    </row>
    <row r="2947" spans="1:5" x14ac:dyDescent="0.2">
      <c r="A2947" t="s">
        <v>2986</v>
      </c>
      <c r="B2947" t="s">
        <v>2985</v>
      </c>
      <c r="C2947" t="s">
        <v>2984</v>
      </c>
      <c r="D2947" t="s">
        <v>2063</v>
      </c>
      <c r="E2947" t="s">
        <v>2983</v>
      </c>
    </row>
    <row r="2948" spans="1:5" x14ac:dyDescent="0.2">
      <c r="A2948" t="s">
        <v>2986</v>
      </c>
      <c r="B2948" t="s">
        <v>14775</v>
      </c>
      <c r="C2948" t="s">
        <v>2984</v>
      </c>
      <c r="D2948" t="s">
        <v>2063</v>
      </c>
      <c r="E2948" t="s">
        <v>2983</v>
      </c>
    </row>
    <row r="2949" spans="1:5" x14ac:dyDescent="0.2">
      <c r="A2949" t="s">
        <v>2982</v>
      </c>
      <c r="B2949" t="s">
        <v>2981</v>
      </c>
      <c r="C2949" t="s">
        <v>2980</v>
      </c>
      <c r="D2949" t="s">
        <v>2979</v>
      </c>
      <c r="E2949" t="s">
        <v>2978</v>
      </c>
    </row>
    <row r="2950" spans="1:5" x14ac:dyDescent="0.2">
      <c r="A2950" t="s">
        <v>2977</v>
      </c>
      <c r="B2950" t="s">
        <v>2976</v>
      </c>
      <c r="C2950" t="s">
        <v>2975</v>
      </c>
      <c r="D2950" t="s">
        <v>163</v>
      </c>
      <c r="E2950" t="s">
        <v>2974</v>
      </c>
    </row>
    <row r="2951" spans="1:5" x14ac:dyDescent="0.2">
      <c r="A2951" t="s">
        <v>2973</v>
      </c>
      <c r="B2951" t="s">
        <v>2972</v>
      </c>
      <c r="C2951" t="s">
        <v>2971</v>
      </c>
      <c r="D2951" t="s">
        <v>926</v>
      </c>
      <c r="E2951" t="s">
        <v>2970</v>
      </c>
    </row>
    <row r="2952" spans="1:5" x14ac:dyDescent="0.2">
      <c r="A2952" t="s">
        <v>2969</v>
      </c>
      <c r="B2952" t="s">
        <v>2968</v>
      </c>
      <c r="C2952" t="s">
        <v>2967</v>
      </c>
      <c r="D2952" t="s">
        <v>2119</v>
      </c>
      <c r="E2952" t="s">
        <v>2966</v>
      </c>
    </row>
    <row r="2953" spans="1:5" x14ac:dyDescent="0.2">
      <c r="A2953" t="s">
        <v>2965</v>
      </c>
      <c r="B2953" t="s">
        <v>2964</v>
      </c>
      <c r="C2953" t="s">
        <v>2963</v>
      </c>
      <c r="D2953" t="s">
        <v>103</v>
      </c>
      <c r="E2953" t="s">
        <v>2962</v>
      </c>
    </row>
    <row r="2954" spans="1:5" x14ac:dyDescent="0.2">
      <c r="A2954" t="s">
        <v>2961</v>
      </c>
      <c r="B2954" t="s">
        <v>2960</v>
      </c>
      <c r="C2954" t="s">
        <v>2959</v>
      </c>
      <c r="D2954" t="s">
        <v>2958</v>
      </c>
      <c r="E2954" t="s">
        <v>2957</v>
      </c>
    </row>
    <row r="2955" spans="1:5" x14ac:dyDescent="0.2">
      <c r="A2955" t="s">
        <v>2956</v>
      </c>
      <c r="B2955" t="s">
        <v>2955</v>
      </c>
      <c r="C2955" t="s">
        <v>2954</v>
      </c>
      <c r="D2955" t="s">
        <v>2953</v>
      </c>
      <c r="E2955" t="s">
        <v>2949</v>
      </c>
    </row>
    <row r="2956" spans="1:5" x14ac:dyDescent="0.2">
      <c r="A2956" t="s">
        <v>2952</v>
      </c>
      <c r="B2956" t="s">
        <v>2951</v>
      </c>
      <c r="C2956" t="s">
        <v>2950</v>
      </c>
      <c r="D2956" t="s">
        <v>147</v>
      </c>
      <c r="E2956" t="s">
        <v>2949</v>
      </c>
    </row>
    <row r="2957" spans="1:5" x14ac:dyDescent="0.2">
      <c r="A2957" t="s">
        <v>2948</v>
      </c>
      <c r="B2957" t="s">
        <v>2947</v>
      </c>
      <c r="C2957" t="s">
        <v>2946</v>
      </c>
      <c r="D2957" t="s">
        <v>133</v>
      </c>
      <c r="E2957" t="s">
        <v>2945</v>
      </c>
    </row>
    <row r="2958" spans="1:5" x14ac:dyDescent="0.2">
      <c r="A2958" t="s">
        <v>2944</v>
      </c>
      <c r="B2958" t="s">
        <v>2943</v>
      </c>
      <c r="C2958" t="s">
        <v>2942</v>
      </c>
      <c r="D2958" t="s">
        <v>2900</v>
      </c>
      <c r="E2958" t="s">
        <v>2941</v>
      </c>
    </row>
    <row r="2959" spans="1:5" x14ac:dyDescent="0.2">
      <c r="A2959" t="s">
        <v>18051</v>
      </c>
      <c r="B2959" t="s">
        <v>18052</v>
      </c>
      <c r="C2959" t="s">
        <v>18053</v>
      </c>
      <c r="D2959" t="s">
        <v>4919</v>
      </c>
      <c r="E2959" t="s">
        <v>18054</v>
      </c>
    </row>
    <row r="2960" spans="1:5" x14ac:dyDescent="0.2">
      <c r="A2960" t="s">
        <v>2940</v>
      </c>
      <c r="B2960" t="s">
        <v>2939</v>
      </c>
      <c r="C2960" t="s">
        <v>2938</v>
      </c>
      <c r="D2960" t="s">
        <v>2632</v>
      </c>
      <c r="E2960" t="s">
        <v>2927</v>
      </c>
    </row>
    <row r="2961" spans="1:5" x14ac:dyDescent="0.2">
      <c r="A2961" t="s">
        <v>2937</v>
      </c>
      <c r="B2961" t="s">
        <v>2936</v>
      </c>
      <c r="C2961" t="s">
        <v>2935</v>
      </c>
      <c r="D2961" t="s">
        <v>2934</v>
      </c>
      <c r="E2961" t="s">
        <v>2927</v>
      </c>
    </row>
    <row r="2962" spans="1:5" x14ac:dyDescent="0.2">
      <c r="A2962" t="s">
        <v>2933</v>
      </c>
      <c r="B2962" t="s">
        <v>2932</v>
      </c>
      <c r="C2962" t="s">
        <v>2931</v>
      </c>
      <c r="D2962" t="s">
        <v>111</v>
      </c>
      <c r="E2962" t="s">
        <v>2927</v>
      </c>
    </row>
    <row r="2963" spans="1:5" x14ac:dyDescent="0.2">
      <c r="A2963" t="s">
        <v>2930</v>
      </c>
      <c r="B2963" t="s">
        <v>2929</v>
      </c>
      <c r="C2963" t="s">
        <v>2928</v>
      </c>
      <c r="D2963" t="s">
        <v>595</v>
      </c>
      <c r="E2963" t="s">
        <v>2927</v>
      </c>
    </row>
    <row r="2964" spans="1:5" x14ac:dyDescent="0.2">
      <c r="A2964" t="s">
        <v>2926</v>
      </c>
      <c r="B2964" t="s">
        <v>2925</v>
      </c>
      <c r="C2964" t="s">
        <v>2924</v>
      </c>
      <c r="D2964" t="s">
        <v>2245</v>
      </c>
      <c r="E2964" t="s">
        <v>2911</v>
      </c>
    </row>
    <row r="2965" spans="1:5" x14ac:dyDescent="0.2">
      <c r="A2965" t="s">
        <v>2923</v>
      </c>
      <c r="B2965" t="s">
        <v>2922</v>
      </c>
      <c r="C2965" t="s">
        <v>2921</v>
      </c>
      <c r="D2965" t="s">
        <v>303</v>
      </c>
      <c r="E2965" t="s">
        <v>2911</v>
      </c>
    </row>
    <row r="2966" spans="1:5" x14ac:dyDescent="0.2">
      <c r="A2966" t="s">
        <v>2920</v>
      </c>
      <c r="B2966" t="s">
        <v>2919</v>
      </c>
      <c r="C2966" t="s">
        <v>2918</v>
      </c>
      <c r="D2966" t="s">
        <v>606</v>
      </c>
      <c r="E2966" t="s">
        <v>2911</v>
      </c>
    </row>
    <row r="2967" spans="1:5" x14ac:dyDescent="0.2">
      <c r="A2967" t="s">
        <v>2917</v>
      </c>
      <c r="B2967" t="s">
        <v>2916</v>
      </c>
      <c r="C2967" t="s">
        <v>2915</v>
      </c>
      <c r="D2967" t="s">
        <v>735</v>
      </c>
      <c r="E2967" t="s">
        <v>2911</v>
      </c>
    </row>
    <row r="2968" spans="1:5" x14ac:dyDescent="0.2">
      <c r="A2968" t="s">
        <v>2914</v>
      </c>
      <c r="B2968" t="s">
        <v>2913</v>
      </c>
      <c r="C2968" t="s">
        <v>2912</v>
      </c>
      <c r="D2968" t="s">
        <v>367</v>
      </c>
      <c r="E2968" t="s">
        <v>2911</v>
      </c>
    </row>
    <row r="2969" spans="1:5" x14ac:dyDescent="0.2">
      <c r="A2969" t="s">
        <v>2910</v>
      </c>
      <c r="B2969" t="s">
        <v>2909</v>
      </c>
      <c r="C2969" t="s">
        <v>2908</v>
      </c>
      <c r="D2969" t="s">
        <v>634</v>
      </c>
      <c r="E2969" t="s">
        <v>2904</v>
      </c>
    </row>
    <row r="2970" spans="1:5" x14ac:dyDescent="0.2">
      <c r="A2970" t="s">
        <v>2907</v>
      </c>
      <c r="B2970" t="s">
        <v>2906</v>
      </c>
      <c r="C2970" t="s">
        <v>2905</v>
      </c>
      <c r="D2970" t="s">
        <v>248</v>
      </c>
      <c r="E2970" t="s">
        <v>2904</v>
      </c>
    </row>
    <row r="2971" spans="1:5" x14ac:dyDescent="0.2">
      <c r="A2971" t="s">
        <v>2903</v>
      </c>
      <c r="B2971" t="s">
        <v>2902</v>
      </c>
      <c r="C2971" t="s">
        <v>2901</v>
      </c>
      <c r="D2971" t="s">
        <v>2900</v>
      </c>
      <c r="E2971" t="s">
        <v>2899</v>
      </c>
    </row>
    <row r="2972" spans="1:5" x14ac:dyDescent="0.2">
      <c r="A2972" t="s">
        <v>2898</v>
      </c>
      <c r="B2972" t="s">
        <v>2897</v>
      </c>
      <c r="C2972" t="s">
        <v>2896</v>
      </c>
      <c r="D2972" t="s">
        <v>1913</v>
      </c>
      <c r="E2972" t="s">
        <v>2895</v>
      </c>
    </row>
    <row r="2973" spans="1:5" x14ac:dyDescent="0.2">
      <c r="A2973" t="s">
        <v>2894</v>
      </c>
      <c r="B2973" t="s">
        <v>2893</v>
      </c>
      <c r="C2973" t="s">
        <v>2892</v>
      </c>
      <c r="D2973" t="s">
        <v>555</v>
      </c>
      <c r="E2973" t="s">
        <v>2891</v>
      </c>
    </row>
    <row r="2974" spans="1:5" x14ac:dyDescent="0.2">
      <c r="A2974" t="s">
        <v>14776</v>
      </c>
      <c r="B2974" t="s">
        <v>14459</v>
      </c>
      <c r="C2974" t="s">
        <v>14460</v>
      </c>
      <c r="D2974" t="s">
        <v>794</v>
      </c>
      <c r="E2974" t="s">
        <v>2891</v>
      </c>
    </row>
    <row r="2975" spans="1:5" x14ac:dyDescent="0.2">
      <c r="A2975" t="s">
        <v>2890</v>
      </c>
      <c r="B2975" t="s">
        <v>2889</v>
      </c>
      <c r="C2975" t="s">
        <v>2888</v>
      </c>
      <c r="D2975" t="s">
        <v>794</v>
      </c>
      <c r="E2975" t="s">
        <v>2887</v>
      </c>
    </row>
    <row r="2976" spans="1:5" x14ac:dyDescent="0.2">
      <c r="A2976" t="s">
        <v>2886</v>
      </c>
      <c r="B2976" t="s">
        <v>2885</v>
      </c>
      <c r="C2976" t="s">
        <v>2884</v>
      </c>
      <c r="D2976" t="s">
        <v>123</v>
      </c>
      <c r="E2976" t="s">
        <v>2883</v>
      </c>
    </row>
    <row r="2977" spans="1:5" x14ac:dyDescent="0.2">
      <c r="A2977" t="s">
        <v>2882</v>
      </c>
      <c r="B2977" t="s">
        <v>2881</v>
      </c>
      <c r="C2977" t="s">
        <v>2880</v>
      </c>
      <c r="D2977" t="s">
        <v>2879</v>
      </c>
      <c r="E2977" t="s">
        <v>2878</v>
      </c>
    </row>
    <row r="2978" spans="1:5" x14ac:dyDescent="0.2">
      <c r="A2978" t="s">
        <v>2877</v>
      </c>
      <c r="B2978" t="s">
        <v>2876</v>
      </c>
      <c r="C2978" t="s">
        <v>2875</v>
      </c>
      <c r="D2978" t="s">
        <v>1608</v>
      </c>
      <c r="E2978" t="s">
        <v>2874</v>
      </c>
    </row>
    <row r="2979" spans="1:5" x14ac:dyDescent="0.2">
      <c r="A2979" t="s">
        <v>2873</v>
      </c>
      <c r="B2979" t="s">
        <v>2872</v>
      </c>
      <c r="C2979" t="s">
        <v>2871</v>
      </c>
      <c r="D2979" t="s">
        <v>706</v>
      </c>
      <c r="E2979" t="s">
        <v>2870</v>
      </c>
    </row>
    <row r="2980" spans="1:5" x14ac:dyDescent="0.2">
      <c r="A2980" t="s">
        <v>14374</v>
      </c>
      <c r="B2980" t="s">
        <v>14375</v>
      </c>
      <c r="C2980" t="s">
        <v>14462</v>
      </c>
      <c r="D2980" t="s">
        <v>3251</v>
      </c>
      <c r="E2980" t="s">
        <v>2870</v>
      </c>
    </row>
    <row r="2981" spans="1:5" x14ac:dyDescent="0.2">
      <c r="A2981" t="s">
        <v>14374</v>
      </c>
      <c r="B2981" t="s">
        <v>14461</v>
      </c>
      <c r="C2981" t="s">
        <v>14462</v>
      </c>
      <c r="D2981" t="s">
        <v>3251</v>
      </c>
      <c r="E2981" t="s">
        <v>2870</v>
      </c>
    </row>
    <row r="2982" spans="1:5" x14ac:dyDescent="0.2">
      <c r="A2982" t="s">
        <v>14374</v>
      </c>
      <c r="B2982" t="s">
        <v>14463</v>
      </c>
      <c r="C2982" t="s">
        <v>14462</v>
      </c>
      <c r="D2982" t="s">
        <v>3251</v>
      </c>
      <c r="E2982" t="s">
        <v>2870</v>
      </c>
    </row>
    <row r="2983" spans="1:5" x14ac:dyDescent="0.2">
      <c r="A2983" t="s">
        <v>17105</v>
      </c>
      <c r="B2983" t="s">
        <v>14777</v>
      </c>
      <c r="C2983" t="s">
        <v>14778</v>
      </c>
      <c r="D2983" t="s">
        <v>1180</v>
      </c>
      <c r="E2983" t="s">
        <v>7201</v>
      </c>
    </row>
    <row r="2984" spans="1:5" x14ac:dyDescent="0.2">
      <c r="A2984" t="s">
        <v>2869</v>
      </c>
      <c r="B2984" t="s">
        <v>2868</v>
      </c>
      <c r="C2984" t="s">
        <v>2867</v>
      </c>
      <c r="D2984" t="s">
        <v>2866</v>
      </c>
      <c r="E2984" t="s">
        <v>2865</v>
      </c>
    </row>
    <row r="2985" spans="1:5" x14ac:dyDescent="0.2">
      <c r="A2985" t="s">
        <v>2864</v>
      </c>
      <c r="B2985" t="s">
        <v>2863</v>
      </c>
      <c r="C2985" t="s">
        <v>2862</v>
      </c>
      <c r="D2985" t="s">
        <v>2861</v>
      </c>
      <c r="E2985" t="s">
        <v>2860</v>
      </c>
    </row>
    <row r="2986" spans="1:5" x14ac:dyDescent="0.2">
      <c r="A2986" t="s">
        <v>2859</v>
      </c>
      <c r="B2986" t="s">
        <v>2858</v>
      </c>
      <c r="C2986" t="s">
        <v>2857</v>
      </c>
      <c r="D2986" t="s">
        <v>405</v>
      </c>
      <c r="E2986" t="s">
        <v>2856</v>
      </c>
    </row>
    <row r="2987" spans="1:5" x14ac:dyDescent="0.2">
      <c r="A2987" t="s">
        <v>2855</v>
      </c>
      <c r="B2987" t="s">
        <v>2854</v>
      </c>
      <c r="C2987" t="s">
        <v>2853</v>
      </c>
      <c r="D2987" t="s">
        <v>2852</v>
      </c>
      <c r="E2987" t="s">
        <v>2851</v>
      </c>
    </row>
    <row r="2988" spans="1:5" x14ac:dyDescent="0.2">
      <c r="A2988" t="s">
        <v>2850</v>
      </c>
      <c r="B2988" t="s">
        <v>2849</v>
      </c>
      <c r="C2988" t="s">
        <v>2848</v>
      </c>
      <c r="D2988" t="s">
        <v>367</v>
      </c>
      <c r="E2988" t="s">
        <v>2847</v>
      </c>
    </row>
    <row r="2989" spans="1:5" x14ac:dyDescent="0.2">
      <c r="A2989" t="s">
        <v>2846</v>
      </c>
      <c r="B2989" t="s">
        <v>2845</v>
      </c>
      <c r="C2989" t="s">
        <v>2844</v>
      </c>
      <c r="D2989" t="s">
        <v>891</v>
      </c>
      <c r="E2989" t="s">
        <v>2843</v>
      </c>
    </row>
    <row r="2990" spans="1:5" x14ac:dyDescent="0.2">
      <c r="A2990" t="s">
        <v>2842</v>
      </c>
      <c r="B2990" t="s">
        <v>2841</v>
      </c>
      <c r="C2990" t="s">
        <v>2840</v>
      </c>
      <c r="D2990" t="s">
        <v>777</v>
      </c>
      <c r="E2990" t="s">
        <v>2839</v>
      </c>
    </row>
    <row r="2991" spans="1:5" x14ac:dyDescent="0.2">
      <c r="A2991" t="s">
        <v>2838</v>
      </c>
      <c r="B2991" t="s">
        <v>2837</v>
      </c>
      <c r="C2991" t="s">
        <v>2836</v>
      </c>
      <c r="D2991" t="s">
        <v>127</v>
      </c>
      <c r="E2991" t="s">
        <v>2835</v>
      </c>
    </row>
    <row r="2992" spans="1:5" x14ac:dyDescent="0.2">
      <c r="A2992" t="s">
        <v>2834</v>
      </c>
      <c r="B2992" t="s">
        <v>2833</v>
      </c>
      <c r="C2992" t="s">
        <v>2832</v>
      </c>
      <c r="D2992" t="s">
        <v>235</v>
      </c>
      <c r="E2992" t="s">
        <v>2825</v>
      </c>
    </row>
    <row r="2993" spans="1:5" x14ac:dyDescent="0.2">
      <c r="A2993" t="s">
        <v>2831</v>
      </c>
      <c r="B2993" t="s">
        <v>2830</v>
      </c>
      <c r="C2993" t="s">
        <v>2829</v>
      </c>
      <c r="D2993" t="s">
        <v>1933</v>
      </c>
      <c r="E2993" t="s">
        <v>2825</v>
      </c>
    </row>
    <row r="2994" spans="1:5" x14ac:dyDescent="0.2">
      <c r="A2994" t="s">
        <v>2828</v>
      </c>
      <c r="B2994" t="s">
        <v>2827</v>
      </c>
      <c r="C2994" t="s">
        <v>2826</v>
      </c>
      <c r="D2994" t="s">
        <v>129</v>
      </c>
      <c r="E2994" t="s">
        <v>2825</v>
      </c>
    </row>
    <row r="2995" spans="1:5" x14ac:dyDescent="0.2">
      <c r="A2995" t="s">
        <v>2824</v>
      </c>
      <c r="B2995" t="s">
        <v>2823</v>
      </c>
      <c r="C2995" t="s">
        <v>2822</v>
      </c>
      <c r="D2995" t="s">
        <v>634</v>
      </c>
      <c r="E2995" t="s">
        <v>2821</v>
      </c>
    </row>
    <row r="2996" spans="1:5" x14ac:dyDescent="0.2">
      <c r="A2996" t="s">
        <v>2820</v>
      </c>
      <c r="B2996" t="s">
        <v>2819</v>
      </c>
      <c r="C2996" t="s">
        <v>2818</v>
      </c>
      <c r="D2996" t="s">
        <v>2817</v>
      </c>
      <c r="E2996" t="s">
        <v>2816</v>
      </c>
    </row>
    <row r="2997" spans="1:5" x14ac:dyDescent="0.2">
      <c r="A2997" t="s">
        <v>2815</v>
      </c>
      <c r="B2997" t="s">
        <v>2814</v>
      </c>
      <c r="C2997" t="s">
        <v>2813</v>
      </c>
      <c r="D2997" t="s">
        <v>669</v>
      </c>
      <c r="E2997" t="s">
        <v>2812</v>
      </c>
    </row>
    <row r="2998" spans="1:5" x14ac:dyDescent="0.2">
      <c r="A2998" t="s">
        <v>2811</v>
      </c>
      <c r="B2998" t="s">
        <v>2810</v>
      </c>
      <c r="C2998" t="s">
        <v>2809</v>
      </c>
      <c r="D2998" t="s">
        <v>2808</v>
      </c>
      <c r="E2998" t="s">
        <v>2807</v>
      </c>
    </row>
    <row r="2999" spans="1:5" x14ac:dyDescent="0.2">
      <c r="A2999" t="s">
        <v>2806</v>
      </c>
      <c r="B2999" t="s">
        <v>2805</v>
      </c>
      <c r="C2999" t="s">
        <v>2804</v>
      </c>
      <c r="D2999" t="s">
        <v>438</v>
      </c>
      <c r="E2999" t="s">
        <v>2803</v>
      </c>
    </row>
    <row r="3000" spans="1:5" x14ac:dyDescent="0.2">
      <c r="A3000" t="s">
        <v>2794</v>
      </c>
      <c r="B3000" t="s">
        <v>2793</v>
      </c>
      <c r="C3000" t="s">
        <v>2792</v>
      </c>
      <c r="D3000" t="s">
        <v>103</v>
      </c>
      <c r="E3000" t="s">
        <v>2791</v>
      </c>
    </row>
    <row r="3001" spans="1:5" x14ac:dyDescent="0.2">
      <c r="A3001" t="s">
        <v>2790</v>
      </c>
      <c r="B3001" t="s">
        <v>2789</v>
      </c>
      <c r="C3001" t="s">
        <v>2788</v>
      </c>
      <c r="D3001" t="s">
        <v>655</v>
      </c>
      <c r="E3001" t="s">
        <v>2787</v>
      </c>
    </row>
    <row r="3002" spans="1:5" x14ac:dyDescent="0.2">
      <c r="A3002" t="s">
        <v>2783</v>
      </c>
      <c r="B3002" t="s">
        <v>2782</v>
      </c>
      <c r="C3002" t="s">
        <v>2781</v>
      </c>
      <c r="D3002" t="s">
        <v>2780</v>
      </c>
      <c r="E3002" t="s">
        <v>2779</v>
      </c>
    </row>
    <row r="3003" spans="1:5" x14ac:dyDescent="0.2">
      <c r="A3003" t="s">
        <v>2778</v>
      </c>
      <c r="B3003" t="s">
        <v>2777</v>
      </c>
      <c r="C3003" t="s">
        <v>2776</v>
      </c>
      <c r="D3003" t="s">
        <v>2775</v>
      </c>
      <c r="E3003" t="s">
        <v>2774</v>
      </c>
    </row>
    <row r="3004" spans="1:5" x14ac:dyDescent="0.2">
      <c r="A3004" t="s">
        <v>2773</v>
      </c>
      <c r="B3004" t="s">
        <v>2772</v>
      </c>
      <c r="C3004" t="s">
        <v>2771</v>
      </c>
      <c r="D3004" t="s">
        <v>1485</v>
      </c>
      <c r="E3004" t="s">
        <v>2770</v>
      </c>
    </row>
    <row r="3005" spans="1:5" x14ac:dyDescent="0.2">
      <c r="A3005" t="s">
        <v>2769</v>
      </c>
      <c r="B3005" t="s">
        <v>2768</v>
      </c>
      <c r="C3005" t="s">
        <v>2767</v>
      </c>
      <c r="D3005" t="s">
        <v>2766</v>
      </c>
      <c r="E3005" t="s">
        <v>2765</v>
      </c>
    </row>
    <row r="3006" spans="1:5" x14ac:dyDescent="0.2">
      <c r="A3006" t="s">
        <v>2764</v>
      </c>
      <c r="B3006" t="s">
        <v>2763</v>
      </c>
      <c r="C3006" t="s">
        <v>2762</v>
      </c>
      <c r="D3006" t="s">
        <v>367</v>
      </c>
      <c r="E3006" t="s">
        <v>2761</v>
      </c>
    </row>
    <row r="3007" spans="1:5" x14ac:dyDescent="0.2">
      <c r="A3007" t="s">
        <v>2760</v>
      </c>
      <c r="B3007" t="s">
        <v>2759</v>
      </c>
      <c r="C3007" t="s">
        <v>2758</v>
      </c>
      <c r="D3007" t="s">
        <v>692</v>
      </c>
      <c r="E3007" t="s">
        <v>2757</v>
      </c>
    </row>
    <row r="3008" spans="1:5" x14ac:dyDescent="0.2">
      <c r="A3008" t="s">
        <v>2756</v>
      </c>
      <c r="B3008" t="s">
        <v>2755</v>
      </c>
      <c r="C3008" t="s">
        <v>2754</v>
      </c>
      <c r="D3008" t="s">
        <v>2753</v>
      </c>
      <c r="E3008" t="s">
        <v>2752</v>
      </c>
    </row>
    <row r="3009" spans="1:5" x14ac:dyDescent="0.2">
      <c r="A3009" t="s">
        <v>2751</v>
      </c>
      <c r="B3009" t="s">
        <v>2750</v>
      </c>
      <c r="C3009" t="s">
        <v>2749</v>
      </c>
      <c r="D3009" t="s">
        <v>555</v>
      </c>
      <c r="E3009" t="s">
        <v>2748</v>
      </c>
    </row>
    <row r="3010" spans="1:5" x14ac:dyDescent="0.2">
      <c r="A3010" t="s">
        <v>2747</v>
      </c>
      <c r="B3010" t="s">
        <v>2746</v>
      </c>
      <c r="C3010" t="s">
        <v>2745</v>
      </c>
      <c r="D3010" t="s">
        <v>147</v>
      </c>
      <c r="E3010" t="s">
        <v>2741</v>
      </c>
    </row>
    <row r="3011" spans="1:5" x14ac:dyDescent="0.2">
      <c r="A3011" t="s">
        <v>2744</v>
      </c>
      <c r="B3011" t="s">
        <v>2743</v>
      </c>
      <c r="C3011" t="s">
        <v>2742</v>
      </c>
      <c r="D3011" t="s">
        <v>2106</v>
      </c>
      <c r="E3011" t="s">
        <v>2741</v>
      </c>
    </row>
    <row r="3012" spans="1:5" x14ac:dyDescent="0.2">
      <c r="A3012" t="s">
        <v>17106</v>
      </c>
      <c r="B3012" t="s">
        <v>2740</v>
      </c>
      <c r="C3012" t="s">
        <v>2739</v>
      </c>
      <c r="D3012" t="s">
        <v>2738</v>
      </c>
      <c r="E3012" t="s">
        <v>2733</v>
      </c>
    </row>
    <row r="3013" spans="1:5" x14ac:dyDescent="0.2">
      <c r="A3013" t="s">
        <v>2737</v>
      </c>
      <c r="B3013" t="s">
        <v>2736</v>
      </c>
      <c r="C3013" t="s">
        <v>2735</v>
      </c>
      <c r="D3013" t="s">
        <v>2734</v>
      </c>
      <c r="E3013" t="s">
        <v>2733</v>
      </c>
    </row>
    <row r="3014" spans="1:5" x14ac:dyDescent="0.2">
      <c r="A3014" t="s">
        <v>2732</v>
      </c>
      <c r="B3014" t="s">
        <v>2731</v>
      </c>
      <c r="C3014" t="s">
        <v>2730</v>
      </c>
      <c r="D3014" t="s">
        <v>2729</v>
      </c>
      <c r="E3014" t="s">
        <v>2724</v>
      </c>
    </row>
    <row r="3015" spans="1:5" x14ac:dyDescent="0.2">
      <c r="A3015" t="s">
        <v>2728</v>
      </c>
      <c r="B3015" t="s">
        <v>2727</v>
      </c>
      <c r="C3015" t="s">
        <v>2726</v>
      </c>
      <c r="D3015" t="s">
        <v>2725</v>
      </c>
      <c r="E3015" t="s">
        <v>2724</v>
      </c>
    </row>
    <row r="3016" spans="1:5" x14ac:dyDescent="0.2">
      <c r="A3016" t="s">
        <v>2723</v>
      </c>
      <c r="B3016" t="s">
        <v>2722</v>
      </c>
      <c r="C3016" t="s">
        <v>2721</v>
      </c>
      <c r="D3016" t="s">
        <v>557</v>
      </c>
      <c r="E3016" t="s">
        <v>2720</v>
      </c>
    </row>
    <row r="3017" spans="1:5" x14ac:dyDescent="0.2">
      <c r="A3017" t="s">
        <v>2719</v>
      </c>
      <c r="B3017" t="s">
        <v>2718</v>
      </c>
      <c r="C3017" t="s">
        <v>2717</v>
      </c>
      <c r="D3017" t="s">
        <v>315</v>
      </c>
      <c r="E3017" t="s">
        <v>2716</v>
      </c>
    </row>
    <row r="3018" spans="1:5" x14ac:dyDescent="0.2">
      <c r="A3018" t="s">
        <v>2715</v>
      </c>
      <c r="B3018" t="s">
        <v>2714</v>
      </c>
      <c r="C3018" t="s">
        <v>2713</v>
      </c>
      <c r="D3018" t="s">
        <v>539</v>
      </c>
      <c r="E3018" t="s">
        <v>2710</v>
      </c>
    </row>
    <row r="3019" spans="1:5" x14ac:dyDescent="0.2">
      <c r="A3019" t="s">
        <v>17296</v>
      </c>
      <c r="B3019" t="s">
        <v>2712</v>
      </c>
      <c r="C3019" t="s">
        <v>2711</v>
      </c>
      <c r="D3019" t="s">
        <v>482</v>
      </c>
      <c r="E3019" t="s">
        <v>2710</v>
      </c>
    </row>
    <row r="3020" spans="1:5" x14ac:dyDescent="0.2">
      <c r="A3020" t="s">
        <v>2709</v>
      </c>
      <c r="B3020" t="s">
        <v>2708</v>
      </c>
      <c r="C3020" t="s">
        <v>2707</v>
      </c>
      <c r="D3020" t="s">
        <v>482</v>
      </c>
      <c r="E3020" t="s">
        <v>2706</v>
      </c>
    </row>
    <row r="3021" spans="1:5" x14ac:dyDescent="0.2">
      <c r="A3021" t="s">
        <v>2705</v>
      </c>
      <c r="B3021" t="s">
        <v>2704</v>
      </c>
      <c r="C3021" t="s">
        <v>2703</v>
      </c>
      <c r="D3021" t="s">
        <v>107</v>
      </c>
      <c r="E3021" t="s">
        <v>2702</v>
      </c>
    </row>
    <row r="3022" spans="1:5" x14ac:dyDescent="0.2">
      <c r="A3022" t="s">
        <v>2701</v>
      </c>
      <c r="B3022" t="s">
        <v>2700</v>
      </c>
      <c r="C3022" t="s">
        <v>2699</v>
      </c>
      <c r="D3022" t="s">
        <v>1367</v>
      </c>
      <c r="E3022" t="s">
        <v>2698</v>
      </c>
    </row>
    <row r="3023" spans="1:5" x14ac:dyDescent="0.2">
      <c r="A3023" t="s">
        <v>2697</v>
      </c>
      <c r="B3023" t="s">
        <v>2696</v>
      </c>
      <c r="C3023" t="s">
        <v>2695</v>
      </c>
      <c r="D3023" t="s">
        <v>2548</v>
      </c>
      <c r="E3023" t="s">
        <v>2694</v>
      </c>
    </row>
    <row r="3024" spans="1:5" x14ac:dyDescent="0.2">
      <c r="A3024" t="s">
        <v>2693</v>
      </c>
      <c r="B3024" t="s">
        <v>2692</v>
      </c>
      <c r="C3024" t="s">
        <v>2691</v>
      </c>
      <c r="D3024" t="s">
        <v>2172</v>
      </c>
      <c r="E3024" t="s">
        <v>2690</v>
      </c>
    </row>
    <row r="3025" spans="1:5" x14ac:dyDescent="0.2">
      <c r="A3025" t="s">
        <v>2685</v>
      </c>
      <c r="B3025" t="s">
        <v>2684</v>
      </c>
      <c r="C3025" t="s">
        <v>2683</v>
      </c>
      <c r="D3025" t="s">
        <v>606</v>
      </c>
      <c r="E3025" t="s">
        <v>2682</v>
      </c>
    </row>
    <row r="3026" spans="1:5" x14ac:dyDescent="0.2">
      <c r="A3026" t="s">
        <v>2681</v>
      </c>
      <c r="B3026" t="s">
        <v>2680</v>
      </c>
      <c r="C3026" t="s">
        <v>2679</v>
      </c>
      <c r="D3026" t="s">
        <v>1238</v>
      </c>
      <c r="E3026" t="s">
        <v>2678</v>
      </c>
    </row>
    <row r="3027" spans="1:5" x14ac:dyDescent="0.2">
      <c r="A3027" t="s">
        <v>2677</v>
      </c>
      <c r="B3027" t="s">
        <v>2676</v>
      </c>
      <c r="C3027" t="s">
        <v>2675</v>
      </c>
      <c r="D3027" t="s">
        <v>2674</v>
      </c>
      <c r="E3027" t="s">
        <v>2673</v>
      </c>
    </row>
    <row r="3028" spans="1:5" x14ac:dyDescent="0.2">
      <c r="A3028" t="s">
        <v>2672</v>
      </c>
      <c r="B3028" t="s">
        <v>2671</v>
      </c>
      <c r="C3028" t="s">
        <v>2670</v>
      </c>
      <c r="D3028" t="s">
        <v>629</v>
      </c>
      <c r="E3028" t="s">
        <v>2669</v>
      </c>
    </row>
    <row r="3029" spans="1:5" x14ac:dyDescent="0.2">
      <c r="A3029" t="s">
        <v>2668</v>
      </c>
      <c r="B3029" t="s">
        <v>2667</v>
      </c>
      <c r="C3029" t="s">
        <v>2666</v>
      </c>
      <c r="D3029" t="s">
        <v>524</v>
      </c>
      <c r="E3029" t="s">
        <v>2665</v>
      </c>
    </row>
    <row r="3030" spans="1:5" x14ac:dyDescent="0.2">
      <c r="A3030" t="s">
        <v>2660</v>
      </c>
      <c r="B3030" t="s">
        <v>2659</v>
      </c>
      <c r="C3030" t="s">
        <v>2658</v>
      </c>
      <c r="D3030" t="s">
        <v>123</v>
      </c>
      <c r="E3030" t="s">
        <v>2657</v>
      </c>
    </row>
    <row r="3031" spans="1:5" x14ac:dyDescent="0.2">
      <c r="A3031" t="s">
        <v>17107</v>
      </c>
      <c r="B3031" t="s">
        <v>17108</v>
      </c>
      <c r="C3031" t="s">
        <v>17109</v>
      </c>
      <c r="D3031" t="s">
        <v>595</v>
      </c>
      <c r="E3031" t="s">
        <v>17110</v>
      </c>
    </row>
    <row r="3032" spans="1:5" x14ac:dyDescent="0.2">
      <c r="A3032" t="s">
        <v>2656</v>
      </c>
      <c r="B3032" t="s">
        <v>2655</v>
      </c>
      <c r="C3032" t="s">
        <v>2654</v>
      </c>
      <c r="D3032" t="s">
        <v>2653</v>
      </c>
      <c r="E3032" t="s">
        <v>2652</v>
      </c>
    </row>
    <row r="3033" spans="1:5" x14ac:dyDescent="0.2">
      <c r="A3033" t="s">
        <v>2651</v>
      </c>
      <c r="B3033" t="s">
        <v>2650</v>
      </c>
      <c r="C3033" t="s">
        <v>2649</v>
      </c>
      <c r="D3033" t="s">
        <v>1061</v>
      </c>
      <c r="E3033" t="s">
        <v>2648</v>
      </c>
    </row>
    <row r="3034" spans="1:5" x14ac:dyDescent="0.2">
      <c r="A3034" t="s">
        <v>2646</v>
      </c>
      <c r="B3034" t="s">
        <v>2645</v>
      </c>
      <c r="C3034" t="s">
        <v>2644</v>
      </c>
      <c r="D3034" t="s">
        <v>282</v>
      </c>
      <c r="E3034" t="s">
        <v>2643</v>
      </c>
    </row>
    <row r="3035" spans="1:5" x14ac:dyDescent="0.2">
      <c r="A3035" t="s">
        <v>2642</v>
      </c>
      <c r="B3035" t="s">
        <v>2641</v>
      </c>
      <c r="C3035" t="s">
        <v>2640</v>
      </c>
      <c r="D3035" t="s">
        <v>706</v>
      </c>
      <c r="E3035" t="s">
        <v>2547</v>
      </c>
    </row>
    <row r="3036" spans="1:5" x14ac:dyDescent="0.2">
      <c r="A3036" t="s">
        <v>2639</v>
      </c>
      <c r="B3036" t="s">
        <v>2638</v>
      </c>
      <c r="C3036" t="s">
        <v>2637</v>
      </c>
      <c r="D3036" t="s">
        <v>2636</v>
      </c>
      <c r="E3036" t="s">
        <v>2547</v>
      </c>
    </row>
    <row r="3037" spans="1:5" x14ac:dyDescent="0.2">
      <c r="A3037" t="s">
        <v>2635</v>
      </c>
      <c r="B3037" t="s">
        <v>2634</v>
      </c>
      <c r="C3037" t="s">
        <v>2633</v>
      </c>
      <c r="D3037" t="s">
        <v>2632</v>
      </c>
      <c r="E3037" t="s">
        <v>2547</v>
      </c>
    </row>
    <row r="3038" spans="1:5" x14ac:dyDescent="0.2">
      <c r="A3038" t="s">
        <v>2631</v>
      </c>
      <c r="B3038" t="s">
        <v>2630</v>
      </c>
      <c r="C3038" t="s">
        <v>2629</v>
      </c>
      <c r="D3038" t="s">
        <v>2628</v>
      </c>
      <c r="E3038" t="s">
        <v>2547</v>
      </c>
    </row>
    <row r="3039" spans="1:5" x14ac:dyDescent="0.2">
      <c r="A3039" t="s">
        <v>2627</v>
      </c>
      <c r="B3039" t="s">
        <v>2626</v>
      </c>
      <c r="C3039" t="s">
        <v>2625</v>
      </c>
      <c r="D3039" t="s">
        <v>1499</v>
      </c>
      <c r="E3039" t="s">
        <v>2547</v>
      </c>
    </row>
    <row r="3040" spans="1:5" x14ac:dyDescent="0.2">
      <c r="A3040" t="s">
        <v>2624</v>
      </c>
      <c r="B3040" t="s">
        <v>2623</v>
      </c>
      <c r="C3040" t="s">
        <v>2622</v>
      </c>
      <c r="D3040" t="s">
        <v>2621</v>
      </c>
      <c r="E3040" t="s">
        <v>2547</v>
      </c>
    </row>
    <row r="3041" spans="1:5" x14ac:dyDescent="0.2">
      <c r="A3041" t="s">
        <v>2620</v>
      </c>
      <c r="B3041" t="s">
        <v>2619</v>
      </c>
      <c r="C3041" t="s">
        <v>2618</v>
      </c>
      <c r="D3041" t="s">
        <v>2617</v>
      </c>
      <c r="E3041" t="s">
        <v>2547</v>
      </c>
    </row>
    <row r="3042" spans="1:5" x14ac:dyDescent="0.2">
      <c r="A3042" t="s">
        <v>2616</v>
      </c>
      <c r="B3042" t="s">
        <v>2615</v>
      </c>
      <c r="C3042" t="s">
        <v>2614</v>
      </c>
      <c r="D3042" t="s">
        <v>438</v>
      </c>
      <c r="E3042" t="s">
        <v>2547</v>
      </c>
    </row>
    <row r="3043" spans="1:5" x14ac:dyDescent="0.2">
      <c r="A3043" t="s">
        <v>2613</v>
      </c>
      <c r="B3043" t="s">
        <v>2612</v>
      </c>
      <c r="C3043" t="s">
        <v>2611</v>
      </c>
      <c r="D3043" t="s">
        <v>2610</v>
      </c>
      <c r="E3043" t="s">
        <v>2547</v>
      </c>
    </row>
    <row r="3044" spans="1:5" x14ac:dyDescent="0.2">
      <c r="A3044" t="s">
        <v>2609</v>
      </c>
      <c r="B3044" t="s">
        <v>2608</v>
      </c>
      <c r="C3044" t="s">
        <v>2607</v>
      </c>
      <c r="D3044" t="s">
        <v>2606</v>
      </c>
      <c r="E3044" t="s">
        <v>2547</v>
      </c>
    </row>
    <row r="3045" spans="1:5" x14ac:dyDescent="0.2">
      <c r="A3045" t="s">
        <v>2605</v>
      </c>
      <c r="B3045" t="s">
        <v>2604</v>
      </c>
      <c r="C3045" t="s">
        <v>17297</v>
      </c>
      <c r="D3045" t="s">
        <v>147</v>
      </c>
      <c r="E3045" t="s">
        <v>2547</v>
      </c>
    </row>
    <row r="3046" spans="1:5" x14ac:dyDescent="0.2">
      <c r="A3046" t="s">
        <v>2603</v>
      </c>
      <c r="B3046" t="s">
        <v>2602</v>
      </c>
      <c r="C3046" t="s">
        <v>2601</v>
      </c>
      <c r="D3046" t="s">
        <v>2600</v>
      </c>
      <c r="E3046" t="s">
        <v>2547</v>
      </c>
    </row>
    <row r="3047" spans="1:5" x14ac:dyDescent="0.2">
      <c r="A3047" t="s">
        <v>2599</v>
      </c>
      <c r="B3047" t="s">
        <v>2598</v>
      </c>
      <c r="C3047" t="s">
        <v>2597</v>
      </c>
      <c r="D3047" t="s">
        <v>2596</v>
      </c>
      <c r="E3047" t="s">
        <v>2547</v>
      </c>
    </row>
    <row r="3048" spans="1:5" x14ac:dyDescent="0.2">
      <c r="A3048" t="s">
        <v>2595</v>
      </c>
      <c r="B3048" t="s">
        <v>2594</v>
      </c>
      <c r="C3048" t="s">
        <v>2593</v>
      </c>
      <c r="D3048" t="s">
        <v>2592</v>
      </c>
      <c r="E3048" t="s">
        <v>2547</v>
      </c>
    </row>
    <row r="3049" spans="1:5" x14ac:dyDescent="0.2">
      <c r="A3049" t="s">
        <v>2591</v>
      </c>
      <c r="B3049" t="s">
        <v>2590</v>
      </c>
      <c r="C3049" t="s">
        <v>2589</v>
      </c>
      <c r="D3049" t="s">
        <v>2588</v>
      </c>
      <c r="E3049" t="s">
        <v>2547</v>
      </c>
    </row>
    <row r="3050" spans="1:5" x14ac:dyDescent="0.2">
      <c r="A3050" t="s">
        <v>2587</v>
      </c>
      <c r="B3050" t="s">
        <v>2586</v>
      </c>
      <c r="C3050" t="s">
        <v>2585</v>
      </c>
      <c r="D3050" t="s">
        <v>2584</v>
      </c>
      <c r="E3050" t="s">
        <v>2547</v>
      </c>
    </row>
    <row r="3051" spans="1:5" x14ac:dyDescent="0.2">
      <c r="A3051" t="s">
        <v>2583</v>
      </c>
      <c r="B3051" t="s">
        <v>2582</v>
      </c>
      <c r="C3051" t="s">
        <v>2581</v>
      </c>
      <c r="D3051" t="s">
        <v>2580</v>
      </c>
      <c r="E3051" t="s">
        <v>2547</v>
      </c>
    </row>
    <row r="3052" spans="1:5" x14ac:dyDescent="0.2">
      <c r="A3052" t="s">
        <v>2576</v>
      </c>
      <c r="B3052" t="s">
        <v>2575</v>
      </c>
      <c r="C3052" t="s">
        <v>2574</v>
      </c>
      <c r="D3052" t="s">
        <v>94</v>
      </c>
      <c r="E3052" t="s">
        <v>2547</v>
      </c>
    </row>
    <row r="3053" spans="1:5" x14ac:dyDescent="0.2">
      <c r="A3053" t="s">
        <v>2573</v>
      </c>
      <c r="B3053" t="s">
        <v>2572</v>
      </c>
      <c r="C3053" t="s">
        <v>2571</v>
      </c>
      <c r="D3053" t="s">
        <v>1170</v>
      </c>
      <c r="E3053" t="s">
        <v>2547</v>
      </c>
    </row>
    <row r="3054" spans="1:5" x14ac:dyDescent="0.2">
      <c r="A3054" t="s">
        <v>2570</v>
      </c>
      <c r="B3054" t="s">
        <v>2569</v>
      </c>
      <c r="C3054" t="s">
        <v>2568</v>
      </c>
      <c r="D3054" t="s">
        <v>2567</v>
      </c>
      <c r="E3054" t="s">
        <v>2547</v>
      </c>
    </row>
    <row r="3055" spans="1:5" x14ac:dyDescent="0.2">
      <c r="A3055" t="s">
        <v>2566</v>
      </c>
      <c r="B3055" t="s">
        <v>2565</v>
      </c>
      <c r="C3055" t="s">
        <v>2564</v>
      </c>
      <c r="D3055" t="s">
        <v>2563</v>
      </c>
      <c r="E3055" t="s">
        <v>2547</v>
      </c>
    </row>
    <row r="3056" spans="1:5" x14ac:dyDescent="0.2">
      <c r="A3056" t="s">
        <v>2562</v>
      </c>
      <c r="B3056" t="s">
        <v>2561</v>
      </c>
      <c r="C3056" t="s">
        <v>2560</v>
      </c>
      <c r="D3056" t="s">
        <v>2559</v>
      </c>
      <c r="E3056" t="s">
        <v>2547</v>
      </c>
    </row>
    <row r="3057" spans="1:5" x14ac:dyDescent="0.2">
      <c r="A3057" t="s">
        <v>2558</v>
      </c>
      <c r="B3057" t="s">
        <v>2557</v>
      </c>
      <c r="C3057" t="s">
        <v>2556</v>
      </c>
      <c r="D3057" t="s">
        <v>89</v>
      </c>
      <c r="E3057" t="s">
        <v>2547</v>
      </c>
    </row>
    <row r="3058" spans="1:5" x14ac:dyDescent="0.2">
      <c r="A3058" t="s">
        <v>2555</v>
      </c>
      <c r="B3058" t="s">
        <v>2554</v>
      </c>
      <c r="C3058" t="s">
        <v>2553</v>
      </c>
      <c r="D3058" t="s">
        <v>2552</v>
      </c>
      <c r="E3058" t="s">
        <v>2547</v>
      </c>
    </row>
    <row r="3059" spans="1:5" x14ac:dyDescent="0.2">
      <c r="A3059" t="s">
        <v>2551</v>
      </c>
      <c r="B3059" t="s">
        <v>2550</v>
      </c>
      <c r="C3059" t="s">
        <v>2549</v>
      </c>
      <c r="D3059" t="s">
        <v>2548</v>
      </c>
      <c r="E3059" t="s">
        <v>2547</v>
      </c>
    </row>
    <row r="3060" spans="1:5" x14ac:dyDescent="0.2">
      <c r="A3060" t="s">
        <v>2542</v>
      </c>
      <c r="B3060" t="s">
        <v>2541</v>
      </c>
      <c r="C3060" t="s">
        <v>2540</v>
      </c>
      <c r="D3060" t="s">
        <v>2539</v>
      </c>
      <c r="E3060" t="s">
        <v>2534</v>
      </c>
    </row>
    <row r="3061" spans="1:5" x14ac:dyDescent="0.2">
      <c r="A3061" t="s">
        <v>2538</v>
      </c>
      <c r="B3061" t="s">
        <v>2537</v>
      </c>
      <c r="C3061" t="s">
        <v>2536</v>
      </c>
      <c r="D3061" t="s">
        <v>2535</v>
      </c>
      <c r="E3061" t="s">
        <v>2534</v>
      </c>
    </row>
    <row r="3062" spans="1:5" x14ac:dyDescent="0.2">
      <c r="A3062" t="s">
        <v>17111</v>
      </c>
      <c r="B3062" t="s">
        <v>2533</v>
      </c>
      <c r="C3062" t="s">
        <v>2532</v>
      </c>
      <c r="D3062" t="s">
        <v>616</v>
      </c>
      <c r="E3062" t="s">
        <v>2531</v>
      </c>
    </row>
    <row r="3063" spans="1:5" x14ac:dyDescent="0.2">
      <c r="A3063" t="s">
        <v>2530</v>
      </c>
      <c r="B3063" t="s">
        <v>2529</v>
      </c>
      <c r="C3063" t="s">
        <v>2528</v>
      </c>
      <c r="D3063" t="s">
        <v>2527</v>
      </c>
      <c r="E3063" t="s">
        <v>2523</v>
      </c>
    </row>
    <row r="3064" spans="1:5" x14ac:dyDescent="0.2">
      <c r="A3064" t="s">
        <v>2526</v>
      </c>
      <c r="B3064" t="s">
        <v>2525</v>
      </c>
      <c r="C3064" t="s">
        <v>2524</v>
      </c>
      <c r="D3064" t="s">
        <v>1913</v>
      </c>
      <c r="E3064" t="s">
        <v>2523</v>
      </c>
    </row>
    <row r="3065" spans="1:5" x14ac:dyDescent="0.2">
      <c r="A3065" t="s">
        <v>2522</v>
      </c>
      <c r="B3065" t="s">
        <v>2521</v>
      </c>
      <c r="C3065" t="s">
        <v>2520</v>
      </c>
      <c r="D3065" t="s">
        <v>1220</v>
      </c>
      <c r="E3065" t="s">
        <v>2519</v>
      </c>
    </row>
    <row r="3066" spans="1:5" x14ac:dyDescent="0.2">
      <c r="A3066" t="s">
        <v>2518</v>
      </c>
      <c r="B3066" t="s">
        <v>2517</v>
      </c>
      <c r="C3066" t="s">
        <v>2516</v>
      </c>
      <c r="D3066" t="s">
        <v>2515</v>
      </c>
      <c r="E3066" t="s">
        <v>2511</v>
      </c>
    </row>
    <row r="3067" spans="1:5" x14ac:dyDescent="0.2">
      <c r="A3067" t="s">
        <v>2514</v>
      </c>
      <c r="B3067" t="s">
        <v>2513</v>
      </c>
      <c r="C3067" t="s">
        <v>2512</v>
      </c>
      <c r="D3067" t="s">
        <v>655</v>
      </c>
      <c r="E3067" t="s">
        <v>2511</v>
      </c>
    </row>
    <row r="3068" spans="1:5" x14ac:dyDescent="0.2">
      <c r="A3068" t="s">
        <v>2510</v>
      </c>
      <c r="B3068" t="s">
        <v>2509</v>
      </c>
      <c r="C3068" t="s">
        <v>2508</v>
      </c>
      <c r="D3068" t="s">
        <v>2507</v>
      </c>
      <c r="E3068" t="s">
        <v>2506</v>
      </c>
    </row>
    <row r="3069" spans="1:5" x14ac:dyDescent="0.2">
      <c r="A3069" t="s">
        <v>2505</v>
      </c>
      <c r="B3069" t="s">
        <v>2504</v>
      </c>
      <c r="C3069" t="s">
        <v>2503</v>
      </c>
      <c r="D3069" t="s">
        <v>107</v>
      </c>
      <c r="E3069" t="s">
        <v>2493</v>
      </c>
    </row>
    <row r="3070" spans="1:5" x14ac:dyDescent="0.2">
      <c r="A3070" t="s">
        <v>2502</v>
      </c>
      <c r="B3070" t="s">
        <v>2501</v>
      </c>
      <c r="C3070" t="s">
        <v>2500</v>
      </c>
      <c r="D3070" t="s">
        <v>539</v>
      </c>
      <c r="E3070" t="s">
        <v>2493</v>
      </c>
    </row>
    <row r="3071" spans="1:5" x14ac:dyDescent="0.2">
      <c r="A3071" t="s">
        <v>2499</v>
      </c>
      <c r="B3071" t="s">
        <v>2498</v>
      </c>
      <c r="C3071" t="s">
        <v>2497</v>
      </c>
      <c r="D3071" t="s">
        <v>1108</v>
      </c>
      <c r="E3071" t="s">
        <v>2493</v>
      </c>
    </row>
    <row r="3072" spans="1:5" x14ac:dyDescent="0.2">
      <c r="A3072" t="s">
        <v>2496</v>
      </c>
      <c r="B3072" t="s">
        <v>2495</v>
      </c>
      <c r="C3072" t="s">
        <v>2494</v>
      </c>
      <c r="D3072" t="s">
        <v>248</v>
      </c>
      <c r="E3072" t="s">
        <v>2493</v>
      </c>
    </row>
    <row r="3073" spans="1:5" x14ac:dyDescent="0.2">
      <c r="A3073" t="s">
        <v>17298</v>
      </c>
      <c r="B3073" t="s">
        <v>14779</v>
      </c>
      <c r="C3073" t="s">
        <v>14780</v>
      </c>
      <c r="D3073" t="s">
        <v>7282</v>
      </c>
      <c r="E3073" t="s">
        <v>2493</v>
      </c>
    </row>
    <row r="3074" spans="1:5" x14ac:dyDescent="0.2">
      <c r="A3074" t="s">
        <v>2492</v>
      </c>
      <c r="B3074" t="s">
        <v>2491</v>
      </c>
      <c r="C3074" t="s">
        <v>2490</v>
      </c>
      <c r="D3074" t="s">
        <v>2489</v>
      </c>
      <c r="E3074" t="s">
        <v>2488</v>
      </c>
    </row>
    <row r="3075" spans="1:5" x14ac:dyDescent="0.2">
      <c r="A3075" t="s">
        <v>2487</v>
      </c>
      <c r="B3075" t="s">
        <v>2486</v>
      </c>
      <c r="C3075" t="s">
        <v>2485</v>
      </c>
      <c r="D3075" t="s">
        <v>103</v>
      </c>
      <c r="E3075" t="s">
        <v>2484</v>
      </c>
    </row>
    <row r="3076" spans="1:5" x14ac:dyDescent="0.2">
      <c r="A3076" t="s">
        <v>2483</v>
      </c>
      <c r="B3076" t="s">
        <v>2482</v>
      </c>
      <c r="C3076" t="s">
        <v>2481</v>
      </c>
      <c r="D3076" t="s">
        <v>1294</v>
      </c>
      <c r="E3076" t="s">
        <v>2480</v>
      </c>
    </row>
    <row r="3077" spans="1:5" x14ac:dyDescent="0.2">
      <c r="A3077" t="s">
        <v>2479</v>
      </c>
      <c r="B3077" t="s">
        <v>2478</v>
      </c>
      <c r="C3077" t="s">
        <v>2477</v>
      </c>
      <c r="D3077" t="s">
        <v>2476</v>
      </c>
      <c r="E3077" t="s">
        <v>2475</v>
      </c>
    </row>
    <row r="3078" spans="1:5" x14ac:dyDescent="0.2">
      <c r="A3078" t="s">
        <v>2474</v>
      </c>
      <c r="B3078" t="s">
        <v>2473</v>
      </c>
      <c r="C3078" t="s">
        <v>2472</v>
      </c>
      <c r="D3078" t="s">
        <v>726</v>
      </c>
      <c r="E3078" t="s">
        <v>2467</v>
      </c>
    </row>
    <row r="3079" spans="1:5" x14ac:dyDescent="0.2">
      <c r="A3079" t="s">
        <v>2471</v>
      </c>
      <c r="B3079" t="s">
        <v>2470</v>
      </c>
      <c r="C3079" t="s">
        <v>2469</v>
      </c>
      <c r="D3079" t="s">
        <v>2468</v>
      </c>
      <c r="E3079" t="s">
        <v>2467</v>
      </c>
    </row>
    <row r="3080" spans="1:5" x14ac:dyDescent="0.2">
      <c r="A3080" t="s">
        <v>2466</v>
      </c>
      <c r="B3080" t="s">
        <v>2465</v>
      </c>
      <c r="C3080" t="s">
        <v>2464</v>
      </c>
      <c r="D3080" t="s">
        <v>123</v>
      </c>
      <c r="E3080" t="s">
        <v>2463</v>
      </c>
    </row>
    <row r="3081" spans="1:5" x14ac:dyDescent="0.2">
      <c r="A3081" t="s">
        <v>2462</v>
      </c>
      <c r="B3081" t="s">
        <v>2461</v>
      </c>
      <c r="C3081" t="s">
        <v>2460</v>
      </c>
      <c r="D3081" t="s">
        <v>1918</v>
      </c>
      <c r="E3081" t="s">
        <v>2459</v>
      </c>
    </row>
    <row r="3082" spans="1:5" x14ac:dyDescent="0.2">
      <c r="A3082" t="s">
        <v>2458</v>
      </c>
      <c r="B3082" t="s">
        <v>2457</v>
      </c>
      <c r="C3082" t="s">
        <v>2456</v>
      </c>
      <c r="D3082" t="s">
        <v>1733</v>
      </c>
      <c r="E3082" t="s">
        <v>2455</v>
      </c>
    </row>
    <row r="3083" spans="1:5" x14ac:dyDescent="0.2">
      <c r="A3083" t="s">
        <v>2454</v>
      </c>
      <c r="B3083" t="s">
        <v>2453</v>
      </c>
      <c r="C3083" t="s">
        <v>2452</v>
      </c>
      <c r="D3083" t="s">
        <v>677</v>
      </c>
      <c r="E3083" t="s">
        <v>2447</v>
      </c>
    </row>
    <row r="3084" spans="1:5" x14ac:dyDescent="0.2">
      <c r="A3084" t="s">
        <v>2451</v>
      </c>
      <c r="B3084" t="s">
        <v>2450</v>
      </c>
      <c r="C3084" t="s">
        <v>2449</v>
      </c>
      <c r="D3084" t="s">
        <v>2448</v>
      </c>
      <c r="E3084" t="s">
        <v>2447</v>
      </c>
    </row>
    <row r="3085" spans="1:5" x14ac:dyDescent="0.2">
      <c r="A3085" t="s">
        <v>2446</v>
      </c>
      <c r="B3085" t="s">
        <v>2445</v>
      </c>
      <c r="C3085" t="s">
        <v>2444</v>
      </c>
      <c r="D3085" t="s">
        <v>2119</v>
      </c>
      <c r="E3085" t="s">
        <v>2443</v>
      </c>
    </row>
    <row r="3086" spans="1:5" x14ac:dyDescent="0.2">
      <c r="A3086" t="s">
        <v>2442</v>
      </c>
      <c r="B3086" t="s">
        <v>2441</v>
      </c>
      <c r="C3086" t="s">
        <v>2440</v>
      </c>
      <c r="D3086" t="s">
        <v>2439</v>
      </c>
      <c r="E3086" t="s">
        <v>2438</v>
      </c>
    </row>
    <row r="3087" spans="1:5" x14ac:dyDescent="0.2">
      <c r="A3087" t="s">
        <v>2437</v>
      </c>
      <c r="B3087" t="s">
        <v>2436</v>
      </c>
      <c r="C3087" t="s">
        <v>2435</v>
      </c>
      <c r="D3087" t="s">
        <v>687</v>
      </c>
      <c r="E3087" t="s">
        <v>2424</v>
      </c>
    </row>
    <row r="3088" spans="1:5" x14ac:dyDescent="0.2">
      <c r="A3088" t="s">
        <v>2434</v>
      </c>
      <c r="B3088" t="s">
        <v>2433</v>
      </c>
      <c r="C3088" t="s">
        <v>2432</v>
      </c>
      <c r="D3088" t="s">
        <v>2431</v>
      </c>
      <c r="E3088" t="s">
        <v>2424</v>
      </c>
    </row>
    <row r="3089" spans="1:5" x14ac:dyDescent="0.2">
      <c r="A3089" t="s">
        <v>2430</v>
      </c>
      <c r="B3089" t="s">
        <v>2429</v>
      </c>
      <c r="C3089" t="s">
        <v>2428</v>
      </c>
      <c r="D3089" t="s">
        <v>111</v>
      </c>
      <c r="E3089" t="s">
        <v>2424</v>
      </c>
    </row>
    <row r="3090" spans="1:5" x14ac:dyDescent="0.2">
      <c r="A3090" t="s">
        <v>2427</v>
      </c>
      <c r="B3090" t="s">
        <v>2426</v>
      </c>
      <c r="C3090" t="s">
        <v>2425</v>
      </c>
      <c r="D3090" t="s">
        <v>129</v>
      </c>
      <c r="E3090" t="s">
        <v>2424</v>
      </c>
    </row>
    <row r="3091" spans="1:5" x14ac:dyDescent="0.2">
      <c r="A3091" t="s">
        <v>2423</v>
      </c>
      <c r="B3091" t="s">
        <v>2422</v>
      </c>
      <c r="C3091" t="s">
        <v>2421</v>
      </c>
      <c r="D3091" t="s">
        <v>2420</v>
      </c>
      <c r="E3091" t="s">
        <v>2419</v>
      </c>
    </row>
    <row r="3092" spans="1:5" x14ac:dyDescent="0.2">
      <c r="A3092" t="s">
        <v>14781</v>
      </c>
      <c r="B3092" t="s">
        <v>14782</v>
      </c>
      <c r="C3092" t="s">
        <v>14783</v>
      </c>
      <c r="D3092" t="s">
        <v>8592</v>
      </c>
      <c r="E3092" t="s">
        <v>14784</v>
      </c>
    </row>
    <row r="3093" spans="1:5" x14ac:dyDescent="0.2">
      <c r="A3093" t="s">
        <v>18055</v>
      </c>
      <c r="B3093" t="s">
        <v>17501</v>
      </c>
      <c r="C3093" t="s">
        <v>17502</v>
      </c>
      <c r="D3093" t="s">
        <v>577</v>
      </c>
      <c r="E3093" t="s">
        <v>17503</v>
      </c>
    </row>
    <row r="3094" spans="1:5" x14ac:dyDescent="0.2">
      <c r="A3094" t="s">
        <v>2418</v>
      </c>
      <c r="B3094" t="s">
        <v>2417</v>
      </c>
      <c r="C3094" t="s">
        <v>2416</v>
      </c>
      <c r="D3094" t="s">
        <v>516</v>
      </c>
      <c r="E3094" t="s">
        <v>2415</v>
      </c>
    </row>
    <row r="3095" spans="1:5" x14ac:dyDescent="0.2">
      <c r="A3095" t="s">
        <v>2414</v>
      </c>
      <c r="B3095" t="s">
        <v>2413</v>
      </c>
      <c r="C3095" t="s">
        <v>2412</v>
      </c>
      <c r="D3095" t="s">
        <v>2411</v>
      </c>
      <c r="E3095" t="s">
        <v>2410</v>
      </c>
    </row>
    <row r="3096" spans="1:5" x14ac:dyDescent="0.2">
      <c r="A3096" t="s">
        <v>2409</v>
      </c>
      <c r="B3096" t="s">
        <v>2408</v>
      </c>
      <c r="C3096" t="s">
        <v>2407</v>
      </c>
      <c r="D3096" t="s">
        <v>726</v>
      </c>
      <c r="E3096" t="s">
        <v>2406</v>
      </c>
    </row>
    <row r="3097" spans="1:5" x14ac:dyDescent="0.2">
      <c r="A3097" t="s">
        <v>2405</v>
      </c>
      <c r="B3097" t="s">
        <v>2404</v>
      </c>
      <c r="C3097" t="s">
        <v>2403</v>
      </c>
      <c r="D3097" t="s">
        <v>2245</v>
      </c>
      <c r="E3097" t="s">
        <v>2402</v>
      </c>
    </row>
    <row r="3098" spans="1:5" x14ac:dyDescent="0.2">
      <c r="A3098" t="s">
        <v>2401</v>
      </c>
      <c r="B3098" t="s">
        <v>2400</v>
      </c>
      <c r="C3098" t="s">
        <v>2399</v>
      </c>
      <c r="D3098" t="s">
        <v>606</v>
      </c>
      <c r="E3098" t="s">
        <v>2398</v>
      </c>
    </row>
    <row r="3099" spans="1:5" x14ac:dyDescent="0.2">
      <c r="A3099" t="s">
        <v>17299</v>
      </c>
      <c r="B3099" t="s">
        <v>14785</v>
      </c>
      <c r="C3099" t="s">
        <v>14786</v>
      </c>
      <c r="D3099" t="s">
        <v>155</v>
      </c>
      <c r="E3099" t="s">
        <v>14787</v>
      </c>
    </row>
    <row r="3100" spans="1:5" x14ac:dyDescent="0.2">
      <c r="A3100" t="s">
        <v>2397</v>
      </c>
      <c r="B3100" t="s">
        <v>2396</v>
      </c>
      <c r="C3100" t="s">
        <v>2395</v>
      </c>
      <c r="D3100" t="s">
        <v>2394</v>
      </c>
      <c r="E3100" t="s">
        <v>2393</v>
      </c>
    </row>
    <row r="3101" spans="1:5" x14ac:dyDescent="0.2">
      <c r="A3101" t="s">
        <v>2392</v>
      </c>
      <c r="B3101" t="s">
        <v>2391</v>
      </c>
      <c r="C3101" t="s">
        <v>2390</v>
      </c>
      <c r="D3101" t="s">
        <v>107</v>
      </c>
      <c r="E3101" t="s">
        <v>2389</v>
      </c>
    </row>
    <row r="3102" spans="1:5" x14ac:dyDescent="0.2">
      <c r="A3102" t="s">
        <v>2388</v>
      </c>
      <c r="B3102" t="s">
        <v>2387</v>
      </c>
      <c r="C3102" t="s">
        <v>2386</v>
      </c>
      <c r="D3102" t="s">
        <v>331</v>
      </c>
      <c r="E3102" t="s">
        <v>2385</v>
      </c>
    </row>
    <row r="3103" spans="1:5" x14ac:dyDescent="0.2">
      <c r="A3103" t="s">
        <v>2384</v>
      </c>
      <c r="B3103" t="s">
        <v>2383</v>
      </c>
      <c r="C3103" t="s">
        <v>2382</v>
      </c>
      <c r="D3103" t="s">
        <v>1294</v>
      </c>
      <c r="E3103" t="s">
        <v>2381</v>
      </c>
    </row>
    <row r="3104" spans="1:5" x14ac:dyDescent="0.2">
      <c r="A3104" t="s">
        <v>2380</v>
      </c>
      <c r="B3104" t="s">
        <v>2379</v>
      </c>
      <c r="C3104" t="s">
        <v>2378</v>
      </c>
      <c r="D3104" t="s">
        <v>396</v>
      </c>
      <c r="E3104" t="s">
        <v>2377</v>
      </c>
    </row>
    <row r="3105" spans="1:5" x14ac:dyDescent="0.2">
      <c r="A3105" t="s">
        <v>2376</v>
      </c>
      <c r="B3105" t="s">
        <v>2375</v>
      </c>
      <c r="C3105" t="s">
        <v>2374</v>
      </c>
      <c r="D3105" t="s">
        <v>348</v>
      </c>
      <c r="E3105" t="s">
        <v>2370</v>
      </c>
    </row>
    <row r="3106" spans="1:5" x14ac:dyDescent="0.2">
      <c r="A3106" t="s">
        <v>2373</v>
      </c>
      <c r="B3106" t="s">
        <v>2372</v>
      </c>
      <c r="C3106" t="s">
        <v>2371</v>
      </c>
      <c r="D3106" t="s">
        <v>677</v>
      </c>
      <c r="E3106" t="s">
        <v>2370</v>
      </c>
    </row>
    <row r="3107" spans="1:5" x14ac:dyDescent="0.2">
      <c r="A3107" t="s">
        <v>2369</v>
      </c>
      <c r="B3107" t="s">
        <v>2368</v>
      </c>
      <c r="C3107" t="s">
        <v>2367</v>
      </c>
      <c r="D3107" t="s">
        <v>2366</v>
      </c>
      <c r="E3107" t="s">
        <v>2365</v>
      </c>
    </row>
    <row r="3108" spans="1:5" x14ac:dyDescent="0.2">
      <c r="A3108" t="s">
        <v>14788</v>
      </c>
      <c r="B3108" t="s">
        <v>2364</v>
      </c>
      <c r="C3108" t="s">
        <v>2363</v>
      </c>
      <c r="D3108" t="s">
        <v>2362</v>
      </c>
      <c r="E3108" t="s">
        <v>2358</v>
      </c>
    </row>
    <row r="3109" spans="1:5" x14ac:dyDescent="0.2">
      <c r="A3109" t="s">
        <v>2361</v>
      </c>
      <c r="B3109" t="s">
        <v>2360</v>
      </c>
      <c r="C3109" t="s">
        <v>2359</v>
      </c>
      <c r="D3109" t="s">
        <v>89</v>
      </c>
      <c r="E3109" t="s">
        <v>2358</v>
      </c>
    </row>
    <row r="3110" spans="1:5" x14ac:dyDescent="0.2">
      <c r="A3110" t="s">
        <v>2357</v>
      </c>
      <c r="B3110" t="s">
        <v>2356</v>
      </c>
      <c r="C3110" t="s">
        <v>2355</v>
      </c>
      <c r="D3110" t="s">
        <v>2354</v>
      </c>
      <c r="E3110" t="s">
        <v>2353</v>
      </c>
    </row>
    <row r="3111" spans="1:5" x14ac:dyDescent="0.2">
      <c r="A3111" t="s">
        <v>2352</v>
      </c>
      <c r="B3111" t="s">
        <v>2351</v>
      </c>
      <c r="C3111" t="s">
        <v>2350</v>
      </c>
      <c r="D3111" t="s">
        <v>2349</v>
      </c>
      <c r="E3111" t="s">
        <v>2348</v>
      </c>
    </row>
    <row r="3112" spans="1:5" x14ac:dyDescent="0.2">
      <c r="A3112" t="s">
        <v>2347</v>
      </c>
      <c r="B3112" t="s">
        <v>2346</v>
      </c>
      <c r="C3112" t="s">
        <v>2345</v>
      </c>
      <c r="D3112" t="s">
        <v>706</v>
      </c>
      <c r="E3112" t="s">
        <v>2344</v>
      </c>
    </row>
    <row r="3113" spans="1:5" x14ac:dyDescent="0.2">
      <c r="A3113" t="s">
        <v>2343</v>
      </c>
      <c r="B3113" t="s">
        <v>2342</v>
      </c>
      <c r="C3113" t="s">
        <v>2341</v>
      </c>
      <c r="D3113" t="s">
        <v>2340</v>
      </c>
      <c r="E3113" t="s">
        <v>2339</v>
      </c>
    </row>
    <row r="3114" spans="1:5" x14ac:dyDescent="0.2">
      <c r="A3114" t="s">
        <v>2338</v>
      </c>
      <c r="B3114" t="s">
        <v>2337</v>
      </c>
      <c r="C3114" t="s">
        <v>2336</v>
      </c>
      <c r="D3114" t="s">
        <v>405</v>
      </c>
      <c r="E3114" t="s">
        <v>2328</v>
      </c>
    </row>
    <row r="3115" spans="1:5" x14ac:dyDescent="0.2">
      <c r="A3115" t="s">
        <v>2335</v>
      </c>
      <c r="B3115" t="s">
        <v>2334</v>
      </c>
      <c r="C3115" t="s">
        <v>2333</v>
      </c>
      <c r="D3115" t="s">
        <v>2332</v>
      </c>
      <c r="E3115" t="s">
        <v>2328</v>
      </c>
    </row>
    <row r="3116" spans="1:5" x14ac:dyDescent="0.2">
      <c r="A3116" t="s">
        <v>2331</v>
      </c>
      <c r="B3116" t="s">
        <v>2330</v>
      </c>
      <c r="C3116" t="s">
        <v>2329</v>
      </c>
      <c r="D3116" t="s">
        <v>240</v>
      </c>
      <c r="E3116" t="s">
        <v>2328</v>
      </c>
    </row>
    <row r="3117" spans="1:5" x14ac:dyDescent="0.2">
      <c r="A3117" t="s">
        <v>2327</v>
      </c>
      <c r="B3117" t="s">
        <v>2326</v>
      </c>
      <c r="C3117" t="s">
        <v>2325</v>
      </c>
      <c r="D3117" t="s">
        <v>557</v>
      </c>
      <c r="E3117" t="s">
        <v>2324</v>
      </c>
    </row>
    <row r="3118" spans="1:5" x14ac:dyDescent="0.2">
      <c r="A3118" t="s">
        <v>2323</v>
      </c>
      <c r="B3118" t="s">
        <v>2322</v>
      </c>
      <c r="C3118" t="s">
        <v>2321</v>
      </c>
      <c r="D3118" t="s">
        <v>303</v>
      </c>
      <c r="E3118" t="s">
        <v>2320</v>
      </c>
    </row>
    <row r="3119" spans="1:5" x14ac:dyDescent="0.2">
      <c r="A3119" t="s">
        <v>2315</v>
      </c>
      <c r="B3119" t="s">
        <v>2314</v>
      </c>
      <c r="C3119" t="s">
        <v>2313</v>
      </c>
      <c r="D3119" t="s">
        <v>1485</v>
      </c>
      <c r="E3119" t="s">
        <v>2312</v>
      </c>
    </row>
    <row r="3120" spans="1:5" x14ac:dyDescent="0.2">
      <c r="A3120" t="s">
        <v>18056</v>
      </c>
      <c r="B3120" t="s">
        <v>18057</v>
      </c>
      <c r="C3120" t="s">
        <v>18058</v>
      </c>
      <c r="D3120" t="s">
        <v>111</v>
      </c>
      <c r="E3120" t="s">
        <v>18059</v>
      </c>
    </row>
    <row r="3121" spans="1:5" x14ac:dyDescent="0.2">
      <c r="A3121" t="s">
        <v>2311</v>
      </c>
      <c r="B3121" t="s">
        <v>2310</v>
      </c>
      <c r="C3121" t="s">
        <v>2309</v>
      </c>
      <c r="D3121" t="s">
        <v>482</v>
      </c>
      <c r="E3121" t="s">
        <v>2308</v>
      </c>
    </row>
    <row r="3122" spans="1:5" x14ac:dyDescent="0.2">
      <c r="A3122" t="s">
        <v>2307</v>
      </c>
      <c r="B3122" t="s">
        <v>2306</v>
      </c>
      <c r="C3122" t="s">
        <v>2305</v>
      </c>
      <c r="D3122" t="s">
        <v>2304</v>
      </c>
      <c r="E3122" t="s">
        <v>2303</v>
      </c>
    </row>
    <row r="3123" spans="1:5" x14ac:dyDescent="0.2">
      <c r="A3123" t="s">
        <v>2302</v>
      </c>
      <c r="B3123" t="s">
        <v>2301</v>
      </c>
      <c r="C3123" t="s">
        <v>2300</v>
      </c>
      <c r="D3123" t="s">
        <v>133</v>
      </c>
      <c r="E3123" t="s">
        <v>2299</v>
      </c>
    </row>
    <row r="3124" spans="1:5" x14ac:dyDescent="0.2">
      <c r="A3124" t="s">
        <v>2298</v>
      </c>
      <c r="B3124" t="s">
        <v>2297</v>
      </c>
      <c r="C3124" t="s">
        <v>2296</v>
      </c>
      <c r="D3124" t="s">
        <v>2295</v>
      </c>
      <c r="E3124" t="s">
        <v>2294</v>
      </c>
    </row>
    <row r="3125" spans="1:5" x14ac:dyDescent="0.2">
      <c r="A3125" t="s">
        <v>2293</v>
      </c>
      <c r="B3125" t="s">
        <v>2292</v>
      </c>
      <c r="C3125" t="s">
        <v>2291</v>
      </c>
      <c r="D3125" t="s">
        <v>596</v>
      </c>
      <c r="E3125" t="s">
        <v>2276</v>
      </c>
    </row>
    <row r="3126" spans="1:5" x14ac:dyDescent="0.2">
      <c r="A3126" t="s">
        <v>2287</v>
      </c>
      <c r="B3126" t="s">
        <v>2286</v>
      </c>
      <c r="C3126" t="s">
        <v>2285</v>
      </c>
      <c r="D3126" t="s">
        <v>500</v>
      </c>
      <c r="E3126" t="s">
        <v>2276</v>
      </c>
    </row>
    <row r="3127" spans="1:5" x14ac:dyDescent="0.2">
      <c r="A3127" t="s">
        <v>2284</v>
      </c>
      <c r="B3127" t="s">
        <v>2283</v>
      </c>
      <c r="C3127" t="s">
        <v>2282</v>
      </c>
      <c r="D3127" t="s">
        <v>2281</v>
      </c>
      <c r="E3127" t="s">
        <v>2276</v>
      </c>
    </row>
    <row r="3128" spans="1:5" x14ac:dyDescent="0.2">
      <c r="A3128" t="s">
        <v>2280</v>
      </c>
      <c r="B3128" t="s">
        <v>2279</v>
      </c>
      <c r="C3128" t="s">
        <v>2278</v>
      </c>
      <c r="D3128" t="s">
        <v>2277</v>
      </c>
      <c r="E3128" t="s">
        <v>2276</v>
      </c>
    </row>
    <row r="3129" spans="1:5" x14ac:dyDescent="0.2">
      <c r="A3129" t="s">
        <v>2275</v>
      </c>
      <c r="B3129" t="s">
        <v>2274</v>
      </c>
      <c r="C3129" t="s">
        <v>2273</v>
      </c>
      <c r="D3129" t="s">
        <v>1961</v>
      </c>
      <c r="E3129" t="s">
        <v>2272</v>
      </c>
    </row>
    <row r="3130" spans="1:5" x14ac:dyDescent="0.2">
      <c r="A3130" t="s">
        <v>2271</v>
      </c>
      <c r="B3130" t="s">
        <v>2270</v>
      </c>
      <c r="C3130" t="s">
        <v>2269</v>
      </c>
      <c r="D3130" t="s">
        <v>813</v>
      </c>
      <c r="E3130" t="s">
        <v>2268</v>
      </c>
    </row>
    <row r="3131" spans="1:5" x14ac:dyDescent="0.2">
      <c r="A3131" t="s">
        <v>2267</v>
      </c>
      <c r="B3131" t="s">
        <v>2266</v>
      </c>
      <c r="C3131" t="s">
        <v>2265</v>
      </c>
      <c r="D3131" t="s">
        <v>198</v>
      </c>
      <c r="E3131" t="s">
        <v>2261</v>
      </c>
    </row>
    <row r="3132" spans="1:5" x14ac:dyDescent="0.2">
      <c r="A3132" t="s">
        <v>2264</v>
      </c>
      <c r="B3132" t="s">
        <v>2263</v>
      </c>
      <c r="C3132" t="s">
        <v>2262</v>
      </c>
      <c r="D3132" t="s">
        <v>2119</v>
      </c>
      <c r="E3132" t="s">
        <v>2261</v>
      </c>
    </row>
    <row r="3133" spans="1:5" x14ac:dyDescent="0.2">
      <c r="A3133" t="s">
        <v>2260</v>
      </c>
      <c r="B3133" t="s">
        <v>2259</v>
      </c>
      <c r="C3133" t="s">
        <v>2258</v>
      </c>
      <c r="D3133" t="s">
        <v>634</v>
      </c>
      <c r="E3133" t="s">
        <v>2257</v>
      </c>
    </row>
    <row r="3134" spans="1:5" x14ac:dyDescent="0.2">
      <c r="A3134" t="s">
        <v>2256</v>
      </c>
      <c r="B3134" t="s">
        <v>2255</v>
      </c>
      <c r="C3134" t="s">
        <v>2254</v>
      </c>
      <c r="D3134" t="s">
        <v>173</v>
      </c>
      <c r="E3134" t="s">
        <v>2253</v>
      </c>
    </row>
    <row r="3135" spans="1:5" x14ac:dyDescent="0.2">
      <c r="A3135" t="s">
        <v>2252</v>
      </c>
      <c r="B3135" t="s">
        <v>2251</v>
      </c>
      <c r="C3135" t="s">
        <v>2250</v>
      </c>
      <c r="D3135" t="s">
        <v>248</v>
      </c>
      <c r="E3135" t="s">
        <v>2249</v>
      </c>
    </row>
    <row r="3136" spans="1:5" x14ac:dyDescent="0.2">
      <c r="A3136" t="s">
        <v>2248</v>
      </c>
      <c r="B3136" t="s">
        <v>2247</v>
      </c>
      <c r="C3136" t="s">
        <v>2246</v>
      </c>
      <c r="D3136" t="s">
        <v>2245</v>
      </c>
      <c r="E3136" t="s">
        <v>2244</v>
      </c>
    </row>
    <row r="3137" spans="1:5" x14ac:dyDescent="0.2">
      <c r="A3137" t="s">
        <v>2243</v>
      </c>
      <c r="B3137" t="s">
        <v>2242</v>
      </c>
      <c r="C3137" t="s">
        <v>2241</v>
      </c>
      <c r="D3137" t="s">
        <v>2240</v>
      </c>
      <c r="E3137" t="s">
        <v>2239</v>
      </c>
    </row>
    <row r="3138" spans="1:5" x14ac:dyDescent="0.2">
      <c r="A3138" t="s">
        <v>2238</v>
      </c>
      <c r="B3138" t="s">
        <v>2237</v>
      </c>
      <c r="C3138" t="s">
        <v>2236</v>
      </c>
      <c r="D3138" t="s">
        <v>500</v>
      </c>
      <c r="E3138" t="s">
        <v>2235</v>
      </c>
    </row>
    <row r="3139" spans="1:5" x14ac:dyDescent="0.2">
      <c r="A3139" t="s">
        <v>2234</v>
      </c>
      <c r="B3139" t="s">
        <v>2233</v>
      </c>
      <c r="C3139" t="s">
        <v>2232</v>
      </c>
      <c r="D3139" t="s">
        <v>438</v>
      </c>
      <c r="E3139" t="s">
        <v>2224</v>
      </c>
    </row>
    <row r="3140" spans="1:5" x14ac:dyDescent="0.2">
      <c r="A3140" t="s">
        <v>2231</v>
      </c>
      <c r="B3140" t="s">
        <v>2230</v>
      </c>
      <c r="C3140" t="s">
        <v>2229</v>
      </c>
      <c r="D3140" t="s">
        <v>282</v>
      </c>
      <c r="E3140" t="s">
        <v>2224</v>
      </c>
    </row>
    <row r="3141" spans="1:5" x14ac:dyDescent="0.2">
      <c r="A3141" t="s">
        <v>2228</v>
      </c>
      <c r="B3141" t="s">
        <v>2227</v>
      </c>
      <c r="C3141" t="s">
        <v>2226</v>
      </c>
      <c r="D3141" t="s">
        <v>2225</v>
      </c>
      <c r="E3141" t="s">
        <v>2224</v>
      </c>
    </row>
    <row r="3142" spans="1:5" x14ac:dyDescent="0.2">
      <c r="A3142" t="s">
        <v>2223</v>
      </c>
      <c r="B3142" t="s">
        <v>2222</v>
      </c>
      <c r="C3142" t="s">
        <v>2221</v>
      </c>
      <c r="D3142" t="s">
        <v>794</v>
      </c>
      <c r="E3142" t="s">
        <v>2214</v>
      </c>
    </row>
    <row r="3143" spans="1:5" x14ac:dyDescent="0.2">
      <c r="A3143" t="s">
        <v>2220</v>
      </c>
      <c r="B3143" t="s">
        <v>2219</v>
      </c>
      <c r="C3143" t="s">
        <v>2218</v>
      </c>
      <c r="D3143" t="s">
        <v>606</v>
      </c>
      <c r="E3143" t="s">
        <v>2214</v>
      </c>
    </row>
    <row r="3144" spans="1:5" x14ac:dyDescent="0.2">
      <c r="A3144" t="s">
        <v>14789</v>
      </c>
      <c r="B3144" t="s">
        <v>2217</v>
      </c>
      <c r="C3144" t="s">
        <v>2216</v>
      </c>
      <c r="D3144" t="s">
        <v>2215</v>
      </c>
      <c r="E3144" t="s">
        <v>2214</v>
      </c>
    </row>
    <row r="3145" spans="1:5" x14ac:dyDescent="0.2">
      <c r="A3145" t="s">
        <v>2213</v>
      </c>
      <c r="B3145" t="s">
        <v>2212</v>
      </c>
      <c r="C3145" t="s">
        <v>2211</v>
      </c>
      <c r="D3145" t="s">
        <v>2210</v>
      </c>
      <c r="E3145" t="s">
        <v>2209</v>
      </c>
    </row>
    <row r="3146" spans="1:5" x14ac:dyDescent="0.2">
      <c r="A3146" t="s">
        <v>2208</v>
      </c>
      <c r="B3146" t="s">
        <v>2207</v>
      </c>
      <c r="C3146" t="s">
        <v>2206</v>
      </c>
      <c r="D3146" t="s">
        <v>1617</v>
      </c>
      <c r="E3146" t="s">
        <v>2205</v>
      </c>
    </row>
    <row r="3147" spans="1:5" x14ac:dyDescent="0.2">
      <c r="A3147" t="s">
        <v>2204</v>
      </c>
      <c r="B3147" t="s">
        <v>2203</v>
      </c>
      <c r="C3147" t="s">
        <v>2202</v>
      </c>
      <c r="D3147" t="s">
        <v>1839</v>
      </c>
      <c r="E3147" t="s">
        <v>2201</v>
      </c>
    </row>
    <row r="3148" spans="1:5" x14ac:dyDescent="0.2">
      <c r="A3148" t="s">
        <v>2200</v>
      </c>
      <c r="B3148" t="s">
        <v>2199</v>
      </c>
      <c r="C3148" t="s">
        <v>2198</v>
      </c>
      <c r="D3148" t="s">
        <v>230</v>
      </c>
      <c r="E3148" t="s">
        <v>2197</v>
      </c>
    </row>
    <row r="3149" spans="1:5" x14ac:dyDescent="0.2">
      <c r="A3149" t="s">
        <v>2196</v>
      </c>
      <c r="B3149" t="s">
        <v>2195</v>
      </c>
      <c r="C3149" t="s">
        <v>2194</v>
      </c>
      <c r="D3149" t="s">
        <v>2193</v>
      </c>
      <c r="E3149" t="s">
        <v>2192</v>
      </c>
    </row>
    <row r="3150" spans="1:5" x14ac:dyDescent="0.2">
      <c r="A3150" t="s">
        <v>2191</v>
      </c>
      <c r="B3150" t="s">
        <v>2190</v>
      </c>
      <c r="C3150" t="s">
        <v>2189</v>
      </c>
      <c r="D3150" t="s">
        <v>2188</v>
      </c>
      <c r="E3150" t="s">
        <v>2184</v>
      </c>
    </row>
    <row r="3151" spans="1:5" x14ac:dyDescent="0.2">
      <c r="A3151" t="s">
        <v>2187</v>
      </c>
      <c r="B3151" t="s">
        <v>2186</v>
      </c>
      <c r="C3151" t="s">
        <v>2185</v>
      </c>
      <c r="D3151" t="s">
        <v>726</v>
      </c>
      <c r="E3151" t="s">
        <v>2184</v>
      </c>
    </row>
    <row r="3152" spans="1:5" x14ac:dyDescent="0.2">
      <c r="A3152" t="s">
        <v>2183</v>
      </c>
      <c r="B3152" t="s">
        <v>2182</v>
      </c>
      <c r="C3152" t="s">
        <v>2181</v>
      </c>
      <c r="D3152" t="s">
        <v>2180</v>
      </c>
      <c r="E3152" t="s">
        <v>2176</v>
      </c>
    </row>
    <row r="3153" spans="1:5" x14ac:dyDescent="0.2">
      <c r="A3153" t="s">
        <v>2179</v>
      </c>
      <c r="B3153" t="s">
        <v>2178</v>
      </c>
      <c r="C3153" t="s">
        <v>2177</v>
      </c>
      <c r="D3153" t="s">
        <v>496</v>
      </c>
      <c r="E3153" t="s">
        <v>2176</v>
      </c>
    </row>
    <row r="3154" spans="1:5" x14ac:dyDescent="0.2">
      <c r="A3154" t="s">
        <v>2175</v>
      </c>
      <c r="B3154" t="s">
        <v>2174</v>
      </c>
      <c r="C3154" t="s">
        <v>2173</v>
      </c>
      <c r="D3154" t="s">
        <v>2172</v>
      </c>
      <c r="E3154" t="s">
        <v>2171</v>
      </c>
    </row>
    <row r="3155" spans="1:5" x14ac:dyDescent="0.2">
      <c r="A3155" t="s">
        <v>2170</v>
      </c>
      <c r="B3155" t="s">
        <v>2169</v>
      </c>
      <c r="C3155" t="s">
        <v>2168</v>
      </c>
      <c r="D3155" t="s">
        <v>595</v>
      </c>
      <c r="E3155" t="s">
        <v>2167</v>
      </c>
    </row>
    <row r="3156" spans="1:5" x14ac:dyDescent="0.2">
      <c r="A3156" t="s">
        <v>2166</v>
      </c>
      <c r="B3156" t="s">
        <v>2165</v>
      </c>
      <c r="C3156" t="s">
        <v>2164</v>
      </c>
      <c r="D3156" t="s">
        <v>1875</v>
      </c>
      <c r="E3156" t="s">
        <v>2163</v>
      </c>
    </row>
    <row r="3157" spans="1:5" x14ac:dyDescent="0.2">
      <c r="A3157" t="s">
        <v>2162</v>
      </c>
      <c r="B3157" t="s">
        <v>2161</v>
      </c>
      <c r="C3157" t="s">
        <v>2160</v>
      </c>
      <c r="D3157" t="s">
        <v>2159</v>
      </c>
      <c r="E3157" t="s">
        <v>2151</v>
      </c>
    </row>
    <row r="3158" spans="1:5" x14ac:dyDescent="0.2">
      <c r="A3158" t="s">
        <v>2158</v>
      </c>
      <c r="B3158" t="s">
        <v>2157</v>
      </c>
      <c r="C3158" t="s">
        <v>2156</v>
      </c>
      <c r="D3158" t="s">
        <v>2155</v>
      </c>
      <c r="E3158" t="s">
        <v>2151</v>
      </c>
    </row>
    <row r="3159" spans="1:5" x14ac:dyDescent="0.2">
      <c r="A3159" t="s">
        <v>2154</v>
      </c>
      <c r="B3159" t="s">
        <v>2153</v>
      </c>
      <c r="C3159" t="s">
        <v>2152</v>
      </c>
      <c r="D3159" t="s">
        <v>230</v>
      </c>
      <c r="E3159" t="s">
        <v>2151</v>
      </c>
    </row>
    <row r="3160" spans="1:5" x14ac:dyDescent="0.2">
      <c r="A3160" t="s">
        <v>2150</v>
      </c>
      <c r="B3160" t="s">
        <v>2149</v>
      </c>
      <c r="C3160" t="s">
        <v>2148</v>
      </c>
      <c r="D3160" t="s">
        <v>1584</v>
      </c>
      <c r="E3160" t="s">
        <v>2147</v>
      </c>
    </row>
    <row r="3161" spans="1:5" x14ac:dyDescent="0.2">
      <c r="A3161" t="s">
        <v>2146</v>
      </c>
      <c r="B3161" t="s">
        <v>2145</v>
      </c>
      <c r="C3161" t="s">
        <v>2144</v>
      </c>
      <c r="D3161" t="s">
        <v>129</v>
      </c>
      <c r="E3161" t="s">
        <v>2143</v>
      </c>
    </row>
    <row r="3162" spans="1:5" x14ac:dyDescent="0.2">
      <c r="A3162" t="s">
        <v>2142</v>
      </c>
      <c r="B3162" t="s">
        <v>2141</v>
      </c>
      <c r="C3162" t="s">
        <v>2140</v>
      </c>
      <c r="D3162" t="s">
        <v>1141</v>
      </c>
      <c r="E3162" t="s">
        <v>2139</v>
      </c>
    </row>
    <row r="3163" spans="1:5" x14ac:dyDescent="0.2">
      <c r="A3163" t="s">
        <v>2138</v>
      </c>
      <c r="B3163" t="s">
        <v>2137</v>
      </c>
      <c r="C3163" t="s">
        <v>2136</v>
      </c>
      <c r="D3163" t="s">
        <v>500</v>
      </c>
      <c r="E3163" t="s">
        <v>2135</v>
      </c>
    </row>
    <row r="3164" spans="1:5" x14ac:dyDescent="0.2">
      <c r="A3164" t="s">
        <v>2134</v>
      </c>
      <c r="B3164" t="s">
        <v>2133</v>
      </c>
      <c r="C3164" t="s">
        <v>2132</v>
      </c>
      <c r="D3164" t="s">
        <v>2119</v>
      </c>
      <c r="E3164" t="s">
        <v>2131</v>
      </c>
    </row>
    <row r="3165" spans="1:5" x14ac:dyDescent="0.2">
      <c r="A3165" t="s">
        <v>2130</v>
      </c>
      <c r="B3165" t="s">
        <v>2129</v>
      </c>
      <c r="C3165" t="s">
        <v>2128</v>
      </c>
      <c r="D3165" t="s">
        <v>993</v>
      </c>
      <c r="E3165" t="s">
        <v>2127</v>
      </c>
    </row>
    <row r="3166" spans="1:5" x14ac:dyDescent="0.2">
      <c r="A3166" t="s">
        <v>17112</v>
      </c>
      <c r="B3166" t="s">
        <v>17113</v>
      </c>
      <c r="C3166" t="s">
        <v>17114</v>
      </c>
      <c r="D3166" t="s">
        <v>557</v>
      </c>
      <c r="E3166" t="s">
        <v>2127</v>
      </c>
    </row>
    <row r="3167" spans="1:5" x14ac:dyDescent="0.2">
      <c r="A3167" t="s">
        <v>2126</v>
      </c>
      <c r="B3167" t="s">
        <v>2125</v>
      </c>
      <c r="C3167" t="s">
        <v>2124</v>
      </c>
      <c r="D3167" t="s">
        <v>1933</v>
      </c>
      <c r="E3167" t="s">
        <v>2123</v>
      </c>
    </row>
    <row r="3168" spans="1:5" x14ac:dyDescent="0.2">
      <c r="A3168" t="s">
        <v>2122</v>
      </c>
      <c r="B3168" t="s">
        <v>2121</v>
      </c>
      <c r="C3168" t="s">
        <v>2120</v>
      </c>
      <c r="D3168" t="s">
        <v>2119</v>
      </c>
      <c r="E3168" t="s">
        <v>2118</v>
      </c>
    </row>
    <row r="3169" spans="1:5" x14ac:dyDescent="0.2">
      <c r="A3169" t="s">
        <v>2117</v>
      </c>
      <c r="B3169" t="s">
        <v>2116</v>
      </c>
      <c r="C3169" t="s">
        <v>2115</v>
      </c>
      <c r="D3169" t="s">
        <v>2114</v>
      </c>
      <c r="E3169" t="s">
        <v>2113</v>
      </c>
    </row>
    <row r="3170" spans="1:5" x14ac:dyDescent="0.2">
      <c r="A3170" t="s">
        <v>2112</v>
      </c>
      <c r="B3170" t="s">
        <v>2111</v>
      </c>
      <c r="C3170" t="s">
        <v>2110</v>
      </c>
      <c r="D3170" t="s">
        <v>107</v>
      </c>
      <c r="E3170" t="s">
        <v>2099</v>
      </c>
    </row>
    <row r="3171" spans="1:5" x14ac:dyDescent="0.2">
      <c r="A3171" t="s">
        <v>2109</v>
      </c>
      <c r="B3171" t="s">
        <v>2108</v>
      </c>
      <c r="C3171" t="s">
        <v>2107</v>
      </c>
      <c r="D3171" t="s">
        <v>2106</v>
      </c>
      <c r="E3171" t="s">
        <v>2099</v>
      </c>
    </row>
    <row r="3172" spans="1:5" x14ac:dyDescent="0.2">
      <c r="A3172" t="s">
        <v>2105</v>
      </c>
      <c r="B3172" t="s">
        <v>2104</v>
      </c>
      <c r="C3172" t="s">
        <v>2103</v>
      </c>
      <c r="D3172" t="s">
        <v>1961</v>
      </c>
      <c r="E3172" t="s">
        <v>2099</v>
      </c>
    </row>
    <row r="3173" spans="1:5" x14ac:dyDescent="0.2">
      <c r="A3173" t="s">
        <v>2102</v>
      </c>
      <c r="B3173" t="s">
        <v>2101</v>
      </c>
      <c r="C3173" t="s">
        <v>2100</v>
      </c>
      <c r="D3173" t="s">
        <v>821</v>
      </c>
      <c r="E3173" t="s">
        <v>2099</v>
      </c>
    </row>
    <row r="3174" spans="1:5" x14ac:dyDescent="0.2">
      <c r="A3174" t="s">
        <v>2097</v>
      </c>
      <c r="B3174" t="s">
        <v>2096</v>
      </c>
      <c r="C3174" t="s">
        <v>2095</v>
      </c>
      <c r="D3174" t="s">
        <v>2094</v>
      </c>
      <c r="E3174" t="s">
        <v>2093</v>
      </c>
    </row>
    <row r="3175" spans="1:5" x14ac:dyDescent="0.2">
      <c r="A3175" t="s">
        <v>2092</v>
      </c>
      <c r="B3175" t="s">
        <v>2091</v>
      </c>
      <c r="C3175" t="s">
        <v>2090</v>
      </c>
      <c r="D3175" t="s">
        <v>577</v>
      </c>
      <c r="E3175" t="s">
        <v>2089</v>
      </c>
    </row>
    <row r="3176" spans="1:5" x14ac:dyDescent="0.2">
      <c r="A3176" t="s">
        <v>14376</v>
      </c>
      <c r="B3176" t="s">
        <v>2088</v>
      </c>
      <c r="C3176" t="s">
        <v>2087</v>
      </c>
      <c r="D3176" t="s">
        <v>2086</v>
      </c>
      <c r="E3176" t="s">
        <v>2085</v>
      </c>
    </row>
    <row r="3177" spans="1:5" x14ac:dyDescent="0.2">
      <c r="A3177" t="s">
        <v>14376</v>
      </c>
      <c r="B3177" t="s">
        <v>14464</v>
      </c>
      <c r="C3177" t="s">
        <v>2087</v>
      </c>
      <c r="D3177" t="s">
        <v>2086</v>
      </c>
      <c r="E3177" t="s">
        <v>2085</v>
      </c>
    </row>
    <row r="3178" spans="1:5" x14ac:dyDescent="0.2">
      <c r="A3178" t="s">
        <v>2084</v>
      </c>
      <c r="B3178" t="s">
        <v>2083</v>
      </c>
      <c r="C3178" t="s">
        <v>2082</v>
      </c>
      <c r="D3178" t="s">
        <v>543</v>
      </c>
      <c r="E3178" t="s">
        <v>2081</v>
      </c>
    </row>
    <row r="3179" spans="1:5" x14ac:dyDescent="0.2">
      <c r="A3179" t="s">
        <v>14790</v>
      </c>
      <c r="B3179" t="s">
        <v>14465</v>
      </c>
      <c r="C3179" t="s">
        <v>14466</v>
      </c>
      <c r="D3179" t="s">
        <v>2240</v>
      </c>
      <c r="E3179" t="s">
        <v>14467</v>
      </c>
    </row>
    <row r="3180" spans="1:5" x14ac:dyDescent="0.2">
      <c r="A3180" t="s">
        <v>2080</v>
      </c>
      <c r="B3180" t="s">
        <v>2079</v>
      </c>
      <c r="C3180" t="s">
        <v>2078</v>
      </c>
      <c r="D3180" t="s">
        <v>577</v>
      </c>
      <c r="E3180" t="s">
        <v>2077</v>
      </c>
    </row>
    <row r="3181" spans="1:5" x14ac:dyDescent="0.2">
      <c r="A3181" t="s">
        <v>2076</v>
      </c>
      <c r="B3181" t="s">
        <v>2075</v>
      </c>
      <c r="C3181" t="s">
        <v>2074</v>
      </c>
      <c r="D3181" t="s">
        <v>2073</v>
      </c>
      <c r="E3181" t="s">
        <v>2072</v>
      </c>
    </row>
    <row r="3182" spans="1:5" x14ac:dyDescent="0.2">
      <c r="A3182" t="s">
        <v>2071</v>
      </c>
      <c r="B3182" t="s">
        <v>2070</v>
      </c>
      <c r="C3182" t="s">
        <v>2069</v>
      </c>
      <c r="D3182" t="s">
        <v>2068</v>
      </c>
      <c r="E3182" t="s">
        <v>2067</v>
      </c>
    </row>
    <row r="3183" spans="1:5" x14ac:dyDescent="0.2">
      <c r="A3183" t="s">
        <v>2066</v>
      </c>
      <c r="B3183" t="s">
        <v>2065</v>
      </c>
      <c r="C3183" t="s">
        <v>2064</v>
      </c>
      <c r="D3183" t="s">
        <v>2063</v>
      </c>
      <c r="E3183" t="s">
        <v>2062</v>
      </c>
    </row>
    <row r="3184" spans="1:5" x14ac:dyDescent="0.2">
      <c r="A3184" t="s">
        <v>2061</v>
      </c>
      <c r="B3184" t="s">
        <v>2060</v>
      </c>
      <c r="C3184" t="s">
        <v>2059</v>
      </c>
      <c r="D3184" t="s">
        <v>211</v>
      </c>
      <c r="E3184" t="s">
        <v>2055</v>
      </c>
    </row>
    <row r="3185" spans="1:5" x14ac:dyDescent="0.2">
      <c r="A3185" t="s">
        <v>2058</v>
      </c>
      <c r="B3185" t="s">
        <v>2057</v>
      </c>
      <c r="C3185" t="s">
        <v>2056</v>
      </c>
      <c r="D3185" t="s">
        <v>331</v>
      </c>
      <c r="E3185" t="s">
        <v>2055</v>
      </c>
    </row>
    <row r="3186" spans="1:5" x14ac:dyDescent="0.2">
      <c r="A3186" t="s">
        <v>2054</v>
      </c>
      <c r="B3186" t="s">
        <v>2053</v>
      </c>
      <c r="C3186" t="s">
        <v>2052</v>
      </c>
      <c r="D3186" t="s">
        <v>1146</v>
      </c>
      <c r="E3186" t="s">
        <v>2051</v>
      </c>
    </row>
    <row r="3187" spans="1:5" x14ac:dyDescent="0.2">
      <c r="A3187" t="s">
        <v>2050</v>
      </c>
      <c r="B3187" t="s">
        <v>2049</v>
      </c>
      <c r="C3187" t="s">
        <v>2048</v>
      </c>
      <c r="D3187" t="s">
        <v>2047</v>
      </c>
      <c r="E3187" t="s">
        <v>2046</v>
      </c>
    </row>
    <row r="3188" spans="1:5" x14ac:dyDescent="0.2">
      <c r="A3188" t="s">
        <v>17504</v>
      </c>
      <c r="B3188" t="s">
        <v>17505</v>
      </c>
      <c r="C3188" t="s">
        <v>17506</v>
      </c>
      <c r="D3188" t="s">
        <v>14636</v>
      </c>
      <c r="E3188" t="s">
        <v>17507</v>
      </c>
    </row>
    <row r="3189" spans="1:5" x14ac:dyDescent="0.2">
      <c r="A3189" t="s">
        <v>2045</v>
      </c>
      <c r="B3189" t="s">
        <v>2044</v>
      </c>
      <c r="C3189" t="s">
        <v>2043</v>
      </c>
      <c r="D3189" t="s">
        <v>706</v>
      </c>
      <c r="E3189" t="s">
        <v>2042</v>
      </c>
    </row>
    <row r="3190" spans="1:5" x14ac:dyDescent="0.2">
      <c r="A3190" t="s">
        <v>2040</v>
      </c>
      <c r="B3190" t="s">
        <v>2039</v>
      </c>
      <c r="C3190" t="s">
        <v>2038</v>
      </c>
      <c r="D3190" t="s">
        <v>557</v>
      </c>
      <c r="E3190" t="s">
        <v>2037</v>
      </c>
    </row>
    <row r="3191" spans="1:5" x14ac:dyDescent="0.2">
      <c r="A3191" t="s">
        <v>2036</v>
      </c>
      <c r="B3191" t="s">
        <v>2035</v>
      </c>
      <c r="C3191" t="s">
        <v>2034</v>
      </c>
      <c r="D3191" t="s">
        <v>129</v>
      </c>
      <c r="E3191" t="s">
        <v>2033</v>
      </c>
    </row>
    <row r="3192" spans="1:5" x14ac:dyDescent="0.2">
      <c r="A3192" t="s">
        <v>2032</v>
      </c>
      <c r="B3192" t="s">
        <v>2031</v>
      </c>
      <c r="C3192" t="s">
        <v>2030</v>
      </c>
      <c r="D3192" t="s">
        <v>1933</v>
      </c>
      <c r="E3192" t="s">
        <v>2029</v>
      </c>
    </row>
    <row r="3193" spans="1:5" x14ac:dyDescent="0.2">
      <c r="A3193" t="s">
        <v>2028</v>
      </c>
      <c r="B3193" t="s">
        <v>2027</v>
      </c>
      <c r="C3193" t="s">
        <v>2026</v>
      </c>
      <c r="D3193" t="s">
        <v>111</v>
      </c>
      <c r="E3193" t="s">
        <v>2025</v>
      </c>
    </row>
    <row r="3194" spans="1:5" x14ac:dyDescent="0.2">
      <c r="A3194" t="s">
        <v>2024</v>
      </c>
      <c r="B3194" t="s">
        <v>2023</v>
      </c>
      <c r="C3194" t="s">
        <v>2022</v>
      </c>
      <c r="D3194" t="s">
        <v>543</v>
      </c>
      <c r="E3194" t="s">
        <v>2021</v>
      </c>
    </row>
    <row r="3195" spans="1:5" x14ac:dyDescent="0.2">
      <c r="A3195" t="s">
        <v>2020</v>
      </c>
      <c r="B3195" t="s">
        <v>2019</v>
      </c>
      <c r="C3195" t="s">
        <v>2018</v>
      </c>
      <c r="D3195" t="s">
        <v>692</v>
      </c>
      <c r="E3195" t="s">
        <v>2017</v>
      </c>
    </row>
    <row r="3196" spans="1:5" x14ac:dyDescent="0.2">
      <c r="A3196" t="s">
        <v>2016</v>
      </c>
      <c r="B3196" t="s">
        <v>2015</v>
      </c>
      <c r="C3196" t="s">
        <v>2014</v>
      </c>
      <c r="D3196" t="s">
        <v>595</v>
      </c>
      <c r="E3196" t="s">
        <v>2013</v>
      </c>
    </row>
    <row r="3197" spans="1:5" x14ac:dyDescent="0.2">
      <c r="A3197" t="s">
        <v>2012</v>
      </c>
      <c r="B3197" t="s">
        <v>2011</v>
      </c>
      <c r="C3197" t="s">
        <v>2010</v>
      </c>
      <c r="D3197" t="s">
        <v>2009</v>
      </c>
      <c r="E3197" t="s">
        <v>2008</v>
      </c>
    </row>
    <row r="3198" spans="1:5" x14ac:dyDescent="0.2">
      <c r="A3198" t="s">
        <v>2007</v>
      </c>
      <c r="B3198" t="s">
        <v>2006</v>
      </c>
      <c r="C3198" t="s">
        <v>2005</v>
      </c>
      <c r="D3198" t="s">
        <v>1225</v>
      </c>
      <c r="E3198" t="s">
        <v>2004</v>
      </c>
    </row>
    <row r="3199" spans="1:5" x14ac:dyDescent="0.2">
      <c r="A3199" t="s">
        <v>17115</v>
      </c>
      <c r="B3199" t="s">
        <v>17116</v>
      </c>
      <c r="C3199" t="s">
        <v>17117</v>
      </c>
      <c r="D3199" t="s">
        <v>84</v>
      </c>
      <c r="E3199" t="s">
        <v>1994</v>
      </c>
    </row>
    <row r="3200" spans="1:5" x14ac:dyDescent="0.2">
      <c r="A3200" t="s">
        <v>2003</v>
      </c>
      <c r="B3200" t="s">
        <v>2002</v>
      </c>
      <c r="C3200" t="s">
        <v>2001</v>
      </c>
      <c r="D3200" t="s">
        <v>926</v>
      </c>
      <c r="E3200" t="s">
        <v>1994</v>
      </c>
    </row>
    <row r="3201" spans="1:5" x14ac:dyDescent="0.2">
      <c r="A3201" t="s">
        <v>2000</v>
      </c>
      <c r="B3201" t="s">
        <v>1999</v>
      </c>
      <c r="C3201" t="s">
        <v>1998</v>
      </c>
      <c r="D3201" t="s">
        <v>1933</v>
      </c>
      <c r="E3201" t="s">
        <v>1994</v>
      </c>
    </row>
    <row r="3202" spans="1:5" x14ac:dyDescent="0.2">
      <c r="A3202" t="s">
        <v>1993</v>
      </c>
      <c r="B3202" t="s">
        <v>1992</v>
      </c>
      <c r="C3202" t="s">
        <v>1991</v>
      </c>
      <c r="D3202" t="s">
        <v>1990</v>
      </c>
      <c r="E3202" t="s">
        <v>1982</v>
      </c>
    </row>
    <row r="3203" spans="1:5" x14ac:dyDescent="0.2">
      <c r="A3203" t="s">
        <v>1989</v>
      </c>
      <c r="B3203" t="s">
        <v>1988</v>
      </c>
      <c r="C3203" t="s">
        <v>1987</v>
      </c>
      <c r="D3203" t="s">
        <v>634</v>
      </c>
      <c r="E3203" t="s">
        <v>1982</v>
      </c>
    </row>
    <row r="3204" spans="1:5" x14ac:dyDescent="0.2">
      <c r="A3204" t="s">
        <v>1986</v>
      </c>
      <c r="B3204" t="s">
        <v>1985</v>
      </c>
      <c r="C3204" t="s">
        <v>1984</v>
      </c>
      <c r="D3204" t="s">
        <v>1983</v>
      </c>
      <c r="E3204" t="s">
        <v>1982</v>
      </c>
    </row>
    <row r="3205" spans="1:5" x14ac:dyDescent="0.2">
      <c r="A3205" t="s">
        <v>1981</v>
      </c>
      <c r="B3205" t="s">
        <v>1980</v>
      </c>
      <c r="C3205" t="s">
        <v>1979</v>
      </c>
      <c r="D3205" t="s">
        <v>173</v>
      </c>
      <c r="E3205" t="s">
        <v>1978</v>
      </c>
    </row>
    <row r="3206" spans="1:5" x14ac:dyDescent="0.2">
      <c r="A3206" t="s">
        <v>1977</v>
      </c>
      <c r="B3206" t="s">
        <v>1976</v>
      </c>
      <c r="C3206" t="s">
        <v>1975</v>
      </c>
      <c r="D3206" t="s">
        <v>1974</v>
      </c>
      <c r="E3206" t="s">
        <v>1973</v>
      </c>
    </row>
    <row r="3207" spans="1:5" x14ac:dyDescent="0.2">
      <c r="A3207" t="s">
        <v>1972</v>
      </c>
      <c r="B3207" t="s">
        <v>1971</v>
      </c>
      <c r="C3207" t="s">
        <v>1970</v>
      </c>
      <c r="D3207" t="s">
        <v>107</v>
      </c>
      <c r="E3207" t="s">
        <v>1969</v>
      </c>
    </row>
    <row r="3208" spans="1:5" x14ac:dyDescent="0.2">
      <c r="A3208" t="s">
        <v>18060</v>
      </c>
      <c r="B3208" t="s">
        <v>18061</v>
      </c>
      <c r="C3208" t="s">
        <v>18062</v>
      </c>
      <c r="D3208" t="s">
        <v>1061</v>
      </c>
      <c r="E3208" t="s">
        <v>1969</v>
      </c>
    </row>
    <row r="3209" spans="1:5" x14ac:dyDescent="0.2">
      <c r="A3209" t="s">
        <v>1968</v>
      </c>
      <c r="B3209" t="s">
        <v>1967</v>
      </c>
      <c r="C3209" t="s">
        <v>1966</v>
      </c>
      <c r="D3209" t="s">
        <v>1965</v>
      </c>
      <c r="E3209" t="s">
        <v>1960</v>
      </c>
    </row>
    <row r="3210" spans="1:5" x14ac:dyDescent="0.2">
      <c r="A3210" t="s">
        <v>1964</v>
      </c>
      <c r="B3210" t="s">
        <v>1963</v>
      </c>
      <c r="C3210" t="s">
        <v>1962</v>
      </c>
      <c r="D3210" t="s">
        <v>1961</v>
      </c>
      <c r="E3210" t="s">
        <v>1960</v>
      </c>
    </row>
    <row r="3211" spans="1:5" x14ac:dyDescent="0.2">
      <c r="A3211" t="s">
        <v>1959</v>
      </c>
      <c r="B3211" t="s">
        <v>1958</v>
      </c>
      <c r="C3211" t="s">
        <v>1957</v>
      </c>
      <c r="D3211" t="s">
        <v>557</v>
      </c>
      <c r="E3211" t="s">
        <v>1956</v>
      </c>
    </row>
    <row r="3212" spans="1:5" x14ac:dyDescent="0.2">
      <c r="A3212" t="s">
        <v>1955</v>
      </c>
      <c r="B3212" t="s">
        <v>1954</v>
      </c>
      <c r="C3212" t="s">
        <v>1953</v>
      </c>
      <c r="D3212" t="s">
        <v>248</v>
      </c>
      <c r="E3212" t="s">
        <v>1952</v>
      </c>
    </row>
    <row r="3213" spans="1:5" x14ac:dyDescent="0.2">
      <c r="A3213" t="s">
        <v>1950</v>
      </c>
      <c r="B3213" t="s">
        <v>1949</v>
      </c>
      <c r="C3213" t="s">
        <v>1948</v>
      </c>
      <c r="D3213" t="s">
        <v>367</v>
      </c>
      <c r="E3213" t="s">
        <v>1947</v>
      </c>
    </row>
    <row r="3214" spans="1:5" x14ac:dyDescent="0.2">
      <c r="A3214" t="s">
        <v>1946</v>
      </c>
      <c r="B3214" t="s">
        <v>1945</v>
      </c>
      <c r="C3214" t="s">
        <v>1944</v>
      </c>
      <c r="D3214" t="s">
        <v>1391</v>
      </c>
      <c r="E3214" t="s">
        <v>1943</v>
      </c>
    </row>
    <row r="3215" spans="1:5" x14ac:dyDescent="0.2">
      <c r="A3215" t="s">
        <v>1942</v>
      </c>
      <c r="B3215" t="s">
        <v>1941</v>
      </c>
      <c r="C3215" t="s">
        <v>1940</v>
      </c>
      <c r="D3215" t="s">
        <v>678</v>
      </c>
      <c r="E3215" t="s">
        <v>1937</v>
      </c>
    </row>
    <row r="3216" spans="1:5" x14ac:dyDescent="0.2">
      <c r="A3216" t="s">
        <v>1939</v>
      </c>
      <c r="B3216" t="s">
        <v>1938</v>
      </c>
      <c r="C3216" t="s">
        <v>14377</v>
      </c>
      <c r="D3216" t="s">
        <v>14378</v>
      </c>
      <c r="E3216" t="s">
        <v>1937</v>
      </c>
    </row>
    <row r="3217" spans="1:5" x14ac:dyDescent="0.2">
      <c r="A3217" t="s">
        <v>1936</v>
      </c>
      <c r="B3217" t="s">
        <v>1935</v>
      </c>
      <c r="C3217" t="s">
        <v>1934</v>
      </c>
      <c r="D3217" t="s">
        <v>1933</v>
      </c>
      <c r="E3217" t="s">
        <v>1932</v>
      </c>
    </row>
    <row r="3218" spans="1:5" x14ac:dyDescent="0.2">
      <c r="A3218" t="s">
        <v>17118</v>
      </c>
      <c r="B3218" t="s">
        <v>17119</v>
      </c>
      <c r="C3218" t="s">
        <v>17120</v>
      </c>
      <c r="D3218" t="s">
        <v>726</v>
      </c>
      <c r="E3218" t="s">
        <v>17121</v>
      </c>
    </row>
    <row r="3219" spans="1:5" x14ac:dyDescent="0.2">
      <c r="A3219" t="s">
        <v>1931</v>
      </c>
      <c r="B3219" t="s">
        <v>1930</v>
      </c>
      <c r="C3219" t="s">
        <v>1929</v>
      </c>
      <c r="D3219" t="s">
        <v>726</v>
      </c>
      <c r="E3219" t="s">
        <v>1922</v>
      </c>
    </row>
    <row r="3220" spans="1:5" x14ac:dyDescent="0.2">
      <c r="A3220" t="s">
        <v>1928</v>
      </c>
      <c r="B3220" t="s">
        <v>1927</v>
      </c>
      <c r="C3220" t="s">
        <v>1926</v>
      </c>
      <c r="D3220" t="s">
        <v>539</v>
      </c>
      <c r="E3220" t="s">
        <v>1922</v>
      </c>
    </row>
    <row r="3221" spans="1:5" x14ac:dyDescent="0.2">
      <c r="A3221" t="s">
        <v>1925</v>
      </c>
      <c r="B3221" t="s">
        <v>1924</v>
      </c>
      <c r="C3221" t="s">
        <v>1923</v>
      </c>
      <c r="D3221" t="s">
        <v>405</v>
      </c>
      <c r="E3221" t="s">
        <v>1922</v>
      </c>
    </row>
    <row r="3222" spans="1:5" x14ac:dyDescent="0.2">
      <c r="A3222" t="s">
        <v>1921</v>
      </c>
      <c r="B3222" t="s">
        <v>1920</v>
      </c>
      <c r="C3222" t="s">
        <v>1919</v>
      </c>
      <c r="D3222" t="s">
        <v>1918</v>
      </c>
      <c r="E3222" t="s">
        <v>1917</v>
      </c>
    </row>
    <row r="3223" spans="1:5" x14ac:dyDescent="0.2">
      <c r="A3223" t="s">
        <v>1916</v>
      </c>
      <c r="B3223" t="s">
        <v>1915</v>
      </c>
      <c r="C3223" t="s">
        <v>1914</v>
      </c>
      <c r="D3223" t="s">
        <v>1913</v>
      </c>
      <c r="E3223" t="s">
        <v>1912</v>
      </c>
    </row>
    <row r="3224" spans="1:5" x14ac:dyDescent="0.2">
      <c r="A3224" t="s">
        <v>1911</v>
      </c>
      <c r="B3224" t="s">
        <v>1910</v>
      </c>
      <c r="C3224" t="s">
        <v>1909</v>
      </c>
      <c r="D3224" t="s">
        <v>1908</v>
      </c>
      <c r="E3224" t="s">
        <v>1907</v>
      </c>
    </row>
    <row r="3225" spans="1:5" x14ac:dyDescent="0.2">
      <c r="A3225" t="s">
        <v>1906</v>
      </c>
      <c r="B3225" t="s">
        <v>1905</v>
      </c>
      <c r="C3225" t="s">
        <v>1904</v>
      </c>
      <c r="D3225" t="s">
        <v>1903</v>
      </c>
      <c r="E3225" t="s">
        <v>1902</v>
      </c>
    </row>
    <row r="3226" spans="1:5" x14ac:dyDescent="0.2">
      <c r="A3226" t="s">
        <v>1901</v>
      </c>
      <c r="B3226" t="s">
        <v>1900</v>
      </c>
      <c r="C3226" t="s">
        <v>1899</v>
      </c>
      <c r="D3226" t="s">
        <v>1898</v>
      </c>
      <c r="E3226" t="s">
        <v>1897</v>
      </c>
    </row>
    <row r="3227" spans="1:5" x14ac:dyDescent="0.2">
      <c r="A3227" t="s">
        <v>1896</v>
      </c>
      <c r="B3227" t="s">
        <v>1895</v>
      </c>
      <c r="C3227" t="s">
        <v>1894</v>
      </c>
      <c r="D3227" t="s">
        <v>1530</v>
      </c>
      <c r="E3227" t="s">
        <v>1893</v>
      </c>
    </row>
    <row r="3228" spans="1:5" x14ac:dyDescent="0.2">
      <c r="A3228" t="s">
        <v>1892</v>
      </c>
      <c r="B3228" t="s">
        <v>1891</v>
      </c>
      <c r="C3228" t="s">
        <v>1890</v>
      </c>
      <c r="D3228" t="s">
        <v>1889</v>
      </c>
      <c r="E3228" t="s">
        <v>1888</v>
      </c>
    </row>
    <row r="3229" spans="1:5" x14ac:dyDescent="0.2">
      <c r="A3229" t="s">
        <v>1887</v>
      </c>
      <c r="B3229" t="s">
        <v>1886</v>
      </c>
      <c r="C3229" t="s">
        <v>1885</v>
      </c>
      <c r="D3229" t="s">
        <v>396</v>
      </c>
      <c r="E3229" t="s">
        <v>1884</v>
      </c>
    </row>
    <row r="3230" spans="1:5" x14ac:dyDescent="0.2">
      <c r="A3230" t="s">
        <v>1883</v>
      </c>
      <c r="B3230" t="s">
        <v>1882</v>
      </c>
      <c r="C3230" t="s">
        <v>1881</v>
      </c>
      <c r="D3230" t="s">
        <v>1880</v>
      </c>
      <c r="E3230" t="s">
        <v>1879</v>
      </c>
    </row>
    <row r="3231" spans="1:5" x14ac:dyDescent="0.2">
      <c r="A3231" t="s">
        <v>1878</v>
      </c>
      <c r="B3231" t="s">
        <v>1877</v>
      </c>
      <c r="C3231" t="s">
        <v>1876</v>
      </c>
      <c r="D3231" t="s">
        <v>1875</v>
      </c>
      <c r="E3231" t="s">
        <v>1874</v>
      </c>
    </row>
    <row r="3232" spans="1:5" x14ac:dyDescent="0.2">
      <c r="A3232" t="s">
        <v>1873</v>
      </c>
      <c r="B3232" t="s">
        <v>1872</v>
      </c>
      <c r="C3232" t="s">
        <v>1871</v>
      </c>
      <c r="D3232" t="s">
        <v>374</v>
      </c>
      <c r="E3232" t="s">
        <v>1870</v>
      </c>
    </row>
    <row r="3233" spans="1:5" x14ac:dyDescent="0.2">
      <c r="A3233" t="s">
        <v>1869</v>
      </c>
      <c r="B3233" t="s">
        <v>1868</v>
      </c>
      <c r="C3233" t="s">
        <v>1867</v>
      </c>
      <c r="D3233" t="s">
        <v>765</v>
      </c>
      <c r="E3233" t="s">
        <v>1866</v>
      </c>
    </row>
    <row r="3234" spans="1:5" x14ac:dyDescent="0.2">
      <c r="A3234" t="s">
        <v>1865</v>
      </c>
      <c r="B3234" t="s">
        <v>1864</v>
      </c>
      <c r="C3234" t="s">
        <v>1863</v>
      </c>
      <c r="D3234" t="s">
        <v>1862</v>
      </c>
      <c r="E3234" t="s">
        <v>1861</v>
      </c>
    </row>
    <row r="3235" spans="1:5" x14ac:dyDescent="0.2">
      <c r="A3235" t="s">
        <v>1860</v>
      </c>
      <c r="B3235" t="s">
        <v>1859</v>
      </c>
      <c r="C3235" t="s">
        <v>1858</v>
      </c>
      <c r="D3235" t="s">
        <v>1238</v>
      </c>
      <c r="E3235" t="s">
        <v>1857</v>
      </c>
    </row>
    <row r="3236" spans="1:5" x14ac:dyDescent="0.2">
      <c r="A3236" t="s">
        <v>1856</v>
      </c>
      <c r="B3236" t="s">
        <v>1855</v>
      </c>
      <c r="C3236" t="s">
        <v>1854</v>
      </c>
      <c r="D3236" t="s">
        <v>1853</v>
      </c>
      <c r="E3236" t="s">
        <v>1852</v>
      </c>
    </row>
    <row r="3237" spans="1:5" x14ac:dyDescent="0.2">
      <c r="A3237" t="s">
        <v>1851</v>
      </c>
      <c r="B3237" t="s">
        <v>1850</v>
      </c>
      <c r="C3237" t="s">
        <v>1849</v>
      </c>
      <c r="D3237" t="s">
        <v>1848</v>
      </c>
      <c r="E3237" t="s">
        <v>1847</v>
      </c>
    </row>
    <row r="3238" spans="1:5" x14ac:dyDescent="0.2">
      <c r="A3238" t="s">
        <v>1846</v>
      </c>
      <c r="B3238" t="s">
        <v>1845</v>
      </c>
      <c r="C3238" t="s">
        <v>1844</v>
      </c>
      <c r="D3238" t="s">
        <v>216</v>
      </c>
      <c r="E3238" t="s">
        <v>1843</v>
      </c>
    </row>
    <row r="3239" spans="1:5" x14ac:dyDescent="0.2">
      <c r="A3239" t="s">
        <v>1842</v>
      </c>
      <c r="B3239" t="s">
        <v>1841</v>
      </c>
      <c r="C3239" t="s">
        <v>1840</v>
      </c>
      <c r="D3239" t="s">
        <v>1839</v>
      </c>
      <c r="E3239" t="s">
        <v>1838</v>
      </c>
    </row>
    <row r="3240" spans="1:5" x14ac:dyDescent="0.2">
      <c r="A3240" t="s">
        <v>1837</v>
      </c>
      <c r="B3240" t="s">
        <v>1836</v>
      </c>
      <c r="C3240" t="s">
        <v>1835</v>
      </c>
      <c r="D3240" t="s">
        <v>606</v>
      </c>
      <c r="E3240" t="s">
        <v>1834</v>
      </c>
    </row>
    <row r="3241" spans="1:5" x14ac:dyDescent="0.2">
      <c r="A3241" t="s">
        <v>1833</v>
      </c>
      <c r="B3241" t="s">
        <v>1832</v>
      </c>
      <c r="C3241" t="s">
        <v>1831</v>
      </c>
      <c r="D3241" t="s">
        <v>1830</v>
      </c>
      <c r="E3241" t="s">
        <v>1829</v>
      </c>
    </row>
    <row r="3242" spans="1:5" x14ac:dyDescent="0.2">
      <c r="A3242" t="s">
        <v>1828</v>
      </c>
      <c r="B3242" t="s">
        <v>1827</v>
      </c>
      <c r="C3242" t="s">
        <v>1826</v>
      </c>
      <c r="D3242" t="s">
        <v>1825</v>
      </c>
      <c r="E3242" t="s">
        <v>1824</v>
      </c>
    </row>
    <row r="3243" spans="1:5" x14ac:dyDescent="0.2">
      <c r="A3243" t="s">
        <v>1818</v>
      </c>
      <c r="B3243" t="s">
        <v>1817</v>
      </c>
      <c r="C3243" t="s">
        <v>1816</v>
      </c>
      <c r="D3243" t="s">
        <v>543</v>
      </c>
      <c r="E3243" t="s">
        <v>1808</v>
      </c>
    </row>
    <row r="3244" spans="1:5" x14ac:dyDescent="0.2">
      <c r="A3244" t="s">
        <v>1815</v>
      </c>
      <c r="B3244" t="s">
        <v>1814</v>
      </c>
      <c r="C3244" t="s">
        <v>1813</v>
      </c>
      <c r="D3244" t="s">
        <v>147</v>
      </c>
      <c r="E3244" t="s">
        <v>1808</v>
      </c>
    </row>
    <row r="3245" spans="1:5" x14ac:dyDescent="0.2">
      <c r="A3245" t="s">
        <v>1812</v>
      </c>
      <c r="B3245" t="s">
        <v>1811</v>
      </c>
      <c r="C3245" t="s">
        <v>1810</v>
      </c>
      <c r="D3245" t="s">
        <v>1809</v>
      </c>
      <c r="E3245" t="s">
        <v>1808</v>
      </c>
    </row>
    <row r="3246" spans="1:5" x14ac:dyDescent="0.2">
      <c r="A3246" t="s">
        <v>1807</v>
      </c>
      <c r="B3246" t="s">
        <v>1806</v>
      </c>
      <c r="C3246" t="s">
        <v>1805</v>
      </c>
      <c r="D3246" t="s">
        <v>557</v>
      </c>
      <c r="E3246" t="s">
        <v>1804</v>
      </c>
    </row>
    <row r="3247" spans="1:5" x14ac:dyDescent="0.2">
      <c r="A3247" t="s">
        <v>1803</v>
      </c>
      <c r="B3247" t="s">
        <v>1802</v>
      </c>
      <c r="C3247" t="s">
        <v>1801</v>
      </c>
      <c r="D3247" t="s">
        <v>543</v>
      </c>
      <c r="E3247" t="s">
        <v>1800</v>
      </c>
    </row>
    <row r="3248" spans="1:5" x14ac:dyDescent="0.2">
      <c r="A3248" t="s">
        <v>1799</v>
      </c>
      <c r="B3248" t="s">
        <v>1798</v>
      </c>
      <c r="C3248" t="s">
        <v>1797</v>
      </c>
      <c r="D3248" t="s">
        <v>1796</v>
      </c>
      <c r="E3248" t="s">
        <v>1795</v>
      </c>
    </row>
    <row r="3249" spans="1:5" x14ac:dyDescent="0.2">
      <c r="A3249" t="s">
        <v>1794</v>
      </c>
      <c r="B3249" t="s">
        <v>1793</v>
      </c>
      <c r="C3249" t="s">
        <v>1792</v>
      </c>
      <c r="D3249" t="s">
        <v>1791</v>
      </c>
      <c r="E3249" t="s">
        <v>1790</v>
      </c>
    </row>
    <row r="3250" spans="1:5" x14ac:dyDescent="0.2">
      <c r="A3250" t="s">
        <v>1789</v>
      </c>
      <c r="B3250" t="s">
        <v>1788</v>
      </c>
      <c r="C3250" t="s">
        <v>1787</v>
      </c>
      <c r="D3250" t="s">
        <v>173</v>
      </c>
      <c r="E3250" t="s">
        <v>1786</v>
      </c>
    </row>
    <row r="3251" spans="1:5" x14ac:dyDescent="0.2">
      <c r="A3251" t="s">
        <v>1785</v>
      </c>
      <c r="B3251" t="s">
        <v>1784</v>
      </c>
      <c r="C3251" t="s">
        <v>1783</v>
      </c>
      <c r="D3251" t="s">
        <v>539</v>
      </c>
      <c r="E3251" t="s">
        <v>492</v>
      </c>
    </row>
    <row r="3252" spans="1:5" x14ac:dyDescent="0.2">
      <c r="A3252" t="s">
        <v>1778</v>
      </c>
      <c r="B3252" t="s">
        <v>1777</v>
      </c>
      <c r="C3252" t="s">
        <v>1776</v>
      </c>
      <c r="D3252" t="s">
        <v>438</v>
      </c>
      <c r="E3252" t="s">
        <v>1775</v>
      </c>
    </row>
    <row r="3253" spans="1:5" x14ac:dyDescent="0.2">
      <c r="A3253" t="s">
        <v>14791</v>
      </c>
      <c r="B3253" t="s">
        <v>14792</v>
      </c>
      <c r="C3253" t="s">
        <v>14793</v>
      </c>
      <c r="D3253" t="s">
        <v>14794</v>
      </c>
      <c r="E3253" t="s">
        <v>1775</v>
      </c>
    </row>
    <row r="3254" spans="1:5" x14ac:dyDescent="0.2">
      <c r="A3254" t="s">
        <v>1774</v>
      </c>
      <c r="B3254" t="s">
        <v>1773</v>
      </c>
      <c r="C3254" t="s">
        <v>1772</v>
      </c>
      <c r="D3254" t="s">
        <v>107</v>
      </c>
      <c r="E3254" t="s">
        <v>1771</v>
      </c>
    </row>
    <row r="3255" spans="1:5" x14ac:dyDescent="0.2">
      <c r="A3255" t="s">
        <v>1770</v>
      </c>
      <c r="B3255" t="s">
        <v>1769</v>
      </c>
      <c r="C3255" t="s">
        <v>1768</v>
      </c>
      <c r="D3255" t="s">
        <v>1640</v>
      </c>
      <c r="E3255" t="s">
        <v>1767</v>
      </c>
    </row>
    <row r="3256" spans="1:5" x14ac:dyDescent="0.2">
      <c r="A3256" t="s">
        <v>1766</v>
      </c>
      <c r="B3256" t="s">
        <v>1765</v>
      </c>
      <c r="C3256" t="s">
        <v>1764</v>
      </c>
      <c r="D3256" t="s">
        <v>147</v>
      </c>
      <c r="E3256" t="s">
        <v>1760</v>
      </c>
    </row>
    <row r="3257" spans="1:5" x14ac:dyDescent="0.2">
      <c r="A3257" t="s">
        <v>1763</v>
      </c>
      <c r="B3257" t="s">
        <v>1762</v>
      </c>
      <c r="C3257" t="s">
        <v>1761</v>
      </c>
      <c r="D3257" t="s">
        <v>606</v>
      </c>
      <c r="E3257" t="s">
        <v>1760</v>
      </c>
    </row>
    <row r="3258" spans="1:5" x14ac:dyDescent="0.2">
      <c r="A3258" t="s">
        <v>1759</v>
      </c>
      <c r="B3258" t="s">
        <v>1758</v>
      </c>
      <c r="C3258" t="s">
        <v>1757</v>
      </c>
      <c r="D3258" t="s">
        <v>555</v>
      </c>
      <c r="E3258" t="s">
        <v>1756</v>
      </c>
    </row>
    <row r="3259" spans="1:5" x14ac:dyDescent="0.2">
      <c r="A3259" t="s">
        <v>1755</v>
      </c>
      <c r="B3259" t="s">
        <v>1754</v>
      </c>
      <c r="C3259" t="s">
        <v>1753</v>
      </c>
      <c r="D3259" t="s">
        <v>1189</v>
      </c>
      <c r="E3259" t="s">
        <v>1752</v>
      </c>
    </row>
    <row r="3260" spans="1:5" x14ac:dyDescent="0.2">
      <c r="A3260" t="s">
        <v>1751</v>
      </c>
      <c r="B3260" t="s">
        <v>1750</v>
      </c>
      <c r="C3260" t="s">
        <v>1749</v>
      </c>
      <c r="D3260" t="s">
        <v>1748</v>
      </c>
      <c r="E3260" t="s">
        <v>1747</v>
      </c>
    </row>
    <row r="3261" spans="1:5" x14ac:dyDescent="0.2">
      <c r="A3261" t="s">
        <v>1746</v>
      </c>
      <c r="B3261" t="s">
        <v>1745</v>
      </c>
      <c r="C3261" t="s">
        <v>1744</v>
      </c>
      <c r="D3261" t="s">
        <v>1743</v>
      </c>
      <c r="E3261" t="s">
        <v>735</v>
      </c>
    </row>
    <row r="3262" spans="1:5" x14ac:dyDescent="0.2">
      <c r="A3262" t="s">
        <v>1742</v>
      </c>
      <c r="B3262" t="s">
        <v>1741</v>
      </c>
      <c r="C3262" t="s">
        <v>1740</v>
      </c>
      <c r="D3262" t="s">
        <v>207</v>
      </c>
      <c r="E3262" t="s">
        <v>735</v>
      </c>
    </row>
    <row r="3263" spans="1:5" x14ac:dyDescent="0.2">
      <c r="A3263" t="s">
        <v>1739</v>
      </c>
      <c r="B3263" t="s">
        <v>1738</v>
      </c>
      <c r="C3263" t="s">
        <v>1737</v>
      </c>
      <c r="D3263" t="s">
        <v>299</v>
      </c>
      <c r="E3263" t="s">
        <v>735</v>
      </c>
    </row>
    <row r="3264" spans="1:5" x14ac:dyDescent="0.2">
      <c r="A3264" t="s">
        <v>1736</v>
      </c>
      <c r="B3264" t="s">
        <v>1735</v>
      </c>
      <c r="C3264" t="s">
        <v>1734</v>
      </c>
      <c r="D3264" t="s">
        <v>1733</v>
      </c>
      <c r="E3264" t="s">
        <v>735</v>
      </c>
    </row>
    <row r="3265" spans="1:5" x14ac:dyDescent="0.2">
      <c r="A3265" t="s">
        <v>1732</v>
      </c>
      <c r="B3265" t="s">
        <v>1731</v>
      </c>
      <c r="C3265" t="s">
        <v>1730</v>
      </c>
      <c r="D3265" t="s">
        <v>595</v>
      </c>
      <c r="E3265" t="s">
        <v>735</v>
      </c>
    </row>
    <row r="3266" spans="1:5" x14ac:dyDescent="0.2">
      <c r="A3266" t="s">
        <v>1729</v>
      </c>
      <c r="B3266" t="s">
        <v>1728</v>
      </c>
      <c r="C3266" t="s">
        <v>1727</v>
      </c>
      <c r="D3266" t="s">
        <v>1608</v>
      </c>
      <c r="E3266" t="s">
        <v>1698</v>
      </c>
    </row>
    <row r="3267" spans="1:5" x14ac:dyDescent="0.2">
      <c r="A3267" t="s">
        <v>1726</v>
      </c>
      <c r="B3267" t="s">
        <v>1725</v>
      </c>
      <c r="C3267" t="s">
        <v>1724</v>
      </c>
      <c r="D3267" t="s">
        <v>1723</v>
      </c>
      <c r="E3267" t="s">
        <v>1698</v>
      </c>
    </row>
    <row r="3268" spans="1:5" x14ac:dyDescent="0.2">
      <c r="A3268" t="s">
        <v>1722</v>
      </c>
      <c r="B3268" t="s">
        <v>1721</v>
      </c>
      <c r="C3268" t="s">
        <v>1720</v>
      </c>
      <c r="D3268" t="s">
        <v>478</v>
      </c>
      <c r="E3268" t="s">
        <v>1698</v>
      </c>
    </row>
    <row r="3269" spans="1:5" x14ac:dyDescent="0.2">
      <c r="A3269" t="s">
        <v>1719</v>
      </c>
      <c r="B3269" t="s">
        <v>1718</v>
      </c>
      <c r="C3269" t="s">
        <v>1717</v>
      </c>
      <c r="D3269" t="s">
        <v>1184</v>
      </c>
      <c r="E3269" t="s">
        <v>1698</v>
      </c>
    </row>
    <row r="3270" spans="1:5" x14ac:dyDescent="0.2">
      <c r="A3270" t="s">
        <v>1716</v>
      </c>
      <c r="B3270" t="s">
        <v>1715</v>
      </c>
      <c r="C3270" t="s">
        <v>1714</v>
      </c>
      <c r="D3270" t="s">
        <v>1713</v>
      </c>
      <c r="E3270" t="s">
        <v>1698</v>
      </c>
    </row>
    <row r="3271" spans="1:5" x14ac:dyDescent="0.2">
      <c r="A3271" t="s">
        <v>1712</v>
      </c>
      <c r="B3271" t="s">
        <v>1711</v>
      </c>
      <c r="C3271" t="s">
        <v>1710</v>
      </c>
      <c r="D3271" t="s">
        <v>1709</v>
      </c>
      <c r="E3271" t="s">
        <v>1698</v>
      </c>
    </row>
    <row r="3272" spans="1:5" x14ac:dyDescent="0.2">
      <c r="A3272" t="s">
        <v>1708</v>
      </c>
      <c r="B3272" t="s">
        <v>1707</v>
      </c>
      <c r="C3272" t="s">
        <v>1706</v>
      </c>
      <c r="D3272" t="s">
        <v>609</v>
      </c>
      <c r="E3272" t="s">
        <v>1698</v>
      </c>
    </row>
    <row r="3273" spans="1:5" x14ac:dyDescent="0.2">
      <c r="A3273" t="s">
        <v>1705</v>
      </c>
      <c r="B3273" t="s">
        <v>1704</v>
      </c>
      <c r="C3273" t="s">
        <v>1703</v>
      </c>
      <c r="D3273" t="s">
        <v>1702</v>
      </c>
      <c r="E3273" t="s">
        <v>1698</v>
      </c>
    </row>
    <row r="3274" spans="1:5" x14ac:dyDescent="0.2">
      <c r="A3274" t="s">
        <v>1701</v>
      </c>
      <c r="B3274" t="s">
        <v>1700</v>
      </c>
      <c r="C3274" t="s">
        <v>1699</v>
      </c>
      <c r="D3274" t="s">
        <v>1640</v>
      </c>
      <c r="E3274" t="s">
        <v>1698</v>
      </c>
    </row>
    <row r="3275" spans="1:5" x14ac:dyDescent="0.2">
      <c r="A3275" t="s">
        <v>1697</v>
      </c>
      <c r="B3275" t="s">
        <v>1696</v>
      </c>
      <c r="C3275" t="s">
        <v>1695</v>
      </c>
      <c r="D3275" t="s">
        <v>1694</v>
      </c>
      <c r="E3275" t="s">
        <v>1688</v>
      </c>
    </row>
    <row r="3276" spans="1:5" x14ac:dyDescent="0.2">
      <c r="A3276" t="s">
        <v>1693</v>
      </c>
      <c r="B3276" t="s">
        <v>1692</v>
      </c>
      <c r="C3276" t="s">
        <v>1691</v>
      </c>
      <c r="D3276" t="s">
        <v>634</v>
      </c>
      <c r="E3276" t="s">
        <v>1688</v>
      </c>
    </row>
    <row r="3277" spans="1:5" x14ac:dyDescent="0.2">
      <c r="A3277" t="s">
        <v>17300</v>
      </c>
      <c r="B3277" t="s">
        <v>1690</v>
      </c>
      <c r="C3277" t="s">
        <v>1689</v>
      </c>
      <c r="D3277" t="s">
        <v>163</v>
      </c>
      <c r="E3277" t="s">
        <v>1688</v>
      </c>
    </row>
    <row r="3278" spans="1:5" x14ac:dyDescent="0.2">
      <c r="A3278" t="s">
        <v>1687</v>
      </c>
      <c r="B3278" t="s">
        <v>1686</v>
      </c>
      <c r="C3278" t="s">
        <v>1685</v>
      </c>
      <c r="D3278" t="s">
        <v>1584</v>
      </c>
      <c r="E3278" t="s">
        <v>1684</v>
      </c>
    </row>
    <row r="3279" spans="1:5" x14ac:dyDescent="0.2">
      <c r="A3279" t="s">
        <v>1683</v>
      </c>
      <c r="B3279" t="s">
        <v>1682</v>
      </c>
      <c r="C3279" t="s">
        <v>1681</v>
      </c>
      <c r="D3279" t="s">
        <v>1680</v>
      </c>
      <c r="E3279" t="s">
        <v>1679</v>
      </c>
    </row>
    <row r="3280" spans="1:5" x14ac:dyDescent="0.2">
      <c r="A3280" t="s">
        <v>1678</v>
      </c>
      <c r="B3280" t="s">
        <v>1677</v>
      </c>
      <c r="C3280" t="s">
        <v>1676</v>
      </c>
      <c r="D3280" t="s">
        <v>155</v>
      </c>
      <c r="E3280" t="s">
        <v>1672</v>
      </c>
    </row>
    <row r="3281" spans="1:5" x14ac:dyDescent="0.2">
      <c r="A3281" t="s">
        <v>1675</v>
      </c>
      <c r="B3281" t="s">
        <v>1674</v>
      </c>
      <c r="C3281" t="s">
        <v>1673</v>
      </c>
      <c r="D3281" t="s">
        <v>735</v>
      </c>
      <c r="E3281" t="s">
        <v>1672</v>
      </c>
    </row>
    <row r="3282" spans="1:5" x14ac:dyDescent="0.2">
      <c r="A3282" t="s">
        <v>1671</v>
      </c>
      <c r="B3282" t="s">
        <v>1670</v>
      </c>
      <c r="C3282" t="s">
        <v>1669</v>
      </c>
      <c r="D3282" t="s">
        <v>1141</v>
      </c>
      <c r="E3282" t="s">
        <v>1668</v>
      </c>
    </row>
    <row r="3283" spans="1:5" x14ac:dyDescent="0.2">
      <c r="A3283" t="s">
        <v>1664</v>
      </c>
      <c r="B3283" t="s">
        <v>1663</v>
      </c>
      <c r="C3283" t="s">
        <v>1662</v>
      </c>
      <c r="D3283" t="s">
        <v>813</v>
      </c>
      <c r="E3283" t="s">
        <v>1661</v>
      </c>
    </row>
    <row r="3284" spans="1:5" x14ac:dyDescent="0.2">
      <c r="A3284" t="s">
        <v>1660</v>
      </c>
      <c r="B3284" t="s">
        <v>1659</v>
      </c>
      <c r="C3284" t="s">
        <v>1658</v>
      </c>
      <c r="D3284" t="s">
        <v>438</v>
      </c>
      <c r="E3284" t="s">
        <v>1657</v>
      </c>
    </row>
    <row r="3285" spans="1:5" x14ac:dyDescent="0.2">
      <c r="A3285" t="s">
        <v>1656</v>
      </c>
      <c r="B3285" t="s">
        <v>1655</v>
      </c>
      <c r="C3285" t="s">
        <v>1654</v>
      </c>
      <c r="D3285" t="s">
        <v>1653</v>
      </c>
      <c r="E3285" t="s">
        <v>1652</v>
      </c>
    </row>
    <row r="3286" spans="1:5" x14ac:dyDescent="0.2">
      <c r="A3286" t="s">
        <v>1651</v>
      </c>
      <c r="B3286" t="s">
        <v>1650</v>
      </c>
      <c r="C3286" t="s">
        <v>1649</v>
      </c>
      <c r="D3286" t="s">
        <v>1648</v>
      </c>
      <c r="E3286" t="s">
        <v>1644</v>
      </c>
    </row>
    <row r="3287" spans="1:5" x14ac:dyDescent="0.2">
      <c r="A3287" t="s">
        <v>1647</v>
      </c>
      <c r="B3287" t="s">
        <v>1646</v>
      </c>
      <c r="C3287" t="s">
        <v>1645</v>
      </c>
      <c r="D3287" t="s">
        <v>340</v>
      </c>
      <c r="E3287" t="s">
        <v>1644</v>
      </c>
    </row>
    <row r="3288" spans="1:5" x14ac:dyDescent="0.2">
      <c r="A3288" t="s">
        <v>1643</v>
      </c>
      <c r="B3288" t="s">
        <v>1642</v>
      </c>
      <c r="C3288" t="s">
        <v>1641</v>
      </c>
      <c r="D3288" t="s">
        <v>1640</v>
      </c>
      <c r="E3288" t="s">
        <v>1639</v>
      </c>
    </row>
    <row r="3289" spans="1:5" x14ac:dyDescent="0.2">
      <c r="A3289" t="s">
        <v>1638</v>
      </c>
      <c r="B3289" t="s">
        <v>1637</v>
      </c>
      <c r="C3289" t="s">
        <v>1636</v>
      </c>
      <c r="D3289" t="s">
        <v>1635</v>
      </c>
      <c r="E3289" t="s">
        <v>1634</v>
      </c>
    </row>
    <row r="3290" spans="1:5" x14ac:dyDescent="0.2">
      <c r="A3290" t="s">
        <v>1633</v>
      </c>
      <c r="B3290" t="s">
        <v>1632</v>
      </c>
      <c r="C3290" t="s">
        <v>1631</v>
      </c>
      <c r="D3290" t="s">
        <v>557</v>
      </c>
      <c r="E3290" t="s">
        <v>1630</v>
      </c>
    </row>
    <row r="3291" spans="1:5" x14ac:dyDescent="0.2">
      <c r="A3291" t="s">
        <v>1629</v>
      </c>
      <c r="B3291" t="s">
        <v>1628</v>
      </c>
      <c r="C3291" t="s">
        <v>1627</v>
      </c>
      <c r="D3291" t="s">
        <v>331</v>
      </c>
      <c r="E3291" t="s">
        <v>1626</v>
      </c>
    </row>
    <row r="3292" spans="1:5" x14ac:dyDescent="0.2">
      <c r="A3292" t="s">
        <v>1625</v>
      </c>
      <c r="B3292" t="s">
        <v>1624</v>
      </c>
      <c r="C3292" t="s">
        <v>1623</v>
      </c>
      <c r="D3292" t="s">
        <v>129</v>
      </c>
      <c r="E3292" t="s">
        <v>1622</v>
      </c>
    </row>
    <row r="3293" spans="1:5" x14ac:dyDescent="0.2">
      <c r="A3293" t="s">
        <v>1621</v>
      </c>
      <c r="B3293" t="s">
        <v>1620</v>
      </c>
      <c r="C3293" t="s">
        <v>1619</v>
      </c>
      <c r="D3293" t="s">
        <v>1057</v>
      </c>
      <c r="E3293" t="s">
        <v>1618</v>
      </c>
    </row>
    <row r="3294" spans="1:5" x14ac:dyDescent="0.2">
      <c r="A3294" t="s">
        <v>1616</v>
      </c>
      <c r="B3294" t="s">
        <v>1615</v>
      </c>
      <c r="C3294" t="s">
        <v>1614</v>
      </c>
      <c r="D3294" t="s">
        <v>152</v>
      </c>
      <c r="E3294" t="s">
        <v>1613</v>
      </c>
    </row>
    <row r="3295" spans="1:5" x14ac:dyDescent="0.2">
      <c r="A3295" t="s">
        <v>1612</v>
      </c>
      <c r="B3295" t="s">
        <v>1611</v>
      </c>
      <c r="C3295" t="s">
        <v>1610</v>
      </c>
      <c r="D3295" t="s">
        <v>926</v>
      </c>
      <c r="E3295" t="s">
        <v>1609</v>
      </c>
    </row>
    <row r="3296" spans="1:5" x14ac:dyDescent="0.2">
      <c r="A3296" t="s">
        <v>17122</v>
      </c>
      <c r="B3296" t="s">
        <v>1607</v>
      </c>
      <c r="C3296" t="s">
        <v>1606</v>
      </c>
      <c r="D3296" t="s">
        <v>1605</v>
      </c>
      <c r="E3296" t="s">
        <v>1604</v>
      </c>
    </row>
    <row r="3297" spans="1:5" x14ac:dyDescent="0.2">
      <c r="A3297" t="s">
        <v>1603</v>
      </c>
      <c r="B3297" t="s">
        <v>1602</v>
      </c>
      <c r="C3297" t="s">
        <v>1601</v>
      </c>
      <c r="D3297" t="s">
        <v>1600</v>
      </c>
      <c r="E3297" t="s">
        <v>1599</v>
      </c>
    </row>
    <row r="3298" spans="1:5" x14ac:dyDescent="0.2">
      <c r="A3298" t="s">
        <v>1598</v>
      </c>
      <c r="B3298" t="s">
        <v>1597</v>
      </c>
      <c r="C3298" t="s">
        <v>1596</v>
      </c>
      <c r="D3298" t="s">
        <v>555</v>
      </c>
      <c r="E3298" t="s">
        <v>1595</v>
      </c>
    </row>
    <row r="3299" spans="1:5" x14ac:dyDescent="0.2">
      <c r="A3299" t="s">
        <v>17123</v>
      </c>
      <c r="B3299" t="s">
        <v>1594</v>
      </c>
      <c r="C3299" t="s">
        <v>1593</v>
      </c>
      <c r="D3299" t="s">
        <v>1592</v>
      </c>
      <c r="E3299" t="s">
        <v>1591</v>
      </c>
    </row>
    <row r="3300" spans="1:5" x14ac:dyDescent="0.2">
      <c r="A3300" t="s">
        <v>1590</v>
      </c>
      <c r="B3300" t="s">
        <v>1589</v>
      </c>
      <c r="C3300" t="s">
        <v>1588</v>
      </c>
      <c r="D3300" t="s">
        <v>543</v>
      </c>
      <c r="E3300" t="s">
        <v>1584</v>
      </c>
    </row>
    <row r="3301" spans="1:5" x14ac:dyDescent="0.2">
      <c r="A3301" t="s">
        <v>1587</v>
      </c>
      <c r="B3301" t="s">
        <v>1586</v>
      </c>
      <c r="C3301" t="s">
        <v>1585</v>
      </c>
      <c r="D3301" t="s">
        <v>331</v>
      </c>
      <c r="E3301" t="s">
        <v>1584</v>
      </c>
    </row>
    <row r="3302" spans="1:5" x14ac:dyDescent="0.2">
      <c r="A3302" t="s">
        <v>17508</v>
      </c>
      <c r="B3302" t="s">
        <v>14796</v>
      </c>
      <c r="C3302" t="s">
        <v>14795</v>
      </c>
      <c r="D3302" t="s">
        <v>864</v>
      </c>
      <c r="E3302" t="s">
        <v>1577</v>
      </c>
    </row>
    <row r="3303" spans="1:5" x14ac:dyDescent="0.2">
      <c r="A3303" t="s">
        <v>1583</v>
      </c>
      <c r="B3303" t="s">
        <v>1582</v>
      </c>
      <c r="C3303" t="s">
        <v>1581</v>
      </c>
      <c r="D3303" t="s">
        <v>891</v>
      </c>
      <c r="E3303" t="s">
        <v>1577</v>
      </c>
    </row>
    <row r="3304" spans="1:5" x14ac:dyDescent="0.2">
      <c r="A3304" t="s">
        <v>1580</v>
      </c>
      <c r="B3304" t="s">
        <v>1579</v>
      </c>
      <c r="C3304" t="s">
        <v>1578</v>
      </c>
      <c r="D3304" t="s">
        <v>230</v>
      </c>
      <c r="E3304" t="s">
        <v>1577</v>
      </c>
    </row>
    <row r="3305" spans="1:5" x14ac:dyDescent="0.2">
      <c r="A3305" t="s">
        <v>17124</v>
      </c>
      <c r="B3305" t="s">
        <v>1576</v>
      </c>
      <c r="C3305" t="s">
        <v>1575</v>
      </c>
      <c r="D3305" t="s">
        <v>706</v>
      </c>
      <c r="E3305" t="s">
        <v>1574</v>
      </c>
    </row>
    <row r="3306" spans="1:5" x14ac:dyDescent="0.2">
      <c r="A3306" t="s">
        <v>1573</v>
      </c>
      <c r="B3306" t="s">
        <v>1572</v>
      </c>
      <c r="C3306" t="s">
        <v>1571</v>
      </c>
      <c r="D3306" t="s">
        <v>1570</v>
      </c>
      <c r="E3306" t="s">
        <v>1569</v>
      </c>
    </row>
    <row r="3307" spans="1:5" x14ac:dyDescent="0.2">
      <c r="A3307" t="s">
        <v>1568</v>
      </c>
      <c r="B3307" t="s">
        <v>1567</v>
      </c>
      <c r="C3307" t="s">
        <v>1566</v>
      </c>
      <c r="D3307" t="s">
        <v>1565</v>
      </c>
      <c r="E3307" t="s">
        <v>1564</v>
      </c>
    </row>
    <row r="3308" spans="1:5" x14ac:dyDescent="0.2">
      <c r="A3308" t="s">
        <v>17509</v>
      </c>
      <c r="B3308" t="s">
        <v>17510</v>
      </c>
      <c r="C3308" t="s">
        <v>17511</v>
      </c>
      <c r="D3308" t="s">
        <v>504</v>
      </c>
      <c r="E3308" t="s">
        <v>1563</v>
      </c>
    </row>
    <row r="3309" spans="1:5" x14ac:dyDescent="0.2">
      <c r="A3309" t="s">
        <v>1562</v>
      </c>
      <c r="B3309" t="s">
        <v>1561</v>
      </c>
      <c r="C3309" t="s">
        <v>1560</v>
      </c>
      <c r="D3309" t="s">
        <v>1559</v>
      </c>
      <c r="E3309" t="s">
        <v>1558</v>
      </c>
    </row>
    <row r="3310" spans="1:5" x14ac:dyDescent="0.2">
      <c r="A3310" t="s">
        <v>1557</v>
      </c>
      <c r="B3310" t="s">
        <v>1556</v>
      </c>
      <c r="C3310" t="s">
        <v>1555</v>
      </c>
      <c r="D3310" t="s">
        <v>1554</v>
      </c>
      <c r="E3310" t="s">
        <v>1553</v>
      </c>
    </row>
    <row r="3311" spans="1:5" x14ac:dyDescent="0.2">
      <c r="A3311" t="s">
        <v>1552</v>
      </c>
      <c r="B3311" t="s">
        <v>1551</v>
      </c>
      <c r="C3311" t="s">
        <v>1550</v>
      </c>
      <c r="D3311" t="s">
        <v>248</v>
      </c>
      <c r="E3311" t="s">
        <v>1549</v>
      </c>
    </row>
    <row r="3312" spans="1:5" x14ac:dyDescent="0.2">
      <c r="A3312" t="s">
        <v>1548</v>
      </c>
      <c r="B3312" t="s">
        <v>1547</v>
      </c>
      <c r="C3312" t="s">
        <v>1546</v>
      </c>
      <c r="D3312" t="s">
        <v>1170</v>
      </c>
      <c r="E3312" t="s">
        <v>1545</v>
      </c>
    </row>
    <row r="3313" spans="1:5" x14ac:dyDescent="0.2">
      <c r="A3313" t="s">
        <v>1544</v>
      </c>
      <c r="B3313" t="s">
        <v>1543</v>
      </c>
      <c r="C3313" t="s">
        <v>1542</v>
      </c>
      <c r="D3313" t="s">
        <v>735</v>
      </c>
      <c r="E3313" t="s">
        <v>1541</v>
      </c>
    </row>
    <row r="3314" spans="1:5" x14ac:dyDescent="0.2">
      <c r="A3314" t="s">
        <v>1540</v>
      </c>
      <c r="B3314" t="s">
        <v>1539</v>
      </c>
      <c r="C3314" t="s">
        <v>1538</v>
      </c>
      <c r="D3314" t="s">
        <v>107</v>
      </c>
      <c r="E3314" t="s">
        <v>1537</v>
      </c>
    </row>
    <row r="3315" spans="1:5" x14ac:dyDescent="0.2">
      <c r="A3315" t="s">
        <v>1536</v>
      </c>
      <c r="B3315" t="s">
        <v>1535</v>
      </c>
      <c r="C3315" t="s">
        <v>1534</v>
      </c>
      <c r="D3315" t="s">
        <v>322</v>
      </c>
      <c r="E3315" t="s">
        <v>1529</v>
      </c>
    </row>
    <row r="3316" spans="1:5" x14ac:dyDescent="0.2">
      <c r="A3316" t="s">
        <v>1533</v>
      </c>
      <c r="B3316" t="s">
        <v>1532</v>
      </c>
      <c r="C3316" t="s">
        <v>1531</v>
      </c>
      <c r="D3316" t="s">
        <v>1530</v>
      </c>
      <c r="E3316" t="s">
        <v>1529</v>
      </c>
    </row>
    <row r="3317" spans="1:5" x14ac:dyDescent="0.2">
      <c r="A3317" t="s">
        <v>17301</v>
      </c>
      <c r="B3317" t="s">
        <v>1528</v>
      </c>
      <c r="C3317" t="s">
        <v>1527</v>
      </c>
      <c r="D3317" t="s">
        <v>1526</v>
      </c>
      <c r="E3317" t="s">
        <v>1525</v>
      </c>
    </row>
    <row r="3318" spans="1:5" x14ac:dyDescent="0.2">
      <c r="A3318" t="s">
        <v>1524</v>
      </c>
      <c r="B3318" t="s">
        <v>1523</v>
      </c>
      <c r="C3318" t="s">
        <v>1522</v>
      </c>
      <c r="D3318" t="s">
        <v>133</v>
      </c>
      <c r="E3318" t="s">
        <v>1521</v>
      </c>
    </row>
    <row r="3319" spans="1:5" x14ac:dyDescent="0.2">
      <c r="A3319" t="s">
        <v>1520</v>
      </c>
      <c r="B3319" t="s">
        <v>1519</v>
      </c>
      <c r="C3319" t="s">
        <v>1518</v>
      </c>
      <c r="D3319" t="s">
        <v>1517</v>
      </c>
      <c r="E3319" t="s">
        <v>1516</v>
      </c>
    </row>
    <row r="3320" spans="1:5" x14ac:dyDescent="0.2">
      <c r="A3320" t="s">
        <v>1515</v>
      </c>
      <c r="B3320" t="s">
        <v>1514</v>
      </c>
      <c r="C3320" t="s">
        <v>1513</v>
      </c>
      <c r="D3320" t="s">
        <v>985</v>
      </c>
      <c r="E3320" t="s">
        <v>1512</v>
      </c>
    </row>
    <row r="3321" spans="1:5" x14ac:dyDescent="0.2">
      <c r="A3321" t="s">
        <v>1511</v>
      </c>
      <c r="B3321" t="s">
        <v>1510</v>
      </c>
      <c r="C3321" t="s">
        <v>1509</v>
      </c>
      <c r="D3321" t="s">
        <v>1508</v>
      </c>
      <c r="E3321" t="s">
        <v>1507</v>
      </c>
    </row>
    <row r="3322" spans="1:5" x14ac:dyDescent="0.2">
      <c r="A3322" t="s">
        <v>1506</v>
      </c>
      <c r="B3322" t="s">
        <v>1505</v>
      </c>
      <c r="C3322" t="s">
        <v>1504</v>
      </c>
      <c r="D3322" t="s">
        <v>539</v>
      </c>
      <c r="E3322" t="s">
        <v>1503</v>
      </c>
    </row>
    <row r="3323" spans="1:5" x14ac:dyDescent="0.2">
      <c r="A3323" t="s">
        <v>1502</v>
      </c>
      <c r="B3323" t="s">
        <v>1501</v>
      </c>
      <c r="C3323" t="s">
        <v>1500</v>
      </c>
      <c r="D3323" t="s">
        <v>1499</v>
      </c>
      <c r="E3323" t="s">
        <v>1498</v>
      </c>
    </row>
    <row r="3324" spans="1:5" x14ac:dyDescent="0.2">
      <c r="A3324" t="s">
        <v>1497</v>
      </c>
      <c r="B3324" t="s">
        <v>1496</v>
      </c>
      <c r="C3324" t="s">
        <v>1495</v>
      </c>
      <c r="D3324" t="s">
        <v>1494</v>
      </c>
      <c r="E3324" t="s">
        <v>1493</v>
      </c>
    </row>
    <row r="3325" spans="1:5" x14ac:dyDescent="0.2">
      <c r="A3325" t="s">
        <v>1492</v>
      </c>
      <c r="B3325" t="s">
        <v>1491</v>
      </c>
      <c r="C3325" t="s">
        <v>1490</v>
      </c>
      <c r="D3325" t="s">
        <v>374</v>
      </c>
      <c r="E3325" t="s">
        <v>1489</v>
      </c>
    </row>
    <row r="3326" spans="1:5" x14ac:dyDescent="0.2">
      <c r="A3326" t="s">
        <v>1488</v>
      </c>
      <c r="B3326" t="s">
        <v>1487</v>
      </c>
      <c r="C3326" t="s">
        <v>1486</v>
      </c>
      <c r="D3326" t="s">
        <v>1485</v>
      </c>
      <c r="E3326" t="s">
        <v>1484</v>
      </c>
    </row>
    <row r="3327" spans="1:5" x14ac:dyDescent="0.2">
      <c r="A3327" t="s">
        <v>14379</v>
      </c>
      <c r="B3327" t="s">
        <v>14380</v>
      </c>
      <c r="C3327" t="s">
        <v>14381</v>
      </c>
      <c r="D3327" t="s">
        <v>248</v>
      </c>
      <c r="E3327" t="s">
        <v>253</v>
      </c>
    </row>
    <row r="3328" spans="1:5" x14ac:dyDescent="0.2">
      <c r="A3328" t="s">
        <v>1483</v>
      </c>
      <c r="B3328" t="s">
        <v>1482</v>
      </c>
      <c r="C3328" t="s">
        <v>1481</v>
      </c>
      <c r="D3328" t="s">
        <v>1480</v>
      </c>
      <c r="E3328" t="s">
        <v>1479</v>
      </c>
    </row>
    <row r="3329" spans="1:5" x14ac:dyDescent="0.2">
      <c r="A3329" t="s">
        <v>1478</v>
      </c>
      <c r="B3329" t="s">
        <v>1477</v>
      </c>
      <c r="C3329" t="s">
        <v>1476</v>
      </c>
      <c r="D3329" t="s">
        <v>129</v>
      </c>
      <c r="E3329" t="s">
        <v>1475</v>
      </c>
    </row>
    <row r="3330" spans="1:5" x14ac:dyDescent="0.2">
      <c r="A3330" t="s">
        <v>1474</v>
      </c>
      <c r="B3330" t="s">
        <v>1473</v>
      </c>
      <c r="C3330" t="s">
        <v>1472</v>
      </c>
      <c r="D3330" t="s">
        <v>706</v>
      </c>
      <c r="E3330" t="s">
        <v>1471</v>
      </c>
    </row>
    <row r="3331" spans="1:5" x14ac:dyDescent="0.2">
      <c r="A3331" t="s">
        <v>1470</v>
      </c>
      <c r="B3331" t="s">
        <v>1469</v>
      </c>
      <c r="C3331" t="s">
        <v>1468</v>
      </c>
      <c r="D3331" t="s">
        <v>577</v>
      </c>
      <c r="E3331" t="s">
        <v>1463</v>
      </c>
    </row>
    <row r="3332" spans="1:5" x14ac:dyDescent="0.2">
      <c r="A3332" t="s">
        <v>1467</v>
      </c>
      <c r="B3332" t="s">
        <v>1466</v>
      </c>
      <c r="C3332" t="s">
        <v>1465</v>
      </c>
      <c r="D3332" t="s">
        <v>1464</v>
      </c>
      <c r="E3332" t="s">
        <v>1463</v>
      </c>
    </row>
    <row r="3333" spans="1:5" x14ac:dyDescent="0.2">
      <c r="A3333" t="s">
        <v>1462</v>
      </c>
      <c r="B3333" t="s">
        <v>1461</v>
      </c>
      <c r="C3333" t="s">
        <v>1460</v>
      </c>
      <c r="D3333" t="s">
        <v>1459</v>
      </c>
      <c r="E3333" t="s">
        <v>1458</v>
      </c>
    </row>
    <row r="3334" spans="1:5" x14ac:dyDescent="0.2">
      <c r="A3334" t="s">
        <v>1457</v>
      </c>
      <c r="B3334" t="s">
        <v>1456</v>
      </c>
      <c r="C3334" t="s">
        <v>1455</v>
      </c>
      <c r="D3334" t="s">
        <v>1454</v>
      </c>
      <c r="E3334" t="s">
        <v>1453</v>
      </c>
    </row>
    <row r="3335" spans="1:5" x14ac:dyDescent="0.2">
      <c r="A3335" t="s">
        <v>1452</v>
      </c>
      <c r="B3335" t="s">
        <v>1451</v>
      </c>
      <c r="C3335" t="s">
        <v>1450</v>
      </c>
      <c r="D3335" t="s">
        <v>1449</v>
      </c>
      <c r="E3335" t="s">
        <v>1448</v>
      </c>
    </row>
    <row r="3336" spans="1:5" x14ac:dyDescent="0.2">
      <c r="A3336" t="s">
        <v>1447</v>
      </c>
      <c r="B3336" t="s">
        <v>1446</v>
      </c>
      <c r="C3336" t="s">
        <v>1445</v>
      </c>
      <c r="D3336" t="s">
        <v>1444</v>
      </c>
      <c r="E3336" t="s">
        <v>1443</v>
      </c>
    </row>
    <row r="3337" spans="1:5" x14ac:dyDescent="0.2">
      <c r="A3337" t="s">
        <v>1442</v>
      </c>
      <c r="B3337" t="s">
        <v>1441</v>
      </c>
      <c r="C3337" t="s">
        <v>1440</v>
      </c>
      <c r="D3337" t="s">
        <v>230</v>
      </c>
      <c r="E3337" t="s">
        <v>1439</v>
      </c>
    </row>
    <row r="3338" spans="1:5" x14ac:dyDescent="0.2">
      <c r="A3338" t="s">
        <v>17125</v>
      </c>
      <c r="B3338" t="s">
        <v>14797</v>
      </c>
      <c r="C3338" t="s">
        <v>14798</v>
      </c>
      <c r="D3338" t="s">
        <v>9191</v>
      </c>
      <c r="E3338" t="s">
        <v>14799</v>
      </c>
    </row>
    <row r="3339" spans="1:5" x14ac:dyDescent="0.2">
      <c r="A3339" t="s">
        <v>17126</v>
      </c>
      <c r="B3339" t="s">
        <v>1438</v>
      </c>
      <c r="C3339" t="s">
        <v>1437</v>
      </c>
      <c r="D3339" t="s">
        <v>1407</v>
      </c>
      <c r="E3339" t="s">
        <v>1436</v>
      </c>
    </row>
    <row r="3340" spans="1:5" x14ac:dyDescent="0.2">
      <c r="A3340" t="s">
        <v>1435</v>
      </c>
      <c r="B3340" t="s">
        <v>1434</v>
      </c>
      <c r="C3340" t="s">
        <v>1433</v>
      </c>
      <c r="D3340" t="s">
        <v>1432</v>
      </c>
      <c r="E3340" t="s">
        <v>1431</v>
      </c>
    </row>
    <row r="3341" spans="1:5" x14ac:dyDescent="0.2">
      <c r="A3341" t="s">
        <v>1430</v>
      </c>
      <c r="B3341" t="s">
        <v>1429</v>
      </c>
      <c r="C3341" t="s">
        <v>1428</v>
      </c>
      <c r="D3341" t="s">
        <v>609</v>
      </c>
      <c r="E3341" t="s">
        <v>1427</v>
      </c>
    </row>
    <row r="3342" spans="1:5" x14ac:dyDescent="0.2">
      <c r="A3342" t="s">
        <v>17127</v>
      </c>
      <c r="B3342" t="s">
        <v>1426</v>
      </c>
      <c r="C3342" t="s">
        <v>1425</v>
      </c>
      <c r="D3342" t="s">
        <v>1424</v>
      </c>
      <c r="E3342" t="s">
        <v>1423</v>
      </c>
    </row>
    <row r="3343" spans="1:5" x14ac:dyDescent="0.2">
      <c r="A3343" t="s">
        <v>1422</v>
      </c>
      <c r="B3343" t="s">
        <v>1421</v>
      </c>
      <c r="C3343" t="s">
        <v>1420</v>
      </c>
      <c r="D3343" t="s">
        <v>1419</v>
      </c>
      <c r="E3343" t="s">
        <v>1418</v>
      </c>
    </row>
    <row r="3344" spans="1:5" x14ac:dyDescent="0.2">
      <c r="A3344" t="s">
        <v>1417</v>
      </c>
      <c r="B3344" t="s">
        <v>1416</v>
      </c>
      <c r="C3344" t="s">
        <v>1415</v>
      </c>
      <c r="D3344" t="s">
        <v>1414</v>
      </c>
      <c r="E3344" t="s">
        <v>1409</v>
      </c>
    </row>
    <row r="3345" spans="1:5" x14ac:dyDescent="0.2">
      <c r="A3345" t="s">
        <v>1413</v>
      </c>
      <c r="B3345" t="s">
        <v>1412</v>
      </c>
      <c r="C3345" t="s">
        <v>1411</v>
      </c>
      <c r="D3345" t="s">
        <v>1410</v>
      </c>
      <c r="E3345" t="s">
        <v>1409</v>
      </c>
    </row>
    <row r="3346" spans="1:5" x14ac:dyDescent="0.2">
      <c r="A3346" t="s">
        <v>14800</v>
      </c>
      <c r="B3346" t="s">
        <v>14468</v>
      </c>
      <c r="C3346" t="s">
        <v>14469</v>
      </c>
      <c r="D3346" t="s">
        <v>14470</v>
      </c>
      <c r="E3346" t="s">
        <v>14471</v>
      </c>
    </row>
    <row r="3347" spans="1:5" x14ac:dyDescent="0.2">
      <c r="A3347" t="s">
        <v>14802</v>
      </c>
      <c r="B3347" t="s">
        <v>14472</v>
      </c>
      <c r="C3347" t="s">
        <v>14473</v>
      </c>
      <c r="D3347" t="s">
        <v>7574</v>
      </c>
      <c r="E3347" t="s">
        <v>14474</v>
      </c>
    </row>
    <row r="3348" spans="1:5" x14ac:dyDescent="0.2">
      <c r="A3348" t="s">
        <v>14801</v>
      </c>
      <c r="B3348" t="s">
        <v>1408</v>
      </c>
      <c r="C3348" t="s">
        <v>17512</v>
      </c>
      <c r="D3348" t="s">
        <v>230</v>
      </c>
      <c r="E3348" t="s">
        <v>1406</v>
      </c>
    </row>
    <row r="3349" spans="1:5" x14ac:dyDescent="0.2">
      <c r="A3349" t="s">
        <v>1389</v>
      </c>
      <c r="B3349" t="s">
        <v>1388</v>
      </c>
      <c r="C3349" t="s">
        <v>1387</v>
      </c>
      <c r="D3349" t="s">
        <v>692</v>
      </c>
      <c r="E3349" t="s">
        <v>1386</v>
      </c>
    </row>
    <row r="3350" spans="1:5" x14ac:dyDescent="0.2">
      <c r="A3350" t="s">
        <v>1384</v>
      </c>
      <c r="B3350" t="s">
        <v>1383</v>
      </c>
      <c r="C3350" t="s">
        <v>17513</v>
      </c>
      <c r="D3350" t="s">
        <v>1324</v>
      </c>
      <c r="E3350" t="s">
        <v>17514</v>
      </c>
    </row>
    <row r="3351" spans="1:5" x14ac:dyDescent="0.2">
      <c r="A3351" t="s">
        <v>1382</v>
      </c>
      <c r="B3351" t="s">
        <v>1381</v>
      </c>
      <c r="C3351" t="s">
        <v>1380</v>
      </c>
      <c r="D3351" t="s">
        <v>492</v>
      </c>
      <c r="E3351" t="s">
        <v>1379</v>
      </c>
    </row>
    <row r="3352" spans="1:5" x14ac:dyDescent="0.2">
      <c r="A3352" t="s">
        <v>1378</v>
      </c>
      <c r="B3352" t="s">
        <v>1377</v>
      </c>
      <c r="C3352" t="s">
        <v>1376</v>
      </c>
      <c r="D3352" t="s">
        <v>89</v>
      </c>
      <c r="E3352" t="s">
        <v>1375</v>
      </c>
    </row>
    <row r="3353" spans="1:5" x14ac:dyDescent="0.2">
      <c r="A3353" t="s">
        <v>1405</v>
      </c>
      <c r="B3353" t="s">
        <v>1404</v>
      </c>
      <c r="C3353" t="s">
        <v>17515</v>
      </c>
      <c r="D3353" t="s">
        <v>1403</v>
      </c>
      <c r="E3353" t="s">
        <v>1402</v>
      </c>
    </row>
    <row r="3354" spans="1:5" x14ac:dyDescent="0.2">
      <c r="A3354" t="s">
        <v>1374</v>
      </c>
      <c r="B3354" t="s">
        <v>1373</v>
      </c>
      <c r="C3354" t="s">
        <v>1372</v>
      </c>
      <c r="D3354" t="s">
        <v>1371</v>
      </c>
      <c r="E3354" t="s">
        <v>1370</v>
      </c>
    </row>
    <row r="3355" spans="1:5" x14ac:dyDescent="0.2">
      <c r="A3355" t="s">
        <v>1401</v>
      </c>
      <c r="B3355" t="s">
        <v>1400</v>
      </c>
      <c r="C3355" t="s">
        <v>1372</v>
      </c>
      <c r="D3355" t="s">
        <v>1371</v>
      </c>
      <c r="E3355" t="s">
        <v>1370</v>
      </c>
    </row>
    <row r="3356" spans="1:5" x14ac:dyDescent="0.2">
      <c r="A3356" t="s">
        <v>1399</v>
      </c>
      <c r="B3356" t="s">
        <v>1398</v>
      </c>
      <c r="C3356" t="s">
        <v>17516</v>
      </c>
      <c r="D3356" t="s">
        <v>981</v>
      </c>
      <c r="E3356" t="s">
        <v>1397</v>
      </c>
    </row>
    <row r="3357" spans="1:5" x14ac:dyDescent="0.2">
      <c r="A3357" t="s">
        <v>1396</v>
      </c>
      <c r="B3357" t="s">
        <v>1395</v>
      </c>
      <c r="C3357" t="s">
        <v>17517</v>
      </c>
      <c r="D3357" t="s">
        <v>303</v>
      </c>
      <c r="E3357" t="s">
        <v>1394</v>
      </c>
    </row>
    <row r="3358" spans="1:5" x14ac:dyDescent="0.2">
      <c r="A3358" t="s">
        <v>1393</v>
      </c>
      <c r="B3358" t="s">
        <v>1392</v>
      </c>
      <c r="C3358" t="s">
        <v>17518</v>
      </c>
      <c r="D3358" t="s">
        <v>1391</v>
      </c>
      <c r="E3358" t="s">
        <v>1390</v>
      </c>
    </row>
    <row r="3359" spans="1:5" x14ac:dyDescent="0.2">
      <c r="A3359" t="s">
        <v>18063</v>
      </c>
      <c r="B3359" t="s">
        <v>1369</v>
      </c>
      <c r="C3359" t="s">
        <v>1368</v>
      </c>
      <c r="D3359" t="s">
        <v>1367</v>
      </c>
      <c r="E3359" t="s">
        <v>1366</v>
      </c>
    </row>
    <row r="3360" spans="1:5" x14ac:dyDescent="0.2">
      <c r="A3360" t="s">
        <v>1365</v>
      </c>
      <c r="B3360" t="s">
        <v>1364</v>
      </c>
      <c r="C3360" t="s">
        <v>1363</v>
      </c>
      <c r="D3360" t="s">
        <v>1362</v>
      </c>
      <c r="E3360" t="s">
        <v>1361</v>
      </c>
    </row>
    <row r="3361" spans="1:5" x14ac:dyDescent="0.2">
      <c r="A3361" t="s">
        <v>1360</v>
      </c>
      <c r="B3361" t="s">
        <v>1359</v>
      </c>
      <c r="C3361" t="s">
        <v>1358</v>
      </c>
      <c r="D3361" t="s">
        <v>133</v>
      </c>
      <c r="E3361" t="s">
        <v>1357</v>
      </c>
    </row>
    <row r="3362" spans="1:5" x14ac:dyDescent="0.2">
      <c r="A3362" t="s">
        <v>1360</v>
      </c>
      <c r="B3362" t="s">
        <v>17128</v>
      </c>
      <c r="C3362" t="s">
        <v>1358</v>
      </c>
      <c r="D3362" t="s">
        <v>133</v>
      </c>
      <c r="E3362" t="s">
        <v>1357</v>
      </c>
    </row>
    <row r="3363" spans="1:5" x14ac:dyDescent="0.2">
      <c r="A3363" t="s">
        <v>1356</v>
      </c>
      <c r="B3363" t="s">
        <v>1355</v>
      </c>
      <c r="C3363" t="s">
        <v>1354</v>
      </c>
      <c r="D3363" t="s">
        <v>303</v>
      </c>
      <c r="E3363" t="s">
        <v>1350</v>
      </c>
    </row>
    <row r="3364" spans="1:5" x14ac:dyDescent="0.2">
      <c r="A3364" t="s">
        <v>1353</v>
      </c>
      <c r="B3364" t="s">
        <v>1352</v>
      </c>
      <c r="C3364" t="s">
        <v>1351</v>
      </c>
      <c r="D3364" t="s">
        <v>129</v>
      </c>
      <c r="E3364" t="s">
        <v>1350</v>
      </c>
    </row>
    <row r="3365" spans="1:5" x14ac:dyDescent="0.2">
      <c r="A3365" t="s">
        <v>1349</v>
      </c>
      <c r="B3365" t="s">
        <v>1348</v>
      </c>
      <c r="C3365" t="s">
        <v>1347</v>
      </c>
      <c r="D3365" t="s">
        <v>1346</v>
      </c>
      <c r="E3365" t="s">
        <v>1345</v>
      </c>
    </row>
    <row r="3366" spans="1:5" x14ac:dyDescent="0.2">
      <c r="A3366" t="s">
        <v>1344</v>
      </c>
      <c r="B3366" t="s">
        <v>1343</v>
      </c>
      <c r="C3366" t="s">
        <v>1342</v>
      </c>
      <c r="D3366" t="s">
        <v>1341</v>
      </c>
      <c r="E3366" t="s">
        <v>1340</v>
      </c>
    </row>
    <row r="3367" spans="1:5" x14ac:dyDescent="0.2">
      <c r="A3367" t="s">
        <v>1339</v>
      </c>
      <c r="B3367" t="s">
        <v>1338</v>
      </c>
      <c r="C3367" t="s">
        <v>1337</v>
      </c>
      <c r="D3367" t="s">
        <v>1336</v>
      </c>
      <c r="E3367" t="s">
        <v>1335</v>
      </c>
    </row>
    <row r="3368" spans="1:5" x14ac:dyDescent="0.2">
      <c r="A3368" t="s">
        <v>14803</v>
      </c>
      <c r="B3368" t="s">
        <v>14475</v>
      </c>
      <c r="C3368" t="s">
        <v>14476</v>
      </c>
      <c r="D3368" t="s">
        <v>14477</v>
      </c>
      <c r="E3368" t="s">
        <v>14478</v>
      </c>
    </row>
    <row r="3369" spans="1:5" x14ac:dyDescent="0.2">
      <c r="A3369" t="s">
        <v>14803</v>
      </c>
      <c r="B3369" t="s">
        <v>14479</v>
      </c>
      <c r="C3369" t="s">
        <v>14476</v>
      </c>
      <c r="D3369" t="s">
        <v>14477</v>
      </c>
      <c r="E3369" t="s">
        <v>14478</v>
      </c>
    </row>
    <row r="3370" spans="1:5" x14ac:dyDescent="0.2">
      <c r="A3370" t="s">
        <v>1334</v>
      </c>
      <c r="B3370" t="s">
        <v>1333</v>
      </c>
      <c r="C3370" t="s">
        <v>1332</v>
      </c>
      <c r="D3370" t="s">
        <v>616</v>
      </c>
      <c r="E3370" t="s">
        <v>1331</v>
      </c>
    </row>
    <row r="3371" spans="1:5" x14ac:dyDescent="0.2">
      <c r="A3371" t="s">
        <v>1327</v>
      </c>
      <c r="B3371" t="s">
        <v>1326</v>
      </c>
      <c r="C3371" t="s">
        <v>1325</v>
      </c>
      <c r="D3371" t="s">
        <v>1324</v>
      </c>
      <c r="E3371" t="s">
        <v>1323</v>
      </c>
    </row>
    <row r="3372" spans="1:5" x14ac:dyDescent="0.2">
      <c r="A3372" t="s">
        <v>14804</v>
      </c>
      <c r="B3372" t="s">
        <v>1322</v>
      </c>
      <c r="C3372" t="s">
        <v>1321</v>
      </c>
      <c r="D3372" t="s">
        <v>616</v>
      </c>
      <c r="E3372" t="s">
        <v>1320</v>
      </c>
    </row>
    <row r="3373" spans="1:5" x14ac:dyDescent="0.2">
      <c r="A3373" t="s">
        <v>1319</v>
      </c>
      <c r="B3373" t="s">
        <v>1318</v>
      </c>
      <c r="C3373" t="s">
        <v>1317</v>
      </c>
      <c r="D3373" t="s">
        <v>577</v>
      </c>
      <c r="E3373" t="s">
        <v>1316</v>
      </c>
    </row>
    <row r="3374" spans="1:5" x14ac:dyDescent="0.2">
      <c r="A3374" t="s">
        <v>1312</v>
      </c>
      <c r="B3374" t="s">
        <v>1311</v>
      </c>
      <c r="C3374" t="s">
        <v>1310</v>
      </c>
      <c r="D3374" t="s">
        <v>1309</v>
      </c>
      <c r="E3374" t="s">
        <v>1308</v>
      </c>
    </row>
    <row r="3375" spans="1:5" x14ac:dyDescent="0.2">
      <c r="A3375" t="s">
        <v>1307</v>
      </c>
      <c r="B3375" t="s">
        <v>1306</v>
      </c>
      <c r="C3375" t="s">
        <v>1305</v>
      </c>
      <c r="D3375" t="s">
        <v>1304</v>
      </c>
      <c r="E3375" t="s">
        <v>1303</v>
      </c>
    </row>
    <row r="3376" spans="1:5" x14ac:dyDescent="0.2">
      <c r="A3376" t="s">
        <v>1302</v>
      </c>
      <c r="B3376" t="s">
        <v>1301</v>
      </c>
      <c r="C3376" t="s">
        <v>1300</v>
      </c>
      <c r="D3376" t="s">
        <v>1299</v>
      </c>
      <c r="E3376" t="s">
        <v>1298</v>
      </c>
    </row>
    <row r="3377" spans="1:5" x14ac:dyDescent="0.2">
      <c r="A3377" t="s">
        <v>1297</v>
      </c>
      <c r="B3377" t="s">
        <v>1296</v>
      </c>
      <c r="C3377" t="s">
        <v>1295</v>
      </c>
      <c r="D3377" t="s">
        <v>1294</v>
      </c>
      <c r="E3377" t="s">
        <v>1293</v>
      </c>
    </row>
    <row r="3378" spans="1:5" x14ac:dyDescent="0.2">
      <c r="A3378" t="s">
        <v>14805</v>
      </c>
      <c r="B3378" t="s">
        <v>14480</v>
      </c>
      <c r="C3378" t="s">
        <v>14481</v>
      </c>
      <c r="D3378" t="s">
        <v>616</v>
      </c>
      <c r="E3378" t="s">
        <v>8721</v>
      </c>
    </row>
    <row r="3379" spans="1:5" x14ac:dyDescent="0.2">
      <c r="A3379" t="s">
        <v>1292</v>
      </c>
      <c r="B3379" t="s">
        <v>1291</v>
      </c>
      <c r="C3379" t="s">
        <v>1290</v>
      </c>
      <c r="D3379" t="s">
        <v>198</v>
      </c>
      <c r="E3379" t="s">
        <v>1289</v>
      </c>
    </row>
    <row r="3380" spans="1:5" x14ac:dyDescent="0.2">
      <c r="A3380" t="s">
        <v>1288</v>
      </c>
      <c r="B3380" t="s">
        <v>1287</v>
      </c>
      <c r="C3380" t="s">
        <v>1286</v>
      </c>
      <c r="D3380" t="s">
        <v>634</v>
      </c>
      <c r="E3380" t="s">
        <v>1285</v>
      </c>
    </row>
    <row r="3381" spans="1:5" x14ac:dyDescent="0.2">
      <c r="A3381" t="s">
        <v>1284</v>
      </c>
      <c r="B3381" t="s">
        <v>1283</v>
      </c>
      <c r="C3381" t="s">
        <v>1282</v>
      </c>
      <c r="D3381" t="s">
        <v>1281</v>
      </c>
      <c r="E3381" t="s">
        <v>1280</v>
      </c>
    </row>
    <row r="3382" spans="1:5" x14ac:dyDescent="0.2">
      <c r="A3382" t="s">
        <v>1279</v>
      </c>
      <c r="B3382" t="s">
        <v>1278</v>
      </c>
      <c r="C3382" t="s">
        <v>1277</v>
      </c>
      <c r="D3382" t="s">
        <v>103</v>
      </c>
      <c r="E3382" t="s">
        <v>1276</v>
      </c>
    </row>
    <row r="3383" spans="1:5" x14ac:dyDescent="0.2">
      <c r="A3383" t="s">
        <v>17519</v>
      </c>
      <c r="B3383" t="s">
        <v>1275</v>
      </c>
      <c r="C3383" t="s">
        <v>1274</v>
      </c>
      <c r="D3383" t="s">
        <v>1273</v>
      </c>
      <c r="E3383" t="s">
        <v>1268</v>
      </c>
    </row>
    <row r="3384" spans="1:5" x14ac:dyDescent="0.2">
      <c r="A3384" t="s">
        <v>1272</v>
      </c>
      <c r="B3384" t="s">
        <v>1271</v>
      </c>
      <c r="C3384" t="s">
        <v>1270</v>
      </c>
      <c r="D3384" t="s">
        <v>1269</v>
      </c>
      <c r="E3384" t="s">
        <v>1268</v>
      </c>
    </row>
    <row r="3385" spans="1:5" x14ac:dyDescent="0.2">
      <c r="A3385" t="s">
        <v>1267</v>
      </c>
      <c r="B3385" t="s">
        <v>1266</v>
      </c>
      <c r="C3385" t="s">
        <v>1265</v>
      </c>
      <c r="D3385" t="s">
        <v>1264</v>
      </c>
      <c r="E3385" t="s">
        <v>1263</v>
      </c>
    </row>
    <row r="3386" spans="1:5" x14ac:dyDescent="0.2">
      <c r="A3386" t="s">
        <v>1262</v>
      </c>
      <c r="B3386" t="s">
        <v>1261</v>
      </c>
      <c r="C3386" t="s">
        <v>1260</v>
      </c>
      <c r="D3386" t="s">
        <v>1180</v>
      </c>
      <c r="E3386" t="s">
        <v>1259</v>
      </c>
    </row>
    <row r="3387" spans="1:5" x14ac:dyDescent="0.2">
      <c r="A3387" t="s">
        <v>1258</v>
      </c>
      <c r="B3387" t="s">
        <v>1257</v>
      </c>
      <c r="C3387" t="s">
        <v>1256</v>
      </c>
      <c r="D3387" t="s">
        <v>107</v>
      </c>
      <c r="E3387" t="s">
        <v>1255</v>
      </c>
    </row>
    <row r="3388" spans="1:5" x14ac:dyDescent="0.2">
      <c r="A3388" t="s">
        <v>1254</v>
      </c>
      <c r="B3388" t="s">
        <v>1253</v>
      </c>
      <c r="C3388" t="s">
        <v>1252</v>
      </c>
      <c r="D3388" t="s">
        <v>1251</v>
      </c>
      <c r="E3388" t="s">
        <v>1250</v>
      </c>
    </row>
    <row r="3389" spans="1:5" x14ac:dyDescent="0.2">
      <c r="A3389" t="s">
        <v>1249</v>
      </c>
      <c r="B3389" t="s">
        <v>1248</v>
      </c>
      <c r="C3389" t="s">
        <v>1247</v>
      </c>
      <c r="D3389" t="s">
        <v>1246</v>
      </c>
      <c r="E3389" t="s">
        <v>1245</v>
      </c>
    </row>
    <row r="3390" spans="1:5" x14ac:dyDescent="0.2">
      <c r="A3390" t="s">
        <v>1244</v>
      </c>
      <c r="B3390" t="s">
        <v>1243</v>
      </c>
      <c r="C3390" t="s">
        <v>1242</v>
      </c>
      <c r="D3390" t="s">
        <v>353</v>
      </c>
      <c r="E3390" t="s">
        <v>1237</v>
      </c>
    </row>
    <row r="3391" spans="1:5" x14ac:dyDescent="0.2">
      <c r="A3391" t="s">
        <v>1241</v>
      </c>
      <c r="B3391" t="s">
        <v>1240</v>
      </c>
      <c r="C3391" t="s">
        <v>1239</v>
      </c>
      <c r="D3391" t="s">
        <v>1238</v>
      </c>
      <c r="E3391" t="s">
        <v>1237</v>
      </c>
    </row>
    <row r="3392" spans="1:5" x14ac:dyDescent="0.2">
      <c r="A3392" t="s">
        <v>1236</v>
      </c>
      <c r="B3392" t="s">
        <v>1235</v>
      </c>
      <c r="C3392" t="s">
        <v>1234</v>
      </c>
      <c r="D3392" t="s">
        <v>1225</v>
      </c>
      <c r="E3392" t="s">
        <v>1229</v>
      </c>
    </row>
    <row r="3393" spans="1:5" x14ac:dyDescent="0.2">
      <c r="A3393" t="s">
        <v>1233</v>
      </c>
      <c r="B3393" t="s">
        <v>1232</v>
      </c>
      <c r="C3393" t="s">
        <v>1231</v>
      </c>
      <c r="D3393" t="s">
        <v>524</v>
      </c>
      <c r="E3393" t="s">
        <v>1229</v>
      </c>
    </row>
    <row r="3394" spans="1:5" x14ac:dyDescent="0.2">
      <c r="A3394" t="s">
        <v>17129</v>
      </c>
      <c r="B3394" t="s">
        <v>1230</v>
      </c>
      <c r="C3394" t="s">
        <v>17130</v>
      </c>
      <c r="D3394" t="s">
        <v>187</v>
      </c>
      <c r="E3394" t="s">
        <v>1229</v>
      </c>
    </row>
    <row r="3395" spans="1:5" x14ac:dyDescent="0.2">
      <c r="A3395" t="s">
        <v>1228</v>
      </c>
      <c r="B3395" t="s">
        <v>1227</v>
      </c>
      <c r="C3395" t="s">
        <v>1226</v>
      </c>
      <c r="D3395" t="s">
        <v>1225</v>
      </c>
      <c r="E3395" t="s">
        <v>1224</v>
      </c>
    </row>
    <row r="3396" spans="1:5" x14ac:dyDescent="0.2">
      <c r="A3396" t="s">
        <v>1223</v>
      </c>
      <c r="B3396" t="s">
        <v>1222</v>
      </c>
      <c r="C3396" t="s">
        <v>1221</v>
      </c>
      <c r="D3396" t="s">
        <v>1220</v>
      </c>
      <c r="E3396" t="s">
        <v>1219</v>
      </c>
    </row>
    <row r="3397" spans="1:5" x14ac:dyDescent="0.2">
      <c r="A3397" t="s">
        <v>1218</v>
      </c>
      <c r="B3397" t="s">
        <v>1217</v>
      </c>
      <c r="C3397" t="s">
        <v>1216</v>
      </c>
      <c r="D3397" t="s">
        <v>1215</v>
      </c>
      <c r="E3397" t="s">
        <v>1211</v>
      </c>
    </row>
    <row r="3398" spans="1:5" x14ac:dyDescent="0.2">
      <c r="A3398" t="s">
        <v>1214</v>
      </c>
      <c r="B3398" t="s">
        <v>1213</v>
      </c>
      <c r="C3398" t="s">
        <v>1212</v>
      </c>
      <c r="D3398" t="s">
        <v>926</v>
      </c>
      <c r="E3398" t="s">
        <v>1211</v>
      </c>
    </row>
    <row r="3399" spans="1:5" x14ac:dyDescent="0.2">
      <c r="A3399" t="s">
        <v>1210</v>
      </c>
      <c r="B3399" t="s">
        <v>1209</v>
      </c>
      <c r="C3399" t="s">
        <v>1208</v>
      </c>
      <c r="D3399" t="s">
        <v>1207</v>
      </c>
      <c r="E3399" t="s">
        <v>1206</v>
      </c>
    </row>
    <row r="3400" spans="1:5" x14ac:dyDescent="0.2">
      <c r="A3400" t="s">
        <v>1205</v>
      </c>
      <c r="B3400" t="s">
        <v>1204</v>
      </c>
      <c r="C3400" t="s">
        <v>1203</v>
      </c>
      <c r="D3400" t="s">
        <v>111</v>
      </c>
      <c r="E3400" t="s">
        <v>1202</v>
      </c>
    </row>
    <row r="3401" spans="1:5" x14ac:dyDescent="0.2">
      <c r="A3401" t="s">
        <v>1201</v>
      </c>
      <c r="B3401" t="s">
        <v>1200</v>
      </c>
      <c r="C3401" t="s">
        <v>1199</v>
      </c>
      <c r="D3401" t="s">
        <v>577</v>
      </c>
      <c r="E3401" t="s">
        <v>1198</v>
      </c>
    </row>
    <row r="3402" spans="1:5" x14ac:dyDescent="0.2">
      <c r="A3402" t="s">
        <v>1197</v>
      </c>
      <c r="B3402" t="s">
        <v>1196</v>
      </c>
      <c r="C3402" t="s">
        <v>1195</v>
      </c>
      <c r="D3402" t="s">
        <v>1194</v>
      </c>
      <c r="E3402" t="s">
        <v>1193</v>
      </c>
    </row>
    <row r="3403" spans="1:5" x14ac:dyDescent="0.2">
      <c r="A3403" t="s">
        <v>1192</v>
      </c>
      <c r="B3403" t="s">
        <v>1191</v>
      </c>
      <c r="C3403" t="s">
        <v>1190</v>
      </c>
      <c r="D3403" t="s">
        <v>1189</v>
      </c>
      <c r="E3403" t="s">
        <v>1188</v>
      </c>
    </row>
    <row r="3404" spans="1:5" x14ac:dyDescent="0.2">
      <c r="A3404" t="s">
        <v>1187</v>
      </c>
      <c r="B3404" t="s">
        <v>1186</v>
      </c>
      <c r="C3404" t="s">
        <v>1185</v>
      </c>
      <c r="D3404" t="s">
        <v>1184</v>
      </c>
      <c r="E3404" t="s">
        <v>1169</v>
      </c>
    </row>
    <row r="3405" spans="1:5" x14ac:dyDescent="0.2">
      <c r="A3405" t="s">
        <v>1183</v>
      </c>
      <c r="B3405" t="s">
        <v>1182</v>
      </c>
      <c r="C3405" t="s">
        <v>1181</v>
      </c>
      <c r="D3405" t="s">
        <v>1180</v>
      </c>
      <c r="E3405" t="s">
        <v>1169</v>
      </c>
    </row>
    <row r="3406" spans="1:5" x14ac:dyDescent="0.2">
      <c r="A3406" t="s">
        <v>1179</v>
      </c>
      <c r="B3406" t="s">
        <v>1178</v>
      </c>
      <c r="C3406" t="s">
        <v>1177</v>
      </c>
      <c r="D3406" t="s">
        <v>655</v>
      </c>
      <c r="E3406" t="s">
        <v>1169</v>
      </c>
    </row>
    <row r="3407" spans="1:5" x14ac:dyDescent="0.2">
      <c r="A3407" t="s">
        <v>1176</v>
      </c>
      <c r="B3407" t="s">
        <v>1175</v>
      </c>
      <c r="C3407" t="s">
        <v>1174</v>
      </c>
      <c r="D3407" t="s">
        <v>248</v>
      </c>
      <c r="E3407" t="s">
        <v>1169</v>
      </c>
    </row>
    <row r="3408" spans="1:5" x14ac:dyDescent="0.2">
      <c r="A3408" t="s">
        <v>1173</v>
      </c>
      <c r="B3408" t="s">
        <v>1172</v>
      </c>
      <c r="C3408" t="s">
        <v>1171</v>
      </c>
      <c r="D3408" t="s">
        <v>1170</v>
      </c>
      <c r="E3408" t="s">
        <v>1169</v>
      </c>
    </row>
    <row r="3409" spans="1:5" x14ac:dyDescent="0.2">
      <c r="A3409" t="s">
        <v>1168</v>
      </c>
      <c r="B3409" t="s">
        <v>1167</v>
      </c>
      <c r="C3409" t="s">
        <v>1166</v>
      </c>
      <c r="D3409" t="s">
        <v>1165</v>
      </c>
      <c r="E3409" t="s">
        <v>1164</v>
      </c>
    </row>
    <row r="3410" spans="1:5" x14ac:dyDescent="0.2">
      <c r="A3410" t="s">
        <v>1162</v>
      </c>
      <c r="B3410" t="s">
        <v>1161</v>
      </c>
      <c r="C3410" t="s">
        <v>1160</v>
      </c>
      <c r="D3410" t="s">
        <v>253</v>
      </c>
      <c r="E3410" t="s">
        <v>1159</v>
      </c>
    </row>
    <row r="3411" spans="1:5" x14ac:dyDescent="0.2">
      <c r="A3411" t="s">
        <v>1158</v>
      </c>
      <c r="B3411" t="s">
        <v>1157</v>
      </c>
      <c r="C3411" t="s">
        <v>1156</v>
      </c>
      <c r="D3411" t="s">
        <v>258</v>
      </c>
      <c r="E3411" t="s">
        <v>1155</v>
      </c>
    </row>
    <row r="3412" spans="1:5" x14ac:dyDescent="0.2">
      <c r="A3412" t="s">
        <v>1154</v>
      </c>
      <c r="B3412" t="s">
        <v>1153</v>
      </c>
      <c r="C3412" t="s">
        <v>1152</v>
      </c>
      <c r="D3412" t="s">
        <v>1151</v>
      </c>
      <c r="E3412" t="s">
        <v>1150</v>
      </c>
    </row>
    <row r="3413" spans="1:5" x14ac:dyDescent="0.2">
      <c r="A3413" t="s">
        <v>1149</v>
      </c>
      <c r="B3413" t="s">
        <v>1148</v>
      </c>
      <c r="C3413" t="s">
        <v>1147</v>
      </c>
      <c r="D3413" t="s">
        <v>1146</v>
      </c>
      <c r="E3413" t="s">
        <v>1145</v>
      </c>
    </row>
    <row r="3414" spans="1:5" x14ac:dyDescent="0.2">
      <c r="A3414" t="s">
        <v>1144</v>
      </c>
      <c r="B3414" t="s">
        <v>1143</v>
      </c>
      <c r="C3414" t="s">
        <v>1142</v>
      </c>
      <c r="D3414" t="s">
        <v>1141</v>
      </c>
      <c r="E3414" t="s">
        <v>1137</v>
      </c>
    </row>
    <row r="3415" spans="1:5" x14ac:dyDescent="0.2">
      <c r="A3415" t="s">
        <v>1140</v>
      </c>
      <c r="B3415" t="s">
        <v>1139</v>
      </c>
      <c r="C3415" t="s">
        <v>1138</v>
      </c>
      <c r="D3415" t="s">
        <v>123</v>
      </c>
      <c r="E3415" t="s">
        <v>1137</v>
      </c>
    </row>
    <row r="3416" spans="1:5" x14ac:dyDescent="0.2">
      <c r="A3416" t="s">
        <v>1136</v>
      </c>
      <c r="B3416" t="s">
        <v>1135</v>
      </c>
      <c r="C3416" t="s">
        <v>1134</v>
      </c>
      <c r="D3416" t="s">
        <v>211</v>
      </c>
      <c r="E3416" t="s">
        <v>1124</v>
      </c>
    </row>
    <row r="3417" spans="1:5" x14ac:dyDescent="0.2">
      <c r="A3417" t="s">
        <v>1133</v>
      </c>
      <c r="B3417" t="s">
        <v>1132</v>
      </c>
      <c r="C3417" t="s">
        <v>1131</v>
      </c>
      <c r="D3417" t="s">
        <v>303</v>
      </c>
      <c r="E3417" t="s">
        <v>1124</v>
      </c>
    </row>
    <row r="3418" spans="1:5" x14ac:dyDescent="0.2">
      <c r="A3418" t="s">
        <v>1130</v>
      </c>
      <c r="B3418" t="s">
        <v>1129</v>
      </c>
      <c r="C3418" t="s">
        <v>1128</v>
      </c>
      <c r="D3418" t="s">
        <v>905</v>
      </c>
      <c r="E3418" t="s">
        <v>1124</v>
      </c>
    </row>
    <row r="3419" spans="1:5" x14ac:dyDescent="0.2">
      <c r="A3419" t="s">
        <v>1127</v>
      </c>
      <c r="B3419" t="s">
        <v>1126</v>
      </c>
      <c r="C3419" t="s">
        <v>1125</v>
      </c>
      <c r="D3419" t="s">
        <v>595</v>
      </c>
      <c r="E3419" t="s">
        <v>1124</v>
      </c>
    </row>
    <row r="3420" spans="1:5" x14ac:dyDescent="0.2">
      <c r="A3420" t="s">
        <v>1123</v>
      </c>
      <c r="B3420" t="s">
        <v>1122</v>
      </c>
      <c r="C3420" t="s">
        <v>1121</v>
      </c>
      <c r="D3420" t="s">
        <v>1120</v>
      </c>
      <c r="E3420" t="s">
        <v>1112</v>
      </c>
    </row>
    <row r="3421" spans="1:5" x14ac:dyDescent="0.2">
      <c r="A3421" t="s">
        <v>1119</v>
      </c>
      <c r="B3421" t="s">
        <v>1118</v>
      </c>
      <c r="C3421" t="s">
        <v>1117</v>
      </c>
      <c r="D3421" t="s">
        <v>1116</v>
      </c>
      <c r="E3421" t="s">
        <v>1112</v>
      </c>
    </row>
    <row r="3422" spans="1:5" x14ac:dyDescent="0.2">
      <c r="A3422" t="s">
        <v>1115</v>
      </c>
      <c r="B3422" t="s">
        <v>1114</v>
      </c>
      <c r="C3422" t="s">
        <v>1113</v>
      </c>
      <c r="D3422" t="s">
        <v>692</v>
      </c>
      <c r="E3422" t="s">
        <v>1112</v>
      </c>
    </row>
    <row r="3423" spans="1:5" x14ac:dyDescent="0.2">
      <c r="A3423" t="s">
        <v>1111</v>
      </c>
      <c r="B3423" t="s">
        <v>1110</v>
      </c>
      <c r="C3423" t="s">
        <v>1109</v>
      </c>
      <c r="D3423" t="s">
        <v>1108</v>
      </c>
      <c r="E3423" t="s">
        <v>1107</v>
      </c>
    </row>
    <row r="3424" spans="1:5" x14ac:dyDescent="0.2">
      <c r="A3424" t="s">
        <v>1106</v>
      </c>
      <c r="B3424" t="s">
        <v>1105</v>
      </c>
      <c r="C3424" t="s">
        <v>1104</v>
      </c>
      <c r="D3424" t="s">
        <v>1103</v>
      </c>
      <c r="E3424" t="s">
        <v>1102</v>
      </c>
    </row>
    <row r="3425" spans="1:5" x14ac:dyDescent="0.2">
      <c r="A3425" t="s">
        <v>1101</v>
      </c>
      <c r="B3425" t="s">
        <v>1100</v>
      </c>
      <c r="C3425" t="s">
        <v>1099</v>
      </c>
      <c r="D3425" t="s">
        <v>258</v>
      </c>
      <c r="E3425" t="s">
        <v>1098</v>
      </c>
    </row>
    <row r="3426" spans="1:5" x14ac:dyDescent="0.2">
      <c r="A3426" t="s">
        <v>1097</v>
      </c>
      <c r="B3426" t="s">
        <v>1096</v>
      </c>
      <c r="C3426" t="s">
        <v>1095</v>
      </c>
      <c r="D3426" t="s">
        <v>216</v>
      </c>
      <c r="E3426" t="s">
        <v>1094</v>
      </c>
    </row>
    <row r="3427" spans="1:5" x14ac:dyDescent="0.2">
      <c r="A3427" t="s">
        <v>1093</v>
      </c>
      <c r="B3427" t="s">
        <v>1092</v>
      </c>
      <c r="C3427" t="s">
        <v>1091</v>
      </c>
      <c r="D3427" t="s">
        <v>539</v>
      </c>
      <c r="E3427" t="s">
        <v>1090</v>
      </c>
    </row>
    <row r="3428" spans="1:5" x14ac:dyDescent="0.2">
      <c r="A3428" t="s">
        <v>1089</v>
      </c>
      <c r="B3428" t="s">
        <v>1088</v>
      </c>
      <c r="C3428" t="s">
        <v>1087</v>
      </c>
      <c r="D3428" t="s">
        <v>616</v>
      </c>
      <c r="E3428" t="s">
        <v>1086</v>
      </c>
    </row>
    <row r="3429" spans="1:5" x14ac:dyDescent="0.2">
      <c r="A3429" t="s">
        <v>1085</v>
      </c>
      <c r="B3429" t="s">
        <v>1084</v>
      </c>
      <c r="C3429" t="s">
        <v>1083</v>
      </c>
      <c r="D3429" t="s">
        <v>591</v>
      </c>
      <c r="E3429" t="s">
        <v>1082</v>
      </c>
    </row>
    <row r="3430" spans="1:5" x14ac:dyDescent="0.2">
      <c r="A3430" t="s">
        <v>1081</v>
      </c>
      <c r="B3430" t="s">
        <v>1080</v>
      </c>
      <c r="C3430" t="s">
        <v>1079</v>
      </c>
      <c r="D3430" t="s">
        <v>735</v>
      </c>
      <c r="E3430" t="s">
        <v>1078</v>
      </c>
    </row>
    <row r="3431" spans="1:5" x14ac:dyDescent="0.2">
      <c r="A3431" t="s">
        <v>1077</v>
      </c>
      <c r="B3431" t="s">
        <v>1076</v>
      </c>
      <c r="C3431" t="s">
        <v>1075</v>
      </c>
      <c r="D3431" t="s">
        <v>331</v>
      </c>
      <c r="E3431" t="s">
        <v>1074</v>
      </c>
    </row>
    <row r="3432" spans="1:5" x14ac:dyDescent="0.2">
      <c r="A3432" t="s">
        <v>1073</v>
      </c>
      <c r="B3432" t="s">
        <v>1072</v>
      </c>
      <c r="C3432" t="s">
        <v>1071</v>
      </c>
      <c r="D3432" t="s">
        <v>478</v>
      </c>
      <c r="E3432" t="s">
        <v>1070</v>
      </c>
    </row>
    <row r="3433" spans="1:5" x14ac:dyDescent="0.2">
      <c r="A3433" t="s">
        <v>1069</v>
      </c>
      <c r="B3433" t="s">
        <v>1068</v>
      </c>
      <c r="C3433" t="s">
        <v>1067</v>
      </c>
      <c r="D3433" t="s">
        <v>1066</v>
      </c>
      <c r="E3433" t="s">
        <v>1065</v>
      </c>
    </row>
    <row r="3434" spans="1:5" x14ac:dyDescent="0.2">
      <c r="A3434" t="s">
        <v>1064</v>
      </c>
      <c r="B3434" t="s">
        <v>1063</v>
      </c>
      <c r="C3434" t="s">
        <v>1062</v>
      </c>
      <c r="D3434" t="s">
        <v>1061</v>
      </c>
      <c r="E3434" t="s">
        <v>1060</v>
      </c>
    </row>
    <row r="3435" spans="1:5" x14ac:dyDescent="0.2">
      <c r="A3435" t="s">
        <v>14806</v>
      </c>
      <c r="B3435" t="s">
        <v>14482</v>
      </c>
      <c r="C3435" t="s">
        <v>14483</v>
      </c>
      <c r="D3435" t="s">
        <v>107</v>
      </c>
      <c r="E3435" t="s">
        <v>1050</v>
      </c>
    </row>
    <row r="3436" spans="1:5" x14ac:dyDescent="0.2">
      <c r="A3436" t="s">
        <v>14807</v>
      </c>
      <c r="B3436" t="s">
        <v>14808</v>
      </c>
      <c r="C3436" t="s">
        <v>14809</v>
      </c>
      <c r="D3436" t="s">
        <v>84</v>
      </c>
      <c r="E3436" t="s">
        <v>1050</v>
      </c>
    </row>
    <row r="3437" spans="1:5" x14ac:dyDescent="0.2">
      <c r="A3437" t="s">
        <v>1059</v>
      </c>
      <c r="B3437" t="s">
        <v>1058</v>
      </c>
      <c r="C3437" t="s">
        <v>17131</v>
      </c>
      <c r="D3437" t="s">
        <v>103</v>
      </c>
      <c r="E3437" t="s">
        <v>1050</v>
      </c>
    </row>
    <row r="3438" spans="1:5" x14ac:dyDescent="0.2">
      <c r="A3438" t="s">
        <v>1056</v>
      </c>
      <c r="B3438" t="s">
        <v>1055</v>
      </c>
      <c r="C3438" t="s">
        <v>1054</v>
      </c>
      <c r="D3438" t="s">
        <v>744</v>
      </c>
      <c r="E3438" t="s">
        <v>1050</v>
      </c>
    </row>
    <row r="3439" spans="1:5" x14ac:dyDescent="0.2">
      <c r="A3439" t="s">
        <v>1053</v>
      </c>
      <c r="B3439" t="s">
        <v>1052</v>
      </c>
      <c r="C3439" t="s">
        <v>1051</v>
      </c>
      <c r="D3439" t="s">
        <v>500</v>
      </c>
      <c r="E3439" t="s">
        <v>1050</v>
      </c>
    </row>
    <row r="3440" spans="1:5" x14ac:dyDescent="0.2">
      <c r="A3440" t="s">
        <v>1049</v>
      </c>
      <c r="B3440" t="s">
        <v>1048</v>
      </c>
      <c r="C3440" t="s">
        <v>1047</v>
      </c>
      <c r="D3440" t="s">
        <v>891</v>
      </c>
      <c r="E3440" t="s">
        <v>1046</v>
      </c>
    </row>
    <row r="3441" spans="1:5" x14ac:dyDescent="0.2">
      <c r="A3441" t="s">
        <v>1044</v>
      </c>
      <c r="B3441" t="s">
        <v>1043</v>
      </c>
      <c r="C3441" t="s">
        <v>1042</v>
      </c>
      <c r="D3441" t="s">
        <v>1041</v>
      </c>
      <c r="E3441" t="s">
        <v>1040</v>
      </c>
    </row>
    <row r="3442" spans="1:5" x14ac:dyDescent="0.2">
      <c r="A3442" t="s">
        <v>17302</v>
      </c>
      <c r="B3442" t="s">
        <v>1039</v>
      </c>
      <c r="C3442" t="s">
        <v>1038</v>
      </c>
      <c r="D3442" t="s">
        <v>405</v>
      </c>
      <c r="E3442" t="s">
        <v>1037</v>
      </c>
    </row>
    <row r="3443" spans="1:5" x14ac:dyDescent="0.2">
      <c r="A3443" t="s">
        <v>17303</v>
      </c>
      <c r="B3443" t="s">
        <v>14810</v>
      </c>
      <c r="C3443" t="s">
        <v>14811</v>
      </c>
      <c r="D3443" t="s">
        <v>802</v>
      </c>
      <c r="E3443" t="s">
        <v>1037</v>
      </c>
    </row>
    <row r="3444" spans="1:5" x14ac:dyDescent="0.2">
      <c r="A3444" t="s">
        <v>18064</v>
      </c>
      <c r="B3444" t="s">
        <v>18065</v>
      </c>
      <c r="C3444" t="s">
        <v>18066</v>
      </c>
      <c r="D3444" t="s">
        <v>258</v>
      </c>
      <c r="E3444" t="s">
        <v>18067</v>
      </c>
    </row>
    <row r="3445" spans="1:5" x14ac:dyDescent="0.2">
      <c r="A3445" t="s">
        <v>1036</v>
      </c>
      <c r="B3445" t="s">
        <v>1035</v>
      </c>
      <c r="C3445" t="s">
        <v>1034</v>
      </c>
      <c r="D3445" t="s">
        <v>926</v>
      </c>
      <c r="E3445" t="s">
        <v>1033</v>
      </c>
    </row>
    <row r="3446" spans="1:5" x14ac:dyDescent="0.2">
      <c r="A3446" t="s">
        <v>1032</v>
      </c>
      <c r="B3446" t="s">
        <v>1031</v>
      </c>
      <c r="C3446" t="s">
        <v>1030</v>
      </c>
      <c r="D3446" t="s">
        <v>596</v>
      </c>
      <c r="E3446" t="s">
        <v>1022</v>
      </c>
    </row>
    <row r="3447" spans="1:5" x14ac:dyDescent="0.2">
      <c r="A3447" t="s">
        <v>1029</v>
      </c>
      <c r="B3447" t="s">
        <v>1028</v>
      </c>
      <c r="C3447" t="s">
        <v>1027</v>
      </c>
      <c r="D3447" t="s">
        <v>1026</v>
      </c>
      <c r="E3447" t="s">
        <v>1022</v>
      </c>
    </row>
    <row r="3448" spans="1:5" x14ac:dyDescent="0.2">
      <c r="A3448" t="s">
        <v>1025</v>
      </c>
      <c r="B3448" t="s">
        <v>1024</v>
      </c>
      <c r="C3448" t="s">
        <v>1023</v>
      </c>
      <c r="D3448" t="s">
        <v>900</v>
      </c>
      <c r="E3448" t="s">
        <v>1022</v>
      </c>
    </row>
    <row r="3449" spans="1:5" x14ac:dyDescent="0.2">
      <c r="A3449" t="s">
        <v>1021</v>
      </c>
      <c r="B3449" t="s">
        <v>1020</v>
      </c>
      <c r="C3449" t="s">
        <v>1019</v>
      </c>
      <c r="D3449" t="s">
        <v>1018</v>
      </c>
      <c r="E3449" t="s">
        <v>1017</v>
      </c>
    </row>
    <row r="3450" spans="1:5" x14ac:dyDescent="0.2">
      <c r="A3450" t="s">
        <v>1016</v>
      </c>
      <c r="B3450" t="s">
        <v>1015</v>
      </c>
      <c r="C3450" t="s">
        <v>1014</v>
      </c>
      <c r="D3450" t="s">
        <v>864</v>
      </c>
      <c r="E3450" t="s">
        <v>1013</v>
      </c>
    </row>
    <row r="3451" spans="1:5" x14ac:dyDescent="0.2">
      <c r="A3451" t="s">
        <v>1012</v>
      </c>
      <c r="B3451" t="s">
        <v>1011</v>
      </c>
      <c r="C3451" t="s">
        <v>1010</v>
      </c>
      <c r="D3451" t="s">
        <v>211</v>
      </c>
      <c r="E3451" t="s">
        <v>1009</v>
      </c>
    </row>
    <row r="3452" spans="1:5" x14ac:dyDescent="0.2">
      <c r="A3452" t="s">
        <v>1008</v>
      </c>
      <c r="B3452" t="s">
        <v>1007</v>
      </c>
      <c r="C3452" t="s">
        <v>1006</v>
      </c>
      <c r="D3452" t="s">
        <v>1005</v>
      </c>
      <c r="E3452" t="s">
        <v>1001</v>
      </c>
    </row>
    <row r="3453" spans="1:5" x14ac:dyDescent="0.2">
      <c r="A3453" t="s">
        <v>1004</v>
      </c>
      <c r="B3453" t="s">
        <v>1003</v>
      </c>
      <c r="C3453" t="s">
        <v>1002</v>
      </c>
      <c r="D3453" t="s">
        <v>230</v>
      </c>
      <c r="E3453" t="s">
        <v>1001</v>
      </c>
    </row>
    <row r="3454" spans="1:5" x14ac:dyDescent="0.2">
      <c r="A3454" t="s">
        <v>1000</v>
      </c>
      <c r="B3454" t="s">
        <v>999</v>
      </c>
      <c r="C3454" t="s">
        <v>998</v>
      </c>
      <c r="D3454" t="s">
        <v>803</v>
      </c>
      <c r="E3454" t="s">
        <v>997</v>
      </c>
    </row>
    <row r="3455" spans="1:5" x14ac:dyDescent="0.2">
      <c r="A3455" t="s">
        <v>996</v>
      </c>
      <c r="B3455" t="s">
        <v>995</v>
      </c>
      <c r="C3455" t="s">
        <v>994</v>
      </c>
      <c r="D3455" t="s">
        <v>993</v>
      </c>
      <c r="E3455" t="s">
        <v>977</v>
      </c>
    </row>
    <row r="3456" spans="1:5" x14ac:dyDescent="0.2">
      <c r="A3456" t="s">
        <v>992</v>
      </c>
      <c r="B3456" t="s">
        <v>991</v>
      </c>
      <c r="C3456" t="s">
        <v>990</v>
      </c>
      <c r="D3456" t="s">
        <v>989</v>
      </c>
      <c r="E3456" t="s">
        <v>977</v>
      </c>
    </row>
    <row r="3457" spans="1:5" x14ac:dyDescent="0.2">
      <c r="A3457" t="s">
        <v>14812</v>
      </c>
      <c r="B3457" t="s">
        <v>14484</v>
      </c>
      <c r="C3457" t="s">
        <v>14485</v>
      </c>
      <c r="D3457" t="s">
        <v>609</v>
      </c>
      <c r="E3457" t="s">
        <v>977</v>
      </c>
    </row>
    <row r="3458" spans="1:5" x14ac:dyDescent="0.2">
      <c r="A3458" t="s">
        <v>988</v>
      </c>
      <c r="B3458" t="s">
        <v>987</v>
      </c>
      <c r="C3458" t="s">
        <v>986</v>
      </c>
      <c r="D3458" t="s">
        <v>985</v>
      </c>
      <c r="E3458" t="s">
        <v>977</v>
      </c>
    </row>
    <row r="3459" spans="1:5" x14ac:dyDescent="0.2">
      <c r="A3459" t="s">
        <v>984</v>
      </c>
      <c r="B3459" t="s">
        <v>983</v>
      </c>
      <c r="C3459" t="s">
        <v>982</v>
      </c>
      <c r="D3459" t="s">
        <v>981</v>
      </c>
      <c r="E3459" t="s">
        <v>977</v>
      </c>
    </row>
    <row r="3460" spans="1:5" x14ac:dyDescent="0.2">
      <c r="A3460" t="s">
        <v>980</v>
      </c>
      <c r="B3460" t="s">
        <v>979</v>
      </c>
      <c r="C3460" t="s">
        <v>978</v>
      </c>
      <c r="D3460" t="s">
        <v>817</v>
      </c>
      <c r="E3460" t="s">
        <v>977</v>
      </c>
    </row>
    <row r="3461" spans="1:5" x14ac:dyDescent="0.2">
      <c r="A3461" t="s">
        <v>976</v>
      </c>
      <c r="B3461" t="s">
        <v>975</v>
      </c>
      <c r="C3461" t="s">
        <v>974</v>
      </c>
      <c r="D3461" t="s">
        <v>973</v>
      </c>
      <c r="E3461" t="s">
        <v>972</v>
      </c>
    </row>
    <row r="3462" spans="1:5" x14ac:dyDescent="0.2">
      <c r="A3462" t="s">
        <v>971</v>
      </c>
      <c r="B3462" t="s">
        <v>970</v>
      </c>
      <c r="C3462" t="s">
        <v>969</v>
      </c>
      <c r="D3462" t="s">
        <v>968</v>
      </c>
      <c r="E3462" t="s">
        <v>967</v>
      </c>
    </row>
    <row r="3463" spans="1:5" x14ac:dyDescent="0.2">
      <c r="A3463" t="s">
        <v>962</v>
      </c>
      <c r="B3463" t="s">
        <v>961</v>
      </c>
      <c r="C3463" t="s">
        <v>960</v>
      </c>
      <c r="D3463" t="s">
        <v>500</v>
      </c>
      <c r="E3463" t="s">
        <v>959</v>
      </c>
    </row>
    <row r="3464" spans="1:5" x14ac:dyDescent="0.2">
      <c r="A3464" t="s">
        <v>966</v>
      </c>
      <c r="B3464" t="s">
        <v>965</v>
      </c>
      <c r="C3464" t="s">
        <v>17520</v>
      </c>
      <c r="D3464" t="s">
        <v>964</v>
      </c>
      <c r="E3464" t="s">
        <v>963</v>
      </c>
    </row>
    <row r="3465" spans="1:5" x14ac:dyDescent="0.2">
      <c r="A3465" t="s">
        <v>958</v>
      </c>
      <c r="B3465" t="s">
        <v>957</v>
      </c>
      <c r="C3465" t="s">
        <v>956</v>
      </c>
      <c r="D3465" t="s">
        <v>557</v>
      </c>
      <c r="E3465" t="s">
        <v>955</v>
      </c>
    </row>
    <row r="3466" spans="1:5" x14ac:dyDescent="0.2">
      <c r="A3466" t="s">
        <v>954</v>
      </c>
      <c r="B3466" t="s">
        <v>953</v>
      </c>
      <c r="C3466" t="s">
        <v>952</v>
      </c>
      <c r="D3466" t="s">
        <v>438</v>
      </c>
      <c r="E3466" t="s">
        <v>951</v>
      </c>
    </row>
    <row r="3467" spans="1:5" x14ac:dyDescent="0.2">
      <c r="A3467" t="s">
        <v>950</v>
      </c>
      <c r="B3467" t="s">
        <v>949</v>
      </c>
      <c r="C3467" t="s">
        <v>948</v>
      </c>
      <c r="D3467" t="s">
        <v>947</v>
      </c>
      <c r="E3467" t="s">
        <v>946</v>
      </c>
    </row>
    <row r="3468" spans="1:5" x14ac:dyDescent="0.2">
      <c r="A3468" t="s">
        <v>945</v>
      </c>
      <c r="B3468" t="s">
        <v>944</v>
      </c>
      <c r="C3468" t="s">
        <v>943</v>
      </c>
      <c r="D3468" t="s">
        <v>129</v>
      </c>
      <c r="E3468" t="s">
        <v>942</v>
      </c>
    </row>
    <row r="3469" spans="1:5" x14ac:dyDescent="0.2">
      <c r="A3469" t="s">
        <v>14813</v>
      </c>
      <c r="B3469" t="s">
        <v>14486</v>
      </c>
      <c r="C3469" t="s">
        <v>14487</v>
      </c>
      <c r="D3469" t="s">
        <v>1933</v>
      </c>
      <c r="E3469" t="s">
        <v>14488</v>
      </c>
    </row>
    <row r="3470" spans="1:5" x14ac:dyDescent="0.2">
      <c r="A3470" t="s">
        <v>17132</v>
      </c>
      <c r="B3470" t="s">
        <v>17133</v>
      </c>
      <c r="C3470" t="s">
        <v>17134</v>
      </c>
      <c r="D3470" t="s">
        <v>1825</v>
      </c>
      <c r="E3470" t="s">
        <v>17135</v>
      </c>
    </row>
    <row r="3471" spans="1:5" x14ac:dyDescent="0.2">
      <c r="A3471" t="s">
        <v>941</v>
      </c>
      <c r="B3471" t="s">
        <v>940</v>
      </c>
      <c r="C3471" t="s">
        <v>939</v>
      </c>
      <c r="D3471" t="s">
        <v>303</v>
      </c>
      <c r="E3471" t="s">
        <v>934</v>
      </c>
    </row>
    <row r="3472" spans="1:5" x14ac:dyDescent="0.2">
      <c r="A3472" t="s">
        <v>938</v>
      </c>
      <c r="B3472" t="s">
        <v>937</v>
      </c>
      <c r="C3472" t="s">
        <v>936</v>
      </c>
      <c r="D3472" t="s">
        <v>935</v>
      </c>
      <c r="E3472" t="s">
        <v>934</v>
      </c>
    </row>
    <row r="3473" spans="1:5" x14ac:dyDescent="0.2">
      <c r="A3473" t="s">
        <v>933</v>
      </c>
      <c r="B3473" t="s">
        <v>932</v>
      </c>
      <c r="C3473" t="s">
        <v>931</v>
      </c>
      <c r="D3473" t="s">
        <v>591</v>
      </c>
      <c r="E3473" t="s">
        <v>930</v>
      </c>
    </row>
    <row r="3474" spans="1:5" x14ac:dyDescent="0.2">
      <c r="A3474" t="s">
        <v>929</v>
      </c>
      <c r="B3474" t="s">
        <v>928</v>
      </c>
      <c r="C3474" t="s">
        <v>927</v>
      </c>
      <c r="D3474" t="s">
        <v>926</v>
      </c>
      <c r="E3474" t="s">
        <v>922</v>
      </c>
    </row>
    <row r="3475" spans="1:5" x14ac:dyDescent="0.2">
      <c r="A3475" t="s">
        <v>925</v>
      </c>
      <c r="B3475" t="s">
        <v>924</v>
      </c>
      <c r="C3475" t="s">
        <v>923</v>
      </c>
      <c r="D3475" t="s">
        <v>253</v>
      </c>
      <c r="E3475" t="s">
        <v>922</v>
      </c>
    </row>
    <row r="3476" spans="1:5" x14ac:dyDescent="0.2">
      <c r="A3476" t="s">
        <v>921</v>
      </c>
      <c r="B3476" t="s">
        <v>920</v>
      </c>
      <c r="C3476" t="s">
        <v>919</v>
      </c>
      <c r="D3476" t="s">
        <v>315</v>
      </c>
      <c r="E3476" t="s">
        <v>918</v>
      </c>
    </row>
    <row r="3477" spans="1:5" x14ac:dyDescent="0.2">
      <c r="A3477" t="s">
        <v>17304</v>
      </c>
      <c r="B3477" t="s">
        <v>17305</v>
      </c>
      <c r="C3477" t="s">
        <v>17306</v>
      </c>
      <c r="D3477" t="s">
        <v>1830</v>
      </c>
      <c r="E3477" t="s">
        <v>17307</v>
      </c>
    </row>
    <row r="3478" spans="1:5" x14ac:dyDescent="0.2">
      <c r="A3478" t="s">
        <v>917</v>
      </c>
      <c r="B3478" t="s">
        <v>916</v>
      </c>
      <c r="C3478" t="s">
        <v>915</v>
      </c>
      <c r="D3478" t="s">
        <v>322</v>
      </c>
      <c r="E3478" t="s">
        <v>914</v>
      </c>
    </row>
    <row r="3479" spans="1:5" x14ac:dyDescent="0.2">
      <c r="A3479" t="s">
        <v>913</v>
      </c>
      <c r="B3479" t="s">
        <v>912</v>
      </c>
      <c r="C3479" t="s">
        <v>911</v>
      </c>
      <c r="D3479" t="s">
        <v>910</v>
      </c>
      <c r="E3479" t="s">
        <v>909</v>
      </c>
    </row>
    <row r="3480" spans="1:5" x14ac:dyDescent="0.2">
      <c r="A3480" t="s">
        <v>908</v>
      </c>
      <c r="B3480" t="s">
        <v>907</v>
      </c>
      <c r="C3480" t="s">
        <v>906</v>
      </c>
      <c r="D3480" t="s">
        <v>905</v>
      </c>
      <c r="E3480" t="s">
        <v>904</v>
      </c>
    </row>
    <row r="3481" spans="1:5" x14ac:dyDescent="0.2">
      <c r="A3481" t="s">
        <v>903</v>
      </c>
      <c r="B3481" t="s">
        <v>902</v>
      </c>
      <c r="C3481" t="s">
        <v>901</v>
      </c>
      <c r="D3481" t="s">
        <v>900</v>
      </c>
      <c r="E3481" t="s">
        <v>895</v>
      </c>
    </row>
    <row r="3482" spans="1:5" x14ac:dyDescent="0.2">
      <c r="A3482" t="s">
        <v>899</v>
      </c>
      <c r="B3482" t="s">
        <v>898</v>
      </c>
      <c r="C3482" t="s">
        <v>897</v>
      </c>
      <c r="D3482" t="s">
        <v>896</v>
      </c>
      <c r="E3482" t="s">
        <v>895</v>
      </c>
    </row>
    <row r="3483" spans="1:5" x14ac:dyDescent="0.2">
      <c r="A3483" t="s">
        <v>894</v>
      </c>
      <c r="B3483" t="s">
        <v>893</v>
      </c>
      <c r="C3483" t="s">
        <v>892</v>
      </c>
      <c r="D3483" t="s">
        <v>891</v>
      </c>
      <c r="E3483" t="s">
        <v>890</v>
      </c>
    </row>
    <row r="3484" spans="1:5" x14ac:dyDescent="0.2">
      <c r="A3484" t="s">
        <v>889</v>
      </c>
      <c r="B3484" t="s">
        <v>888</v>
      </c>
      <c r="C3484" t="s">
        <v>887</v>
      </c>
      <c r="D3484" t="s">
        <v>886</v>
      </c>
      <c r="E3484" t="s">
        <v>885</v>
      </c>
    </row>
    <row r="3485" spans="1:5" x14ac:dyDescent="0.2">
      <c r="A3485" t="s">
        <v>884</v>
      </c>
      <c r="B3485" t="s">
        <v>883</v>
      </c>
      <c r="C3485" t="s">
        <v>882</v>
      </c>
      <c r="D3485" t="s">
        <v>881</v>
      </c>
      <c r="E3485" t="s">
        <v>880</v>
      </c>
    </row>
    <row r="3486" spans="1:5" x14ac:dyDescent="0.2">
      <c r="A3486" t="s">
        <v>879</v>
      </c>
      <c r="B3486" t="s">
        <v>878</v>
      </c>
      <c r="C3486" t="s">
        <v>877</v>
      </c>
      <c r="D3486" t="s">
        <v>876</v>
      </c>
      <c r="E3486" t="s">
        <v>872</v>
      </c>
    </row>
    <row r="3487" spans="1:5" x14ac:dyDescent="0.2">
      <c r="A3487" t="s">
        <v>875</v>
      </c>
      <c r="B3487" t="s">
        <v>874</v>
      </c>
      <c r="C3487" t="s">
        <v>873</v>
      </c>
      <c r="D3487" t="s">
        <v>367</v>
      </c>
      <c r="E3487" t="s">
        <v>872</v>
      </c>
    </row>
    <row r="3488" spans="1:5" x14ac:dyDescent="0.2">
      <c r="A3488" t="s">
        <v>871</v>
      </c>
      <c r="B3488" t="s">
        <v>870</v>
      </c>
      <c r="C3488" t="s">
        <v>869</v>
      </c>
      <c r="D3488" t="s">
        <v>595</v>
      </c>
      <c r="E3488" t="s">
        <v>868</v>
      </c>
    </row>
    <row r="3489" spans="1:5" x14ac:dyDescent="0.2">
      <c r="A3489" t="s">
        <v>867</v>
      </c>
      <c r="B3489" t="s">
        <v>866</v>
      </c>
      <c r="C3489" t="s">
        <v>865</v>
      </c>
      <c r="D3489" t="s">
        <v>864</v>
      </c>
      <c r="E3489" t="s">
        <v>863</v>
      </c>
    </row>
    <row r="3490" spans="1:5" x14ac:dyDescent="0.2">
      <c r="A3490" t="s">
        <v>862</v>
      </c>
      <c r="B3490" t="s">
        <v>861</v>
      </c>
      <c r="C3490" t="s">
        <v>860</v>
      </c>
      <c r="D3490" t="s">
        <v>367</v>
      </c>
      <c r="E3490" t="s">
        <v>859</v>
      </c>
    </row>
    <row r="3491" spans="1:5" x14ac:dyDescent="0.2">
      <c r="A3491" t="s">
        <v>14814</v>
      </c>
      <c r="B3491" t="s">
        <v>14815</v>
      </c>
      <c r="C3491" t="s">
        <v>14816</v>
      </c>
      <c r="D3491" t="s">
        <v>1808</v>
      </c>
      <c r="E3491" t="s">
        <v>14817</v>
      </c>
    </row>
    <row r="3492" spans="1:5" x14ac:dyDescent="0.2">
      <c r="A3492" t="s">
        <v>854</v>
      </c>
      <c r="B3492" t="s">
        <v>853</v>
      </c>
      <c r="C3492" t="s">
        <v>852</v>
      </c>
      <c r="D3492" t="s">
        <v>543</v>
      </c>
      <c r="E3492" t="s">
        <v>851</v>
      </c>
    </row>
    <row r="3493" spans="1:5" x14ac:dyDescent="0.2">
      <c r="A3493" t="s">
        <v>850</v>
      </c>
      <c r="B3493" t="s">
        <v>849</v>
      </c>
      <c r="C3493" t="s">
        <v>848</v>
      </c>
      <c r="D3493" t="s">
        <v>847</v>
      </c>
      <c r="E3493" t="s">
        <v>846</v>
      </c>
    </row>
    <row r="3494" spans="1:5" x14ac:dyDescent="0.2">
      <c r="A3494" t="s">
        <v>845</v>
      </c>
      <c r="B3494" t="s">
        <v>844</v>
      </c>
      <c r="C3494" t="s">
        <v>843</v>
      </c>
      <c r="D3494" t="s">
        <v>147</v>
      </c>
      <c r="E3494" t="s">
        <v>842</v>
      </c>
    </row>
    <row r="3495" spans="1:5" x14ac:dyDescent="0.2">
      <c r="A3495" t="s">
        <v>841</v>
      </c>
      <c r="B3495" t="s">
        <v>840</v>
      </c>
      <c r="C3495" t="s">
        <v>839</v>
      </c>
      <c r="D3495" t="s">
        <v>543</v>
      </c>
      <c r="E3495" t="s">
        <v>812</v>
      </c>
    </row>
    <row r="3496" spans="1:5" x14ac:dyDescent="0.2">
      <c r="A3496" t="s">
        <v>838</v>
      </c>
      <c r="B3496" t="s">
        <v>837</v>
      </c>
      <c r="C3496" t="s">
        <v>836</v>
      </c>
      <c r="D3496" t="s">
        <v>835</v>
      </c>
      <c r="E3496" t="s">
        <v>812</v>
      </c>
    </row>
    <row r="3497" spans="1:5" x14ac:dyDescent="0.2">
      <c r="A3497" t="s">
        <v>834</v>
      </c>
      <c r="B3497" t="s">
        <v>833</v>
      </c>
      <c r="C3497" t="s">
        <v>832</v>
      </c>
      <c r="D3497" t="s">
        <v>831</v>
      </c>
      <c r="E3497" t="s">
        <v>812</v>
      </c>
    </row>
    <row r="3498" spans="1:5" x14ac:dyDescent="0.2">
      <c r="A3498" t="s">
        <v>830</v>
      </c>
      <c r="B3498" t="s">
        <v>829</v>
      </c>
      <c r="C3498" t="s">
        <v>828</v>
      </c>
      <c r="D3498" t="s">
        <v>103</v>
      </c>
      <c r="E3498" t="s">
        <v>812</v>
      </c>
    </row>
    <row r="3499" spans="1:5" x14ac:dyDescent="0.2">
      <c r="A3499" t="s">
        <v>827</v>
      </c>
      <c r="B3499" t="s">
        <v>826</v>
      </c>
      <c r="C3499" t="s">
        <v>825</v>
      </c>
      <c r="D3499" t="s">
        <v>248</v>
      </c>
      <c r="E3499" t="s">
        <v>812</v>
      </c>
    </row>
    <row r="3500" spans="1:5" x14ac:dyDescent="0.2">
      <c r="A3500" t="s">
        <v>824</v>
      </c>
      <c r="B3500" t="s">
        <v>823</v>
      </c>
      <c r="C3500" t="s">
        <v>822</v>
      </c>
      <c r="D3500" t="s">
        <v>821</v>
      </c>
      <c r="E3500" t="s">
        <v>812</v>
      </c>
    </row>
    <row r="3501" spans="1:5" x14ac:dyDescent="0.2">
      <c r="A3501" t="s">
        <v>820</v>
      </c>
      <c r="B3501" t="s">
        <v>819</v>
      </c>
      <c r="C3501" t="s">
        <v>818</v>
      </c>
      <c r="D3501" t="s">
        <v>817</v>
      </c>
      <c r="E3501" t="s">
        <v>812</v>
      </c>
    </row>
    <row r="3502" spans="1:5" x14ac:dyDescent="0.2">
      <c r="A3502" t="s">
        <v>816</v>
      </c>
      <c r="B3502" t="s">
        <v>815</v>
      </c>
      <c r="C3502" t="s">
        <v>814</v>
      </c>
      <c r="D3502" t="s">
        <v>813</v>
      </c>
      <c r="E3502" t="s">
        <v>812</v>
      </c>
    </row>
    <row r="3503" spans="1:5" x14ac:dyDescent="0.2">
      <c r="A3503" t="s">
        <v>811</v>
      </c>
      <c r="B3503" t="s">
        <v>810</v>
      </c>
      <c r="C3503" t="s">
        <v>809</v>
      </c>
      <c r="D3503" t="s">
        <v>808</v>
      </c>
      <c r="E3503" t="s">
        <v>807</v>
      </c>
    </row>
    <row r="3504" spans="1:5" x14ac:dyDescent="0.2">
      <c r="A3504" t="s">
        <v>806</v>
      </c>
      <c r="B3504" t="s">
        <v>805</v>
      </c>
      <c r="C3504" t="s">
        <v>804</v>
      </c>
      <c r="D3504" t="s">
        <v>803</v>
      </c>
      <c r="E3504" t="s">
        <v>802</v>
      </c>
    </row>
    <row r="3505" spans="1:5" x14ac:dyDescent="0.2">
      <c r="A3505" t="s">
        <v>801</v>
      </c>
      <c r="B3505" t="s">
        <v>800</v>
      </c>
      <c r="C3505" t="s">
        <v>799</v>
      </c>
      <c r="D3505" t="s">
        <v>230</v>
      </c>
      <c r="E3505" t="s">
        <v>798</v>
      </c>
    </row>
    <row r="3506" spans="1:5" x14ac:dyDescent="0.2">
      <c r="A3506" t="s">
        <v>797</v>
      </c>
      <c r="B3506" t="s">
        <v>796</v>
      </c>
      <c r="C3506" t="s">
        <v>795</v>
      </c>
      <c r="D3506" t="s">
        <v>794</v>
      </c>
      <c r="E3506" t="s">
        <v>790</v>
      </c>
    </row>
    <row r="3507" spans="1:5" x14ac:dyDescent="0.2">
      <c r="A3507" t="s">
        <v>793</v>
      </c>
      <c r="B3507" t="s">
        <v>792</v>
      </c>
      <c r="C3507" t="s">
        <v>791</v>
      </c>
      <c r="D3507" t="s">
        <v>331</v>
      </c>
      <c r="E3507" t="s">
        <v>790</v>
      </c>
    </row>
    <row r="3508" spans="1:5" x14ac:dyDescent="0.2">
      <c r="A3508" t="s">
        <v>789</v>
      </c>
      <c r="B3508" t="s">
        <v>788</v>
      </c>
      <c r="C3508" t="s">
        <v>787</v>
      </c>
      <c r="D3508" t="s">
        <v>786</v>
      </c>
      <c r="E3508" t="s">
        <v>785</v>
      </c>
    </row>
    <row r="3509" spans="1:5" x14ac:dyDescent="0.2">
      <c r="A3509" t="s">
        <v>784</v>
      </c>
      <c r="B3509" t="s">
        <v>783</v>
      </c>
      <c r="C3509" t="s">
        <v>782</v>
      </c>
      <c r="D3509" t="s">
        <v>591</v>
      </c>
      <c r="E3509" t="s">
        <v>781</v>
      </c>
    </row>
    <row r="3510" spans="1:5" x14ac:dyDescent="0.2">
      <c r="A3510" t="s">
        <v>780</v>
      </c>
      <c r="B3510" t="s">
        <v>779</v>
      </c>
      <c r="C3510" t="s">
        <v>778</v>
      </c>
      <c r="D3510" t="s">
        <v>777</v>
      </c>
      <c r="E3510" t="s">
        <v>776</v>
      </c>
    </row>
    <row r="3511" spans="1:5" x14ac:dyDescent="0.2">
      <c r="A3511" t="s">
        <v>775</v>
      </c>
      <c r="B3511" t="s">
        <v>774</v>
      </c>
      <c r="C3511" t="s">
        <v>773</v>
      </c>
      <c r="D3511" t="s">
        <v>84</v>
      </c>
      <c r="E3511" t="s">
        <v>772</v>
      </c>
    </row>
    <row r="3512" spans="1:5" x14ac:dyDescent="0.2">
      <c r="A3512" t="s">
        <v>771</v>
      </c>
      <c r="B3512" t="s">
        <v>770</v>
      </c>
      <c r="C3512" t="s">
        <v>769</v>
      </c>
      <c r="D3512" t="s">
        <v>315</v>
      </c>
      <c r="E3512" t="s">
        <v>748</v>
      </c>
    </row>
    <row r="3513" spans="1:5" x14ac:dyDescent="0.2">
      <c r="A3513" t="s">
        <v>14818</v>
      </c>
      <c r="B3513" t="s">
        <v>768</v>
      </c>
      <c r="C3513" t="s">
        <v>766</v>
      </c>
      <c r="D3513" t="s">
        <v>765</v>
      </c>
      <c r="E3513" t="s">
        <v>748</v>
      </c>
    </row>
    <row r="3514" spans="1:5" x14ac:dyDescent="0.2">
      <c r="A3514" t="s">
        <v>17136</v>
      </c>
      <c r="B3514" t="s">
        <v>767</v>
      </c>
      <c r="C3514" t="s">
        <v>766</v>
      </c>
      <c r="D3514" t="s">
        <v>765</v>
      </c>
      <c r="E3514" t="s">
        <v>748</v>
      </c>
    </row>
    <row r="3515" spans="1:5" x14ac:dyDescent="0.2">
      <c r="A3515" t="s">
        <v>54</v>
      </c>
      <c r="B3515" t="s">
        <v>18068</v>
      </c>
      <c r="C3515" t="s">
        <v>762</v>
      </c>
      <c r="D3515" t="s">
        <v>539</v>
      </c>
      <c r="E3515" t="s">
        <v>748</v>
      </c>
    </row>
    <row r="3516" spans="1:5" x14ac:dyDescent="0.2">
      <c r="A3516" t="s">
        <v>764</v>
      </c>
      <c r="B3516" t="s">
        <v>763</v>
      </c>
      <c r="C3516" t="s">
        <v>762</v>
      </c>
      <c r="D3516" t="s">
        <v>539</v>
      </c>
      <c r="E3516" t="s">
        <v>748</v>
      </c>
    </row>
    <row r="3517" spans="1:5" x14ac:dyDescent="0.2">
      <c r="A3517" t="s">
        <v>761</v>
      </c>
      <c r="B3517" t="s">
        <v>760</v>
      </c>
      <c r="C3517" t="s">
        <v>759</v>
      </c>
      <c r="D3517" t="s">
        <v>744</v>
      </c>
      <c r="E3517" t="s">
        <v>748</v>
      </c>
    </row>
    <row r="3518" spans="1:5" x14ac:dyDescent="0.2">
      <c r="A3518" t="s">
        <v>758</v>
      </c>
      <c r="B3518" t="s">
        <v>757</v>
      </c>
      <c r="C3518" t="s">
        <v>756</v>
      </c>
      <c r="D3518" t="s">
        <v>295</v>
      </c>
      <c r="E3518" t="s">
        <v>748</v>
      </c>
    </row>
    <row r="3519" spans="1:5" x14ac:dyDescent="0.2">
      <c r="A3519" t="s">
        <v>755</v>
      </c>
      <c r="B3519" t="s">
        <v>754</v>
      </c>
      <c r="C3519" t="s">
        <v>753</v>
      </c>
      <c r="D3519" t="s">
        <v>111</v>
      </c>
      <c r="E3519" t="s">
        <v>748</v>
      </c>
    </row>
    <row r="3520" spans="1:5" x14ac:dyDescent="0.2">
      <c r="A3520" t="s">
        <v>752</v>
      </c>
      <c r="B3520" t="s">
        <v>751</v>
      </c>
      <c r="C3520" t="s">
        <v>750</v>
      </c>
      <c r="D3520" t="s">
        <v>749</v>
      </c>
      <c r="E3520" t="s">
        <v>748</v>
      </c>
    </row>
    <row r="3521" spans="1:5" x14ac:dyDescent="0.2">
      <c r="A3521" t="s">
        <v>747</v>
      </c>
      <c r="B3521" t="s">
        <v>746</v>
      </c>
      <c r="C3521" t="s">
        <v>745</v>
      </c>
      <c r="D3521" t="s">
        <v>744</v>
      </c>
      <c r="E3521" t="s">
        <v>743</v>
      </c>
    </row>
    <row r="3522" spans="1:5" x14ac:dyDescent="0.2">
      <c r="A3522" t="s">
        <v>742</v>
      </c>
      <c r="B3522" t="s">
        <v>741</v>
      </c>
      <c r="C3522" t="s">
        <v>740</v>
      </c>
      <c r="D3522" t="s">
        <v>535</v>
      </c>
      <c r="E3522" t="s">
        <v>739</v>
      </c>
    </row>
    <row r="3523" spans="1:5" x14ac:dyDescent="0.2">
      <c r="A3523" t="s">
        <v>18069</v>
      </c>
      <c r="B3523" t="s">
        <v>18070</v>
      </c>
      <c r="C3523" t="s">
        <v>18071</v>
      </c>
      <c r="D3523" t="s">
        <v>18072</v>
      </c>
      <c r="E3523" t="s">
        <v>739</v>
      </c>
    </row>
    <row r="3524" spans="1:5" x14ac:dyDescent="0.2">
      <c r="A3524" t="s">
        <v>18069</v>
      </c>
      <c r="B3524" t="s">
        <v>18073</v>
      </c>
      <c r="C3524" t="s">
        <v>18071</v>
      </c>
      <c r="D3524" t="s">
        <v>18072</v>
      </c>
      <c r="E3524" t="s">
        <v>739</v>
      </c>
    </row>
    <row r="3525" spans="1:5" x14ac:dyDescent="0.2">
      <c r="A3525" t="s">
        <v>14382</v>
      </c>
      <c r="B3525" t="s">
        <v>14383</v>
      </c>
      <c r="C3525" t="s">
        <v>14384</v>
      </c>
      <c r="D3525" t="s">
        <v>555</v>
      </c>
      <c r="E3525" t="s">
        <v>14385</v>
      </c>
    </row>
    <row r="3526" spans="1:5" x14ac:dyDescent="0.2">
      <c r="A3526" t="s">
        <v>738</v>
      </c>
      <c r="B3526" t="s">
        <v>737</v>
      </c>
      <c r="C3526" t="s">
        <v>736</v>
      </c>
      <c r="D3526" t="s">
        <v>735</v>
      </c>
      <c r="E3526" t="s">
        <v>734</v>
      </c>
    </row>
    <row r="3527" spans="1:5" x14ac:dyDescent="0.2">
      <c r="A3527" t="s">
        <v>733</v>
      </c>
      <c r="B3527" t="s">
        <v>732</v>
      </c>
      <c r="C3527" t="s">
        <v>731</v>
      </c>
      <c r="D3527" t="s">
        <v>557</v>
      </c>
      <c r="E3527" t="s">
        <v>730</v>
      </c>
    </row>
    <row r="3528" spans="1:5" x14ac:dyDescent="0.2">
      <c r="A3528" t="s">
        <v>729</v>
      </c>
      <c r="B3528" t="s">
        <v>728</v>
      </c>
      <c r="C3528" t="s">
        <v>727</v>
      </c>
      <c r="D3528" t="s">
        <v>726</v>
      </c>
      <c r="E3528" t="s">
        <v>725</v>
      </c>
    </row>
    <row r="3529" spans="1:5" x14ac:dyDescent="0.2">
      <c r="A3529" t="s">
        <v>17137</v>
      </c>
      <c r="B3529" t="s">
        <v>724</v>
      </c>
      <c r="C3529" t="s">
        <v>723</v>
      </c>
      <c r="D3529" t="s">
        <v>722</v>
      </c>
      <c r="E3529" t="s">
        <v>721</v>
      </c>
    </row>
    <row r="3530" spans="1:5" x14ac:dyDescent="0.2">
      <c r="A3530" t="s">
        <v>720</v>
      </c>
      <c r="B3530" t="s">
        <v>719</v>
      </c>
      <c r="C3530" t="s">
        <v>718</v>
      </c>
      <c r="D3530" t="s">
        <v>492</v>
      </c>
      <c r="E3530" t="s">
        <v>717</v>
      </c>
    </row>
    <row r="3531" spans="1:5" x14ac:dyDescent="0.2">
      <c r="A3531" t="s">
        <v>716</v>
      </c>
      <c r="B3531" t="s">
        <v>715</v>
      </c>
      <c r="C3531" t="s">
        <v>714</v>
      </c>
      <c r="D3531" t="s">
        <v>713</v>
      </c>
      <c r="E3531" t="s">
        <v>709</v>
      </c>
    </row>
    <row r="3532" spans="1:5" x14ac:dyDescent="0.2">
      <c r="A3532" t="s">
        <v>17308</v>
      </c>
      <c r="B3532" t="s">
        <v>708</v>
      </c>
      <c r="C3532" t="s">
        <v>707</v>
      </c>
      <c r="D3532" t="s">
        <v>706</v>
      </c>
      <c r="E3532" t="s">
        <v>705</v>
      </c>
    </row>
    <row r="3533" spans="1:5" x14ac:dyDescent="0.2">
      <c r="A3533" t="s">
        <v>704</v>
      </c>
      <c r="B3533" t="s">
        <v>703</v>
      </c>
      <c r="C3533" t="s">
        <v>702</v>
      </c>
      <c r="D3533" t="s">
        <v>478</v>
      </c>
      <c r="E3533" t="s">
        <v>701</v>
      </c>
    </row>
    <row r="3534" spans="1:5" x14ac:dyDescent="0.2">
      <c r="A3534" t="s">
        <v>700</v>
      </c>
      <c r="B3534" t="s">
        <v>699</v>
      </c>
      <c r="C3534" t="s">
        <v>698</v>
      </c>
      <c r="D3534" t="s">
        <v>697</v>
      </c>
      <c r="E3534" t="s">
        <v>696</v>
      </c>
    </row>
    <row r="3535" spans="1:5" x14ac:dyDescent="0.2">
      <c r="A3535" t="s">
        <v>695</v>
      </c>
      <c r="B3535" t="s">
        <v>694</v>
      </c>
      <c r="C3535" t="s">
        <v>693</v>
      </c>
      <c r="D3535" t="s">
        <v>692</v>
      </c>
      <c r="E3535" t="s">
        <v>691</v>
      </c>
    </row>
    <row r="3536" spans="1:5" x14ac:dyDescent="0.2">
      <c r="A3536" t="s">
        <v>690</v>
      </c>
      <c r="B3536" t="s">
        <v>689</v>
      </c>
      <c r="C3536" t="s">
        <v>688</v>
      </c>
      <c r="D3536" t="s">
        <v>687</v>
      </c>
      <c r="E3536" t="s">
        <v>686</v>
      </c>
    </row>
    <row r="3537" spans="1:5" x14ac:dyDescent="0.2">
      <c r="A3537" t="s">
        <v>685</v>
      </c>
      <c r="B3537" t="s">
        <v>684</v>
      </c>
      <c r="C3537" t="s">
        <v>683</v>
      </c>
      <c r="D3537" t="s">
        <v>103</v>
      </c>
      <c r="E3537" t="s">
        <v>682</v>
      </c>
    </row>
    <row r="3538" spans="1:5" x14ac:dyDescent="0.2">
      <c r="A3538" t="s">
        <v>681</v>
      </c>
      <c r="B3538" t="s">
        <v>680</v>
      </c>
      <c r="C3538" t="s">
        <v>679</v>
      </c>
      <c r="D3538" t="s">
        <v>678</v>
      </c>
      <c r="E3538" t="s">
        <v>676</v>
      </c>
    </row>
    <row r="3539" spans="1:5" x14ac:dyDescent="0.2">
      <c r="A3539" t="s">
        <v>675</v>
      </c>
      <c r="B3539" t="s">
        <v>674</v>
      </c>
      <c r="C3539" t="s">
        <v>673</v>
      </c>
      <c r="D3539" t="s">
        <v>669</v>
      </c>
      <c r="E3539" t="s">
        <v>672</v>
      </c>
    </row>
    <row r="3540" spans="1:5" x14ac:dyDescent="0.2">
      <c r="A3540" t="s">
        <v>17138</v>
      </c>
      <c r="B3540" t="s">
        <v>671</v>
      </c>
      <c r="C3540" t="s">
        <v>670</v>
      </c>
      <c r="D3540" t="s">
        <v>669</v>
      </c>
      <c r="E3540" t="s">
        <v>667</v>
      </c>
    </row>
    <row r="3541" spans="1:5" x14ac:dyDescent="0.2">
      <c r="A3541" t="s">
        <v>666</v>
      </c>
      <c r="B3541" t="s">
        <v>665</v>
      </c>
      <c r="C3541" t="s">
        <v>664</v>
      </c>
      <c r="D3541" t="s">
        <v>663</v>
      </c>
      <c r="E3541" t="s">
        <v>659</v>
      </c>
    </row>
    <row r="3542" spans="1:5" x14ac:dyDescent="0.2">
      <c r="A3542" t="s">
        <v>662</v>
      </c>
      <c r="B3542" t="s">
        <v>661</v>
      </c>
      <c r="C3542" t="s">
        <v>660</v>
      </c>
      <c r="D3542" t="s">
        <v>258</v>
      </c>
      <c r="E3542" t="s">
        <v>659</v>
      </c>
    </row>
    <row r="3543" spans="1:5" x14ac:dyDescent="0.2">
      <c r="A3543" t="s">
        <v>658</v>
      </c>
      <c r="B3543" t="s">
        <v>657</v>
      </c>
      <c r="C3543" t="s">
        <v>656</v>
      </c>
      <c r="D3543" t="s">
        <v>655</v>
      </c>
      <c r="E3543" t="s">
        <v>654</v>
      </c>
    </row>
    <row r="3544" spans="1:5" x14ac:dyDescent="0.2">
      <c r="A3544" t="s">
        <v>653</v>
      </c>
      <c r="B3544" t="s">
        <v>652</v>
      </c>
      <c r="C3544" t="s">
        <v>651</v>
      </c>
      <c r="D3544" t="s">
        <v>629</v>
      </c>
      <c r="E3544" t="s">
        <v>650</v>
      </c>
    </row>
    <row r="3545" spans="1:5" x14ac:dyDescent="0.2">
      <c r="A3545" t="s">
        <v>649</v>
      </c>
      <c r="B3545" t="s">
        <v>648</v>
      </c>
      <c r="C3545" t="s">
        <v>647</v>
      </c>
      <c r="D3545" t="s">
        <v>492</v>
      </c>
      <c r="E3545" t="s">
        <v>646</v>
      </c>
    </row>
    <row r="3546" spans="1:5" x14ac:dyDescent="0.2">
      <c r="A3546" t="s">
        <v>645</v>
      </c>
      <c r="B3546" t="s">
        <v>644</v>
      </c>
      <c r="C3546" t="s">
        <v>643</v>
      </c>
      <c r="D3546" t="s">
        <v>642</v>
      </c>
      <c r="E3546" t="s">
        <v>638</v>
      </c>
    </row>
    <row r="3547" spans="1:5" x14ac:dyDescent="0.2">
      <c r="A3547" t="s">
        <v>641</v>
      </c>
      <c r="B3547" t="s">
        <v>640</v>
      </c>
      <c r="C3547" t="s">
        <v>639</v>
      </c>
      <c r="D3547" t="s">
        <v>557</v>
      </c>
      <c r="E3547" t="s">
        <v>638</v>
      </c>
    </row>
    <row r="3548" spans="1:5" x14ac:dyDescent="0.2">
      <c r="A3548" t="s">
        <v>637</v>
      </c>
      <c r="B3548" t="s">
        <v>636</v>
      </c>
      <c r="C3548" t="s">
        <v>635</v>
      </c>
      <c r="D3548" t="s">
        <v>303</v>
      </c>
      <c r="E3548" t="s">
        <v>633</v>
      </c>
    </row>
    <row r="3549" spans="1:5" x14ac:dyDescent="0.2">
      <c r="A3549" t="s">
        <v>632</v>
      </c>
      <c r="B3549" t="s">
        <v>631</v>
      </c>
      <c r="C3549" t="s">
        <v>630</v>
      </c>
      <c r="D3549" t="s">
        <v>629</v>
      </c>
      <c r="E3549" t="s">
        <v>625</v>
      </c>
    </row>
    <row r="3550" spans="1:5" x14ac:dyDescent="0.2">
      <c r="A3550" t="s">
        <v>628</v>
      </c>
      <c r="B3550" t="s">
        <v>627</v>
      </c>
      <c r="C3550" t="s">
        <v>626</v>
      </c>
      <c r="D3550" t="s">
        <v>557</v>
      </c>
      <c r="E3550" t="s">
        <v>625</v>
      </c>
    </row>
    <row r="3551" spans="1:5" x14ac:dyDescent="0.2">
      <c r="A3551" t="s">
        <v>624</v>
      </c>
      <c r="B3551" t="s">
        <v>623</v>
      </c>
      <c r="C3551" t="s">
        <v>622</v>
      </c>
      <c r="D3551" t="s">
        <v>621</v>
      </c>
      <c r="E3551" t="s">
        <v>620</v>
      </c>
    </row>
    <row r="3552" spans="1:5" x14ac:dyDescent="0.2">
      <c r="A3552" t="s">
        <v>619</v>
      </c>
      <c r="B3552" t="s">
        <v>618</v>
      </c>
      <c r="C3552" t="s">
        <v>617</v>
      </c>
      <c r="D3552" t="s">
        <v>616</v>
      </c>
      <c r="E3552" t="s">
        <v>615</v>
      </c>
    </row>
    <row r="3553" spans="1:5" x14ac:dyDescent="0.2">
      <c r="A3553" t="s">
        <v>614</v>
      </c>
      <c r="B3553" t="s">
        <v>613</v>
      </c>
      <c r="C3553" t="s">
        <v>612</v>
      </c>
      <c r="D3553" t="s">
        <v>438</v>
      </c>
      <c r="E3553" t="s">
        <v>605</v>
      </c>
    </row>
    <row r="3554" spans="1:5" x14ac:dyDescent="0.2">
      <c r="A3554" t="s">
        <v>17139</v>
      </c>
      <c r="B3554" t="s">
        <v>611</v>
      </c>
      <c r="C3554" t="s">
        <v>610</v>
      </c>
      <c r="D3554" t="s">
        <v>609</v>
      </c>
      <c r="E3554" t="s">
        <v>605</v>
      </c>
    </row>
    <row r="3555" spans="1:5" x14ac:dyDescent="0.2">
      <c r="A3555" t="s">
        <v>17140</v>
      </c>
      <c r="B3555" t="s">
        <v>608</v>
      </c>
      <c r="C3555" t="s">
        <v>607</v>
      </c>
      <c r="D3555" t="s">
        <v>606</v>
      </c>
      <c r="E3555" t="s">
        <v>605</v>
      </c>
    </row>
    <row r="3556" spans="1:5" x14ac:dyDescent="0.2">
      <c r="A3556" t="s">
        <v>604</v>
      </c>
      <c r="B3556" t="s">
        <v>603</v>
      </c>
      <c r="C3556" t="s">
        <v>602</v>
      </c>
      <c r="D3556" t="s">
        <v>601</v>
      </c>
      <c r="E3556" t="s">
        <v>600</v>
      </c>
    </row>
    <row r="3557" spans="1:5" x14ac:dyDescent="0.2">
      <c r="A3557" t="s">
        <v>599</v>
      </c>
      <c r="B3557" t="s">
        <v>598</v>
      </c>
      <c r="C3557" t="s">
        <v>597</v>
      </c>
      <c r="D3557" t="s">
        <v>596</v>
      </c>
      <c r="E3557" t="s">
        <v>595</v>
      </c>
    </row>
    <row r="3558" spans="1:5" x14ac:dyDescent="0.2">
      <c r="A3558" t="s">
        <v>594</v>
      </c>
      <c r="B3558" t="s">
        <v>593</v>
      </c>
      <c r="C3558" t="s">
        <v>592</v>
      </c>
      <c r="D3558" t="s">
        <v>591</v>
      </c>
      <c r="E3558" t="s">
        <v>569</v>
      </c>
    </row>
    <row r="3559" spans="1:5" x14ac:dyDescent="0.2">
      <c r="A3559" t="s">
        <v>17141</v>
      </c>
      <c r="B3559" t="s">
        <v>590</v>
      </c>
      <c r="C3559" t="s">
        <v>589</v>
      </c>
      <c r="D3559" t="s">
        <v>539</v>
      </c>
      <c r="E3559" t="s">
        <v>569</v>
      </c>
    </row>
    <row r="3560" spans="1:5" x14ac:dyDescent="0.2">
      <c r="A3560" t="s">
        <v>588</v>
      </c>
      <c r="B3560" t="s">
        <v>587</v>
      </c>
      <c r="C3560" t="s">
        <v>586</v>
      </c>
      <c r="D3560" t="s">
        <v>585</v>
      </c>
      <c r="E3560" t="s">
        <v>569</v>
      </c>
    </row>
    <row r="3561" spans="1:5" x14ac:dyDescent="0.2">
      <c r="A3561" t="s">
        <v>584</v>
      </c>
      <c r="B3561" t="s">
        <v>583</v>
      </c>
      <c r="C3561" t="s">
        <v>582</v>
      </c>
      <c r="D3561" t="s">
        <v>581</v>
      </c>
      <c r="E3561" t="s">
        <v>569</v>
      </c>
    </row>
    <row r="3562" spans="1:5" x14ac:dyDescent="0.2">
      <c r="A3562" t="s">
        <v>580</v>
      </c>
      <c r="B3562" t="s">
        <v>579</v>
      </c>
      <c r="C3562" t="s">
        <v>578</v>
      </c>
      <c r="D3562" t="s">
        <v>577</v>
      </c>
      <c r="E3562" t="s">
        <v>569</v>
      </c>
    </row>
    <row r="3563" spans="1:5" x14ac:dyDescent="0.2">
      <c r="A3563" t="s">
        <v>576</v>
      </c>
      <c r="B3563" t="s">
        <v>575</v>
      </c>
      <c r="C3563" t="s">
        <v>574</v>
      </c>
      <c r="D3563" t="s">
        <v>573</v>
      </c>
      <c r="E3563" t="s">
        <v>569</v>
      </c>
    </row>
    <row r="3564" spans="1:5" x14ac:dyDescent="0.2">
      <c r="A3564" t="s">
        <v>572</v>
      </c>
      <c r="B3564" t="s">
        <v>571</v>
      </c>
      <c r="C3564" t="s">
        <v>570</v>
      </c>
      <c r="D3564" t="s">
        <v>492</v>
      </c>
      <c r="E3564" t="s">
        <v>569</v>
      </c>
    </row>
    <row r="3565" spans="1:5" x14ac:dyDescent="0.2">
      <c r="A3565" t="s">
        <v>564</v>
      </c>
      <c r="B3565" t="s">
        <v>563</v>
      </c>
      <c r="C3565" t="s">
        <v>562</v>
      </c>
      <c r="D3565" t="s">
        <v>315</v>
      </c>
      <c r="E3565" t="s">
        <v>561</v>
      </c>
    </row>
    <row r="3566" spans="1:5" x14ac:dyDescent="0.2">
      <c r="A3566" t="s">
        <v>560</v>
      </c>
      <c r="B3566" t="s">
        <v>559</v>
      </c>
      <c r="C3566" t="s">
        <v>558</v>
      </c>
      <c r="D3566" t="s">
        <v>557</v>
      </c>
      <c r="E3566" t="s">
        <v>556</v>
      </c>
    </row>
    <row r="3567" spans="1:5" x14ac:dyDescent="0.2">
      <c r="A3567" t="s">
        <v>554</v>
      </c>
      <c r="B3567" t="s">
        <v>553</v>
      </c>
      <c r="C3567" t="s">
        <v>552</v>
      </c>
      <c r="D3567" t="s">
        <v>551</v>
      </c>
      <c r="E3567" t="s">
        <v>491</v>
      </c>
    </row>
    <row r="3568" spans="1:5" x14ac:dyDescent="0.2">
      <c r="A3568" t="s">
        <v>550</v>
      </c>
      <c r="B3568" t="s">
        <v>549</v>
      </c>
      <c r="C3568" t="s">
        <v>548</v>
      </c>
      <c r="D3568" t="s">
        <v>547</v>
      </c>
      <c r="E3568" t="s">
        <v>491</v>
      </c>
    </row>
    <row r="3569" spans="1:5" x14ac:dyDescent="0.2">
      <c r="A3569" t="s">
        <v>546</v>
      </c>
      <c r="B3569" t="s">
        <v>545</v>
      </c>
      <c r="C3569" t="s">
        <v>544</v>
      </c>
      <c r="D3569" t="s">
        <v>543</v>
      </c>
      <c r="E3569" t="s">
        <v>491</v>
      </c>
    </row>
    <row r="3570" spans="1:5" x14ac:dyDescent="0.2">
      <c r="A3570" t="s">
        <v>542</v>
      </c>
      <c r="B3570" t="s">
        <v>541</v>
      </c>
      <c r="C3570" t="s">
        <v>540</v>
      </c>
      <c r="D3570" t="s">
        <v>539</v>
      </c>
      <c r="E3570" t="s">
        <v>491</v>
      </c>
    </row>
    <row r="3571" spans="1:5" x14ac:dyDescent="0.2">
      <c r="A3571" t="s">
        <v>538</v>
      </c>
      <c r="B3571" t="s">
        <v>537</v>
      </c>
      <c r="C3571" t="s">
        <v>536</v>
      </c>
      <c r="D3571" t="s">
        <v>535</v>
      </c>
      <c r="E3571" t="s">
        <v>491</v>
      </c>
    </row>
    <row r="3572" spans="1:5" x14ac:dyDescent="0.2">
      <c r="A3572" t="s">
        <v>534</v>
      </c>
      <c r="B3572" t="s">
        <v>533</v>
      </c>
      <c r="C3572" t="s">
        <v>532</v>
      </c>
      <c r="D3572" t="s">
        <v>531</v>
      </c>
      <c r="E3572" t="s">
        <v>491</v>
      </c>
    </row>
    <row r="3573" spans="1:5" x14ac:dyDescent="0.2">
      <c r="A3573" t="s">
        <v>530</v>
      </c>
      <c r="B3573" t="s">
        <v>529</v>
      </c>
      <c r="C3573" t="s">
        <v>528</v>
      </c>
      <c r="D3573" t="s">
        <v>147</v>
      </c>
      <c r="E3573" t="s">
        <v>491</v>
      </c>
    </row>
    <row r="3574" spans="1:5" x14ac:dyDescent="0.2">
      <c r="A3574" t="s">
        <v>527</v>
      </c>
      <c r="B3574" t="s">
        <v>526</v>
      </c>
      <c r="C3574" t="s">
        <v>525</v>
      </c>
      <c r="D3574" t="s">
        <v>524</v>
      </c>
      <c r="E3574" t="s">
        <v>491</v>
      </c>
    </row>
    <row r="3575" spans="1:5" x14ac:dyDescent="0.2">
      <c r="A3575" t="s">
        <v>523</v>
      </c>
      <c r="B3575" t="s">
        <v>522</v>
      </c>
      <c r="C3575" t="s">
        <v>521</v>
      </c>
      <c r="D3575" t="s">
        <v>520</v>
      </c>
      <c r="E3575" t="s">
        <v>491</v>
      </c>
    </row>
    <row r="3576" spans="1:5" x14ac:dyDescent="0.2">
      <c r="A3576" t="s">
        <v>519</v>
      </c>
      <c r="B3576" t="s">
        <v>518</v>
      </c>
      <c r="C3576" t="s">
        <v>517</v>
      </c>
      <c r="D3576" t="s">
        <v>282</v>
      </c>
      <c r="E3576" t="s">
        <v>491</v>
      </c>
    </row>
    <row r="3577" spans="1:5" x14ac:dyDescent="0.2">
      <c r="A3577" t="s">
        <v>515</v>
      </c>
      <c r="B3577" t="s">
        <v>514</v>
      </c>
      <c r="C3577" t="s">
        <v>513</v>
      </c>
      <c r="D3577" t="s">
        <v>512</v>
      </c>
      <c r="E3577" t="s">
        <v>491</v>
      </c>
    </row>
    <row r="3578" spans="1:5" x14ac:dyDescent="0.2">
      <c r="A3578" t="s">
        <v>511</v>
      </c>
      <c r="B3578" t="s">
        <v>510</v>
      </c>
      <c r="C3578" t="s">
        <v>509</v>
      </c>
      <c r="D3578" t="s">
        <v>508</v>
      </c>
      <c r="E3578" t="s">
        <v>491</v>
      </c>
    </row>
    <row r="3579" spans="1:5" x14ac:dyDescent="0.2">
      <c r="A3579" t="s">
        <v>507</v>
      </c>
      <c r="B3579" t="s">
        <v>506</v>
      </c>
      <c r="C3579" t="s">
        <v>505</v>
      </c>
      <c r="D3579" t="s">
        <v>504</v>
      </c>
      <c r="E3579" t="s">
        <v>491</v>
      </c>
    </row>
    <row r="3580" spans="1:5" x14ac:dyDescent="0.2">
      <c r="A3580" t="s">
        <v>503</v>
      </c>
      <c r="B3580" t="s">
        <v>502</v>
      </c>
      <c r="C3580" t="s">
        <v>501</v>
      </c>
      <c r="D3580" t="s">
        <v>500</v>
      </c>
      <c r="E3580" t="s">
        <v>491</v>
      </c>
    </row>
    <row r="3581" spans="1:5" x14ac:dyDescent="0.2">
      <c r="A3581" t="s">
        <v>499</v>
      </c>
      <c r="B3581" t="s">
        <v>498</v>
      </c>
      <c r="C3581" t="s">
        <v>497</v>
      </c>
      <c r="D3581" t="s">
        <v>496</v>
      </c>
      <c r="E3581" t="s">
        <v>491</v>
      </c>
    </row>
    <row r="3582" spans="1:5" x14ac:dyDescent="0.2">
      <c r="A3582" t="s">
        <v>495</v>
      </c>
      <c r="B3582" t="s">
        <v>494</v>
      </c>
      <c r="C3582" t="s">
        <v>493</v>
      </c>
      <c r="D3582" t="s">
        <v>492</v>
      </c>
      <c r="E3582" t="s">
        <v>491</v>
      </c>
    </row>
    <row r="3583" spans="1:5" x14ac:dyDescent="0.2">
      <c r="A3583" t="s">
        <v>490</v>
      </c>
      <c r="B3583" t="s">
        <v>489</v>
      </c>
      <c r="C3583" t="s">
        <v>488</v>
      </c>
      <c r="D3583" t="s">
        <v>487</v>
      </c>
      <c r="E3583" t="s">
        <v>486</v>
      </c>
    </row>
    <row r="3584" spans="1:5" x14ac:dyDescent="0.2">
      <c r="A3584" t="s">
        <v>485</v>
      </c>
      <c r="B3584" t="s">
        <v>484</v>
      </c>
      <c r="C3584" t="s">
        <v>483</v>
      </c>
      <c r="D3584" t="s">
        <v>482</v>
      </c>
      <c r="E3584" t="s">
        <v>481</v>
      </c>
    </row>
    <row r="3585" spans="1:5" x14ac:dyDescent="0.2">
      <c r="A3585" t="s">
        <v>17142</v>
      </c>
      <c r="B3585" t="s">
        <v>480</v>
      </c>
      <c r="C3585" t="s">
        <v>479</v>
      </c>
      <c r="D3585" t="s">
        <v>478</v>
      </c>
      <c r="E3585" t="s">
        <v>477</v>
      </c>
    </row>
    <row r="3586" spans="1:5" x14ac:dyDescent="0.2">
      <c r="A3586" t="s">
        <v>476</v>
      </c>
      <c r="B3586" t="s">
        <v>475</v>
      </c>
      <c r="C3586" t="s">
        <v>474</v>
      </c>
      <c r="D3586" t="s">
        <v>367</v>
      </c>
      <c r="E3586" t="s">
        <v>473</v>
      </c>
    </row>
    <row r="3587" spans="1:5" x14ac:dyDescent="0.2">
      <c r="A3587" t="s">
        <v>472</v>
      </c>
      <c r="B3587" t="s">
        <v>471</v>
      </c>
      <c r="C3587" t="s">
        <v>470</v>
      </c>
      <c r="D3587" t="s">
        <v>469</v>
      </c>
      <c r="E3587" t="s">
        <v>468</v>
      </c>
    </row>
    <row r="3588" spans="1:5" x14ac:dyDescent="0.2">
      <c r="A3588" t="s">
        <v>467</v>
      </c>
      <c r="B3588" t="s">
        <v>466</v>
      </c>
      <c r="C3588" t="s">
        <v>465</v>
      </c>
      <c r="D3588" t="s">
        <v>464</v>
      </c>
      <c r="E3588" t="s">
        <v>463</v>
      </c>
    </row>
    <row r="3589" spans="1:5" x14ac:dyDescent="0.2">
      <c r="A3589" t="s">
        <v>462</v>
      </c>
      <c r="B3589" t="s">
        <v>461</v>
      </c>
      <c r="C3589" t="s">
        <v>460</v>
      </c>
      <c r="D3589" t="s">
        <v>240</v>
      </c>
      <c r="E3589" t="s">
        <v>459</v>
      </c>
    </row>
    <row r="3590" spans="1:5" x14ac:dyDescent="0.2">
      <c r="A3590" t="s">
        <v>458</v>
      </c>
      <c r="B3590" t="s">
        <v>457</v>
      </c>
      <c r="C3590" t="s">
        <v>456</v>
      </c>
      <c r="D3590" t="s">
        <v>455</v>
      </c>
      <c r="E3590" t="s">
        <v>454</v>
      </c>
    </row>
    <row r="3591" spans="1:5" x14ac:dyDescent="0.2">
      <c r="A3591" t="s">
        <v>453</v>
      </c>
      <c r="B3591" t="s">
        <v>452</v>
      </c>
      <c r="C3591" t="s">
        <v>451</v>
      </c>
      <c r="D3591" t="s">
        <v>450</v>
      </c>
      <c r="E3591" t="s">
        <v>449</v>
      </c>
    </row>
    <row r="3592" spans="1:5" x14ac:dyDescent="0.2">
      <c r="A3592" t="s">
        <v>448</v>
      </c>
      <c r="B3592" t="s">
        <v>447</v>
      </c>
      <c r="C3592" t="s">
        <v>446</v>
      </c>
      <c r="D3592" t="s">
        <v>445</v>
      </c>
      <c r="E3592" t="s">
        <v>441</v>
      </c>
    </row>
    <row r="3593" spans="1:5" x14ac:dyDescent="0.2">
      <c r="A3593" t="s">
        <v>17143</v>
      </c>
      <c r="B3593" t="s">
        <v>444</v>
      </c>
      <c r="C3593" t="s">
        <v>443</v>
      </c>
      <c r="D3593" t="s">
        <v>442</v>
      </c>
      <c r="E3593" t="s">
        <v>441</v>
      </c>
    </row>
    <row r="3594" spans="1:5" x14ac:dyDescent="0.2">
      <c r="A3594" t="s">
        <v>17144</v>
      </c>
      <c r="B3594" t="s">
        <v>440</v>
      </c>
      <c r="C3594" t="s">
        <v>439</v>
      </c>
      <c r="D3594" t="s">
        <v>438</v>
      </c>
      <c r="E3594" t="s">
        <v>437</v>
      </c>
    </row>
    <row r="3595" spans="1:5" x14ac:dyDescent="0.2">
      <c r="A3595" t="s">
        <v>436</v>
      </c>
      <c r="B3595" t="s">
        <v>435</v>
      </c>
      <c r="C3595" t="s">
        <v>434</v>
      </c>
      <c r="D3595" t="s">
        <v>129</v>
      </c>
      <c r="E3595" t="s">
        <v>433</v>
      </c>
    </row>
    <row r="3596" spans="1:5" x14ac:dyDescent="0.2">
      <c r="A3596" t="s">
        <v>432</v>
      </c>
      <c r="B3596" t="s">
        <v>431</v>
      </c>
      <c r="C3596" t="s">
        <v>430</v>
      </c>
      <c r="D3596" t="s">
        <v>429</v>
      </c>
      <c r="E3596" t="s">
        <v>428</v>
      </c>
    </row>
    <row r="3597" spans="1:5" x14ac:dyDescent="0.2">
      <c r="A3597" t="s">
        <v>427</v>
      </c>
      <c r="B3597" t="s">
        <v>426</v>
      </c>
      <c r="C3597" t="s">
        <v>425</v>
      </c>
      <c r="D3597" t="s">
        <v>424</v>
      </c>
      <c r="E3597" t="s">
        <v>420</v>
      </c>
    </row>
    <row r="3598" spans="1:5" x14ac:dyDescent="0.2">
      <c r="A3598" t="s">
        <v>423</v>
      </c>
      <c r="B3598" t="s">
        <v>422</v>
      </c>
      <c r="C3598" t="s">
        <v>421</v>
      </c>
      <c r="D3598" t="s">
        <v>282</v>
      </c>
      <c r="E3598" t="s">
        <v>420</v>
      </c>
    </row>
    <row r="3599" spans="1:5" x14ac:dyDescent="0.2">
      <c r="A3599" t="s">
        <v>419</v>
      </c>
      <c r="B3599" t="s">
        <v>418</v>
      </c>
      <c r="C3599" t="s">
        <v>417</v>
      </c>
      <c r="D3599" t="s">
        <v>416</v>
      </c>
      <c r="E3599" t="s">
        <v>415</v>
      </c>
    </row>
    <row r="3600" spans="1:5" x14ac:dyDescent="0.2">
      <c r="A3600" t="s">
        <v>414</v>
      </c>
      <c r="B3600" t="s">
        <v>413</v>
      </c>
      <c r="C3600" t="s">
        <v>412</v>
      </c>
      <c r="D3600" t="s">
        <v>123</v>
      </c>
      <c r="E3600" t="s">
        <v>404</v>
      </c>
    </row>
    <row r="3601" spans="1:5" x14ac:dyDescent="0.2">
      <c r="A3601" t="s">
        <v>408</v>
      </c>
      <c r="B3601" t="s">
        <v>407</v>
      </c>
      <c r="C3601" t="s">
        <v>406</v>
      </c>
      <c r="D3601" t="s">
        <v>405</v>
      </c>
      <c r="E3601" t="s">
        <v>404</v>
      </c>
    </row>
    <row r="3602" spans="1:5" x14ac:dyDescent="0.2">
      <c r="A3602" t="s">
        <v>403</v>
      </c>
      <c r="B3602" t="s">
        <v>402</v>
      </c>
      <c r="C3602" t="s">
        <v>401</v>
      </c>
      <c r="D3602" t="s">
        <v>103</v>
      </c>
      <c r="E3602" t="s">
        <v>400</v>
      </c>
    </row>
    <row r="3603" spans="1:5" x14ac:dyDescent="0.2">
      <c r="A3603" t="s">
        <v>399</v>
      </c>
      <c r="B3603" t="s">
        <v>398</v>
      </c>
      <c r="C3603" t="s">
        <v>397</v>
      </c>
      <c r="D3603" t="s">
        <v>396</v>
      </c>
      <c r="E3603" t="s">
        <v>392</v>
      </c>
    </row>
    <row r="3604" spans="1:5" x14ac:dyDescent="0.2">
      <c r="A3604" t="s">
        <v>395</v>
      </c>
      <c r="B3604" t="s">
        <v>394</v>
      </c>
      <c r="C3604" t="s">
        <v>393</v>
      </c>
      <c r="D3604" t="s">
        <v>129</v>
      </c>
      <c r="E3604" t="s">
        <v>392</v>
      </c>
    </row>
    <row r="3605" spans="1:5" x14ac:dyDescent="0.2">
      <c r="A3605" t="s">
        <v>391</v>
      </c>
      <c r="B3605" t="s">
        <v>390</v>
      </c>
      <c r="C3605" t="s">
        <v>389</v>
      </c>
      <c r="D3605" t="s">
        <v>207</v>
      </c>
      <c r="E3605" t="s">
        <v>388</v>
      </c>
    </row>
    <row r="3606" spans="1:5" x14ac:dyDescent="0.2">
      <c r="A3606" t="s">
        <v>387</v>
      </c>
      <c r="B3606" t="s">
        <v>386</v>
      </c>
      <c r="C3606" t="s">
        <v>385</v>
      </c>
      <c r="D3606" t="s">
        <v>384</v>
      </c>
      <c r="E3606" t="s">
        <v>383</v>
      </c>
    </row>
    <row r="3607" spans="1:5" x14ac:dyDescent="0.2">
      <c r="A3607" t="s">
        <v>382</v>
      </c>
      <c r="B3607" t="s">
        <v>381</v>
      </c>
      <c r="C3607" t="s">
        <v>380</v>
      </c>
      <c r="D3607" t="s">
        <v>379</v>
      </c>
      <c r="E3607" t="s">
        <v>378</v>
      </c>
    </row>
    <row r="3608" spans="1:5" x14ac:dyDescent="0.2">
      <c r="A3608" t="s">
        <v>14819</v>
      </c>
      <c r="B3608" t="s">
        <v>14820</v>
      </c>
      <c r="C3608" t="s">
        <v>14821</v>
      </c>
      <c r="D3608" t="s">
        <v>5827</v>
      </c>
      <c r="E3608" t="s">
        <v>366</v>
      </c>
    </row>
    <row r="3609" spans="1:5" x14ac:dyDescent="0.2">
      <c r="A3609" t="s">
        <v>377</v>
      </c>
      <c r="B3609" t="s">
        <v>376</v>
      </c>
      <c r="C3609" t="s">
        <v>375</v>
      </c>
      <c r="D3609" t="s">
        <v>374</v>
      </c>
      <c r="E3609" t="s">
        <v>366</v>
      </c>
    </row>
    <row r="3610" spans="1:5" x14ac:dyDescent="0.2">
      <c r="A3610" t="s">
        <v>373</v>
      </c>
      <c r="B3610" t="s">
        <v>372</v>
      </c>
      <c r="C3610" t="s">
        <v>371</v>
      </c>
      <c r="D3610" t="s">
        <v>230</v>
      </c>
      <c r="E3610" t="s">
        <v>366</v>
      </c>
    </row>
    <row r="3611" spans="1:5" x14ac:dyDescent="0.2">
      <c r="A3611" t="s">
        <v>370</v>
      </c>
      <c r="B3611" t="s">
        <v>369</v>
      </c>
      <c r="C3611" t="s">
        <v>368</v>
      </c>
      <c r="D3611" t="s">
        <v>367</v>
      </c>
      <c r="E3611" t="s">
        <v>366</v>
      </c>
    </row>
    <row r="3612" spans="1:5" x14ac:dyDescent="0.2">
      <c r="A3612" t="s">
        <v>17145</v>
      </c>
      <c r="B3612" t="s">
        <v>365</v>
      </c>
      <c r="C3612" t="s">
        <v>364</v>
      </c>
      <c r="D3612" t="s">
        <v>363</v>
      </c>
      <c r="E3612" t="s">
        <v>362</v>
      </c>
    </row>
    <row r="3613" spans="1:5" x14ac:dyDescent="0.2">
      <c r="A3613" t="s">
        <v>361</v>
      </c>
      <c r="B3613" t="s">
        <v>360</v>
      </c>
      <c r="C3613" t="s">
        <v>359</v>
      </c>
      <c r="D3613" t="s">
        <v>358</v>
      </c>
      <c r="E3613" t="s">
        <v>357</v>
      </c>
    </row>
    <row r="3614" spans="1:5" x14ac:dyDescent="0.2">
      <c r="A3614" t="s">
        <v>356</v>
      </c>
      <c r="B3614" t="s">
        <v>355</v>
      </c>
      <c r="C3614" t="s">
        <v>354</v>
      </c>
      <c r="D3614" t="s">
        <v>353</v>
      </c>
      <c r="E3614" t="s">
        <v>352</v>
      </c>
    </row>
    <row r="3615" spans="1:5" x14ac:dyDescent="0.2">
      <c r="A3615" t="s">
        <v>351</v>
      </c>
      <c r="B3615" t="s">
        <v>350</v>
      </c>
      <c r="C3615" t="s">
        <v>349</v>
      </c>
      <c r="D3615" t="s">
        <v>348</v>
      </c>
      <c r="E3615" t="s">
        <v>347</v>
      </c>
    </row>
    <row r="3616" spans="1:5" x14ac:dyDescent="0.2">
      <c r="A3616" t="s">
        <v>343</v>
      </c>
      <c r="B3616" t="s">
        <v>342</v>
      </c>
      <c r="C3616" t="s">
        <v>341</v>
      </c>
      <c r="D3616" t="s">
        <v>340</v>
      </c>
      <c r="E3616" t="s">
        <v>339</v>
      </c>
    </row>
    <row r="3617" spans="1:5" x14ac:dyDescent="0.2">
      <c r="A3617" t="s">
        <v>338</v>
      </c>
      <c r="B3617" t="s">
        <v>337</v>
      </c>
      <c r="C3617" t="s">
        <v>336</v>
      </c>
      <c r="D3617" t="s">
        <v>303</v>
      </c>
      <c r="E3617" t="s">
        <v>335</v>
      </c>
    </row>
    <row r="3618" spans="1:5" x14ac:dyDescent="0.2">
      <c r="A3618" t="s">
        <v>334</v>
      </c>
      <c r="B3618" t="s">
        <v>333</v>
      </c>
      <c r="C3618" t="s">
        <v>332</v>
      </c>
      <c r="D3618" t="s">
        <v>331</v>
      </c>
      <c r="E3618" t="s">
        <v>330</v>
      </c>
    </row>
    <row r="3619" spans="1:5" x14ac:dyDescent="0.2">
      <c r="A3619" t="s">
        <v>325</v>
      </c>
      <c r="B3619" t="s">
        <v>324</v>
      </c>
      <c r="C3619" t="s">
        <v>323</v>
      </c>
      <c r="D3619" t="s">
        <v>322</v>
      </c>
      <c r="E3619" t="s">
        <v>321</v>
      </c>
    </row>
    <row r="3620" spans="1:5" x14ac:dyDescent="0.2">
      <c r="A3620" t="s">
        <v>320</v>
      </c>
      <c r="B3620" t="s">
        <v>319</v>
      </c>
      <c r="C3620" t="s">
        <v>318</v>
      </c>
      <c r="D3620" t="s">
        <v>317</v>
      </c>
      <c r="E3620" t="s">
        <v>316</v>
      </c>
    </row>
    <row r="3621" spans="1:5" x14ac:dyDescent="0.2">
      <c r="A3621" t="s">
        <v>314</v>
      </c>
      <c r="B3621" t="s">
        <v>313</v>
      </c>
      <c r="C3621" t="s">
        <v>312</v>
      </c>
      <c r="D3621" t="s">
        <v>311</v>
      </c>
      <c r="E3621" t="s">
        <v>294</v>
      </c>
    </row>
    <row r="3622" spans="1:5" x14ac:dyDescent="0.2">
      <c r="A3622" t="s">
        <v>310</v>
      </c>
      <c r="B3622" t="s">
        <v>309</v>
      </c>
      <c r="C3622" t="s">
        <v>308</v>
      </c>
      <c r="D3622" t="s">
        <v>307</v>
      </c>
      <c r="E3622" t="s">
        <v>294</v>
      </c>
    </row>
    <row r="3623" spans="1:5" x14ac:dyDescent="0.2">
      <c r="A3623" t="s">
        <v>306</v>
      </c>
      <c r="B3623" t="s">
        <v>305</v>
      </c>
      <c r="C3623" t="s">
        <v>304</v>
      </c>
      <c r="D3623" t="s">
        <v>303</v>
      </c>
      <c r="E3623" t="s">
        <v>294</v>
      </c>
    </row>
    <row r="3624" spans="1:5" x14ac:dyDescent="0.2">
      <c r="A3624" t="s">
        <v>302</v>
      </c>
      <c r="B3624" t="s">
        <v>301</v>
      </c>
      <c r="C3624" t="s">
        <v>300</v>
      </c>
      <c r="D3624" t="s">
        <v>299</v>
      </c>
      <c r="E3624" t="s">
        <v>294</v>
      </c>
    </row>
    <row r="3625" spans="1:5" x14ac:dyDescent="0.2">
      <c r="A3625" t="s">
        <v>298</v>
      </c>
      <c r="B3625" t="s">
        <v>297</v>
      </c>
      <c r="C3625" t="s">
        <v>296</v>
      </c>
      <c r="D3625" t="s">
        <v>295</v>
      </c>
      <c r="E3625" t="s">
        <v>294</v>
      </c>
    </row>
    <row r="3626" spans="1:5" x14ac:dyDescent="0.2">
      <c r="A3626" t="s">
        <v>293</v>
      </c>
      <c r="B3626" t="s">
        <v>292</v>
      </c>
      <c r="C3626" t="s">
        <v>291</v>
      </c>
      <c r="D3626" t="s">
        <v>258</v>
      </c>
      <c r="E3626" t="s">
        <v>286</v>
      </c>
    </row>
    <row r="3627" spans="1:5" x14ac:dyDescent="0.2">
      <c r="A3627" t="s">
        <v>290</v>
      </c>
      <c r="B3627" t="s">
        <v>289</v>
      </c>
      <c r="C3627" t="s">
        <v>288</v>
      </c>
      <c r="D3627" t="s">
        <v>287</v>
      </c>
      <c r="E3627" t="s">
        <v>286</v>
      </c>
    </row>
    <row r="3628" spans="1:5" x14ac:dyDescent="0.2">
      <c r="A3628" t="s">
        <v>285</v>
      </c>
      <c r="B3628" t="s">
        <v>284</v>
      </c>
      <c r="C3628" t="s">
        <v>283</v>
      </c>
      <c r="D3628" t="s">
        <v>282</v>
      </c>
      <c r="E3628" t="s">
        <v>281</v>
      </c>
    </row>
    <row r="3629" spans="1:5" x14ac:dyDescent="0.2">
      <c r="A3629" t="s">
        <v>17146</v>
      </c>
      <c r="B3629" t="s">
        <v>275</v>
      </c>
      <c r="C3629" t="s">
        <v>274</v>
      </c>
      <c r="D3629" t="s">
        <v>273</v>
      </c>
      <c r="E3629" t="s">
        <v>272</v>
      </c>
    </row>
    <row r="3630" spans="1:5" x14ac:dyDescent="0.2">
      <c r="A3630" t="s">
        <v>271</v>
      </c>
      <c r="B3630" t="s">
        <v>270</v>
      </c>
      <c r="C3630" t="s">
        <v>269</v>
      </c>
      <c r="D3630" t="s">
        <v>268</v>
      </c>
      <c r="E3630" t="s">
        <v>267</v>
      </c>
    </row>
    <row r="3631" spans="1:5" x14ac:dyDescent="0.2">
      <c r="A3631" t="s">
        <v>266</v>
      </c>
      <c r="B3631" t="s">
        <v>265</v>
      </c>
      <c r="C3631" t="s">
        <v>264</v>
      </c>
      <c r="D3631" t="s">
        <v>263</v>
      </c>
      <c r="E3631" t="s">
        <v>262</v>
      </c>
    </row>
    <row r="3632" spans="1:5" x14ac:dyDescent="0.2">
      <c r="A3632" t="s">
        <v>261</v>
      </c>
      <c r="B3632" t="s">
        <v>260</v>
      </c>
      <c r="C3632" t="s">
        <v>259</v>
      </c>
      <c r="D3632" t="s">
        <v>258</v>
      </c>
      <c r="E3632" t="s">
        <v>257</v>
      </c>
    </row>
    <row r="3633" spans="1:5" x14ac:dyDescent="0.2">
      <c r="A3633" t="s">
        <v>256</v>
      </c>
      <c r="B3633" t="s">
        <v>255</v>
      </c>
      <c r="C3633" t="s">
        <v>254</v>
      </c>
      <c r="D3633" t="s">
        <v>253</v>
      </c>
      <c r="E3633" t="s">
        <v>252</v>
      </c>
    </row>
    <row r="3634" spans="1:5" x14ac:dyDescent="0.2">
      <c r="A3634" t="s">
        <v>17309</v>
      </c>
      <c r="B3634" t="s">
        <v>14822</v>
      </c>
      <c r="C3634" t="s">
        <v>14823</v>
      </c>
      <c r="D3634" t="s">
        <v>706</v>
      </c>
      <c r="E3634" t="s">
        <v>14824</v>
      </c>
    </row>
    <row r="3635" spans="1:5" x14ac:dyDescent="0.2">
      <c r="A3635" t="s">
        <v>251</v>
      </c>
      <c r="B3635" t="s">
        <v>250</v>
      </c>
      <c r="C3635" t="s">
        <v>249</v>
      </c>
      <c r="D3635" t="s">
        <v>248</v>
      </c>
      <c r="E3635" t="s">
        <v>247</v>
      </c>
    </row>
    <row r="3636" spans="1:5" x14ac:dyDescent="0.2">
      <c r="A3636" t="s">
        <v>17147</v>
      </c>
      <c r="B3636" t="s">
        <v>246</v>
      </c>
      <c r="C3636" t="s">
        <v>245</v>
      </c>
      <c r="D3636" t="s">
        <v>230</v>
      </c>
      <c r="E3636" t="s">
        <v>244</v>
      </c>
    </row>
    <row r="3637" spans="1:5" x14ac:dyDescent="0.2">
      <c r="A3637" t="s">
        <v>243</v>
      </c>
      <c r="B3637" t="s">
        <v>242</v>
      </c>
      <c r="C3637" t="s">
        <v>241</v>
      </c>
      <c r="D3637" t="s">
        <v>240</v>
      </c>
      <c r="E3637" t="s">
        <v>239</v>
      </c>
    </row>
    <row r="3638" spans="1:5" x14ac:dyDescent="0.2">
      <c r="A3638" t="s">
        <v>238</v>
      </c>
      <c r="B3638" t="s">
        <v>237</v>
      </c>
      <c r="C3638" t="s">
        <v>236</v>
      </c>
      <c r="D3638" t="s">
        <v>235</v>
      </c>
      <c r="E3638" t="s">
        <v>234</v>
      </c>
    </row>
    <row r="3639" spans="1:5" x14ac:dyDescent="0.2">
      <c r="A3639" t="s">
        <v>233</v>
      </c>
      <c r="B3639" t="s">
        <v>232</v>
      </c>
      <c r="C3639" t="s">
        <v>231</v>
      </c>
      <c r="D3639" t="s">
        <v>230</v>
      </c>
      <c r="E3639" t="s">
        <v>229</v>
      </c>
    </row>
    <row r="3640" spans="1:5" x14ac:dyDescent="0.2">
      <c r="A3640" t="s">
        <v>228</v>
      </c>
      <c r="B3640" t="s">
        <v>227</v>
      </c>
      <c r="C3640" t="s">
        <v>226</v>
      </c>
      <c r="D3640" t="s">
        <v>225</v>
      </c>
      <c r="E3640" t="s">
        <v>224</v>
      </c>
    </row>
    <row r="3641" spans="1:5" x14ac:dyDescent="0.2">
      <c r="A3641" t="s">
        <v>223</v>
      </c>
      <c r="B3641" t="s">
        <v>222</v>
      </c>
      <c r="C3641" t="s">
        <v>221</v>
      </c>
      <c r="D3641" t="s">
        <v>220</v>
      </c>
      <c r="E3641" t="s">
        <v>215</v>
      </c>
    </row>
    <row r="3642" spans="1:5" x14ac:dyDescent="0.2">
      <c r="A3642" t="s">
        <v>219</v>
      </c>
      <c r="B3642" t="s">
        <v>218</v>
      </c>
      <c r="C3642" t="s">
        <v>217</v>
      </c>
      <c r="D3642" t="s">
        <v>216</v>
      </c>
      <c r="E3642" t="s">
        <v>215</v>
      </c>
    </row>
    <row r="3643" spans="1:5" x14ac:dyDescent="0.2">
      <c r="A3643" t="s">
        <v>214</v>
      </c>
      <c r="B3643" t="s">
        <v>213</v>
      </c>
      <c r="C3643" t="s">
        <v>212</v>
      </c>
      <c r="D3643" t="s">
        <v>211</v>
      </c>
      <c r="E3643" t="s">
        <v>202</v>
      </c>
    </row>
    <row r="3644" spans="1:5" x14ac:dyDescent="0.2">
      <c r="A3644" t="s">
        <v>210</v>
      </c>
      <c r="B3644" t="s">
        <v>209</v>
      </c>
      <c r="C3644" t="s">
        <v>208</v>
      </c>
      <c r="D3644" t="s">
        <v>207</v>
      </c>
      <c r="E3644" t="s">
        <v>202</v>
      </c>
    </row>
    <row r="3645" spans="1:5" x14ac:dyDescent="0.2">
      <c r="A3645" t="s">
        <v>206</v>
      </c>
      <c r="B3645" t="s">
        <v>205</v>
      </c>
      <c r="C3645" t="s">
        <v>204</v>
      </c>
      <c r="D3645" t="s">
        <v>203</v>
      </c>
      <c r="E3645" t="s">
        <v>202</v>
      </c>
    </row>
    <row r="3646" spans="1:5" x14ac:dyDescent="0.2">
      <c r="A3646" t="s">
        <v>201</v>
      </c>
      <c r="B3646" t="s">
        <v>200</v>
      </c>
      <c r="C3646" t="s">
        <v>199</v>
      </c>
      <c r="D3646" t="s">
        <v>198</v>
      </c>
      <c r="E3646" t="s">
        <v>197</v>
      </c>
    </row>
    <row r="3647" spans="1:5" x14ac:dyDescent="0.2">
      <c r="A3647" t="s">
        <v>190</v>
      </c>
      <c r="B3647" t="s">
        <v>189</v>
      </c>
      <c r="C3647" t="s">
        <v>188</v>
      </c>
      <c r="D3647" t="s">
        <v>187</v>
      </c>
      <c r="E3647" t="s">
        <v>186</v>
      </c>
    </row>
    <row r="3648" spans="1:5" x14ac:dyDescent="0.2">
      <c r="A3648" t="s">
        <v>185</v>
      </c>
      <c r="B3648" t="s">
        <v>184</v>
      </c>
      <c r="C3648" t="s">
        <v>183</v>
      </c>
      <c r="D3648" t="s">
        <v>182</v>
      </c>
      <c r="E3648" t="s">
        <v>181</v>
      </c>
    </row>
    <row r="3649" spans="1:5" x14ac:dyDescent="0.2">
      <c r="A3649" t="s">
        <v>180</v>
      </c>
      <c r="B3649" t="s">
        <v>179</v>
      </c>
      <c r="C3649" t="s">
        <v>178</v>
      </c>
      <c r="D3649" t="s">
        <v>129</v>
      </c>
      <c r="E3649" t="s">
        <v>177</v>
      </c>
    </row>
    <row r="3650" spans="1:5" x14ac:dyDescent="0.2">
      <c r="A3650" t="s">
        <v>176</v>
      </c>
      <c r="B3650" t="s">
        <v>175</v>
      </c>
      <c r="C3650" t="s">
        <v>174</v>
      </c>
      <c r="D3650" t="s">
        <v>173</v>
      </c>
      <c r="E3650" t="s">
        <v>172</v>
      </c>
    </row>
    <row r="3651" spans="1:5" x14ac:dyDescent="0.2">
      <c r="A3651" t="s">
        <v>171</v>
      </c>
      <c r="B3651" t="s">
        <v>170</v>
      </c>
      <c r="C3651" t="s">
        <v>169</v>
      </c>
      <c r="D3651" t="s">
        <v>168</v>
      </c>
      <c r="E3651" t="s">
        <v>167</v>
      </c>
    </row>
    <row r="3652" spans="1:5" x14ac:dyDescent="0.2">
      <c r="A3652" t="s">
        <v>166</v>
      </c>
      <c r="B3652" t="s">
        <v>165</v>
      </c>
      <c r="C3652" t="s">
        <v>164</v>
      </c>
      <c r="D3652" t="s">
        <v>163</v>
      </c>
      <c r="E3652" t="s">
        <v>162</v>
      </c>
    </row>
    <row r="3653" spans="1:5" x14ac:dyDescent="0.2">
      <c r="A3653" t="s">
        <v>161</v>
      </c>
      <c r="B3653" t="s">
        <v>160</v>
      </c>
      <c r="C3653" t="s">
        <v>159</v>
      </c>
      <c r="D3653" t="s">
        <v>107</v>
      </c>
      <c r="E3653" t="s">
        <v>151</v>
      </c>
    </row>
    <row r="3654" spans="1:5" x14ac:dyDescent="0.2">
      <c r="A3654" t="s">
        <v>158</v>
      </c>
      <c r="B3654" t="s">
        <v>157</v>
      </c>
      <c r="C3654" t="s">
        <v>156</v>
      </c>
      <c r="D3654" t="s">
        <v>155</v>
      </c>
      <c r="E3654" t="s">
        <v>151</v>
      </c>
    </row>
    <row r="3655" spans="1:5" x14ac:dyDescent="0.2">
      <c r="A3655" t="s">
        <v>17521</v>
      </c>
      <c r="B3655" t="s">
        <v>154</v>
      </c>
      <c r="C3655" t="s">
        <v>153</v>
      </c>
      <c r="D3655" t="s">
        <v>152</v>
      </c>
      <c r="E3655" t="s">
        <v>151</v>
      </c>
    </row>
    <row r="3656" spans="1:5" x14ac:dyDescent="0.2">
      <c r="A3656" t="s">
        <v>150</v>
      </c>
      <c r="B3656" t="s">
        <v>149</v>
      </c>
      <c r="C3656" t="s">
        <v>148</v>
      </c>
      <c r="D3656" t="s">
        <v>147</v>
      </c>
      <c r="E3656" t="s">
        <v>146</v>
      </c>
    </row>
    <row r="3657" spans="1:5" x14ac:dyDescent="0.2">
      <c r="A3657" t="s">
        <v>145</v>
      </c>
      <c r="B3657" t="s">
        <v>144</v>
      </c>
      <c r="C3657" t="s">
        <v>143</v>
      </c>
      <c r="D3657" t="s">
        <v>142</v>
      </c>
      <c r="E3657" t="s">
        <v>141</v>
      </c>
    </row>
    <row r="3658" spans="1:5" x14ac:dyDescent="0.2">
      <c r="A3658" t="s">
        <v>140</v>
      </c>
      <c r="B3658" t="s">
        <v>139</v>
      </c>
      <c r="C3658" t="s">
        <v>138</v>
      </c>
      <c r="D3658" t="s">
        <v>107</v>
      </c>
      <c r="E3658" t="s">
        <v>137</v>
      </c>
    </row>
    <row r="3659" spans="1:5" x14ac:dyDescent="0.2">
      <c r="A3659" t="s">
        <v>136</v>
      </c>
      <c r="B3659" t="s">
        <v>135</v>
      </c>
      <c r="C3659" t="s">
        <v>134</v>
      </c>
      <c r="D3659" t="s">
        <v>133</v>
      </c>
      <c r="E3659" t="s">
        <v>128</v>
      </c>
    </row>
    <row r="3660" spans="1:5" x14ac:dyDescent="0.2">
      <c r="A3660" t="s">
        <v>132</v>
      </c>
      <c r="B3660" t="s">
        <v>131</v>
      </c>
      <c r="C3660" t="s">
        <v>130</v>
      </c>
      <c r="D3660" t="s">
        <v>129</v>
      </c>
      <c r="E3660" t="s">
        <v>128</v>
      </c>
    </row>
    <row r="3661" spans="1:5" x14ac:dyDescent="0.2">
      <c r="A3661" t="s">
        <v>126</v>
      </c>
      <c r="B3661" t="s">
        <v>125</v>
      </c>
      <c r="C3661" t="s">
        <v>124</v>
      </c>
      <c r="D3661" t="s">
        <v>123</v>
      </c>
      <c r="E3661" t="s">
        <v>110</v>
      </c>
    </row>
    <row r="3662" spans="1:5" x14ac:dyDescent="0.2">
      <c r="A3662" t="s">
        <v>122</v>
      </c>
      <c r="B3662" t="s">
        <v>121</v>
      </c>
      <c r="C3662" t="s">
        <v>120</v>
      </c>
      <c r="D3662" t="s">
        <v>119</v>
      </c>
      <c r="E3662" t="s">
        <v>110</v>
      </c>
    </row>
    <row r="3663" spans="1:5" x14ac:dyDescent="0.2">
      <c r="A3663" t="s">
        <v>118</v>
      </c>
      <c r="B3663" t="s">
        <v>117</v>
      </c>
      <c r="C3663" t="s">
        <v>116</v>
      </c>
      <c r="D3663" t="s">
        <v>115</v>
      </c>
      <c r="E3663" t="s">
        <v>110</v>
      </c>
    </row>
    <row r="3664" spans="1:5" x14ac:dyDescent="0.2">
      <c r="A3664" t="s">
        <v>114</v>
      </c>
      <c r="B3664" t="s">
        <v>113</v>
      </c>
      <c r="C3664" t="s">
        <v>112</v>
      </c>
      <c r="D3664" t="s">
        <v>111</v>
      </c>
      <c r="E3664" t="s">
        <v>110</v>
      </c>
    </row>
    <row r="3665" spans="1:5" x14ac:dyDescent="0.2">
      <c r="A3665" t="s">
        <v>17148</v>
      </c>
      <c r="B3665" t="s">
        <v>109</v>
      </c>
      <c r="C3665" t="s">
        <v>108</v>
      </c>
      <c r="D3665" t="s">
        <v>107</v>
      </c>
      <c r="E3665" t="s">
        <v>102</v>
      </c>
    </row>
    <row r="3666" spans="1:5" x14ac:dyDescent="0.2">
      <c r="A3666" t="s">
        <v>106</v>
      </c>
      <c r="B3666" t="s">
        <v>105</v>
      </c>
      <c r="C3666" t="s">
        <v>104</v>
      </c>
      <c r="D3666" t="s">
        <v>103</v>
      </c>
      <c r="E3666" t="s">
        <v>102</v>
      </c>
    </row>
    <row r="3667" spans="1:5" x14ac:dyDescent="0.2">
      <c r="A3667" t="s">
        <v>101</v>
      </c>
      <c r="B3667" t="s">
        <v>100</v>
      </c>
      <c r="C3667" t="s">
        <v>99</v>
      </c>
      <c r="D3667" t="s">
        <v>98</v>
      </c>
      <c r="E3667" t="s">
        <v>93</v>
      </c>
    </row>
    <row r="3668" spans="1:5" x14ac:dyDescent="0.2">
      <c r="A3668" t="s">
        <v>97</v>
      </c>
      <c r="B3668" t="s">
        <v>96</v>
      </c>
      <c r="C3668" t="s">
        <v>95</v>
      </c>
      <c r="D3668" t="s">
        <v>94</v>
      </c>
      <c r="E3668" t="s">
        <v>93</v>
      </c>
    </row>
    <row r="3669" spans="1:5" x14ac:dyDescent="0.2">
      <c r="A3669" t="s">
        <v>92</v>
      </c>
      <c r="B3669" t="s">
        <v>91</v>
      </c>
      <c r="C3669" t="s">
        <v>90</v>
      </c>
      <c r="D3669" t="s">
        <v>89</v>
      </c>
      <c r="E3669" t="s">
        <v>88</v>
      </c>
    </row>
    <row r="3670" spans="1:5" x14ac:dyDescent="0.2">
      <c r="A3670" t="s">
        <v>87</v>
      </c>
      <c r="B3670" t="s">
        <v>86</v>
      </c>
      <c r="C3670" t="s">
        <v>85</v>
      </c>
      <c r="D3670" t="s">
        <v>84</v>
      </c>
      <c r="E3670" t="s">
        <v>83</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2845F-2701-4923-A0C7-FAC53B0774A3}">
  <dimension ref="A1:E398"/>
  <sheetViews>
    <sheetView workbookViewId="0">
      <selection activeCell="A365" sqref="A365"/>
    </sheetView>
  </sheetViews>
  <sheetFormatPr defaultRowHeight="12.75" x14ac:dyDescent="0.2"/>
  <cols>
    <col min="1" max="1" width="81.140625" bestFit="1" customWidth="1"/>
    <col min="2" max="2" width="61.42578125" bestFit="1" customWidth="1"/>
    <col min="3" max="3" width="42.42578125" bestFit="1" customWidth="1"/>
    <col min="4" max="4" width="31.7109375" bestFit="1" customWidth="1"/>
    <col min="5" max="5" width="35.85546875" bestFit="1" customWidth="1"/>
  </cols>
  <sheetData>
    <row r="1" spans="1:5" x14ac:dyDescent="0.2">
      <c r="A1" t="s">
        <v>17945</v>
      </c>
      <c r="B1" t="s">
        <v>13819</v>
      </c>
      <c r="C1" t="s">
        <v>13820</v>
      </c>
      <c r="D1" t="s">
        <v>13818</v>
      </c>
      <c r="E1" t="s">
        <v>18076</v>
      </c>
    </row>
    <row r="2" spans="1:5" x14ac:dyDescent="0.2">
      <c r="A2" t="s">
        <v>18074</v>
      </c>
      <c r="B2" t="s">
        <v>14085</v>
      </c>
      <c r="C2" t="s">
        <v>17616</v>
      </c>
      <c r="D2" t="s">
        <v>13821</v>
      </c>
      <c r="E2" t="s">
        <v>14084</v>
      </c>
    </row>
    <row r="3" spans="1:5" x14ac:dyDescent="0.2">
      <c r="A3" t="s">
        <v>18169</v>
      </c>
      <c r="B3" t="s">
        <v>14165</v>
      </c>
      <c r="C3" t="s">
        <v>17626</v>
      </c>
      <c r="D3" t="s">
        <v>13821</v>
      </c>
      <c r="E3" t="s">
        <v>14164</v>
      </c>
    </row>
    <row r="4" spans="1:5" x14ac:dyDescent="0.2">
      <c r="A4" t="s">
        <v>18170</v>
      </c>
      <c r="B4" t="s">
        <v>14206</v>
      </c>
      <c r="C4" t="s">
        <v>17575</v>
      </c>
      <c r="D4" t="s">
        <v>13821</v>
      </c>
      <c r="E4" t="s">
        <v>14252</v>
      </c>
    </row>
    <row r="5" spans="1:5" x14ac:dyDescent="0.2">
      <c r="A5" t="s">
        <v>18472</v>
      </c>
      <c r="B5" t="s">
        <v>14212</v>
      </c>
      <c r="C5" t="s">
        <v>17936</v>
      </c>
      <c r="D5" t="s">
        <v>13853</v>
      </c>
      <c r="E5" t="s">
        <v>14237</v>
      </c>
    </row>
    <row r="6" spans="1:5" x14ac:dyDescent="0.2">
      <c r="A6" t="s">
        <v>18473</v>
      </c>
      <c r="B6" t="s">
        <v>14212</v>
      </c>
      <c r="C6" t="s">
        <v>17706</v>
      </c>
      <c r="D6" t="s">
        <v>13853</v>
      </c>
      <c r="E6" t="s">
        <v>14216</v>
      </c>
    </row>
    <row r="7" spans="1:5" x14ac:dyDescent="0.2">
      <c r="A7" t="s">
        <v>18474</v>
      </c>
      <c r="B7" t="s">
        <v>14212</v>
      </c>
      <c r="C7" t="s">
        <v>17707</v>
      </c>
      <c r="D7" t="s">
        <v>13853</v>
      </c>
      <c r="E7" t="s">
        <v>14250</v>
      </c>
    </row>
    <row r="8" spans="1:5" x14ac:dyDescent="0.2">
      <c r="A8" t="s">
        <v>18475</v>
      </c>
      <c r="B8" t="s">
        <v>14212</v>
      </c>
      <c r="C8" t="s">
        <v>17708</v>
      </c>
      <c r="D8" t="s">
        <v>13853</v>
      </c>
      <c r="E8" t="s">
        <v>14228</v>
      </c>
    </row>
    <row r="9" spans="1:5" x14ac:dyDescent="0.2">
      <c r="A9" t="s">
        <v>18476</v>
      </c>
      <c r="B9" t="s">
        <v>14212</v>
      </c>
      <c r="C9" t="s">
        <v>17705</v>
      </c>
      <c r="D9" t="s">
        <v>13853</v>
      </c>
      <c r="E9" t="s">
        <v>14256</v>
      </c>
    </row>
    <row r="10" spans="1:5" x14ac:dyDescent="0.2">
      <c r="A10" t="s">
        <v>18477</v>
      </c>
      <c r="B10" t="s">
        <v>14212</v>
      </c>
      <c r="C10" t="s">
        <v>17709</v>
      </c>
      <c r="D10" t="s">
        <v>13853</v>
      </c>
      <c r="E10" t="s">
        <v>14217</v>
      </c>
    </row>
    <row r="11" spans="1:5" x14ac:dyDescent="0.2">
      <c r="A11" t="s">
        <v>18478</v>
      </c>
      <c r="B11" t="s">
        <v>14212</v>
      </c>
      <c r="C11" t="s">
        <v>17710</v>
      </c>
      <c r="D11" t="s">
        <v>13853</v>
      </c>
      <c r="E11" t="s">
        <v>14210</v>
      </c>
    </row>
    <row r="12" spans="1:5" x14ac:dyDescent="0.2">
      <c r="A12" t="s">
        <v>18171</v>
      </c>
      <c r="B12" t="s">
        <v>13823</v>
      </c>
      <c r="C12" t="s">
        <v>17908</v>
      </c>
      <c r="D12" t="s">
        <v>13821</v>
      </c>
      <c r="E12" t="s">
        <v>13822</v>
      </c>
    </row>
    <row r="13" spans="1:5" x14ac:dyDescent="0.2">
      <c r="A13" t="s">
        <v>18172</v>
      </c>
      <c r="B13" t="s">
        <v>13823</v>
      </c>
      <c r="C13" t="s">
        <v>17651</v>
      </c>
      <c r="D13" t="s">
        <v>13821</v>
      </c>
      <c r="E13" t="s">
        <v>13824</v>
      </c>
    </row>
    <row r="14" spans="1:5" x14ac:dyDescent="0.2">
      <c r="A14" t="s">
        <v>18173</v>
      </c>
      <c r="B14" t="s">
        <v>13826</v>
      </c>
      <c r="C14" t="s">
        <v>17526</v>
      </c>
      <c r="D14" t="s">
        <v>13821</v>
      </c>
      <c r="E14" t="s">
        <v>13825</v>
      </c>
    </row>
    <row r="15" spans="1:5" x14ac:dyDescent="0.2">
      <c r="A15" t="s">
        <v>18174</v>
      </c>
      <c r="B15" t="s">
        <v>13978</v>
      </c>
      <c r="C15" t="s">
        <v>17683</v>
      </c>
      <c r="D15" t="s">
        <v>13821</v>
      </c>
      <c r="E15" t="s">
        <v>13977</v>
      </c>
    </row>
    <row r="16" spans="1:5" x14ac:dyDescent="0.2">
      <c r="A16" t="s">
        <v>18175</v>
      </c>
      <c r="B16" t="s">
        <v>13978</v>
      </c>
      <c r="C16" t="s">
        <v>17684</v>
      </c>
      <c r="D16" t="s">
        <v>13821</v>
      </c>
      <c r="E16" t="s">
        <v>14047</v>
      </c>
    </row>
    <row r="17" spans="1:5" x14ac:dyDescent="0.2">
      <c r="A17" t="s">
        <v>18176</v>
      </c>
      <c r="B17" t="s">
        <v>13828</v>
      </c>
      <c r="C17" t="s">
        <v>17622</v>
      </c>
      <c r="D17" t="s">
        <v>13821</v>
      </c>
      <c r="E17" t="s">
        <v>13827</v>
      </c>
    </row>
    <row r="18" spans="1:5" x14ac:dyDescent="0.2">
      <c r="A18" t="s">
        <v>18177</v>
      </c>
      <c r="B18" t="s">
        <v>13950</v>
      </c>
      <c r="C18" t="s">
        <v>17721</v>
      </c>
      <c r="D18" t="s">
        <v>13821</v>
      </c>
      <c r="E18" t="s">
        <v>13949</v>
      </c>
    </row>
    <row r="19" spans="1:5" x14ac:dyDescent="0.2">
      <c r="A19" t="s">
        <v>18178</v>
      </c>
      <c r="B19" t="s">
        <v>13830</v>
      </c>
      <c r="C19" t="s">
        <v>17931</v>
      </c>
      <c r="D19" t="s">
        <v>13821</v>
      </c>
      <c r="E19" t="s">
        <v>14048</v>
      </c>
    </row>
    <row r="20" spans="1:5" x14ac:dyDescent="0.2">
      <c r="A20" t="s">
        <v>18179</v>
      </c>
      <c r="B20" t="s">
        <v>13830</v>
      </c>
      <c r="C20" t="s">
        <v>17922</v>
      </c>
      <c r="D20" t="s">
        <v>13821</v>
      </c>
      <c r="E20" t="s">
        <v>13829</v>
      </c>
    </row>
    <row r="21" spans="1:5" x14ac:dyDescent="0.2">
      <c r="A21" t="s">
        <v>18180</v>
      </c>
      <c r="B21" t="s">
        <v>13990</v>
      </c>
      <c r="C21" t="s">
        <v>17723</v>
      </c>
      <c r="D21" t="s">
        <v>13821</v>
      </c>
      <c r="E21" t="s">
        <v>13989</v>
      </c>
    </row>
    <row r="22" spans="1:5" x14ac:dyDescent="0.2">
      <c r="A22" t="s">
        <v>18181</v>
      </c>
      <c r="B22" t="s">
        <v>13990</v>
      </c>
      <c r="C22" t="s">
        <v>17725</v>
      </c>
      <c r="D22" t="s">
        <v>13821</v>
      </c>
      <c r="E22" t="s">
        <v>14145</v>
      </c>
    </row>
    <row r="23" spans="1:5" x14ac:dyDescent="0.2">
      <c r="A23" t="s">
        <v>18378</v>
      </c>
      <c r="B23" t="s">
        <v>13990</v>
      </c>
      <c r="C23" t="s">
        <v>17722</v>
      </c>
      <c r="D23" t="s">
        <v>13862</v>
      </c>
      <c r="E23" t="s">
        <v>14205</v>
      </c>
    </row>
    <row r="24" spans="1:5" x14ac:dyDescent="0.2">
      <c r="A24" t="s">
        <v>18379</v>
      </c>
      <c r="B24" t="s">
        <v>13990</v>
      </c>
      <c r="C24" t="s">
        <v>17724</v>
      </c>
      <c r="D24" t="s">
        <v>13862</v>
      </c>
      <c r="E24" t="s">
        <v>14001</v>
      </c>
    </row>
    <row r="25" spans="1:5" x14ac:dyDescent="0.2">
      <c r="A25" t="s">
        <v>18182</v>
      </c>
      <c r="B25" t="s">
        <v>14070</v>
      </c>
      <c r="C25" t="s">
        <v>17623</v>
      </c>
      <c r="D25" t="s">
        <v>13821</v>
      </c>
      <c r="E25" t="s">
        <v>14175</v>
      </c>
    </row>
    <row r="26" spans="1:5" x14ac:dyDescent="0.2">
      <c r="A26" t="s">
        <v>18183</v>
      </c>
      <c r="B26" t="s">
        <v>14070</v>
      </c>
      <c r="C26" t="s">
        <v>17624</v>
      </c>
      <c r="D26" t="s">
        <v>13821</v>
      </c>
      <c r="E26" t="s">
        <v>14069</v>
      </c>
    </row>
    <row r="27" spans="1:5" x14ac:dyDescent="0.2">
      <c r="A27" t="s">
        <v>18184</v>
      </c>
      <c r="B27" t="s">
        <v>14070</v>
      </c>
      <c r="C27" t="s">
        <v>17625</v>
      </c>
      <c r="D27" t="s">
        <v>13821</v>
      </c>
      <c r="E27" t="s">
        <v>14178</v>
      </c>
    </row>
    <row r="28" spans="1:5" x14ac:dyDescent="0.2">
      <c r="A28" t="s">
        <v>18185</v>
      </c>
      <c r="B28" t="s">
        <v>17726</v>
      </c>
      <c r="C28" t="s">
        <v>17727</v>
      </c>
      <c r="D28" t="s">
        <v>13821</v>
      </c>
      <c r="E28" t="s">
        <v>14236</v>
      </c>
    </row>
    <row r="29" spans="1:5" x14ac:dyDescent="0.2">
      <c r="A29" t="s">
        <v>18186</v>
      </c>
      <c r="B29" t="s">
        <v>14068</v>
      </c>
      <c r="C29" t="s">
        <v>17728</v>
      </c>
      <c r="D29" t="s">
        <v>13821</v>
      </c>
      <c r="E29" t="s">
        <v>14067</v>
      </c>
    </row>
    <row r="30" spans="1:5" x14ac:dyDescent="0.2">
      <c r="A30" t="s">
        <v>18187</v>
      </c>
      <c r="B30" t="s">
        <v>13834</v>
      </c>
      <c r="C30" t="s">
        <v>17938</v>
      </c>
      <c r="D30" t="s">
        <v>13821</v>
      </c>
      <c r="E30" t="s">
        <v>13833</v>
      </c>
    </row>
    <row r="31" spans="1:5" x14ac:dyDescent="0.2">
      <c r="A31" t="s">
        <v>18188</v>
      </c>
      <c r="B31" t="s">
        <v>13834</v>
      </c>
      <c r="C31" t="s">
        <v>17647</v>
      </c>
      <c r="D31" t="s">
        <v>13821</v>
      </c>
      <c r="E31" t="s">
        <v>13979</v>
      </c>
    </row>
    <row r="32" spans="1:5" x14ac:dyDescent="0.2">
      <c r="A32" t="s">
        <v>18189</v>
      </c>
      <c r="B32" t="s">
        <v>13834</v>
      </c>
      <c r="C32" t="s">
        <v>17648</v>
      </c>
      <c r="D32" t="s">
        <v>13821</v>
      </c>
      <c r="E32" t="s">
        <v>13836</v>
      </c>
    </row>
    <row r="33" spans="1:5" x14ac:dyDescent="0.2">
      <c r="A33" t="s">
        <v>18190</v>
      </c>
      <c r="B33" t="s">
        <v>13834</v>
      </c>
      <c r="C33" t="s">
        <v>17649</v>
      </c>
      <c r="D33" t="s">
        <v>13821</v>
      </c>
      <c r="E33" t="s">
        <v>13835</v>
      </c>
    </row>
    <row r="34" spans="1:5" x14ac:dyDescent="0.2">
      <c r="A34" t="s">
        <v>18191</v>
      </c>
      <c r="B34" t="s">
        <v>13834</v>
      </c>
      <c r="C34" t="s">
        <v>17650</v>
      </c>
      <c r="D34" t="s">
        <v>13821</v>
      </c>
      <c r="E34" t="s">
        <v>14075</v>
      </c>
    </row>
    <row r="35" spans="1:5" x14ac:dyDescent="0.2">
      <c r="A35" t="s">
        <v>18192</v>
      </c>
      <c r="B35" t="s">
        <v>14124</v>
      </c>
      <c r="C35" t="s">
        <v>17729</v>
      </c>
      <c r="D35" t="s">
        <v>13821</v>
      </c>
      <c r="E35" t="s">
        <v>14123</v>
      </c>
    </row>
    <row r="36" spans="1:5" x14ac:dyDescent="0.2">
      <c r="A36" t="s">
        <v>18193</v>
      </c>
      <c r="B36" t="s">
        <v>14215</v>
      </c>
      <c r="C36" t="s">
        <v>17730</v>
      </c>
      <c r="D36" t="s">
        <v>13821</v>
      </c>
      <c r="E36" t="s">
        <v>14214</v>
      </c>
    </row>
    <row r="37" spans="1:5" x14ac:dyDescent="0.2">
      <c r="A37" t="s">
        <v>18194</v>
      </c>
      <c r="B37" t="s">
        <v>17731</v>
      </c>
      <c r="C37" t="s">
        <v>17732</v>
      </c>
      <c r="D37" t="s">
        <v>13821</v>
      </c>
      <c r="E37" t="s">
        <v>14166</v>
      </c>
    </row>
    <row r="38" spans="1:5" x14ac:dyDescent="0.2">
      <c r="A38" t="s">
        <v>18195</v>
      </c>
      <c r="B38" t="s">
        <v>15135</v>
      </c>
      <c r="C38" t="s">
        <v>17733</v>
      </c>
      <c r="D38" t="s">
        <v>13821</v>
      </c>
      <c r="E38" t="s">
        <v>14119</v>
      </c>
    </row>
    <row r="39" spans="1:5" x14ac:dyDescent="0.2">
      <c r="A39" t="s">
        <v>18196</v>
      </c>
      <c r="B39" t="s">
        <v>13838</v>
      </c>
      <c r="C39" t="s">
        <v>17653</v>
      </c>
      <c r="D39" t="s">
        <v>13821</v>
      </c>
      <c r="E39" t="s">
        <v>13837</v>
      </c>
    </row>
    <row r="40" spans="1:5" x14ac:dyDescent="0.2">
      <c r="A40" t="s">
        <v>18434</v>
      </c>
      <c r="B40" t="s">
        <v>17734</v>
      </c>
      <c r="C40" t="s">
        <v>17735</v>
      </c>
      <c r="D40" t="s">
        <v>14167</v>
      </c>
      <c r="E40" t="s">
        <v>14305</v>
      </c>
    </row>
    <row r="41" spans="1:5" x14ac:dyDescent="0.2">
      <c r="A41" t="s">
        <v>18118</v>
      </c>
      <c r="B41" t="s">
        <v>13840</v>
      </c>
      <c r="C41" t="s">
        <v>17587</v>
      </c>
      <c r="D41" t="s">
        <v>13821</v>
      </c>
      <c r="E41" t="s">
        <v>14065</v>
      </c>
    </row>
    <row r="42" spans="1:5" x14ac:dyDescent="0.2">
      <c r="A42" t="s">
        <v>18119</v>
      </c>
      <c r="B42" t="s">
        <v>13840</v>
      </c>
      <c r="C42" t="s">
        <v>17588</v>
      </c>
      <c r="D42" t="s">
        <v>13821</v>
      </c>
      <c r="E42" t="s">
        <v>14050</v>
      </c>
    </row>
    <row r="43" spans="1:5" x14ac:dyDescent="0.2">
      <c r="A43" t="s">
        <v>18120</v>
      </c>
      <c r="B43" t="s">
        <v>13840</v>
      </c>
      <c r="C43" t="s">
        <v>17589</v>
      </c>
      <c r="D43" t="s">
        <v>13821</v>
      </c>
      <c r="E43" t="s">
        <v>13841</v>
      </c>
    </row>
    <row r="44" spans="1:5" x14ac:dyDescent="0.2">
      <c r="A44" t="s">
        <v>18121</v>
      </c>
      <c r="B44" t="s">
        <v>13840</v>
      </c>
      <c r="C44" t="s">
        <v>17615</v>
      </c>
      <c r="D44" t="s">
        <v>13821</v>
      </c>
      <c r="E44" t="s">
        <v>14235</v>
      </c>
    </row>
    <row r="45" spans="1:5" x14ac:dyDescent="0.2">
      <c r="A45" t="s">
        <v>18122</v>
      </c>
      <c r="B45" t="s">
        <v>13840</v>
      </c>
      <c r="C45" t="s">
        <v>17590</v>
      </c>
      <c r="D45" t="s">
        <v>13821</v>
      </c>
      <c r="E45" t="s">
        <v>14241</v>
      </c>
    </row>
    <row r="46" spans="1:5" x14ac:dyDescent="0.2">
      <c r="A46" t="s">
        <v>18123</v>
      </c>
      <c r="B46" t="s">
        <v>13840</v>
      </c>
      <c r="C46" t="s">
        <v>17592</v>
      </c>
      <c r="D46" t="s">
        <v>13821</v>
      </c>
      <c r="E46" t="s">
        <v>14061</v>
      </c>
    </row>
    <row r="47" spans="1:5" x14ac:dyDescent="0.2">
      <c r="A47" t="s">
        <v>18124</v>
      </c>
      <c r="B47" t="s">
        <v>13840</v>
      </c>
      <c r="C47" t="s">
        <v>17593</v>
      </c>
      <c r="D47" t="s">
        <v>13821</v>
      </c>
      <c r="E47" t="s">
        <v>13996</v>
      </c>
    </row>
    <row r="48" spans="1:5" x14ac:dyDescent="0.2">
      <c r="A48" t="s">
        <v>18125</v>
      </c>
      <c r="B48" t="s">
        <v>13840</v>
      </c>
      <c r="C48" t="s">
        <v>17594</v>
      </c>
      <c r="D48" t="s">
        <v>13821</v>
      </c>
      <c r="E48" t="s">
        <v>14020</v>
      </c>
    </row>
    <row r="49" spans="1:5" x14ac:dyDescent="0.2">
      <c r="A49" t="s">
        <v>18126</v>
      </c>
      <c r="B49" t="s">
        <v>13840</v>
      </c>
      <c r="C49" t="s">
        <v>17596</v>
      </c>
      <c r="D49" t="s">
        <v>13821</v>
      </c>
      <c r="E49" t="s">
        <v>14005</v>
      </c>
    </row>
    <row r="50" spans="1:5" x14ac:dyDescent="0.2">
      <c r="A50" t="s">
        <v>18127</v>
      </c>
      <c r="B50" t="s">
        <v>13840</v>
      </c>
      <c r="C50" t="s">
        <v>17597</v>
      </c>
      <c r="D50" t="s">
        <v>13821</v>
      </c>
      <c r="E50" t="s">
        <v>14006</v>
      </c>
    </row>
    <row r="51" spans="1:5" x14ac:dyDescent="0.2">
      <c r="A51" t="s">
        <v>18128</v>
      </c>
      <c r="B51" t="s">
        <v>13840</v>
      </c>
      <c r="C51" t="s">
        <v>17598</v>
      </c>
      <c r="D51" t="s">
        <v>13821</v>
      </c>
      <c r="E51" t="s">
        <v>13843</v>
      </c>
    </row>
    <row r="52" spans="1:5" x14ac:dyDescent="0.2">
      <c r="A52" t="s">
        <v>18129</v>
      </c>
      <c r="B52" t="s">
        <v>13840</v>
      </c>
      <c r="C52" t="s">
        <v>17599</v>
      </c>
      <c r="D52" t="s">
        <v>13821</v>
      </c>
      <c r="E52" t="s">
        <v>13987</v>
      </c>
    </row>
    <row r="53" spans="1:5" x14ac:dyDescent="0.2">
      <c r="A53" t="s">
        <v>18130</v>
      </c>
      <c r="B53" t="s">
        <v>13840</v>
      </c>
      <c r="C53" t="s">
        <v>17600</v>
      </c>
      <c r="D53" t="s">
        <v>13821</v>
      </c>
      <c r="E53" t="s">
        <v>14064</v>
      </c>
    </row>
    <row r="54" spans="1:5" x14ac:dyDescent="0.2">
      <c r="A54" t="s">
        <v>18131</v>
      </c>
      <c r="B54" t="s">
        <v>13840</v>
      </c>
      <c r="C54" t="s">
        <v>17601</v>
      </c>
      <c r="D54" t="s">
        <v>13821</v>
      </c>
      <c r="E54" t="s">
        <v>14230</v>
      </c>
    </row>
    <row r="55" spans="1:5" x14ac:dyDescent="0.2">
      <c r="A55" t="s">
        <v>18132</v>
      </c>
      <c r="B55" t="s">
        <v>13840</v>
      </c>
      <c r="C55" t="s">
        <v>17602</v>
      </c>
      <c r="D55" t="s">
        <v>13821</v>
      </c>
      <c r="E55" t="s">
        <v>13844</v>
      </c>
    </row>
    <row r="56" spans="1:5" x14ac:dyDescent="0.2">
      <c r="A56" t="s">
        <v>18133</v>
      </c>
      <c r="B56" t="s">
        <v>13840</v>
      </c>
      <c r="C56" t="s">
        <v>17603</v>
      </c>
      <c r="D56" t="s">
        <v>13821</v>
      </c>
      <c r="E56" t="s">
        <v>13839</v>
      </c>
    </row>
    <row r="57" spans="1:5" x14ac:dyDescent="0.2">
      <c r="A57" t="s">
        <v>18134</v>
      </c>
      <c r="B57" t="s">
        <v>13840</v>
      </c>
      <c r="C57" t="s">
        <v>17604</v>
      </c>
      <c r="D57" t="s">
        <v>13821</v>
      </c>
      <c r="E57" t="s">
        <v>14088</v>
      </c>
    </row>
    <row r="58" spans="1:5" x14ac:dyDescent="0.2">
      <c r="A58" t="s">
        <v>18135</v>
      </c>
      <c r="B58" t="s">
        <v>13840</v>
      </c>
      <c r="C58" t="s">
        <v>17605</v>
      </c>
      <c r="D58" t="s">
        <v>13821</v>
      </c>
      <c r="E58" t="s">
        <v>13848</v>
      </c>
    </row>
    <row r="59" spans="1:5" x14ac:dyDescent="0.2">
      <c r="A59" t="s">
        <v>18136</v>
      </c>
      <c r="B59" t="s">
        <v>13840</v>
      </c>
      <c r="C59" t="s">
        <v>17916</v>
      </c>
      <c r="D59" t="s">
        <v>13821</v>
      </c>
      <c r="E59" t="s">
        <v>14162</v>
      </c>
    </row>
    <row r="60" spans="1:5" x14ac:dyDescent="0.2">
      <c r="A60" t="s">
        <v>18137</v>
      </c>
      <c r="B60" t="s">
        <v>13840</v>
      </c>
      <c r="C60" t="s">
        <v>17609</v>
      </c>
      <c r="D60" t="s">
        <v>13821</v>
      </c>
      <c r="E60" t="s">
        <v>13845</v>
      </c>
    </row>
    <row r="61" spans="1:5" x14ac:dyDescent="0.2">
      <c r="A61" t="s">
        <v>18138</v>
      </c>
      <c r="B61" t="s">
        <v>13840</v>
      </c>
      <c r="C61" t="s">
        <v>17610</v>
      </c>
      <c r="D61" t="s">
        <v>13821</v>
      </c>
      <c r="E61" t="s">
        <v>13846</v>
      </c>
    </row>
    <row r="62" spans="1:5" x14ac:dyDescent="0.2">
      <c r="A62" t="s">
        <v>18139</v>
      </c>
      <c r="B62" t="s">
        <v>13840</v>
      </c>
      <c r="C62" t="s">
        <v>17611</v>
      </c>
      <c r="D62" t="s">
        <v>13821</v>
      </c>
      <c r="E62" t="s">
        <v>14129</v>
      </c>
    </row>
    <row r="63" spans="1:5" x14ac:dyDescent="0.2">
      <c r="A63" t="s">
        <v>18140</v>
      </c>
      <c r="B63" t="s">
        <v>13840</v>
      </c>
      <c r="C63" t="s">
        <v>17612</v>
      </c>
      <c r="D63" t="s">
        <v>13821</v>
      </c>
      <c r="E63" t="s">
        <v>13847</v>
      </c>
    </row>
    <row r="64" spans="1:5" x14ac:dyDescent="0.2">
      <c r="A64" t="s">
        <v>18141</v>
      </c>
      <c r="B64" t="s">
        <v>13840</v>
      </c>
      <c r="C64" t="s">
        <v>17613</v>
      </c>
      <c r="D64" t="s">
        <v>13821</v>
      </c>
      <c r="E64" t="s">
        <v>13842</v>
      </c>
    </row>
    <row r="65" spans="1:5" x14ac:dyDescent="0.2">
      <c r="A65" t="s">
        <v>18142</v>
      </c>
      <c r="B65" t="s">
        <v>13840</v>
      </c>
      <c r="C65" t="s">
        <v>17614</v>
      </c>
      <c r="D65" t="s">
        <v>13821</v>
      </c>
      <c r="E65" t="s">
        <v>14172</v>
      </c>
    </row>
    <row r="66" spans="1:5" x14ac:dyDescent="0.2">
      <c r="A66" t="s">
        <v>18380</v>
      </c>
      <c r="B66" t="s">
        <v>13840</v>
      </c>
      <c r="C66" t="s">
        <v>17591</v>
      </c>
      <c r="D66" t="s">
        <v>13862</v>
      </c>
      <c r="E66" t="s">
        <v>14243</v>
      </c>
    </row>
    <row r="67" spans="1:5" x14ac:dyDescent="0.2">
      <c r="A67" t="s">
        <v>18381</v>
      </c>
      <c r="B67" t="s">
        <v>13840</v>
      </c>
      <c r="C67" t="s">
        <v>17595</v>
      </c>
      <c r="D67" t="s">
        <v>13862</v>
      </c>
      <c r="E67" t="s">
        <v>14130</v>
      </c>
    </row>
    <row r="68" spans="1:5" x14ac:dyDescent="0.2">
      <c r="A68" t="s">
        <v>18382</v>
      </c>
      <c r="B68" t="s">
        <v>13840</v>
      </c>
      <c r="C68" t="s">
        <v>17606</v>
      </c>
      <c r="D68" t="s">
        <v>13862</v>
      </c>
      <c r="E68" t="s">
        <v>14089</v>
      </c>
    </row>
    <row r="69" spans="1:5" x14ac:dyDescent="0.2">
      <c r="A69" t="s">
        <v>18383</v>
      </c>
      <c r="B69" t="s">
        <v>13840</v>
      </c>
      <c r="C69" t="s">
        <v>17607</v>
      </c>
      <c r="D69" t="s">
        <v>13862</v>
      </c>
      <c r="E69" t="s">
        <v>14086</v>
      </c>
    </row>
    <row r="70" spans="1:5" x14ac:dyDescent="0.2">
      <c r="A70" t="s">
        <v>18384</v>
      </c>
      <c r="B70" t="s">
        <v>13840</v>
      </c>
      <c r="C70" t="s">
        <v>17608</v>
      </c>
      <c r="D70" t="s">
        <v>13862</v>
      </c>
      <c r="E70" t="s">
        <v>14087</v>
      </c>
    </row>
    <row r="71" spans="1:5" x14ac:dyDescent="0.2">
      <c r="A71" t="s">
        <v>18197</v>
      </c>
      <c r="B71" t="s">
        <v>13850</v>
      </c>
      <c r="C71" t="s">
        <v>17646</v>
      </c>
      <c r="D71" t="s">
        <v>13821</v>
      </c>
      <c r="E71" t="s">
        <v>13849</v>
      </c>
    </row>
    <row r="72" spans="1:5" x14ac:dyDescent="0.2">
      <c r="A72" t="s">
        <v>18435</v>
      </c>
      <c r="B72" t="s">
        <v>17736</v>
      </c>
      <c r="C72" t="s">
        <v>17737</v>
      </c>
      <c r="D72" t="s">
        <v>14167</v>
      </c>
      <c r="E72" t="s">
        <v>14261</v>
      </c>
    </row>
    <row r="73" spans="1:5" x14ac:dyDescent="0.2">
      <c r="A73" t="s">
        <v>18479</v>
      </c>
      <c r="B73" t="s">
        <v>17180</v>
      </c>
      <c r="C73" t="s">
        <v>17738</v>
      </c>
      <c r="D73" t="s">
        <v>13853</v>
      </c>
      <c r="E73" t="s">
        <v>14308</v>
      </c>
    </row>
    <row r="74" spans="1:5" x14ac:dyDescent="0.2">
      <c r="A74" t="s">
        <v>18385</v>
      </c>
      <c r="B74" t="s">
        <v>14092</v>
      </c>
      <c r="C74" t="s">
        <v>17739</v>
      </c>
      <c r="D74" t="s">
        <v>13862</v>
      </c>
      <c r="E74" t="s">
        <v>14091</v>
      </c>
    </row>
    <row r="75" spans="1:5" x14ac:dyDescent="0.2">
      <c r="A75" t="s">
        <v>18198</v>
      </c>
      <c r="B75" t="s">
        <v>17522</v>
      </c>
      <c r="C75" t="s">
        <v>17918</v>
      </c>
      <c r="D75" t="s">
        <v>13821</v>
      </c>
      <c r="E75" t="s">
        <v>14196</v>
      </c>
    </row>
    <row r="76" spans="1:5" x14ac:dyDescent="0.2">
      <c r="A76" t="s">
        <v>18199</v>
      </c>
      <c r="B76" t="s">
        <v>17522</v>
      </c>
      <c r="C76" t="s">
        <v>17919</v>
      </c>
      <c r="D76" t="s">
        <v>13821</v>
      </c>
      <c r="E76" t="s">
        <v>18077</v>
      </c>
    </row>
    <row r="77" spans="1:5" x14ac:dyDescent="0.2">
      <c r="A77" t="s">
        <v>18436</v>
      </c>
      <c r="B77" t="s">
        <v>17522</v>
      </c>
      <c r="C77" t="s">
        <v>17523</v>
      </c>
      <c r="D77" t="s">
        <v>14167</v>
      </c>
      <c r="E77" t="s">
        <v>14288</v>
      </c>
    </row>
    <row r="78" spans="1:5" x14ac:dyDescent="0.2">
      <c r="A78" t="s">
        <v>18437</v>
      </c>
      <c r="B78" t="s">
        <v>17522</v>
      </c>
      <c r="C78" t="s">
        <v>17524</v>
      </c>
      <c r="D78" t="s">
        <v>14167</v>
      </c>
      <c r="E78" t="s">
        <v>14293</v>
      </c>
    </row>
    <row r="79" spans="1:5" x14ac:dyDescent="0.2">
      <c r="A79" t="s">
        <v>18438</v>
      </c>
      <c r="B79" t="s">
        <v>17522</v>
      </c>
      <c r="C79" t="s">
        <v>17917</v>
      </c>
      <c r="D79" t="s">
        <v>14167</v>
      </c>
      <c r="E79" t="s">
        <v>14168</v>
      </c>
    </row>
    <row r="80" spans="1:5" x14ac:dyDescent="0.2">
      <c r="A80" t="s">
        <v>18480</v>
      </c>
      <c r="B80" t="s">
        <v>14029</v>
      </c>
      <c r="C80" t="s">
        <v>17740</v>
      </c>
      <c r="D80" t="s">
        <v>13853</v>
      </c>
      <c r="E80" t="s">
        <v>14028</v>
      </c>
    </row>
    <row r="81" spans="1:5" x14ac:dyDescent="0.2">
      <c r="A81" t="s">
        <v>18200</v>
      </c>
      <c r="B81" t="s">
        <v>17741</v>
      </c>
      <c r="C81" t="s">
        <v>17742</v>
      </c>
      <c r="D81" t="s">
        <v>13821</v>
      </c>
      <c r="E81" t="s">
        <v>13855</v>
      </c>
    </row>
    <row r="82" spans="1:5" x14ac:dyDescent="0.2">
      <c r="A82" t="s">
        <v>18201</v>
      </c>
      <c r="B82" t="s">
        <v>17743</v>
      </c>
      <c r="C82" t="s">
        <v>17744</v>
      </c>
      <c r="D82" t="s">
        <v>13821</v>
      </c>
      <c r="E82" t="s">
        <v>13857</v>
      </c>
    </row>
    <row r="83" spans="1:5" x14ac:dyDescent="0.2">
      <c r="A83" t="s">
        <v>18202</v>
      </c>
      <c r="B83" t="s">
        <v>17743</v>
      </c>
      <c r="C83" t="s">
        <v>17745</v>
      </c>
      <c r="D83" t="s">
        <v>13821</v>
      </c>
      <c r="E83" t="s">
        <v>14132</v>
      </c>
    </row>
    <row r="84" spans="1:5" x14ac:dyDescent="0.2">
      <c r="A84" t="s">
        <v>18203</v>
      </c>
      <c r="B84" t="s">
        <v>17743</v>
      </c>
      <c r="C84" t="s">
        <v>17746</v>
      </c>
      <c r="D84" t="s">
        <v>13821</v>
      </c>
      <c r="E84" t="s">
        <v>14094</v>
      </c>
    </row>
    <row r="85" spans="1:5" x14ac:dyDescent="0.2">
      <c r="A85" t="s">
        <v>18204</v>
      </c>
      <c r="B85" t="s">
        <v>17743</v>
      </c>
      <c r="C85" t="s">
        <v>17749</v>
      </c>
      <c r="D85" t="s">
        <v>13821</v>
      </c>
      <c r="E85" t="s">
        <v>13980</v>
      </c>
    </row>
    <row r="86" spans="1:5" x14ac:dyDescent="0.2">
      <c r="A86" t="s">
        <v>18205</v>
      </c>
      <c r="B86" t="s">
        <v>17743</v>
      </c>
      <c r="C86" t="s">
        <v>17750</v>
      </c>
      <c r="D86" t="s">
        <v>13821</v>
      </c>
      <c r="E86" t="s">
        <v>13859</v>
      </c>
    </row>
    <row r="87" spans="1:5" x14ac:dyDescent="0.2">
      <c r="A87" t="s">
        <v>18386</v>
      </c>
      <c r="B87" t="s">
        <v>17743</v>
      </c>
      <c r="C87" t="s">
        <v>17747</v>
      </c>
      <c r="D87" t="s">
        <v>13862</v>
      </c>
      <c r="E87" t="s">
        <v>14183</v>
      </c>
    </row>
    <row r="88" spans="1:5" x14ac:dyDescent="0.2">
      <c r="A88" t="s">
        <v>18387</v>
      </c>
      <c r="B88" t="s">
        <v>17743</v>
      </c>
      <c r="C88" t="s">
        <v>17748</v>
      </c>
      <c r="D88" t="s">
        <v>13862</v>
      </c>
      <c r="E88" t="s">
        <v>14093</v>
      </c>
    </row>
    <row r="89" spans="1:5" x14ac:dyDescent="0.2">
      <c r="A89" t="s">
        <v>18388</v>
      </c>
      <c r="B89" t="s">
        <v>17751</v>
      </c>
      <c r="C89" t="s">
        <v>17752</v>
      </c>
      <c r="D89" t="s">
        <v>13862</v>
      </c>
      <c r="E89" t="s">
        <v>14080</v>
      </c>
    </row>
    <row r="90" spans="1:5" x14ac:dyDescent="0.2">
      <c r="A90" t="s">
        <v>18206</v>
      </c>
      <c r="B90" t="s">
        <v>17753</v>
      </c>
      <c r="C90" t="s">
        <v>17754</v>
      </c>
      <c r="D90" t="s">
        <v>13821</v>
      </c>
      <c r="E90" t="s">
        <v>13860</v>
      </c>
    </row>
    <row r="91" spans="1:5" x14ac:dyDescent="0.2">
      <c r="A91" t="s">
        <v>18207</v>
      </c>
      <c r="B91" t="s">
        <v>17753</v>
      </c>
      <c r="C91" t="s">
        <v>17755</v>
      </c>
      <c r="D91" t="s">
        <v>13821</v>
      </c>
      <c r="E91" t="s">
        <v>13994</v>
      </c>
    </row>
    <row r="92" spans="1:5" x14ac:dyDescent="0.2">
      <c r="A92" t="s">
        <v>18208</v>
      </c>
      <c r="B92" t="s">
        <v>17756</v>
      </c>
      <c r="C92" t="s">
        <v>17758</v>
      </c>
      <c r="D92" t="s">
        <v>13821</v>
      </c>
      <c r="E92" t="s">
        <v>14151</v>
      </c>
    </row>
    <row r="93" spans="1:5" x14ac:dyDescent="0.2">
      <c r="A93" t="s">
        <v>18439</v>
      </c>
      <c r="B93" t="s">
        <v>17756</v>
      </c>
      <c r="C93" t="s">
        <v>17757</v>
      </c>
      <c r="D93" t="s">
        <v>14167</v>
      </c>
      <c r="E93" t="s">
        <v>14285</v>
      </c>
    </row>
    <row r="94" spans="1:5" x14ac:dyDescent="0.2">
      <c r="A94" t="s">
        <v>18209</v>
      </c>
      <c r="B94" t="s">
        <v>17759</v>
      </c>
      <c r="C94" t="s">
        <v>17762</v>
      </c>
      <c r="D94" t="s">
        <v>13821</v>
      </c>
      <c r="E94" t="s">
        <v>14248</v>
      </c>
    </row>
    <row r="95" spans="1:5" x14ac:dyDescent="0.2">
      <c r="A95" t="s">
        <v>18210</v>
      </c>
      <c r="B95" t="s">
        <v>17759</v>
      </c>
      <c r="C95" t="s">
        <v>17760</v>
      </c>
      <c r="D95" t="s">
        <v>13821</v>
      </c>
      <c r="E95" t="s">
        <v>14095</v>
      </c>
    </row>
    <row r="96" spans="1:5" x14ac:dyDescent="0.2">
      <c r="A96" t="s">
        <v>18211</v>
      </c>
      <c r="B96" t="s">
        <v>17759</v>
      </c>
      <c r="C96" t="s">
        <v>17761</v>
      </c>
      <c r="D96" t="s">
        <v>13821</v>
      </c>
      <c r="E96" t="s">
        <v>13999</v>
      </c>
    </row>
    <row r="97" spans="1:5" x14ac:dyDescent="0.2">
      <c r="A97" t="s">
        <v>18212</v>
      </c>
      <c r="B97" t="s">
        <v>15443</v>
      </c>
      <c r="C97" t="s">
        <v>17763</v>
      </c>
      <c r="D97" t="s">
        <v>13821</v>
      </c>
      <c r="E97" t="s">
        <v>14083</v>
      </c>
    </row>
    <row r="98" spans="1:5" x14ac:dyDescent="0.2">
      <c r="A98" t="s">
        <v>18213</v>
      </c>
      <c r="B98" t="s">
        <v>14097</v>
      </c>
      <c r="C98" t="s">
        <v>17764</v>
      </c>
      <c r="D98" t="s">
        <v>13821</v>
      </c>
      <c r="E98" t="s">
        <v>14096</v>
      </c>
    </row>
    <row r="99" spans="1:5" x14ac:dyDescent="0.2">
      <c r="A99" t="s">
        <v>18214</v>
      </c>
      <c r="B99" t="s">
        <v>14097</v>
      </c>
      <c r="C99" t="s">
        <v>17765</v>
      </c>
      <c r="D99" t="s">
        <v>13821</v>
      </c>
      <c r="E99" t="s">
        <v>14133</v>
      </c>
    </row>
    <row r="100" spans="1:5" x14ac:dyDescent="0.2">
      <c r="A100" t="s">
        <v>18389</v>
      </c>
      <c r="B100" t="s">
        <v>14097</v>
      </c>
      <c r="C100" t="s">
        <v>17766</v>
      </c>
      <c r="D100" t="s">
        <v>13862</v>
      </c>
      <c r="E100" t="s">
        <v>14249</v>
      </c>
    </row>
    <row r="101" spans="1:5" x14ac:dyDescent="0.2">
      <c r="A101" t="s">
        <v>18215</v>
      </c>
      <c r="B101" t="s">
        <v>17878</v>
      </c>
      <c r="C101" t="s">
        <v>17879</v>
      </c>
      <c r="D101" t="s">
        <v>13821</v>
      </c>
      <c r="E101" t="s">
        <v>13958</v>
      </c>
    </row>
    <row r="102" spans="1:5" x14ac:dyDescent="0.2">
      <c r="A102" t="s">
        <v>18216</v>
      </c>
      <c r="B102" t="s">
        <v>17878</v>
      </c>
      <c r="C102" t="s">
        <v>17880</v>
      </c>
      <c r="D102" t="s">
        <v>13821</v>
      </c>
      <c r="E102" t="s">
        <v>14176</v>
      </c>
    </row>
    <row r="103" spans="1:5" x14ac:dyDescent="0.2">
      <c r="A103" t="s">
        <v>18440</v>
      </c>
      <c r="B103" t="s">
        <v>17767</v>
      </c>
      <c r="C103" t="s">
        <v>17768</v>
      </c>
      <c r="D103" t="s">
        <v>14167</v>
      </c>
      <c r="E103" t="s">
        <v>14263</v>
      </c>
    </row>
    <row r="104" spans="1:5" x14ac:dyDescent="0.2">
      <c r="A104" t="s">
        <v>18441</v>
      </c>
      <c r="B104" t="s">
        <v>17330</v>
      </c>
      <c r="C104" t="s">
        <v>17925</v>
      </c>
      <c r="D104" t="s">
        <v>14167</v>
      </c>
      <c r="E104" t="s">
        <v>14265</v>
      </c>
    </row>
    <row r="105" spans="1:5" x14ac:dyDescent="0.2">
      <c r="A105" t="s">
        <v>18442</v>
      </c>
      <c r="B105" t="s">
        <v>14284</v>
      </c>
      <c r="C105" t="s">
        <v>17769</v>
      </c>
      <c r="D105" t="s">
        <v>14167</v>
      </c>
      <c r="E105" t="s">
        <v>14283</v>
      </c>
    </row>
    <row r="106" spans="1:5" x14ac:dyDescent="0.2">
      <c r="A106" t="s">
        <v>18217</v>
      </c>
      <c r="B106" t="s">
        <v>17770</v>
      </c>
      <c r="C106" t="s">
        <v>17772</v>
      </c>
      <c r="D106" t="s">
        <v>13821</v>
      </c>
      <c r="E106" t="s">
        <v>14030</v>
      </c>
    </row>
    <row r="107" spans="1:5" x14ac:dyDescent="0.2">
      <c r="A107" t="s">
        <v>18218</v>
      </c>
      <c r="B107" t="s">
        <v>17770</v>
      </c>
      <c r="C107" t="s">
        <v>17773</v>
      </c>
      <c r="D107" t="s">
        <v>13821</v>
      </c>
      <c r="E107" t="s">
        <v>13865</v>
      </c>
    </row>
    <row r="108" spans="1:5" x14ac:dyDescent="0.2">
      <c r="A108" t="s">
        <v>18219</v>
      </c>
      <c r="B108" t="s">
        <v>17770</v>
      </c>
      <c r="C108" t="s">
        <v>17774</v>
      </c>
      <c r="D108" t="s">
        <v>13821</v>
      </c>
      <c r="E108" t="s">
        <v>14198</v>
      </c>
    </row>
    <row r="109" spans="1:5" x14ac:dyDescent="0.2">
      <c r="A109" t="s">
        <v>18390</v>
      </c>
      <c r="B109" t="s">
        <v>17770</v>
      </c>
      <c r="C109" t="s">
        <v>17771</v>
      </c>
      <c r="D109" t="s">
        <v>13862</v>
      </c>
      <c r="E109" t="s">
        <v>13863</v>
      </c>
    </row>
    <row r="110" spans="1:5" x14ac:dyDescent="0.2">
      <c r="A110" t="s">
        <v>18481</v>
      </c>
      <c r="B110" t="s">
        <v>15585</v>
      </c>
      <c r="C110" t="s">
        <v>17775</v>
      </c>
      <c r="D110" t="s">
        <v>13853</v>
      </c>
      <c r="E110" t="s">
        <v>18078</v>
      </c>
    </row>
    <row r="111" spans="1:5" x14ac:dyDescent="0.2">
      <c r="A111" t="s">
        <v>18391</v>
      </c>
      <c r="B111" t="s">
        <v>17776</v>
      </c>
      <c r="C111" t="s">
        <v>17777</v>
      </c>
      <c r="D111" t="s">
        <v>13862</v>
      </c>
      <c r="E111" t="s">
        <v>13866</v>
      </c>
    </row>
    <row r="112" spans="1:5" x14ac:dyDescent="0.2">
      <c r="A112" t="s">
        <v>18220</v>
      </c>
      <c r="B112" t="s">
        <v>15591</v>
      </c>
      <c r="C112" t="s">
        <v>17778</v>
      </c>
      <c r="D112" t="s">
        <v>13821</v>
      </c>
      <c r="E112" t="s">
        <v>14170</v>
      </c>
    </row>
    <row r="113" spans="1:5" x14ac:dyDescent="0.2">
      <c r="A113" t="s">
        <v>18221</v>
      </c>
      <c r="B113" t="s">
        <v>13982</v>
      </c>
      <c r="C113" t="s">
        <v>17779</v>
      </c>
      <c r="D113" t="s">
        <v>13821</v>
      </c>
      <c r="E113" t="s">
        <v>13981</v>
      </c>
    </row>
    <row r="114" spans="1:5" x14ac:dyDescent="0.2">
      <c r="A114" t="s">
        <v>18443</v>
      </c>
      <c r="B114" t="s">
        <v>17341</v>
      </c>
      <c r="C114" t="s">
        <v>17926</v>
      </c>
      <c r="D114" t="s">
        <v>14167</v>
      </c>
      <c r="E114" t="s">
        <v>14281</v>
      </c>
    </row>
    <row r="115" spans="1:5" x14ac:dyDescent="0.2">
      <c r="A115" t="s">
        <v>18444</v>
      </c>
      <c r="B115" t="s">
        <v>17343</v>
      </c>
      <c r="C115" t="s">
        <v>17769</v>
      </c>
      <c r="D115" t="s">
        <v>14167</v>
      </c>
      <c r="E115" t="s">
        <v>14266</v>
      </c>
    </row>
    <row r="116" spans="1:5" x14ac:dyDescent="0.2">
      <c r="A116" t="s">
        <v>18222</v>
      </c>
      <c r="B116" t="s">
        <v>14203</v>
      </c>
      <c r="C116" t="s">
        <v>17780</v>
      </c>
      <c r="D116" t="s">
        <v>13821</v>
      </c>
      <c r="E116" t="s">
        <v>14202</v>
      </c>
    </row>
    <row r="117" spans="1:5" x14ac:dyDescent="0.2">
      <c r="A117" t="s">
        <v>18445</v>
      </c>
      <c r="B117" t="s">
        <v>15673</v>
      </c>
      <c r="C117" t="s">
        <v>17781</v>
      </c>
      <c r="D117" t="s">
        <v>14167</v>
      </c>
      <c r="E117" t="s">
        <v>14294</v>
      </c>
    </row>
    <row r="118" spans="1:5" x14ac:dyDescent="0.2">
      <c r="A118" t="s">
        <v>18223</v>
      </c>
      <c r="B118" t="s">
        <v>17782</v>
      </c>
      <c r="C118" t="s">
        <v>17783</v>
      </c>
      <c r="D118" t="s">
        <v>13821</v>
      </c>
      <c r="E118" t="s">
        <v>14012</v>
      </c>
    </row>
    <row r="119" spans="1:5" x14ac:dyDescent="0.2">
      <c r="A119" t="s">
        <v>18224</v>
      </c>
      <c r="B119" t="s">
        <v>17782</v>
      </c>
      <c r="C119" t="s">
        <v>17939</v>
      </c>
      <c r="D119" t="s">
        <v>13821</v>
      </c>
      <c r="E119" t="s">
        <v>13870</v>
      </c>
    </row>
    <row r="120" spans="1:5" x14ac:dyDescent="0.2">
      <c r="A120" t="s">
        <v>18392</v>
      </c>
      <c r="B120" t="s">
        <v>17782</v>
      </c>
      <c r="C120" t="s">
        <v>17784</v>
      </c>
      <c r="D120" t="s">
        <v>13862</v>
      </c>
      <c r="E120" t="s">
        <v>14066</v>
      </c>
    </row>
    <row r="121" spans="1:5" x14ac:dyDescent="0.2">
      <c r="A121" t="s">
        <v>18393</v>
      </c>
      <c r="B121" t="s">
        <v>17782</v>
      </c>
      <c r="C121" t="s">
        <v>17785</v>
      </c>
      <c r="D121" t="s">
        <v>13862</v>
      </c>
      <c r="E121" t="s">
        <v>14073</v>
      </c>
    </row>
    <row r="122" spans="1:5" x14ac:dyDescent="0.2">
      <c r="A122" t="s">
        <v>18225</v>
      </c>
      <c r="B122" t="s">
        <v>13873</v>
      </c>
      <c r="C122" t="s">
        <v>17786</v>
      </c>
      <c r="D122" t="s">
        <v>13821</v>
      </c>
      <c r="E122" t="s">
        <v>13872</v>
      </c>
    </row>
    <row r="123" spans="1:5" x14ac:dyDescent="0.2">
      <c r="A123" t="s">
        <v>18394</v>
      </c>
      <c r="B123" t="s">
        <v>17787</v>
      </c>
      <c r="C123" t="s">
        <v>17788</v>
      </c>
      <c r="D123" t="s">
        <v>13862</v>
      </c>
      <c r="E123" t="s">
        <v>14055</v>
      </c>
    </row>
    <row r="124" spans="1:5" x14ac:dyDescent="0.2">
      <c r="A124" t="s">
        <v>18226</v>
      </c>
      <c r="B124" t="s">
        <v>17789</v>
      </c>
      <c r="C124" t="s">
        <v>17790</v>
      </c>
      <c r="D124" t="s">
        <v>13821</v>
      </c>
      <c r="E124" t="s">
        <v>14113</v>
      </c>
    </row>
    <row r="125" spans="1:5" x14ac:dyDescent="0.2">
      <c r="A125" t="s">
        <v>18446</v>
      </c>
      <c r="B125" t="s">
        <v>17791</v>
      </c>
      <c r="C125" t="s">
        <v>17792</v>
      </c>
      <c r="D125" t="s">
        <v>14167</v>
      </c>
      <c r="E125" t="s">
        <v>14267</v>
      </c>
    </row>
    <row r="126" spans="1:5" x14ac:dyDescent="0.2">
      <c r="A126" t="s">
        <v>18447</v>
      </c>
      <c r="B126" t="s">
        <v>17791</v>
      </c>
      <c r="C126" t="s">
        <v>17793</v>
      </c>
      <c r="D126" t="s">
        <v>14167</v>
      </c>
      <c r="E126" t="s">
        <v>14307</v>
      </c>
    </row>
    <row r="127" spans="1:5" x14ac:dyDescent="0.2">
      <c r="A127" t="s">
        <v>18395</v>
      </c>
      <c r="B127" t="s">
        <v>13984</v>
      </c>
      <c r="C127" t="s">
        <v>17794</v>
      </c>
      <c r="D127" t="s">
        <v>13862</v>
      </c>
      <c r="E127" t="s">
        <v>13983</v>
      </c>
    </row>
    <row r="128" spans="1:5" x14ac:dyDescent="0.2">
      <c r="A128" t="s">
        <v>18396</v>
      </c>
      <c r="B128" t="s">
        <v>15716</v>
      </c>
      <c r="C128" t="s">
        <v>17795</v>
      </c>
      <c r="D128" t="s">
        <v>13862</v>
      </c>
      <c r="E128" t="s">
        <v>14189</v>
      </c>
    </row>
    <row r="129" spans="1:5" x14ac:dyDescent="0.2">
      <c r="A129" t="s">
        <v>18397</v>
      </c>
      <c r="B129" t="s">
        <v>17796</v>
      </c>
      <c r="C129" t="s">
        <v>17797</v>
      </c>
      <c r="D129" t="s">
        <v>13862</v>
      </c>
      <c r="E129" t="s">
        <v>13875</v>
      </c>
    </row>
    <row r="130" spans="1:5" x14ac:dyDescent="0.2">
      <c r="A130" t="s">
        <v>18227</v>
      </c>
      <c r="B130" t="s">
        <v>17802</v>
      </c>
      <c r="C130" t="s">
        <v>17803</v>
      </c>
      <c r="D130" t="s">
        <v>13821</v>
      </c>
      <c r="E130" t="s">
        <v>14157</v>
      </c>
    </row>
    <row r="131" spans="1:5" x14ac:dyDescent="0.2">
      <c r="A131" t="s">
        <v>18228</v>
      </c>
      <c r="B131" t="s">
        <v>17798</v>
      </c>
      <c r="C131" t="s">
        <v>17799</v>
      </c>
      <c r="D131" t="s">
        <v>13821</v>
      </c>
      <c r="E131" t="s">
        <v>13877</v>
      </c>
    </row>
    <row r="132" spans="1:5" x14ac:dyDescent="0.2">
      <c r="A132" t="s">
        <v>18229</v>
      </c>
      <c r="B132" t="s">
        <v>17798</v>
      </c>
      <c r="C132" t="s">
        <v>17800</v>
      </c>
      <c r="D132" t="s">
        <v>13821</v>
      </c>
      <c r="E132" t="s">
        <v>14177</v>
      </c>
    </row>
    <row r="133" spans="1:5" x14ac:dyDescent="0.2">
      <c r="A133" t="s">
        <v>18230</v>
      </c>
      <c r="B133" t="s">
        <v>17798</v>
      </c>
      <c r="C133" t="s">
        <v>17801</v>
      </c>
      <c r="D133" t="s">
        <v>13821</v>
      </c>
      <c r="E133" t="s">
        <v>14120</v>
      </c>
    </row>
    <row r="134" spans="1:5" x14ac:dyDescent="0.2">
      <c r="A134" t="s">
        <v>18398</v>
      </c>
      <c r="B134" t="s">
        <v>14099</v>
      </c>
      <c r="C134" t="s">
        <v>17804</v>
      </c>
      <c r="D134" t="s">
        <v>13862</v>
      </c>
      <c r="E134" t="s">
        <v>14098</v>
      </c>
    </row>
    <row r="135" spans="1:5" x14ac:dyDescent="0.2">
      <c r="A135" t="s">
        <v>18231</v>
      </c>
      <c r="B135" t="s">
        <v>17715</v>
      </c>
      <c r="C135" t="s">
        <v>17717</v>
      </c>
      <c r="D135" t="s">
        <v>13821</v>
      </c>
      <c r="E135" t="s">
        <v>14033</v>
      </c>
    </row>
    <row r="136" spans="1:5" x14ac:dyDescent="0.2">
      <c r="A136" t="s">
        <v>18232</v>
      </c>
      <c r="B136" t="s">
        <v>17715</v>
      </c>
      <c r="C136" t="s">
        <v>17720</v>
      </c>
      <c r="D136" t="s">
        <v>13821</v>
      </c>
      <c r="E136" t="s">
        <v>14197</v>
      </c>
    </row>
    <row r="137" spans="1:5" x14ac:dyDescent="0.2">
      <c r="A137" t="s">
        <v>18233</v>
      </c>
      <c r="B137" t="s">
        <v>17715</v>
      </c>
      <c r="C137" t="s">
        <v>17718</v>
      </c>
      <c r="D137" t="s">
        <v>13821</v>
      </c>
      <c r="E137" t="s">
        <v>14136</v>
      </c>
    </row>
    <row r="138" spans="1:5" x14ac:dyDescent="0.2">
      <c r="A138" t="s">
        <v>18234</v>
      </c>
      <c r="B138" t="s">
        <v>17715</v>
      </c>
      <c r="C138" t="s">
        <v>17719</v>
      </c>
      <c r="D138" t="s">
        <v>13821</v>
      </c>
      <c r="E138" t="s">
        <v>14191</v>
      </c>
    </row>
    <row r="139" spans="1:5" x14ac:dyDescent="0.2">
      <c r="A139" t="s">
        <v>18235</v>
      </c>
      <c r="B139" t="s">
        <v>17715</v>
      </c>
      <c r="C139" t="s">
        <v>17716</v>
      </c>
      <c r="D139" t="s">
        <v>13821</v>
      </c>
      <c r="E139" t="s">
        <v>14032</v>
      </c>
    </row>
    <row r="140" spans="1:5" x14ac:dyDescent="0.2">
      <c r="A140" t="s">
        <v>18236</v>
      </c>
      <c r="B140" t="s">
        <v>17805</v>
      </c>
      <c r="C140" t="s">
        <v>17806</v>
      </c>
      <c r="D140" t="s">
        <v>13821</v>
      </c>
      <c r="E140" t="s">
        <v>14134</v>
      </c>
    </row>
    <row r="141" spans="1:5" x14ac:dyDescent="0.2">
      <c r="A141" t="s">
        <v>18399</v>
      </c>
      <c r="B141" t="s">
        <v>17805</v>
      </c>
      <c r="C141" t="s">
        <v>17807</v>
      </c>
      <c r="D141" t="s">
        <v>13862</v>
      </c>
      <c r="E141" t="s">
        <v>14222</v>
      </c>
    </row>
    <row r="142" spans="1:5" x14ac:dyDescent="0.2">
      <c r="A142" t="s">
        <v>18237</v>
      </c>
      <c r="B142" t="s">
        <v>17808</v>
      </c>
      <c r="C142" t="s">
        <v>17810</v>
      </c>
      <c r="D142" t="s">
        <v>13821</v>
      </c>
      <c r="E142" t="s">
        <v>14040</v>
      </c>
    </row>
    <row r="143" spans="1:5" x14ac:dyDescent="0.2">
      <c r="A143" t="s">
        <v>18238</v>
      </c>
      <c r="B143" t="s">
        <v>17808</v>
      </c>
      <c r="C143" t="s">
        <v>17811</v>
      </c>
      <c r="D143" t="s">
        <v>13821</v>
      </c>
      <c r="E143" t="s">
        <v>13985</v>
      </c>
    </row>
    <row r="144" spans="1:5" x14ac:dyDescent="0.2">
      <c r="A144" t="s">
        <v>18239</v>
      </c>
      <c r="B144" t="s">
        <v>17808</v>
      </c>
      <c r="C144" t="s">
        <v>17812</v>
      </c>
      <c r="D144" t="s">
        <v>13821</v>
      </c>
      <c r="E144" t="s">
        <v>14137</v>
      </c>
    </row>
    <row r="145" spans="1:5" x14ac:dyDescent="0.2">
      <c r="A145" t="s">
        <v>18240</v>
      </c>
      <c r="B145" t="s">
        <v>17808</v>
      </c>
      <c r="C145" t="s">
        <v>17813</v>
      </c>
      <c r="D145" t="s">
        <v>13821</v>
      </c>
      <c r="E145" t="s">
        <v>13878</v>
      </c>
    </row>
    <row r="146" spans="1:5" x14ac:dyDescent="0.2">
      <c r="A146" t="s">
        <v>18400</v>
      </c>
      <c r="B146" t="s">
        <v>17808</v>
      </c>
      <c r="C146" t="s">
        <v>17809</v>
      </c>
      <c r="D146" t="s">
        <v>13862</v>
      </c>
      <c r="E146" t="s">
        <v>14039</v>
      </c>
    </row>
    <row r="147" spans="1:5" x14ac:dyDescent="0.2">
      <c r="A147" t="s">
        <v>18448</v>
      </c>
      <c r="B147" t="s">
        <v>17814</v>
      </c>
      <c r="C147" t="s">
        <v>17815</v>
      </c>
      <c r="D147" t="s">
        <v>14167</v>
      </c>
      <c r="E147" t="s">
        <v>14269</v>
      </c>
    </row>
    <row r="148" spans="1:5" x14ac:dyDescent="0.2">
      <c r="A148" t="s">
        <v>18401</v>
      </c>
      <c r="B148" t="s">
        <v>15892</v>
      </c>
      <c r="C148" t="s">
        <v>17865</v>
      </c>
      <c r="D148" t="s">
        <v>13862</v>
      </c>
      <c r="E148" t="s">
        <v>18079</v>
      </c>
    </row>
    <row r="149" spans="1:5" x14ac:dyDescent="0.2">
      <c r="A149" t="s">
        <v>18402</v>
      </c>
      <c r="B149" t="s">
        <v>17816</v>
      </c>
      <c r="C149" t="s">
        <v>17817</v>
      </c>
      <c r="D149" t="s">
        <v>13862</v>
      </c>
      <c r="E149" t="s">
        <v>17525</v>
      </c>
    </row>
    <row r="150" spans="1:5" x14ac:dyDescent="0.2">
      <c r="A150" t="s">
        <v>18241</v>
      </c>
      <c r="B150" t="s">
        <v>17818</v>
      </c>
      <c r="C150" t="s">
        <v>17932</v>
      </c>
      <c r="D150" t="s">
        <v>13821</v>
      </c>
      <c r="E150" t="s">
        <v>14199</v>
      </c>
    </row>
    <row r="151" spans="1:5" x14ac:dyDescent="0.2">
      <c r="A151" t="s">
        <v>18242</v>
      </c>
      <c r="B151" t="s">
        <v>17818</v>
      </c>
      <c r="C151" t="s">
        <v>17820</v>
      </c>
      <c r="D151" t="s">
        <v>13821</v>
      </c>
      <c r="E151" t="s">
        <v>14011</v>
      </c>
    </row>
    <row r="152" spans="1:5" x14ac:dyDescent="0.2">
      <c r="A152" t="s">
        <v>18243</v>
      </c>
      <c r="B152" t="s">
        <v>17818</v>
      </c>
      <c r="C152" t="s">
        <v>17819</v>
      </c>
      <c r="D152" t="s">
        <v>13821</v>
      </c>
      <c r="E152" t="s">
        <v>14101</v>
      </c>
    </row>
    <row r="153" spans="1:5" x14ac:dyDescent="0.2">
      <c r="A153" t="s">
        <v>18244</v>
      </c>
      <c r="B153" t="s">
        <v>17821</v>
      </c>
      <c r="C153" t="s">
        <v>17823</v>
      </c>
      <c r="D153" t="s">
        <v>13821</v>
      </c>
      <c r="E153" t="s">
        <v>13881</v>
      </c>
    </row>
    <row r="154" spans="1:5" x14ac:dyDescent="0.2">
      <c r="A154" t="s">
        <v>18245</v>
      </c>
      <c r="B154" t="s">
        <v>17821</v>
      </c>
      <c r="C154" t="s">
        <v>17822</v>
      </c>
      <c r="D154" t="s">
        <v>13821</v>
      </c>
      <c r="E154" t="s">
        <v>14219</v>
      </c>
    </row>
    <row r="155" spans="1:5" x14ac:dyDescent="0.2">
      <c r="A155" t="s">
        <v>18449</v>
      </c>
      <c r="B155" t="s">
        <v>17821</v>
      </c>
      <c r="C155" t="s">
        <v>17824</v>
      </c>
      <c r="D155" t="s">
        <v>14167</v>
      </c>
      <c r="E155" t="s">
        <v>14271</v>
      </c>
    </row>
    <row r="156" spans="1:5" x14ac:dyDescent="0.2">
      <c r="A156" t="s">
        <v>18403</v>
      </c>
      <c r="B156" t="s">
        <v>17354</v>
      </c>
      <c r="C156" t="s">
        <v>17825</v>
      </c>
      <c r="D156" t="s">
        <v>13862</v>
      </c>
      <c r="E156" t="s">
        <v>13882</v>
      </c>
    </row>
    <row r="157" spans="1:5" x14ac:dyDescent="0.2">
      <c r="A157" t="s">
        <v>18404</v>
      </c>
      <c r="B157" t="s">
        <v>17354</v>
      </c>
      <c r="C157" t="s">
        <v>17826</v>
      </c>
      <c r="D157" t="s">
        <v>13862</v>
      </c>
      <c r="E157" t="s">
        <v>13883</v>
      </c>
    </row>
    <row r="158" spans="1:5" x14ac:dyDescent="0.2">
      <c r="A158" t="s">
        <v>18405</v>
      </c>
      <c r="B158" t="s">
        <v>14126</v>
      </c>
      <c r="C158" t="s">
        <v>17827</v>
      </c>
      <c r="D158" t="s">
        <v>13862</v>
      </c>
      <c r="E158" t="s">
        <v>14125</v>
      </c>
    </row>
    <row r="159" spans="1:5" x14ac:dyDescent="0.2">
      <c r="A159" t="s">
        <v>18246</v>
      </c>
      <c r="B159" t="s">
        <v>17828</v>
      </c>
      <c r="C159" t="s">
        <v>17830</v>
      </c>
      <c r="D159" t="s">
        <v>13821</v>
      </c>
      <c r="E159" t="s">
        <v>14147</v>
      </c>
    </row>
    <row r="160" spans="1:5" x14ac:dyDescent="0.2">
      <c r="A160" t="s">
        <v>18247</v>
      </c>
      <c r="B160" t="s">
        <v>17828</v>
      </c>
      <c r="C160" t="s">
        <v>17831</v>
      </c>
      <c r="D160" t="s">
        <v>13821</v>
      </c>
      <c r="E160" t="s">
        <v>14195</v>
      </c>
    </row>
    <row r="161" spans="1:5" x14ac:dyDescent="0.2">
      <c r="A161" t="s">
        <v>18406</v>
      </c>
      <c r="B161" t="s">
        <v>17828</v>
      </c>
      <c r="C161" t="s">
        <v>17829</v>
      </c>
      <c r="D161" t="s">
        <v>13862</v>
      </c>
      <c r="E161" t="s">
        <v>14232</v>
      </c>
    </row>
    <row r="162" spans="1:5" x14ac:dyDescent="0.2">
      <c r="A162" t="s">
        <v>18248</v>
      </c>
      <c r="B162" t="s">
        <v>13885</v>
      </c>
      <c r="C162" t="s">
        <v>17832</v>
      </c>
      <c r="D162" t="s">
        <v>13821</v>
      </c>
      <c r="E162" t="s">
        <v>13884</v>
      </c>
    </row>
    <row r="163" spans="1:5" x14ac:dyDescent="0.2">
      <c r="A163" t="s">
        <v>18249</v>
      </c>
      <c r="B163" t="s">
        <v>13887</v>
      </c>
      <c r="C163" t="s">
        <v>17833</v>
      </c>
      <c r="D163" t="s">
        <v>13821</v>
      </c>
      <c r="E163" t="s">
        <v>13886</v>
      </c>
    </row>
    <row r="164" spans="1:5" x14ac:dyDescent="0.2">
      <c r="A164" t="s">
        <v>18250</v>
      </c>
      <c r="B164" t="s">
        <v>13889</v>
      </c>
      <c r="C164" t="s">
        <v>17834</v>
      </c>
      <c r="D164" t="s">
        <v>13821</v>
      </c>
      <c r="E164" t="s">
        <v>13888</v>
      </c>
    </row>
    <row r="165" spans="1:5" x14ac:dyDescent="0.2">
      <c r="A165" t="s">
        <v>18143</v>
      </c>
      <c r="B165" t="s">
        <v>17355</v>
      </c>
      <c r="C165" t="s">
        <v>17527</v>
      </c>
      <c r="D165" t="s">
        <v>13821</v>
      </c>
      <c r="E165" t="s">
        <v>14161</v>
      </c>
    </row>
    <row r="166" spans="1:5" x14ac:dyDescent="0.2">
      <c r="A166" t="s">
        <v>18144</v>
      </c>
      <c r="B166" t="s">
        <v>17355</v>
      </c>
      <c r="C166" t="s">
        <v>17546</v>
      </c>
      <c r="D166" t="s">
        <v>13821</v>
      </c>
      <c r="E166" t="s">
        <v>14078</v>
      </c>
    </row>
    <row r="167" spans="1:5" x14ac:dyDescent="0.2">
      <c r="A167" t="s">
        <v>18145</v>
      </c>
      <c r="B167" t="s">
        <v>17355</v>
      </c>
      <c r="C167" t="s">
        <v>17528</v>
      </c>
      <c r="D167" t="s">
        <v>13821</v>
      </c>
      <c r="E167" t="s">
        <v>14122</v>
      </c>
    </row>
    <row r="168" spans="1:5" x14ac:dyDescent="0.2">
      <c r="A168" t="s">
        <v>18146</v>
      </c>
      <c r="B168" t="s">
        <v>17355</v>
      </c>
      <c r="C168" t="s">
        <v>17529</v>
      </c>
      <c r="D168" t="s">
        <v>13821</v>
      </c>
      <c r="E168" t="s">
        <v>13896</v>
      </c>
    </row>
    <row r="169" spans="1:5" x14ac:dyDescent="0.2">
      <c r="A169" t="s">
        <v>18147</v>
      </c>
      <c r="B169" t="s">
        <v>17355</v>
      </c>
      <c r="C169" t="s">
        <v>17887</v>
      </c>
      <c r="D169" t="s">
        <v>13821</v>
      </c>
      <c r="E169" t="s">
        <v>13891</v>
      </c>
    </row>
    <row r="170" spans="1:5" x14ac:dyDescent="0.2">
      <c r="A170" t="s">
        <v>18148</v>
      </c>
      <c r="B170" t="s">
        <v>17355</v>
      </c>
      <c r="C170" t="s">
        <v>17530</v>
      </c>
      <c r="D170" t="s">
        <v>13821</v>
      </c>
      <c r="E170" t="s">
        <v>13892</v>
      </c>
    </row>
    <row r="171" spans="1:5" x14ac:dyDescent="0.2">
      <c r="A171" t="s">
        <v>18149</v>
      </c>
      <c r="B171" t="s">
        <v>17355</v>
      </c>
      <c r="C171" t="s">
        <v>17531</v>
      </c>
      <c r="D171" t="s">
        <v>13821</v>
      </c>
      <c r="E171" t="s">
        <v>13895</v>
      </c>
    </row>
    <row r="172" spans="1:5" x14ac:dyDescent="0.2">
      <c r="A172" t="s">
        <v>18150</v>
      </c>
      <c r="B172" t="s">
        <v>17355</v>
      </c>
      <c r="C172" t="s">
        <v>17888</v>
      </c>
      <c r="D172" t="s">
        <v>13821</v>
      </c>
      <c r="E172" t="s">
        <v>13893</v>
      </c>
    </row>
    <row r="173" spans="1:5" x14ac:dyDescent="0.2">
      <c r="A173" t="s">
        <v>18151</v>
      </c>
      <c r="B173" t="s">
        <v>17355</v>
      </c>
      <c r="C173" t="s">
        <v>17886</v>
      </c>
      <c r="D173" t="s">
        <v>13821</v>
      </c>
      <c r="E173" t="s">
        <v>13890</v>
      </c>
    </row>
    <row r="174" spans="1:5" x14ac:dyDescent="0.2">
      <c r="A174" t="s">
        <v>18152</v>
      </c>
      <c r="B174" t="s">
        <v>17355</v>
      </c>
      <c r="C174" t="s">
        <v>17532</v>
      </c>
      <c r="D174" t="s">
        <v>13821</v>
      </c>
      <c r="E174" t="s">
        <v>14052</v>
      </c>
    </row>
    <row r="175" spans="1:5" x14ac:dyDescent="0.2">
      <c r="A175" t="s">
        <v>18153</v>
      </c>
      <c r="B175" t="s">
        <v>17355</v>
      </c>
      <c r="C175" t="s">
        <v>17533</v>
      </c>
      <c r="D175" t="s">
        <v>13821</v>
      </c>
      <c r="E175" t="s">
        <v>13993</v>
      </c>
    </row>
    <row r="176" spans="1:5" x14ac:dyDescent="0.2">
      <c r="A176" t="s">
        <v>18154</v>
      </c>
      <c r="B176" t="s">
        <v>17355</v>
      </c>
      <c r="C176" t="s">
        <v>17534</v>
      </c>
      <c r="D176" t="s">
        <v>13821</v>
      </c>
      <c r="E176" t="s">
        <v>14038</v>
      </c>
    </row>
    <row r="177" spans="1:5" x14ac:dyDescent="0.2">
      <c r="A177" t="s">
        <v>18155</v>
      </c>
      <c r="B177" t="s">
        <v>17355</v>
      </c>
      <c r="C177" t="s">
        <v>17535</v>
      </c>
      <c r="D177" t="s">
        <v>13821</v>
      </c>
      <c r="E177" t="s">
        <v>14253</v>
      </c>
    </row>
    <row r="178" spans="1:5" x14ac:dyDescent="0.2">
      <c r="A178" t="s">
        <v>18156</v>
      </c>
      <c r="B178" t="s">
        <v>17355</v>
      </c>
      <c r="C178" t="s">
        <v>17536</v>
      </c>
      <c r="D178" t="s">
        <v>13821</v>
      </c>
      <c r="E178" t="s">
        <v>13900</v>
      </c>
    </row>
    <row r="179" spans="1:5" x14ac:dyDescent="0.2">
      <c r="A179" t="s">
        <v>18157</v>
      </c>
      <c r="B179" t="s">
        <v>17355</v>
      </c>
      <c r="C179" t="s">
        <v>17538</v>
      </c>
      <c r="D179" t="s">
        <v>13821</v>
      </c>
      <c r="E179" t="s">
        <v>13897</v>
      </c>
    </row>
    <row r="180" spans="1:5" x14ac:dyDescent="0.2">
      <c r="A180" t="s">
        <v>18158</v>
      </c>
      <c r="B180" t="s">
        <v>17355</v>
      </c>
      <c r="C180" t="s">
        <v>17539</v>
      </c>
      <c r="D180" t="s">
        <v>13821</v>
      </c>
      <c r="E180" t="s">
        <v>14036</v>
      </c>
    </row>
    <row r="181" spans="1:5" x14ac:dyDescent="0.2">
      <c r="A181" t="s">
        <v>18159</v>
      </c>
      <c r="B181" t="s">
        <v>17355</v>
      </c>
      <c r="C181" t="s">
        <v>17890</v>
      </c>
      <c r="D181" t="s">
        <v>13821</v>
      </c>
      <c r="E181" t="s">
        <v>13901</v>
      </c>
    </row>
    <row r="182" spans="1:5" x14ac:dyDescent="0.2">
      <c r="A182" t="s">
        <v>18160</v>
      </c>
      <c r="B182" t="s">
        <v>17355</v>
      </c>
      <c r="C182" t="s">
        <v>17540</v>
      </c>
      <c r="D182" t="s">
        <v>13821</v>
      </c>
      <c r="E182" t="s">
        <v>13894</v>
      </c>
    </row>
    <row r="183" spans="1:5" x14ac:dyDescent="0.2">
      <c r="A183" t="s">
        <v>18161</v>
      </c>
      <c r="B183" t="s">
        <v>17355</v>
      </c>
      <c r="C183" t="s">
        <v>17541</v>
      </c>
      <c r="D183" t="s">
        <v>13821</v>
      </c>
      <c r="E183" t="s">
        <v>14049</v>
      </c>
    </row>
    <row r="184" spans="1:5" x14ac:dyDescent="0.2">
      <c r="A184" t="s">
        <v>18162</v>
      </c>
      <c r="B184" t="s">
        <v>17355</v>
      </c>
      <c r="C184" t="s">
        <v>17891</v>
      </c>
      <c r="D184" t="s">
        <v>13821</v>
      </c>
      <c r="E184" t="s">
        <v>13902</v>
      </c>
    </row>
    <row r="185" spans="1:5" x14ac:dyDescent="0.2">
      <c r="A185" t="s">
        <v>18163</v>
      </c>
      <c r="B185" t="s">
        <v>17355</v>
      </c>
      <c r="C185" t="s">
        <v>17542</v>
      </c>
      <c r="D185" t="s">
        <v>13821</v>
      </c>
      <c r="E185" t="s">
        <v>13903</v>
      </c>
    </row>
    <row r="186" spans="1:5" x14ac:dyDescent="0.2">
      <c r="A186" t="s">
        <v>18164</v>
      </c>
      <c r="B186" t="s">
        <v>17355</v>
      </c>
      <c r="C186" t="s">
        <v>17543</v>
      </c>
      <c r="D186" t="s">
        <v>13821</v>
      </c>
      <c r="E186" t="s">
        <v>14242</v>
      </c>
    </row>
    <row r="187" spans="1:5" x14ac:dyDescent="0.2">
      <c r="A187" t="s">
        <v>18165</v>
      </c>
      <c r="B187" t="s">
        <v>17355</v>
      </c>
      <c r="C187" t="s">
        <v>17544</v>
      </c>
      <c r="D187" t="s">
        <v>13821</v>
      </c>
      <c r="E187" t="s">
        <v>14128</v>
      </c>
    </row>
    <row r="188" spans="1:5" x14ac:dyDescent="0.2">
      <c r="A188" t="s">
        <v>18166</v>
      </c>
      <c r="B188" t="s">
        <v>17355</v>
      </c>
      <c r="C188" t="s">
        <v>17889</v>
      </c>
      <c r="D188" t="s">
        <v>13821</v>
      </c>
      <c r="E188" t="s">
        <v>13899</v>
      </c>
    </row>
    <row r="189" spans="1:5" x14ac:dyDescent="0.2">
      <c r="A189" t="s">
        <v>18167</v>
      </c>
      <c r="B189" t="s">
        <v>17355</v>
      </c>
      <c r="C189" t="s">
        <v>17545</v>
      </c>
      <c r="D189" t="s">
        <v>13821</v>
      </c>
      <c r="E189" t="s">
        <v>14139</v>
      </c>
    </row>
    <row r="190" spans="1:5" x14ac:dyDescent="0.2">
      <c r="A190" t="s">
        <v>18168</v>
      </c>
      <c r="B190" t="s">
        <v>17355</v>
      </c>
      <c r="C190" t="s">
        <v>17835</v>
      </c>
      <c r="D190" t="s">
        <v>13821</v>
      </c>
      <c r="E190" t="s">
        <v>14257</v>
      </c>
    </row>
    <row r="191" spans="1:5" x14ac:dyDescent="0.2">
      <c r="A191" t="s">
        <v>18407</v>
      </c>
      <c r="B191" t="s">
        <v>17355</v>
      </c>
      <c r="C191" t="s">
        <v>17602</v>
      </c>
      <c r="D191" t="s">
        <v>13862</v>
      </c>
      <c r="E191" t="s">
        <v>13898</v>
      </c>
    </row>
    <row r="192" spans="1:5" x14ac:dyDescent="0.2">
      <c r="A192" t="s">
        <v>18408</v>
      </c>
      <c r="B192" t="s">
        <v>17355</v>
      </c>
      <c r="C192" t="s">
        <v>17537</v>
      </c>
      <c r="D192" t="s">
        <v>13862</v>
      </c>
      <c r="E192" t="s">
        <v>14100</v>
      </c>
    </row>
    <row r="193" spans="1:5" x14ac:dyDescent="0.2">
      <c r="A193" t="s">
        <v>18409</v>
      </c>
      <c r="B193" t="s">
        <v>17355</v>
      </c>
      <c r="C193" t="s">
        <v>17911</v>
      </c>
      <c r="D193" t="s">
        <v>13862</v>
      </c>
      <c r="E193" t="s">
        <v>14138</v>
      </c>
    </row>
    <row r="194" spans="1:5" x14ac:dyDescent="0.2">
      <c r="A194" t="s">
        <v>18251</v>
      </c>
      <c r="B194" t="s">
        <v>17836</v>
      </c>
      <c r="C194" t="s">
        <v>17840</v>
      </c>
      <c r="D194" t="s">
        <v>13821</v>
      </c>
      <c r="E194" t="s">
        <v>14051</v>
      </c>
    </row>
    <row r="195" spans="1:5" x14ac:dyDescent="0.2">
      <c r="A195" t="s">
        <v>18252</v>
      </c>
      <c r="B195" t="s">
        <v>17836</v>
      </c>
      <c r="C195" t="s">
        <v>17892</v>
      </c>
      <c r="D195" t="s">
        <v>13821</v>
      </c>
      <c r="E195" t="s">
        <v>13904</v>
      </c>
    </row>
    <row r="196" spans="1:5" x14ac:dyDescent="0.2">
      <c r="A196" t="s">
        <v>18253</v>
      </c>
      <c r="B196" t="s">
        <v>17836</v>
      </c>
      <c r="C196" t="s">
        <v>17837</v>
      </c>
      <c r="D196" t="s">
        <v>13821</v>
      </c>
      <c r="E196" t="s">
        <v>13906</v>
      </c>
    </row>
    <row r="197" spans="1:5" x14ac:dyDescent="0.2">
      <c r="A197" t="s">
        <v>18254</v>
      </c>
      <c r="B197" t="s">
        <v>17836</v>
      </c>
      <c r="C197" t="s">
        <v>17893</v>
      </c>
      <c r="D197" t="s">
        <v>13821</v>
      </c>
      <c r="E197" t="s">
        <v>13907</v>
      </c>
    </row>
    <row r="198" spans="1:5" x14ac:dyDescent="0.2">
      <c r="A198" t="s">
        <v>18255</v>
      </c>
      <c r="B198" t="s">
        <v>17836</v>
      </c>
      <c r="C198" t="s">
        <v>17838</v>
      </c>
      <c r="D198" t="s">
        <v>13821</v>
      </c>
      <c r="E198" t="s">
        <v>14187</v>
      </c>
    </row>
    <row r="199" spans="1:5" x14ac:dyDescent="0.2">
      <c r="A199" t="s">
        <v>18256</v>
      </c>
      <c r="B199" t="s">
        <v>17836</v>
      </c>
      <c r="C199" t="s">
        <v>17839</v>
      </c>
      <c r="D199" t="s">
        <v>13821</v>
      </c>
      <c r="E199" t="s">
        <v>14156</v>
      </c>
    </row>
    <row r="200" spans="1:5" x14ac:dyDescent="0.2">
      <c r="A200" t="s">
        <v>18257</v>
      </c>
      <c r="B200" t="s">
        <v>17836</v>
      </c>
      <c r="C200" t="s">
        <v>17628</v>
      </c>
      <c r="D200" t="s">
        <v>13821</v>
      </c>
      <c r="E200" t="s">
        <v>14182</v>
      </c>
    </row>
    <row r="201" spans="1:5" x14ac:dyDescent="0.2">
      <c r="A201" t="s">
        <v>18258</v>
      </c>
      <c r="B201" t="s">
        <v>17702</v>
      </c>
      <c r="C201" t="s">
        <v>17703</v>
      </c>
      <c r="D201" t="s">
        <v>13821</v>
      </c>
      <c r="E201" t="s">
        <v>18080</v>
      </c>
    </row>
    <row r="202" spans="1:5" x14ac:dyDescent="0.2">
      <c r="A202" t="s">
        <v>18259</v>
      </c>
      <c r="B202" t="s">
        <v>14208</v>
      </c>
      <c r="C202" t="s">
        <v>17628</v>
      </c>
      <c r="D202" t="s">
        <v>13821</v>
      </c>
      <c r="E202" t="s">
        <v>18083</v>
      </c>
    </row>
    <row r="203" spans="1:5" x14ac:dyDescent="0.2">
      <c r="A203" t="s">
        <v>18450</v>
      </c>
      <c r="B203" t="s">
        <v>14208</v>
      </c>
      <c r="C203" t="s">
        <v>17927</v>
      </c>
      <c r="D203" t="s">
        <v>14167</v>
      </c>
      <c r="E203" t="s">
        <v>14278</v>
      </c>
    </row>
    <row r="204" spans="1:5" x14ac:dyDescent="0.2">
      <c r="A204" t="s">
        <v>18451</v>
      </c>
      <c r="B204" t="s">
        <v>14208</v>
      </c>
      <c r="C204" t="s">
        <v>17928</v>
      </c>
      <c r="D204" t="s">
        <v>14167</v>
      </c>
      <c r="E204" t="s">
        <v>14302</v>
      </c>
    </row>
    <row r="205" spans="1:5" x14ac:dyDescent="0.2">
      <c r="A205" t="s">
        <v>18452</v>
      </c>
      <c r="B205" t="s">
        <v>14208</v>
      </c>
      <c r="C205" t="s">
        <v>17632</v>
      </c>
      <c r="D205" t="s">
        <v>14167</v>
      </c>
      <c r="E205" t="s">
        <v>18081</v>
      </c>
    </row>
    <row r="206" spans="1:5" x14ac:dyDescent="0.2">
      <c r="A206" t="s">
        <v>18453</v>
      </c>
      <c r="B206" t="s">
        <v>14208</v>
      </c>
      <c r="C206" t="s">
        <v>17712</v>
      </c>
      <c r="D206" t="s">
        <v>14167</v>
      </c>
      <c r="E206" t="s">
        <v>14260</v>
      </c>
    </row>
    <row r="207" spans="1:5" x14ac:dyDescent="0.2">
      <c r="A207" t="s">
        <v>18454</v>
      </c>
      <c r="B207" t="s">
        <v>14208</v>
      </c>
      <c r="C207" t="s">
        <v>17629</v>
      </c>
      <c r="D207" t="s">
        <v>14167</v>
      </c>
      <c r="E207" t="s">
        <v>14297</v>
      </c>
    </row>
    <row r="208" spans="1:5" x14ac:dyDescent="0.2">
      <c r="A208" t="s">
        <v>18455</v>
      </c>
      <c r="B208" t="s">
        <v>14208</v>
      </c>
      <c r="C208" t="s">
        <v>17630</v>
      </c>
      <c r="D208" t="s">
        <v>14167</v>
      </c>
      <c r="E208" t="s">
        <v>14287</v>
      </c>
    </row>
    <row r="209" spans="1:5" x14ac:dyDescent="0.2">
      <c r="A209" t="s">
        <v>18456</v>
      </c>
      <c r="B209" t="s">
        <v>14208</v>
      </c>
      <c r="C209" t="s">
        <v>17713</v>
      </c>
      <c r="D209" t="s">
        <v>14167</v>
      </c>
      <c r="E209" t="s">
        <v>14289</v>
      </c>
    </row>
    <row r="210" spans="1:5" x14ac:dyDescent="0.2">
      <c r="A210" t="s">
        <v>18457</v>
      </c>
      <c r="B210" t="s">
        <v>14208</v>
      </c>
      <c r="C210" t="s">
        <v>17714</v>
      </c>
      <c r="D210" t="s">
        <v>14167</v>
      </c>
      <c r="E210" t="s">
        <v>14286</v>
      </c>
    </row>
    <row r="211" spans="1:5" x14ac:dyDescent="0.2">
      <c r="A211" t="s">
        <v>18458</v>
      </c>
      <c r="B211" t="s">
        <v>14208</v>
      </c>
      <c r="C211" t="s">
        <v>17940</v>
      </c>
      <c r="D211" t="s">
        <v>14167</v>
      </c>
      <c r="E211" t="s">
        <v>18082</v>
      </c>
    </row>
    <row r="212" spans="1:5" x14ac:dyDescent="0.2">
      <c r="A212" t="s">
        <v>18482</v>
      </c>
      <c r="B212" t="s">
        <v>14208</v>
      </c>
      <c r="C212" t="s">
        <v>17934</v>
      </c>
      <c r="D212" t="s">
        <v>13853</v>
      </c>
      <c r="E212" t="s">
        <v>14207</v>
      </c>
    </row>
    <row r="213" spans="1:5" x14ac:dyDescent="0.2">
      <c r="A213" t="s">
        <v>18459</v>
      </c>
      <c r="B213" t="s">
        <v>14208</v>
      </c>
      <c r="C213" t="s">
        <v>17627</v>
      </c>
      <c r="D213" t="s">
        <v>14167</v>
      </c>
      <c r="E213" t="s">
        <v>14304</v>
      </c>
    </row>
    <row r="214" spans="1:5" x14ac:dyDescent="0.2">
      <c r="A214" t="s">
        <v>18460</v>
      </c>
      <c r="B214" t="s">
        <v>14208</v>
      </c>
      <c r="C214" t="s">
        <v>17631</v>
      </c>
      <c r="D214" t="s">
        <v>14167</v>
      </c>
      <c r="E214" t="s">
        <v>14272</v>
      </c>
    </row>
    <row r="215" spans="1:5" x14ac:dyDescent="0.2">
      <c r="A215" t="s">
        <v>18260</v>
      </c>
      <c r="B215" t="s">
        <v>14022</v>
      </c>
      <c r="C215" t="s">
        <v>17841</v>
      </c>
      <c r="D215" t="s">
        <v>13821</v>
      </c>
      <c r="E215" t="s">
        <v>14021</v>
      </c>
    </row>
    <row r="216" spans="1:5" x14ac:dyDescent="0.2">
      <c r="A216" t="s">
        <v>18461</v>
      </c>
      <c r="B216" t="s">
        <v>14274</v>
      </c>
      <c r="C216" t="s">
        <v>17926</v>
      </c>
      <c r="D216" t="s">
        <v>14167</v>
      </c>
      <c r="E216" t="s">
        <v>14273</v>
      </c>
    </row>
    <row r="217" spans="1:5" x14ac:dyDescent="0.2">
      <c r="A217" t="s">
        <v>18261</v>
      </c>
      <c r="B217" t="s">
        <v>17842</v>
      </c>
      <c r="C217" t="s">
        <v>17843</v>
      </c>
      <c r="D217" t="s">
        <v>13821</v>
      </c>
      <c r="E217" t="s">
        <v>14008</v>
      </c>
    </row>
    <row r="218" spans="1:5" x14ac:dyDescent="0.2">
      <c r="A218" t="s">
        <v>18262</v>
      </c>
      <c r="B218" t="s">
        <v>17842</v>
      </c>
      <c r="C218" t="s">
        <v>17844</v>
      </c>
      <c r="D218" t="s">
        <v>13821</v>
      </c>
      <c r="E218" t="s">
        <v>14103</v>
      </c>
    </row>
    <row r="219" spans="1:5" x14ac:dyDescent="0.2">
      <c r="A219" t="s">
        <v>18263</v>
      </c>
      <c r="B219" t="s">
        <v>13910</v>
      </c>
      <c r="C219" t="s">
        <v>17670</v>
      </c>
      <c r="D219" t="s">
        <v>13821</v>
      </c>
      <c r="E219" t="s">
        <v>13909</v>
      </c>
    </row>
    <row r="220" spans="1:5" x14ac:dyDescent="0.2">
      <c r="A220" t="s">
        <v>18264</v>
      </c>
      <c r="B220" t="s">
        <v>13910</v>
      </c>
      <c r="C220" t="s">
        <v>17845</v>
      </c>
      <c r="D220" t="s">
        <v>13821</v>
      </c>
      <c r="E220" t="s">
        <v>13908</v>
      </c>
    </row>
    <row r="221" spans="1:5" x14ac:dyDescent="0.2">
      <c r="A221" t="s">
        <v>18265</v>
      </c>
      <c r="B221" t="s">
        <v>14019</v>
      </c>
      <c r="C221" t="s">
        <v>17847</v>
      </c>
      <c r="D221" t="s">
        <v>13821</v>
      </c>
      <c r="E221" t="s">
        <v>14200</v>
      </c>
    </row>
    <row r="222" spans="1:5" x14ac:dyDescent="0.2">
      <c r="A222" t="s">
        <v>18266</v>
      </c>
      <c r="B222" t="s">
        <v>14019</v>
      </c>
      <c r="C222" t="s">
        <v>17846</v>
      </c>
      <c r="D222" t="s">
        <v>13821</v>
      </c>
      <c r="E222" t="s">
        <v>14018</v>
      </c>
    </row>
    <row r="223" spans="1:5" x14ac:dyDescent="0.2">
      <c r="A223" t="s">
        <v>18410</v>
      </c>
      <c r="B223" t="s">
        <v>14514</v>
      </c>
      <c r="C223" t="s">
        <v>17910</v>
      </c>
      <c r="D223" t="s">
        <v>13862</v>
      </c>
      <c r="E223" t="s">
        <v>14037</v>
      </c>
    </row>
    <row r="224" spans="1:5" x14ac:dyDescent="0.2">
      <c r="A224" t="s">
        <v>18411</v>
      </c>
      <c r="B224" t="s">
        <v>14514</v>
      </c>
      <c r="C224" t="s">
        <v>17909</v>
      </c>
      <c r="D224" t="s">
        <v>13862</v>
      </c>
      <c r="E224" t="s">
        <v>13992</v>
      </c>
    </row>
    <row r="225" spans="1:5" x14ac:dyDescent="0.2">
      <c r="A225" t="s">
        <v>18267</v>
      </c>
      <c r="B225" t="s">
        <v>14116</v>
      </c>
      <c r="C225" t="s">
        <v>17848</v>
      </c>
      <c r="D225" t="s">
        <v>13821</v>
      </c>
      <c r="E225" t="s">
        <v>14115</v>
      </c>
    </row>
    <row r="226" spans="1:5" x14ac:dyDescent="0.2">
      <c r="A226" t="s">
        <v>18268</v>
      </c>
      <c r="B226" t="s">
        <v>13912</v>
      </c>
      <c r="C226" t="s">
        <v>17849</v>
      </c>
      <c r="D226" t="s">
        <v>13821</v>
      </c>
      <c r="E226" t="s">
        <v>13911</v>
      </c>
    </row>
    <row r="227" spans="1:5" x14ac:dyDescent="0.2">
      <c r="A227" t="s">
        <v>18269</v>
      </c>
      <c r="B227" t="s">
        <v>13912</v>
      </c>
      <c r="C227" t="s">
        <v>17850</v>
      </c>
      <c r="D227" t="s">
        <v>13821</v>
      </c>
      <c r="E227" t="s">
        <v>13913</v>
      </c>
    </row>
    <row r="228" spans="1:5" x14ac:dyDescent="0.2">
      <c r="A228" t="s">
        <v>18412</v>
      </c>
      <c r="B228" t="s">
        <v>13912</v>
      </c>
      <c r="C228" t="s">
        <v>17894</v>
      </c>
      <c r="D228" t="s">
        <v>13862</v>
      </c>
      <c r="E228" t="s">
        <v>13914</v>
      </c>
    </row>
    <row r="229" spans="1:5" x14ac:dyDescent="0.2">
      <c r="A229" t="s">
        <v>18270</v>
      </c>
      <c r="B229" t="s">
        <v>17851</v>
      </c>
      <c r="C229" t="s">
        <v>17895</v>
      </c>
      <c r="D229" t="s">
        <v>13821</v>
      </c>
      <c r="E229" t="s">
        <v>13915</v>
      </c>
    </row>
    <row r="230" spans="1:5" x14ac:dyDescent="0.2">
      <c r="A230" t="s">
        <v>18271</v>
      </c>
      <c r="B230" t="s">
        <v>17851</v>
      </c>
      <c r="C230" t="s">
        <v>17852</v>
      </c>
      <c r="D230" t="s">
        <v>13821</v>
      </c>
      <c r="E230" t="s">
        <v>14031</v>
      </c>
    </row>
    <row r="231" spans="1:5" x14ac:dyDescent="0.2">
      <c r="A231" t="s">
        <v>18272</v>
      </c>
      <c r="B231" t="s">
        <v>17851</v>
      </c>
      <c r="C231" t="s">
        <v>17853</v>
      </c>
      <c r="D231" t="s">
        <v>13821</v>
      </c>
      <c r="E231" t="s">
        <v>13918</v>
      </c>
    </row>
    <row r="232" spans="1:5" x14ac:dyDescent="0.2">
      <c r="A232" t="s">
        <v>18273</v>
      </c>
      <c r="B232" t="s">
        <v>17851</v>
      </c>
      <c r="C232" t="s">
        <v>17854</v>
      </c>
      <c r="D232" t="s">
        <v>13821</v>
      </c>
      <c r="E232" t="s">
        <v>14234</v>
      </c>
    </row>
    <row r="233" spans="1:5" x14ac:dyDescent="0.2">
      <c r="A233" t="s">
        <v>18274</v>
      </c>
      <c r="B233" t="s">
        <v>17851</v>
      </c>
      <c r="C233" t="s">
        <v>17855</v>
      </c>
      <c r="D233" t="s">
        <v>13821</v>
      </c>
      <c r="E233" t="s">
        <v>14121</v>
      </c>
    </row>
    <row r="234" spans="1:5" x14ac:dyDescent="0.2">
      <c r="A234" t="s">
        <v>18275</v>
      </c>
      <c r="B234" t="s">
        <v>17851</v>
      </c>
      <c r="C234" t="s">
        <v>17896</v>
      </c>
      <c r="D234" t="s">
        <v>13821</v>
      </c>
      <c r="E234" t="s">
        <v>13917</v>
      </c>
    </row>
    <row r="235" spans="1:5" x14ac:dyDescent="0.2">
      <c r="A235" t="s">
        <v>18413</v>
      </c>
      <c r="B235" t="s">
        <v>14106</v>
      </c>
      <c r="C235" t="s">
        <v>17704</v>
      </c>
      <c r="D235" t="s">
        <v>13862</v>
      </c>
      <c r="E235" t="s">
        <v>14104</v>
      </c>
    </row>
    <row r="236" spans="1:5" x14ac:dyDescent="0.2">
      <c r="A236" t="s">
        <v>18276</v>
      </c>
      <c r="B236" t="s">
        <v>13920</v>
      </c>
      <c r="C236" t="s">
        <v>17897</v>
      </c>
      <c r="D236" t="s">
        <v>13821</v>
      </c>
      <c r="E236" t="s">
        <v>13924</v>
      </c>
    </row>
    <row r="237" spans="1:5" x14ac:dyDescent="0.2">
      <c r="A237" t="s">
        <v>18277</v>
      </c>
      <c r="B237" t="s">
        <v>13920</v>
      </c>
      <c r="C237" t="s">
        <v>17920</v>
      </c>
      <c r="D237" t="s">
        <v>13821</v>
      </c>
      <c r="E237" t="s">
        <v>14082</v>
      </c>
    </row>
    <row r="238" spans="1:5" x14ac:dyDescent="0.2">
      <c r="A238" t="s">
        <v>18278</v>
      </c>
      <c r="B238" t="s">
        <v>13920</v>
      </c>
      <c r="C238" t="s">
        <v>17547</v>
      </c>
      <c r="D238" t="s">
        <v>13821</v>
      </c>
      <c r="E238" t="s">
        <v>17959</v>
      </c>
    </row>
    <row r="239" spans="1:5" x14ac:dyDescent="0.2">
      <c r="A239" t="s">
        <v>18279</v>
      </c>
      <c r="B239" t="s">
        <v>13920</v>
      </c>
      <c r="C239" t="s">
        <v>17557</v>
      </c>
      <c r="D239" t="s">
        <v>13821</v>
      </c>
      <c r="E239" t="s">
        <v>13926</v>
      </c>
    </row>
    <row r="240" spans="1:5" x14ac:dyDescent="0.2">
      <c r="A240" t="s">
        <v>18280</v>
      </c>
      <c r="B240" t="s">
        <v>13920</v>
      </c>
      <c r="C240" t="s">
        <v>17921</v>
      </c>
      <c r="D240" t="s">
        <v>13821</v>
      </c>
      <c r="E240" t="s">
        <v>18084</v>
      </c>
    </row>
    <row r="241" spans="1:5" x14ac:dyDescent="0.2">
      <c r="A241" t="s">
        <v>18281</v>
      </c>
      <c r="B241" t="s">
        <v>13920</v>
      </c>
      <c r="C241" t="s">
        <v>17548</v>
      </c>
      <c r="D241" t="s">
        <v>13821</v>
      </c>
      <c r="E241" t="s">
        <v>13919</v>
      </c>
    </row>
    <row r="242" spans="1:5" x14ac:dyDescent="0.2">
      <c r="A242" t="s">
        <v>18282</v>
      </c>
      <c r="B242" t="s">
        <v>13920</v>
      </c>
      <c r="C242" t="s">
        <v>17549</v>
      </c>
      <c r="D242" t="s">
        <v>13821</v>
      </c>
      <c r="E242" t="s">
        <v>14154</v>
      </c>
    </row>
    <row r="243" spans="1:5" x14ac:dyDescent="0.2">
      <c r="A243" t="s">
        <v>18283</v>
      </c>
      <c r="B243" t="s">
        <v>13920</v>
      </c>
      <c r="C243" t="s">
        <v>17550</v>
      </c>
      <c r="D243" t="s">
        <v>13821</v>
      </c>
      <c r="E243" t="s">
        <v>14060</v>
      </c>
    </row>
    <row r="244" spans="1:5" x14ac:dyDescent="0.2">
      <c r="A244" t="s">
        <v>18284</v>
      </c>
      <c r="B244" t="s">
        <v>13920</v>
      </c>
      <c r="C244" t="s">
        <v>17558</v>
      </c>
      <c r="D244" t="s">
        <v>13821</v>
      </c>
      <c r="E244" t="s">
        <v>13927</v>
      </c>
    </row>
    <row r="245" spans="1:5" x14ac:dyDescent="0.2">
      <c r="A245" t="s">
        <v>18285</v>
      </c>
      <c r="B245" t="s">
        <v>13920</v>
      </c>
      <c r="C245" t="s">
        <v>17551</v>
      </c>
      <c r="D245" t="s">
        <v>13821</v>
      </c>
      <c r="E245" t="s">
        <v>14002</v>
      </c>
    </row>
    <row r="246" spans="1:5" x14ac:dyDescent="0.2">
      <c r="A246" t="s">
        <v>18286</v>
      </c>
      <c r="B246" t="s">
        <v>13920</v>
      </c>
      <c r="C246" t="s">
        <v>17559</v>
      </c>
      <c r="D246" t="s">
        <v>13821</v>
      </c>
      <c r="E246" t="s">
        <v>13930</v>
      </c>
    </row>
    <row r="247" spans="1:5" x14ac:dyDescent="0.2">
      <c r="A247" t="s">
        <v>18287</v>
      </c>
      <c r="B247" t="s">
        <v>13920</v>
      </c>
      <c r="C247" t="s">
        <v>17923</v>
      </c>
      <c r="D247" t="s">
        <v>13821</v>
      </c>
      <c r="E247" t="s">
        <v>14057</v>
      </c>
    </row>
    <row r="248" spans="1:5" x14ac:dyDescent="0.2">
      <c r="A248" t="s">
        <v>18288</v>
      </c>
      <c r="B248" t="s">
        <v>13920</v>
      </c>
      <c r="C248" t="s">
        <v>17552</v>
      </c>
      <c r="D248" t="s">
        <v>13821</v>
      </c>
      <c r="E248" t="s">
        <v>14059</v>
      </c>
    </row>
    <row r="249" spans="1:5" x14ac:dyDescent="0.2">
      <c r="A249" t="s">
        <v>18289</v>
      </c>
      <c r="B249" t="s">
        <v>13920</v>
      </c>
      <c r="C249" t="s">
        <v>17554</v>
      </c>
      <c r="D249" t="s">
        <v>13821</v>
      </c>
      <c r="E249" t="s">
        <v>13923</v>
      </c>
    </row>
    <row r="250" spans="1:5" x14ac:dyDescent="0.2">
      <c r="A250" t="s">
        <v>18290</v>
      </c>
      <c r="B250" t="s">
        <v>13920</v>
      </c>
      <c r="C250" t="s">
        <v>17555</v>
      </c>
      <c r="D250" t="s">
        <v>13821</v>
      </c>
      <c r="E250" t="s">
        <v>13921</v>
      </c>
    </row>
    <row r="251" spans="1:5" x14ac:dyDescent="0.2">
      <c r="A251" t="s">
        <v>18291</v>
      </c>
      <c r="B251" t="s">
        <v>13920</v>
      </c>
      <c r="C251" t="s">
        <v>17850</v>
      </c>
      <c r="D251" t="s">
        <v>13821</v>
      </c>
      <c r="E251" t="s">
        <v>13922</v>
      </c>
    </row>
    <row r="252" spans="1:5" x14ac:dyDescent="0.2">
      <c r="A252" t="s">
        <v>18292</v>
      </c>
      <c r="B252" t="s">
        <v>13920</v>
      </c>
      <c r="C252" t="s">
        <v>17556</v>
      </c>
      <c r="D252" t="s">
        <v>13821</v>
      </c>
      <c r="E252" t="s">
        <v>14023</v>
      </c>
    </row>
    <row r="253" spans="1:5" x14ac:dyDescent="0.2">
      <c r="A253" t="s">
        <v>18414</v>
      </c>
      <c r="B253" t="s">
        <v>13920</v>
      </c>
      <c r="C253" t="s">
        <v>17553</v>
      </c>
      <c r="D253" t="s">
        <v>13862</v>
      </c>
      <c r="E253" t="s">
        <v>13925</v>
      </c>
    </row>
    <row r="254" spans="1:5" x14ac:dyDescent="0.2">
      <c r="A254" t="s">
        <v>18293</v>
      </c>
      <c r="B254" t="s">
        <v>13929</v>
      </c>
      <c r="C254" t="s">
        <v>17578</v>
      </c>
      <c r="D254" t="s">
        <v>13821</v>
      </c>
      <c r="E254" t="s">
        <v>13928</v>
      </c>
    </row>
    <row r="255" spans="1:5" x14ac:dyDescent="0.2">
      <c r="A255" t="s">
        <v>18294</v>
      </c>
      <c r="B255" t="s">
        <v>13929</v>
      </c>
      <c r="C255" t="s">
        <v>17579</v>
      </c>
      <c r="D255" t="s">
        <v>13821</v>
      </c>
      <c r="E255" t="s">
        <v>14155</v>
      </c>
    </row>
    <row r="256" spans="1:5" x14ac:dyDescent="0.2">
      <c r="A256" t="s">
        <v>18415</v>
      </c>
      <c r="B256" t="s">
        <v>13929</v>
      </c>
      <c r="C256" t="s">
        <v>17580</v>
      </c>
      <c r="D256" t="s">
        <v>13862</v>
      </c>
      <c r="E256" t="s">
        <v>14077</v>
      </c>
    </row>
    <row r="257" spans="1:5" x14ac:dyDescent="0.2">
      <c r="A257" t="s">
        <v>18295</v>
      </c>
      <c r="B257" t="s">
        <v>13932</v>
      </c>
      <c r="C257" t="s">
        <v>17652</v>
      </c>
      <c r="D257" t="s">
        <v>13821</v>
      </c>
      <c r="E257" t="s">
        <v>13931</v>
      </c>
    </row>
    <row r="258" spans="1:5" x14ac:dyDescent="0.2">
      <c r="A258" t="s">
        <v>18462</v>
      </c>
      <c r="B258" t="s">
        <v>16186</v>
      </c>
      <c r="C258" t="s">
        <v>17856</v>
      </c>
      <c r="D258" t="s">
        <v>14167</v>
      </c>
      <c r="E258" t="s">
        <v>18085</v>
      </c>
    </row>
    <row r="259" spans="1:5" x14ac:dyDescent="0.2">
      <c r="A259" t="s">
        <v>18463</v>
      </c>
      <c r="B259" t="s">
        <v>16186</v>
      </c>
      <c r="C259" t="s">
        <v>17857</v>
      </c>
      <c r="D259" t="s">
        <v>14167</v>
      </c>
      <c r="E259" t="s">
        <v>14303</v>
      </c>
    </row>
    <row r="260" spans="1:5" x14ac:dyDescent="0.2">
      <c r="A260" t="s">
        <v>18464</v>
      </c>
      <c r="B260" t="s">
        <v>16186</v>
      </c>
      <c r="C260" t="s">
        <v>17858</v>
      </c>
      <c r="D260" t="s">
        <v>14167</v>
      </c>
      <c r="E260" t="s">
        <v>18086</v>
      </c>
    </row>
    <row r="261" spans="1:5" x14ac:dyDescent="0.2">
      <c r="A261" t="s">
        <v>18092</v>
      </c>
      <c r="B261" t="s">
        <v>13832</v>
      </c>
      <c r="C261" t="s">
        <v>17924</v>
      </c>
      <c r="D261" t="s">
        <v>13821</v>
      </c>
      <c r="E261" t="s">
        <v>18087</v>
      </c>
    </row>
    <row r="262" spans="1:5" x14ac:dyDescent="0.2">
      <c r="A262" t="s">
        <v>18093</v>
      </c>
      <c r="B262" t="s">
        <v>13832</v>
      </c>
      <c r="C262" t="s">
        <v>17912</v>
      </c>
      <c r="D262" t="s">
        <v>13821</v>
      </c>
      <c r="E262" t="s">
        <v>14169</v>
      </c>
    </row>
    <row r="263" spans="1:5" x14ac:dyDescent="0.2">
      <c r="A263" t="s">
        <v>18094</v>
      </c>
      <c r="B263" t="s">
        <v>13832</v>
      </c>
      <c r="C263" t="s">
        <v>17913</v>
      </c>
      <c r="D263" t="s">
        <v>13821</v>
      </c>
      <c r="E263" t="s">
        <v>14025</v>
      </c>
    </row>
    <row r="264" spans="1:5" x14ac:dyDescent="0.2">
      <c r="A264" t="s">
        <v>18095</v>
      </c>
      <c r="B264" t="s">
        <v>13832</v>
      </c>
      <c r="C264" t="s">
        <v>17898</v>
      </c>
      <c r="D264" t="s">
        <v>13821</v>
      </c>
      <c r="E264" t="s">
        <v>13933</v>
      </c>
    </row>
    <row r="265" spans="1:5" x14ac:dyDescent="0.2">
      <c r="A265" t="s">
        <v>18096</v>
      </c>
      <c r="B265" t="s">
        <v>13832</v>
      </c>
      <c r="C265" t="s">
        <v>17899</v>
      </c>
      <c r="D265" t="s">
        <v>13821</v>
      </c>
      <c r="E265" t="s">
        <v>13934</v>
      </c>
    </row>
    <row r="266" spans="1:5" x14ac:dyDescent="0.2">
      <c r="A266" t="s">
        <v>18097</v>
      </c>
      <c r="B266" t="s">
        <v>13832</v>
      </c>
      <c r="C266" t="s">
        <v>17900</v>
      </c>
      <c r="D266" t="s">
        <v>13821</v>
      </c>
      <c r="E266" t="s">
        <v>13935</v>
      </c>
    </row>
    <row r="267" spans="1:5" x14ac:dyDescent="0.2">
      <c r="A267" t="s">
        <v>18098</v>
      </c>
      <c r="B267" t="s">
        <v>13832</v>
      </c>
      <c r="C267" t="s">
        <v>17901</v>
      </c>
      <c r="D267" t="s">
        <v>13821</v>
      </c>
      <c r="E267" t="s">
        <v>13936</v>
      </c>
    </row>
    <row r="268" spans="1:5" x14ac:dyDescent="0.2">
      <c r="A268" t="s">
        <v>18099</v>
      </c>
      <c r="B268" t="s">
        <v>13832</v>
      </c>
      <c r="C268" t="s">
        <v>17902</v>
      </c>
      <c r="D268" t="s">
        <v>13821</v>
      </c>
      <c r="E268" t="s">
        <v>13937</v>
      </c>
    </row>
    <row r="269" spans="1:5" x14ac:dyDescent="0.2">
      <c r="A269" t="s">
        <v>18100</v>
      </c>
      <c r="B269" t="s">
        <v>13832</v>
      </c>
      <c r="C269" t="s">
        <v>17914</v>
      </c>
      <c r="D269" t="s">
        <v>13821</v>
      </c>
      <c r="E269" t="s">
        <v>14117</v>
      </c>
    </row>
    <row r="270" spans="1:5" x14ac:dyDescent="0.2">
      <c r="A270" t="s">
        <v>18101</v>
      </c>
      <c r="B270" t="s">
        <v>13832</v>
      </c>
      <c r="C270" t="s">
        <v>17903</v>
      </c>
      <c r="D270" t="s">
        <v>13821</v>
      </c>
      <c r="E270" t="s">
        <v>13938</v>
      </c>
    </row>
    <row r="271" spans="1:5" x14ac:dyDescent="0.2">
      <c r="A271" t="s">
        <v>18102</v>
      </c>
      <c r="B271" t="s">
        <v>13832</v>
      </c>
      <c r="C271" t="s">
        <v>17904</v>
      </c>
      <c r="D271" t="s">
        <v>13821</v>
      </c>
      <c r="E271" t="s">
        <v>13939</v>
      </c>
    </row>
    <row r="272" spans="1:5" x14ac:dyDescent="0.2">
      <c r="A272" t="s">
        <v>18103</v>
      </c>
      <c r="B272" t="s">
        <v>13832</v>
      </c>
      <c r="C272" t="s">
        <v>17667</v>
      </c>
      <c r="D272" t="s">
        <v>13821</v>
      </c>
      <c r="E272" t="s">
        <v>13831</v>
      </c>
    </row>
    <row r="273" spans="1:5" x14ac:dyDescent="0.2">
      <c r="A273" t="s">
        <v>18104</v>
      </c>
      <c r="B273" t="s">
        <v>13832</v>
      </c>
      <c r="C273" t="s">
        <v>17915</v>
      </c>
      <c r="D273" t="s">
        <v>13821</v>
      </c>
      <c r="E273" t="s">
        <v>18088</v>
      </c>
    </row>
    <row r="274" spans="1:5" x14ac:dyDescent="0.2">
      <c r="A274" t="s">
        <v>18105</v>
      </c>
      <c r="B274" t="s">
        <v>13832</v>
      </c>
      <c r="C274" t="s">
        <v>17654</v>
      </c>
      <c r="D274" t="s">
        <v>13821</v>
      </c>
      <c r="E274" t="s">
        <v>13942</v>
      </c>
    </row>
    <row r="275" spans="1:5" x14ac:dyDescent="0.2">
      <c r="A275" t="s">
        <v>18106</v>
      </c>
      <c r="B275" t="s">
        <v>13832</v>
      </c>
      <c r="C275" t="s">
        <v>17655</v>
      </c>
      <c r="D275" t="s">
        <v>13821</v>
      </c>
      <c r="E275" t="s">
        <v>14007</v>
      </c>
    </row>
    <row r="276" spans="1:5" x14ac:dyDescent="0.2">
      <c r="A276" t="s">
        <v>18107</v>
      </c>
      <c r="B276" t="s">
        <v>13832</v>
      </c>
      <c r="C276" t="s">
        <v>17656</v>
      </c>
      <c r="D276" t="s">
        <v>13821</v>
      </c>
      <c r="E276" t="s">
        <v>14194</v>
      </c>
    </row>
    <row r="277" spans="1:5" x14ac:dyDescent="0.2">
      <c r="A277" t="s">
        <v>18108</v>
      </c>
      <c r="B277" t="s">
        <v>13832</v>
      </c>
      <c r="C277" t="s">
        <v>17657</v>
      </c>
      <c r="D277" t="s">
        <v>13821</v>
      </c>
      <c r="E277" t="s">
        <v>14160</v>
      </c>
    </row>
    <row r="278" spans="1:5" x14ac:dyDescent="0.2">
      <c r="A278" t="s">
        <v>18109</v>
      </c>
      <c r="B278" t="s">
        <v>13832</v>
      </c>
      <c r="C278" t="s">
        <v>17658</v>
      </c>
      <c r="D278" t="s">
        <v>13821</v>
      </c>
      <c r="E278" t="s">
        <v>14201</v>
      </c>
    </row>
    <row r="279" spans="1:5" x14ac:dyDescent="0.2">
      <c r="A279" t="s">
        <v>18110</v>
      </c>
      <c r="B279" t="s">
        <v>13832</v>
      </c>
      <c r="C279" t="s">
        <v>17659</v>
      </c>
      <c r="D279" t="s">
        <v>13821</v>
      </c>
      <c r="E279" t="s">
        <v>13943</v>
      </c>
    </row>
    <row r="280" spans="1:5" x14ac:dyDescent="0.2">
      <c r="A280" t="s">
        <v>18111</v>
      </c>
      <c r="B280" t="s">
        <v>13832</v>
      </c>
      <c r="C280" t="s">
        <v>17660</v>
      </c>
      <c r="D280" t="s">
        <v>13821</v>
      </c>
      <c r="E280" t="s">
        <v>14163</v>
      </c>
    </row>
    <row r="281" spans="1:5" x14ac:dyDescent="0.2">
      <c r="A281" t="s">
        <v>18112</v>
      </c>
      <c r="B281" t="s">
        <v>13832</v>
      </c>
      <c r="C281" t="s">
        <v>17661</v>
      </c>
      <c r="D281" t="s">
        <v>13821</v>
      </c>
      <c r="E281" t="s">
        <v>14150</v>
      </c>
    </row>
    <row r="282" spans="1:5" x14ac:dyDescent="0.2">
      <c r="A282" t="s">
        <v>18113</v>
      </c>
      <c r="B282" t="s">
        <v>13832</v>
      </c>
      <c r="C282" t="s">
        <v>17662</v>
      </c>
      <c r="D282" t="s">
        <v>13821</v>
      </c>
      <c r="E282" t="s">
        <v>14024</v>
      </c>
    </row>
    <row r="283" spans="1:5" x14ac:dyDescent="0.2">
      <c r="A283" t="s">
        <v>18114</v>
      </c>
      <c r="B283" t="s">
        <v>13832</v>
      </c>
      <c r="C283" t="s">
        <v>17663</v>
      </c>
      <c r="D283" t="s">
        <v>13821</v>
      </c>
      <c r="E283" t="s">
        <v>14171</v>
      </c>
    </row>
    <row r="284" spans="1:5" x14ac:dyDescent="0.2">
      <c r="A284" t="s">
        <v>18115</v>
      </c>
      <c r="B284" t="s">
        <v>13832</v>
      </c>
      <c r="C284" t="s">
        <v>17664</v>
      </c>
      <c r="D284" t="s">
        <v>13821</v>
      </c>
      <c r="E284" t="s">
        <v>13940</v>
      </c>
    </row>
    <row r="285" spans="1:5" x14ac:dyDescent="0.2">
      <c r="A285" t="s">
        <v>18116</v>
      </c>
      <c r="B285" t="s">
        <v>13832</v>
      </c>
      <c r="C285" t="s">
        <v>17665</v>
      </c>
      <c r="D285" t="s">
        <v>13821</v>
      </c>
      <c r="E285" t="s">
        <v>13941</v>
      </c>
    </row>
    <row r="286" spans="1:5" x14ac:dyDescent="0.2">
      <c r="A286" t="s">
        <v>18117</v>
      </c>
      <c r="B286" t="s">
        <v>13832</v>
      </c>
      <c r="C286" t="s">
        <v>17666</v>
      </c>
      <c r="D286" t="s">
        <v>13821</v>
      </c>
      <c r="E286" t="s">
        <v>14229</v>
      </c>
    </row>
    <row r="287" spans="1:5" x14ac:dyDescent="0.2">
      <c r="A287" t="s">
        <v>18296</v>
      </c>
      <c r="B287" t="s">
        <v>14072</v>
      </c>
      <c r="C287" t="s">
        <v>17581</v>
      </c>
      <c r="D287" t="s">
        <v>13821</v>
      </c>
      <c r="E287" t="s">
        <v>14140</v>
      </c>
    </row>
    <row r="288" spans="1:5" x14ac:dyDescent="0.2">
      <c r="A288" t="s">
        <v>18297</v>
      </c>
      <c r="B288" t="s">
        <v>14072</v>
      </c>
      <c r="C288" t="s">
        <v>17584</v>
      </c>
      <c r="D288" t="s">
        <v>13821</v>
      </c>
      <c r="E288" t="s">
        <v>14188</v>
      </c>
    </row>
    <row r="289" spans="1:5" x14ac:dyDescent="0.2">
      <c r="A289" t="s">
        <v>18298</v>
      </c>
      <c r="B289" t="s">
        <v>14072</v>
      </c>
      <c r="C289" t="s">
        <v>17582</v>
      </c>
      <c r="D289" t="s">
        <v>13821</v>
      </c>
      <c r="E289" t="s">
        <v>14071</v>
      </c>
    </row>
    <row r="290" spans="1:5" x14ac:dyDescent="0.2">
      <c r="A290" t="s">
        <v>18486</v>
      </c>
      <c r="B290" t="s">
        <v>14072</v>
      </c>
      <c r="C290" t="s">
        <v>18487</v>
      </c>
      <c r="D290" t="s">
        <v>13821</v>
      </c>
      <c r="E290" t="s">
        <v>18488</v>
      </c>
    </row>
    <row r="291" spans="1:5" x14ac:dyDescent="0.2">
      <c r="A291" t="s">
        <v>18299</v>
      </c>
      <c r="B291" t="s">
        <v>14072</v>
      </c>
      <c r="C291" t="s">
        <v>17586</v>
      </c>
      <c r="D291" t="s">
        <v>13821</v>
      </c>
      <c r="E291" t="s">
        <v>14118</v>
      </c>
    </row>
    <row r="292" spans="1:5" x14ac:dyDescent="0.2">
      <c r="A292" t="s">
        <v>18465</v>
      </c>
      <c r="B292" t="s">
        <v>14072</v>
      </c>
      <c r="C292" t="s">
        <v>17711</v>
      </c>
      <c r="D292" t="s">
        <v>14167</v>
      </c>
      <c r="E292" t="s">
        <v>14290</v>
      </c>
    </row>
    <row r="293" spans="1:5" x14ac:dyDescent="0.2">
      <c r="A293" t="s">
        <v>18483</v>
      </c>
      <c r="B293" t="s">
        <v>14072</v>
      </c>
      <c r="C293" t="s">
        <v>17944</v>
      </c>
      <c r="D293" t="s">
        <v>13853</v>
      </c>
      <c r="E293" t="s">
        <v>18089</v>
      </c>
    </row>
    <row r="294" spans="1:5" x14ac:dyDescent="0.2">
      <c r="A294" t="s">
        <v>18484</v>
      </c>
      <c r="B294" t="s">
        <v>14072</v>
      </c>
      <c r="C294" t="s">
        <v>17585</v>
      </c>
      <c r="D294" t="s">
        <v>13853</v>
      </c>
      <c r="E294" t="s">
        <v>14254</v>
      </c>
    </row>
    <row r="295" spans="1:5" x14ac:dyDescent="0.2">
      <c r="A295" t="s">
        <v>18416</v>
      </c>
      <c r="B295" t="s">
        <v>14072</v>
      </c>
      <c r="C295" t="s">
        <v>17583</v>
      </c>
      <c r="D295" t="s">
        <v>13862</v>
      </c>
      <c r="E295" t="s">
        <v>14107</v>
      </c>
    </row>
    <row r="296" spans="1:5" x14ac:dyDescent="0.2">
      <c r="A296" t="s">
        <v>18300</v>
      </c>
      <c r="B296" t="s">
        <v>14180</v>
      </c>
      <c r="C296" t="s">
        <v>17859</v>
      </c>
      <c r="D296" t="s">
        <v>13821</v>
      </c>
      <c r="E296" t="s">
        <v>14179</v>
      </c>
    </row>
    <row r="297" spans="1:5" x14ac:dyDescent="0.2">
      <c r="A297" t="s">
        <v>18301</v>
      </c>
      <c r="B297" t="s">
        <v>14043</v>
      </c>
      <c r="C297" t="s">
        <v>17930</v>
      </c>
      <c r="D297" t="s">
        <v>13821</v>
      </c>
      <c r="E297" t="s">
        <v>14193</v>
      </c>
    </row>
    <row r="298" spans="1:5" x14ac:dyDescent="0.2">
      <c r="A298" t="s">
        <v>18302</v>
      </c>
      <c r="B298" t="s">
        <v>14043</v>
      </c>
      <c r="C298" t="s">
        <v>17929</v>
      </c>
      <c r="D298" t="s">
        <v>13821</v>
      </c>
      <c r="E298" t="s">
        <v>14041</v>
      </c>
    </row>
    <row r="299" spans="1:5" x14ac:dyDescent="0.2">
      <c r="A299" t="s">
        <v>18303</v>
      </c>
      <c r="B299" t="s">
        <v>14224</v>
      </c>
      <c r="C299" t="s">
        <v>17862</v>
      </c>
      <c r="D299" t="s">
        <v>13821</v>
      </c>
      <c r="E299" t="s">
        <v>18090</v>
      </c>
    </row>
    <row r="300" spans="1:5" x14ac:dyDescent="0.2">
      <c r="A300" t="s">
        <v>18417</v>
      </c>
      <c r="B300" t="s">
        <v>14224</v>
      </c>
      <c r="C300" t="s">
        <v>17860</v>
      </c>
      <c r="D300" t="s">
        <v>13862</v>
      </c>
      <c r="E300" t="s">
        <v>14225</v>
      </c>
    </row>
    <row r="301" spans="1:5" x14ac:dyDescent="0.2">
      <c r="A301" t="s">
        <v>18418</v>
      </c>
      <c r="B301" t="s">
        <v>14224</v>
      </c>
      <c r="C301" t="s">
        <v>17861</v>
      </c>
      <c r="D301" t="s">
        <v>13862</v>
      </c>
      <c r="E301" t="s">
        <v>14223</v>
      </c>
    </row>
    <row r="302" spans="1:5" x14ac:dyDescent="0.2">
      <c r="A302" t="s">
        <v>18466</v>
      </c>
      <c r="B302" t="s">
        <v>17369</v>
      </c>
      <c r="C302" t="s">
        <v>17523</v>
      </c>
      <c r="D302" t="s">
        <v>14167</v>
      </c>
      <c r="E302" t="s">
        <v>14279</v>
      </c>
    </row>
    <row r="303" spans="1:5" x14ac:dyDescent="0.2">
      <c r="A303" t="s">
        <v>18419</v>
      </c>
      <c r="B303" t="s">
        <v>17863</v>
      </c>
      <c r="C303" t="s">
        <v>17864</v>
      </c>
      <c r="D303" t="s">
        <v>13862</v>
      </c>
      <c r="E303" t="s">
        <v>13947</v>
      </c>
    </row>
    <row r="304" spans="1:5" x14ac:dyDescent="0.2">
      <c r="A304" t="s">
        <v>18304</v>
      </c>
      <c r="B304" t="s">
        <v>17617</v>
      </c>
      <c r="C304" t="s">
        <v>17620</v>
      </c>
      <c r="D304" t="s">
        <v>13821</v>
      </c>
      <c r="E304" t="s">
        <v>13851</v>
      </c>
    </row>
    <row r="305" spans="1:5" x14ac:dyDescent="0.2">
      <c r="A305" t="s">
        <v>18305</v>
      </c>
      <c r="B305" t="s">
        <v>17617</v>
      </c>
      <c r="C305" t="s">
        <v>17618</v>
      </c>
      <c r="D305" t="s">
        <v>13821</v>
      </c>
      <c r="E305" t="s">
        <v>14090</v>
      </c>
    </row>
    <row r="306" spans="1:5" x14ac:dyDescent="0.2">
      <c r="A306" t="s">
        <v>18306</v>
      </c>
      <c r="B306" t="s">
        <v>17617</v>
      </c>
      <c r="C306" t="s">
        <v>17619</v>
      </c>
      <c r="D306" t="s">
        <v>13821</v>
      </c>
      <c r="E306" t="s">
        <v>14131</v>
      </c>
    </row>
    <row r="307" spans="1:5" x14ac:dyDescent="0.2">
      <c r="A307" t="s">
        <v>18485</v>
      </c>
      <c r="B307" t="s">
        <v>17617</v>
      </c>
      <c r="C307" t="s">
        <v>17621</v>
      </c>
      <c r="D307" t="s">
        <v>13853</v>
      </c>
      <c r="E307" t="s">
        <v>13854</v>
      </c>
    </row>
    <row r="308" spans="1:5" x14ac:dyDescent="0.2">
      <c r="A308" t="s">
        <v>18467</v>
      </c>
      <c r="B308" t="s">
        <v>17371</v>
      </c>
      <c r="C308" t="s">
        <v>17769</v>
      </c>
      <c r="D308" t="s">
        <v>14167</v>
      </c>
      <c r="E308" t="s">
        <v>14282</v>
      </c>
    </row>
    <row r="309" spans="1:5" x14ac:dyDescent="0.2">
      <c r="A309" t="s">
        <v>18420</v>
      </c>
      <c r="B309" t="s">
        <v>14245</v>
      </c>
      <c r="C309" t="s">
        <v>17865</v>
      </c>
      <c r="D309" t="s">
        <v>13862</v>
      </c>
      <c r="E309" t="s">
        <v>14244</v>
      </c>
    </row>
    <row r="310" spans="1:5" x14ac:dyDescent="0.2">
      <c r="A310" t="s">
        <v>18307</v>
      </c>
      <c r="B310" t="s">
        <v>13945</v>
      </c>
      <c r="C310" t="s">
        <v>17698</v>
      </c>
      <c r="D310" t="s">
        <v>13821</v>
      </c>
      <c r="E310" t="s">
        <v>13944</v>
      </c>
    </row>
    <row r="311" spans="1:5" x14ac:dyDescent="0.2">
      <c r="A311" t="s">
        <v>18308</v>
      </c>
      <c r="B311" t="s">
        <v>13945</v>
      </c>
      <c r="C311" t="s">
        <v>17699</v>
      </c>
      <c r="D311" t="s">
        <v>13821</v>
      </c>
      <c r="E311" t="s">
        <v>14003</v>
      </c>
    </row>
    <row r="312" spans="1:5" x14ac:dyDescent="0.2">
      <c r="A312" t="s">
        <v>18309</v>
      </c>
      <c r="B312" t="s">
        <v>13945</v>
      </c>
      <c r="C312" t="s">
        <v>17700</v>
      </c>
      <c r="D312" t="s">
        <v>13821</v>
      </c>
      <c r="E312" t="s">
        <v>14076</v>
      </c>
    </row>
    <row r="313" spans="1:5" x14ac:dyDescent="0.2">
      <c r="A313" t="s">
        <v>18421</v>
      </c>
      <c r="B313" t="s">
        <v>13945</v>
      </c>
      <c r="C313" t="s">
        <v>17701</v>
      </c>
      <c r="D313" t="s">
        <v>13862</v>
      </c>
      <c r="E313" t="s">
        <v>13946</v>
      </c>
    </row>
    <row r="314" spans="1:5" x14ac:dyDescent="0.2">
      <c r="A314" t="s">
        <v>18468</v>
      </c>
      <c r="B314" t="s">
        <v>17866</v>
      </c>
      <c r="C314" t="s">
        <v>17867</v>
      </c>
      <c r="D314" t="s">
        <v>14167</v>
      </c>
      <c r="E314" t="s">
        <v>14295</v>
      </c>
    </row>
    <row r="315" spans="1:5" x14ac:dyDescent="0.2">
      <c r="A315" t="s">
        <v>18469</v>
      </c>
      <c r="B315" t="s">
        <v>14299</v>
      </c>
      <c r="C315" t="s">
        <v>17868</v>
      </c>
      <c r="D315" t="s">
        <v>14167</v>
      </c>
      <c r="E315" t="s">
        <v>14298</v>
      </c>
    </row>
    <row r="316" spans="1:5" x14ac:dyDescent="0.2">
      <c r="A316" t="s">
        <v>18310</v>
      </c>
      <c r="B316" t="s">
        <v>17869</v>
      </c>
      <c r="C316" t="s">
        <v>17942</v>
      </c>
      <c r="D316" t="s">
        <v>13821</v>
      </c>
      <c r="E316" t="s">
        <v>17525</v>
      </c>
    </row>
    <row r="317" spans="1:5" x14ac:dyDescent="0.2">
      <c r="A317" t="s">
        <v>18311</v>
      </c>
      <c r="B317" t="s">
        <v>17869</v>
      </c>
      <c r="C317" t="s">
        <v>17895</v>
      </c>
      <c r="D317" t="s">
        <v>13821</v>
      </c>
      <c r="E317" t="s">
        <v>14062</v>
      </c>
    </row>
    <row r="318" spans="1:5" x14ac:dyDescent="0.2">
      <c r="A318" t="s">
        <v>18312</v>
      </c>
      <c r="B318" t="s">
        <v>17869</v>
      </c>
      <c r="C318" t="s">
        <v>17870</v>
      </c>
      <c r="D318" t="s">
        <v>13821</v>
      </c>
      <c r="E318" t="s">
        <v>14112</v>
      </c>
    </row>
    <row r="319" spans="1:5" x14ac:dyDescent="0.2">
      <c r="A319" t="s">
        <v>18313</v>
      </c>
      <c r="B319" t="s">
        <v>17869</v>
      </c>
      <c r="C319" t="s">
        <v>17872</v>
      </c>
      <c r="D319" t="s">
        <v>13821</v>
      </c>
      <c r="E319" t="s">
        <v>14127</v>
      </c>
    </row>
    <row r="320" spans="1:5" x14ac:dyDescent="0.2">
      <c r="A320" t="s">
        <v>18314</v>
      </c>
      <c r="B320" t="s">
        <v>17869</v>
      </c>
      <c r="C320" t="s">
        <v>17873</v>
      </c>
      <c r="D320" t="s">
        <v>13821</v>
      </c>
      <c r="E320" t="s">
        <v>14013</v>
      </c>
    </row>
    <row r="321" spans="1:5" x14ac:dyDescent="0.2">
      <c r="A321" t="s">
        <v>18315</v>
      </c>
      <c r="B321" t="s">
        <v>17869</v>
      </c>
      <c r="C321" t="s">
        <v>17874</v>
      </c>
      <c r="D321" t="s">
        <v>13821</v>
      </c>
      <c r="E321" t="s">
        <v>14144</v>
      </c>
    </row>
    <row r="322" spans="1:5" x14ac:dyDescent="0.2">
      <c r="A322" t="s">
        <v>18316</v>
      </c>
      <c r="B322" t="s">
        <v>17869</v>
      </c>
      <c r="C322" t="s">
        <v>17937</v>
      </c>
      <c r="D322" t="s">
        <v>13821</v>
      </c>
      <c r="E322" t="s">
        <v>14259</v>
      </c>
    </row>
    <row r="323" spans="1:5" x14ac:dyDescent="0.2">
      <c r="A323" t="s">
        <v>18422</v>
      </c>
      <c r="B323" t="s">
        <v>17869</v>
      </c>
      <c r="C323" t="s">
        <v>17871</v>
      </c>
      <c r="D323" t="s">
        <v>13862</v>
      </c>
      <c r="E323" t="s">
        <v>14218</v>
      </c>
    </row>
    <row r="324" spans="1:5" x14ac:dyDescent="0.2">
      <c r="A324" t="s">
        <v>18317</v>
      </c>
      <c r="B324" t="s">
        <v>14016</v>
      </c>
      <c r="C324" t="s">
        <v>17942</v>
      </c>
      <c r="D324" t="s">
        <v>13821</v>
      </c>
      <c r="E324" t="s">
        <v>14259</v>
      </c>
    </row>
    <row r="325" spans="1:5" x14ac:dyDescent="0.2">
      <c r="A325" t="s">
        <v>18318</v>
      </c>
      <c r="B325" t="s">
        <v>14016</v>
      </c>
      <c r="C325" t="s">
        <v>17668</v>
      </c>
      <c r="D325" t="s">
        <v>13821</v>
      </c>
      <c r="E325" t="s">
        <v>14190</v>
      </c>
    </row>
    <row r="326" spans="1:5" x14ac:dyDescent="0.2">
      <c r="A326" t="s">
        <v>18319</v>
      </c>
      <c r="B326" t="s">
        <v>14016</v>
      </c>
      <c r="C326" t="s">
        <v>17669</v>
      </c>
      <c r="D326" t="s">
        <v>13821</v>
      </c>
      <c r="E326" t="s">
        <v>14015</v>
      </c>
    </row>
    <row r="327" spans="1:5" x14ac:dyDescent="0.2">
      <c r="A327" t="s">
        <v>18320</v>
      </c>
      <c r="B327" t="s">
        <v>14016</v>
      </c>
      <c r="C327" t="s">
        <v>17670</v>
      </c>
      <c r="D327" t="s">
        <v>13821</v>
      </c>
      <c r="E327" t="s">
        <v>14063</v>
      </c>
    </row>
    <row r="328" spans="1:5" x14ac:dyDescent="0.2">
      <c r="A328" t="s">
        <v>18321</v>
      </c>
      <c r="B328" t="s">
        <v>14016</v>
      </c>
      <c r="C328" t="s">
        <v>17671</v>
      </c>
      <c r="D328" t="s">
        <v>13821</v>
      </c>
      <c r="E328" t="s">
        <v>14213</v>
      </c>
    </row>
    <row r="329" spans="1:5" x14ac:dyDescent="0.2">
      <c r="A329" t="s">
        <v>18470</v>
      </c>
      <c r="B329" t="s">
        <v>16503</v>
      </c>
      <c r="C329" t="s">
        <v>17875</v>
      </c>
      <c r="D329" t="s">
        <v>14167</v>
      </c>
      <c r="E329" t="s">
        <v>14275</v>
      </c>
    </row>
    <row r="330" spans="1:5" x14ac:dyDescent="0.2">
      <c r="A330" t="s">
        <v>18322</v>
      </c>
      <c r="B330" t="s">
        <v>13952</v>
      </c>
      <c r="C330" t="s">
        <v>17941</v>
      </c>
      <c r="D330" t="s">
        <v>13821</v>
      </c>
      <c r="E330" t="s">
        <v>18091</v>
      </c>
    </row>
    <row r="331" spans="1:5" x14ac:dyDescent="0.2">
      <c r="A331" t="s">
        <v>18323</v>
      </c>
      <c r="B331" t="s">
        <v>13952</v>
      </c>
      <c r="C331" t="s">
        <v>17905</v>
      </c>
      <c r="D331" t="s">
        <v>13821</v>
      </c>
      <c r="E331" t="s">
        <v>13951</v>
      </c>
    </row>
    <row r="332" spans="1:5" x14ac:dyDescent="0.2">
      <c r="A332" t="s">
        <v>18324</v>
      </c>
      <c r="B332" t="s">
        <v>13952</v>
      </c>
      <c r="C332" t="s">
        <v>17876</v>
      </c>
      <c r="D332" t="s">
        <v>13821</v>
      </c>
      <c r="E332" t="s">
        <v>13953</v>
      </c>
    </row>
    <row r="333" spans="1:5" x14ac:dyDescent="0.2">
      <c r="A333" t="s">
        <v>18423</v>
      </c>
      <c r="B333" t="s">
        <v>13952</v>
      </c>
      <c r="C333" t="s">
        <v>17576</v>
      </c>
      <c r="D333" t="s">
        <v>13862</v>
      </c>
      <c r="E333" t="s">
        <v>14246</v>
      </c>
    </row>
    <row r="334" spans="1:5" x14ac:dyDescent="0.2">
      <c r="A334" t="s">
        <v>18325</v>
      </c>
      <c r="B334" t="s">
        <v>13956</v>
      </c>
      <c r="C334" t="s">
        <v>17685</v>
      </c>
      <c r="D334" t="s">
        <v>13821</v>
      </c>
      <c r="E334" t="s">
        <v>13991</v>
      </c>
    </row>
    <row r="335" spans="1:5" x14ac:dyDescent="0.2">
      <c r="A335" t="s">
        <v>18326</v>
      </c>
      <c r="B335" t="s">
        <v>13956</v>
      </c>
      <c r="C335" t="s">
        <v>17686</v>
      </c>
      <c r="D335" t="s">
        <v>13821</v>
      </c>
      <c r="E335" t="s">
        <v>13955</v>
      </c>
    </row>
    <row r="336" spans="1:5" x14ac:dyDescent="0.2">
      <c r="A336" t="s">
        <v>18327</v>
      </c>
      <c r="B336" t="s">
        <v>13956</v>
      </c>
      <c r="C336" t="s">
        <v>17687</v>
      </c>
      <c r="D336" t="s">
        <v>13821</v>
      </c>
      <c r="E336" t="s">
        <v>13986</v>
      </c>
    </row>
    <row r="337" spans="1:5" x14ac:dyDescent="0.2">
      <c r="A337" t="s">
        <v>18328</v>
      </c>
      <c r="B337" t="s">
        <v>13956</v>
      </c>
      <c r="C337" t="s">
        <v>17688</v>
      </c>
      <c r="D337" t="s">
        <v>13821</v>
      </c>
      <c r="E337" t="s">
        <v>14079</v>
      </c>
    </row>
    <row r="338" spans="1:5" x14ac:dyDescent="0.2">
      <c r="A338" t="s">
        <v>18329</v>
      </c>
      <c r="B338" t="s">
        <v>13956</v>
      </c>
      <c r="C338" t="s">
        <v>17689</v>
      </c>
      <c r="D338" t="s">
        <v>13821</v>
      </c>
      <c r="E338" t="s">
        <v>14074</v>
      </c>
    </row>
    <row r="339" spans="1:5" x14ac:dyDescent="0.2">
      <c r="A339" t="s">
        <v>18330</v>
      </c>
      <c r="B339" t="s">
        <v>13956</v>
      </c>
      <c r="C339" t="s">
        <v>17690</v>
      </c>
      <c r="D339" t="s">
        <v>13821</v>
      </c>
      <c r="E339" t="s">
        <v>13957</v>
      </c>
    </row>
    <row r="340" spans="1:5" x14ac:dyDescent="0.2">
      <c r="A340" t="s">
        <v>18331</v>
      </c>
      <c r="B340" t="s">
        <v>16693</v>
      </c>
      <c r="C340" t="s">
        <v>17877</v>
      </c>
      <c r="D340" t="s">
        <v>13821</v>
      </c>
      <c r="E340" t="s">
        <v>14255</v>
      </c>
    </row>
    <row r="341" spans="1:5" x14ac:dyDescent="0.2">
      <c r="A341" t="s">
        <v>18332</v>
      </c>
      <c r="B341" t="s">
        <v>14186</v>
      </c>
      <c r="C341" t="s">
        <v>17881</v>
      </c>
      <c r="D341" t="s">
        <v>13821</v>
      </c>
      <c r="E341" t="s">
        <v>14185</v>
      </c>
    </row>
    <row r="342" spans="1:5" x14ac:dyDescent="0.2">
      <c r="A342" t="s">
        <v>18424</v>
      </c>
      <c r="B342" t="s">
        <v>13961</v>
      </c>
      <c r="C342" t="s">
        <v>17882</v>
      </c>
      <c r="D342" t="s">
        <v>13862</v>
      </c>
      <c r="E342" t="s">
        <v>13960</v>
      </c>
    </row>
    <row r="343" spans="1:5" x14ac:dyDescent="0.2">
      <c r="A343" t="s">
        <v>18425</v>
      </c>
      <c r="B343" t="s">
        <v>13961</v>
      </c>
      <c r="C343" t="s">
        <v>17883</v>
      </c>
      <c r="D343" t="s">
        <v>13862</v>
      </c>
      <c r="E343" t="s">
        <v>13962</v>
      </c>
    </row>
    <row r="344" spans="1:5" x14ac:dyDescent="0.2">
      <c r="A344" t="s">
        <v>18426</v>
      </c>
      <c r="B344" t="s">
        <v>16767</v>
      </c>
      <c r="C344" t="s">
        <v>17884</v>
      </c>
      <c r="D344" t="s">
        <v>13862</v>
      </c>
      <c r="E344" t="s">
        <v>14238</v>
      </c>
    </row>
    <row r="345" spans="1:5" x14ac:dyDescent="0.2">
      <c r="A345" t="s">
        <v>18333</v>
      </c>
      <c r="B345" t="s">
        <v>14045</v>
      </c>
      <c r="C345" t="s">
        <v>17691</v>
      </c>
      <c r="D345" t="s">
        <v>13821</v>
      </c>
      <c r="E345" t="s">
        <v>14192</v>
      </c>
    </row>
    <row r="346" spans="1:5" x14ac:dyDescent="0.2">
      <c r="A346" t="s">
        <v>18334</v>
      </c>
      <c r="B346" t="s">
        <v>14045</v>
      </c>
      <c r="C346" t="s">
        <v>17694</v>
      </c>
      <c r="D346" t="s">
        <v>13821</v>
      </c>
      <c r="E346" t="s">
        <v>14149</v>
      </c>
    </row>
    <row r="347" spans="1:5" x14ac:dyDescent="0.2">
      <c r="A347" t="s">
        <v>18335</v>
      </c>
      <c r="B347" t="s">
        <v>14045</v>
      </c>
      <c r="C347" t="s">
        <v>17695</v>
      </c>
      <c r="D347" t="s">
        <v>13821</v>
      </c>
      <c r="E347" t="s">
        <v>14226</v>
      </c>
    </row>
    <row r="348" spans="1:5" x14ac:dyDescent="0.2">
      <c r="A348" t="s">
        <v>18336</v>
      </c>
      <c r="B348" t="s">
        <v>14045</v>
      </c>
      <c r="C348" t="s">
        <v>17696</v>
      </c>
      <c r="D348" t="s">
        <v>13821</v>
      </c>
      <c r="E348" t="s">
        <v>14227</v>
      </c>
    </row>
    <row r="349" spans="1:5" x14ac:dyDescent="0.2">
      <c r="A349" t="s">
        <v>18337</v>
      </c>
      <c r="B349" t="s">
        <v>14045</v>
      </c>
      <c r="C349" t="s">
        <v>17697</v>
      </c>
      <c r="D349" t="s">
        <v>13821</v>
      </c>
      <c r="E349" t="s">
        <v>14239</v>
      </c>
    </row>
    <row r="350" spans="1:5" x14ac:dyDescent="0.2">
      <c r="A350" t="s">
        <v>18427</v>
      </c>
      <c r="B350" t="s">
        <v>14045</v>
      </c>
      <c r="C350" t="s">
        <v>17692</v>
      </c>
      <c r="D350" t="s">
        <v>13862</v>
      </c>
      <c r="E350" t="s">
        <v>14044</v>
      </c>
    </row>
    <row r="351" spans="1:5" x14ac:dyDescent="0.2">
      <c r="A351" t="s">
        <v>18428</v>
      </c>
      <c r="B351" t="s">
        <v>14045</v>
      </c>
      <c r="C351" t="s">
        <v>17693</v>
      </c>
      <c r="D351" t="s">
        <v>13862</v>
      </c>
      <c r="E351" t="s">
        <v>14221</v>
      </c>
    </row>
    <row r="352" spans="1:5" x14ac:dyDescent="0.2">
      <c r="A352" t="s">
        <v>18338</v>
      </c>
      <c r="B352" t="s">
        <v>14035</v>
      </c>
      <c r="C352" t="s">
        <v>17564</v>
      </c>
      <c r="D352" t="s">
        <v>13821</v>
      </c>
      <c r="E352" t="s">
        <v>14173</v>
      </c>
    </row>
    <row r="353" spans="1:5" x14ac:dyDescent="0.2">
      <c r="A353" t="s">
        <v>18339</v>
      </c>
      <c r="B353" t="s">
        <v>14035</v>
      </c>
      <c r="C353" t="s">
        <v>17574</v>
      </c>
      <c r="D353" t="s">
        <v>13821</v>
      </c>
      <c r="E353" t="s">
        <v>14231</v>
      </c>
    </row>
    <row r="354" spans="1:5" x14ac:dyDescent="0.2">
      <c r="A354" t="s">
        <v>18340</v>
      </c>
      <c r="B354" t="s">
        <v>14035</v>
      </c>
      <c r="C354" t="s">
        <v>17566</v>
      </c>
      <c r="D354" t="s">
        <v>13821</v>
      </c>
      <c r="E354" t="s">
        <v>14159</v>
      </c>
    </row>
    <row r="355" spans="1:5" x14ac:dyDescent="0.2">
      <c r="A355" t="s">
        <v>18341</v>
      </c>
      <c r="B355" t="s">
        <v>14035</v>
      </c>
      <c r="C355" t="s">
        <v>17567</v>
      </c>
      <c r="D355" t="s">
        <v>13821</v>
      </c>
      <c r="E355" t="s">
        <v>14174</v>
      </c>
    </row>
    <row r="356" spans="1:5" x14ac:dyDescent="0.2">
      <c r="A356" t="s">
        <v>18342</v>
      </c>
      <c r="B356" t="s">
        <v>14035</v>
      </c>
      <c r="C356" t="s">
        <v>17568</v>
      </c>
      <c r="D356" t="s">
        <v>13821</v>
      </c>
      <c r="E356" t="s">
        <v>14034</v>
      </c>
    </row>
    <row r="357" spans="1:5" x14ac:dyDescent="0.2">
      <c r="A357" t="s">
        <v>18343</v>
      </c>
      <c r="B357" t="s">
        <v>14035</v>
      </c>
      <c r="C357" t="s">
        <v>17569</v>
      </c>
      <c r="D357" t="s">
        <v>13821</v>
      </c>
      <c r="E357" t="s">
        <v>14109</v>
      </c>
    </row>
    <row r="358" spans="1:5" x14ac:dyDescent="0.2">
      <c r="A358" t="s">
        <v>18344</v>
      </c>
      <c r="B358" t="s">
        <v>14035</v>
      </c>
      <c r="C358" t="s">
        <v>17570</v>
      </c>
      <c r="D358" t="s">
        <v>13821</v>
      </c>
      <c r="E358" t="s">
        <v>14141</v>
      </c>
    </row>
    <row r="359" spans="1:5" x14ac:dyDescent="0.2">
      <c r="A359" t="s">
        <v>18345</v>
      </c>
      <c r="B359" t="s">
        <v>14035</v>
      </c>
      <c r="C359" t="s">
        <v>17571</v>
      </c>
      <c r="D359" t="s">
        <v>13821</v>
      </c>
      <c r="E359" t="s">
        <v>14181</v>
      </c>
    </row>
    <row r="360" spans="1:5" x14ac:dyDescent="0.2">
      <c r="A360" t="s">
        <v>18346</v>
      </c>
      <c r="B360" t="s">
        <v>14035</v>
      </c>
      <c r="C360" t="s">
        <v>17572</v>
      </c>
      <c r="D360" t="s">
        <v>13821</v>
      </c>
      <c r="E360" t="s">
        <v>14251</v>
      </c>
    </row>
    <row r="361" spans="1:5" x14ac:dyDescent="0.2">
      <c r="A361" t="s">
        <v>18347</v>
      </c>
      <c r="B361" t="s">
        <v>14035</v>
      </c>
      <c r="C361" t="s">
        <v>17933</v>
      </c>
      <c r="D361" t="s">
        <v>13821</v>
      </c>
      <c r="E361" t="s">
        <v>14258</v>
      </c>
    </row>
    <row r="362" spans="1:5" x14ac:dyDescent="0.2">
      <c r="A362" t="s">
        <v>18429</v>
      </c>
      <c r="B362" t="s">
        <v>14035</v>
      </c>
      <c r="C362" t="s">
        <v>17565</v>
      </c>
      <c r="D362" t="s">
        <v>13862</v>
      </c>
      <c r="E362" t="s">
        <v>14233</v>
      </c>
    </row>
    <row r="363" spans="1:5" x14ac:dyDescent="0.2">
      <c r="A363" t="s">
        <v>18430</v>
      </c>
      <c r="B363" t="s">
        <v>14035</v>
      </c>
      <c r="C363" t="s">
        <v>17573</v>
      </c>
      <c r="D363" t="s">
        <v>13862</v>
      </c>
      <c r="E363" t="s">
        <v>14108</v>
      </c>
    </row>
    <row r="364" spans="1:5" x14ac:dyDescent="0.2">
      <c r="A364" t="s">
        <v>18348</v>
      </c>
      <c r="B364" t="s">
        <v>13964</v>
      </c>
      <c r="C364" t="s">
        <v>17634</v>
      </c>
      <c r="D364" t="s">
        <v>13821</v>
      </c>
      <c r="E364" t="s">
        <v>13963</v>
      </c>
    </row>
    <row r="365" spans="1:5" x14ac:dyDescent="0.2">
      <c r="A365" t="s">
        <v>18349</v>
      </c>
      <c r="B365" t="s">
        <v>13964</v>
      </c>
      <c r="C365" t="s">
        <v>17635</v>
      </c>
      <c r="D365" t="s">
        <v>13821</v>
      </c>
      <c r="E365" t="s">
        <v>14153</v>
      </c>
    </row>
    <row r="366" spans="1:5" x14ac:dyDescent="0.2">
      <c r="A366" t="s">
        <v>18350</v>
      </c>
      <c r="B366" t="s">
        <v>13964</v>
      </c>
      <c r="C366" t="s">
        <v>17636</v>
      </c>
      <c r="D366" t="s">
        <v>13821</v>
      </c>
      <c r="E366" t="s">
        <v>14058</v>
      </c>
    </row>
    <row r="367" spans="1:5" x14ac:dyDescent="0.2">
      <c r="A367" t="s">
        <v>18351</v>
      </c>
      <c r="B367" t="s">
        <v>13964</v>
      </c>
      <c r="C367" t="s">
        <v>17637</v>
      </c>
      <c r="D367" t="s">
        <v>13821</v>
      </c>
      <c r="E367" t="s">
        <v>13988</v>
      </c>
    </row>
    <row r="368" spans="1:5" x14ac:dyDescent="0.2">
      <c r="A368" t="s">
        <v>18352</v>
      </c>
      <c r="B368" t="s">
        <v>13964</v>
      </c>
      <c r="C368" t="s">
        <v>17638</v>
      </c>
      <c r="D368" t="s">
        <v>13821</v>
      </c>
      <c r="E368" t="s">
        <v>14004</v>
      </c>
    </row>
    <row r="369" spans="1:5" x14ac:dyDescent="0.2">
      <c r="A369" t="s">
        <v>18353</v>
      </c>
      <c r="B369" t="s">
        <v>13964</v>
      </c>
      <c r="C369" t="s">
        <v>17633</v>
      </c>
      <c r="D369" t="s">
        <v>13821</v>
      </c>
      <c r="E369" t="s">
        <v>14204</v>
      </c>
    </row>
    <row r="370" spans="1:5" x14ac:dyDescent="0.2">
      <c r="A370" t="s">
        <v>18354</v>
      </c>
      <c r="B370" t="s">
        <v>13964</v>
      </c>
      <c r="C370" t="s">
        <v>17639</v>
      </c>
      <c r="D370" t="s">
        <v>13821</v>
      </c>
      <c r="E370" t="s">
        <v>14053</v>
      </c>
    </row>
    <row r="371" spans="1:5" x14ac:dyDescent="0.2">
      <c r="A371" t="s">
        <v>18355</v>
      </c>
      <c r="B371" t="s">
        <v>13964</v>
      </c>
      <c r="C371" t="s">
        <v>17640</v>
      </c>
      <c r="D371" t="s">
        <v>13821</v>
      </c>
      <c r="E371" t="s">
        <v>14056</v>
      </c>
    </row>
    <row r="372" spans="1:5" x14ac:dyDescent="0.2">
      <c r="A372" t="s">
        <v>18356</v>
      </c>
      <c r="B372" t="s">
        <v>13964</v>
      </c>
      <c r="C372" t="s">
        <v>17641</v>
      </c>
      <c r="D372" t="s">
        <v>13821</v>
      </c>
      <c r="E372" t="s">
        <v>14110</v>
      </c>
    </row>
    <row r="373" spans="1:5" x14ac:dyDescent="0.2">
      <c r="A373" t="s">
        <v>18357</v>
      </c>
      <c r="B373" t="s">
        <v>13964</v>
      </c>
      <c r="C373" t="s">
        <v>17642</v>
      </c>
      <c r="D373" t="s">
        <v>13821</v>
      </c>
      <c r="E373" t="s">
        <v>14017</v>
      </c>
    </row>
    <row r="374" spans="1:5" x14ac:dyDescent="0.2">
      <c r="A374" t="s">
        <v>18358</v>
      </c>
      <c r="B374" t="s">
        <v>13964</v>
      </c>
      <c r="C374" t="s">
        <v>17643</v>
      </c>
      <c r="D374" t="s">
        <v>13821</v>
      </c>
      <c r="E374" t="s">
        <v>14142</v>
      </c>
    </row>
    <row r="375" spans="1:5" x14ac:dyDescent="0.2">
      <c r="A375" t="s">
        <v>18359</v>
      </c>
      <c r="B375" t="s">
        <v>13964</v>
      </c>
      <c r="C375" t="s">
        <v>17644</v>
      </c>
      <c r="D375" t="s">
        <v>13821</v>
      </c>
      <c r="E375" t="s">
        <v>14240</v>
      </c>
    </row>
    <row r="376" spans="1:5" x14ac:dyDescent="0.2">
      <c r="A376" t="s">
        <v>18360</v>
      </c>
      <c r="B376" t="s">
        <v>13964</v>
      </c>
      <c r="C376" t="s">
        <v>17645</v>
      </c>
      <c r="D376" t="s">
        <v>13821</v>
      </c>
      <c r="E376" t="s">
        <v>14046</v>
      </c>
    </row>
    <row r="377" spans="1:5" x14ac:dyDescent="0.2">
      <c r="A377" t="s">
        <v>18361</v>
      </c>
      <c r="B377" t="s">
        <v>13966</v>
      </c>
      <c r="C377" t="s">
        <v>17935</v>
      </c>
      <c r="D377" t="s">
        <v>13821</v>
      </c>
      <c r="E377" t="s">
        <v>14209</v>
      </c>
    </row>
    <row r="378" spans="1:5" x14ac:dyDescent="0.2">
      <c r="A378" t="s">
        <v>18362</v>
      </c>
      <c r="B378" t="s">
        <v>13966</v>
      </c>
      <c r="C378" t="s">
        <v>17906</v>
      </c>
      <c r="D378" t="s">
        <v>13821</v>
      </c>
      <c r="E378" t="s">
        <v>13965</v>
      </c>
    </row>
    <row r="379" spans="1:5" x14ac:dyDescent="0.2">
      <c r="A379" t="s">
        <v>18363</v>
      </c>
      <c r="B379" t="s">
        <v>13966</v>
      </c>
      <c r="C379" t="s">
        <v>17674</v>
      </c>
      <c r="D379" t="s">
        <v>13821</v>
      </c>
      <c r="E379" t="s">
        <v>13967</v>
      </c>
    </row>
    <row r="380" spans="1:5" x14ac:dyDescent="0.2">
      <c r="A380" t="s">
        <v>18364</v>
      </c>
      <c r="B380" t="s">
        <v>13966</v>
      </c>
      <c r="C380" t="s">
        <v>17675</v>
      </c>
      <c r="D380" t="s">
        <v>13821</v>
      </c>
      <c r="E380" t="s">
        <v>14184</v>
      </c>
    </row>
    <row r="381" spans="1:5" x14ac:dyDescent="0.2">
      <c r="A381" t="s">
        <v>18365</v>
      </c>
      <c r="B381" t="s">
        <v>13966</v>
      </c>
      <c r="C381" t="s">
        <v>17676</v>
      </c>
      <c r="D381" t="s">
        <v>13821</v>
      </c>
      <c r="E381" t="s">
        <v>13968</v>
      </c>
    </row>
    <row r="382" spans="1:5" x14ac:dyDescent="0.2">
      <c r="A382" t="s">
        <v>18366</v>
      </c>
      <c r="B382" t="s">
        <v>13966</v>
      </c>
      <c r="C382" t="s">
        <v>17677</v>
      </c>
      <c r="D382" t="s">
        <v>13821</v>
      </c>
      <c r="E382" t="s">
        <v>13969</v>
      </c>
    </row>
    <row r="383" spans="1:5" x14ac:dyDescent="0.2">
      <c r="A383" t="s">
        <v>18367</v>
      </c>
      <c r="B383" t="s">
        <v>13966</v>
      </c>
      <c r="C383" t="s">
        <v>17672</v>
      </c>
      <c r="D383" t="s">
        <v>13821</v>
      </c>
      <c r="E383" t="s">
        <v>14027</v>
      </c>
    </row>
    <row r="384" spans="1:5" x14ac:dyDescent="0.2">
      <c r="A384" t="s">
        <v>18368</v>
      </c>
      <c r="B384" t="s">
        <v>13966</v>
      </c>
      <c r="C384" t="s">
        <v>17943</v>
      </c>
      <c r="D384" t="s">
        <v>13821</v>
      </c>
      <c r="E384" t="s">
        <v>14247</v>
      </c>
    </row>
    <row r="385" spans="1:5" x14ac:dyDescent="0.2">
      <c r="A385" t="s">
        <v>18369</v>
      </c>
      <c r="B385" t="s">
        <v>13966</v>
      </c>
      <c r="C385" t="s">
        <v>17678</v>
      </c>
      <c r="D385" t="s">
        <v>13821</v>
      </c>
      <c r="E385" t="s">
        <v>14114</v>
      </c>
    </row>
    <row r="386" spans="1:5" x14ac:dyDescent="0.2">
      <c r="A386" t="s">
        <v>18370</v>
      </c>
      <c r="B386" t="s">
        <v>13966</v>
      </c>
      <c r="C386" t="s">
        <v>17679</v>
      </c>
      <c r="D386" t="s">
        <v>13821</v>
      </c>
      <c r="E386" t="s">
        <v>14010</v>
      </c>
    </row>
    <row r="387" spans="1:5" x14ac:dyDescent="0.2">
      <c r="A387" t="s">
        <v>18371</v>
      </c>
      <c r="B387" t="s">
        <v>13966</v>
      </c>
      <c r="C387" t="s">
        <v>17680</v>
      </c>
      <c r="D387" t="s">
        <v>13821</v>
      </c>
      <c r="E387" t="s">
        <v>13971</v>
      </c>
    </row>
    <row r="388" spans="1:5" x14ac:dyDescent="0.2">
      <c r="A388" t="s">
        <v>18372</v>
      </c>
      <c r="B388" t="s">
        <v>13966</v>
      </c>
      <c r="C388" t="s">
        <v>17673</v>
      </c>
      <c r="D388" t="s">
        <v>13821</v>
      </c>
      <c r="E388" t="s">
        <v>13972</v>
      </c>
    </row>
    <row r="389" spans="1:5" x14ac:dyDescent="0.2">
      <c r="A389" t="s">
        <v>18373</v>
      </c>
      <c r="B389" t="s">
        <v>13966</v>
      </c>
      <c r="C389" t="s">
        <v>17681</v>
      </c>
      <c r="D389" t="s">
        <v>13821</v>
      </c>
      <c r="E389" t="s">
        <v>13970</v>
      </c>
    </row>
    <row r="390" spans="1:5" x14ac:dyDescent="0.2">
      <c r="A390" t="s">
        <v>18374</v>
      </c>
      <c r="B390" t="s">
        <v>13966</v>
      </c>
      <c r="C390" t="s">
        <v>17682</v>
      </c>
      <c r="D390" t="s">
        <v>13821</v>
      </c>
      <c r="E390" t="s">
        <v>13995</v>
      </c>
    </row>
    <row r="391" spans="1:5" x14ac:dyDescent="0.2">
      <c r="A391" t="s">
        <v>18471</v>
      </c>
      <c r="B391" t="s">
        <v>14301</v>
      </c>
      <c r="C391" t="s">
        <v>17885</v>
      </c>
      <c r="D391" t="s">
        <v>14167</v>
      </c>
      <c r="E391" t="s">
        <v>14300</v>
      </c>
    </row>
    <row r="392" spans="1:5" x14ac:dyDescent="0.2">
      <c r="A392" t="s">
        <v>18375</v>
      </c>
      <c r="B392" t="s">
        <v>13975</v>
      </c>
      <c r="C392" t="s">
        <v>17830</v>
      </c>
      <c r="D392" t="s">
        <v>13821</v>
      </c>
      <c r="E392" t="s">
        <v>14026</v>
      </c>
    </row>
    <row r="393" spans="1:5" x14ac:dyDescent="0.2">
      <c r="A393" t="s">
        <v>18376</v>
      </c>
      <c r="B393" t="s">
        <v>13975</v>
      </c>
      <c r="C393" t="s">
        <v>17562</v>
      </c>
      <c r="D393" t="s">
        <v>13821</v>
      </c>
      <c r="E393" t="s">
        <v>14054</v>
      </c>
    </row>
    <row r="394" spans="1:5" x14ac:dyDescent="0.2">
      <c r="A394" t="s">
        <v>18431</v>
      </c>
      <c r="B394" t="s">
        <v>13975</v>
      </c>
      <c r="C394" t="s">
        <v>17560</v>
      </c>
      <c r="D394" t="s">
        <v>13862</v>
      </c>
      <c r="E394" t="s">
        <v>14111</v>
      </c>
    </row>
    <row r="395" spans="1:5" x14ac:dyDescent="0.2">
      <c r="A395" t="s">
        <v>18432</v>
      </c>
      <c r="B395" t="s">
        <v>13975</v>
      </c>
      <c r="C395" t="s">
        <v>17561</v>
      </c>
      <c r="D395" t="s">
        <v>13862</v>
      </c>
      <c r="E395" t="s">
        <v>13974</v>
      </c>
    </row>
    <row r="396" spans="1:5" x14ac:dyDescent="0.2">
      <c r="A396" t="s">
        <v>18433</v>
      </c>
      <c r="B396" t="s">
        <v>13975</v>
      </c>
      <c r="C396" t="s">
        <v>17907</v>
      </c>
      <c r="D396" t="s">
        <v>13862</v>
      </c>
      <c r="E396" t="s">
        <v>13976</v>
      </c>
    </row>
    <row r="397" spans="1:5" x14ac:dyDescent="0.2">
      <c r="A397" t="s">
        <v>18075</v>
      </c>
      <c r="B397" t="s">
        <v>13975</v>
      </c>
      <c r="C397" t="s">
        <v>17563</v>
      </c>
      <c r="D397" t="s">
        <v>13862</v>
      </c>
      <c r="E397" t="s">
        <v>14143</v>
      </c>
    </row>
    <row r="398" spans="1:5" x14ac:dyDescent="0.2">
      <c r="A398" t="s">
        <v>18377</v>
      </c>
      <c r="B398" t="s">
        <v>13998</v>
      </c>
      <c r="C398" t="s">
        <v>17577</v>
      </c>
      <c r="D398" t="s">
        <v>13821</v>
      </c>
      <c r="E398" t="s">
        <v>13997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69"/>
  <sheetViews>
    <sheetView showGridLines="0" showZeros="0" zoomScaleNormal="100" workbookViewId="0">
      <selection activeCell="C2" sqref="C2:G2"/>
    </sheetView>
  </sheetViews>
  <sheetFormatPr defaultColWidth="9.140625" defaultRowHeight="11.25" x14ac:dyDescent="0.2"/>
  <cols>
    <col min="1" max="1" width="19.140625" style="27" bestFit="1" customWidth="1"/>
    <col min="2" max="2" width="15" style="27" bestFit="1" customWidth="1"/>
    <col min="3" max="3" width="14.28515625" style="27" bestFit="1" customWidth="1"/>
    <col min="4" max="4" width="8.7109375" style="27" bestFit="1" customWidth="1"/>
    <col min="5" max="5" width="7" style="27" bestFit="1" customWidth="1"/>
    <col min="6" max="6" width="7.140625" style="27" bestFit="1" customWidth="1"/>
    <col min="7" max="7" width="6.7109375" style="27" bestFit="1" customWidth="1"/>
    <col min="8" max="8" width="11.85546875" style="27" bestFit="1" customWidth="1"/>
    <col min="9" max="9" width="9.42578125" style="27" bestFit="1" customWidth="1"/>
    <col min="10" max="10" width="8.140625" style="27" bestFit="1" customWidth="1"/>
    <col min="11" max="11" width="8.42578125" style="27" bestFit="1" customWidth="1"/>
    <col min="12" max="12" width="8.7109375" style="27" bestFit="1" customWidth="1"/>
    <col min="13" max="13" width="8.140625" style="27" bestFit="1" customWidth="1"/>
    <col min="14" max="14" width="7.42578125" style="27" bestFit="1" customWidth="1"/>
    <col min="15" max="15" width="3.5703125" style="27" bestFit="1" customWidth="1"/>
    <col min="16" max="16" width="8.7109375" style="27" bestFit="1" customWidth="1"/>
    <col min="17" max="17" width="9.140625" style="27"/>
    <col min="18" max="18" width="7.85546875" style="27" bestFit="1" customWidth="1"/>
    <col min="19" max="16384" width="9.140625" style="27"/>
  </cols>
  <sheetData>
    <row r="1" spans="1:18" x14ac:dyDescent="0.2">
      <c r="A1" s="192" t="s">
        <v>14318</v>
      </c>
      <c r="B1" s="193"/>
      <c r="C1" s="193"/>
      <c r="D1" s="193"/>
      <c r="E1" s="193"/>
      <c r="F1" s="193"/>
      <c r="G1" s="194"/>
    </row>
    <row r="2" spans="1:18" x14ac:dyDescent="0.2">
      <c r="A2" s="48" t="s">
        <v>13758</v>
      </c>
      <c r="B2" s="65">
        <f>IF(ISBLANK('2'!C2),,VLOOKUP('2'!C2,User_Nm_Table[],2,FALSE))</f>
        <v>0</v>
      </c>
      <c r="C2" s="214"/>
      <c r="D2" s="215"/>
      <c r="E2" s="215"/>
      <c r="F2" s="215"/>
      <c r="G2" s="216"/>
      <c r="H2" s="19"/>
      <c r="I2" s="19"/>
      <c r="J2" s="19"/>
      <c r="K2" s="19"/>
      <c r="L2" s="19"/>
      <c r="M2" s="19"/>
      <c r="N2" s="19"/>
      <c r="O2" s="19"/>
      <c r="P2" s="19"/>
    </row>
    <row r="3" spans="1:18" x14ac:dyDescent="0.2">
      <c r="A3" s="48" t="s">
        <v>13760</v>
      </c>
      <c r="B3" s="208"/>
      <c r="C3" s="208"/>
      <c r="D3" s="208"/>
      <c r="E3" s="208"/>
      <c r="F3" s="208"/>
      <c r="G3" s="209"/>
      <c r="H3" s="19"/>
      <c r="I3" s="19"/>
      <c r="J3" s="19"/>
      <c r="K3" s="19"/>
      <c r="L3" s="19"/>
      <c r="M3" s="19"/>
      <c r="N3" s="19"/>
      <c r="O3" s="19"/>
      <c r="P3" s="19"/>
    </row>
    <row r="4" spans="1:18" x14ac:dyDescent="0.2">
      <c r="A4" s="48" t="s">
        <v>14320</v>
      </c>
      <c r="B4" s="210">
        <f ca="1">TODAY()</f>
        <v>44386</v>
      </c>
      <c r="C4" s="210"/>
      <c r="D4" s="210"/>
      <c r="E4" s="210"/>
      <c r="F4" s="210"/>
      <c r="G4" s="211"/>
      <c r="H4" s="19"/>
      <c r="I4" s="19"/>
      <c r="J4" s="19"/>
      <c r="K4" s="19"/>
      <c r="L4" s="19"/>
      <c r="M4" s="19"/>
      <c r="N4" s="19"/>
      <c r="O4" s="19"/>
      <c r="P4" s="19"/>
    </row>
    <row r="5" spans="1:18" x14ac:dyDescent="0.2">
      <c r="A5" s="48" t="s">
        <v>17149</v>
      </c>
      <c r="B5" s="202"/>
      <c r="C5" s="202"/>
      <c r="D5" s="202"/>
      <c r="E5" s="202"/>
      <c r="F5" s="202"/>
      <c r="G5" s="203"/>
      <c r="H5" s="19"/>
      <c r="I5" s="19"/>
      <c r="J5" s="19"/>
      <c r="K5" s="19"/>
      <c r="L5" s="19"/>
      <c r="M5" s="19"/>
      <c r="N5" s="19"/>
      <c r="O5" s="19"/>
      <c r="P5" s="19"/>
    </row>
    <row r="6" spans="1:18" x14ac:dyDescent="0.2">
      <c r="A6" s="48" t="s">
        <v>13761</v>
      </c>
      <c r="B6" s="65" t="str">
        <f>IF(C6="","",VLOOKUP(C6,User_Nm_Table[],2,FALSE))</f>
        <v/>
      </c>
      <c r="C6" s="204"/>
      <c r="D6" s="204"/>
      <c r="E6" s="204"/>
      <c r="F6" s="204"/>
      <c r="G6" s="205"/>
      <c r="H6" s="19"/>
      <c r="I6" s="19"/>
      <c r="J6" s="19"/>
      <c r="K6" s="19"/>
      <c r="L6" s="19"/>
      <c r="M6" s="19"/>
      <c r="N6" s="19"/>
      <c r="O6" s="19"/>
      <c r="P6" s="19"/>
    </row>
    <row r="7" spans="1:18" x14ac:dyDescent="0.2">
      <c r="A7" s="48" t="s">
        <v>13762</v>
      </c>
      <c r="B7" s="65" t="str">
        <f>IF(C7="","",VLOOKUP('2'!C7,Table_tbl_ProdcrSupp[],2,FALSE))</f>
        <v/>
      </c>
      <c r="C7" s="204"/>
      <c r="D7" s="204"/>
      <c r="E7" s="204"/>
      <c r="F7" s="204"/>
      <c r="G7" s="205"/>
      <c r="H7" s="19"/>
      <c r="I7" s="19"/>
      <c r="J7" s="19"/>
      <c r="K7" s="19"/>
      <c r="L7" s="19"/>
      <c r="M7" s="19"/>
      <c r="N7" s="19"/>
      <c r="O7" s="19"/>
      <c r="P7" s="19"/>
    </row>
    <row r="8" spans="1:18" x14ac:dyDescent="0.2">
      <c r="A8" s="48" t="s">
        <v>13763</v>
      </c>
      <c r="B8" s="204"/>
      <c r="C8" s="204"/>
      <c r="D8" s="204"/>
      <c r="E8" s="204"/>
      <c r="F8" s="204"/>
      <c r="G8" s="205"/>
      <c r="H8" s="19"/>
      <c r="I8" s="19"/>
      <c r="J8" s="19"/>
      <c r="K8" s="19"/>
      <c r="L8" s="19"/>
      <c r="M8" s="19"/>
      <c r="N8" s="19"/>
      <c r="O8" s="19"/>
      <c r="P8" s="19"/>
    </row>
    <row r="9" spans="1:18" ht="12" thickBot="1" x14ac:dyDescent="0.25">
      <c r="A9" s="49" t="s">
        <v>13764</v>
      </c>
      <c r="B9" s="90" t="str">
        <f>IF(C7="","",VLOOKUP(C9,Table_tbl_GeogArea[],2,FALSE))</f>
        <v/>
      </c>
      <c r="C9" s="212"/>
      <c r="D9" s="212"/>
      <c r="E9" s="212"/>
      <c r="F9" s="212"/>
      <c r="G9" s="213"/>
      <c r="H9" s="19"/>
      <c r="I9" s="19"/>
      <c r="J9" s="19"/>
      <c r="K9" s="19"/>
      <c r="L9" s="19"/>
      <c r="M9" s="19"/>
      <c r="N9" s="19"/>
      <c r="O9" s="19"/>
      <c r="P9" s="19"/>
    </row>
    <row r="10" spans="1:18" ht="12" thickBot="1" x14ac:dyDescent="0.25">
      <c r="C10" s="19"/>
      <c r="D10" s="19"/>
      <c r="E10" s="19"/>
      <c r="F10" s="19"/>
      <c r="G10" s="19"/>
      <c r="H10" s="19"/>
      <c r="I10" s="19"/>
      <c r="J10" s="19"/>
      <c r="K10" s="19"/>
      <c r="L10" s="19"/>
      <c r="M10" s="19"/>
      <c r="N10" s="19"/>
      <c r="O10" s="19"/>
      <c r="P10" s="19"/>
      <c r="Q10" s="19"/>
    </row>
    <row r="11" spans="1:18" s="23" customFormat="1" x14ac:dyDescent="0.2">
      <c r="A11" s="192" t="s">
        <v>14313</v>
      </c>
      <c r="B11" s="193"/>
      <c r="C11" s="193"/>
      <c r="D11" s="194"/>
      <c r="E11" s="19"/>
      <c r="F11" s="19"/>
      <c r="G11" s="19"/>
      <c r="H11" s="19"/>
      <c r="I11" s="19"/>
      <c r="J11" s="19"/>
      <c r="K11" s="19"/>
      <c r="L11" s="19"/>
      <c r="M11" s="19"/>
      <c r="N11" s="19"/>
      <c r="O11" s="19"/>
      <c r="P11" s="19"/>
      <c r="Q11" s="19"/>
    </row>
    <row r="12" spans="1:18" s="23" customFormat="1" ht="22.5" x14ac:dyDescent="0.2">
      <c r="A12" s="20" t="s">
        <v>14319</v>
      </c>
      <c r="B12" s="65" t="str">
        <f>IF(C12="","",VLOOKUP(C12,User_Nm_Table[],2,FALSE))</f>
        <v/>
      </c>
      <c r="C12" s="204"/>
      <c r="D12" s="205"/>
      <c r="E12" s="19"/>
      <c r="F12" s="19"/>
      <c r="G12" s="19"/>
      <c r="H12" s="19"/>
      <c r="I12" s="19"/>
      <c r="J12" s="19"/>
      <c r="K12" s="19"/>
      <c r="L12" s="19"/>
      <c r="M12" s="19"/>
      <c r="N12" s="19"/>
      <c r="O12" s="19"/>
      <c r="P12" s="19"/>
      <c r="Q12" s="19"/>
      <c r="R12" s="19"/>
    </row>
    <row r="13" spans="1:18" s="23" customFormat="1" x14ac:dyDescent="0.2">
      <c r="A13" s="20" t="s">
        <v>13791</v>
      </c>
      <c r="B13" s="206"/>
      <c r="C13" s="206"/>
      <c r="D13" s="207"/>
      <c r="E13" s="19"/>
      <c r="F13" s="19"/>
      <c r="G13" s="19"/>
      <c r="H13" s="19"/>
      <c r="I13" s="19"/>
      <c r="J13" s="19"/>
      <c r="K13" s="19"/>
      <c r="L13" s="19"/>
      <c r="M13" s="19"/>
      <c r="N13" s="19"/>
      <c r="O13" s="19"/>
      <c r="P13" s="19"/>
      <c r="Q13" s="19"/>
      <c r="R13" s="19"/>
    </row>
    <row r="14" spans="1:18" s="23" customFormat="1" ht="12" thickBot="1" x14ac:dyDescent="0.25">
      <c r="A14" s="57" t="s">
        <v>13790</v>
      </c>
      <c r="B14" s="200"/>
      <c r="C14" s="200"/>
      <c r="D14" s="201"/>
      <c r="E14" s="19"/>
      <c r="F14" s="19"/>
      <c r="G14" s="19"/>
      <c r="H14" s="19"/>
      <c r="I14" s="19"/>
      <c r="J14" s="19"/>
      <c r="K14" s="19"/>
      <c r="L14" s="19"/>
      <c r="M14" s="19"/>
      <c r="N14" s="19"/>
      <c r="O14" s="19"/>
      <c r="P14" s="19"/>
      <c r="Q14" s="19"/>
      <c r="R14" s="19"/>
    </row>
    <row r="15" spans="1:18" s="23" customFormat="1" ht="12" thickBot="1" x14ac:dyDescent="0.25">
      <c r="A15" s="11"/>
      <c r="B15" s="11"/>
      <c r="C15" s="19"/>
      <c r="D15" s="19"/>
      <c r="E15" s="19"/>
      <c r="F15" s="19"/>
      <c r="G15" s="19"/>
      <c r="H15" s="19"/>
      <c r="I15" s="19"/>
      <c r="J15" s="19"/>
      <c r="K15" s="19"/>
      <c r="L15" s="19"/>
      <c r="M15" s="19"/>
      <c r="N15" s="19"/>
      <c r="O15" s="19"/>
      <c r="P15" s="19"/>
      <c r="Q15" s="19"/>
    </row>
    <row r="16" spans="1:18" s="23" customFormat="1" x14ac:dyDescent="0.2">
      <c r="A16" s="192" t="s">
        <v>13789</v>
      </c>
      <c r="B16" s="193"/>
      <c r="C16" s="193"/>
      <c r="D16" s="193"/>
      <c r="E16" s="193"/>
      <c r="F16" s="193"/>
      <c r="G16" s="193"/>
      <c r="H16" s="193"/>
      <c r="I16" s="193"/>
      <c r="J16" s="194"/>
      <c r="K16" s="19"/>
      <c r="L16" s="19"/>
      <c r="M16" s="19"/>
      <c r="N16" s="19"/>
      <c r="O16" s="19"/>
      <c r="P16" s="19"/>
      <c r="Q16" s="19"/>
    </row>
    <row r="17" spans="1:19" s="23" customFormat="1" ht="22.5" x14ac:dyDescent="0.2">
      <c r="A17" s="195" t="s">
        <v>13788</v>
      </c>
      <c r="B17" s="196"/>
      <c r="C17" s="196"/>
      <c r="D17" s="196"/>
      <c r="E17" s="196"/>
      <c r="F17" s="196"/>
      <c r="G17" s="196"/>
      <c r="H17" s="91" t="s">
        <v>14388</v>
      </c>
      <c r="I17" s="91" t="s">
        <v>14386</v>
      </c>
      <c r="J17" s="102" t="s">
        <v>14387</v>
      </c>
      <c r="K17" s="19"/>
      <c r="L17" s="19"/>
      <c r="M17" s="19"/>
      <c r="N17" s="19"/>
      <c r="O17" s="19"/>
      <c r="P17" s="19"/>
      <c r="Q17" s="19"/>
      <c r="R17" s="19"/>
      <c r="S17" s="19"/>
    </row>
    <row r="18" spans="1:19" s="23" customFormat="1" ht="11.25" customHeight="1" x14ac:dyDescent="0.2">
      <c r="A18" s="99" t="str">
        <f>IF(B18="","",VLOOKUP($B18,Table_AggPits_1[],5,FALSE))</f>
        <v/>
      </c>
      <c r="B18" s="197"/>
      <c r="C18" s="198"/>
      <c r="D18" s="198"/>
      <c r="E18" s="198"/>
      <c r="F18" s="198"/>
      <c r="G18" s="199"/>
      <c r="H18" s="100"/>
      <c r="I18" s="51"/>
      <c r="J18" s="112"/>
      <c r="K18" s="19"/>
      <c r="L18" s="19"/>
      <c r="M18" s="19"/>
      <c r="N18" s="19"/>
      <c r="O18" s="19"/>
      <c r="P18" s="19"/>
      <c r="Q18" s="19"/>
      <c r="R18" s="19"/>
      <c r="S18" s="19"/>
    </row>
    <row r="19" spans="1:19" s="23" customFormat="1" ht="11.25" customHeight="1" x14ac:dyDescent="0.2">
      <c r="A19" s="99" t="str">
        <f>IF(B19="","",VLOOKUP($B19,Table_AggPits_1[],5,FALSE))</f>
        <v/>
      </c>
      <c r="B19" s="197"/>
      <c r="C19" s="198"/>
      <c r="D19" s="198"/>
      <c r="E19" s="198"/>
      <c r="F19" s="198"/>
      <c r="G19" s="199"/>
      <c r="H19" s="100"/>
      <c r="I19" s="51"/>
      <c r="J19" s="112"/>
      <c r="K19" s="19"/>
      <c r="L19" s="19"/>
      <c r="M19" s="19"/>
      <c r="N19" s="19"/>
      <c r="O19" s="19"/>
      <c r="P19" s="19"/>
      <c r="Q19" s="19"/>
      <c r="R19" s="19"/>
      <c r="S19" s="19"/>
    </row>
    <row r="20" spans="1:19" s="23" customFormat="1" ht="11.25" customHeight="1" x14ac:dyDescent="0.2">
      <c r="A20" s="99" t="str">
        <f>IF(B20="","",VLOOKUP($B20,Table_AggPits_1[],5,FALSE))</f>
        <v/>
      </c>
      <c r="B20" s="197"/>
      <c r="C20" s="198"/>
      <c r="D20" s="198"/>
      <c r="E20" s="198"/>
      <c r="F20" s="198"/>
      <c r="G20" s="199"/>
      <c r="H20" s="100"/>
      <c r="I20" s="51"/>
      <c r="J20" s="112"/>
      <c r="K20" s="19"/>
      <c r="L20" s="19"/>
      <c r="M20" s="19"/>
      <c r="N20" s="19"/>
      <c r="O20" s="19"/>
      <c r="P20" s="19"/>
      <c r="Q20" s="19"/>
      <c r="R20" s="19"/>
      <c r="S20" s="19"/>
    </row>
    <row r="21" spans="1:19" s="23" customFormat="1" ht="12" customHeight="1" thickBot="1" x14ac:dyDescent="0.25">
      <c r="A21" s="99" t="str">
        <f>IF(B21="","",VLOOKUP($B21,Table_AggPits_1[],5,FALSE))</f>
        <v/>
      </c>
      <c r="B21" s="197"/>
      <c r="C21" s="198"/>
      <c r="D21" s="198"/>
      <c r="E21" s="198"/>
      <c r="F21" s="198"/>
      <c r="G21" s="199"/>
      <c r="H21" s="101"/>
      <c r="I21" s="52"/>
      <c r="J21" s="113"/>
      <c r="K21" s="19"/>
      <c r="L21" s="19"/>
      <c r="M21" s="19"/>
      <c r="N21" s="19"/>
      <c r="O21" s="19"/>
      <c r="P21" s="19"/>
      <c r="Q21" s="19"/>
      <c r="R21" s="19"/>
      <c r="S21" s="19"/>
    </row>
    <row r="22" spans="1:19" s="23" customFormat="1" ht="12" thickBot="1" x14ac:dyDescent="0.25">
      <c r="A22" s="12"/>
      <c r="B22" s="12"/>
      <c r="C22" s="12"/>
      <c r="D22" s="12"/>
      <c r="E22" s="11"/>
      <c r="F22" s="11"/>
      <c r="G22" s="13"/>
      <c r="H22" s="13"/>
      <c r="I22" s="19"/>
      <c r="J22" s="19"/>
      <c r="K22" s="19"/>
      <c r="L22" s="19"/>
      <c r="M22" s="19"/>
      <c r="N22" s="19"/>
      <c r="O22" s="19"/>
      <c r="P22" s="19"/>
      <c r="Q22" s="19"/>
    </row>
    <row r="23" spans="1:19" s="23" customFormat="1" x14ac:dyDescent="0.2">
      <c r="A23" s="180" t="s">
        <v>13785</v>
      </c>
      <c r="B23" s="181"/>
      <c r="C23" s="181"/>
      <c r="D23" s="182"/>
      <c r="E23" s="19"/>
      <c r="F23" s="19"/>
      <c r="G23" s="19"/>
      <c r="H23" s="19"/>
      <c r="I23" s="19"/>
      <c r="J23" s="19"/>
      <c r="K23" s="19"/>
      <c r="L23" s="19"/>
      <c r="M23" s="19"/>
      <c r="N23" s="19"/>
      <c r="O23" s="19"/>
      <c r="P23" s="19"/>
      <c r="Q23" s="19"/>
    </row>
    <row r="24" spans="1:19" s="23" customFormat="1" x14ac:dyDescent="0.2">
      <c r="A24" s="195" t="s">
        <v>14311</v>
      </c>
      <c r="B24" s="196"/>
      <c r="C24" s="50" t="s">
        <v>14312</v>
      </c>
      <c r="D24" s="45" t="s">
        <v>13784</v>
      </c>
      <c r="E24" s="14"/>
      <c r="F24" s="14"/>
      <c r="G24" s="14"/>
      <c r="H24" s="11"/>
      <c r="I24" s="11"/>
      <c r="J24" s="19"/>
      <c r="K24" s="19"/>
      <c r="L24" s="19"/>
      <c r="M24" s="19"/>
      <c r="N24" s="19"/>
      <c r="O24" s="19"/>
      <c r="P24" s="19"/>
      <c r="Q24" s="19"/>
      <c r="R24" s="19"/>
    </row>
    <row r="25" spans="1:19" s="23" customFormat="1" x14ac:dyDescent="0.2">
      <c r="A25" s="185"/>
      <c r="B25" s="186"/>
      <c r="C25" s="18"/>
      <c r="D25" s="22"/>
      <c r="E25" s="11"/>
      <c r="F25" s="11"/>
      <c r="G25" s="11"/>
      <c r="H25" s="11"/>
      <c r="I25" s="11"/>
      <c r="J25" s="19"/>
      <c r="K25" s="19"/>
      <c r="L25" s="19"/>
      <c r="M25" s="19"/>
      <c r="N25" s="19"/>
      <c r="O25" s="19"/>
      <c r="P25" s="19"/>
      <c r="Q25" s="19"/>
      <c r="R25" s="19"/>
    </row>
    <row r="26" spans="1:19" s="23" customFormat="1" x14ac:dyDescent="0.2">
      <c r="A26" s="185"/>
      <c r="B26" s="186"/>
      <c r="C26" s="18"/>
      <c r="D26" s="22"/>
      <c r="E26" s="11"/>
      <c r="F26" s="11"/>
      <c r="G26" s="11"/>
      <c r="H26" s="11"/>
      <c r="I26" s="11"/>
      <c r="J26" s="19"/>
      <c r="K26" s="19"/>
      <c r="L26" s="19"/>
      <c r="M26" s="19"/>
      <c r="N26" s="19"/>
      <c r="O26" s="19"/>
      <c r="P26" s="19"/>
      <c r="Q26" s="19"/>
      <c r="R26" s="19"/>
    </row>
    <row r="27" spans="1:19" s="23" customFormat="1" x14ac:dyDescent="0.2">
      <c r="A27" s="185"/>
      <c r="B27" s="186"/>
      <c r="C27" s="18"/>
      <c r="D27" s="22"/>
      <c r="E27" s="11"/>
      <c r="F27" s="11"/>
      <c r="G27" s="11"/>
      <c r="H27" s="11"/>
      <c r="I27" s="11"/>
      <c r="J27" s="19"/>
      <c r="K27" s="19"/>
      <c r="L27" s="19"/>
      <c r="M27" s="19"/>
      <c r="N27" s="19"/>
      <c r="O27" s="19"/>
      <c r="P27" s="19"/>
      <c r="Q27" s="19"/>
      <c r="R27" s="19"/>
    </row>
    <row r="28" spans="1:19" s="23" customFormat="1" ht="12" thickBot="1" x14ac:dyDescent="0.25">
      <c r="A28" s="187"/>
      <c r="B28" s="188"/>
      <c r="C28" s="46"/>
      <c r="D28" s="47"/>
      <c r="E28" s="11"/>
      <c r="F28" s="11"/>
      <c r="G28" s="11"/>
      <c r="H28" s="11"/>
      <c r="I28" s="11"/>
      <c r="J28" s="19"/>
      <c r="K28" s="19"/>
      <c r="L28" s="19"/>
      <c r="M28" s="19"/>
      <c r="N28" s="19"/>
      <c r="O28" s="19"/>
      <c r="P28" s="19"/>
      <c r="Q28" s="19"/>
      <c r="R28" s="19"/>
    </row>
    <row r="29" spans="1:19" s="23" customFormat="1" ht="12" thickBot="1" x14ac:dyDescent="0.25">
      <c r="A29" s="12"/>
      <c r="B29" s="12"/>
      <c r="C29" s="12"/>
      <c r="D29" s="12"/>
      <c r="E29" s="12"/>
      <c r="F29" s="12"/>
      <c r="G29" s="11"/>
      <c r="H29" s="11"/>
      <c r="I29" s="19"/>
      <c r="J29" s="19"/>
      <c r="K29" s="19"/>
      <c r="L29" s="19"/>
      <c r="M29" s="19"/>
      <c r="N29" s="19"/>
      <c r="O29" s="19"/>
      <c r="P29" s="19"/>
      <c r="Q29" s="19"/>
    </row>
    <row r="30" spans="1:19" s="23" customFormat="1" x14ac:dyDescent="0.2">
      <c r="A30" s="180" t="s">
        <v>13816</v>
      </c>
      <c r="B30" s="181"/>
      <c r="C30" s="181"/>
      <c r="D30" s="181"/>
      <c r="E30" s="181"/>
      <c r="F30" s="181"/>
      <c r="G30" s="181"/>
      <c r="H30" s="181"/>
      <c r="I30" s="181"/>
      <c r="J30" s="181"/>
      <c r="K30" s="182"/>
      <c r="L30" s="19"/>
      <c r="M30" s="19"/>
      <c r="N30" s="19"/>
      <c r="O30" s="19"/>
      <c r="P30" s="19"/>
      <c r="Q30" s="19"/>
    </row>
    <row r="31" spans="1:19" s="23" customFormat="1" x14ac:dyDescent="0.2">
      <c r="A31" s="54" t="s">
        <v>10</v>
      </c>
      <c r="B31" s="105" t="str">
        <f>IF(C31="","",VLOOKUP(C31,User_Nm_Table[],2,FALSE))</f>
        <v/>
      </c>
      <c r="C31" s="189"/>
      <c r="D31" s="190"/>
      <c r="K31" s="55"/>
      <c r="L31" s="19"/>
      <c r="M31" s="19"/>
      <c r="N31" s="19"/>
      <c r="O31" s="19"/>
      <c r="P31" s="19"/>
      <c r="Q31" s="19"/>
    </row>
    <row r="32" spans="1:19" s="23" customFormat="1" x14ac:dyDescent="0.2">
      <c r="A32" s="56" t="s">
        <v>13781</v>
      </c>
      <c r="B32" s="34"/>
      <c r="K32" s="55"/>
      <c r="L32" s="19"/>
      <c r="M32" s="19"/>
      <c r="N32" s="19"/>
      <c r="O32" s="19"/>
      <c r="P32" s="19"/>
      <c r="Q32" s="19"/>
    </row>
    <row r="33" spans="1:20" s="23" customFormat="1" x14ac:dyDescent="0.2">
      <c r="A33" s="56" t="s">
        <v>14316</v>
      </c>
      <c r="B33" s="68"/>
      <c r="K33" s="55"/>
      <c r="L33" s="19"/>
      <c r="M33" s="19"/>
      <c r="N33" s="19"/>
      <c r="O33" s="19"/>
      <c r="P33" s="19"/>
      <c r="Q33" s="19"/>
    </row>
    <row r="34" spans="1:20" s="23" customFormat="1" x14ac:dyDescent="0.2">
      <c r="A34" s="24"/>
      <c r="K34" s="55"/>
      <c r="L34" s="19"/>
      <c r="M34" s="19"/>
      <c r="N34" s="19"/>
      <c r="O34" s="19"/>
      <c r="P34" s="19"/>
      <c r="Q34" s="19"/>
    </row>
    <row r="35" spans="1:20" s="23" customFormat="1" x14ac:dyDescent="0.2">
      <c r="A35" s="59"/>
      <c r="B35" s="28" t="s">
        <v>13783</v>
      </c>
      <c r="C35" s="28" t="s">
        <v>13782</v>
      </c>
      <c r="D35" s="11"/>
      <c r="E35" s="191" t="s">
        <v>14317</v>
      </c>
      <c r="F35" s="191"/>
      <c r="G35" s="191"/>
      <c r="H35" s="191"/>
      <c r="I35" s="144">
        <f>'1'!I35</f>
        <v>0</v>
      </c>
      <c r="K35" s="55"/>
      <c r="L35" s="19"/>
      <c r="M35" s="19"/>
      <c r="N35" s="19"/>
      <c r="O35" s="19"/>
      <c r="P35" s="19"/>
      <c r="Q35" s="19"/>
      <c r="R35" s="19"/>
      <c r="S35" s="19"/>
      <c r="T35" s="19"/>
    </row>
    <row r="36" spans="1:20" s="23" customFormat="1" x14ac:dyDescent="0.2">
      <c r="A36" s="20" t="s">
        <v>13780</v>
      </c>
      <c r="B36" s="16"/>
      <c r="C36" s="16"/>
      <c r="D36" s="11"/>
      <c r="E36" s="179" t="s">
        <v>13779</v>
      </c>
      <c r="F36" s="179"/>
      <c r="G36" s="179"/>
      <c r="H36" s="179"/>
      <c r="I36" s="17">
        <f>(
IF(C36=0,0,B36/C36)+
IF(C37=0,0,B37/C37)+
IF(C38=0,0,B38/C38)+
IF(C39=0,0,B39/C39)+
IF(J18=0,0,((H18*100/(100+I18))/J18))+
IF(J19=0,0,((H19*100/(100+I19))/J19))+
IF(J20=0,0,((H20*100/(100+I20))/J20))+
IF(J21=0,0,((H21*100/(100+I21))/J21))+
(B40+
IF(I18=-100,0,(H18-((H18*100)/(100+I18))))+
IF(I19=-100,0,(H19-((H19*100)/(100+I19))))+
IF(I20=-100,0,(H20-((H20*100)/(100+I20))))+
IF(I21=-100,0,(H21-((H21*100)/(100+I21))))+
B41*8.34
))/
(1684.8*(1-0.01*B32))</f>
        <v>0</v>
      </c>
      <c r="J36" s="11"/>
      <c r="K36" s="21"/>
      <c r="L36" s="19"/>
      <c r="M36" s="19"/>
      <c r="N36" s="19"/>
      <c r="O36" s="19"/>
      <c r="P36" s="19"/>
      <c r="Q36" s="19"/>
      <c r="R36" s="19"/>
      <c r="S36" s="19"/>
      <c r="T36" s="19"/>
    </row>
    <row r="37" spans="1:20" s="23" customFormat="1" x14ac:dyDescent="0.2">
      <c r="A37" s="20" t="s">
        <v>13778</v>
      </c>
      <c r="B37" s="16"/>
      <c r="C37" s="16"/>
      <c r="D37" s="11"/>
      <c r="E37" s="179" t="s">
        <v>13777</v>
      </c>
      <c r="F37" s="179"/>
      <c r="G37" s="179"/>
      <c r="H37" s="179"/>
      <c r="I37" s="17">
        <f>IF(I36=0,0,B36/I36)</f>
        <v>0</v>
      </c>
      <c r="J37" s="11"/>
      <c r="K37" s="21"/>
      <c r="L37" s="19"/>
      <c r="M37" s="19"/>
      <c r="N37" s="19"/>
      <c r="O37" s="19"/>
      <c r="P37" s="19"/>
      <c r="Q37" s="19"/>
      <c r="R37" s="19"/>
      <c r="S37" s="19"/>
      <c r="T37" s="19"/>
    </row>
    <row r="38" spans="1:20" s="23" customFormat="1" x14ac:dyDescent="0.2">
      <c r="A38" s="20" t="s">
        <v>13776</v>
      </c>
      <c r="B38" s="16"/>
      <c r="C38" s="16"/>
      <c r="D38" s="11"/>
      <c r="E38" s="179" t="s">
        <v>13775</v>
      </c>
      <c r="F38" s="179"/>
      <c r="G38" s="179"/>
      <c r="H38" s="179"/>
      <c r="I38" s="17">
        <f>IF(I35=0,0,I37/I35*100)</f>
        <v>0</v>
      </c>
      <c r="J38" s="11"/>
      <c r="K38" s="21"/>
      <c r="L38" s="19"/>
      <c r="M38" s="19"/>
      <c r="N38" s="19"/>
      <c r="O38" s="19"/>
      <c r="P38" s="19"/>
      <c r="Q38" s="19"/>
      <c r="R38" s="19"/>
      <c r="S38" s="19"/>
      <c r="T38" s="19"/>
    </row>
    <row r="39" spans="1:20" s="23" customFormat="1" x14ac:dyDescent="0.2">
      <c r="A39" s="20" t="s">
        <v>13774</v>
      </c>
      <c r="B39" s="16"/>
      <c r="C39" s="16"/>
      <c r="D39" s="11"/>
      <c r="E39" s="179" t="s">
        <v>13773</v>
      </c>
      <c r="F39" s="179"/>
      <c r="G39" s="179"/>
      <c r="H39" s="179"/>
      <c r="I39" s="17">
        <f>IF(I36=0,0,(B36+B37+B38+B39+B40+B41+H18+H19+H20+H21)/I36/27)</f>
        <v>0</v>
      </c>
      <c r="J39" s="15" t="s">
        <v>13772</v>
      </c>
      <c r="K39" s="25" t="s">
        <v>13771</v>
      </c>
      <c r="L39" s="19"/>
      <c r="M39" s="19"/>
      <c r="N39" s="19"/>
      <c r="O39" s="19"/>
      <c r="P39" s="19"/>
      <c r="Q39" s="19"/>
      <c r="R39" s="19"/>
      <c r="S39" s="19"/>
      <c r="T39" s="19"/>
    </row>
    <row r="40" spans="1:20" s="23" customFormat="1" x14ac:dyDescent="0.2">
      <c r="A40" s="43" t="s">
        <v>14314</v>
      </c>
      <c r="B40" s="16"/>
      <c r="C40" s="11"/>
      <c r="D40" s="11"/>
      <c r="E40" s="179" t="s">
        <v>13770</v>
      </c>
      <c r="F40" s="179"/>
      <c r="G40" s="179"/>
      <c r="H40" s="179"/>
      <c r="I40" s="58">
        <f>IF(B36+B37+B38+B39=0,0,
(B40+
IF(I18+100=0,0,H18-H18*100/(100+I18))+
IF(I18+100=0,0,H19-H19*100/(100+I19))+
IF(I18+100=0,0,H20-H20*100/(100+I20))+
IF(I18+100=0,0,H21-H21*100/(100+I21))+
B41*8.34)/(B36+B37+B38+B39))</f>
        <v>0</v>
      </c>
      <c r="J40" s="17">
        <v>0</v>
      </c>
      <c r="K40" s="60">
        <v>0</v>
      </c>
      <c r="L40" s="19"/>
      <c r="M40" s="19"/>
      <c r="N40" s="19"/>
      <c r="O40" s="19"/>
      <c r="P40" s="19"/>
      <c r="Q40" s="19"/>
      <c r="R40" s="19"/>
      <c r="S40" s="19"/>
      <c r="T40" s="19"/>
    </row>
    <row r="41" spans="1:20" s="23" customFormat="1" ht="12" thickBot="1" x14ac:dyDescent="0.25">
      <c r="A41" s="61" t="s">
        <v>14315</v>
      </c>
      <c r="B41" s="62"/>
      <c r="C41" s="63"/>
      <c r="D41" s="63"/>
      <c r="E41" s="44"/>
      <c r="F41" s="44"/>
      <c r="G41" s="44"/>
      <c r="H41" s="44"/>
      <c r="I41" s="44"/>
      <c r="J41" s="63"/>
      <c r="K41" s="64"/>
      <c r="L41" s="19"/>
      <c r="M41" s="19"/>
      <c r="N41" s="19"/>
      <c r="O41" s="19"/>
      <c r="P41" s="19"/>
      <c r="Q41" s="19"/>
      <c r="R41" s="19"/>
      <c r="S41" s="19"/>
      <c r="T41" s="19"/>
    </row>
    <row r="42" spans="1:20" s="23" customFormat="1" ht="12" thickBot="1" x14ac:dyDescent="0.25">
      <c r="A42" s="11"/>
      <c r="B42" s="11"/>
      <c r="C42" s="11"/>
      <c r="D42" s="11"/>
      <c r="E42" s="11"/>
      <c r="F42" s="11"/>
      <c r="G42" s="11"/>
      <c r="H42" s="11"/>
      <c r="I42" s="19"/>
      <c r="J42" s="19"/>
      <c r="K42" s="19"/>
      <c r="L42" s="19"/>
      <c r="M42" s="19"/>
      <c r="N42" s="19"/>
      <c r="O42" s="19"/>
      <c r="P42" s="19"/>
      <c r="Q42" s="19"/>
    </row>
    <row r="43" spans="1:20" s="23" customFormat="1" x14ac:dyDescent="0.2">
      <c r="A43" s="180" t="s">
        <v>13769</v>
      </c>
      <c r="B43" s="181"/>
      <c r="C43" s="182"/>
      <c r="D43" s="11"/>
      <c r="E43" s="11"/>
      <c r="F43" s="11"/>
      <c r="G43" s="11"/>
      <c r="H43" s="11"/>
      <c r="I43" s="19"/>
      <c r="J43" s="19"/>
      <c r="K43" s="19"/>
      <c r="L43" s="19"/>
      <c r="M43" s="19"/>
      <c r="N43" s="19"/>
      <c r="O43" s="19"/>
      <c r="P43" s="19"/>
      <c r="Q43" s="19"/>
    </row>
    <row r="44" spans="1:20" s="23" customFormat="1" x14ac:dyDescent="0.2">
      <c r="A44" s="183" t="s">
        <v>13815</v>
      </c>
      <c r="B44" s="184"/>
      <c r="C44" s="103"/>
      <c r="I44" s="19"/>
      <c r="J44" s="19"/>
      <c r="K44" s="19"/>
      <c r="L44" s="19"/>
      <c r="M44" s="19"/>
      <c r="N44" s="19"/>
      <c r="O44" s="19"/>
      <c r="P44" s="19"/>
      <c r="Q44" s="19"/>
    </row>
    <row r="45" spans="1:20" s="23" customFormat="1" x14ac:dyDescent="0.2">
      <c r="A45" s="183" t="s">
        <v>13768</v>
      </c>
      <c r="B45" s="184"/>
      <c r="C45" s="1">
        <f>H18*100/(100+I18)</f>
        <v>0</v>
      </c>
      <c r="I45" s="19"/>
      <c r="J45" s="19"/>
      <c r="K45" s="19"/>
      <c r="L45" s="19"/>
      <c r="M45" s="19"/>
      <c r="N45" s="19"/>
      <c r="O45" s="19"/>
      <c r="P45" s="19"/>
      <c r="Q45" s="19"/>
    </row>
    <row r="46" spans="1:20" s="23" customFormat="1" x14ac:dyDescent="0.2">
      <c r="A46" s="183" t="s">
        <v>13767</v>
      </c>
      <c r="B46" s="184"/>
      <c r="C46" s="1">
        <f>H19*100/(100+I19)</f>
        <v>0</v>
      </c>
      <c r="I46" s="19"/>
      <c r="J46" s="19"/>
      <c r="K46" s="19"/>
      <c r="L46" s="19"/>
      <c r="M46" s="19"/>
      <c r="N46" s="19"/>
      <c r="O46" s="19"/>
      <c r="P46" s="19"/>
      <c r="Q46" s="19"/>
    </row>
    <row r="47" spans="1:20" s="23" customFormat="1" x14ac:dyDescent="0.2">
      <c r="A47" s="183" t="s">
        <v>13766</v>
      </c>
      <c r="B47" s="184"/>
      <c r="C47" s="1">
        <f>+H20*100/(100+I20)</f>
        <v>0</v>
      </c>
      <c r="I47" s="19"/>
      <c r="J47" s="19"/>
      <c r="K47" s="19"/>
      <c r="L47" s="19"/>
      <c r="M47" s="19"/>
      <c r="N47" s="19"/>
      <c r="O47" s="19"/>
      <c r="P47" s="19"/>
      <c r="Q47" s="19"/>
    </row>
    <row r="48" spans="1:20" s="23" customFormat="1" x14ac:dyDescent="0.2">
      <c r="A48" s="183" t="s">
        <v>13765</v>
      </c>
      <c r="B48" s="184"/>
      <c r="C48" s="1">
        <f>B40+(H18-C45)+(H19-C46)+(B41*8.34)+(D25/128*8.34)+(D26/128*8.34)+(D27/128*8.34)</f>
        <v>0</v>
      </c>
      <c r="I48" s="19"/>
      <c r="J48" s="19"/>
      <c r="K48" s="19"/>
      <c r="L48" s="19"/>
      <c r="M48" s="19"/>
      <c r="N48" s="19"/>
      <c r="O48" s="19"/>
      <c r="P48" s="19"/>
      <c r="Q48" s="19"/>
    </row>
    <row r="49" spans="1:17" s="23" customFormat="1" x14ac:dyDescent="0.2">
      <c r="A49" s="166" t="s">
        <v>13814</v>
      </c>
      <c r="B49" s="167"/>
      <c r="C49" s="1">
        <f>C48/(62.4*27)</f>
        <v>0</v>
      </c>
      <c r="I49" s="19"/>
      <c r="J49" s="19"/>
      <c r="K49" s="19"/>
      <c r="L49" s="19"/>
      <c r="M49" s="19"/>
      <c r="N49" s="19"/>
      <c r="O49" s="19"/>
      <c r="P49" s="19"/>
      <c r="Q49" s="19"/>
    </row>
    <row r="50" spans="1:17" s="23" customFormat="1" x14ac:dyDescent="0.2">
      <c r="A50" s="166" t="s">
        <v>13813</v>
      </c>
      <c r="B50" s="167"/>
      <c r="C50" s="1">
        <f>IF(ISERROR(C45/(J18*62.4*27)),,C45/(J18*62.4*27))</f>
        <v>0</v>
      </c>
      <c r="I50" s="19"/>
      <c r="J50" s="19"/>
      <c r="K50" s="19"/>
      <c r="L50" s="19"/>
      <c r="M50" s="19"/>
      <c r="N50" s="19"/>
      <c r="O50" s="19"/>
      <c r="P50" s="19"/>
      <c r="Q50" s="19"/>
    </row>
    <row r="51" spans="1:17" s="23" customFormat="1" x14ac:dyDescent="0.2">
      <c r="A51" s="166" t="s">
        <v>13812</v>
      </c>
      <c r="B51" s="167"/>
      <c r="C51" s="1">
        <f>IF(ISERROR(C46/(J19*62.4*27)),,C46/(J19*62.4*27))</f>
        <v>0</v>
      </c>
      <c r="I51" s="19"/>
      <c r="J51" s="19"/>
      <c r="K51" s="19"/>
      <c r="L51" s="19"/>
      <c r="M51" s="19"/>
      <c r="N51" s="19"/>
      <c r="O51" s="19"/>
      <c r="P51" s="19"/>
      <c r="Q51" s="19"/>
    </row>
    <row r="52" spans="1:17" s="23" customFormat="1" x14ac:dyDescent="0.2">
      <c r="A52" s="166" t="s">
        <v>13811</v>
      </c>
      <c r="B52" s="167"/>
      <c r="C52" s="1">
        <f>IF(J20=0,0,+C47/(J20*62.4*27))</f>
        <v>0</v>
      </c>
      <c r="I52" s="19"/>
      <c r="J52" s="19"/>
      <c r="K52" s="19"/>
      <c r="L52" s="19"/>
      <c r="M52" s="19"/>
      <c r="N52" s="19"/>
      <c r="O52" s="19"/>
      <c r="P52" s="19"/>
      <c r="Q52" s="19"/>
    </row>
    <row r="53" spans="1:17" s="23" customFormat="1" x14ac:dyDescent="0.2">
      <c r="A53" s="166" t="s">
        <v>13810</v>
      </c>
      <c r="B53" s="167"/>
      <c r="C53" s="1">
        <f>SUM(I37+C49+C50+C51+C52)</f>
        <v>0</v>
      </c>
      <c r="I53" s="19"/>
      <c r="J53" s="19"/>
      <c r="K53" s="19"/>
      <c r="L53" s="19"/>
      <c r="M53" s="19"/>
      <c r="N53" s="19"/>
      <c r="O53" s="19"/>
      <c r="P53" s="19"/>
      <c r="Q53" s="19"/>
    </row>
    <row r="54" spans="1:17" s="23" customFormat="1" x14ac:dyDescent="0.2">
      <c r="A54" s="166" t="s">
        <v>13809</v>
      </c>
      <c r="B54" s="167"/>
      <c r="C54" s="1">
        <f>C53/(1-0.01*B32)</f>
        <v>0</v>
      </c>
      <c r="I54" s="19"/>
      <c r="J54" s="19"/>
      <c r="K54" s="19"/>
      <c r="L54" s="19"/>
      <c r="M54" s="19"/>
      <c r="N54" s="19"/>
      <c r="O54" s="19"/>
      <c r="P54" s="19"/>
      <c r="Q54" s="19"/>
    </row>
    <row r="55" spans="1:17" s="23" customFormat="1" ht="12" thickBot="1" x14ac:dyDescent="0.25">
      <c r="A55" s="168" t="s">
        <v>13808</v>
      </c>
      <c r="B55" s="169"/>
      <c r="C55" s="104">
        <f>IF(ISERROR((C45+C46+C47+C48+B36)/C44/27),,(C45+C46+C47+C48+B36)/C44/27)</f>
        <v>0</v>
      </c>
    </row>
    <row r="56" spans="1:17" s="23" customFormat="1" ht="12" thickBot="1" x14ac:dyDescent="0.25"/>
    <row r="57" spans="1:17" x14ac:dyDescent="0.2">
      <c r="A57" s="170" t="s">
        <v>13817</v>
      </c>
      <c r="B57" s="171"/>
      <c r="C57" s="171"/>
      <c r="D57" s="171"/>
      <c r="E57" s="171"/>
      <c r="F57" s="171"/>
      <c r="G57" s="171"/>
      <c r="H57" s="171"/>
      <c r="I57" s="171"/>
      <c r="J57" s="171"/>
      <c r="K57" s="171"/>
      <c r="L57" s="171"/>
      <c r="M57" s="171"/>
      <c r="N57" s="171"/>
      <c r="O57" s="171"/>
      <c r="P57" s="172"/>
    </row>
    <row r="58" spans="1:17" ht="11.25" customHeight="1" x14ac:dyDescent="0.2">
      <c r="A58" s="173" t="s">
        <v>12</v>
      </c>
      <c r="B58" s="174"/>
      <c r="C58" s="174"/>
      <c r="D58" s="174"/>
      <c r="E58" s="174"/>
      <c r="F58" s="174"/>
      <c r="G58" s="174"/>
      <c r="H58" s="174"/>
      <c r="I58" s="174"/>
      <c r="J58" s="174"/>
      <c r="K58" s="174"/>
      <c r="L58" s="175"/>
      <c r="M58" s="176" t="s">
        <v>11</v>
      </c>
      <c r="N58" s="177"/>
      <c r="O58" s="177"/>
      <c r="P58" s="178"/>
    </row>
    <row r="59" spans="1:17" ht="45" x14ac:dyDescent="0.2">
      <c r="A59" s="35" t="s">
        <v>13759</v>
      </c>
      <c r="B59" s="29"/>
      <c r="C59" s="29" t="s">
        <v>10</v>
      </c>
      <c r="D59" s="29" t="s">
        <v>9</v>
      </c>
      <c r="E59" s="30" t="s">
        <v>8</v>
      </c>
      <c r="F59" s="30" t="s">
        <v>7</v>
      </c>
      <c r="G59" s="30" t="s">
        <v>17151</v>
      </c>
      <c r="H59" s="30" t="s">
        <v>6</v>
      </c>
      <c r="I59" s="30" t="s">
        <v>5</v>
      </c>
      <c r="J59" s="30" t="s">
        <v>4</v>
      </c>
      <c r="K59" s="30" t="s">
        <v>3</v>
      </c>
      <c r="L59" s="30" t="s">
        <v>2</v>
      </c>
      <c r="M59" s="30"/>
      <c r="N59" s="29" t="s">
        <v>10</v>
      </c>
      <c r="O59" s="30" t="s">
        <v>4</v>
      </c>
      <c r="P59" s="53" t="s">
        <v>3</v>
      </c>
    </row>
    <row r="60" spans="1:17" x14ac:dyDescent="0.2">
      <c r="A60" s="36">
        <v>1</v>
      </c>
      <c r="B60" s="65" t="str">
        <f>IF(C60="","",VLOOKUP(C60,User_Nm_Table[],2,FALSE))</f>
        <v/>
      </c>
      <c r="C60" s="106"/>
      <c r="D60" s="31"/>
      <c r="E60" s="32"/>
      <c r="F60" s="33"/>
      <c r="G60" s="33"/>
      <c r="H60" s="26"/>
      <c r="I60" s="33"/>
      <c r="J60" s="34"/>
      <c r="K60" s="107"/>
      <c r="L60" s="108">
        <f t="shared" ref="L60:L69" si="0">K60-P60</f>
        <v>0</v>
      </c>
      <c r="M60" s="65" t="str">
        <f>IF(N60="","",VLOOKUP(N60,User_Nm_Table[],2,FALSE))</f>
        <v/>
      </c>
      <c r="N60" s="106"/>
      <c r="O60" s="34"/>
      <c r="P60" s="66"/>
    </row>
    <row r="61" spans="1:17" x14ac:dyDescent="0.2">
      <c r="A61" s="36">
        <v>2</v>
      </c>
      <c r="B61" s="65" t="str">
        <f>IF(C61="","",VLOOKUP(C61,User_Nm_Table[],2,FALSE))</f>
        <v/>
      </c>
      <c r="C61" s="106"/>
      <c r="D61" s="31"/>
      <c r="E61" s="32"/>
      <c r="F61" s="33"/>
      <c r="G61" s="33"/>
      <c r="H61" s="26"/>
      <c r="I61" s="33"/>
      <c r="J61" s="34"/>
      <c r="K61" s="107"/>
      <c r="L61" s="108">
        <f t="shared" si="0"/>
        <v>0</v>
      </c>
      <c r="M61" s="65" t="str">
        <f>IF(N61="","",VLOOKUP(N61,User_Nm_Table[],2,FALSE))</f>
        <v/>
      </c>
      <c r="N61" s="106"/>
      <c r="O61" s="34"/>
      <c r="P61" s="66"/>
    </row>
    <row r="62" spans="1:17" x14ac:dyDescent="0.2">
      <c r="A62" s="36">
        <v>3</v>
      </c>
      <c r="B62" s="65" t="str">
        <f>IF(C62="","",VLOOKUP(C62,User_Nm_Table[],2,FALSE))</f>
        <v/>
      </c>
      <c r="C62" s="106"/>
      <c r="D62" s="31"/>
      <c r="E62" s="32"/>
      <c r="F62" s="33"/>
      <c r="G62" s="33"/>
      <c r="H62" s="26"/>
      <c r="I62" s="33"/>
      <c r="J62" s="34"/>
      <c r="K62" s="107"/>
      <c r="L62" s="108">
        <f t="shared" si="0"/>
        <v>0</v>
      </c>
      <c r="M62" s="65" t="str">
        <f>IF(N62="","",VLOOKUP(N62,User_Nm_Table[],2,FALSE))</f>
        <v/>
      </c>
      <c r="N62" s="106"/>
      <c r="O62" s="34"/>
      <c r="P62" s="66"/>
    </row>
    <row r="63" spans="1:17" x14ac:dyDescent="0.2">
      <c r="A63" s="36">
        <v>4</v>
      </c>
      <c r="B63" s="65" t="str">
        <f>IF(C63="","",VLOOKUP(C63,User_Nm_Table[],2,FALSE))</f>
        <v/>
      </c>
      <c r="C63" s="106"/>
      <c r="D63" s="31"/>
      <c r="E63" s="32"/>
      <c r="F63" s="33"/>
      <c r="G63" s="33"/>
      <c r="H63" s="26"/>
      <c r="I63" s="33"/>
      <c r="J63" s="34"/>
      <c r="K63" s="107"/>
      <c r="L63" s="108">
        <f t="shared" si="0"/>
        <v>0</v>
      </c>
      <c r="M63" s="65" t="str">
        <f>IF(N63="","",VLOOKUP(N63,User_Nm_Table[],2,FALSE))</f>
        <v/>
      </c>
      <c r="N63" s="106"/>
      <c r="O63" s="34"/>
      <c r="P63" s="66"/>
    </row>
    <row r="64" spans="1:17" x14ac:dyDescent="0.2">
      <c r="A64" s="36">
        <v>5</v>
      </c>
      <c r="B64" s="65" t="str">
        <f>IF(C64="","",VLOOKUP(C64,User_Nm_Table[],2,FALSE))</f>
        <v/>
      </c>
      <c r="C64" s="106"/>
      <c r="D64" s="31"/>
      <c r="E64" s="32"/>
      <c r="F64" s="33"/>
      <c r="G64" s="33"/>
      <c r="H64" s="26"/>
      <c r="I64" s="33"/>
      <c r="J64" s="34"/>
      <c r="K64" s="107"/>
      <c r="L64" s="108">
        <f t="shared" si="0"/>
        <v>0</v>
      </c>
      <c r="M64" s="65" t="str">
        <f>IF(N64="","",VLOOKUP(N64,User_Nm_Table[],2,FALSE))</f>
        <v/>
      </c>
      <c r="N64" s="106"/>
      <c r="O64" s="34"/>
      <c r="P64" s="66"/>
    </row>
    <row r="65" spans="1:16" x14ac:dyDescent="0.2">
      <c r="A65" s="36">
        <v>6</v>
      </c>
      <c r="B65" s="65" t="str">
        <f>IF(C65="","",VLOOKUP(C65,User_Nm_Table[],2,FALSE))</f>
        <v/>
      </c>
      <c r="C65" s="106"/>
      <c r="D65" s="31"/>
      <c r="E65" s="32"/>
      <c r="F65" s="33"/>
      <c r="G65" s="33"/>
      <c r="H65" s="26"/>
      <c r="I65" s="33"/>
      <c r="J65" s="34"/>
      <c r="K65" s="107"/>
      <c r="L65" s="108">
        <f t="shared" si="0"/>
        <v>0</v>
      </c>
      <c r="M65" s="65" t="str">
        <f>IF(N65="","",VLOOKUP(N65,User_Nm_Table[],2,FALSE))</f>
        <v/>
      </c>
      <c r="N65" s="106"/>
      <c r="O65" s="34"/>
      <c r="P65" s="66"/>
    </row>
    <row r="66" spans="1:16" x14ac:dyDescent="0.2">
      <c r="A66" s="36">
        <v>7</v>
      </c>
      <c r="B66" s="65" t="str">
        <f>IF(C66="","",VLOOKUP(C66,User_Nm_Table[],2,FALSE))</f>
        <v/>
      </c>
      <c r="C66" s="106"/>
      <c r="D66" s="31"/>
      <c r="E66" s="32"/>
      <c r="F66" s="33"/>
      <c r="G66" s="33"/>
      <c r="H66" s="26"/>
      <c r="I66" s="33"/>
      <c r="J66" s="34"/>
      <c r="K66" s="107"/>
      <c r="L66" s="108">
        <f t="shared" si="0"/>
        <v>0</v>
      </c>
      <c r="M66" s="65" t="str">
        <f>IF(N66="","",VLOOKUP(N66,User_Nm_Table[],2,FALSE))</f>
        <v/>
      </c>
      <c r="N66" s="106"/>
      <c r="O66" s="34"/>
      <c r="P66" s="66"/>
    </row>
    <row r="67" spans="1:16" x14ac:dyDescent="0.2">
      <c r="A67" s="36">
        <v>8</v>
      </c>
      <c r="B67" s="65" t="str">
        <f>IF(C67="","",VLOOKUP(C67,User_Nm_Table[],2,FALSE))</f>
        <v/>
      </c>
      <c r="C67" s="106"/>
      <c r="D67" s="31"/>
      <c r="E67" s="32"/>
      <c r="F67" s="33"/>
      <c r="G67" s="33"/>
      <c r="H67" s="26"/>
      <c r="I67" s="33"/>
      <c r="J67" s="34"/>
      <c r="K67" s="107"/>
      <c r="L67" s="108">
        <f t="shared" si="0"/>
        <v>0</v>
      </c>
      <c r="M67" s="65" t="str">
        <f>IF(N67="","",VLOOKUP(N67,User_Nm_Table[],2,FALSE))</f>
        <v/>
      </c>
      <c r="N67" s="106"/>
      <c r="O67" s="34"/>
      <c r="P67" s="66"/>
    </row>
    <row r="68" spans="1:16" x14ac:dyDescent="0.2">
      <c r="A68" s="36">
        <v>9</v>
      </c>
      <c r="B68" s="65" t="str">
        <f>IF(C68="","",VLOOKUP(C68,User_Nm_Table[],2,FALSE))</f>
        <v/>
      </c>
      <c r="C68" s="106"/>
      <c r="D68" s="31"/>
      <c r="E68" s="32"/>
      <c r="F68" s="33"/>
      <c r="G68" s="33"/>
      <c r="H68" s="26"/>
      <c r="I68" s="33"/>
      <c r="J68" s="34"/>
      <c r="K68" s="107"/>
      <c r="L68" s="108">
        <f t="shared" si="0"/>
        <v>0</v>
      </c>
      <c r="M68" s="65" t="str">
        <f>IF(N68="","",VLOOKUP(N68,User_Nm_Table[],2,FALSE))</f>
        <v/>
      </c>
      <c r="N68" s="106"/>
      <c r="O68" s="34"/>
      <c r="P68" s="66"/>
    </row>
    <row r="69" spans="1:16" ht="12" thickBot="1" x14ac:dyDescent="0.25">
      <c r="A69" s="37">
        <v>10</v>
      </c>
      <c r="B69" s="90" t="str">
        <f>IF(C69="","",VLOOKUP(C69,User_Nm_Table[],2,FALSE))</f>
        <v/>
      </c>
      <c r="C69" s="109"/>
      <c r="D69" s="39"/>
      <c r="E69" s="40"/>
      <c r="F69" s="41"/>
      <c r="G69" s="41"/>
      <c r="H69" s="38"/>
      <c r="I69" s="41"/>
      <c r="J69" s="42"/>
      <c r="K69" s="110"/>
      <c r="L69" s="111">
        <f t="shared" si="0"/>
        <v>0</v>
      </c>
      <c r="M69" s="90" t="str">
        <f>IF(N69="","",VLOOKUP(N69,User_Nm_Table[],2,FALSE))</f>
        <v/>
      </c>
      <c r="N69" s="109"/>
      <c r="O69" s="42"/>
      <c r="P69" s="67"/>
    </row>
  </sheetData>
  <sheetProtection algorithmName="SHA-512" hashValue="tlBg9bF3oHM5ImyRBa9Yw2o58YbhokyqWJ2rJuPY8jtEdGgG+Th3y2sZRUL2DsErGUx9M4dkCxSwQptB/JHv0g==" saltValue="cXFtQ/Tnt8z3xk4Qrhl+uQ==" spinCount="100000" sheet="1" selectLockedCells="1"/>
  <mergeCells count="49">
    <mergeCell ref="A58:L58"/>
    <mergeCell ref="M58:P58"/>
    <mergeCell ref="A46:B46"/>
    <mergeCell ref="A47:B47"/>
    <mergeCell ref="A48:B48"/>
    <mergeCell ref="A49:B49"/>
    <mergeCell ref="A50:B50"/>
    <mergeCell ref="A51:B51"/>
    <mergeCell ref="A52:B52"/>
    <mergeCell ref="A53:B53"/>
    <mergeCell ref="A54:B54"/>
    <mergeCell ref="A55:B55"/>
    <mergeCell ref="A57:P57"/>
    <mergeCell ref="A45:B45"/>
    <mergeCell ref="A28:B28"/>
    <mergeCell ref="A30:K30"/>
    <mergeCell ref="C31:D31"/>
    <mergeCell ref="E35:H35"/>
    <mergeCell ref="E36:H36"/>
    <mergeCell ref="E37:H37"/>
    <mergeCell ref="E38:H38"/>
    <mergeCell ref="E39:H39"/>
    <mergeCell ref="E40:H40"/>
    <mergeCell ref="A43:C43"/>
    <mergeCell ref="A44:B44"/>
    <mergeCell ref="A27:B27"/>
    <mergeCell ref="B14:D14"/>
    <mergeCell ref="A16:J16"/>
    <mergeCell ref="A17:G17"/>
    <mergeCell ref="B18:G18"/>
    <mergeCell ref="B19:G19"/>
    <mergeCell ref="B20:G20"/>
    <mergeCell ref="B21:G21"/>
    <mergeCell ref="A23:D23"/>
    <mergeCell ref="A24:B24"/>
    <mergeCell ref="A25:B25"/>
    <mergeCell ref="A26:B26"/>
    <mergeCell ref="B13:D13"/>
    <mergeCell ref="A1:G1"/>
    <mergeCell ref="C2:G2"/>
    <mergeCell ref="B3:G3"/>
    <mergeCell ref="B4:G4"/>
    <mergeCell ref="B5:G5"/>
    <mergeCell ref="C6:G6"/>
    <mergeCell ref="C7:G7"/>
    <mergeCell ref="B8:G8"/>
    <mergeCell ref="C9:G9"/>
    <mergeCell ref="A11:D11"/>
    <mergeCell ref="C12:D12"/>
  </mergeCells>
  <dataValidations count="12">
    <dataValidation type="list" showInputMessage="1" showErrorMessage="1"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C31 C60:C69 C6 C12 N60:N69 C2" xr:uid="{00000000-0002-0000-0100-000000000000}">
      <formula1>USER_NM</formula1>
    </dataValidation>
    <dataValidation type="list" allowBlank="1" showInputMessage="1" showErrorMessage="1" sqref="A25:A28" xr:uid="{00000000-0002-0000-0100-000001000000}">
      <formula1>INDIRECT("Admixtures[Admixtures]")</formula1>
    </dataValidation>
    <dataValidation type="list" allowBlank="1" showInputMessage="1" showErrorMessage="1" sqref="B13" xr:uid="{00000000-0002-0000-0100-000003000000}">
      <formula1>INDIRECT("Delivery_Method[Delivery_Method]")</formula1>
    </dataValidation>
    <dataValidation type="list" allowBlank="1" showInputMessage="1" showErrorMessage="1" errorTitle="Please Select the Geog Area" error="To retry, click the Retry button, press the Esc button, and then select from the dropdown list.  The Cancel button will clear the field._x000a__x000a_Please select the Geographic Area." promptTitle="Please Select the Geog Area" prompt="This is the location of the sample." sqref="C9" xr:uid="{00000000-0002-0000-0100-000004000000}">
      <formula1>Geographic_Area</formula1>
    </dataValidation>
    <dataValidation type="list" showInputMessage="1" showErrorMessage="1" errorTitle="Select Sample Record P/S" error="To retry, click the Retry button, press the Esc button, and then select from the dropdown list.  The Cancel button will clear the field._x000a__x000a_Please select the Sample Record P/S." promptTitle="Please enter the P/S" prompt="This is the source that will be used on the sample record." sqref="C7" xr:uid="{00000000-0002-0000-0100-000005000000}">
      <formula1>Code_And_Name</formula1>
    </dataValidation>
    <dataValidation type="date" operator="greaterThan" allowBlank="1" showErrorMessage="1" error="Please enter a valid date." sqref="B3:B4" xr:uid="{00000000-0002-0000-0100-000006000000}">
      <formula1>18264</formula1>
    </dataValidation>
    <dataValidation type="textLength" allowBlank="1" showErrorMessage="1" error="Sample ID is less than or greater than 12 characters" promptTitle="Sample ID" prompt="Input the 12 character sample ID." sqref="B5" xr:uid="{00000000-0002-0000-0100-000007000000}">
      <formula1>12</formula1>
      <formula2>12</formula2>
    </dataValidation>
    <dataValidation allowBlank="1" sqref="I60:I69" xr:uid="{00000000-0002-0000-0100-000008000000}"/>
    <dataValidation type="list" allowBlank="1" showInputMessage="1" showErrorMessage="1" error="To retry, click the Retry button, press the Esc button, and then select from the dropdown list.  The Cancel button will clear the field." promptTitle="Sample Location" prompt="Select if the sample was before or after the paver." sqref="E60:E69" xr:uid="{00000000-0002-0000-0100-000009000000}">
      <formula1>INDIRECT("Sample_Location[Sample Location]")</formula1>
    </dataValidation>
    <dataValidation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F60:G69" xr:uid="{00000000-0002-0000-0100-00000A000000}"/>
    <dataValidation type="list" allowBlank="1" showInputMessage="1" showErrorMessage="1" error="To retry, click the Retry button, press the Esc button, and then select from the dropdown list.  The Cancel button will clear the field." promptTitle="Offset Direction" prompt="Select the offset direction" sqref="H60:H69" xr:uid="{00000000-0002-0000-0100-00000B000000}">
      <formula1>"LEFT,CENTER,RIGHT"</formula1>
    </dataValidation>
    <dataValidation type="list" allowBlank="1" showInputMessage="1" showErrorMessage="1" sqref="B18:G21" xr:uid="{DD8C8AF2-DD75-4B19-B328-D1787A44FA10}">
      <formula1>INDIRECT("Table_AggPits_1[Source]")</formula1>
    </dataValidation>
  </dataValidations>
  <printOptions horizontalCentered="1" verticalCentered="1"/>
  <pageMargins left="0.25" right="0.25" top="0.3" bottom="0" header="0" footer="0"/>
  <pageSetup scale="97"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C000000}">
          <x14:formula1>
            <xm:f>'https://sharepoint.nebraska.gov/ndot/BTSDprojects/AWProject/Documents/Materials/QAQC-Portland Cement Concrete Update/[PCC Proportions.xlsx]Sheet2'!#REF!</xm:f>
          </x14:formula1>
          <xm:sqref>A29:F29</xm:sqref>
        </x14:dataValidation>
        <x14:dataValidation type="list" showInputMessage="1" showErrorMessage="1" errorTitle="Select Sample Record Prod Nm" error="To retry, click the Retry button, press the Esc button, and then select from the dropdown list.  The Cancel button will clear the field._x000a__x000a_Please select the Prod Nm." promptTitle="Please enter the Prod Nm" prompt="This is the type of concrete." xr:uid="{00000000-0002-0000-0100-00000D000000}">
          <x14:formula1>
            <xm:f>Tables!$N$1:$N$25</xm:f>
          </x14:formula1>
          <xm:sqref>B8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T69"/>
  <sheetViews>
    <sheetView showGridLines="0" showZeros="0" zoomScaleNormal="100" workbookViewId="0">
      <selection activeCell="C2" sqref="C2:G2"/>
    </sheetView>
  </sheetViews>
  <sheetFormatPr defaultColWidth="9.140625" defaultRowHeight="11.25" x14ac:dyDescent="0.2"/>
  <cols>
    <col min="1" max="1" width="19.140625" style="27" bestFit="1" customWidth="1"/>
    <col min="2" max="2" width="15" style="27" bestFit="1" customWidth="1"/>
    <col min="3" max="3" width="14.28515625" style="27" bestFit="1" customWidth="1"/>
    <col min="4" max="4" width="8.7109375" style="27" bestFit="1" customWidth="1"/>
    <col min="5" max="5" width="7" style="27" bestFit="1" customWidth="1"/>
    <col min="6" max="6" width="7.140625" style="27" bestFit="1" customWidth="1"/>
    <col min="7" max="7" width="6.7109375" style="27" bestFit="1" customWidth="1"/>
    <col min="8" max="8" width="11.85546875" style="27" bestFit="1" customWidth="1"/>
    <col min="9" max="9" width="9.42578125" style="27" bestFit="1" customWidth="1"/>
    <col min="10" max="10" width="8.140625" style="27" bestFit="1" customWidth="1"/>
    <col min="11" max="11" width="8.42578125" style="27" bestFit="1" customWidth="1"/>
    <col min="12" max="12" width="8.7109375" style="27" bestFit="1" customWidth="1"/>
    <col min="13" max="13" width="8.140625" style="27" bestFit="1" customWidth="1"/>
    <col min="14" max="14" width="7.42578125" style="27" bestFit="1" customWidth="1"/>
    <col min="15" max="15" width="3.5703125" style="27" bestFit="1" customWidth="1"/>
    <col min="16" max="16" width="8.7109375" style="27" bestFit="1" customWidth="1"/>
    <col min="17" max="17" width="9.140625" style="27"/>
    <col min="18" max="18" width="7.85546875" style="27" bestFit="1" customWidth="1"/>
    <col min="19" max="16384" width="9.140625" style="27"/>
  </cols>
  <sheetData>
    <row r="1" spans="1:18" x14ac:dyDescent="0.2">
      <c r="A1" s="192" t="s">
        <v>14318</v>
      </c>
      <c r="B1" s="193"/>
      <c r="C1" s="193"/>
      <c r="D1" s="193"/>
      <c r="E1" s="193"/>
      <c r="F1" s="193"/>
      <c r="G1" s="194"/>
    </row>
    <row r="2" spans="1:18" x14ac:dyDescent="0.2">
      <c r="A2" s="48" t="s">
        <v>13758</v>
      </c>
      <c r="B2" s="65">
        <f>IF(ISBLANK('3'!C2),,VLOOKUP('3'!C2,User_Nm_Table[],2,FALSE))</f>
        <v>0</v>
      </c>
      <c r="C2" s="214"/>
      <c r="D2" s="215"/>
      <c r="E2" s="215"/>
      <c r="F2" s="215"/>
      <c r="G2" s="216"/>
      <c r="H2" s="19"/>
      <c r="I2" s="19"/>
      <c r="J2" s="19"/>
      <c r="K2" s="19"/>
      <c r="L2" s="19"/>
      <c r="M2" s="19"/>
      <c r="N2" s="19"/>
      <c r="O2" s="19"/>
      <c r="P2" s="19"/>
    </row>
    <row r="3" spans="1:18" x14ac:dyDescent="0.2">
      <c r="A3" s="48" t="s">
        <v>13760</v>
      </c>
      <c r="B3" s="208"/>
      <c r="C3" s="208"/>
      <c r="D3" s="208"/>
      <c r="E3" s="208"/>
      <c r="F3" s="208"/>
      <c r="G3" s="209"/>
      <c r="H3" s="19"/>
      <c r="I3" s="19"/>
      <c r="J3" s="19"/>
      <c r="K3" s="19"/>
      <c r="L3" s="19"/>
      <c r="M3" s="19"/>
      <c r="N3" s="19"/>
      <c r="O3" s="19"/>
      <c r="P3" s="19"/>
    </row>
    <row r="4" spans="1:18" x14ac:dyDescent="0.2">
      <c r="A4" s="48" t="s">
        <v>14320</v>
      </c>
      <c r="B4" s="210">
        <f ca="1">TODAY()</f>
        <v>44386</v>
      </c>
      <c r="C4" s="210"/>
      <c r="D4" s="210"/>
      <c r="E4" s="210"/>
      <c r="F4" s="210"/>
      <c r="G4" s="211"/>
      <c r="H4" s="19"/>
      <c r="I4" s="19"/>
      <c r="J4" s="19"/>
      <c r="K4" s="19"/>
      <c r="L4" s="19"/>
      <c r="M4" s="19"/>
      <c r="N4" s="19"/>
      <c r="O4" s="19"/>
      <c r="P4" s="19"/>
    </row>
    <row r="5" spans="1:18" x14ac:dyDescent="0.2">
      <c r="A5" s="48" t="s">
        <v>17149</v>
      </c>
      <c r="B5" s="202"/>
      <c r="C5" s="202"/>
      <c r="D5" s="202"/>
      <c r="E5" s="202"/>
      <c r="F5" s="202"/>
      <c r="G5" s="203"/>
      <c r="H5" s="19"/>
      <c r="I5" s="19"/>
      <c r="J5" s="19"/>
      <c r="K5" s="19"/>
      <c r="L5" s="19"/>
      <c r="M5" s="19"/>
      <c r="N5" s="19"/>
      <c r="O5" s="19"/>
      <c r="P5" s="19"/>
    </row>
    <row r="6" spans="1:18" x14ac:dyDescent="0.2">
      <c r="A6" s="48" t="s">
        <v>13761</v>
      </c>
      <c r="B6" s="65" t="str">
        <f>IF(C6="","",VLOOKUP(C6,User_Nm_Table[],2,FALSE))</f>
        <v/>
      </c>
      <c r="C6" s="204"/>
      <c r="D6" s="204"/>
      <c r="E6" s="204"/>
      <c r="F6" s="204"/>
      <c r="G6" s="205"/>
      <c r="H6" s="19"/>
      <c r="I6" s="19"/>
      <c r="J6" s="19"/>
      <c r="K6" s="19"/>
      <c r="L6" s="19"/>
      <c r="M6" s="19"/>
      <c r="N6" s="19"/>
      <c r="O6" s="19"/>
      <c r="P6" s="19"/>
    </row>
    <row r="7" spans="1:18" x14ac:dyDescent="0.2">
      <c r="A7" s="48" t="s">
        <v>13762</v>
      </c>
      <c r="B7" s="65" t="str">
        <f>IF(C7="","",VLOOKUP('3'!C7,Table_tbl_ProdcrSupp[],2,FALSE))</f>
        <v/>
      </c>
      <c r="C7" s="204"/>
      <c r="D7" s="204"/>
      <c r="E7" s="204"/>
      <c r="F7" s="204"/>
      <c r="G7" s="205"/>
      <c r="H7" s="19"/>
      <c r="I7" s="19"/>
      <c r="J7" s="19"/>
      <c r="K7" s="19"/>
      <c r="L7" s="19"/>
      <c r="M7" s="19"/>
      <c r="N7" s="19"/>
      <c r="O7" s="19"/>
      <c r="P7" s="19"/>
    </row>
    <row r="8" spans="1:18" x14ac:dyDescent="0.2">
      <c r="A8" s="48" t="s">
        <v>13763</v>
      </c>
      <c r="B8" s="204"/>
      <c r="C8" s="204"/>
      <c r="D8" s="204"/>
      <c r="E8" s="204"/>
      <c r="F8" s="204"/>
      <c r="G8" s="205"/>
      <c r="H8" s="19"/>
      <c r="I8" s="19"/>
      <c r="J8" s="19"/>
      <c r="K8" s="19"/>
      <c r="L8" s="19"/>
      <c r="M8" s="19"/>
      <c r="N8" s="19"/>
      <c r="O8" s="19"/>
      <c r="P8" s="19"/>
    </row>
    <row r="9" spans="1:18" ht="12" thickBot="1" x14ac:dyDescent="0.25">
      <c r="A9" s="49" t="s">
        <v>13764</v>
      </c>
      <c r="B9" s="90" t="str">
        <f>IF(C7="","",VLOOKUP(C9,Table_tbl_GeogArea[],2,FALSE))</f>
        <v/>
      </c>
      <c r="C9" s="212"/>
      <c r="D9" s="212"/>
      <c r="E9" s="212"/>
      <c r="F9" s="212"/>
      <c r="G9" s="213"/>
      <c r="H9" s="19"/>
      <c r="I9" s="19"/>
      <c r="J9" s="19"/>
      <c r="K9" s="19"/>
      <c r="L9" s="19"/>
      <c r="M9" s="19"/>
      <c r="N9" s="19"/>
      <c r="O9" s="19"/>
      <c r="P9" s="19"/>
    </row>
    <row r="10" spans="1:18" ht="12" thickBot="1" x14ac:dyDescent="0.25">
      <c r="C10" s="19"/>
      <c r="D10" s="19"/>
      <c r="E10" s="19"/>
      <c r="F10" s="19"/>
      <c r="G10" s="19"/>
      <c r="H10" s="19"/>
      <c r="I10" s="19"/>
      <c r="J10" s="19"/>
      <c r="K10" s="19"/>
      <c r="L10" s="19"/>
      <c r="M10" s="19"/>
      <c r="N10" s="19"/>
      <c r="O10" s="19"/>
      <c r="P10" s="19"/>
      <c r="Q10" s="19"/>
    </row>
    <row r="11" spans="1:18" s="23" customFormat="1" x14ac:dyDescent="0.2">
      <c r="A11" s="192" t="s">
        <v>14313</v>
      </c>
      <c r="B11" s="193"/>
      <c r="C11" s="193"/>
      <c r="D11" s="194"/>
      <c r="E11" s="19"/>
      <c r="F11" s="19"/>
      <c r="G11" s="19"/>
      <c r="H11" s="19"/>
      <c r="I11" s="19"/>
      <c r="J11" s="19"/>
      <c r="K11" s="19"/>
      <c r="L11" s="19"/>
      <c r="M11" s="19"/>
      <c r="N11" s="19"/>
      <c r="O11" s="19"/>
      <c r="P11" s="19"/>
      <c r="Q11" s="19"/>
    </row>
    <row r="12" spans="1:18" s="23" customFormat="1" ht="22.5" x14ac:dyDescent="0.2">
      <c r="A12" s="20" t="s">
        <v>14319</v>
      </c>
      <c r="B12" s="65" t="str">
        <f>IF(C12="","",VLOOKUP(C12,User_Nm_Table[],2,FALSE))</f>
        <v/>
      </c>
      <c r="C12" s="204"/>
      <c r="D12" s="205"/>
      <c r="E12" s="19"/>
      <c r="F12" s="19"/>
      <c r="G12" s="19"/>
      <c r="H12" s="19"/>
      <c r="I12" s="19"/>
      <c r="J12" s="19"/>
      <c r="K12" s="19"/>
      <c r="L12" s="19"/>
      <c r="M12" s="19"/>
      <c r="N12" s="19"/>
      <c r="O12" s="19"/>
      <c r="P12" s="19"/>
      <c r="Q12" s="19"/>
      <c r="R12" s="19"/>
    </row>
    <row r="13" spans="1:18" s="23" customFormat="1" x14ac:dyDescent="0.2">
      <c r="A13" s="20" t="s">
        <v>13791</v>
      </c>
      <c r="B13" s="206"/>
      <c r="C13" s="206"/>
      <c r="D13" s="207"/>
      <c r="E13" s="19"/>
      <c r="F13" s="19"/>
      <c r="G13" s="19"/>
      <c r="H13" s="19"/>
      <c r="I13" s="19"/>
      <c r="J13" s="19"/>
      <c r="K13" s="19"/>
      <c r="L13" s="19"/>
      <c r="M13" s="19"/>
      <c r="N13" s="19"/>
      <c r="O13" s="19"/>
      <c r="P13" s="19"/>
      <c r="Q13" s="19"/>
      <c r="R13" s="19"/>
    </row>
    <row r="14" spans="1:18" s="23" customFormat="1" ht="12" thickBot="1" x14ac:dyDescent="0.25">
      <c r="A14" s="57" t="s">
        <v>13790</v>
      </c>
      <c r="B14" s="200"/>
      <c r="C14" s="200"/>
      <c r="D14" s="201"/>
      <c r="E14" s="19"/>
      <c r="F14" s="19"/>
      <c r="G14" s="19"/>
      <c r="H14" s="19"/>
      <c r="I14" s="19"/>
      <c r="J14" s="19"/>
      <c r="K14" s="19"/>
      <c r="L14" s="19"/>
      <c r="M14" s="19"/>
      <c r="N14" s="19"/>
      <c r="O14" s="19"/>
      <c r="P14" s="19"/>
      <c r="Q14" s="19"/>
      <c r="R14" s="19"/>
    </row>
    <row r="15" spans="1:18" s="23" customFormat="1" ht="12" thickBot="1" x14ac:dyDescent="0.25">
      <c r="A15" s="11"/>
      <c r="B15" s="11"/>
      <c r="C15" s="19"/>
      <c r="D15" s="19"/>
      <c r="E15" s="19"/>
      <c r="F15" s="19"/>
      <c r="G15" s="19"/>
      <c r="H15" s="19"/>
      <c r="I15" s="19"/>
      <c r="J15" s="19"/>
      <c r="K15" s="19"/>
      <c r="L15" s="19"/>
      <c r="M15" s="19"/>
      <c r="N15" s="19"/>
      <c r="O15" s="19"/>
      <c r="P15" s="19"/>
      <c r="Q15" s="19"/>
    </row>
    <row r="16" spans="1:18" s="23" customFormat="1" x14ac:dyDescent="0.2">
      <c r="A16" s="192" t="s">
        <v>13789</v>
      </c>
      <c r="B16" s="193"/>
      <c r="C16" s="193"/>
      <c r="D16" s="193"/>
      <c r="E16" s="193"/>
      <c r="F16" s="193"/>
      <c r="G16" s="193"/>
      <c r="H16" s="193"/>
      <c r="I16" s="193"/>
      <c r="J16" s="194"/>
      <c r="K16" s="19"/>
      <c r="L16" s="19"/>
      <c r="M16" s="19"/>
      <c r="N16" s="19"/>
      <c r="O16" s="19"/>
      <c r="P16" s="19"/>
      <c r="Q16" s="19"/>
    </row>
    <row r="17" spans="1:19" s="23" customFormat="1" ht="22.5" x14ac:dyDescent="0.2">
      <c r="A17" s="195" t="s">
        <v>13788</v>
      </c>
      <c r="B17" s="196"/>
      <c r="C17" s="196"/>
      <c r="D17" s="196"/>
      <c r="E17" s="196"/>
      <c r="F17" s="196"/>
      <c r="G17" s="196"/>
      <c r="H17" s="91" t="s">
        <v>14388</v>
      </c>
      <c r="I17" s="91" t="s">
        <v>14386</v>
      </c>
      <c r="J17" s="102" t="s">
        <v>14387</v>
      </c>
      <c r="K17" s="19"/>
      <c r="L17" s="19"/>
      <c r="M17" s="19"/>
      <c r="N17" s="19"/>
      <c r="O17" s="19"/>
      <c r="P17" s="19"/>
      <c r="Q17" s="19"/>
      <c r="R17" s="19"/>
      <c r="S17" s="19"/>
    </row>
    <row r="18" spans="1:19" s="23" customFormat="1" ht="11.25" customHeight="1" x14ac:dyDescent="0.2">
      <c r="A18" s="99" t="str">
        <f>IF(B18="","",VLOOKUP($B18,Table_AggPits_1[],5,FALSE))</f>
        <v/>
      </c>
      <c r="B18" s="197"/>
      <c r="C18" s="198"/>
      <c r="D18" s="198"/>
      <c r="E18" s="198"/>
      <c r="F18" s="198"/>
      <c r="G18" s="199"/>
      <c r="H18" s="100"/>
      <c r="I18" s="51"/>
      <c r="J18" s="112"/>
      <c r="K18" s="19"/>
      <c r="L18" s="19"/>
      <c r="M18" s="19"/>
      <c r="N18" s="19"/>
      <c r="O18" s="19"/>
      <c r="P18" s="19"/>
      <c r="Q18" s="19"/>
      <c r="R18" s="19"/>
      <c r="S18" s="19"/>
    </row>
    <row r="19" spans="1:19" s="23" customFormat="1" ht="11.25" customHeight="1" x14ac:dyDescent="0.2">
      <c r="A19" s="99" t="str">
        <f>IF(B19="","",VLOOKUP($B19,Table_AggPits_1[],5,FALSE))</f>
        <v/>
      </c>
      <c r="B19" s="197"/>
      <c r="C19" s="198"/>
      <c r="D19" s="198"/>
      <c r="E19" s="198"/>
      <c r="F19" s="198"/>
      <c r="G19" s="199"/>
      <c r="H19" s="100"/>
      <c r="I19" s="51"/>
      <c r="J19" s="112"/>
      <c r="K19" s="19"/>
      <c r="L19" s="19"/>
      <c r="M19" s="19"/>
      <c r="N19" s="19"/>
      <c r="O19" s="19"/>
      <c r="P19" s="19"/>
      <c r="Q19" s="19"/>
      <c r="R19" s="19"/>
      <c r="S19" s="19"/>
    </row>
    <row r="20" spans="1:19" s="23" customFormat="1" ht="11.25" customHeight="1" x14ac:dyDescent="0.2">
      <c r="A20" s="99" t="str">
        <f>IF(B20="","",VLOOKUP($B20,Table_AggPits_1[],5,FALSE))</f>
        <v/>
      </c>
      <c r="B20" s="197"/>
      <c r="C20" s="198"/>
      <c r="D20" s="198"/>
      <c r="E20" s="198"/>
      <c r="F20" s="198"/>
      <c r="G20" s="199"/>
      <c r="H20" s="100"/>
      <c r="I20" s="51"/>
      <c r="J20" s="112"/>
      <c r="K20" s="19"/>
      <c r="L20" s="19"/>
      <c r="M20" s="19"/>
      <c r="N20" s="19"/>
      <c r="O20" s="19"/>
      <c r="P20" s="19"/>
      <c r="Q20" s="19"/>
      <c r="R20" s="19"/>
      <c r="S20" s="19"/>
    </row>
    <row r="21" spans="1:19" s="23" customFormat="1" ht="12" customHeight="1" thickBot="1" x14ac:dyDescent="0.25">
      <c r="A21" s="99" t="str">
        <f>IF(B21="","",VLOOKUP($B21,Table_AggPits_1[],5,FALSE))</f>
        <v/>
      </c>
      <c r="B21" s="197"/>
      <c r="C21" s="198"/>
      <c r="D21" s="198"/>
      <c r="E21" s="198"/>
      <c r="F21" s="198"/>
      <c r="G21" s="199"/>
      <c r="H21" s="101"/>
      <c r="I21" s="52"/>
      <c r="J21" s="113"/>
      <c r="K21" s="19"/>
      <c r="L21" s="19"/>
      <c r="M21" s="19"/>
      <c r="N21" s="19"/>
      <c r="O21" s="19"/>
      <c r="P21" s="19"/>
      <c r="Q21" s="19"/>
      <c r="R21" s="19"/>
      <c r="S21" s="19"/>
    </row>
    <row r="22" spans="1:19" s="23" customFormat="1" ht="12" thickBot="1" x14ac:dyDescent="0.25">
      <c r="A22" s="12"/>
      <c r="B22" s="12"/>
      <c r="C22" s="12"/>
      <c r="D22" s="12"/>
      <c r="E22" s="11"/>
      <c r="F22" s="11"/>
      <c r="G22" s="13"/>
      <c r="H22" s="13"/>
      <c r="I22" s="19"/>
      <c r="J22" s="19"/>
      <c r="K22" s="19"/>
      <c r="L22" s="19"/>
      <c r="M22" s="19"/>
      <c r="N22" s="19"/>
      <c r="O22" s="19"/>
      <c r="P22" s="19"/>
      <c r="Q22" s="19"/>
    </row>
    <row r="23" spans="1:19" s="23" customFormat="1" x14ac:dyDescent="0.2">
      <c r="A23" s="180" t="s">
        <v>13785</v>
      </c>
      <c r="B23" s="181"/>
      <c r="C23" s="181"/>
      <c r="D23" s="182"/>
      <c r="E23" s="19"/>
      <c r="F23" s="19"/>
      <c r="G23" s="19"/>
      <c r="H23" s="19"/>
      <c r="I23" s="19"/>
      <c r="J23" s="19"/>
      <c r="K23" s="19"/>
      <c r="L23" s="19"/>
      <c r="M23" s="19"/>
      <c r="N23" s="19"/>
      <c r="O23" s="19"/>
      <c r="P23" s="19"/>
      <c r="Q23" s="19"/>
    </row>
    <row r="24" spans="1:19" s="23" customFormat="1" x14ac:dyDescent="0.2">
      <c r="A24" s="195" t="s">
        <v>14311</v>
      </c>
      <c r="B24" s="196"/>
      <c r="C24" s="50" t="s">
        <v>14312</v>
      </c>
      <c r="D24" s="45" t="s">
        <v>13784</v>
      </c>
      <c r="E24" s="14"/>
      <c r="F24" s="14"/>
      <c r="G24" s="14"/>
      <c r="H24" s="11"/>
      <c r="I24" s="11"/>
      <c r="J24" s="19"/>
      <c r="K24" s="19"/>
      <c r="L24" s="19"/>
      <c r="M24" s="19"/>
      <c r="N24" s="19"/>
      <c r="O24" s="19"/>
      <c r="P24" s="19"/>
      <c r="Q24" s="19"/>
      <c r="R24" s="19"/>
    </row>
    <row r="25" spans="1:19" s="23" customFormat="1" x14ac:dyDescent="0.2">
      <c r="A25" s="185"/>
      <c r="B25" s="186"/>
      <c r="C25" s="18"/>
      <c r="D25" s="22"/>
      <c r="E25" s="11"/>
      <c r="F25" s="11"/>
      <c r="G25" s="11"/>
      <c r="H25" s="11"/>
      <c r="I25" s="11"/>
      <c r="J25" s="19"/>
      <c r="K25" s="19"/>
      <c r="L25" s="19"/>
      <c r="M25" s="19"/>
      <c r="N25" s="19"/>
      <c r="O25" s="19"/>
      <c r="P25" s="19"/>
      <c r="Q25" s="19"/>
      <c r="R25" s="19"/>
    </row>
    <row r="26" spans="1:19" s="23" customFormat="1" x14ac:dyDescent="0.2">
      <c r="A26" s="185"/>
      <c r="B26" s="186"/>
      <c r="C26" s="18"/>
      <c r="D26" s="22"/>
      <c r="E26" s="11"/>
      <c r="F26" s="11"/>
      <c r="G26" s="11"/>
      <c r="H26" s="11"/>
      <c r="I26" s="11"/>
      <c r="J26" s="19"/>
      <c r="K26" s="19"/>
      <c r="L26" s="19"/>
      <c r="M26" s="19"/>
      <c r="N26" s="19"/>
      <c r="O26" s="19"/>
      <c r="P26" s="19"/>
      <c r="Q26" s="19"/>
      <c r="R26" s="19"/>
    </row>
    <row r="27" spans="1:19" s="23" customFormat="1" x14ac:dyDescent="0.2">
      <c r="A27" s="185"/>
      <c r="B27" s="186"/>
      <c r="C27" s="18"/>
      <c r="D27" s="22"/>
      <c r="E27" s="11"/>
      <c r="F27" s="11"/>
      <c r="G27" s="11"/>
      <c r="H27" s="11"/>
      <c r="I27" s="11"/>
      <c r="J27" s="19"/>
      <c r="K27" s="19"/>
      <c r="L27" s="19"/>
      <c r="M27" s="19"/>
      <c r="N27" s="19"/>
      <c r="O27" s="19"/>
      <c r="P27" s="19"/>
      <c r="Q27" s="19"/>
      <c r="R27" s="19"/>
    </row>
    <row r="28" spans="1:19" s="23" customFormat="1" ht="12" thickBot="1" x14ac:dyDescent="0.25">
      <c r="A28" s="187"/>
      <c r="B28" s="188"/>
      <c r="C28" s="46"/>
      <c r="D28" s="47"/>
      <c r="E28" s="11"/>
      <c r="F28" s="11"/>
      <c r="G28" s="11"/>
      <c r="H28" s="11"/>
      <c r="I28" s="11"/>
      <c r="J28" s="19"/>
      <c r="K28" s="19"/>
      <c r="L28" s="19"/>
      <c r="M28" s="19"/>
      <c r="N28" s="19"/>
      <c r="O28" s="19"/>
      <c r="P28" s="19"/>
      <c r="Q28" s="19"/>
      <c r="R28" s="19"/>
    </row>
    <row r="29" spans="1:19" s="23" customFormat="1" ht="12" thickBot="1" x14ac:dyDescent="0.25">
      <c r="A29" s="12"/>
      <c r="B29" s="12"/>
      <c r="C29" s="12"/>
      <c r="D29" s="12"/>
      <c r="E29" s="12"/>
      <c r="F29" s="12"/>
      <c r="G29" s="11"/>
      <c r="H29" s="11"/>
      <c r="I29" s="19"/>
      <c r="J29" s="19"/>
      <c r="K29" s="19"/>
      <c r="L29" s="19"/>
      <c r="M29" s="19"/>
      <c r="N29" s="19"/>
      <c r="O29" s="19"/>
      <c r="P29" s="19"/>
      <c r="Q29" s="19"/>
    </row>
    <row r="30" spans="1:19" s="23" customFormat="1" x14ac:dyDescent="0.2">
      <c r="A30" s="180" t="s">
        <v>13816</v>
      </c>
      <c r="B30" s="181"/>
      <c r="C30" s="181"/>
      <c r="D30" s="181"/>
      <c r="E30" s="181"/>
      <c r="F30" s="181"/>
      <c r="G30" s="181"/>
      <c r="H30" s="181"/>
      <c r="I30" s="181"/>
      <c r="J30" s="181"/>
      <c r="K30" s="182"/>
      <c r="L30" s="19"/>
      <c r="M30" s="19"/>
      <c r="N30" s="19"/>
      <c r="O30" s="19"/>
      <c r="P30" s="19"/>
      <c r="Q30" s="19"/>
    </row>
    <row r="31" spans="1:19" s="23" customFormat="1" x14ac:dyDescent="0.2">
      <c r="A31" s="54" t="s">
        <v>10</v>
      </c>
      <c r="B31" s="105" t="str">
        <f>IF(C31="","",VLOOKUP(C31,User_Nm_Table[],2,FALSE))</f>
        <v/>
      </c>
      <c r="C31" s="189"/>
      <c r="D31" s="190"/>
      <c r="K31" s="55"/>
      <c r="L31" s="19"/>
      <c r="M31" s="19"/>
      <c r="N31" s="19"/>
      <c r="O31" s="19"/>
      <c r="P31" s="19"/>
      <c r="Q31" s="19"/>
    </row>
    <row r="32" spans="1:19" s="23" customFormat="1" x14ac:dyDescent="0.2">
      <c r="A32" s="56" t="s">
        <v>13781</v>
      </c>
      <c r="B32" s="34"/>
      <c r="K32" s="55"/>
      <c r="L32" s="19"/>
      <c r="M32" s="19"/>
      <c r="N32" s="19"/>
      <c r="O32" s="19"/>
      <c r="P32" s="19"/>
      <c r="Q32" s="19"/>
    </row>
    <row r="33" spans="1:20" s="23" customFormat="1" x14ac:dyDescent="0.2">
      <c r="A33" s="56" t="s">
        <v>14316</v>
      </c>
      <c r="B33" s="68"/>
      <c r="K33" s="55"/>
      <c r="L33" s="19"/>
      <c r="M33" s="19"/>
      <c r="N33" s="19"/>
      <c r="O33" s="19"/>
      <c r="P33" s="19"/>
      <c r="Q33" s="19"/>
    </row>
    <row r="34" spans="1:20" s="23" customFormat="1" x14ac:dyDescent="0.2">
      <c r="A34" s="24"/>
      <c r="K34" s="55"/>
      <c r="L34" s="19"/>
      <c r="M34" s="19"/>
      <c r="N34" s="19"/>
      <c r="O34" s="19"/>
      <c r="P34" s="19"/>
      <c r="Q34" s="19"/>
    </row>
    <row r="35" spans="1:20" s="23" customFormat="1" x14ac:dyDescent="0.2">
      <c r="A35" s="59"/>
      <c r="B35" s="28" t="s">
        <v>13783</v>
      </c>
      <c r="C35" s="28" t="s">
        <v>13782</v>
      </c>
      <c r="D35" s="11"/>
      <c r="E35" s="191" t="s">
        <v>14317</v>
      </c>
      <c r="F35" s="191"/>
      <c r="G35" s="191"/>
      <c r="H35" s="191"/>
      <c r="I35" s="144">
        <f>'1'!I35</f>
        <v>0</v>
      </c>
      <c r="K35" s="55"/>
      <c r="L35" s="19"/>
      <c r="M35" s="19"/>
      <c r="N35" s="19"/>
      <c r="O35" s="19"/>
      <c r="P35" s="19"/>
      <c r="Q35" s="19"/>
      <c r="R35" s="19"/>
      <c r="S35" s="19"/>
      <c r="T35" s="19"/>
    </row>
    <row r="36" spans="1:20" s="23" customFormat="1" x14ac:dyDescent="0.2">
      <c r="A36" s="20" t="s">
        <v>13780</v>
      </c>
      <c r="B36" s="16"/>
      <c r="C36" s="16"/>
      <c r="D36" s="11"/>
      <c r="E36" s="179" t="s">
        <v>13779</v>
      </c>
      <c r="F36" s="179"/>
      <c r="G36" s="179"/>
      <c r="H36" s="179"/>
      <c r="I36" s="17">
        <f>(
IF(C36=0,0,B36/C36)+
IF(C37=0,0,B37/C37)+
IF(C38=0,0,B38/C38)+
IF(C39=0,0,B39/C39)+
IF(J18=0,0,((H18*100/(100+I18))/J18))+
IF(J19=0,0,((H19*100/(100+I19))/J19))+
IF(J20=0,0,((H20*100/(100+I20))/J20))+
IF(J21=0,0,((H21*100/(100+I21))/J21))+
(B40+
IF(I18=-100,0,(H18-((H18*100)/(100+I18))))+
IF(I19=-100,0,(H19-((H19*100)/(100+I19))))+
IF(I20=-100,0,(H20-((H20*100)/(100+I20))))+
IF(I21=-100,0,(H21-((H21*100)/(100+I21))))+
B41*8.34
))/
(1684.8*(1-0.01*B32))</f>
        <v>0</v>
      </c>
      <c r="J36" s="11"/>
      <c r="K36" s="21"/>
      <c r="L36" s="19"/>
      <c r="M36" s="19"/>
      <c r="N36" s="19"/>
      <c r="O36" s="19"/>
      <c r="P36" s="19"/>
      <c r="Q36" s="19"/>
      <c r="R36" s="19"/>
      <c r="S36" s="19"/>
      <c r="T36" s="19"/>
    </row>
    <row r="37" spans="1:20" s="23" customFormat="1" x14ac:dyDescent="0.2">
      <c r="A37" s="20" t="s">
        <v>13778</v>
      </c>
      <c r="B37" s="16"/>
      <c r="C37" s="16"/>
      <c r="D37" s="11"/>
      <c r="E37" s="179" t="s">
        <v>13777</v>
      </c>
      <c r="F37" s="179"/>
      <c r="G37" s="179"/>
      <c r="H37" s="179"/>
      <c r="I37" s="17">
        <f>IF(I36=0,0,B36/I36)</f>
        <v>0</v>
      </c>
      <c r="J37" s="11"/>
      <c r="K37" s="21"/>
      <c r="L37" s="19"/>
      <c r="M37" s="19"/>
      <c r="N37" s="19"/>
      <c r="O37" s="19"/>
      <c r="P37" s="19"/>
      <c r="Q37" s="19"/>
      <c r="R37" s="19"/>
      <c r="S37" s="19"/>
      <c r="T37" s="19"/>
    </row>
    <row r="38" spans="1:20" s="23" customFormat="1" x14ac:dyDescent="0.2">
      <c r="A38" s="20" t="s">
        <v>13776</v>
      </c>
      <c r="B38" s="16"/>
      <c r="C38" s="16"/>
      <c r="D38" s="11"/>
      <c r="E38" s="179" t="s">
        <v>13775</v>
      </c>
      <c r="F38" s="179"/>
      <c r="G38" s="179"/>
      <c r="H38" s="179"/>
      <c r="I38" s="17">
        <f>IF(I35=0,0,I37/I35*100)</f>
        <v>0</v>
      </c>
      <c r="J38" s="11"/>
      <c r="K38" s="21"/>
      <c r="L38" s="19"/>
      <c r="M38" s="19"/>
      <c r="N38" s="19"/>
      <c r="O38" s="19"/>
      <c r="P38" s="19"/>
      <c r="Q38" s="19"/>
      <c r="R38" s="19"/>
      <c r="S38" s="19"/>
      <c r="T38" s="19"/>
    </row>
    <row r="39" spans="1:20" s="23" customFormat="1" x14ac:dyDescent="0.2">
      <c r="A39" s="20" t="s">
        <v>13774</v>
      </c>
      <c r="B39" s="16"/>
      <c r="C39" s="16"/>
      <c r="D39" s="11"/>
      <c r="E39" s="179" t="s">
        <v>13773</v>
      </c>
      <c r="F39" s="179"/>
      <c r="G39" s="179"/>
      <c r="H39" s="179"/>
      <c r="I39" s="17">
        <f>IF(I36=0,0,(B36+B37+B38+B39+B40+B41+H18+H19+H20+H21)/I36/27)</f>
        <v>0</v>
      </c>
      <c r="J39" s="15" t="s">
        <v>13772</v>
      </c>
      <c r="K39" s="25" t="s">
        <v>13771</v>
      </c>
      <c r="L39" s="19"/>
      <c r="M39" s="19"/>
      <c r="N39" s="19"/>
      <c r="O39" s="19"/>
      <c r="P39" s="19"/>
      <c r="Q39" s="19"/>
      <c r="R39" s="19"/>
      <c r="S39" s="19"/>
      <c r="T39" s="19"/>
    </row>
    <row r="40" spans="1:20" s="23" customFormat="1" x14ac:dyDescent="0.2">
      <c r="A40" s="43" t="s">
        <v>14314</v>
      </c>
      <c r="B40" s="16"/>
      <c r="C40" s="11"/>
      <c r="D40" s="11"/>
      <c r="E40" s="179" t="s">
        <v>13770</v>
      </c>
      <c r="F40" s="179"/>
      <c r="G40" s="179"/>
      <c r="H40" s="179"/>
      <c r="I40" s="58">
        <f>IF(B36+B37+B38+B39=0,0,
(B40+
IF(I18+100=0,0,H18-H18*100/(100+I18))+
IF(I18+100=0,0,H19-H19*100/(100+I19))+
IF(I18+100=0,0,H20-H20*100/(100+I20))+
IF(I18+100=0,0,H21-H21*100/(100+I21))+
B41*8.34)/(B36+B37+B38+B39))</f>
        <v>0</v>
      </c>
      <c r="J40" s="17">
        <v>0</v>
      </c>
      <c r="K40" s="60">
        <v>0</v>
      </c>
      <c r="L40" s="19"/>
      <c r="M40" s="19"/>
      <c r="N40" s="19"/>
      <c r="O40" s="19"/>
      <c r="P40" s="19"/>
      <c r="Q40" s="19"/>
      <c r="R40" s="19"/>
      <c r="S40" s="19"/>
      <c r="T40" s="19"/>
    </row>
    <row r="41" spans="1:20" s="23" customFormat="1" ht="12" thickBot="1" x14ac:dyDescent="0.25">
      <c r="A41" s="61" t="s">
        <v>14315</v>
      </c>
      <c r="B41" s="62"/>
      <c r="C41" s="63"/>
      <c r="D41" s="63"/>
      <c r="E41" s="44"/>
      <c r="F41" s="44"/>
      <c r="G41" s="44"/>
      <c r="H41" s="44"/>
      <c r="I41" s="44"/>
      <c r="J41" s="63"/>
      <c r="K41" s="64"/>
      <c r="L41" s="19"/>
      <c r="M41" s="19"/>
      <c r="N41" s="19"/>
      <c r="O41" s="19"/>
      <c r="P41" s="19"/>
      <c r="Q41" s="19"/>
      <c r="R41" s="19"/>
      <c r="S41" s="19"/>
      <c r="T41" s="19"/>
    </row>
    <row r="42" spans="1:20" s="23" customFormat="1" ht="12" thickBot="1" x14ac:dyDescent="0.25">
      <c r="A42" s="11"/>
      <c r="B42" s="11"/>
      <c r="C42" s="11"/>
      <c r="D42" s="11"/>
      <c r="E42" s="11"/>
      <c r="F42" s="11"/>
      <c r="G42" s="11"/>
      <c r="H42" s="11"/>
      <c r="I42" s="19"/>
      <c r="J42" s="19"/>
      <c r="K42" s="19"/>
      <c r="L42" s="19"/>
      <c r="M42" s="19"/>
      <c r="N42" s="19"/>
      <c r="O42" s="19"/>
      <c r="P42" s="19"/>
      <c r="Q42" s="19"/>
    </row>
    <row r="43" spans="1:20" s="23" customFormat="1" x14ac:dyDescent="0.2">
      <c r="A43" s="180" t="s">
        <v>13769</v>
      </c>
      <c r="B43" s="181"/>
      <c r="C43" s="182"/>
      <c r="D43" s="11"/>
      <c r="E43" s="11"/>
      <c r="F43" s="11"/>
      <c r="G43" s="11"/>
      <c r="H43" s="11"/>
      <c r="I43" s="19"/>
      <c r="J43" s="19"/>
      <c r="K43" s="19"/>
      <c r="L43" s="19"/>
      <c r="M43" s="19"/>
      <c r="N43" s="19"/>
      <c r="O43" s="19"/>
      <c r="P43" s="19"/>
      <c r="Q43" s="19"/>
    </row>
    <row r="44" spans="1:20" s="23" customFormat="1" x14ac:dyDescent="0.2">
      <c r="A44" s="183" t="s">
        <v>13815</v>
      </c>
      <c r="B44" s="184"/>
      <c r="C44" s="103"/>
      <c r="I44" s="19"/>
      <c r="J44" s="19"/>
      <c r="K44" s="19"/>
      <c r="L44" s="19"/>
      <c r="M44" s="19"/>
      <c r="N44" s="19"/>
      <c r="O44" s="19"/>
      <c r="P44" s="19"/>
      <c r="Q44" s="19"/>
    </row>
    <row r="45" spans="1:20" s="23" customFormat="1" x14ac:dyDescent="0.2">
      <c r="A45" s="183" t="s">
        <v>13768</v>
      </c>
      <c r="B45" s="184"/>
      <c r="C45" s="1">
        <f>H18*100/(100+I18)</f>
        <v>0</v>
      </c>
      <c r="I45" s="19"/>
      <c r="J45" s="19"/>
      <c r="K45" s="19"/>
      <c r="L45" s="19"/>
      <c r="M45" s="19"/>
      <c r="N45" s="19"/>
      <c r="O45" s="19"/>
      <c r="P45" s="19"/>
      <c r="Q45" s="19"/>
    </row>
    <row r="46" spans="1:20" s="23" customFormat="1" x14ac:dyDescent="0.2">
      <c r="A46" s="183" t="s">
        <v>13767</v>
      </c>
      <c r="B46" s="184"/>
      <c r="C46" s="1">
        <f>H19*100/(100+I19)</f>
        <v>0</v>
      </c>
      <c r="I46" s="19"/>
      <c r="J46" s="19"/>
      <c r="K46" s="19"/>
      <c r="L46" s="19"/>
      <c r="M46" s="19"/>
      <c r="N46" s="19"/>
      <c r="O46" s="19"/>
      <c r="P46" s="19"/>
      <c r="Q46" s="19"/>
    </row>
    <row r="47" spans="1:20" s="23" customFormat="1" x14ac:dyDescent="0.2">
      <c r="A47" s="183" t="s">
        <v>13766</v>
      </c>
      <c r="B47" s="184"/>
      <c r="C47" s="1">
        <f>+H20*100/(100+I20)</f>
        <v>0</v>
      </c>
      <c r="I47" s="19"/>
      <c r="J47" s="19"/>
      <c r="K47" s="19"/>
      <c r="L47" s="19"/>
      <c r="M47" s="19"/>
      <c r="N47" s="19"/>
      <c r="O47" s="19"/>
      <c r="P47" s="19"/>
      <c r="Q47" s="19"/>
    </row>
    <row r="48" spans="1:20" s="23" customFormat="1" x14ac:dyDescent="0.2">
      <c r="A48" s="183" t="s">
        <v>13765</v>
      </c>
      <c r="B48" s="184"/>
      <c r="C48" s="1">
        <f>B40+(H18-C45)+(H19-C46)+(B41*8.34)+(D25/128*8.34)+(D26/128*8.34)+(D27/128*8.34)</f>
        <v>0</v>
      </c>
      <c r="I48" s="19"/>
      <c r="J48" s="19"/>
      <c r="K48" s="19"/>
      <c r="L48" s="19"/>
      <c r="M48" s="19"/>
      <c r="N48" s="19"/>
      <c r="O48" s="19"/>
      <c r="P48" s="19"/>
      <c r="Q48" s="19"/>
    </row>
    <row r="49" spans="1:17" s="23" customFormat="1" x14ac:dyDescent="0.2">
      <c r="A49" s="166" t="s">
        <v>13814</v>
      </c>
      <c r="B49" s="167"/>
      <c r="C49" s="1">
        <f>C48/(62.4*27)</f>
        <v>0</v>
      </c>
      <c r="I49" s="19"/>
      <c r="J49" s="19"/>
      <c r="K49" s="19"/>
      <c r="L49" s="19"/>
      <c r="M49" s="19"/>
      <c r="N49" s="19"/>
      <c r="O49" s="19"/>
      <c r="P49" s="19"/>
      <c r="Q49" s="19"/>
    </row>
    <row r="50" spans="1:17" s="23" customFormat="1" x14ac:dyDescent="0.2">
      <c r="A50" s="166" t="s">
        <v>13813</v>
      </c>
      <c r="B50" s="167"/>
      <c r="C50" s="1">
        <f>IF(ISERROR(C45/(J18*62.4*27)),,C45/(J18*62.4*27))</f>
        <v>0</v>
      </c>
      <c r="I50" s="19"/>
      <c r="J50" s="19"/>
      <c r="K50" s="19"/>
      <c r="L50" s="19"/>
      <c r="M50" s="19"/>
      <c r="N50" s="19"/>
      <c r="O50" s="19"/>
      <c r="P50" s="19"/>
      <c r="Q50" s="19"/>
    </row>
    <row r="51" spans="1:17" s="23" customFormat="1" x14ac:dyDescent="0.2">
      <c r="A51" s="166" t="s">
        <v>13812</v>
      </c>
      <c r="B51" s="167"/>
      <c r="C51" s="1">
        <f>IF(ISERROR(C46/(J19*62.4*27)),,C46/(J19*62.4*27))</f>
        <v>0</v>
      </c>
      <c r="I51" s="19"/>
      <c r="J51" s="19"/>
      <c r="K51" s="19"/>
      <c r="L51" s="19"/>
      <c r="M51" s="19"/>
      <c r="N51" s="19"/>
      <c r="O51" s="19"/>
      <c r="P51" s="19"/>
      <c r="Q51" s="19"/>
    </row>
    <row r="52" spans="1:17" s="23" customFormat="1" x14ac:dyDescent="0.2">
      <c r="A52" s="166" t="s">
        <v>13811</v>
      </c>
      <c r="B52" s="167"/>
      <c r="C52" s="1">
        <f>IF(J20=0,0,+C47/(J20*62.4*27))</f>
        <v>0</v>
      </c>
      <c r="I52" s="19"/>
      <c r="J52" s="19"/>
      <c r="K52" s="19"/>
      <c r="L52" s="19"/>
      <c r="M52" s="19"/>
      <c r="N52" s="19"/>
      <c r="O52" s="19"/>
      <c r="P52" s="19"/>
      <c r="Q52" s="19"/>
    </row>
    <row r="53" spans="1:17" s="23" customFormat="1" x14ac:dyDescent="0.2">
      <c r="A53" s="166" t="s">
        <v>13810</v>
      </c>
      <c r="B53" s="167"/>
      <c r="C53" s="1">
        <f>SUM(I37+C49+C50+C51+C52)</f>
        <v>0</v>
      </c>
      <c r="I53" s="19"/>
      <c r="J53" s="19"/>
      <c r="K53" s="19"/>
      <c r="L53" s="19"/>
      <c r="M53" s="19"/>
      <c r="N53" s="19"/>
      <c r="O53" s="19"/>
      <c r="P53" s="19"/>
      <c r="Q53" s="19"/>
    </row>
    <row r="54" spans="1:17" s="23" customFormat="1" x14ac:dyDescent="0.2">
      <c r="A54" s="166" t="s">
        <v>13809</v>
      </c>
      <c r="B54" s="167"/>
      <c r="C54" s="1">
        <f>C53/(1-0.01*B32)</f>
        <v>0</v>
      </c>
      <c r="I54" s="19"/>
      <c r="J54" s="19"/>
      <c r="K54" s="19"/>
      <c r="L54" s="19"/>
      <c r="M54" s="19"/>
      <c r="N54" s="19"/>
      <c r="O54" s="19"/>
      <c r="P54" s="19"/>
      <c r="Q54" s="19"/>
    </row>
    <row r="55" spans="1:17" s="23" customFormat="1" ht="12" thickBot="1" x14ac:dyDescent="0.25">
      <c r="A55" s="168" t="s">
        <v>13808</v>
      </c>
      <c r="B55" s="169"/>
      <c r="C55" s="104">
        <f>IF(ISERROR((C45+C46+C47+C48+B36)/C44/27),,(C45+C46+C47+C48+B36)/C44/27)</f>
        <v>0</v>
      </c>
    </row>
    <row r="56" spans="1:17" s="23" customFormat="1" ht="12" thickBot="1" x14ac:dyDescent="0.25"/>
    <row r="57" spans="1:17" x14ac:dyDescent="0.2">
      <c r="A57" s="170" t="s">
        <v>13817</v>
      </c>
      <c r="B57" s="171"/>
      <c r="C57" s="171"/>
      <c r="D57" s="171"/>
      <c r="E57" s="171"/>
      <c r="F57" s="171"/>
      <c r="G57" s="171"/>
      <c r="H57" s="171"/>
      <c r="I57" s="171"/>
      <c r="J57" s="171"/>
      <c r="K57" s="171"/>
      <c r="L57" s="171"/>
      <c r="M57" s="171"/>
      <c r="N57" s="171"/>
      <c r="O57" s="171"/>
      <c r="P57" s="172"/>
    </row>
    <row r="58" spans="1:17" ht="11.25" customHeight="1" x14ac:dyDescent="0.2">
      <c r="A58" s="173" t="s">
        <v>12</v>
      </c>
      <c r="B58" s="174"/>
      <c r="C58" s="174"/>
      <c r="D58" s="174"/>
      <c r="E58" s="174"/>
      <c r="F58" s="174"/>
      <c r="G58" s="174"/>
      <c r="H58" s="174"/>
      <c r="I58" s="174"/>
      <c r="J58" s="174"/>
      <c r="K58" s="174"/>
      <c r="L58" s="175"/>
      <c r="M58" s="176" t="s">
        <v>11</v>
      </c>
      <c r="N58" s="177"/>
      <c r="O58" s="177"/>
      <c r="P58" s="178"/>
    </row>
    <row r="59" spans="1:17" ht="45" x14ac:dyDescent="0.2">
      <c r="A59" s="35" t="s">
        <v>13759</v>
      </c>
      <c r="B59" s="29"/>
      <c r="C59" s="29" t="s">
        <v>10</v>
      </c>
      <c r="D59" s="29" t="s">
        <v>9</v>
      </c>
      <c r="E59" s="30" t="s">
        <v>8</v>
      </c>
      <c r="F59" s="30" t="s">
        <v>7</v>
      </c>
      <c r="G59" s="30" t="s">
        <v>17151</v>
      </c>
      <c r="H59" s="30" t="s">
        <v>6</v>
      </c>
      <c r="I59" s="30" t="s">
        <v>5</v>
      </c>
      <c r="J59" s="30" t="s">
        <v>4</v>
      </c>
      <c r="K59" s="30" t="s">
        <v>3</v>
      </c>
      <c r="L59" s="30" t="s">
        <v>2</v>
      </c>
      <c r="M59" s="30"/>
      <c r="N59" s="29" t="s">
        <v>10</v>
      </c>
      <c r="O59" s="30" t="s">
        <v>4</v>
      </c>
      <c r="P59" s="53" t="s">
        <v>3</v>
      </c>
    </row>
    <row r="60" spans="1:17" x14ac:dyDescent="0.2">
      <c r="A60" s="36">
        <v>1</v>
      </c>
      <c r="B60" s="65" t="str">
        <f>IF(C60="","",VLOOKUP(C60,User_Nm_Table[],2,FALSE))</f>
        <v/>
      </c>
      <c r="C60" s="106"/>
      <c r="D60" s="31"/>
      <c r="E60" s="32"/>
      <c r="F60" s="33"/>
      <c r="G60" s="33"/>
      <c r="H60" s="26"/>
      <c r="I60" s="33"/>
      <c r="J60" s="34"/>
      <c r="K60" s="107"/>
      <c r="L60" s="108">
        <f t="shared" ref="L60:L69" si="0">K60-P60</f>
        <v>0</v>
      </c>
      <c r="M60" s="65" t="str">
        <f>IF(N60="","",VLOOKUP(N60,User_Nm_Table[],2,FALSE))</f>
        <v/>
      </c>
      <c r="N60" s="106"/>
      <c r="O60" s="34"/>
      <c r="P60" s="66"/>
    </row>
    <row r="61" spans="1:17" x14ac:dyDescent="0.2">
      <c r="A61" s="36">
        <v>2</v>
      </c>
      <c r="B61" s="65" t="str">
        <f>IF(C61="","",VLOOKUP(C61,User_Nm_Table[],2,FALSE))</f>
        <v/>
      </c>
      <c r="C61" s="106"/>
      <c r="D61" s="31"/>
      <c r="E61" s="32"/>
      <c r="F61" s="33"/>
      <c r="G61" s="33"/>
      <c r="H61" s="26"/>
      <c r="I61" s="33"/>
      <c r="J61" s="34"/>
      <c r="K61" s="107"/>
      <c r="L61" s="108">
        <f t="shared" si="0"/>
        <v>0</v>
      </c>
      <c r="M61" s="65" t="str">
        <f>IF(N61="","",VLOOKUP(N61,User_Nm_Table[],2,FALSE))</f>
        <v/>
      </c>
      <c r="N61" s="106"/>
      <c r="O61" s="34"/>
      <c r="P61" s="66"/>
    </row>
    <row r="62" spans="1:17" x14ac:dyDescent="0.2">
      <c r="A62" s="36">
        <v>3</v>
      </c>
      <c r="B62" s="65" t="str">
        <f>IF(C62="","",VLOOKUP(C62,User_Nm_Table[],2,FALSE))</f>
        <v/>
      </c>
      <c r="C62" s="106"/>
      <c r="D62" s="31"/>
      <c r="E62" s="32"/>
      <c r="F62" s="33"/>
      <c r="G62" s="33"/>
      <c r="H62" s="26"/>
      <c r="I62" s="33"/>
      <c r="J62" s="34"/>
      <c r="K62" s="107"/>
      <c r="L62" s="108">
        <f t="shared" si="0"/>
        <v>0</v>
      </c>
      <c r="M62" s="65" t="str">
        <f>IF(N62="","",VLOOKUP(N62,User_Nm_Table[],2,FALSE))</f>
        <v/>
      </c>
      <c r="N62" s="106"/>
      <c r="O62" s="34"/>
      <c r="P62" s="66"/>
    </row>
    <row r="63" spans="1:17" x14ac:dyDescent="0.2">
      <c r="A63" s="36">
        <v>4</v>
      </c>
      <c r="B63" s="65" t="str">
        <f>IF(C63="","",VLOOKUP(C63,User_Nm_Table[],2,FALSE))</f>
        <v/>
      </c>
      <c r="C63" s="106"/>
      <c r="D63" s="31"/>
      <c r="E63" s="32"/>
      <c r="F63" s="33"/>
      <c r="G63" s="33"/>
      <c r="H63" s="26"/>
      <c r="I63" s="33"/>
      <c r="J63" s="34"/>
      <c r="K63" s="107"/>
      <c r="L63" s="108">
        <f t="shared" si="0"/>
        <v>0</v>
      </c>
      <c r="M63" s="65" t="str">
        <f>IF(N63="","",VLOOKUP(N63,User_Nm_Table[],2,FALSE))</f>
        <v/>
      </c>
      <c r="N63" s="106"/>
      <c r="O63" s="34"/>
      <c r="P63" s="66"/>
    </row>
    <row r="64" spans="1:17" x14ac:dyDescent="0.2">
      <c r="A64" s="36">
        <v>5</v>
      </c>
      <c r="B64" s="65" t="str">
        <f>IF(C64="","",VLOOKUP(C64,User_Nm_Table[],2,FALSE))</f>
        <v/>
      </c>
      <c r="C64" s="106"/>
      <c r="D64" s="31"/>
      <c r="E64" s="32"/>
      <c r="F64" s="33"/>
      <c r="G64" s="33"/>
      <c r="H64" s="26"/>
      <c r="I64" s="33"/>
      <c r="J64" s="34"/>
      <c r="K64" s="107"/>
      <c r="L64" s="108">
        <f t="shared" si="0"/>
        <v>0</v>
      </c>
      <c r="M64" s="65" t="str">
        <f>IF(N64="","",VLOOKUP(N64,User_Nm_Table[],2,FALSE))</f>
        <v/>
      </c>
      <c r="N64" s="106"/>
      <c r="O64" s="34"/>
      <c r="P64" s="66"/>
    </row>
    <row r="65" spans="1:16" x14ac:dyDescent="0.2">
      <c r="A65" s="36">
        <v>6</v>
      </c>
      <c r="B65" s="65" t="str">
        <f>IF(C65="","",VLOOKUP(C65,User_Nm_Table[],2,FALSE))</f>
        <v/>
      </c>
      <c r="C65" s="106"/>
      <c r="D65" s="31"/>
      <c r="E65" s="32"/>
      <c r="F65" s="33"/>
      <c r="G65" s="33"/>
      <c r="H65" s="26"/>
      <c r="I65" s="33"/>
      <c r="J65" s="34"/>
      <c r="K65" s="107"/>
      <c r="L65" s="108">
        <f t="shared" si="0"/>
        <v>0</v>
      </c>
      <c r="M65" s="65" t="str">
        <f>IF(N65="","",VLOOKUP(N65,User_Nm_Table[],2,FALSE))</f>
        <v/>
      </c>
      <c r="N65" s="106"/>
      <c r="O65" s="34"/>
      <c r="P65" s="66"/>
    </row>
    <row r="66" spans="1:16" x14ac:dyDescent="0.2">
      <c r="A66" s="36">
        <v>7</v>
      </c>
      <c r="B66" s="65" t="str">
        <f>IF(C66="","",VLOOKUP(C66,User_Nm_Table[],2,FALSE))</f>
        <v/>
      </c>
      <c r="C66" s="106"/>
      <c r="D66" s="31"/>
      <c r="E66" s="32"/>
      <c r="F66" s="33"/>
      <c r="G66" s="33"/>
      <c r="H66" s="26"/>
      <c r="I66" s="33"/>
      <c r="J66" s="34"/>
      <c r="K66" s="107"/>
      <c r="L66" s="108">
        <f t="shared" si="0"/>
        <v>0</v>
      </c>
      <c r="M66" s="65" t="str">
        <f>IF(N66="","",VLOOKUP(N66,User_Nm_Table[],2,FALSE))</f>
        <v/>
      </c>
      <c r="N66" s="106"/>
      <c r="O66" s="34"/>
      <c r="P66" s="66"/>
    </row>
    <row r="67" spans="1:16" x14ac:dyDescent="0.2">
      <c r="A67" s="36">
        <v>8</v>
      </c>
      <c r="B67" s="65" t="str">
        <f>IF(C67="","",VLOOKUP(C67,User_Nm_Table[],2,FALSE))</f>
        <v/>
      </c>
      <c r="C67" s="106"/>
      <c r="D67" s="31"/>
      <c r="E67" s="32"/>
      <c r="F67" s="33"/>
      <c r="G67" s="33"/>
      <c r="H67" s="26"/>
      <c r="I67" s="33"/>
      <c r="J67" s="34"/>
      <c r="K67" s="107"/>
      <c r="L67" s="108">
        <f t="shared" si="0"/>
        <v>0</v>
      </c>
      <c r="M67" s="65" t="str">
        <f>IF(N67="","",VLOOKUP(N67,User_Nm_Table[],2,FALSE))</f>
        <v/>
      </c>
      <c r="N67" s="106"/>
      <c r="O67" s="34"/>
      <c r="P67" s="66"/>
    </row>
    <row r="68" spans="1:16" x14ac:dyDescent="0.2">
      <c r="A68" s="36">
        <v>9</v>
      </c>
      <c r="B68" s="65" t="str">
        <f>IF(C68="","",VLOOKUP(C68,User_Nm_Table[],2,FALSE))</f>
        <v/>
      </c>
      <c r="C68" s="106"/>
      <c r="D68" s="31"/>
      <c r="E68" s="32"/>
      <c r="F68" s="33"/>
      <c r="G68" s="33"/>
      <c r="H68" s="26"/>
      <c r="I68" s="33"/>
      <c r="J68" s="34"/>
      <c r="K68" s="107"/>
      <c r="L68" s="108">
        <f t="shared" si="0"/>
        <v>0</v>
      </c>
      <c r="M68" s="65" t="str">
        <f>IF(N68="","",VLOOKUP(N68,User_Nm_Table[],2,FALSE))</f>
        <v/>
      </c>
      <c r="N68" s="106"/>
      <c r="O68" s="34"/>
      <c r="P68" s="66"/>
    </row>
    <row r="69" spans="1:16" ht="12" thickBot="1" x14ac:dyDescent="0.25">
      <c r="A69" s="37">
        <v>10</v>
      </c>
      <c r="B69" s="90" t="str">
        <f>IF(C69="","",VLOOKUP(C69,User_Nm_Table[],2,FALSE))</f>
        <v/>
      </c>
      <c r="C69" s="109"/>
      <c r="D69" s="39"/>
      <c r="E69" s="40"/>
      <c r="F69" s="41"/>
      <c r="G69" s="41"/>
      <c r="H69" s="38"/>
      <c r="I69" s="41"/>
      <c r="J69" s="42"/>
      <c r="K69" s="110"/>
      <c r="L69" s="111">
        <f t="shared" si="0"/>
        <v>0</v>
      </c>
      <c r="M69" s="90" t="str">
        <f>IF(N69="","",VLOOKUP(N69,User_Nm_Table[],2,FALSE))</f>
        <v/>
      </c>
      <c r="N69" s="109"/>
      <c r="O69" s="42"/>
      <c r="P69" s="67"/>
    </row>
  </sheetData>
  <sheetProtection algorithmName="SHA-512" hashValue="Na+5Apxfqps6QS4pno8hfP3I1hOIQ16kI16djsFhpV00bQyP+Yz4iHurz45wZW8mhj2/JK/T33AF3WXM+1G2eg==" saltValue="ae+7WlABkuyJAn6bbkfDBg==" spinCount="100000" sheet="1" selectLockedCells="1"/>
  <mergeCells count="49">
    <mergeCell ref="A58:L58"/>
    <mergeCell ref="M58:P58"/>
    <mergeCell ref="A46:B46"/>
    <mergeCell ref="A47:B47"/>
    <mergeCell ref="A48:B48"/>
    <mergeCell ref="A49:B49"/>
    <mergeCell ref="A50:B50"/>
    <mergeCell ref="A51:B51"/>
    <mergeCell ref="A52:B52"/>
    <mergeCell ref="A53:B53"/>
    <mergeCell ref="A54:B54"/>
    <mergeCell ref="A55:B55"/>
    <mergeCell ref="A57:P57"/>
    <mergeCell ref="A45:B45"/>
    <mergeCell ref="A28:B28"/>
    <mergeCell ref="A30:K30"/>
    <mergeCell ref="C31:D31"/>
    <mergeCell ref="E35:H35"/>
    <mergeCell ref="E36:H36"/>
    <mergeCell ref="E37:H37"/>
    <mergeCell ref="E38:H38"/>
    <mergeCell ref="E39:H39"/>
    <mergeCell ref="E40:H40"/>
    <mergeCell ref="A43:C43"/>
    <mergeCell ref="A44:B44"/>
    <mergeCell ref="A27:B27"/>
    <mergeCell ref="B14:D14"/>
    <mergeCell ref="A16:J16"/>
    <mergeCell ref="A17:G17"/>
    <mergeCell ref="B18:G18"/>
    <mergeCell ref="B19:G19"/>
    <mergeCell ref="B20:G20"/>
    <mergeCell ref="B21:G21"/>
    <mergeCell ref="A23:D23"/>
    <mergeCell ref="A24:B24"/>
    <mergeCell ref="A25:B25"/>
    <mergeCell ref="A26:B26"/>
    <mergeCell ref="B13:D13"/>
    <mergeCell ref="A1:G1"/>
    <mergeCell ref="C2:G2"/>
    <mergeCell ref="B3:G3"/>
    <mergeCell ref="B4:G4"/>
    <mergeCell ref="B5:G5"/>
    <mergeCell ref="C6:G6"/>
    <mergeCell ref="C7:G7"/>
    <mergeCell ref="B8:G8"/>
    <mergeCell ref="C9:G9"/>
    <mergeCell ref="A11:D11"/>
    <mergeCell ref="C12:D12"/>
  </mergeCells>
  <dataValidations count="12">
    <dataValidation type="list" showInputMessage="1" showErrorMessage="1"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C31 C60:C69 C6 C12 N60:N69 C2" xr:uid="{00000000-0002-0000-0200-000000000000}">
      <formula1>USER_NM</formula1>
    </dataValidation>
    <dataValidation type="list" allowBlank="1" showInputMessage="1" showErrorMessage="1" sqref="A25:A28" xr:uid="{00000000-0002-0000-0200-000001000000}">
      <formula1>INDIRECT("Admixtures[Admixtures]")</formula1>
    </dataValidation>
    <dataValidation type="list" allowBlank="1" showInputMessage="1" showErrorMessage="1" sqref="B13" xr:uid="{00000000-0002-0000-0200-000003000000}">
      <formula1>INDIRECT("Delivery_Method[Delivery_Method]")</formula1>
    </dataValidation>
    <dataValidation type="list" allowBlank="1" showInputMessage="1" showErrorMessage="1" errorTitle="Please Select the Geog Area" error="To retry, click the Retry button, press the Esc button, and then select from the dropdown list.  The Cancel button will clear the field._x000a__x000a_Please select the Geographic Area." promptTitle="Please Select the Geog Area" prompt="This is the location of the sample." sqref="C9" xr:uid="{00000000-0002-0000-0200-000004000000}">
      <formula1>Geographic_Area</formula1>
    </dataValidation>
    <dataValidation type="list" showInputMessage="1" showErrorMessage="1" errorTitle="Select Sample Record P/S" error="To retry, click the Retry button, press the Esc button, and then select from the dropdown list.  The Cancel button will clear the field._x000a__x000a_Please select the Sample Record P/S." promptTitle="Please enter the P/S" prompt="This is the source that will be used on the sample record." sqref="C7" xr:uid="{00000000-0002-0000-0200-000005000000}">
      <formula1>Code_And_Name</formula1>
    </dataValidation>
    <dataValidation type="date" operator="greaterThan" allowBlank="1" showErrorMessage="1" error="Please enter a valid date." sqref="B3:B4" xr:uid="{00000000-0002-0000-0200-000006000000}">
      <formula1>18264</formula1>
    </dataValidation>
    <dataValidation type="textLength" allowBlank="1" showErrorMessage="1" error="Sample ID is less than or greater than 12 characters" promptTitle="Sample ID" prompt="Input the 12 character sample ID." sqref="B5" xr:uid="{00000000-0002-0000-0200-000007000000}">
      <formula1>12</formula1>
      <formula2>12</formula2>
    </dataValidation>
    <dataValidation allowBlank="1" sqref="I60:I69" xr:uid="{00000000-0002-0000-0200-000008000000}"/>
    <dataValidation type="list" allowBlank="1" showInputMessage="1" showErrorMessage="1" error="To retry, click the Retry button, press the Esc button, and then select from the dropdown list.  The Cancel button will clear the field." promptTitle="Sample Location" prompt="Select if the sample was before or after the paver." sqref="E60:E69" xr:uid="{00000000-0002-0000-0200-000009000000}">
      <formula1>INDIRECT("Sample_Location[Sample Location]")</formula1>
    </dataValidation>
    <dataValidation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F60:G69" xr:uid="{00000000-0002-0000-0200-00000A000000}"/>
    <dataValidation type="list" allowBlank="1" showInputMessage="1" showErrorMessage="1" error="To retry, click the Retry button, press the Esc button, and then select from the dropdown list.  The Cancel button will clear the field." promptTitle="Offset Direction" prompt="Select the offset direction" sqref="H60:H69" xr:uid="{00000000-0002-0000-0200-00000B000000}">
      <formula1>"LEFT,CENTER,RIGHT"</formula1>
    </dataValidation>
    <dataValidation type="list" allowBlank="1" showInputMessage="1" showErrorMessage="1" sqref="B18:G21" xr:uid="{2AB682E2-62B4-4DBC-A354-FC4A44054DE2}">
      <formula1>INDIRECT("Table_AggPits_1[Source]")</formula1>
    </dataValidation>
  </dataValidations>
  <printOptions horizontalCentered="1" verticalCentered="1"/>
  <pageMargins left="0.25" right="0.25" top="0.3" bottom="0" header="0" footer="0"/>
  <pageSetup scale="97"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C000000}">
          <x14:formula1>
            <xm:f>'https://sharepoint.nebraska.gov/ndot/BTSDprojects/AWProject/Documents/Materials/QAQC-Portland Cement Concrete Update/[PCC Proportions.xlsx]Sheet2'!#REF!</xm:f>
          </x14:formula1>
          <xm:sqref>A29:F29</xm:sqref>
        </x14:dataValidation>
        <x14:dataValidation type="list" showInputMessage="1" showErrorMessage="1" errorTitle="Select Sample Record Prod Nm" error="To retry, click the Retry button, press the Esc button, and then select from the dropdown list.  The Cancel button will clear the field._x000a__x000a_Please select the Prod Nm." promptTitle="Please enter the Prod Nm" prompt="This is the type of concrete." xr:uid="{00000000-0002-0000-0200-00000D000000}">
          <x14:formula1>
            <xm:f>Tables!$N$1:$N$25</xm:f>
          </x14:formula1>
          <xm:sqref>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T69"/>
  <sheetViews>
    <sheetView showGridLines="0" showZeros="0" zoomScaleNormal="100" workbookViewId="0">
      <selection activeCell="C2" sqref="C2:G2"/>
    </sheetView>
  </sheetViews>
  <sheetFormatPr defaultColWidth="9.140625" defaultRowHeight="11.25" x14ac:dyDescent="0.2"/>
  <cols>
    <col min="1" max="1" width="19.140625" style="27" bestFit="1" customWidth="1"/>
    <col min="2" max="2" width="15" style="27" bestFit="1" customWidth="1"/>
    <col min="3" max="3" width="14.28515625" style="27" bestFit="1" customWidth="1"/>
    <col min="4" max="4" width="8.7109375" style="27" bestFit="1" customWidth="1"/>
    <col min="5" max="5" width="7" style="27" bestFit="1" customWidth="1"/>
    <col min="6" max="6" width="7.140625" style="27" bestFit="1" customWidth="1"/>
    <col min="7" max="7" width="6.7109375" style="27" bestFit="1" customWidth="1"/>
    <col min="8" max="8" width="11.85546875" style="27" bestFit="1" customWidth="1"/>
    <col min="9" max="9" width="9.42578125" style="27" bestFit="1" customWidth="1"/>
    <col min="10" max="10" width="8.140625" style="27" bestFit="1" customWidth="1"/>
    <col min="11" max="11" width="8.42578125" style="27" bestFit="1" customWidth="1"/>
    <col min="12" max="12" width="8.7109375" style="27" bestFit="1" customWidth="1"/>
    <col min="13" max="13" width="8.140625" style="27" bestFit="1" customWidth="1"/>
    <col min="14" max="14" width="7.42578125" style="27" bestFit="1" customWidth="1"/>
    <col min="15" max="15" width="3.5703125" style="27" bestFit="1" customWidth="1"/>
    <col min="16" max="16" width="8.7109375" style="27" bestFit="1" customWidth="1"/>
    <col min="17" max="17" width="9.140625" style="27"/>
    <col min="18" max="18" width="7.85546875" style="27" bestFit="1" customWidth="1"/>
    <col min="19" max="16384" width="9.140625" style="27"/>
  </cols>
  <sheetData>
    <row r="1" spans="1:18" x14ac:dyDescent="0.2">
      <c r="A1" s="192" t="s">
        <v>14318</v>
      </c>
      <c r="B1" s="193"/>
      <c r="C1" s="193"/>
      <c r="D1" s="193"/>
      <c r="E1" s="193"/>
      <c r="F1" s="193"/>
      <c r="G1" s="194"/>
    </row>
    <row r="2" spans="1:18" x14ac:dyDescent="0.2">
      <c r="A2" s="48" t="s">
        <v>13758</v>
      </c>
      <c r="B2" s="65">
        <f>IF(ISBLANK('4'!C2),,VLOOKUP('4'!C2,User_Nm_Table[],2,FALSE))</f>
        <v>0</v>
      </c>
      <c r="C2" s="214"/>
      <c r="D2" s="215"/>
      <c r="E2" s="215"/>
      <c r="F2" s="215"/>
      <c r="G2" s="216"/>
      <c r="H2" s="19"/>
      <c r="I2" s="19"/>
      <c r="J2" s="19"/>
      <c r="K2" s="19"/>
      <c r="L2" s="19"/>
      <c r="M2" s="19"/>
      <c r="N2" s="19"/>
      <c r="O2" s="19"/>
      <c r="P2" s="19"/>
    </row>
    <row r="3" spans="1:18" x14ac:dyDescent="0.2">
      <c r="A3" s="48" t="s">
        <v>13760</v>
      </c>
      <c r="B3" s="208"/>
      <c r="C3" s="208"/>
      <c r="D3" s="208"/>
      <c r="E3" s="208"/>
      <c r="F3" s="208"/>
      <c r="G3" s="209"/>
      <c r="H3" s="19"/>
      <c r="I3" s="19"/>
      <c r="J3" s="19"/>
      <c r="K3" s="19"/>
      <c r="L3" s="19"/>
      <c r="M3" s="19"/>
      <c r="N3" s="19"/>
      <c r="O3" s="19"/>
      <c r="P3" s="19"/>
    </row>
    <row r="4" spans="1:18" x14ac:dyDescent="0.2">
      <c r="A4" s="48" t="s">
        <v>14320</v>
      </c>
      <c r="B4" s="210">
        <f ca="1">TODAY()</f>
        <v>44386</v>
      </c>
      <c r="C4" s="210"/>
      <c r="D4" s="210"/>
      <c r="E4" s="210"/>
      <c r="F4" s="210"/>
      <c r="G4" s="211"/>
      <c r="H4" s="19"/>
      <c r="I4" s="19"/>
      <c r="J4" s="19"/>
      <c r="K4" s="19"/>
      <c r="L4" s="19"/>
      <c r="M4" s="19"/>
      <c r="N4" s="19"/>
      <c r="O4" s="19"/>
      <c r="P4" s="19"/>
    </row>
    <row r="5" spans="1:18" x14ac:dyDescent="0.2">
      <c r="A5" s="48" t="s">
        <v>17149</v>
      </c>
      <c r="B5" s="202"/>
      <c r="C5" s="202"/>
      <c r="D5" s="202"/>
      <c r="E5" s="202"/>
      <c r="F5" s="202"/>
      <c r="G5" s="203"/>
      <c r="H5" s="19"/>
      <c r="I5" s="19"/>
      <c r="J5" s="19"/>
      <c r="K5" s="19"/>
      <c r="L5" s="19"/>
      <c r="M5" s="19"/>
      <c r="N5" s="19"/>
      <c r="O5" s="19"/>
      <c r="P5" s="19"/>
    </row>
    <row r="6" spans="1:18" x14ac:dyDescent="0.2">
      <c r="A6" s="48" t="s">
        <v>13761</v>
      </c>
      <c r="B6" s="65" t="str">
        <f>IF(C6="","",VLOOKUP(C6,User_Nm_Table[],2,FALSE))</f>
        <v/>
      </c>
      <c r="C6" s="204"/>
      <c r="D6" s="204"/>
      <c r="E6" s="204"/>
      <c r="F6" s="204"/>
      <c r="G6" s="205"/>
      <c r="H6" s="19"/>
      <c r="I6" s="19"/>
      <c r="J6" s="19"/>
      <c r="K6" s="19"/>
      <c r="L6" s="19"/>
      <c r="M6" s="19"/>
      <c r="N6" s="19"/>
      <c r="O6" s="19"/>
      <c r="P6" s="19"/>
    </row>
    <row r="7" spans="1:18" x14ac:dyDescent="0.2">
      <c r="A7" s="48" t="s">
        <v>13762</v>
      </c>
      <c r="B7" s="65" t="str">
        <f>IF(C7="","",VLOOKUP('4'!C7,Table_tbl_ProdcrSupp[],2,FALSE))</f>
        <v/>
      </c>
      <c r="C7" s="204"/>
      <c r="D7" s="204"/>
      <c r="E7" s="204"/>
      <c r="F7" s="204"/>
      <c r="G7" s="205"/>
      <c r="H7" s="19"/>
      <c r="I7" s="19"/>
      <c r="J7" s="19"/>
      <c r="K7" s="19"/>
      <c r="L7" s="19"/>
      <c r="M7" s="19"/>
      <c r="N7" s="19"/>
      <c r="O7" s="19"/>
      <c r="P7" s="19"/>
    </row>
    <row r="8" spans="1:18" x14ac:dyDescent="0.2">
      <c r="A8" s="48" t="s">
        <v>13763</v>
      </c>
      <c r="B8" s="204"/>
      <c r="C8" s="204"/>
      <c r="D8" s="204"/>
      <c r="E8" s="204"/>
      <c r="F8" s="204"/>
      <c r="G8" s="205"/>
      <c r="H8" s="19"/>
      <c r="I8" s="19"/>
      <c r="J8" s="19"/>
      <c r="K8" s="19"/>
      <c r="L8" s="19"/>
      <c r="M8" s="19"/>
      <c r="N8" s="19"/>
      <c r="O8" s="19"/>
      <c r="P8" s="19"/>
    </row>
    <row r="9" spans="1:18" ht="12" thickBot="1" x14ac:dyDescent="0.25">
      <c r="A9" s="49" t="s">
        <v>13764</v>
      </c>
      <c r="B9" s="90" t="str">
        <f>IF(C7="","",VLOOKUP(C9,Table_tbl_GeogArea[],2,FALSE))</f>
        <v/>
      </c>
      <c r="C9" s="212"/>
      <c r="D9" s="212"/>
      <c r="E9" s="212"/>
      <c r="F9" s="212"/>
      <c r="G9" s="213"/>
      <c r="H9" s="19"/>
      <c r="I9" s="19"/>
      <c r="J9" s="19"/>
      <c r="K9" s="19"/>
      <c r="L9" s="19"/>
      <c r="M9" s="19"/>
      <c r="N9" s="19"/>
      <c r="O9" s="19"/>
      <c r="P9" s="19"/>
    </row>
    <row r="10" spans="1:18" ht="12" thickBot="1" x14ac:dyDescent="0.25">
      <c r="C10" s="19"/>
      <c r="D10" s="19"/>
      <c r="E10" s="19"/>
      <c r="F10" s="19"/>
      <c r="G10" s="19"/>
      <c r="H10" s="19"/>
      <c r="I10" s="19"/>
      <c r="J10" s="19"/>
      <c r="K10" s="19"/>
      <c r="L10" s="19"/>
      <c r="M10" s="19"/>
      <c r="N10" s="19"/>
      <c r="O10" s="19"/>
      <c r="P10" s="19"/>
      <c r="Q10" s="19"/>
    </row>
    <row r="11" spans="1:18" s="23" customFormat="1" x14ac:dyDescent="0.2">
      <c r="A11" s="192" t="s">
        <v>14313</v>
      </c>
      <c r="B11" s="193"/>
      <c r="C11" s="193"/>
      <c r="D11" s="194"/>
      <c r="E11" s="19"/>
      <c r="F11" s="19"/>
      <c r="G11" s="19"/>
      <c r="H11" s="19"/>
      <c r="I11" s="19"/>
      <c r="J11" s="19"/>
      <c r="K11" s="19"/>
      <c r="L11" s="19"/>
      <c r="M11" s="19"/>
      <c r="N11" s="19"/>
      <c r="O11" s="19"/>
      <c r="P11" s="19"/>
      <c r="Q11" s="19"/>
    </row>
    <row r="12" spans="1:18" s="23" customFormat="1" ht="22.5" x14ac:dyDescent="0.2">
      <c r="A12" s="20" t="s">
        <v>14319</v>
      </c>
      <c r="B12" s="65" t="str">
        <f>IF(C12="","",VLOOKUP(C12,User_Nm_Table[],2,FALSE))</f>
        <v/>
      </c>
      <c r="C12" s="204"/>
      <c r="D12" s="205"/>
      <c r="E12" s="19"/>
      <c r="F12" s="19"/>
      <c r="G12" s="19"/>
      <c r="H12" s="19"/>
      <c r="I12" s="19"/>
      <c r="J12" s="19"/>
      <c r="K12" s="19"/>
      <c r="L12" s="19"/>
      <c r="M12" s="19"/>
      <c r="N12" s="19"/>
      <c r="O12" s="19"/>
      <c r="P12" s="19"/>
      <c r="Q12" s="19"/>
      <c r="R12" s="19"/>
    </row>
    <row r="13" spans="1:18" s="23" customFormat="1" x14ac:dyDescent="0.2">
      <c r="A13" s="20" t="s">
        <v>13791</v>
      </c>
      <c r="B13" s="206"/>
      <c r="C13" s="206"/>
      <c r="D13" s="207"/>
      <c r="E13" s="19"/>
      <c r="F13" s="19"/>
      <c r="G13" s="19"/>
      <c r="H13" s="19"/>
      <c r="I13" s="19"/>
      <c r="J13" s="19"/>
      <c r="K13" s="19"/>
      <c r="L13" s="19"/>
      <c r="M13" s="19"/>
      <c r="N13" s="19"/>
      <c r="O13" s="19"/>
      <c r="P13" s="19"/>
      <c r="Q13" s="19"/>
      <c r="R13" s="19"/>
    </row>
    <row r="14" spans="1:18" s="23" customFormat="1" ht="12" thickBot="1" x14ac:dyDescent="0.25">
      <c r="A14" s="57" t="s">
        <v>13790</v>
      </c>
      <c r="B14" s="200"/>
      <c r="C14" s="200"/>
      <c r="D14" s="201"/>
      <c r="E14" s="19"/>
      <c r="F14" s="19"/>
      <c r="G14" s="19"/>
      <c r="H14" s="19"/>
      <c r="I14" s="19"/>
      <c r="J14" s="19"/>
      <c r="K14" s="19"/>
      <c r="L14" s="19"/>
      <c r="M14" s="19"/>
      <c r="N14" s="19"/>
      <c r="O14" s="19"/>
      <c r="P14" s="19"/>
      <c r="Q14" s="19"/>
      <c r="R14" s="19"/>
    </row>
    <row r="15" spans="1:18" s="23" customFormat="1" ht="12" thickBot="1" x14ac:dyDescent="0.25">
      <c r="A15" s="11"/>
      <c r="B15" s="11"/>
      <c r="C15" s="19"/>
      <c r="D15" s="19"/>
      <c r="E15" s="19"/>
      <c r="F15" s="19"/>
      <c r="G15" s="19"/>
      <c r="H15" s="19"/>
      <c r="I15" s="19"/>
      <c r="J15" s="19"/>
      <c r="K15" s="19"/>
      <c r="L15" s="19"/>
      <c r="M15" s="19"/>
      <c r="N15" s="19"/>
      <c r="O15" s="19"/>
      <c r="P15" s="19"/>
      <c r="Q15" s="19"/>
    </row>
    <row r="16" spans="1:18" s="23" customFormat="1" x14ac:dyDescent="0.2">
      <c r="A16" s="192" t="s">
        <v>13789</v>
      </c>
      <c r="B16" s="193"/>
      <c r="C16" s="193"/>
      <c r="D16" s="193"/>
      <c r="E16" s="193"/>
      <c r="F16" s="193"/>
      <c r="G16" s="193"/>
      <c r="H16" s="193"/>
      <c r="I16" s="193"/>
      <c r="J16" s="194"/>
      <c r="K16" s="19"/>
      <c r="L16" s="19"/>
      <c r="M16" s="19"/>
      <c r="N16" s="19"/>
      <c r="O16" s="19"/>
      <c r="P16" s="19"/>
      <c r="Q16" s="19"/>
    </row>
    <row r="17" spans="1:19" s="23" customFormat="1" ht="22.5" x14ac:dyDescent="0.2">
      <c r="A17" s="195" t="s">
        <v>13788</v>
      </c>
      <c r="B17" s="196"/>
      <c r="C17" s="196"/>
      <c r="D17" s="196"/>
      <c r="E17" s="196"/>
      <c r="F17" s="196"/>
      <c r="G17" s="196"/>
      <c r="H17" s="91" t="s">
        <v>14388</v>
      </c>
      <c r="I17" s="91" t="s">
        <v>14386</v>
      </c>
      <c r="J17" s="102" t="s">
        <v>14387</v>
      </c>
      <c r="K17" s="19"/>
      <c r="L17" s="19"/>
      <c r="M17" s="19"/>
      <c r="N17" s="19"/>
      <c r="O17" s="19"/>
      <c r="P17" s="19"/>
      <c r="Q17" s="19"/>
      <c r="R17" s="19"/>
      <c r="S17" s="19"/>
    </row>
    <row r="18" spans="1:19" s="23" customFormat="1" ht="11.25" customHeight="1" x14ac:dyDescent="0.2">
      <c r="A18" s="99" t="str">
        <f>IF(B18="","",VLOOKUP($B18,Table_AggPits_1[],5,FALSE))</f>
        <v/>
      </c>
      <c r="B18" s="197"/>
      <c r="C18" s="198"/>
      <c r="D18" s="198"/>
      <c r="E18" s="198"/>
      <c r="F18" s="198"/>
      <c r="G18" s="199"/>
      <c r="H18" s="100"/>
      <c r="I18" s="51"/>
      <c r="J18" s="112"/>
      <c r="K18" s="19"/>
      <c r="L18" s="19"/>
      <c r="M18" s="19"/>
      <c r="N18" s="19"/>
      <c r="O18" s="19"/>
      <c r="P18" s="19"/>
      <c r="Q18" s="19"/>
      <c r="R18" s="19"/>
      <c r="S18" s="19"/>
    </row>
    <row r="19" spans="1:19" s="23" customFormat="1" ht="11.25" customHeight="1" x14ac:dyDescent="0.2">
      <c r="A19" s="99" t="str">
        <f>IF(B19="","",VLOOKUP($B19,Table_AggPits_1[],5,FALSE))</f>
        <v/>
      </c>
      <c r="B19" s="197"/>
      <c r="C19" s="198"/>
      <c r="D19" s="198"/>
      <c r="E19" s="198"/>
      <c r="F19" s="198"/>
      <c r="G19" s="199"/>
      <c r="H19" s="100"/>
      <c r="I19" s="51"/>
      <c r="J19" s="112"/>
      <c r="K19" s="19"/>
      <c r="L19" s="19"/>
      <c r="M19" s="19"/>
      <c r="N19" s="19"/>
      <c r="O19" s="19"/>
      <c r="P19" s="19"/>
      <c r="Q19" s="19"/>
      <c r="R19" s="19"/>
      <c r="S19" s="19"/>
    </row>
    <row r="20" spans="1:19" s="23" customFormat="1" ht="11.25" customHeight="1" x14ac:dyDescent="0.2">
      <c r="A20" s="99" t="str">
        <f>IF(B20="","",VLOOKUP($B20,Table_AggPits_1[],5,FALSE))</f>
        <v/>
      </c>
      <c r="B20" s="197"/>
      <c r="C20" s="198"/>
      <c r="D20" s="198"/>
      <c r="E20" s="198"/>
      <c r="F20" s="198"/>
      <c r="G20" s="199"/>
      <c r="H20" s="100"/>
      <c r="I20" s="51"/>
      <c r="J20" s="112"/>
      <c r="K20" s="19"/>
      <c r="L20" s="19"/>
      <c r="M20" s="19"/>
      <c r="N20" s="19"/>
      <c r="O20" s="19"/>
      <c r="P20" s="19"/>
      <c r="Q20" s="19"/>
      <c r="R20" s="19"/>
      <c r="S20" s="19"/>
    </row>
    <row r="21" spans="1:19" s="23" customFormat="1" ht="12" customHeight="1" thickBot="1" x14ac:dyDescent="0.25">
      <c r="A21" s="99" t="str">
        <f>IF(B21="","",VLOOKUP($B21,Table_AggPits_1[],5,FALSE))</f>
        <v/>
      </c>
      <c r="B21" s="197"/>
      <c r="C21" s="198"/>
      <c r="D21" s="198"/>
      <c r="E21" s="198"/>
      <c r="F21" s="198"/>
      <c r="G21" s="199"/>
      <c r="H21" s="101"/>
      <c r="I21" s="52"/>
      <c r="J21" s="113"/>
      <c r="K21" s="19"/>
      <c r="L21" s="19"/>
      <c r="M21" s="19"/>
      <c r="N21" s="19"/>
      <c r="O21" s="19"/>
      <c r="P21" s="19"/>
      <c r="Q21" s="19"/>
      <c r="R21" s="19"/>
      <c r="S21" s="19"/>
    </row>
    <row r="22" spans="1:19" s="23" customFormat="1" ht="12" thickBot="1" x14ac:dyDescent="0.25">
      <c r="A22" s="12"/>
      <c r="B22" s="12"/>
      <c r="C22" s="12"/>
      <c r="D22" s="12"/>
      <c r="E22" s="11"/>
      <c r="F22" s="11"/>
      <c r="G22" s="13"/>
      <c r="H22" s="13"/>
      <c r="I22" s="19"/>
      <c r="J22" s="19"/>
      <c r="K22" s="19"/>
      <c r="L22" s="19"/>
      <c r="M22" s="19"/>
      <c r="N22" s="19"/>
      <c r="O22" s="19"/>
      <c r="P22" s="19"/>
      <c r="Q22" s="19"/>
    </row>
    <row r="23" spans="1:19" s="23" customFormat="1" x14ac:dyDescent="0.2">
      <c r="A23" s="180" t="s">
        <v>13785</v>
      </c>
      <c r="B23" s="181"/>
      <c r="C23" s="181"/>
      <c r="D23" s="182"/>
      <c r="E23" s="19"/>
      <c r="F23" s="19"/>
      <c r="G23" s="19"/>
      <c r="H23" s="19"/>
      <c r="I23" s="19"/>
      <c r="J23" s="19"/>
      <c r="K23" s="19"/>
      <c r="L23" s="19"/>
      <c r="M23" s="19"/>
      <c r="N23" s="19"/>
      <c r="O23" s="19"/>
      <c r="P23" s="19"/>
      <c r="Q23" s="19"/>
    </row>
    <row r="24" spans="1:19" s="23" customFormat="1" x14ac:dyDescent="0.2">
      <c r="A24" s="195" t="s">
        <v>14311</v>
      </c>
      <c r="B24" s="196"/>
      <c r="C24" s="50" t="s">
        <v>14312</v>
      </c>
      <c r="D24" s="45" t="s">
        <v>13784</v>
      </c>
      <c r="E24" s="14"/>
      <c r="F24" s="14"/>
      <c r="G24" s="14"/>
      <c r="H24" s="11"/>
      <c r="I24" s="11"/>
      <c r="J24" s="19"/>
      <c r="K24" s="19"/>
      <c r="L24" s="19"/>
      <c r="M24" s="19"/>
      <c r="N24" s="19"/>
      <c r="O24" s="19"/>
      <c r="P24" s="19"/>
      <c r="Q24" s="19"/>
      <c r="R24" s="19"/>
    </row>
    <row r="25" spans="1:19" s="23" customFormat="1" x14ac:dyDescent="0.2">
      <c r="A25" s="185"/>
      <c r="B25" s="186"/>
      <c r="C25" s="18"/>
      <c r="D25" s="22"/>
      <c r="E25" s="11"/>
      <c r="F25" s="11"/>
      <c r="G25" s="11"/>
      <c r="H25" s="11"/>
      <c r="I25" s="11"/>
      <c r="J25" s="19"/>
      <c r="K25" s="19"/>
      <c r="L25" s="19"/>
      <c r="M25" s="19"/>
      <c r="N25" s="19"/>
      <c r="O25" s="19"/>
      <c r="P25" s="19"/>
      <c r="Q25" s="19"/>
      <c r="R25" s="19"/>
    </row>
    <row r="26" spans="1:19" s="23" customFormat="1" x14ac:dyDescent="0.2">
      <c r="A26" s="185"/>
      <c r="B26" s="186"/>
      <c r="C26" s="18"/>
      <c r="D26" s="22"/>
      <c r="E26" s="11"/>
      <c r="F26" s="11"/>
      <c r="G26" s="11"/>
      <c r="H26" s="11"/>
      <c r="I26" s="11"/>
      <c r="J26" s="19"/>
      <c r="K26" s="19"/>
      <c r="L26" s="19"/>
      <c r="M26" s="19"/>
      <c r="N26" s="19"/>
      <c r="O26" s="19"/>
      <c r="P26" s="19"/>
      <c r="Q26" s="19"/>
      <c r="R26" s="19"/>
    </row>
    <row r="27" spans="1:19" s="23" customFormat="1" x14ac:dyDescent="0.2">
      <c r="A27" s="185"/>
      <c r="B27" s="186"/>
      <c r="C27" s="18"/>
      <c r="D27" s="22"/>
      <c r="E27" s="11"/>
      <c r="F27" s="11"/>
      <c r="G27" s="11"/>
      <c r="H27" s="11"/>
      <c r="I27" s="11"/>
      <c r="J27" s="19"/>
      <c r="K27" s="19"/>
      <c r="L27" s="19"/>
      <c r="M27" s="19"/>
      <c r="N27" s="19"/>
      <c r="O27" s="19"/>
      <c r="P27" s="19"/>
      <c r="Q27" s="19"/>
      <c r="R27" s="19"/>
    </row>
    <row r="28" spans="1:19" s="23" customFormat="1" ht="12" thickBot="1" x14ac:dyDescent="0.25">
      <c r="A28" s="187"/>
      <c r="B28" s="188"/>
      <c r="C28" s="46"/>
      <c r="D28" s="47"/>
      <c r="E28" s="11"/>
      <c r="F28" s="11"/>
      <c r="G28" s="11"/>
      <c r="H28" s="11"/>
      <c r="I28" s="11"/>
      <c r="J28" s="19"/>
      <c r="K28" s="19"/>
      <c r="L28" s="19"/>
      <c r="M28" s="19"/>
      <c r="N28" s="19"/>
      <c r="O28" s="19"/>
      <c r="P28" s="19"/>
      <c r="Q28" s="19"/>
      <c r="R28" s="19"/>
    </row>
    <row r="29" spans="1:19" s="23" customFormat="1" ht="12" thickBot="1" x14ac:dyDescent="0.25">
      <c r="A29" s="12"/>
      <c r="B29" s="12"/>
      <c r="C29" s="12"/>
      <c r="D29" s="12"/>
      <c r="E29" s="12"/>
      <c r="F29" s="12"/>
      <c r="G29" s="11"/>
      <c r="H29" s="11"/>
      <c r="I29" s="19"/>
      <c r="J29" s="19"/>
      <c r="K29" s="19"/>
      <c r="L29" s="19"/>
      <c r="M29" s="19"/>
      <c r="N29" s="19"/>
      <c r="O29" s="19"/>
      <c r="P29" s="19"/>
      <c r="Q29" s="19"/>
    </row>
    <row r="30" spans="1:19" s="23" customFormat="1" x14ac:dyDescent="0.2">
      <c r="A30" s="180" t="s">
        <v>13816</v>
      </c>
      <c r="B30" s="181"/>
      <c r="C30" s="181"/>
      <c r="D30" s="181"/>
      <c r="E30" s="181"/>
      <c r="F30" s="181"/>
      <c r="G30" s="181"/>
      <c r="H30" s="181"/>
      <c r="I30" s="181"/>
      <c r="J30" s="181"/>
      <c r="K30" s="182"/>
      <c r="L30" s="19"/>
      <c r="M30" s="19"/>
      <c r="N30" s="19"/>
      <c r="O30" s="19"/>
      <c r="P30" s="19"/>
      <c r="Q30" s="19"/>
    </row>
    <row r="31" spans="1:19" s="23" customFormat="1" x14ac:dyDescent="0.2">
      <c r="A31" s="54" t="s">
        <v>10</v>
      </c>
      <c r="B31" s="105" t="str">
        <f>IF(C31="","",VLOOKUP(C31,User_Nm_Table[],2,FALSE))</f>
        <v/>
      </c>
      <c r="C31" s="189"/>
      <c r="D31" s="190"/>
      <c r="K31" s="55"/>
      <c r="L31" s="19"/>
      <c r="M31" s="19"/>
      <c r="N31" s="19"/>
      <c r="O31" s="19"/>
      <c r="P31" s="19"/>
      <c r="Q31" s="19"/>
    </row>
    <row r="32" spans="1:19" s="23" customFormat="1" x14ac:dyDescent="0.2">
      <c r="A32" s="56" t="s">
        <v>13781</v>
      </c>
      <c r="B32" s="34"/>
      <c r="K32" s="55"/>
      <c r="L32" s="19"/>
      <c r="M32" s="19"/>
      <c r="N32" s="19"/>
      <c r="O32" s="19"/>
      <c r="P32" s="19"/>
      <c r="Q32" s="19"/>
    </row>
    <row r="33" spans="1:20" s="23" customFormat="1" x14ac:dyDescent="0.2">
      <c r="A33" s="56" t="s">
        <v>14316</v>
      </c>
      <c r="B33" s="68"/>
      <c r="K33" s="55"/>
      <c r="L33" s="19"/>
      <c r="M33" s="19"/>
      <c r="N33" s="19"/>
      <c r="O33" s="19"/>
      <c r="P33" s="19"/>
      <c r="Q33" s="19"/>
    </row>
    <row r="34" spans="1:20" s="23" customFormat="1" x14ac:dyDescent="0.2">
      <c r="A34" s="24"/>
      <c r="K34" s="55"/>
      <c r="L34" s="19"/>
      <c r="M34" s="19"/>
      <c r="N34" s="19"/>
      <c r="O34" s="19"/>
      <c r="P34" s="19"/>
      <c r="Q34" s="19"/>
    </row>
    <row r="35" spans="1:20" s="23" customFormat="1" x14ac:dyDescent="0.2">
      <c r="A35" s="59"/>
      <c r="B35" s="28" t="s">
        <v>13783</v>
      </c>
      <c r="C35" s="28" t="s">
        <v>13782</v>
      </c>
      <c r="D35" s="11"/>
      <c r="E35" s="191" t="s">
        <v>14317</v>
      </c>
      <c r="F35" s="191"/>
      <c r="G35" s="191"/>
      <c r="H35" s="191"/>
      <c r="I35" s="144">
        <f>'1'!I35</f>
        <v>0</v>
      </c>
      <c r="K35" s="55"/>
      <c r="L35" s="19"/>
      <c r="M35" s="19"/>
      <c r="N35" s="19"/>
      <c r="O35" s="19"/>
      <c r="P35" s="19"/>
      <c r="Q35" s="19"/>
      <c r="R35" s="19"/>
      <c r="S35" s="19"/>
      <c r="T35" s="19"/>
    </row>
    <row r="36" spans="1:20" s="23" customFormat="1" x14ac:dyDescent="0.2">
      <c r="A36" s="20" t="s">
        <v>13780</v>
      </c>
      <c r="B36" s="16"/>
      <c r="C36" s="16"/>
      <c r="D36" s="11"/>
      <c r="E36" s="179" t="s">
        <v>13779</v>
      </c>
      <c r="F36" s="179"/>
      <c r="G36" s="179"/>
      <c r="H36" s="179"/>
      <c r="I36" s="17">
        <f>(
IF(C36=0,0,B36/C36)+
IF(C37=0,0,B37/C37)+
IF(C38=0,0,B38/C38)+
IF(C39=0,0,B39/C39)+
IF(J18=0,0,((H18*100/(100+I18))/J18))+
IF(J19=0,0,((H19*100/(100+I19))/J19))+
IF(J20=0,0,((H20*100/(100+I20))/J20))+
IF(J21=0,0,((H21*100/(100+I21))/J21))+
(B40+
IF(I18=-100,0,(H18-((H18*100)/(100+I18))))+
IF(I19=-100,0,(H19-((H19*100)/(100+I19))))+
IF(I20=-100,0,(H20-((H20*100)/(100+I20))))+
IF(I21=-100,0,(H21-((H21*100)/(100+I21))))+
B41*8.34
))/
(1684.8*(1-0.01*B32))</f>
        <v>0</v>
      </c>
      <c r="J36" s="11"/>
      <c r="K36" s="21"/>
      <c r="L36" s="19"/>
      <c r="M36" s="19"/>
      <c r="N36" s="19"/>
      <c r="O36" s="19"/>
      <c r="P36" s="19"/>
      <c r="Q36" s="19"/>
      <c r="R36" s="19"/>
      <c r="S36" s="19"/>
      <c r="T36" s="19"/>
    </row>
    <row r="37" spans="1:20" s="23" customFormat="1" x14ac:dyDescent="0.2">
      <c r="A37" s="20" t="s">
        <v>13778</v>
      </c>
      <c r="B37" s="16"/>
      <c r="C37" s="16"/>
      <c r="D37" s="11"/>
      <c r="E37" s="179" t="s">
        <v>13777</v>
      </c>
      <c r="F37" s="179"/>
      <c r="G37" s="179"/>
      <c r="H37" s="179"/>
      <c r="I37" s="17">
        <f>IF(I36=0,0,B36/I36)</f>
        <v>0</v>
      </c>
      <c r="J37" s="11"/>
      <c r="K37" s="21"/>
      <c r="L37" s="19"/>
      <c r="M37" s="19"/>
      <c r="N37" s="19"/>
      <c r="O37" s="19"/>
      <c r="P37" s="19"/>
      <c r="Q37" s="19"/>
      <c r="R37" s="19"/>
      <c r="S37" s="19"/>
      <c r="T37" s="19"/>
    </row>
    <row r="38" spans="1:20" s="23" customFormat="1" x14ac:dyDescent="0.2">
      <c r="A38" s="20" t="s">
        <v>13776</v>
      </c>
      <c r="B38" s="16"/>
      <c r="C38" s="16"/>
      <c r="D38" s="11"/>
      <c r="E38" s="179" t="s">
        <v>13775</v>
      </c>
      <c r="F38" s="179"/>
      <c r="G38" s="179"/>
      <c r="H38" s="179"/>
      <c r="I38" s="17">
        <f>IF(I35=0,0,I37/I35*100)</f>
        <v>0</v>
      </c>
      <c r="J38" s="11"/>
      <c r="K38" s="21"/>
      <c r="L38" s="19"/>
      <c r="M38" s="19"/>
      <c r="N38" s="19"/>
      <c r="O38" s="19"/>
      <c r="P38" s="19"/>
      <c r="Q38" s="19"/>
      <c r="R38" s="19"/>
      <c r="S38" s="19"/>
      <c r="T38" s="19"/>
    </row>
    <row r="39" spans="1:20" s="23" customFormat="1" x14ac:dyDescent="0.2">
      <c r="A39" s="20" t="s">
        <v>13774</v>
      </c>
      <c r="B39" s="16"/>
      <c r="C39" s="16"/>
      <c r="D39" s="11"/>
      <c r="E39" s="179" t="s">
        <v>13773</v>
      </c>
      <c r="F39" s="179"/>
      <c r="G39" s="179"/>
      <c r="H39" s="179"/>
      <c r="I39" s="17">
        <f>IF(I36=0,0,(B36+B37+B38+B39+B40+B41+H18+H19+H20+H21)/I36/27)</f>
        <v>0</v>
      </c>
      <c r="J39" s="15" t="s">
        <v>13772</v>
      </c>
      <c r="K39" s="25" t="s">
        <v>13771</v>
      </c>
      <c r="L39" s="19"/>
      <c r="M39" s="19"/>
      <c r="N39" s="19"/>
      <c r="O39" s="19"/>
      <c r="P39" s="19"/>
      <c r="Q39" s="19"/>
      <c r="R39" s="19"/>
      <c r="S39" s="19"/>
      <c r="T39" s="19"/>
    </row>
    <row r="40" spans="1:20" s="23" customFormat="1" x14ac:dyDescent="0.2">
      <c r="A40" s="43" t="s">
        <v>14314</v>
      </c>
      <c r="B40" s="16"/>
      <c r="C40" s="11"/>
      <c r="D40" s="11"/>
      <c r="E40" s="179" t="s">
        <v>13770</v>
      </c>
      <c r="F40" s="179"/>
      <c r="G40" s="179"/>
      <c r="H40" s="179"/>
      <c r="I40" s="58">
        <f>IF(B36+B37+B38+B39=0,0,
(B40+
IF(I18+100=0,0,H18-H18*100/(100+I18))+
IF(I18+100=0,0,H19-H19*100/(100+I19))+
IF(I18+100=0,0,H20-H20*100/(100+I20))+
IF(I18+100=0,0,H21-H21*100/(100+I21))+
B41*8.34)/(B36+B37+B38+B39))</f>
        <v>0</v>
      </c>
      <c r="J40" s="17">
        <v>0</v>
      </c>
      <c r="K40" s="60">
        <v>0</v>
      </c>
      <c r="L40" s="19"/>
      <c r="M40" s="19"/>
      <c r="N40" s="19"/>
      <c r="O40" s="19"/>
      <c r="P40" s="19"/>
      <c r="Q40" s="19"/>
      <c r="R40" s="19"/>
      <c r="S40" s="19"/>
      <c r="T40" s="19"/>
    </row>
    <row r="41" spans="1:20" s="23" customFormat="1" ht="12" thickBot="1" x14ac:dyDescent="0.25">
      <c r="A41" s="61" t="s">
        <v>14315</v>
      </c>
      <c r="B41" s="62"/>
      <c r="C41" s="63"/>
      <c r="D41" s="63"/>
      <c r="E41" s="44"/>
      <c r="F41" s="44"/>
      <c r="G41" s="44"/>
      <c r="H41" s="44"/>
      <c r="I41" s="44"/>
      <c r="J41" s="63"/>
      <c r="K41" s="64"/>
      <c r="L41" s="19"/>
      <c r="M41" s="19"/>
      <c r="N41" s="19"/>
      <c r="O41" s="19"/>
      <c r="P41" s="19"/>
      <c r="Q41" s="19"/>
      <c r="R41" s="19"/>
      <c r="S41" s="19"/>
      <c r="T41" s="19"/>
    </row>
    <row r="42" spans="1:20" s="23" customFormat="1" ht="12" thickBot="1" x14ac:dyDescent="0.25">
      <c r="A42" s="11"/>
      <c r="B42" s="11"/>
      <c r="C42" s="11"/>
      <c r="D42" s="11"/>
      <c r="E42" s="11"/>
      <c r="F42" s="11"/>
      <c r="G42" s="11"/>
      <c r="H42" s="11"/>
      <c r="I42" s="19"/>
      <c r="J42" s="19"/>
      <c r="K42" s="19"/>
      <c r="L42" s="19"/>
      <c r="M42" s="19"/>
      <c r="N42" s="19"/>
      <c r="O42" s="19"/>
      <c r="P42" s="19"/>
      <c r="Q42" s="19"/>
    </row>
    <row r="43" spans="1:20" s="23" customFormat="1" x14ac:dyDescent="0.2">
      <c r="A43" s="180" t="s">
        <v>13769</v>
      </c>
      <c r="B43" s="181"/>
      <c r="C43" s="182"/>
      <c r="D43" s="11"/>
      <c r="E43" s="11"/>
      <c r="F43" s="11"/>
      <c r="G43" s="11"/>
      <c r="H43" s="11"/>
      <c r="I43" s="19"/>
      <c r="J43" s="19"/>
      <c r="K43" s="19"/>
      <c r="L43" s="19"/>
      <c r="M43" s="19"/>
      <c r="N43" s="19"/>
      <c r="O43" s="19"/>
      <c r="P43" s="19"/>
      <c r="Q43" s="19"/>
    </row>
    <row r="44" spans="1:20" s="23" customFormat="1" x14ac:dyDescent="0.2">
      <c r="A44" s="183" t="s">
        <v>13815</v>
      </c>
      <c r="B44" s="184"/>
      <c r="C44" s="103"/>
      <c r="I44" s="19"/>
      <c r="J44" s="19"/>
      <c r="K44" s="19"/>
      <c r="L44" s="19"/>
      <c r="M44" s="19"/>
      <c r="N44" s="19"/>
      <c r="O44" s="19"/>
      <c r="P44" s="19"/>
      <c r="Q44" s="19"/>
    </row>
    <row r="45" spans="1:20" s="23" customFormat="1" x14ac:dyDescent="0.2">
      <c r="A45" s="183" t="s">
        <v>13768</v>
      </c>
      <c r="B45" s="184"/>
      <c r="C45" s="1">
        <f>H18*100/(100+I18)</f>
        <v>0</v>
      </c>
      <c r="I45" s="19"/>
      <c r="J45" s="19"/>
      <c r="K45" s="19"/>
      <c r="L45" s="19"/>
      <c r="M45" s="19"/>
      <c r="N45" s="19"/>
      <c r="O45" s="19"/>
      <c r="P45" s="19"/>
      <c r="Q45" s="19"/>
    </row>
    <row r="46" spans="1:20" s="23" customFormat="1" x14ac:dyDescent="0.2">
      <c r="A46" s="183" t="s">
        <v>13767</v>
      </c>
      <c r="B46" s="184"/>
      <c r="C46" s="1">
        <f>H19*100/(100+I19)</f>
        <v>0</v>
      </c>
      <c r="I46" s="19"/>
      <c r="J46" s="19"/>
      <c r="K46" s="19"/>
      <c r="L46" s="19"/>
      <c r="M46" s="19"/>
      <c r="N46" s="19"/>
      <c r="O46" s="19"/>
      <c r="P46" s="19"/>
      <c r="Q46" s="19"/>
    </row>
    <row r="47" spans="1:20" s="23" customFormat="1" x14ac:dyDescent="0.2">
      <c r="A47" s="183" t="s">
        <v>13766</v>
      </c>
      <c r="B47" s="184"/>
      <c r="C47" s="1">
        <f>+H20*100/(100+I20)</f>
        <v>0</v>
      </c>
      <c r="I47" s="19"/>
      <c r="J47" s="19"/>
      <c r="K47" s="19"/>
      <c r="L47" s="19"/>
      <c r="M47" s="19"/>
      <c r="N47" s="19"/>
      <c r="O47" s="19"/>
      <c r="P47" s="19"/>
      <c r="Q47" s="19"/>
    </row>
    <row r="48" spans="1:20" s="23" customFormat="1" x14ac:dyDescent="0.2">
      <c r="A48" s="183" t="s">
        <v>13765</v>
      </c>
      <c r="B48" s="184"/>
      <c r="C48" s="1">
        <f>B40+(H18-C45)+(H19-C46)+(B41*8.34)+(D25/128*8.34)+(D26/128*8.34)+(D27/128*8.34)</f>
        <v>0</v>
      </c>
      <c r="I48" s="19"/>
      <c r="J48" s="19"/>
      <c r="K48" s="19"/>
      <c r="L48" s="19"/>
      <c r="M48" s="19"/>
      <c r="N48" s="19"/>
      <c r="O48" s="19"/>
      <c r="P48" s="19"/>
      <c r="Q48" s="19"/>
    </row>
    <row r="49" spans="1:17" s="23" customFormat="1" x14ac:dyDescent="0.2">
      <c r="A49" s="166" t="s">
        <v>13814</v>
      </c>
      <c r="B49" s="167"/>
      <c r="C49" s="1">
        <f>C48/(62.4*27)</f>
        <v>0</v>
      </c>
      <c r="I49" s="19"/>
      <c r="J49" s="19"/>
      <c r="K49" s="19"/>
      <c r="L49" s="19"/>
      <c r="M49" s="19"/>
      <c r="N49" s="19"/>
      <c r="O49" s="19"/>
      <c r="P49" s="19"/>
      <c r="Q49" s="19"/>
    </row>
    <row r="50" spans="1:17" s="23" customFormat="1" x14ac:dyDescent="0.2">
      <c r="A50" s="166" t="s">
        <v>13813</v>
      </c>
      <c r="B50" s="167"/>
      <c r="C50" s="1">
        <f>IF(ISERROR(C45/(J18*62.4*27)),,C45/(J18*62.4*27))</f>
        <v>0</v>
      </c>
      <c r="I50" s="19"/>
      <c r="J50" s="19"/>
      <c r="K50" s="19"/>
      <c r="L50" s="19"/>
      <c r="M50" s="19"/>
      <c r="N50" s="19"/>
      <c r="O50" s="19"/>
      <c r="P50" s="19"/>
      <c r="Q50" s="19"/>
    </row>
    <row r="51" spans="1:17" s="23" customFormat="1" x14ac:dyDescent="0.2">
      <c r="A51" s="166" t="s">
        <v>13812</v>
      </c>
      <c r="B51" s="167"/>
      <c r="C51" s="1">
        <f>IF(ISERROR(C46/(J19*62.4*27)),,C46/(J19*62.4*27))</f>
        <v>0</v>
      </c>
      <c r="I51" s="19"/>
      <c r="J51" s="19"/>
      <c r="K51" s="19"/>
      <c r="L51" s="19"/>
      <c r="M51" s="19"/>
      <c r="N51" s="19"/>
      <c r="O51" s="19"/>
      <c r="P51" s="19"/>
      <c r="Q51" s="19"/>
    </row>
    <row r="52" spans="1:17" s="23" customFormat="1" x14ac:dyDescent="0.2">
      <c r="A52" s="166" t="s">
        <v>13811</v>
      </c>
      <c r="B52" s="167"/>
      <c r="C52" s="1">
        <f>IF(J20=0,0,+C47/(J20*62.4*27))</f>
        <v>0</v>
      </c>
      <c r="I52" s="19"/>
      <c r="J52" s="19"/>
      <c r="K52" s="19"/>
      <c r="L52" s="19"/>
      <c r="M52" s="19"/>
      <c r="N52" s="19"/>
      <c r="O52" s="19"/>
      <c r="P52" s="19"/>
      <c r="Q52" s="19"/>
    </row>
    <row r="53" spans="1:17" s="23" customFormat="1" x14ac:dyDescent="0.2">
      <c r="A53" s="166" t="s">
        <v>13810</v>
      </c>
      <c r="B53" s="167"/>
      <c r="C53" s="1">
        <f>SUM(I37+C49+C50+C51+C52)</f>
        <v>0</v>
      </c>
      <c r="I53" s="19"/>
      <c r="J53" s="19"/>
      <c r="K53" s="19"/>
      <c r="L53" s="19"/>
      <c r="M53" s="19"/>
      <c r="N53" s="19"/>
      <c r="O53" s="19"/>
      <c r="P53" s="19"/>
      <c r="Q53" s="19"/>
    </row>
    <row r="54" spans="1:17" s="23" customFormat="1" x14ac:dyDescent="0.2">
      <c r="A54" s="166" t="s">
        <v>13809</v>
      </c>
      <c r="B54" s="167"/>
      <c r="C54" s="1">
        <f>C53/(1-0.01*B32)</f>
        <v>0</v>
      </c>
      <c r="I54" s="19"/>
      <c r="J54" s="19"/>
      <c r="K54" s="19"/>
      <c r="L54" s="19"/>
      <c r="M54" s="19"/>
      <c r="N54" s="19"/>
      <c r="O54" s="19"/>
      <c r="P54" s="19"/>
      <c r="Q54" s="19"/>
    </row>
    <row r="55" spans="1:17" s="23" customFormat="1" ht="12" thickBot="1" x14ac:dyDescent="0.25">
      <c r="A55" s="168" t="s">
        <v>13808</v>
      </c>
      <c r="B55" s="169"/>
      <c r="C55" s="104">
        <f>IF(ISERROR((C45+C46+C47+C48+B36)/C44/27),,(C45+C46+C47+C48+B36)/C44/27)</f>
        <v>0</v>
      </c>
    </row>
    <row r="56" spans="1:17" s="23" customFormat="1" ht="12" thickBot="1" x14ac:dyDescent="0.25"/>
    <row r="57" spans="1:17" x14ac:dyDescent="0.2">
      <c r="A57" s="170" t="s">
        <v>13817</v>
      </c>
      <c r="B57" s="171"/>
      <c r="C57" s="171"/>
      <c r="D57" s="171"/>
      <c r="E57" s="171"/>
      <c r="F57" s="171"/>
      <c r="G57" s="171"/>
      <c r="H57" s="171"/>
      <c r="I57" s="171"/>
      <c r="J57" s="171"/>
      <c r="K57" s="171"/>
      <c r="L57" s="171"/>
      <c r="M57" s="171"/>
      <c r="N57" s="171"/>
      <c r="O57" s="171"/>
      <c r="P57" s="172"/>
    </row>
    <row r="58" spans="1:17" ht="11.25" customHeight="1" x14ac:dyDescent="0.2">
      <c r="A58" s="173" t="s">
        <v>12</v>
      </c>
      <c r="B58" s="174"/>
      <c r="C58" s="174"/>
      <c r="D58" s="174"/>
      <c r="E58" s="174"/>
      <c r="F58" s="174"/>
      <c r="G58" s="174"/>
      <c r="H58" s="174"/>
      <c r="I58" s="174"/>
      <c r="J58" s="174"/>
      <c r="K58" s="174"/>
      <c r="L58" s="175"/>
      <c r="M58" s="176" t="s">
        <v>11</v>
      </c>
      <c r="N58" s="177"/>
      <c r="O58" s="177"/>
      <c r="P58" s="178"/>
    </row>
    <row r="59" spans="1:17" ht="45" x14ac:dyDescent="0.2">
      <c r="A59" s="35" t="s">
        <v>13759</v>
      </c>
      <c r="B59" s="29"/>
      <c r="C59" s="29" t="s">
        <v>10</v>
      </c>
      <c r="D59" s="29" t="s">
        <v>9</v>
      </c>
      <c r="E59" s="30" t="s">
        <v>8</v>
      </c>
      <c r="F59" s="30" t="s">
        <v>7</v>
      </c>
      <c r="G59" s="30" t="s">
        <v>17151</v>
      </c>
      <c r="H59" s="30" t="s">
        <v>6</v>
      </c>
      <c r="I59" s="30" t="s">
        <v>5</v>
      </c>
      <c r="J59" s="30" t="s">
        <v>4</v>
      </c>
      <c r="K59" s="30" t="s">
        <v>3</v>
      </c>
      <c r="L59" s="30" t="s">
        <v>2</v>
      </c>
      <c r="M59" s="30"/>
      <c r="N59" s="29" t="s">
        <v>10</v>
      </c>
      <c r="O59" s="30" t="s">
        <v>4</v>
      </c>
      <c r="P59" s="53" t="s">
        <v>3</v>
      </c>
    </row>
    <row r="60" spans="1:17" x14ac:dyDescent="0.2">
      <c r="A60" s="36">
        <v>1</v>
      </c>
      <c r="B60" s="65" t="str">
        <f>IF(C60="","",VLOOKUP(C60,User_Nm_Table[],2,FALSE))</f>
        <v/>
      </c>
      <c r="C60" s="106"/>
      <c r="D60" s="31"/>
      <c r="E60" s="32"/>
      <c r="F60" s="33"/>
      <c r="G60" s="33"/>
      <c r="H60" s="26"/>
      <c r="I60" s="33"/>
      <c r="J60" s="34"/>
      <c r="K60" s="107"/>
      <c r="L60" s="108">
        <f t="shared" ref="L60:L69" si="0">K60-P60</f>
        <v>0</v>
      </c>
      <c r="M60" s="65" t="str">
        <f>IF(N60="","",VLOOKUP(N60,User_Nm_Table[],2,FALSE))</f>
        <v/>
      </c>
      <c r="N60" s="106"/>
      <c r="O60" s="34"/>
      <c r="P60" s="66"/>
    </row>
    <row r="61" spans="1:17" x14ac:dyDescent="0.2">
      <c r="A61" s="36">
        <v>2</v>
      </c>
      <c r="B61" s="65" t="str">
        <f>IF(C61="","",VLOOKUP(C61,User_Nm_Table[],2,FALSE))</f>
        <v/>
      </c>
      <c r="C61" s="106"/>
      <c r="D61" s="31"/>
      <c r="E61" s="32"/>
      <c r="F61" s="33"/>
      <c r="G61" s="33"/>
      <c r="H61" s="26"/>
      <c r="I61" s="33"/>
      <c r="J61" s="34"/>
      <c r="K61" s="107"/>
      <c r="L61" s="108">
        <f t="shared" si="0"/>
        <v>0</v>
      </c>
      <c r="M61" s="65" t="str">
        <f>IF(N61="","",VLOOKUP(N61,User_Nm_Table[],2,FALSE))</f>
        <v/>
      </c>
      <c r="N61" s="106"/>
      <c r="O61" s="34"/>
      <c r="P61" s="66"/>
    </row>
    <row r="62" spans="1:17" x14ac:dyDescent="0.2">
      <c r="A62" s="36">
        <v>3</v>
      </c>
      <c r="B62" s="65" t="str">
        <f>IF(C62="","",VLOOKUP(C62,User_Nm_Table[],2,FALSE))</f>
        <v/>
      </c>
      <c r="C62" s="106"/>
      <c r="D62" s="31"/>
      <c r="E62" s="32"/>
      <c r="F62" s="33"/>
      <c r="G62" s="33"/>
      <c r="H62" s="26"/>
      <c r="I62" s="33"/>
      <c r="J62" s="34"/>
      <c r="K62" s="107"/>
      <c r="L62" s="108">
        <f t="shared" si="0"/>
        <v>0</v>
      </c>
      <c r="M62" s="65" t="str">
        <f>IF(N62="","",VLOOKUP(N62,User_Nm_Table[],2,FALSE))</f>
        <v/>
      </c>
      <c r="N62" s="106"/>
      <c r="O62" s="34"/>
      <c r="P62" s="66"/>
    </row>
    <row r="63" spans="1:17" x14ac:dyDescent="0.2">
      <c r="A63" s="36">
        <v>4</v>
      </c>
      <c r="B63" s="65" t="str">
        <f>IF(C63="","",VLOOKUP(C63,User_Nm_Table[],2,FALSE))</f>
        <v/>
      </c>
      <c r="C63" s="106"/>
      <c r="D63" s="31"/>
      <c r="E63" s="32"/>
      <c r="F63" s="33"/>
      <c r="G63" s="33"/>
      <c r="H63" s="26"/>
      <c r="I63" s="33"/>
      <c r="J63" s="34"/>
      <c r="K63" s="107"/>
      <c r="L63" s="108">
        <f t="shared" si="0"/>
        <v>0</v>
      </c>
      <c r="M63" s="65" t="str">
        <f>IF(N63="","",VLOOKUP(N63,User_Nm_Table[],2,FALSE))</f>
        <v/>
      </c>
      <c r="N63" s="106"/>
      <c r="O63" s="34"/>
      <c r="P63" s="66"/>
    </row>
    <row r="64" spans="1:17" x14ac:dyDescent="0.2">
      <c r="A64" s="36">
        <v>5</v>
      </c>
      <c r="B64" s="65" t="str">
        <f>IF(C64="","",VLOOKUP(C64,User_Nm_Table[],2,FALSE))</f>
        <v/>
      </c>
      <c r="C64" s="106"/>
      <c r="D64" s="31"/>
      <c r="E64" s="32"/>
      <c r="F64" s="33"/>
      <c r="G64" s="33"/>
      <c r="H64" s="26"/>
      <c r="I64" s="33"/>
      <c r="J64" s="34"/>
      <c r="K64" s="107"/>
      <c r="L64" s="108">
        <f t="shared" si="0"/>
        <v>0</v>
      </c>
      <c r="M64" s="65" t="str">
        <f>IF(N64="","",VLOOKUP(N64,User_Nm_Table[],2,FALSE))</f>
        <v/>
      </c>
      <c r="N64" s="106"/>
      <c r="O64" s="34"/>
      <c r="P64" s="66"/>
    </row>
    <row r="65" spans="1:16" x14ac:dyDescent="0.2">
      <c r="A65" s="36">
        <v>6</v>
      </c>
      <c r="B65" s="65" t="str">
        <f>IF(C65="","",VLOOKUP(C65,User_Nm_Table[],2,FALSE))</f>
        <v/>
      </c>
      <c r="C65" s="106"/>
      <c r="D65" s="31"/>
      <c r="E65" s="32"/>
      <c r="F65" s="33"/>
      <c r="G65" s="33"/>
      <c r="H65" s="26"/>
      <c r="I65" s="33"/>
      <c r="J65" s="34"/>
      <c r="K65" s="107"/>
      <c r="L65" s="108">
        <f t="shared" si="0"/>
        <v>0</v>
      </c>
      <c r="M65" s="65" t="str">
        <f>IF(N65="","",VLOOKUP(N65,User_Nm_Table[],2,FALSE))</f>
        <v/>
      </c>
      <c r="N65" s="106"/>
      <c r="O65" s="34"/>
      <c r="P65" s="66"/>
    </row>
    <row r="66" spans="1:16" x14ac:dyDescent="0.2">
      <c r="A66" s="36">
        <v>7</v>
      </c>
      <c r="B66" s="65" t="str">
        <f>IF(C66="","",VLOOKUP(C66,User_Nm_Table[],2,FALSE))</f>
        <v/>
      </c>
      <c r="C66" s="106"/>
      <c r="D66" s="31"/>
      <c r="E66" s="32"/>
      <c r="F66" s="33"/>
      <c r="G66" s="33"/>
      <c r="H66" s="26"/>
      <c r="I66" s="33"/>
      <c r="J66" s="34"/>
      <c r="K66" s="107"/>
      <c r="L66" s="108">
        <f t="shared" si="0"/>
        <v>0</v>
      </c>
      <c r="M66" s="65" t="str">
        <f>IF(N66="","",VLOOKUP(N66,User_Nm_Table[],2,FALSE))</f>
        <v/>
      </c>
      <c r="N66" s="106"/>
      <c r="O66" s="34"/>
      <c r="P66" s="66"/>
    </row>
    <row r="67" spans="1:16" x14ac:dyDescent="0.2">
      <c r="A67" s="36">
        <v>8</v>
      </c>
      <c r="B67" s="65" t="str">
        <f>IF(C67="","",VLOOKUP(C67,User_Nm_Table[],2,FALSE))</f>
        <v/>
      </c>
      <c r="C67" s="106"/>
      <c r="D67" s="31"/>
      <c r="E67" s="32"/>
      <c r="F67" s="33"/>
      <c r="G67" s="33"/>
      <c r="H67" s="26"/>
      <c r="I67" s="33"/>
      <c r="J67" s="34"/>
      <c r="K67" s="107"/>
      <c r="L67" s="108">
        <f t="shared" si="0"/>
        <v>0</v>
      </c>
      <c r="M67" s="65" t="str">
        <f>IF(N67="","",VLOOKUP(N67,User_Nm_Table[],2,FALSE))</f>
        <v/>
      </c>
      <c r="N67" s="106"/>
      <c r="O67" s="34"/>
      <c r="P67" s="66"/>
    </row>
    <row r="68" spans="1:16" x14ac:dyDescent="0.2">
      <c r="A68" s="36">
        <v>9</v>
      </c>
      <c r="B68" s="65" t="str">
        <f>IF(C68="","",VLOOKUP(C68,User_Nm_Table[],2,FALSE))</f>
        <v/>
      </c>
      <c r="C68" s="106"/>
      <c r="D68" s="31"/>
      <c r="E68" s="32"/>
      <c r="F68" s="33"/>
      <c r="G68" s="33"/>
      <c r="H68" s="26"/>
      <c r="I68" s="33"/>
      <c r="J68" s="34"/>
      <c r="K68" s="107"/>
      <c r="L68" s="108">
        <f t="shared" si="0"/>
        <v>0</v>
      </c>
      <c r="M68" s="65" t="str">
        <f>IF(N68="","",VLOOKUP(N68,User_Nm_Table[],2,FALSE))</f>
        <v/>
      </c>
      <c r="N68" s="106"/>
      <c r="O68" s="34"/>
      <c r="P68" s="66"/>
    </row>
    <row r="69" spans="1:16" ht="12" thickBot="1" x14ac:dyDescent="0.25">
      <c r="A69" s="37">
        <v>10</v>
      </c>
      <c r="B69" s="90" t="str">
        <f>IF(C69="","",VLOOKUP(C69,User_Nm_Table[],2,FALSE))</f>
        <v/>
      </c>
      <c r="C69" s="109"/>
      <c r="D69" s="39"/>
      <c r="E69" s="40"/>
      <c r="F69" s="41"/>
      <c r="G69" s="41"/>
      <c r="H69" s="38"/>
      <c r="I69" s="41"/>
      <c r="J69" s="42"/>
      <c r="K69" s="110"/>
      <c r="L69" s="111">
        <f t="shared" si="0"/>
        <v>0</v>
      </c>
      <c r="M69" s="90" t="str">
        <f>IF(N69="","",VLOOKUP(N69,User_Nm_Table[],2,FALSE))</f>
        <v/>
      </c>
      <c r="N69" s="109"/>
      <c r="O69" s="42"/>
      <c r="P69" s="67"/>
    </row>
  </sheetData>
  <sheetProtection algorithmName="SHA-512" hashValue="Xf7YC7GMCH7sDfzIqsKx3eI8y4NzB58X2lI/TJIuaen5mVcoXdaOLHdazEAVn4eQjubabwWSPnYfzef7zTQnew==" saltValue="2ptbz4vuD/hhRGmB5UOQ4w==" spinCount="100000" sheet="1" selectLockedCells="1"/>
  <mergeCells count="49">
    <mergeCell ref="A58:L58"/>
    <mergeCell ref="M58:P58"/>
    <mergeCell ref="A46:B46"/>
    <mergeCell ref="A47:B47"/>
    <mergeCell ref="A48:B48"/>
    <mergeCell ref="A49:B49"/>
    <mergeCell ref="A50:B50"/>
    <mergeCell ref="A51:B51"/>
    <mergeCell ref="A52:B52"/>
    <mergeCell ref="A53:B53"/>
    <mergeCell ref="A54:B54"/>
    <mergeCell ref="A55:B55"/>
    <mergeCell ref="A57:P57"/>
    <mergeCell ref="A45:B45"/>
    <mergeCell ref="A28:B28"/>
    <mergeCell ref="A30:K30"/>
    <mergeCell ref="C31:D31"/>
    <mergeCell ref="E35:H35"/>
    <mergeCell ref="E36:H36"/>
    <mergeCell ref="E37:H37"/>
    <mergeCell ref="E38:H38"/>
    <mergeCell ref="E39:H39"/>
    <mergeCell ref="E40:H40"/>
    <mergeCell ref="A43:C43"/>
    <mergeCell ref="A44:B44"/>
    <mergeCell ref="A27:B27"/>
    <mergeCell ref="B14:D14"/>
    <mergeCell ref="A16:J16"/>
    <mergeCell ref="A17:G17"/>
    <mergeCell ref="B18:G18"/>
    <mergeCell ref="B19:G19"/>
    <mergeCell ref="B20:G20"/>
    <mergeCell ref="B21:G21"/>
    <mergeCell ref="A23:D23"/>
    <mergeCell ref="A24:B24"/>
    <mergeCell ref="A25:B25"/>
    <mergeCell ref="A26:B26"/>
    <mergeCell ref="B13:D13"/>
    <mergeCell ref="A1:G1"/>
    <mergeCell ref="C2:G2"/>
    <mergeCell ref="B3:G3"/>
    <mergeCell ref="B4:G4"/>
    <mergeCell ref="B5:G5"/>
    <mergeCell ref="C6:G6"/>
    <mergeCell ref="C7:G7"/>
    <mergeCell ref="B8:G8"/>
    <mergeCell ref="C9:G9"/>
    <mergeCell ref="A11:D11"/>
    <mergeCell ref="C12:D12"/>
  </mergeCells>
  <dataValidations count="12">
    <dataValidation type="list" showInputMessage="1" showErrorMessage="1"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C31 C60:C69 C6 C12 N60:N69 C2" xr:uid="{00000000-0002-0000-0300-000000000000}">
      <formula1>USER_NM</formula1>
    </dataValidation>
    <dataValidation type="list" allowBlank="1" showInputMessage="1" showErrorMessage="1" sqref="A25:A28" xr:uid="{00000000-0002-0000-0300-000001000000}">
      <formula1>INDIRECT("Admixtures[Admixtures]")</formula1>
    </dataValidation>
    <dataValidation type="list" allowBlank="1" showInputMessage="1" showErrorMessage="1" sqref="B13" xr:uid="{00000000-0002-0000-0300-000003000000}">
      <formula1>INDIRECT("Delivery_Method[Delivery_Method]")</formula1>
    </dataValidation>
    <dataValidation type="list" allowBlank="1" showInputMessage="1" showErrorMessage="1" errorTitle="Please Select the Geog Area" error="To retry, click the Retry button, press the Esc button, and then select from the dropdown list.  The Cancel button will clear the field._x000a__x000a_Please select the Geographic Area." promptTitle="Please Select the Geog Area" prompt="This is the location of the sample." sqref="C9" xr:uid="{00000000-0002-0000-0300-000004000000}">
      <formula1>Geographic_Area</formula1>
    </dataValidation>
    <dataValidation type="list" showInputMessage="1" showErrorMessage="1" errorTitle="Select Sample Record P/S" error="To retry, click the Retry button, press the Esc button, and then select from the dropdown list.  The Cancel button will clear the field._x000a__x000a_Please select the Sample Record P/S." promptTitle="Please enter the P/S" prompt="This is the source that will be used on the sample record." sqref="C7" xr:uid="{00000000-0002-0000-0300-000005000000}">
      <formula1>Code_And_Name</formula1>
    </dataValidation>
    <dataValidation type="date" operator="greaterThan" allowBlank="1" showErrorMessage="1" error="Please enter a valid date." sqref="B3:B4" xr:uid="{00000000-0002-0000-0300-000006000000}">
      <formula1>18264</formula1>
    </dataValidation>
    <dataValidation type="textLength" allowBlank="1" showErrorMessage="1" error="Sample ID is less than or greater than 12 characters" promptTitle="Sample ID" prompt="Input the 12 character sample ID." sqref="B5" xr:uid="{00000000-0002-0000-0300-000007000000}">
      <formula1>12</formula1>
      <formula2>12</formula2>
    </dataValidation>
    <dataValidation allowBlank="1" sqref="I60:I69" xr:uid="{00000000-0002-0000-0300-000008000000}"/>
    <dataValidation type="list" allowBlank="1" showInputMessage="1" showErrorMessage="1" error="To retry, click the Retry button, press the Esc button, and then select from the dropdown list.  The Cancel button will clear the field." promptTitle="Sample Location" prompt="Select if the sample was before or after the paver." sqref="E60:E69" xr:uid="{00000000-0002-0000-0300-000009000000}">
      <formula1>INDIRECT("Sample_Location[Sample Location]")</formula1>
    </dataValidation>
    <dataValidation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F60:G69" xr:uid="{00000000-0002-0000-0300-00000A000000}"/>
    <dataValidation type="list" allowBlank="1" showInputMessage="1" showErrorMessage="1" error="To retry, click the Retry button, press the Esc button, and then select from the dropdown list.  The Cancel button will clear the field." promptTitle="Offset Direction" prompt="Select the offset direction" sqref="H60:H69" xr:uid="{00000000-0002-0000-0300-00000B000000}">
      <formula1>"LEFT,CENTER,RIGHT"</formula1>
    </dataValidation>
    <dataValidation type="list" allowBlank="1" showInputMessage="1" showErrorMessage="1" sqref="B18:G21" xr:uid="{9DB80DEA-A094-43A1-B1D7-EBB4D1271EB1}">
      <formula1>INDIRECT("Table_AggPits_1[Source]")</formula1>
    </dataValidation>
  </dataValidations>
  <printOptions horizontalCentered="1" verticalCentered="1"/>
  <pageMargins left="0.25" right="0.25" top="0.3" bottom="0" header="0" footer="0"/>
  <pageSetup scale="97"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C000000}">
          <x14:formula1>
            <xm:f>'https://sharepoint.nebraska.gov/ndot/BTSDprojects/AWProject/Documents/Materials/QAQC-Portland Cement Concrete Update/[PCC Proportions.xlsx]Sheet2'!#REF!</xm:f>
          </x14:formula1>
          <xm:sqref>A29:F29</xm:sqref>
        </x14:dataValidation>
        <x14:dataValidation type="list" showInputMessage="1" showErrorMessage="1" errorTitle="Select Sample Record Prod Nm" error="To retry, click the Retry button, press the Esc button, and then select from the dropdown list.  The Cancel button will clear the field._x000a__x000a_Please select the Prod Nm." promptTitle="Please enter the Prod Nm" prompt="This is the type of concrete." xr:uid="{00000000-0002-0000-0300-00000D000000}">
          <x14:formula1>
            <xm:f>Tables!$N$1:$N$25</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T69"/>
  <sheetViews>
    <sheetView showGridLines="0" showZeros="0" zoomScaleNormal="100" workbookViewId="0">
      <selection activeCell="C2" sqref="C2:G2"/>
    </sheetView>
  </sheetViews>
  <sheetFormatPr defaultColWidth="9.140625" defaultRowHeight="11.25" x14ac:dyDescent="0.2"/>
  <cols>
    <col min="1" max="1" width="19.140625" style="27" bestFit="1" customWidth="1"/>
    <col min="2" max="2" width="15" style="27" bestFit="1" customWidth="1"/>
    <col min="3" max="3" width="14.28515625" style="27" bestFit="1" customWidth="1"/>
    <col min="4" max="4" width="8.7109375" style="27" bestFit="1" customWidth="1"/>
    <col min="5" max="5" width="7" style="27" bestFit="1" customWidth="1"/>
    <col min="6" max="6" width="7.140625" style="27" bestFit="1" customWidth="1"/>
    <col min="7" max="7" width="6.7109375" style="27" bestFit="1" customWidth="1"/>
    <col min="8" max="8" width="11.85546875" style="27" bestFit="1" customWidth="1"/>
    <col min="9" max="9" width="9.42578125" style="27" bestFit="1" customWidth="1"/>
    <col min="10" max="10" width="8.140625" style="27" bestFit="1" customWidth="1"/>
    <col min="11" max="11" width="8.42578125" style="27" bestFit="1" customWidth="1"/>
    <col min="12" max="12" width="8.7109375" style="27" bestFit="1" customWidth="1"/>
    <col min="13" max="13" width="8.140625" style="27" bestFit="1" customWidth="1"/>
    <col min="14" max="14" width="7.42578125" style="27" bestFit="1" customWidth="1"/>
    <col min="15" max="15" width="3.5703125" style="27" bestFit="1" customWidth="1"/>
    <col min="16" max="16" width="8.7109375" style="27" bestFit="1" customWidth="1"/>
    <col min="17" max="17" width="9.140625" style="27"/>
    <col min="18" max="18" width="7.85546875" style="27" bestFit="1" customWidth="1"/>
    <col min="19" max="16384" width="9.140625" style="27"/>
  </cols>
  <sheetData>
    <row r="1" spans="1:18" x14ac:dyDescent="0.2">
      <c r="A1" s="192" t="s">
        <v>14318</v>
      </c>
      <c r="B1" s="193"/>
      <c r="C1" s="193"/>
      <c r="D1" s="193"/>
      <c r="E1" s="193"/>
      <c r="F1" s="193"/>
      <c r="G1" s="194"/>
    </row>
    <row r="2" spans="1:18" x14ac:dyDescent="0.2">
      <c r="A2" s="48" t="s">
        <v>13758</v>
      </c>
      <c r="B2" s="65">
        <f>IF(ISBLANK('5'!C2),,VLOOKUP('5'!C2,User_Nm_Table[],2,FALSE))</f>
        <v>0</v>
      </c>
      <c r="C2" s="214"/>
      <c r="D2" s="215"/>
      <c r="E2" s="215"/>
      <c r="F2" s="215"/>
      <c r="G2" s="216"/>
      <c r="H2" s="19"/>
      <c r="I2" s="19"/>
      <c r="J2" s="19"/>
      <c r="K2" s="19"/>
      <c r="L2" s="19"/>
      <c r="M2" s="19"/>
      <c r="N2" s="19"/>
      <c r="O2" s="19"/>
      <c r="P2" s="19"/>
    </row>
    <row r="3" spans="1:18" x14ac:dyDescent="0.2">
      <c r="A3" s="48" t="s">
        <v>13760</v>
      </c>
      <c r="B3" s="208"/>
      <c r="C3" s="208"/>
      <c r="D3" s="208"/>
      <c r="E3" s="208"/>
      <c r="F3" s="208"/>
      <c r="G3" s="209"/>
      <c r="H3" s="19"/>
      <c r="I3" s="19"/>
      <c r="J3" s="19"/>
      <c r="K3" s="19"/>
      <c r="L3" s="19"/>
      <c r="M3" s="19"/>
      <c r="N3" s="19"/>
      <c r="O3" s="19"/>
      <c r="P3" s="19"/>
    </row>
    <row r="4" spans="1:18" x14ac:dyDescent="0.2">
      <c r="A4" s="48" t="s">
        <v>14320</v>
      </c>
      <c r="B4" s="210">
        <f ca="1">TODAY()</f>
        <v>44386</v>
      </c>
      <c r="C4" s="210"/>
      <c r="D4" s="210"/>
      <c r="E4" s="210"/>
      <c r="F4" s="210"/>
      <c r="G4" s="211"/>
      <c r="H4" s="19"/>
      <c r="I4" s="19"/>
      <c r="J4" s="19"/>
      <c r="K4" s="19"/>
      <c r="L4" s="19"/>
      <c r="M4" s="19"/>
      <c r="N4" s="19"/>
      <c r="O4" s="19"/>
      <c r="P4" s="19"/>
    </row>
    <row r="5" spans="1:18" x14ac:dyDescent="0.2">
      <c r="A5" s="48" t="s">
        <v>17149</v>
      </c>
      <c r="B5" s="202"/>
      <c r="C5" s="202"/>
      <c r="D5" s="202"/>
      <c r="E5" s="202"/>
      <c r="F5" s="202"/>
      <c r="G5" s="203"/>
      <c r="H5" s="19"/>
      <c r="I5" s="19"/>
      <c r="J5" s="19"/>
      <c r="K5" s="19"/>
      <c r="L5" s="19"/>
      <c r="M5" s="19"/>
      <c r="N5" s="19"/>
      <c r="O5" s="19"/>
      <c r="P5" s="19"/>
    </row>
    <row r="6" spans="1:18" x14ac:dyDescent="0.2">
      <c r="A6" s="48" t="s">
        <v>13761</v>
      </c>
      <c r="B6" s="65">
        <f>IF(ISBLANK('5'!C6),,VLOOKUP('5'!C6,User_Nm_Table[],2,FALSE))</f>
        <v>0</v>
      </c>
      <c r="C6" s="204"/>
      <c r="D6" s="204"/>
      <c r="E6" s="204"/>
      <c r="F6" s="204"/>
      <c r="G6" s="205"/>
      <c r="H6" s="19"/>
      <c r="I6" s="19"/>
      <c r="J6" s="19"/>
      <c r="K6" s="19"/>
      <c r="L6" s="19"/>
      <c r="M6" s="19"/>
      <c r="N6" s="19"/>
      <c r="O6" s="19"/>
      <c r="P6" s="19"/>
    </row>
    <row r="7" spans="1:18" x14ac:dyDescent="0.2">
      <c r="A7" s="48" t="s">
        <v>13762</v>
      </c>
      <c r="B7" s="65" t="str">
        <f>IF(C7="","",VLOOKUP('5'!C7,Table_tbl_ProdcrSupp[],2,FALSE))</f>
        <v/>
      </c>
      <c r="C7" s="204"/>
      <c r="D7" s="204"/>
      <c r="E7" s="204"/>
      <c r="F7" s="204"/>
      <c r="G7" s="205"/>
      <c r="H7" s="19"/>
      <c r="I7" s="19"/>
      <c r="J7" s="19"/>
      <c r="K7" s="19"/>
      <c r="L7" s="19"/>
      <c r="M7" s="19"/>
      <c r="N7" s="19"/>
      <c r="O7" s="19"/>
      <c r="P7" s="19"/>
    </row>
    <row r="8" spans="1:18" x14ac:dyDescent="0.2">
      <c r="A8" s="48" t="s">
        <v>13763</v>
      </c>
      <c r="B8" s="204"/>
      <c r="C8" s="204"/>
      <c r="D8" s="204"/>
      <c r="E8" s="204"/>
      <c r="F8" s="204"/>
      <c r="G8" s="205"/>
      <c r="H8" s="19"/>
      <c r="I8" s="19"/>
      <c r="J8" s="19"/>
      <c r="K8" s="19"/>
      <c r="L8" s="19"/>
      <c r="M8" s="19"/>
      <c r="N8" s="19"/>
      <c r="O8" s="19"/>
      <c r="P8" s="19"/>
    </row>
    <row r="9" spans="1:18" ht="12" thickBot="1" x14ac:dyDescent="0.25">
      <c r="A9" s="49" t="s">
        <v>13764</v>
      </c>
      <c r="B9" s="90" t="str">
        <f>IF(C7="","",VLOOKUP(C9,Table_tbl_GeogArea[],2,FALSE))</f>
        <v/>
      </c>
      <c r="C9" s="212"/>
      <c r="D9" s="212"/>
      <c r="E9" s="212"/>
      <c r="F9" s="212"/>
      <c r="G9" s="213"/>
      <c r="H9" s="19"/>
      <c r="I9" s="19"/>
      <c r="J9" s="19"/>
      <c r="K9" s="19"/>
      <c r="L9" s="19"/>
      <c r="M9" s="19"/>
      <c r="N9" s="19"/>
      <c r="O9" s="19"/>
      <c r="P9" s="19"/>
    </row>
    <row r="10" spans="1:18" ht="12" thickBot="1" x14ac:dyDescent="0.25">
      <c r="C10" s="19"/>
      <c r="D10" s="19"/>
      <c r="E10" s="19"/>
      <c r="F10" s="19"/>
      <c r="G10" s="19"/>
      <c r="H10" s="19"/>
      <c r="I10" s="19"/>
      <c r="J10" s="19"/>
      <c r="K10" s="19"/>
      <c r="L10" s="19"/>
      <c r="M10" s="19"/>
      <c r="N10" s="19"/>
      <c r="O10" s="19"/>
      <c r="P10" s="19"/>
      <c r="Q10" s="19"/>
    </row>
    <row r="11" spans="1:18" s="23" customFormat="1" x14ac:dyDescent="0.2">
      <c r="A11" s="192" t="s">
        <v>14313</v>
      </c>
      <c r="B11" s="193"/>
      <c r="C11" s="193"/>
      <c r="D11" s="194"/>
      <c r="E11" s="19"/>
      <c r="F11" s="19"/>
      <c r="G11" s="19"/>
      <c r="H11" s="19"/>
      <c r="I11" s="19"/>
      <c r="J11" s="19"/>
      <c r="K11" s="19"/>
      <c r="L11" s="19"/>
      <c r="M11" s="19"/>
      <c r="N11" s="19"/>
      <c r="O11" s="19"/>
      <c r="P11" s="19"/>
      <c r="Q11" s="19"/>
    </row>
    <row r="12" spans="1:18" s="23" customFormat="1" ht="22.5" x14ac:dyDescent="0.2">
      <c r="A12" s="20" t="s">
        <v>14319</v>
      </c>
      <c r="B12" s="65" t="str">
        <f>IF(C12="","",VLOOKUP(C12,User_Nm_Table[],2,FALSE))</f>
        <v/>
      </c>
      <c r="C12" s="204"/>
      <c r="D12" s="205"/>
      <c r="E12" s="19"/>
      <c r="F12" s="19"/>
      <c r="G12" s="19"/>
      <c r="H12" s="19"/>
      <c r="I12" s="19"/>
      <c r="J12" s="19"/>
      <c r="K12" s="19"/>
      <c r="L12" s="19"/>
      <c r="M12" s="19"/>
      <c r="N12" s="19"/>
      <c r="O12" s="19"/>
      <c r="P12" s="19"/>
      <c r="Q12" s="19"/>
      <c r="R12" s="19"/>
    </row>
    <row r="13" spans="1:18" s="23" customFormat="1" x14ac:dyDescent="0.2">
      <c r="A13" s="20" t="s">
        <v>13791</v>
      </c>
      <c r="B13" s="206"/>
      <c r="C13" s="206"/>
      <c r="D13" s="207"/>
      <c r="E13" s="19"/>
      <c r="F13" s="19"/>
      <c r="G13" s="19"/>
      <c r="H13" s="19"/>
      <c r="I13" s="19"/>
      <c r="J13" s="19"/>
      <c r="K13" s="19"/>
      <c r="L13" s="19"/>
      <c r="M13" s="19"/>
      <c r="N13" s="19"/>
      <c r="O13" s="19"/>
      <c r="P13" s="19"/>
      <c r="Q13" s="19"/>
      <c r="R13" s="19"/>
    </row>
    <row r="14" spans="1:18" s="23" customFormat="1" ht="12" thickBot="1" x14ac:dyDescent="0.25">
      <c r="A14" s="57" t="s">
        <v>13790</v>
      </c>
      <c r="B14" s="200"/>
      <c r="C14" s="200"/>
      <c r="D14" s="201"/>
      <c r="E14" s="19"/>
      <c r="F14" s="19"/>
      <c r="G14" s="19"/>
      <c r="H14" s="19"/>
      <c r="I14" s="19"/>
      <c r="J14" s="19"/>
      <c r="K14" s="19"/>
      <c r="L14" s="19"/>
      <c r="M14" s="19"/>
      <c r="N14" s="19"/>
      <c r="O14" s="19"/>
      <c r="P14" s="19"/>
      <c r="Q14" s="19"/>
      <c r="R14" s="19"/>
    </row>
    <row r="15" spans="1:18" s="23" customFormat="1" ht="12" thickBot="1" x14ac:dyDescent="0.25">
      <c r="A15" s="11"/>
      <c r="B15" s="11"/>
      <c r="C15" s="19"/>
      <c r="D15" s="19"/>
      <c r="E15" s="19"/>
      <c r="F15" s="19"/>
      <c r="G15" s="19"/>
      <c r="H15" s="19"/>
      <c r="I15" s="19"/>
      <c r="J15" s="19"/>
      <c r="K15" s="19"/>
      <c r="L15" s="19"/>
      <c r="M15" s="19"/>
      <c r="N15" s="19"/>
      <c r="O15" s="19"/>
      <c r="P15" s="19"/>
      <c r="Q15" s="19"/>
    </row>
    <row r="16" spans="1:18" s="23" customFormat="1" x14ac:dyDescent="0.2">
      <c r="A16" s="192" t="s">
        <v>13789</v>
      </c>
      <c r="B16" s="193"/>
      <c r="C16" s="193"/>
      <c r="D16" s="193"/>
      <c r="E16" s="193"/>
      <c r="F16" s="193"/>
      <c r="G16" s="193"/>
      <c r="H16" s="193"/>
      <c r="I16" s="193"/>
      <c r="J16" s="194"/>
      <c r="K16" s="19"/>
      <c r="L16" s="19"/>
      <c r="M16" s="19"/>
      <c r="N16" s="19"/>
      <c r="O16" s="19"/>
      <c r="P16" s="19"/>
      <c r="Q16" s="19"/>
    </row>
    <row r="17" spans="1:19" s="23" customFormat="1" ht="22.5" x14ac:dyDescent="0.2">
      <c r="A17" s="195" t="s">
        <v>13788</v>
      </c>
      <c r="B17" s="196"/>
      <c r="C17" s="196"/>
      <c r="D17" s="196"/>
      <c r="E17" s="196"/>
      <c r="F17" s="196"/>
      <c r="G17" s="196"/>
      <c r="H17" s="91" t="s">
        <v>14388</v>
      </c>
      <c r="I17" s="91" t="s">
        <v>14386</v>
      </c>
      <c r="J17" s="102" t="s">
        <v>14387</v>
      </c>
      <c r="K17" s="19"/>
      <c r="L17" s="19"/>
      <c r="M17" s="19"/>
      <c r="N17" s="19"/>
      <c r="O17" s="19"/>
      <c r="P17" s="19"/>
      <c r="Q17" s="19"/>
      <c r="R17" s="19"/>
      <c r="S17" s="19"/>
    </row>
    <row r="18" spans="1:19" s="23" customFormat="1" ht="11.25" customHeight="1" x14ac:dyDescent="0.2">
      <c r="A18" s="99" t="str">
        <f>IF(B18="","",VLOOKUP($B18,Table_AggPits_1[],5,FALSE))</f>
        <v/>
      </c>
      <c r="B18" s="197"/>
      <c r="C18" s="198"/>
      <c r="D18" s="198"/>
      <c r="E18" s="198"/>
      <c r="F18" s="198"/>
      <c r="G18" s="199"/>
      <c r="H18" s="100"/>
      <c r="I18" s="51"/>
      <c r="J18" s="112"/>
      <c r="K18" s="19"/>
      <c r="L18" s="19"/>
      <c r="M18" s="19"/>
      <c r="N18" s="19"/>
      <c r="O18" s="19"/>
      <c r="P18" s="19"/>
      <c r="Q18" s="19"/>
      <c r="R18" s="19"/>
      <c r="S18" s="19"/>
    </row>
    <row r="19" spans="1:19" s="23" customFormat="1" ht="11.25" customHeight="1" x14ac:dyDescent="0.2">
      <c r="A19" s="99" t="str">
        <f>IF(B19="","",VLOOKUP($B19,Table_AggPits_1[],5,FALSE))</f>
        <v/>
      </c>
      <c r="B19" s="197"/>
      <c r="C19" s="198"/>
      <c r="D19" s="198"/>
      <c r="E19" s="198"/>
      <c r="F19" s="198"/>
      <c r="G19" s="199"/>
      <c r="H19" s="100"/>
      <c r="I19" s="51"/>
      <c r="J19" s="112"/>
      <c r="K19" s="19"/>
      <c r="L19" s="19"/>
      <c r="M19" s="19"/>
      <c r="N19" s="19"/>
      <c r="O19" s="19"/>
      <c r="P19" s="19"/>
      <c r="Q19" s="19"/>
      <c r="R19" s="19"/>
      <c r="S19" s="19"/>
    </row>
    <row r="20" spans="1:19" s="23" customFormat="1" ht="11.25" customHeight="1" x14ac:dyDescent="0.2">
      <c r="A20" s="99" t="str">
        <f>IF(B20="","",VLOOKUP($B20,Table_AggPits_1[],5,FALSE))</f>
        <v/>
      </c>
      <c r="B20" s="197"/>
      <c r="C20" s="198"/>
      <c r="D20" s="198"/>
      <c r="E20" s="198"/>
      <c r="F20" s="198"/>
      <c r="G20" s="199"/>
      <c r="H20" s="100"/>
      <c r="I20" s="51"/>
      <c r="J20" s="112"/>
      <c r="K20" s="19"/>
      <c r="L20" s="19"/>
      <c r="M20" s="19"/>
      <c r="N20" s="19"/>
      <c r="O20" s="19"/>
      <c r="P20" s="19"/>
      <c r="Q20" s="19"/>
      <c r="R20" s="19"/>
      <c r="S20" s="19"/>
    </row>
    <row r="21" spans="1:19" s="23" customFormat="1" ht="12" customHeight="1" thickBot="1" x14ac:dyDescent="0.25">
      <c r="A21" s="99" t="str">
        <f>IF(B21="","",VLOOKUP($B21,Table_AggPits_1[],5,FALSE))</f>
        <v/>
      </c>
      <c r="B21" s="197"/>
      <c r="C21" s="198"/>
      <c r="D21" s="198"/>
      <c r="E21" s="198"/>
      <c r="F21" s="198"/>
      <c r="G21" s="199"/>
      <c r="H21" s="101"/>
      <c r="I21" s="52"/>
      <c r="J21" s="113"/>
      <c r="K21" s="19"/>
      <c r="L21" s="19"/>
      <c r="M21" s="19"/>
      <c r="N21" s="19"/>
      <c r="O21" s="19"/>
      <c r="P21" s="19"/>
      <c r="Q21" s="19"/>
      <c r="R21" s="19"/>
      <c r="S21" s="19"/>
    </row>
    <row r="22" spans="1:19" s="23" customFormat="1" ht="12" thickBot="1" x14ac:dyDescent="0.25">
      <c r="A22" s="12"/>
      <c r="B22" s="12"/>
      <c r="C22" s="12"/>
      <c r="D22" s="12"/>
      <c r="E22" s="11"/>
      <c r="F22" s="11"/>
      <c r="G22" s="13"/>
      <c r="H22" s="13"/>
      <c r="I22" s="19"/>
      <c r="J22" s="19"/>
      <c r="K22" s="19"/>
      <c r="L22" s="19"/>
      <c r="M22" s="19"/>
      <c r="N22" s="19"/>
      <c r="O22" s="19"/>
      <c r="P22" s="19"/>
      <c r="Q22" s="19"/>
    </row>
    <row r="23" spans="1:19" s="23" customFormat="1" x14ac:dyDescent="0.2">
      <c r="A23" s="180" t="s">
        <v>13785</v>
      </c>
      <c r="B23" s="181"/>
      <c r="C23" s="181"/>
      <c r="D23" s="182"/>
      <c r="E23" s="19"/>
      <c r="F23" s="19"/>
      <c r="G23" s="19"/>
      <c r="H23" s="19"/>
      <c r="I23" s="19"/>
      <c r="J23" s="19"/>
      <c r="K23" s="19"/>
      <c r="L23" s="19"/>
      <c r="M23" s="19"/>
      <c r="N23" s="19"/>
      <c r="O23" s="19"/>
      <c r="P23" s="19"/>
      <c r="Q23" s="19"/>
    </row>
    <row r="24" spans="1:19" s="23" customFormat="1" x14ac:dyDescent="0.2">
      <c r="A24" s="195" t="s">
        <v>14311</v>
      </c>
      <c r="B24" s="196"/>
      <c r="C24" s="50" t="s">
        <v>14312</v>
      </c>
      <c r="D24" s="45" t="s">
        <v>13784</v>
      </c>
      <c r="E24" s="14"/>
      <c r="F24" s="14"/>
      <c r="G24" s="14"/>
      <c r="H24" s="11"/>
      <c r="I24" s="11"/>
      <c r="J24" s="19"/>
      <c r="K24" s="19"/>
      <c r="L24" s="19"/>
      <c r="M24" s="19"/>
      <c r="N24" s="19"/>
      <c r="O24" s="19"/>
      <c r="P24" s="19"/>
      <c r="Q24" s="19"/>
      <c r="R24" s="19"/>
    </row>
    <row r="25" spans="1:19" s="23" customFormat="1" x14ac:dyDescent="0.2">
      <c r="A25" s="185"/>
      <c r="B25" s="186"/>
      <c r="C25" s="18"/>
      <c r="D25" s="22"/>
      <c r="E25" s="11"/>
      <c r="F25" s="11"/>
      <c r="G25" s="11"/>
      <c r="H25" s="11"/>
      <c r="I25" s="11"/>
      <c r="J25" s="19"/>
      <c r="K25" s="19"/>
      <c r="L25" s="19"/>
      <c r="M25" s="19"/>
      <c r="N25" s="19"/>
      <c r="O25" s="19"/>
      <c r="P25" s="19"/>
      <c r="Q25" s="19"/>
      <c r="R25" s="19"/>
    </row>
    <row r="26" spans="1:19" s="23" customFormat="1" x14ac:dyDescent="0.2">
      <c r="A26" s="185"/>
      <c r="B26" s="186"/>
      <c r="C26" s="18"/>
      <c r="D26" s="22"/>
      <c r="E26" s="11"/>
      <c r="F26" s="11"/>
      <c r="G26" s="11"/>
      <c r="H26" s="11"/>
      <c r="I26" s="11"/>
      <c r="J26" s="19"/>
      <c r="K26" s="19"/>
      <c r="L26" s="19"/>
      <c r="M26" s="19"/>
      <c r="N26" s="19"/>
      <c r="O26" s="19"/>
      <c r="P26" s="19"/>
      <c r="Q26" s="19"/>
      <c r="R26" s="19"/>
    </row>
    <row r="27" spans="1:19" s="23" customFormat="1" x14ac:dyDescent="0.2">
      <c r="A27" s="185"/>
      <c r="B27" s="186"/>
      <c r="C27" s="18"/>
      <c r="D27" s="22"/>
      <c r="E27" s="11"/>
      <c r="F27" s="11"/>
      <c r="G27" s="11"/>
      <c r="H27" s="11"/>
      <c r="I27" s="11"/>
      <c r="J27" s="19"/>
      <c r="K27" s="19"/>
      <c r="L27" s="19"/>
      <c r="M27" s="19"/>
      <c r="N27" s="19"/>
      <c r="O27" s="19"/>
      <c r="P27" s="19"/>
      <c r="Q27" s="19"/>
      <c r="R27" s="19"/>
    </row>
    <row r="28" spans="1:19" s="23" customFormat="1" ht="12" thickBot="1" x14ac:dyDescent="0.25">
      <c r="A28" s="187"/>
      <c r="B28" s="188"/>
      <c r="C28" s="46"/>
      <c r="D28" s="47"/>
      <c r="E28" s="11"/>
      <c r="F28" s="11"/>
      <c r="G28" s="11"/>
      <c r="H28" s="11"/>
      <c r="I28" s="11"/>
      <c r="J28" s="19"/>
      <c r="K28" s="19"/>
      <c r="L28" s="19"/>
      <c r="M28" s="19"/>
      <c r="N28" s="19"/>
      <c r="O28" s="19"/>
      <c r="P28" s="19"/>
      <c r="Q28" s="19"/>
      <c r="R28" s="19"/>
    </row>
    <row r="29" spans="1:19" s="23" customFormat="1" ht="12" thickBot="1" x14ac:dyDescent="0.25">
      <c r="A29" s="12"/>
      <c r="B29" s="12"/>
      <c r="C29" s="12"/>
      <c r="D29" s="12"/>
      <c r="E29" s="12"/>
      <c r="F29" s="12"/>
      <c r="G29" s="11"/>
      <c r="H29" s="11"/>
      <c r="I29" s="19"/>
      <c r="J29" s="19"/>
      <c r="K29" s="19"/>
      <c r="L29" s="19"/>
      <c r="M29" s="19"/>
      <c r="N29" s="19"/>
      <c r="O29" s="19"/>
      <c r="P29" s="19"/>
      <c r="Q29" s="19"/>
    </row>
    <row r="30" spans="1:19" s="23" customFormat="1" x14ac:dyDescent="0.2">
      <c r="A30" s="180" t="s">
        <v>13816</v>
      </c>
      <c r="B30" s="181"/>
      <c r="C30" s="181"/>
      <c r="D30" s="181"/>
      <c r="E30" s="181"/>
      <c r="F30" s="181"/>
      <c r="G30" s="181"/>
      <c r="H30" s="181"/>
      <c r="I30" s="181"/>
      <c r="J30" s="181"/>
      <c r="K30" s="182"/>
      <c r="L30" s="19"/>
      <c r="M30" s="19"/>
      <c r="N30" s="19"/>
      <c r="O30" s="19"/>
      <c r="P30" s="19"/>
      <c r="Q30" s="19"/>
    </row>
    <row r="31" spans="1:19" s="23" customFormat="1" x14ac:dyDescent="0.2">
      <c r="A31" s="54" t="s">
        <v>10</v>
      </c>
      <c r="B31" s="105" t="str">
        <f>IF(C31="","",VLOOKUP(C31,User_Nm_Table[],2,FALSE))</f>
        <v/>
      </c>
      <c r="C31" s="189"/>
      <c r="D31" s="190"/>
      <c r="K31" s="55"/>
      <c r="L31" s="19"/>
      <c r="M31" s="19"/>
      <c r="N31" s="19"/>
      <c r="O31" s="19"/>
      <c r="P31" s="19"/>
      <c r="Q31" s="19"/>
    </row>
    <row r="32" spans="1:19" s="23" customFormat="1" x14ac:dyDescent="0.2">
      <c r="A32" s="56" t="s">
        <v>13781</v>
      </c>
      <c r="B32" s="34"/>
      <c r="K32" s="55"/>
      <c r="L32" s="19"/>
      <c r="M32" s="19"/>
      <c r="N32" s="19"/>
      <c r="O32" s="19"/>
      <c r="P32" s="19"/>
      <c r="Q32" s="19"/>
    </row>
    <row r="33" spans="1:20" s="23" customFormat="1" x14ac:dyDescent="0.2">
      <c r="A33" s="56" t="s">
        <v>14316</v>
      </c>
      <c r="B33" s="68"/>
      <c r="K33" s="55"/>
      <c r="L33" s="19"/>
      <c r="M33" s="19"/>
      <c r="N33" s="19"/>
      <c r="O33" s="19"/>
      <c r="P33" s="19"/>
      <c r="Q33" s="19"/>
    </row>
    <row r="34" spans="1:20" s="23" customFormat="1" x14ac:dyDescent="0.2">
      <c r="A34" s="24"/>
      <c r="K34" s="55"/>
      <c r="L34" s="19"/>
      <c r="M34" s="19"/>
      <c r="N34" s="19"/>
      <c r="O34" s="19"/>
      <c r="P34" s="19"/>
      <c r="Q34" s="19"/>
    </row>
    <row r="35" spans="1:20" s="23" customFormat="1" x14ac:dyDescent="0.2">
      <c r="A35" s="59"/>
      <c r="B35" s="28" t="s">
        <v>13783</v>
      </c>
      <c r="C35" s="28" t="s">
        <v>13782</v>
      </c>
      <c r="D35" s="11"/>
      <c r="E35" s="191" t="s">
        <v>14317</v>
      </c>
      <c r="F35" s="191"/>
      <c r="G35" s="191"/>
      <c r="H35" s="191"/>
      <c r="I35" s="144">
        <f>'1'!I35</f>
        <v>0</v>
      </c>
      <c r="K35" s="55"/>
      <c r="L35" s="19"/>
      <c r="M35" s="19"/>
      <c r="N35" s="19"/>
      <c r="O35" s="19"/>
      <c r="P35" s="19"/>
      <c r="Q35" s="19"/>
      <c r="R35" s="19"/>
      <c r="S35" s="19"/>
      <c r="T35" s="19"/>
    </row>
    <row r="36" spans="1:20" s="23" customFormat="1" x14ac:dyDescent="0.2">
      <c r="A36" s="20" t="s">
        <v>13780</v>
      </c>
      <c r="B36" s="16"/>
      <c r="C36" s="16"/>
      <c r="D36" s="11"/>
      <c r="E36" s="179" t="s">
        <v>13779</v>
      </c>
      <c r="F36" s="179"/>
      <c r="G36" s="179"/>
      <c r="H36" s="179"/>
      <c r="I36" s="17">
        <f>(
IF(C36=0,0,B36/C36)+
IF(C37=0,0,B37/C37)+
IF(C38=0,0,B38/C38)+
IF(C39=0,0,B39/C39)+
IF(J18=0,0,((H18*100/(100+I18))/J18))+
IF(J19=0,0,((H19*100/(100+I19))/J19))+
IF(J20=0,0,((H20*100/(100+I20))/J20))+
IF(J21=0,0,((H21*100/(100+I21))/J21))+
(B40+
IF(I18=-100,0,(H18-((H18*100)/(100+I18))))+
IF(I19=-100,0,(H19-((H19*100)/(100+I19))))+
IF(I20=-100,0,(H20-((H20*100)/(100+I20))))+
IF(I21=-100,0,(H21-((H21*100)/(100+I21))))+
B41*8.34
))/
(1684.8*(1-0.01*B32))</f>
        <v>0</v>
      </c>
      <c r="J36" s="11"/>
      <c r="K36" s="21"/>
      <c r="L36" s="19"/>
      <c r="M36" s="19"/>
      <c r="N36" s="19"/>
      <c r="O36" s="19"/>
      <c r="P36" s="19"/>
      <c r="Q36" s="19"/>
      <c r="R36" s="19"/>
      <c r="S36" s="19"/>
      <c r="T36" s="19"/>
    </row>
    <row r="37" spans="1:20" s="23" customFormat="1" x14ac:dyDescent="0.2">
      <c r="A37" s="20" t="s">
        <v>13778</v>
      </c>
      <c r="B37" s="16"/>
      <c r="C37" s="16"/>
      <c r="D37" s="11"/>
      <c r="E37" s="179" t="s">
        <v>13777</v>
      </c>
      <c r="F37" s="179"/>
      <c r="G37" s="179"/>
      <c r="H37" s="179"/>
      <c r="I37" s="17">
        <f>IF(I36=0,0,B36/I36)</f>
        <v>0</v>
      </c>
      <c r="J37" s="11"/>
      <c r="K37" s="21"/>
      <c r="L37" s="19"/>
      <c r="M37" s="19"/>
      <c r="N37" s="19"/>
      <c r="O37" s="19"/>
      <c r="P37" s="19"/>
      <c r="Q37" s="19"/>
      <c r="R37" s="19"/>
      <c r="S37" s="19"/>
      <c r="T37" s="19"/>
    </row>
    <row r="38" spans="1:20" s="23" customFormat="1" x14ac:dyDescent="0.2">
      <c r="A38" s="20" t="s">
        <v>13776</v>
      </c>
      <c r="B38" s="16"/>
      <c r="C38" s="16"/>
      <c r="D38" s="11"/>
      <c r="E38" s="179" t="s">
        <v>13775</v>
      </c>
      <c r="F38" s="179"/>
      <c r="G38" s="179"/>
      <c r="H38" s="179"/>
      <c r="I38" s="17">
        <f>IF(I35=0,0,I37/I35*100)</f>
        <v>0</v>
      </c>
      <c r="J38" s="11"/>
      <c r="K38" s="21"/>
      <c r="L38" s="19"/>
      <c r="M38" s="19"/>
      <c r="N38" s="19"/>
      <c r="O38" s="19"/>
      <c r="P38" s="19"/>
      <c r="Q38" s="19"/>
      <c r="R38" s="19"/>
      <c r="S38" s="19"/>
      <c r="T38" s="19"/>
    </row>
    <row r="39" spans="1:20" s="23" customFormat="1" x14ac:dyDescent="0.2">
      <c r="A39" s="20" t="s">
        <v>13774</v>
      </c>
      <c r="B39" s="16"/>
      <c r="C39" s="16"/>
      <c r="D39" s="11"/>
      <c r="E39" s="179" t="s">
        <v>13773</v>
      </c>
      <c r="F39" s="179"/>
      <c r="G39" s="179"/>
      <c r="H39" s="179"/>
      <c r="I39" s="17">
        <f>IF(I36=0,0,(B36+B37+B38+B39+B40+B41+H18+H19+H20+H21)/I36/27)</f>
        <v>0</v>
      </c>
      <c r="J39" s="15" t="s">
        <v>13772</v>
      </c>
      <c r="K39" s="25" t="s">
        <v>13771</v>
      </c>
      <c r="L39" s="19"/>
      <c r="M39" s="19"/>
      <c r="N39" s="19"/>
      <c r="O39" s="19"/>
      <c r="P39" s="19"/>
      <c r="Q39" s="19"/>
      <c r="R39" s="19"/>
      <c r="S39" s="19"/>
      <c r="T39" s="19"/>
    </row>
    <row r="40" spans="1:20" s="23" customFormat="1" x14ac:dyDescent="0.2">
      <c r="A40" s="43" t="s">
        <v>14314</v>
      </c>
      <c r="B40" s="16"/>
      <c r="C40" s="11"/>
      <c r="D40" s="11"/>
      <c r="E40" s="179" t="s">
        <v>13770</v>
      </c>
      <c r="F40" s="179"/>
      <c r="G40" s="179"/>
      <c r="H40" s="179"/>
      <c r="I40" s="58">
        <f>IF(B36+B37+B38+B39=0,0,
(B40+
IF(I18+100=0,0,H18-H18*100/(100+I18))+
IF(I18+100=0,0,H19-H19*100/(100+I19))+
IF(I18+100=0,0,H20-H20*100/(100+I20))+
IF(I18+100=0,0,H21-H21*100/(100+I21))+
B41*8.34)/(B36+B37+B38+B39))</f>
        <v>0</v>
      </c>
      <c r="J40" s="17">
        <v>0</v>
      </c>
      <c r="K40" s="60">
        <v>0</v>
      </c>
      <c r="L40" s="19"/>
      <c r="M40" s="19"/>
      <c r="N40" s="19"/>
      <c r="O40" s="19"/>
      <c r="P40" s="19"/>
      <c r="Q40" s="19"/>
      <c r="R40" s="19"/>
      <c r="S40" s="19"/>
      <c r="T40" s="19"/>
    </row>
    <row r="41" spans="1:20" s="23" customFormat="1" ht="12" thickBot="1" x14ac:dyDescent="0.25">
      <c r="A41" s="61" t="s">
        <v>14315</v>
      </c>
      <c r="B41" s="62"/>
      <c r="C41" s="63"/>
      <c r="D41" s="63"/>
      <c r="E41" s="44"/>
      <c r="F41" s="44"/>
      <c r="G41" s="44"/>
      <c r="H41" s="44"/>
      <c r="I41" s="44"/>
      <c r="J41" s="63"/>
      <c r="K41" s="64"/>
      <c r="L41" s="19"/>
      <c r="M41" s="19"/>
      <c r="N41" s="19"/>
      <c r="O41" s="19"/>
      <c r="P41" s="19"/>
      <c r="Q41" s="19"/>
      <c r="R41" s="19"/>
      <c r="S41" s="19"/>
      <c r="T41" s="19"/>
    </row>
    <row r="42" spans="1:20" s="23" customFormat="1" ht="12" thickBot="1" x14ac:dyDescent="0.25">
      <c r="A42" s="11"/>
      <c r="B42" s="11"/>
      <c r="C42" s="11"/>
      <c r="D42" s="11"/>
      <c r="E42" s="11"/>
      <c r="F42" s="11"/>
      <c r="G42" s="11"/>
      <c r="H42" s="11"/>
      <c r="I42" s="19"/>
      <c r="J42" s="19"/>
      <c r="K42" s="19"/>
      <c r="L42" s="19"/>
      <c r="M42" s="19"/>
      <c r="N42" s="19"/>
      <c r="O42" s="19"/>
      <c r="P42" s="19"/>
      <c r="Q42" s="19"/>
    </row>
    <row r="43" spans="1:20" s="23" customFormat="1" x14ac:dyDescent="0.2">
      <c r="A43" s="180" t="s">
        <v>13769</v>
      </c>
      <c r="B43" s="181"/>
      <c r="C43" s="182"/>
      <c r="D43" s="11"/>
      <c r="E43" s="11"/>
      <c r="F43" s="11"/>
      <c r="G43" s="11"/>
      <c r="H43" s="11"/>
      <c r="I43" s="19"/>
      <c r="J43" s="19"/>
      <c r="K43" s="19"/>
      <c r="L43" s="19"/>
      <c r="M43" s="19"/>
      <c r="N43" s="19"/>
      <c r="O43" s="19"/>
      <c r="P43" s="19"/>
      <c r="Q43" s="19"/>
    </row>
    <row r="44" spans="1:20" s="23" customFormat="1" x14ac:dyDescent="0.2">
      <c r="A44" s="183" t="s">
        <v>13815</v>
      </c>
      <c r="B44" s="184"/>
      <c r="C44" s="103"/>
      <c r="I44" s="19"/>
      <c r="J44" s="19"/>
      <c r="K44" s="19"/>
      <c r="L44" s="19"/>
      <c r="M44" s="19"/>
      <c r="N44" s="19"/>
      <c r="O44" s="19"/>
      <c r="P44" s="19"/>
      <c r="Q44" s="19"/>
    </row>
    <row r="45" spans="1:20" s="23" customFormat="1" x14ac:dyDescent="0.2">
      <c r="A45" s="183" t="s">
        <v>13768</v>
      </c>
      <c r="B45" s="184"/>
      <c r="C45" s="1">
        <f>H18*100/(100+I18)</f>
        <v>0</v>
      </c>
      <c r="I45" s="19"/>
      <c r="J45" s="19"/>
      <c r="K45" s="19"/>
      <c r="L45" s="19"/>
      <c r="M45" s="19"/>
      <c r="N45" s="19"/>
      <c r="O45" s="19"/>
      <c r="P45" s="19"/>
      <c r="Q45" s="19"/>
    </row>
    <row r="46" spans="1:20" s="23" customFormat="1" x14ac:dyDescent="0.2">
      <c r="A46" s="183" t="s">
        <v>13767</v>
      </c>
      <c r="B46" s="184"/>
      <c r="C46" s="1">
        <f>H19*100/(100+I19)</f>
        <v>0</v>
      </c>
      <c r="I46" s="19"/>
      <c r="J46" s="19"/>
      <c r="K46" s="19"/>
      <c r="L46" s="19"/>
      <c r="M46" s="19"/>
      <c r="N46" s="19"/>
      <c r="O46" s="19"/>
      <c r="P46" s="19"/>
      <c r="Q46" s="19"/>
    </row>
    <row r="47" spans="1:20" s="23" customFormat="1" x14ac:dyDescent="0.2">
      <c r="A47" s="183" t="s">
        <v>13766</v>
      </c>
      <c r="B47" s="184"/>
      <c r="C47" s="1">
        <f>+H20*100/(100+I20)</f>
        <v>0</v>
      </c>
      <c r="I47" s="19"/>
      <c r="J47" s="19"/>
      <c r="K47" s="19"/>
      <c r="L47" s="19"/>
      <c r="M47" s="19"/>
      <c r="N47" s="19"/>
      <c r="O47" s="19"/>
      <c r="P47" s="19"/>
      <c r="Q47" s="19"/>
    </row>
    <row r="48" spans="1:20" s="23" customFormat="1" x14ac:dyDescent="0.2">
      <c r="A48" s="183" t="s">
        <v>13765</v>
      </c>
      <c r="B48" s="184"/>
      <c r="C48" s="1">
        <f>B40+(H18-C45)+(H19-C46)+(B41*8.34)+(D25/128*8.34)+(D26/128*8.34)+(D27/128*8.34)</f>
        <v>0</v>
      </c>
      <c r="I48" s="19"/>
      <c r="J48" s="19"/>
      <c r="K48" s="19"/>
      <c r="L48" s="19"/>
      <c r="M48" s="19"/>
      <c r="N48" s="19"/>
      <c r="O48" s="19"/>
      <c r="P48" s="19"/>
      <c r="Q48" s="19"/>
    </row>
    <row r="49" spans="1:17" s="23" customFormat="1" x14ac:dyDescent="0.2">
      <c r="A49" s="166" t="s">
        <v>13814</v>
      </c>
      <c r="B49" s="167"/>
      <c r="C49" s="1">
        <f>C48/(62.4*27)</f>
        <v>0</v>
      </c>
      <c r="I49" s="19"/>
      <c r="J49" s="19"/>
      <c r="K49" s="19"/>
      <c r="L49" s="19"/>
      <c r="M49" s="19"/>
      <c r="N49" s="19"/>
      <c r="O49" s="19"/>
      <c r="P49" s="19"/>
      <c r="Q49" s="19"/>
    </row>
    <row r="50" spans="1:17" s="23" customFormat="1" x14ac:dyDescent="0.2">
      <c r="A50" s="166" t="s">
        <v>13813</v>
      </c>
      <c r="B50" s="167"/>
      <c r="C50" s="1">
        <f>IF(ISERROR(C45/(J18*62.4*27)),,C45/(J18*62.4*27))</f>
        <v>0</v>
      </c>
      <c r="I50" s="19"/>
      <c r="J50" s="19"/>
      <c r="K50" s="19"/>
      <c r="L50" s="19"/>
      <c r="M50" s="19"/>
      <c r="N50" s="19"/>
      <c r="O50" s="19"/>
      <c r="P50" s="19"/>
      <c r="Q50" s="19"/>
    </row>
    <row r="51" spans="1:17" s="23" customFormat="1" x14ac:dyDescent="0.2">
      <c r="A51" s="166" t="s">
        <v>13812</v>
      </c>
      <c r="B51" s="167"/>
      <c r="C51" s="1">
        <f>IF(ISERROR(C46/(J19*62.4*27)),,C46/(J19*62.4*27))</f>
        <v>0</v>
      </c>
      <c r="I51" s="19"/>
      <c r="J51" s="19"/>
      <c r="K51" s="19"/>
      <c r="L51" s="19"/>
      <c r="M51" s="19"/>
      <c r="N51" s="19"/>
      <c r="O51" s="19"/>
      <c r="P51" s="19"/>
      <c r="Q51" s="19"/>
    </row>
    <row r="52" spans="1:17" s="23" customFormat="1" x14ac:dyDescent="0.2">
      <c r="A52" s="166" t="s">
        <v>13811</v>
      </c>
      <c r="B52" s="167"/>
      <c r="C52" s="1">
        <f>IF(J20=0,0,+C47/(J20*62.4*27))</f>
        <v>0</v>
      </c>
      <c r="I52" s="19"/>
      <c r="J52" s="19"/>
      <c r="K52" s="19"/>
      <c r="L52" s="19"/>
      <c r="M52" s="19"/>
      <c r="N52" s="19"/>
      <c r="O52" s="19"/>
      <c r="P52" s="19"/>
      <c r="Q52" s="19"/>
    </row>
    <row r="53" spans="1:17" s="23" customFormat="1" x14ac:dyDescent="0.2">
      <c r="A53" s="166" t="s">
        <v>13810</v>
      </c>
      <c r="B53" s="167"/>
      <c r="C53" s="1">
        <f>SUM(I37+C49+C50+C51+C52)</f>
        <v>0</v>
      </c>
      <c r="I53" s="19"/>
      <c r="J53" s="19"/>
      <c r="K53" s="19"/>
      <c r="L53" s="19"/>
      <c r="M53" s="19"/>
      <c r="N53" s="19"/>
      <c r="O53" s="19"/>
      <c r="P53" s="19"/>
      <c r="Q53" s="19"/>
    </row>
    <row r="54" spans="1:17" s="23" customFormat="1" x14ac:dyDescent="0.2">
      <c r="A54" s="166" t="s">
        <v>13809</v>
      </c>
      <c r="B54" s="167"/>
      <c r="C54" s="1">
        <f>C53/(1-0.01*B32)</f>
        <v>0</v>
      </c>
      <c r="I54" s="19"/>
      <c r="J54" s="19"/>
      <c r="K54" s="19"/>
      <c r="L54" s="19"/>
      <c r="M54" s="19"/>
      <c r="N54" s="19"/>
      <c r="O54" s="19"/>
      <c r="P54" s="19"/>
      <c r="Q54" s="19"/>
    </row>
    <row r="55" spans="1:17" s="23" customFormat="1" ht="12" thickBot="1" x14ac:dyDescent="0.25">
      <c r="A55" s="168" t="s">
        <v>13808</v>
      </c>
      <c r="B55" s="169"/>
      <c r="C55" s="104">
        <f>IF(ISERROR((C45+C46+C47+C48+B36)/C44/27),,(C45+C46+C47+C48+B36)/C44/27)</f>
        <v>0</v>
      </c>
    </row>
    <row r="56" spans="1:17" s="23" customFormat="1" ht="12" thickBot="1" x14ac:dyDescent="0.25"/>
    <row r="57" spans="1:17" x14ac:dyDescent="0.2">
      <c r="A57" s="170" t="s">
        <v>13817</v>
      </c>
      <c r="B57" s="171"/>
      <c r="C57" s="171"/>
      <c r="D57" s="171"/>
      <c r="E57" s="171"/>
      <c r="F57" s="171"/>
      <c r="G57" s="171"/>
      <c r="H57" s="171"/>
      <c r="I57" s="171"/>
      <c r="J57" s="171"/>
      <c r="K57" s="171"/>
      <c r="L57" s="171"/>
      <c r="M57" s="171"/>
      <c r="N57" s="171"/>
      <c r="O57" s="171"/>
      <c r="P57" s="172"/>
    </row>
    <row r="58" spans="1:17" ht="11.25" customHeight="1" x14ac:dyDescent="0.2">
      <c r="A58" s="173" t="s">
        <v>12</v>
      </c>
      <c r="B58" s="174"/>
      <c r="C58" s="174"/>
      <c r="D58" s="174"/>
      <c r="E58" s="174"/>
      <c r="F58" s="174"/>
      <c r="G58" s="174"/>
      <c r="H58" s="174"/>
      <c r="I58" s="174"/>
      <c r="J58" s="174"/>
      <c r="K58" s="174"/>
      <c r="L58" s="175"/>
      <c r="M58" s="176" t="s">
        <v>11</v>
      </c>
      <c r="N58" s="177"/>
      <c r="O58" s="177"/>
      <c r="P58" s="178"/>
    </row>
    <row r="59" spans="1:17" ht="45" x14ac:dyDescent="0.2">
      <c r="A59" s="35" t="s">
        <v>13759</v>
      </c>
      <c r="B59" s="29"/>
      <c r="C59" s="29" t="s">
        <v>10</v>
      </c>
      <c r="D59" s="29" t="s">
        <v>9</v>
      </c>
      <c r="E59" s="30" t="s">
        <v>8</v>
      </c>
      <c r="F59" s="30" t="s">
        <v>7</v>
      </c>
      <c r="G59" s="30" t="s">
        <v>17151</v>
      </c>
      <c r="H59" s="30" t="s">
        <v>6</v>
      </c>
      <c r="I59" s="30" t="s">
        <v>5</v>
      </c>
      <c r="J59" s="30" t="s">
        <v>4</v>
      </c>
      <c r="K59" s="30" t="s">
        <v>3</v>
      </c>
      <c r="L59" s="30" t="s">
        <v>2</v>
      </c>
      <c r="M59" s="30"/>
      <c r="N59" s="29" t="s">
        <v>10</v>
      </c>
      <c r="O59" s="30" t="s">
        <v>4</v>
      </c>
      <c r="P59" s="53" t="s">
        <v>3</v>
      </c>
    </row>
    <row r="60" spans="1:17" x14ac:dyDescent="0.2">
      <c r="A60" s="36">
        <v>1</v>
      </c>
      <c r="B60" s="65" t="str">
        <f>IF(C60="","",VLOOKUP(C60,User_Nm_Table[],2,FALSE))</f>
        <v/>
      </c>
      <c r="C60" s="106"/>
      <c r="D60" s="31"/>
      <c r="E60" s="32"/>
      <c r="F60" s="33"/>
      <c r="G60" s="33"/>
      <c r="H60" s="26"/>
      <c r="I60" s="33"/>
      <c r="J60" s="34"/>
      <c r="K60" s="107"/>
      <c r="L60" s="108">
        <f t="shared" ref="L60:L69" si="0">K60-P60</f>
        <v>0</v>
      </c>
      <c r="M60" s="65" t="str">
        <f>IF(N60="","",VLOOKUP(N60,User_Nm_Table[],2,FALSE))</f>
        <v/>
      </c>
      <c r="N60" s="106"/>
      <c r="O60" s="34"/>
      <c r="P60" s="66"/>
    </row>
    <row r="61" spans="1:17" x14ac:dyDescent="0.2">
      <c r="A61" s="36">
        <v>2</v>
      </c>
      <c r="B61" s="65" t="str">
        <f>IF(C61="","",VLOOKUP(C61,User_Nm_Table[],2,FALSE))</f>
        <v/>
      </c>
      <c r="C61" s="106"/>
      <c r="D61" s="31"/>
      <c r="E61" s="32"/>
      <c r="F61" s="33"/>
      <c r="G61" s="33"/>
      <c r="H61" s="26"/>
      <c r="I61" s="33"/>
      <c r="J61" s="34"/>
      <c r="K61" s="107"/>
      <c r="L61" s="108">
        <f t="shared" si="0"/>
        <v>0</v>
      </c>
      <c r="M61" s="65" t="str">
        <f>IF(N61="","",VLOOKUP(N61,User_Nm_Table[],2,FALSE))</f>
        <v/>
      </c>
      <c r="N61" s="106"/>
      <c r="O61" s="34"/>
      <c r="P61" s="66"/>
    </row>
    <row r="62" spans="1:17" x14ac:dyDescent="0.2">
      <c r="A62" s="36">
        <v>3</v>
      </c>
      <c r="B62" s="65" t="str">
        <f>IF(C62="","",VLOOKUP(C62,User_Nm_Table[],2,FALSE))</f>
        <v/>
      </c>
      <c r="C62" s="106"/>
      <c r="D62" s="31"/>
      <c r="E62" s="32"/>
      <c r="F62" s="33"/>
      <c r="G62" s="33"/>
      <c r="H62" s="26"/>
      <c r="I62" s="33"/>
      <c r="J62" s="34"/>
      <c r="K62" s="107"/>
      <c r="L62" s="108">
        <f t="shared" si="0"/>
        <v>0</v>
      </c>
      <c r="M62" s="65" t="str">
        <f>IF(N62="","",VLOOKUP(N62,User_Nm_Table[],2,FALSE))</f>
        <v/>
      </c>
      <c r="N62" s="106"/>
      <c r="O62" s="34"/>
      <c r="P62" s="66"/>
    </row>
    <row r="63" spans="1:17" x14ac:dyDescent="0.2">
      <c r="A63" s="36">
        <v>4</v>
      </c>
      <c r="B63" s="65" t="str">
        <f>IF(C63="","",VLOOKUP(C63,User_Nm_Table[],2,FALSE))</f>
        <v/>
      </c>
      <c r="C63" s="106"/>
      <c r="D63" s="31"/>
      <c r="E63" s="32"/>
      <c r="F63" s="33"/>
      <c r="G63" s="33"/>
      <c r="H63" s="26"/>
      <c r="I63" s="33"/>
      <c r="J63" s="34"/>
      <c r="K63" s="107"/>
      <c r="L63" s="108">
        <f t="shared" si="0"/>
        <v>0</v>
      </c>
      <c r="M63" s="65" t="str">
        <f>IF(N63="","",VLOOKUP(N63,User_Nm_Table[],2,FALSE))</f>
        <v/>
      </c>
      <c r="N63" s="106"/>
      <c r="O63" s="34"/>
      <c r="P63" s="66"/>
    </row>
    <row r="64" spans="1:17" x14ac:dyDescent="0.2">
      <c r="A64" s="36">
        <v>5</v>
      </c>
      <c r="B64" s="65" t="str">
        <f>IF(C64="","",VLOOKUP(C64,User_Nm_Table[],2,FALSE))</f>
        <v/>
      </c>
      <c r="C64" s="106"/>
      <c r="D64" s="31"/>
      <c r="E64" s="32"/>
      <c r="F64" s="33"/>
      <c r="G64" s="33"/>
      <c r="H64" s="26"/>
      <c r="I64" s="33"/>
      <c r="J64" s="34"/>
      <c r="K64" s="107"/>
      <c r="L64" s="108">
        <f t="shared" si="0"/>
        <v>0</v>
      </c>
      <c r="M64" s="65" t="str">
        <f>IF(N64="","",VLOOKUP(N64,User_Nm_Table[],2,FALSE))</f>
        <v/>
      </c>
      <c r="N64" s="106"/>
      <c r="O64" s="34"/>
      <c r="P64" s="66"/>
    </row>
    <row r="65" spans="1:16" x14ac:dyDescent="0.2">
      <c r="A65" s="36">
        <v>6</v>
      </c>
      <c r="B65" s="65" t="str">
        <f>IF(C65="","",VLOOKUP(C65,User_Nm_Table[],2,FALSE))</f>
        <v/>
      </c>
      <c r="C65" s="106"/>
      <c r="D65" s="31"/>
      <c r="E65" s="32"/>
      <c r="F65" s="33"/>
      <c r="G65" s="33"/>
      <c r="H65" s="26"/>
      <c r="I65" s="33"/>
      <c r="J65" s="34"/>
      <c r="K65" s="107"/>
      <c r="L65" s="108">
        <f t="shared" si="0"/>
        <v>0</v>
      </c>
      <c r="M65" s="65" t="str">
        <f>IF(N65="","",VLOOKUP(N65,User_Nm_Table[],2,FALSE))</f>
        <v/>
      </c>
      <c r="N65" s="106"/>
      <c r="O65" s="34"/>
      <c r="P65" s="66"/>
    </row>
    <row r="66" spans="1:16" x14ac:dyDescent="0.2">
      <c r="A66" s="36">
        <v>7</v>
      </c>
      <c r="B66" s="65" t="str">
        <f>IF(C66="","",VLOOKUP(C66,User_Nm_Table[],2,FALSE))</f>
        <v/>
      </c>
      <c r="C66" s="106"/>
      <c r="D66" s="31"/>
      <c r="E66" s="32"/>
      <c r="F66" s="33"/>
      <c r="G66" s="33"/>
      <c r="H66" s="26"/>
      <c r="I66" s="33"/>
      <c r="J66" s="34"/>
      <c r="K66" s="107"/>
      <c r="L66" s="108">
        <f t="shared" si="0"/>
        <v>0</v>
      </c>
      <c r="M66" s="65" t="str">
        <f>IF(N66="","",VLOOKUP(N66,User_Nm_Table[],2,FALSE))</f>
        <v/>
      </c>
      <c r="N66" s="106"/>
      <c r="O66" s="34"/>
      <c r="P66" s="66"/>
    </row>
    <row r="67" spans="1:16" x14ac:dyDescent="0.2">
      <c r="A67" s="36">
        <v>8</v>
      </c>
      <c r="B67" s="65" t="str">
        <f>IF(C67="","",VLOOKUP(C67,User_Nm_Table[],2,FALSE))</f>
        <v/>
      </c>
      <c r="C67" s="106"/>
      <c r="D67" s="31"/>
      <c r="E67" s="32"/>
      <c r="F67" s="33"/>
      <c r="G67" s="33"/>
      <c r="H67" s="26"/>
      <c r="I67" s="33"/>
      <c r="J67" s="34"/>
      <c r="K67" s="107"/>
      <c r="L67" s="108">
        <f t="shared" si="0"/>
        <v>0</v>
      </c>
      <c r="M67" s="65" t="str">
        <f>IF(N67="","",VLOOKUP(N67,User_Nm_Table[],2,FALSE))</f>
        <v/>
      </c>
      <c r="N67" s="106"/>
      <c r="O67" s="34"/>
      <c r="P67" s="66"/>
    </row>
    <row r="68" spans="1:16" x14ac:dyDescent="0.2">
      <c r="A68" s="36">
        <v>9</v>
      </c>
      <c r="B68" s="65" t="str">
        <f>IF(C68="","",VLOOKUP(C68,User_Nm_Table[],2,FALSE))</f>
        <v/>
      </c>
      <c r="C68" s="106"/>
      <c r="D68" s="31"/>
      <c r="E68" s="32"/>
      <c r="F68" s="33"/>
      <c r="G68" s="33"/>
      <c r="H68" s="26"/>
      <c r="I68" s="33"/>
      <c r="J68" s="34"/>
      <c r="K68" s="107"/>
      <c r="L68" s="108">
        <f t="shared" si="0"/>
        <v>0</v>
      </c>
      <c r="M68" s="65" t="str">
        <f>IF(N68="","",VLOOKUP(N68,User_Nm_Table[],2,FALSE))</f>
        <v/>
      </c>
      <c r="N68" s="106"/>
      <c r="O68" s="34"/>
      <c r="P68" s="66"/>
    </row>
    <row r="69" spans="1:16" ht="12" thickBot="1" x14ac:dyDescent="0.25">
      <c r="A69" s="37">
        <v>10</v>
      </c>
      <c r="B69" s="90" t="str">
        <f>IF(C69="","",VLOOKUP(C69,User_Nm_Table[],2,FALSE))</f>
        <v/>
      </c>
      <c r="C69" s="109"/>
      <c r="D69" s="39"/>
      <c r="E69" s="40"/>
      <c r="F69" s="41"/>
      <c r="G69" s="41"/>
      <c r="H69" s="38"/>
      <c r="I69" s="41"/>
      <c r="J69" s="42"/>
      <c r="K69" s="110"/>
      <c r="L69" s="111">
        <f t="shared" si="0"/>
        <v>0</v>
      </c>
      <c r="M69" s="90" t="str">
        <f>IF(N69="","",VLOOKUP(N69,User_Nm_Table[],2,FALSE))</f>
        <v/>
      </c>
      <c r="N69" s="109"/>
      <c r="O69" s="42"/>
      <c r="P69" s="67"/>
    </row>
  </sheetData>
  <sheetProtection algorithmName="SHA-512" hashValue="dYtr8kTV/FfLUFiMKlCj1meos6U0Im6lj7ukacdozGdY8BivVOPVq8X6ILbs61Z38A4ZeQ1SU3CIBLestuUDHQ==" saltValue="+w+PgMfme8Co+6h+B1t4LA==" spinCount="100000" sheet="1" selectLockedCells="1"/>
  <mergeCells count="49">
    <mergeCell ref="A58:L58"/>
    <mergeCell ref="M58:P58"/>
    <mergeCell ref="A46:B46"/>
    <mergeCell ref="A47:B47"/>
    <mergeCell ref="A48:B48"/>
    <mergeCell ref="A49:B49"/>
    <mergeCell ref="A50:B50"/>
    <mergeCell ref="A51:B51"/>
    <mergeCell ref="A52:B52"/>
    <mergeCell ref="A53:B53"/>
    <mergeCell ref="A54:B54"/>
    <mergeCell ref="A55:B55"/>
    <mergeCell ref="A57:P57"/>
    <mergeCell ref="A45:B45"/>
    <mergeCell ref="A28:B28"/>
    <mergeCell ref="A30:K30"/>
    <mergeCell ref="C31:D31"/>
    <mergeCell ref="E35:H35"/>
    <mergeCell ref="E36:H36"/>
    <mergeCell ref="E37:H37"/>
    <mergeCell ref="E38:H38"/>
    <mergeCell ref="E39:H39"/>
    <mergeCell ref="E40:H40"/>
    <mergeCell ref="A43:C43"/>
    <mergeCell ref="A44:B44"/>
    <mergeCell ref="A27:B27"/>
    <mergeCell ref="B14:D14"/>
    <mergeCell ref="A16:J16"/>
    <mergeCell ref="A17:G17"/>
    <mergeCell ref="B18:G18"/>
    <mergeCell ref="B19:G19"/>
    <mergeCell ref="B20:G20"/>
    <mergeCell ref="B21:G21"/>
    <mergeCell ref="A23:D23"/>
    <mergeCell ref="A24:B24"/>
    <mergeCell ref="A25:B25"/>
    <mergeCell ref="A26:B26"/>
    <mergeCell ref="B13:D13"/>
    <mergeCell ref="A1:G1"/>
    <mergeCell ref="C2:G2"/>
    <mergeCell ref="B3:G3"/>
    <mergeCell ref="B4:G4"/>
    <mergeCell ref="B5:G5"/>
    <mergeCell ref="C6:G6"/>
    <mergeCell ref="C7:G7"/>
    <mergeCell ref="B8:G8"/>
    <mergeCell ref="C9:G9"/>
    <mergeCell ref="A11:D11"/>
    <mergeCell ref="C12:D12"/>
  </mergeCells>
  <dataValidations count="12">
    <dataValidation type="list" showInputMessage="1" showErrorMessage="1"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C31 C60:C69 C6 C12 N60:N69 C2" xr:uid="{00000000-0002-0000-0400-000000000000}">
      <formula1>USER_NM</formula1>
    </dataValidation>
    <dataValidation type="list" allowBlank="1" showInputMessage="1" showErrorMessage="1" sqref="A25:A28" xr:uid="{00000000-0002-0000-0400-000001000000}">
      <formula1>INDIRECT("Admixtures[Admixtures]")</formula1>
    </dataValidation>
    <dataValidation type="list" allowBlank="1" showInputMessage="1" showErrorMessage="1" sqref="B13" xr:uid="{00000000-0002-0000-0400-000003000000}">
      <formula1>INDIRECT("Delivery_Method[Delivery_Method]")</formula1>
    </dataValidation>
    <dataValidation type="list" allowBlank="1" showInputMessage="1" showErrorMessage="1" errorTitle="Please Select the Geog Area" error="To retry, click the Retry button, press the Esc button, and then select from the dropdown list.  The Cancel button will clear the field._x000a__x000a_Please select the Geographic Area." promptTitle="Please Select the Geog Area" prompt="This is the location of the sample." sqref="C9" xr:uid="{00000000-0002-0000-0400-000004000000}">
      <formula1>Geographic_Area</formula1>
    </dataValidation>
    <dataValidation type="list" showInputMessage="1" showErrorMessage="1" errorTitle="Select Sample Record P/S" error="To retry, click the Retry button, press the Esc button, and then select from the dropdown list.  The Cancel button will clear the field._x000a__x000a_Please select the Sample Record P/S." promptTitle="Please enter the P/S" prompt="This is the source that will be used on the sample record." sqref="C7" xr:uid="{00000000-0002-0000-0400-000005000000}">
      <formula1>Code_And_Name</formula1>
    </dataValidation>
    <dataValidation type="date" operator="greaterThan" allowBlank="1" showErrorMessage="1" error="Please enter a valid date." sqref="B3:B4" xr:uid="{00000000-0002-0000-0400-000006000000}">
      <formula1>18264</formula1>
    </dataValidation>
    <dataValidation type="textLength" allowBlank="1" showErrorMessage="1" error="Sample ID is less than or greater than 12 characters" promptTitle="Sample ID" prompt="Input the 12 character sample ID." sqref="B5" xr:uid="{00000000-0002-0000-0400-000007000000}">
      <formula1>12</formula1>
      <formula2>12</formula2>
    </dataValidation>
    <dataValidation allowBlank="1" sqref="I60:I69" xr:uid="{00000000-0002-0000-0400-000008000000}"/>
    <dataValidation type="list" allowBlank="1" showInputMessage="1" showErrorMessage="1" error="To retry, click the Retry button, press the Esc button, and then select from the dropdown list.  The Cancel button will clear the field." promptTitle="Sample Location" prompt="Select if the sample was before or after the paver." sqref="E60:E69" xr:uid="{00000000-0002-0000-0400-000009000000}">
      <formula1>INDIRECT("Sample_Location[Sample Location]")</formula1>
    </dataValidation>
    <dataValidation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F60:G69" xr:uid="{00000000-0002-0000-0400-00000A000000}"/>
    <dataValidation type="list" allowBlank="1" showInputMessage="1" showErrorMessage="1" error="To retry, click the Retry button, press the Esc button, and then select from the dropdown list.  The Cancel button will clear the field." promptTitle="Offset Direction" prompt="Select the offset direction" sqref="H60:H69" xr:uid="{00000000-0002-0000-0400-00000B000000}">
      <formula1>"LEFT,CENTER,RIGHT"</formula1>
    </dataValidation>
    <dataValidation type="list" allowBlank="1" showInputMessage="1" showErrorMessage="1" sqref="B18:G21" xr:uid="{E0DE419E-23A5-4FB1-AFF0-F1FFEEF41A69}">
      <formula1>INDIRECT("Table_AggPits_1[Source]")</formula1>
    </dataValidation>
  </dataValidations>
  <printOptions horizontalCentered="1" verticalCentered="1"/>
  <pageMargins left="0.25" right="0.25" top="0.3" bottom="0" header="0" footer="0"/>
  <pageSetup scale="97"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C000000}">
          <x14:formula1>
            <xm:f>'https://sharepoint.nebraska.gov/ndot/BTSDprojects/AWProject/Documents/Materials/QAQC-Portland Cement Concrete Update/[PCC Proportions.xlsx]Sheet2'!#REF!</xm:f>
          </x14:formula1>
          <xm:sqref>A29:F29</xm:sqref>
        </x14:dataValidation>
        <x14:dataValidation type="list" showInputMessage="1" showErrorMessage="1" errorTitle="Select Sample Record Prod Nm" error="To retry, click the Retry button, press the Esc button, and then select from the dropdown list.  The Cancel button will clear the field._x000a__x000a_Please select the Prod Nm." promptTitle="Please enter the Prod Nm" prompt="This is the type of concrete." xr:uid="{00000000-0002-0000-0400-00000D000000}">
          <x14:formula1>
            <xm:f>Tables!$N$1:$N$25</xm:f>
          </x14:formula1>
          <xm:sqref>B8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T69"/>
  <sheetViews>
    <sheetView showGridLines="0" showZeros="0" zoomScaleNormal="100" workbookViewId="0">
      <selection activeCell="C2" sqref="C2:G2"/>
    </sheetView>
  </sheetViews>
  <sheetFormatPr defaultColWidth="9.140625" defaultRowHeight="11.25" x14ac:dyDescent="0.2"/>
  <cols>
    <col min="1" max="1" width="19.140625" style="27" bestFit="1" customWidth="1"/>
    <col min="2" max="2" width="15" style="27" bestFit="1" customWidth="1"/>
    <col min="3" max="3" width="14.28515625" style="27" bestFit="1" customWidth="1"/>
    <col min="4" max="4" width="8.7109375" style="27" bestFit="1" customWidth="1"/>
    <col min="5" max="5" width="7" style="27" bestFit="1" customWidth="1"/>
    <col min="6" max="6" width="7.140625" style="27" bestFit="1" customWidth="1"/>
    <col min="7" max="7" width="6.7109375" style="27" bestFit="1" customWidth="1"/>
    <col min="8" max="8" width="11.85546875" style="27" bestFit="1" customWidth="1"/>
    <col min="9" max="9" width="9.42578125" style="27" bestFit="1" customWidth="1"/>
    <col min="10" max="10" width="8.140625" style="27" bestFit="1" customWidth="1"/>
    <col min="11" max="11" width="8.42578125" style="27" bestFit="1" customWidth="1"/>
    <col min="12" max="12" width="8.7109375" style="27" bestFit="1" customWidth="1"/>
    <col min="13" max="13" width="8.140625" style="27" bestFit="1" customWidth="1"/>
    <col min="14" max="14" width="7.42578125" style="27" bestFit="1" customWidth="1"/>
    <col min="15" max="15" width="3.5703125" style="27" bestFit="1" customWidth="1"/>
    <col min="16" max="16" width="8.7109375" style="27" bestFit="1" customWidth="1"/>
    <col min="17" max="17" width="9.140625" style="27"/>
    <col min="18" max="18" width="7.85546875" style="27" bestFit="1" customWidth="1"/>
    <col min="19" max="16384" width="9.140625" style="27"/>
  </cols>
  <sheetData>
    <row r="1" spans="1:18" x14ac:dyDescent="0.2">
      <c r="A1" s="192" t="s">
        <v>14318</v>
      </c>
      <c r="B1" s="193"/>
      <c r="C1" s="193"/>
      <c r="D1" s="193"/>
      <c r="E1" s="193"/>
      <c r="F1" s="193"/>
      <c r="G1" s="194"/>
    </row>
    <row r="2" spans="1:18" x14ac:dyDescent="0.2">
      <c r="A2" s="48" t="s">
        <v>13758</v>
      </c>
      <c r="B2" s="65">
        <f>IF(ISBLANK('6'!C2),,VLOOKUP('6'!C2,User_Nm_Table[],2,FALSE))</f>
        <v>0</v>
      </c>
      <c r="C2" s="214"/>
      <c r="D2" s="215"/>
      <c r="E2" s="215"/>
      <c r="F2" s="215"/>
      <c r="G2" s="216"/>
      <c r="H2" s="19"/>
      <c r="I2" s="19"/>
      <c r="J2" s="19"/>
      <c r="K2" s="19"/>
      <c r="L2" s="19"/>
      <c r="M2" s="19"/>
      <c r="N2" s="19"/>
      <c r="O2" s="19"/>
      <c r="P2" s="19"/>
    </row>
    <row r="3" spans="1:18" x14ac:dyDescent="0.2">
      <c r="A3" s="48" t="s">
        <v>13760</v>
      </c>
      <c r="B3" s="208"/>
      <c r="C3" s="208"/>
      <c r="D3" s="208"/>
      <c r="E3" s="208"/>
      <c r="F3" s="208"/>
      <c r="G3" s="209"/>
      <c r="H3" s="19"/>
      <c r="I3" s="19"/>
      <c r="J3" s="19"/>
      <c r="K3" s="19"/>
      <c r="L3" s="19"/>
      <c r="M3" s="19"/>
      <c r="N3" s="19"/>
      <c r="O3" s="19"/>
      <c r="P3" s="19"/>
    </row>
    <row r="4" spans="1:18" x14ac:dyDescent="0.2">
      <c r="A4" s="48" t="s">
        <v>14320</v>
      </c>
      <c r="B4" s="210">
        <f ca="1">TODAY()</f>
        <v>44386</v>
      </c>
      <c r="C4" s="210"/>
      <c r="D4" s="210"/>
      <c r="E4" s="210"/>
      <c r="F4" s="210"/>
      <c r="G4" s="211"/>
      <c r="H4" s="19"/>
      <c r="I4" s="19"/>
      <c r="J4" s="19"/>
      <c r="K4" s="19"/>
      <c r="L4" s="19"/>
      <c r="M4" s="19"/>
      <c r="N4" s="19"/>
      <c r="O4" s="19"/>
      <c r="P4" s="19"/>
    </row>
    <row r="5" spans="1:18" x14ac:dyDescent="0.2">
      <c r="A5" s="48" t="s">
        <v>17149</v>
      </c>
      <c r="B5" s="202"/>
      <c r="C5" s="202"/>
      <c r="D5" s="202"/>
      <c r="E5" s="202"/>
      <c r="F5" s="202"/>
      <c r="G5" s="203"/>
      <c r="H5" s="19"/>
      <c r="I5" s="19"/>
      <c r="J5" s="19"/>
      <c r="K5" s="19"/>
      <c r="L5" s="19"/>
      <c r="M5" s="19"/>
      <c r="N5" s="19"/>
      <c r="O5" s="19"/>
      <c r="P5" s="19"/>
    </row>
    <row r="6" spans="1:18" x14ac:dyDescent="0.2">
      <c r="A6" s="48" t="s">
        <v>13761</v>
      </c>
      <c r="B6" s="65" t="str">
        <f>IF(C6="","",VLOOKUP(C6,User_Nm_Table[],2,FALSE))</f>
        <v/>
      </c>
      <c r="C6" s="204"/>
      <c r="D6" s="204"/>
      <c r="E6" s="204"/>
      <c r="F6" s="204"/>
      <c r="G6" s="205"/>
      <c r="H6" s="19"/>
      <c r="I6" s="19"/>
      <c r="J6" s="19"/>
      <c r="K6" s="19"/>
      <c r="L6" s="19"/>
      <c r="M6" s="19"/>
      <c r="N6" s="19"/>
      <c r="O6" s="19"/>
      <c r="P6" s="19"/>
    </row>
    <row r="7" spans="1:18" x14ac:dyDescent="0.2">
      <c r="A7" s="48" t="s">
        <v>13762</v>
      </c>
      <c r="B7" s="65" t="str">
        <f>IF(C7="","",VLOOKUP('6'!C7,Table_tbl_ProdcrSupp[],2,FALSE))</f>
        <v/>
      </c>
      <c r="C7" s="204"/>
      <c r="D7" s="204"/>
      <c r="E7" s="204"/>
      <c r="F7" s="204"/>
      <c r="G7" s="205"/>
      <c r="H7" s="19"/>
      <c r="I7" s="19"/>
      <c r="J7" s="19"/>
      <c r="K7" s="19"/>
      <c r="L7" s="19"/>
      <c r="M7" s="19"/>
      <c r="N7" s="19"/>
      <c r="O7" s="19"/>
      <c r="P7" s="19"/>
    </row>
    <row r="8" spans="1:18" x14ac:dyDescent="0.2">
      <c r="A8" s="48" t="s">
        <v>13763</v>
      </c>
      <c r="B8" s="204"/>
      <c r="C8" s="204"/>
      <c r="D8" s="204"/>
      <c r="E8" s="204"/>
      <c r="F8" s="204"/>
      <c r="G8" s="205"/>
      <c r="H8" s="19"/>
      <c r="I8" s="19"/>
      <c r="J8" s="19"/>
      <c r="K8" s="19"/>
      <c r="L8" s="19"/>
      <c r="M8" s="19"/>
      <c r="N8" s="19"/>
      <c r="O8" s="19"/>
      <c r="P8" s="19"/>
    </row>
    <row r="9" spans="1:18" ht="12" thickBot="1" x14ac:dyDescent="0.25">
      <c r="A9" s="49" t="s">
        <v>13764</v>
      </c>
      <c r="B9" s="90" t="str">
        <f>IF(C7="","",VLOOKUP(C9,Table_tbl_GeogArea[],2,FALSE))</f>
        <v/>
      </c>
      <c r="C9" s="212"/>
      <c r="D9" s="212"/>
      <c r="E9" s="212"/>
      <c r="F9" s="212"/>
      <c r="G9" s="213"/>
      <c r="H9" s="19"/>
      <c r="I9" s="19"/>
      <c r="J9" s="19"/>
      <c r="K9" s="19"/>
      <c r="L9" s="19"/>
      <c r="M9" s="19"/>
      <c r="N9" s="19"/>
      <c r="O9" s="19"/>
      <c r="P9" s="19"/>
    </row>
    <row r="10" spans="1:18" ht="12" thickBot="1" x14ac:dyDescent="0.25">
      <c r="C10" s="19"/>
      <c r="D10" s="19"/>
      <c r="E10" s="19"/>
      <c r="F10" s="19"/>
      <c r="G10" s="19"/>
      <c r="H10" s="19"/>
      <c r="I10" s="19"/>
      <c r="J10" s="19"/>
      <c r="K10" s="19"/>
      <c r="L10" s="19"/>
      <c r="M10" s="19"/>
      <c r="N10" s="19"/>
      <c r="O10" s="19"/>
      <c r="P10" s="19"/>
      <c r="Q10" s="19"/>
    </row>
    <row r="11" spans="1:18" s="23" customFormat="1" x14ac:dyDescent="0.2">
      <c r="A11" s="192" t="s">
        <v>14313</v>
      </c>
      <c r="B11" s="193"/>
      <c r="C11" s="193"/>
      <c r="D11" s="194"/>
      <c r="E11" s="19"/>
      <c r="F11" s="19"/>
      <c r="G11" s="19"/>
      <c r="H11" s="19"/>
      <c r="I11" s="19"/>
      <c r="J11" s="19"/>
      <c r="K11" s="19"/>
      <c r="L11" s="19"/>
      <c r="M11" s="19"/>
      <c r="N11" s="19"/>
      <c r="O11" s="19"/>
      <c r="P11" s="19"/>
      <c r="Q11" s="19"/>
    </row>
    <row r="12" spans="1:18" s="23" customFormat="1" ht="22.5" x14ac:dyDescent="0.2">
      <c r="A12" s="20" t="s">
        <v>14319</v>
      </c>
      <c r="B12" s="65" t="str">
        <f>IF(C12="","",VLOOKUP(C12,User_Nm_Table[],2,FALSE))</f>
        <v/>
      </c>
      <c r="C12" s="204"/>
      <c r="D12" s="205"/>
      <c r="E12" s="19"/>
      <c r="F12" s="19"/>
      <c r="G12" s="19"/>
      <c r="H12" s="19"/>
      <c r="I12" s="19"/>
      <c r="J12" s="19"/>
      <c r="K12" s="19"/>
      <c r="L12" s="19"/>
      <c r="M12" s="19"/>
      <c r="N12" s="19"/>
      <c r="O12" s="19"/>
      <c r="P12" s="19"/>
      <c r="Q12" s="19"/>
      <c r="R12" s="19"/>
    </row>
    <row r="13" spans="1:18" s="23" customFormat="1" x14ac:dyDescent="0.2">
      <c r="A13" s="20" t="s">
        <v>13791</v>
      </c>
      <c r="B13" s="206"/>
      <c r="C13" s="206"/>
      <c r="D13" s="207"/>
      <c r="E13" s="19"/>
      <c r="F13" s="19"/>
      <c r="G13" s="19"/>
      <c r="H13" s="19"/>
      <c r="I13" s="19"/>
      <c r="J13" s="19"/>
      <c r="K13" s="19"/>
      <c r="L13" s="19"/>
      <c r="M13" s="19"/>
      <c r="N13" s="19"/>
      <c r="O13" s="19"/>
      <c r="P13" s="19"/>
      <c r="Q13" s="19"/>
      <c r="R13" s="19"/>
    </row>
    <row r="14" spans="1:18" s="23" customFormat="1" ht="12" thickBot="1" x14ac:dyDescent="0.25">
      <c r="A14" s="57" t="s">
        <v>13790</v>
      </c>
      <c r="B14" s="200"/>
      <c r="C14" s="200"/>
      <c r="D14" s="201"/>
      <c r="E14" s="19"/>
      <c r="F14" s="19"/>
      <c r="G14" s="19"/>
      <c r="H14" s="19"/>
      <c r="I14" s="19"/>
      <c r="J14" s="19"/>
      <c r="K14" s="19"/>
      <c r="L14" s="19"/>
      <c r="M14" s="19"/>
      <c r="N14" s="19"/>
      <c r="O14" s="19"/>
      <c r="P14" s="19"/>
      <c r="Q14" s="19"/>
      <c r="R14" s="19"/>
    </row>
    <row r="15" spans="1:18" s="23" customFormat="1" ht="12" thickBot="1" x14ac:dyDescent="0.25">
      <c r="A15" s="11"/>
      <c r="B15" s="11"/>
      <c r="C15" s="19"/>
      <c r="D15" s="19"/>
      <c r="E15" s="19"/>
      <c r="F15" s="19"/>
      <c r="G15" s="19"/>
      <c r="H15" s="19"/>
      <c r="I15" s="19"/>
      <c r="J15" s="19"/>
      <c r="K15" s="19"/>
      <c r="L15" s="19"/>
      <c r="M15" s="19"/>
      <c r="N15" s="19"/>
      <c r="O15" s="19"/>
      <c r="P15" s="19"/>
      <c r="Q15" s="19"/>
    </row>
    <row r="16" spans="1:18" s="23" customFormat="1" x14ac:dyDescent="0.2">
      <c r="A16" s="192" t="s">
        <v>13789</v>
      </c>
      <c r="B16" s="193"/>
      <c r="C16" s="193"/>
      <c r="D16" s="193"/>
      <c r="E16" s="193"/>
      <c r="F16" s="193"/>
      <c r="G16" s="193"/>
      <c r="H16" s="193"/>
      <c r="I16" s="193"/>
      <c r="J16" s="194"/>
      <c r="K16" s="19"/>
      <c r="L16" s="19"/>
      <c r="M16" s="19"/>
      <c r="N16" s="19"/>
      <c r="O16" s="19"/>
      <c r="P16" s="19"/>
      <c r="Q16" s="19"/>
    </row>
    <row r="17" spans="1:19" s="23" customFormat="1" ht="22.5" x14ac:dyDescent="0.2">
      <c r="A17" s="195" t="s">
        <v>13788</v>
      </c>
      <c r="B17" s="196"/>
      <c r="C17" s="196"/>
      <c r="D17" s="196"/>
      <c r="E17" s="196"/>
      <c r="F17" s="196"/>
      <c r="G17" s="196"/>
      <c r="H17" s="91" t="s">
        <v>14388</v>
      </c>
      <c r="I17" s="91" t="s">
        <v>14386</v>
      </c>
      <c r="J17" s="102" t="s">
        <v>14387</v>
      </c>
      <c r="K17" s="19"/>
      <c r="L17" s="19"/>
      <c r="M17" s="19"/>
      <c r="N17" s="19"/>
      <c r="O17" s="19"/>
      <c r="P17" s="19"/>
      <c r="Q17" s="19"/>
      <c r="R17" s="19"/>
      <c r="S17" s="19"/>
    </row>
    <row r="18" spans="1:19" s="23" customFormat="1" ht="11.25" customHeight="1" x14ac:dyDescent="0.2">
      <c r="A18" s="99" t="str">
        <f>IF(B18="","",VLOOKUP($B18,Table_AggPits_1[],5,FALSE))</f>
        <v/>
      </c>
      <c r="B18" s="197"/>
      <c r="C18" s="198"/>
      <c r="D18" s="198"/>
      <c r="E18" s="198"/>
      <c r="F18" s="198"/>
      <c r="G18" s="199"/>
      <c r="H18" s="100"/>
      <c r="I18" s="51"/>
      <c r="J18" s="112"/>
      <c r="K18" s="19"/>
      <c r="L18" s="19"/>
      <c r="M18" s="19"/>
      <c r="N18" s="19"/>
      <c r="O18" s="19"/>
      <c r="P18" s="19"/>
      <c r="Q18" s="19"/>
      <c r="R18" s="19"/>
      <c r="S18" s="19"/>
    </row>
    <row r="19" spans="1:19" s="23" customFormat="1" ht="11.25" customHeight="1" x14ac:dyDescent="0.2">
      <c r="A19" s="99" t="str">
        <f>IF(B19="","",VLOOKUP($B19,Table_AggPits_1[],5,FALSE))</f>
        <v/>
      </c>
      <c r="B19" s="197"/>
      <c r="C19" s="198"/>
      <c r="D19" s="198"/>
      <c r="E19" s="198"/>
      <c r="F19" s="198"/>
      <c r="G19" s="199"/>
      <c r="H19" s="100"/>
      <c r="I19" s="51"/>
      <c r="J19" s="112"/>
      <c r="K19" s="19"/>
      <c r="L19" s="19"/>
      <c r="M19" s="19"/>
      <c r="N19" s="19"/>
      <c r="O19" s="19"/>
      <c r="P19" s="19"/>
      <c r="Q19" s="19"/>
      <c r="R19" s="19"/>
      <c r="S19" s="19"/>
    </row>
    <row r="20" spans="1:19" s="23" customFormat="1" ht="11.25" customHeight="1" x14ac:dyDescent="0.2">
      <c r="A20" s="99" t="str">
        <f>IF(B20="","",VLOOKUP($B20,Table_AggPits_1[],5,FALSE))</f>
        <v/>
      </c>
      <c r="B20" s="197"/>
      <c r="C20" s="198"/>
      <c r="D20" s="198"/>
      <c r="E20" s="198"/>
      <c r="F20" s="198"/>
      <c r="G20" s="199"/>
      <c r="H20" s="100"/>
      <c r="I20" s="51"/>
      <c r="J20" s="112"/>
      <c r="K20" s="19"/>
      <c r="L20" s="19"/>
      <c r="M20" s="19"/>
      <c r="N20" s="19"/>
      <c r="O20" s="19"/>
      <c r="P20" s="19"/>
      <c r="Q20" s="19"/>
      <c r="R20" s="19"/>
      <c r="S20" s="19"/>
    </row>
    <row r="21" spans="1:19" s="23" customFormat="1" ht="12" customHeight="1" thickBot="1" x14ac:dyDescent="0.25">
      <c r="A21" s="99" t="str">
        <f>IF(B21="","",VLOOKUP($B21,Table_AggPits_1[],5,FALSE))</f>
        <v/>
      </c>
      <c r="B21" s="197"/>
      <c r="C21" s="198"/>
      <c r="D21" s="198"/>
      <c r="E21" s="198"/>
      <c r="F21" s="198"/>
      <c r="G21" s="199"/>
      <c r="H21" s="101"/>
      <c r="I21" s="52"/>
      <c r="J21" s="113"/>
      <c r="K21" s="19"/>
      <c r="L21" s="19"/>
      <c r="M21" s="19"/>
      <c r="N21" s="19"/>
      <c r="O21" s="19"/>
      <c r="P21" s="19"/>
      <c r="Q21" s="19"/>
      <c r="R21" s="19"/>
      <c r="S21" s="19"/>
    </row>
    <row r="22" spans="1:19" s="23" customFormat="1" ht="12" thickBot="1" x14ac:dyDescent="0.25">
      <c r="A22" s="12"/>
      <c r="B22" s="12"/>
      <c r="C22" s="12"/>
      <c r="D22" s="12"/>
      <c r="E22" s="11"/>
      <c r="F22" s="11"/>
      <c r="G22" s="13"/>
      <c r="H22" s="13"/>
      <c r="I22" s="19"/>
      <c r="J22" s="19"/>
      <c r="K22" s="19"/>
      <c r="L22" s="19"/>
      <c r="M22" s="19"/>
      <c r="N22" s="19"/>
      <c r="O22" s="19"/>
      <c r="P22" s="19"/>
      <c r="Q22" s="19"/>
    </row>
    <row r="23" spans="1:19" s="23" customFormat="1" x14ac:dyDescent="0.2">
      <c r="A23" s="180" t="s">
        <v>13785</v>
      </c>
      <c r="B23" s="181"/>
      <c r="C23" s="181"/>
      <c r="D23" s="182"/>
      <c r="E23" s="19"/>
      <c r="F23" s="19"/>
      <c r="G23" s="19"/>
      <c r="H23" s="19"/>
      <c r="I23" s="19"/>
      <c r="J23" s="19"/>
      <c r="K23" s="19"/>
      <c r="L23" s="19"/>
      <c r="M23" s="19"/>
      <c r="N23" s="19"/>
      <c r="O23" s="19"/>
      <c r="P23" s="19"/>
      <c r="Q23" s="19"/>
    </row>
    <row r="24" spans="1:19" s="23" customFormat="1" x14ac:dyDescent="0.2">
      <c r="A24" s="195" t="s">
        <v>14311</v>
      </c>
      <c r="B24" s="196"/>
      <c r="C24" s="50" t="s">
        <v>14312</v>
      </c>
      <c r="D24" s="45" t="s">
        <v>13784</v>
      </c>
      <c r="E24" s="14"/>
      <c r="F24" s="14"/>
      <c r="G24" s="14"/>
      <c r="H24" s="11"/>
      <c r="I24" s="11"/>
      <c r="J24" s="19"/>
      <c r="K24" s="19"/>
      <c r="L24" s="19"/>
      <c r="M24" s="19"/>
      <c r="N24" s="19"/>
      <c r="O24" s="19"/>
      <c r="P24" s="19"/>
      <c r="Q24" s="19"/>
      <c r="R24" s="19"/>
    </row>
    <row r="25" spans="1:19" s="23" customFormat="1" x14ac:dyDescent="0.2">
      <c r="A25" s="185"/>
      <c r="B25" s="186"/>
      <c r="C25" s="18"/>
      <c r="D25" s="22"/>
      <c r="E25" s="11"/>
      <c r="F25" s="11"/>
      <c r="G25" s="11"/>
      <c r="H25" s="11"/>
      <c r="I25" s="11"/>
      <c r="J25" s="19"/>
      <c r="K25" s="19"/>
      <c r="L25" s="19"/>
      <c r="M25" s="19"/>
      <c r="N25" s="19"/>
      <c r="O25" s="19"/>
      <c r="P25" s="19"/>
      <c r="Q25" s="19"/>
      <c r="R25" s="19"/>
    </row>
    <row r="26" spans="1:19" s="23" customFormat="1" x14ac:dyDescent="0.2">
      <c r="A26" s="185"/>
      <c r="B26" s="186"/>
      <c r="C26" s="18"/>
      <c r="D26" s="22"/>
      <c r="E26" s="11"/>
      <c r="F26" s="11"/>
      <c r="G26" s="11"/>
      <c r="H26" s="11"/>
      <c r="I26" s="11"/>
      <c r="J26" s="19"/>
      <c r="K26" s="19"/>
      <c r="L26" s="19"/>
      <c r="M26" s="19"/>
      <c r="N26" s="19"/>
      <c r="O26" s="19"/>
      <c r="P26" s="19"/>
      <c r="Q26" s="19"/>
      <c r="R26" s="19"/>
    </row>
    <row r="27" spans="1:19" s="23" customFormat="1" x14ac:dyDescent="0.2">
      <c r="A27" s="185"/>
      <c r="B27" s="186"/>
      <c r="C27" s="18"/>
      <c r="D27" s="22"/>
      <c r="E27" s="11"/>
      <c r="F27" s="11"/>
      <c r="G27" s="11"/>
      <c r="H27" s="11"/>
      <c r="I27" s="11"/>
      <c r="J27" s="19"/>
      <c r="K27" s="19"/>
      <c r="L27" s="19"/>
      <c r="M27" s="19"/>
      <c r="N27" s="19"/>
      <c r="O27" s="19"/>
      <c r="P27" s="19"/>
      <c r="Q27" s="19"/>
      <c r="R27" s="19"/>
    </row>
    <row r="28" spans="1:19" s="23" customFormat="1" ht="12" thickBot="1" x14ac:dyDescent="0.25">
      <c r="A28" s="187"/>
      <c r="B28" s="188"/>
      <c r="C28" s="46"/>
      <c r="D28" s="47"/>
      <c r="E28" s="11"/>
      <c r="F28" s="11"/>
      <c r="G28" s="11"/>
      <c r="H28" s="11"/>
      <c r="I28" s="11"/>
      <c r="J28" s="19"/>
      <c r="K28" s="19"/>
      <c r="L28" s="19"/>
      <c r="M28" s="19"/>
      <c r="N28" s="19"/>
      <c r="O28" s="19"/>
      <c r="P28" s="19"/>
      <c r="Q28" s="19"/>
      <c r="R28" s="19"/>
    </row>
    <row r="29" spans="1:19" s="23" customFormat="1" ht="12" thickBot="1" x14ac:dyDescent="0.25">
      <c r="A29" s="12"/>
      <c r="B29" s="12"/>
      <c r="C29" s="12"/>
      <c r="D29" s="12"/>
      <c r="E29" s="12"/>
      <c r="F29" s="12"/>
      <c r="G29" s="11"/>
      <c r="H29" s="11"/>
      <c r="I29" s="19"/>
      <c r="J29" s="19"/>
      <c r="K29" s="19"/>
      <c r="L29" s="19"/>
      <c r="M29" s="19"/>
      <c r="N29" s="19"/>
      <c r="O29" s="19"/>
      <c r="P29" s="19"/>
      <c r="Q29" s="19"/>
    </row>
    <row r="30" spans="1:19" s="23" customFormat="1" x14ac:dyDescent="0.2">
      <c r="A30" s="180" t="s">
        <v>13816</v>
      </c>
      <c r="B30" s="181"/>
      <c r="C30" s="181"/>
      <c r="D30" s="181"/>
      <c r="E30" s="181"/>
      <c r="F30" s="181"/>
      <c r="G30" s="181"/>
      <c r="H30" s="181"/>
      <c r="I30" s="181"/>
      <c r="J30" s="181"/>
      <c r="K30" s="182"/>
      <c r="L30" s="19"/>
      <c r="M30" s="19"/>
      <c r="N30" s="19"/>
      <c r="O30" s="19"/>
      <c r="P30" s="19"/>
      <c r="Q30" s="19"/>
    </row>
    <row r="31" spans="1:19" s="23" customFormat="1" x14ac:dyDescent="0.2">
      <c r="A31" s="54" t="s">
        <v>10</v>
      </c>
      <c r="B31" s="105" t="str">
        <f>IF(C31="","",VLOOKUP(C31,User_Nm_Table[],2,FALSE))</f>
        <v/>
      </c>
      <c r="C31" s="189"/>
      <c r="D31" s="190"/>
      <c r="K31" s="55"/>
      <c r="L31" s="19"/>
      <c r="M31" s="19"/>
      <c r="N31" s="19"/>
      <c r="O31" s="19"/>
      <c r="P31" s="19"/>
      <c r="Q31" s="19"/>
    </row>
    <row r="32" spans="1:19" s="23" customFormat="1" x14ac:dyDescent="0.2">
      <c r="A32" s="56" t="s">
        <v>13781</v>
      </c>
      <c r="B32" s="34"/>
      <c r="K32" s="55"/>
      <c r="L32" s="19"/>
      <c r="M32" s="19"/>
      <c r="N32" s="19"/>
      <c r="O32" s="19"/>
      <c r="P32" s="19"/>
      <c r="Q32" s="19"/>
    </row>
    <row r="33" spans="1:20" s="23" customFormat="1" x14ac:dyDescent="0.2">
      <c r="A33" s="56" t="s">
        <v>14316</v>
      </c>
      <c r="B33" s="68"/>
      <c r="K33" s="55"/>
      <c r="L33" s="19"/>
      <c r="M33" s="19"/>
      <c r="N33" s="19"/>
      <c r="O33" s="19"/>
      <c r="P33" s="19"/>
      <c r="Q33" s="19"/>
    </row>
    <row r="34" spans="1:20" s="23" customFormat="1" x14ac:dyDescent="0.2">
      <c r="A34" s="24"/>
      <c r="K34" s="55"/>
      <c r="L34" s="19"/>
      <c r="M34" s="19"/>
      <c r="N34" s="19"/>
      <c r="O34" s="19"/>
      <c r="P34" s="19"/>
      <c r="Q34" s="19"/>
    </row>
    <row r="35" spans="1:20" s="23" customFormat="1" x14ac:dyDescent="0.2">
      <c r="A35" s="59"/>
      <c r="B35" s="28" t="s">
        <v>13783</v>
      </c>
      <c r="C35" s="28" t="s">
        <v>13782</v>
      </c>
      <c r="D35" s="11"/>
      <c r="E35" s="191" t="s">
        <v>14317</v>
      </c>
      <c r="F35" s="191"/>
      <c r="G35" s="191"/>
      <c r="H35" s="191"/>
      <c r="I35" s="144">
        <f>'1'!I35</f>
        <v>0</v>
      </c>
      <c r="K35" s="55"/>
      <c r="L35" s="19"/>
      <c r="M35" s="19"/>
      <c r="N35" s="19"/>
      <c r="O35" s="19"/>
      <c r="P35" s="19"/>
      <c r="Q35" s="19"/>
      <c r="R35" s="19"/>
      <c r="S35" s="19"/>
      <c r="T35" s="19"/>
    </row>
    <row r="36" spans="1:20" s="23" customFormat="1" x14ac:dyDescent="0.2">
      <c r="A36" s="20" t="s">
        <v>13780</v>
      </c>
      <c r="B36" s="16"/>
      <c r="C36" s="16"/>
      <c r="D36" s="11"/>
      <c r="E36" s="179" t="s">
        <v>13779</v>
      </c>
      <c r="F36" s="179"/>
      <c r="G36" s="179"/>
      <c r="H36" s="179"/>
      <c r="I36" s="17">
        <f>(
IF(C36=0,0,B36/C36)+
IF(C37=0,0,B37/C37)+
IF(C38=0,0,B38/C38)+
IF(C39=0,0,B39/C39)+
IF(J18=0,0,((H18*100/(100+I18))/J18))+
IF(J19=0,0,((H19*100/(100+I19))/J19))+
IF(J20=0,0,((H20*100/(100+I20))/J20))+
IF(J21=0,0,((H21*100/(100+I21))/J21))+
(B40+
IF(I18=-100,0,(H18-((H18*100)/(100+I18))))+
IF(I19=-100,0,(H19-((H19*100)/(100+I19))))+
IF(I20=-100,0,(H20-((H20*100)/(100+I20))))+
IF(I21=-100,0,(H21-((H21*100)/(100+I21))))+
B41*8.34
))/
(1684.8*(1-0.01*B32))</f>
        <v>0</v>
      </c>
      <c r="J36" s="11"/>
      <c r="K36" s="21"/>
      <c r="L36" s="19"/>
      <c r="M36" s="19"/>
      <c r="N36" s="19"/>
      <c r="O36" s="19"/>
      <c r="P36" s="19"/>
      <c r="Q36" s="19"/>
      <c r="R36" s="19"/>
      <c r="S36" s="19"/>
      <c r="T36" s="19"/>
    </row>
    <row r="37" spans="1:20" s="23" customFormat="1" x14ac:dyDescent="0.2">
      <c r="A37" s="20" t="s">
        <v>13778</v>
      </c>
      <c r="B37" s="16"/>
      <c r="C37" s="16"/>
      <c r="D37" s="11"/>
      <c r="E37" s="179" t="s">
        <v>13777</v>
      </c>
      <c r="F37" s="179"/>
      <c r="G37" s="179"/>
      <c r="H37" s="179"/>
      <c r="I37" s="17">
        <f>IF(I36=0,0,B36/I36)</f>
        <v>0</v>
      </c>
      <c r="J37" s="11"/>
      <c r="K37" s="21"/>
      <c r="L37" s="19"/>
      <c r="M37" s="19"/>
      <c r="N37" s="19"/>
      <c r="O37" s="19"/>
      <c r="P37" s="19"/>
      <c r="Q37" s="19"/>
      <c r="R37" s="19"/>
      <c r="S37" s="19"/>
      <c r="T37" s="19"/>
    </row>
    <row r="38" spans="1:20" s="23" customFormat="1" x14ac:dyDescent="0.2">
      <c r="A38" s="20" t="s">
        <v>13776</v>
      </c>
      <c r="B38" s="16"/>
      <c r="C38" s="16"/>
      <c r="D38" s="11"/>
      <c r="E38" s="179" t="s">
        <v>13775</v>
      </c>
      <c r="F38" s="179"/>
      <c r="G38" s="179"/>
      <c r="H38" s="179"/>
      <c r="I38" s="17">
        <f>IF(I35=0,0,I37/I35*100)</f>
        <v>0</v>
      </c>
      <c r="J38" s="11"/>
      <c r="K38" s="21"/>
      <c r="L38" s="19"/>
      <c r="M38" s="19"/>
      <c r="N38" s="19"/>
      <c r="O38" s="19"/>
      <c r="P38" s="19"/>
      <c r="Q38" s="19"/>
      <c r="R38" s="19"/>
      <c r="S38" s="19"/>
      <c r="T38" s="19"/>
    </row>
    <row r="39" spans="1:20" s="23" customFormat="1" x14ac:dyDescent="0.2">
      <c r="A39" s="20" t="s">
        <v>13774</v>
      </c>
      <c r="B39" s="16"/>
      <c r="C39" s="16"/>
      <c r="D39" s="11"/>
      <c r="E39" s="179" t="s">
        <v>13773</v>
      </c>
      <c r="F39" s="179"/>
      <c r="G39" s="179"/>
      <c r="H39" s="179"/>
      <c r="I39" s="17">
        <f>IF(I36=0,0,(B36+B37+B38+B39+B40+B41+H18+H19+H20+H21)/I36/27)</f>
        <v>0</v>
      </c>
      <c r="J39" s="15" t="s">
        <v>13772</v>
      </c>
      <c r="K39" s="25" t="s">
        <v>13771</v>
      </c>
      <c r="L39" s="19"/>
      <c r="M39" s="19"/>
      <c r="N39" s="19"/>
      <c r="O39" s="19"/>
      <c r="P39" s="19"/>
      <c r="Q39" s="19"/>
      <c r="R39" s="19"/>
      <c r="S39" s="19"/>
      <c r="T39" s="19"/>
    </row>
    <row r="40" spans="1:20" s="23" customFormat="1" x14ac:dyDescent="0.2">
      <c r="A40" s="43" t="s">
        <v>14314</v>
      </c>
      <c r="B40" s="16"/>
      <c r="C40" s="11"/>
      <c r="D40" s="11"/>
      <c r="E40" s="179" t="s">
        <v>13770</v>
      </c>
      <c r="F40" s="179"/>
      <c r="G40" s="179"/>
      <c r="H40" s="179"/>
      <c r="I40" s="58">
        <f>IF(B36+B37+B38+B39=0,0,
(B40+
IF(I18+100=0,0,H18-H18*100/(100+I18))+
IF(I18+100=0,0,H19-H19*100/(100+I19))+
IF(I18+100=0,0,H20-H20*100/(100+I20))+
IF(I18+100=0,0,H21-H21*100/(100+I21))+
B41*8.34)/(B36+B37+B38+B39))</f>
        <v>0</v>
      </c>
      <c r="J40" s="17">
        <v>0</v>
      </c>
      <c r="K40" s="60">
        <v>0</v>
      </c>
      <c r="L40" s="19"/>
      <c r="M40" s="19"/>
      <c r="N40" s="19"/>
      <c r="O40" s="19"/>
      <c r="P40" s="19"/>
      <c r="Q40" s="19"/>
      <c r="R40" s="19"/>
      <c r="S40" s="19"/>
      <c r="T40" s="19"/>
    </row>
    <row r="41" spans="1:20" s="23" customFormat="1" ht="12" thickBot="1" x14ac:dyDescent="0.25">
      <c r="A41" s="61" t="s">
        <v>14315</v>
      </c>
      <c r="B41" s="62"/>
      <c r="C41" s="63"/>
      <c r="D41" s="63"/>
      <c r="E41" s="44"/>
      <c r="F41" s="44"/>
      <c r="G41" s="44"/>
      <c r="H41" s="44"/>
      <c r="I41" s="44"/>
      <c r="J41" s="63"/>
      <c r="K41" s="64"/>
      <c r="L41" s="19"/>
      <c r="M41" s="19"/>
      <c r="N41" s="19"/>
      <c r="O41" s="19"/>
      <c r="P41" s="19"/>
      <c r="Q41" s="19"/>
      <c r="R41" s="19"/>
      <c r="S41" s="19"/>
      <c r="T41" s="19"/>
    </row>
    <row r="42" spans="1:20" s="23" customFormat="1" ht="12" thickBot="1" x14ac:dyDescent="0.25">
      <c r="A42" s="11"/>
      <c r="B42" s="11"/>
      <c r="C42" s="11"/>
      <c r="D42" s="11"/>
      <c r="E42" s="11"/>
      <c r="F42" s="11"/>
      <c r="G42" s="11"/>
      <c r="H42" s="11"/>
      <c r="I42" s="19"/>
      <c r="J42" s="19"/>
      <c r="K42" s="19"/>
      <c r="L42" s="19"/>
      <c r="M42" s="19"/>
      <c r="N42" s="19"/>
      <c r="O42" s="19"/>
      <c r="P42" s="19"/>
      <c r="Q42" s="19"/>
    </row>
    <row r="43" spans="1:20" s="23" customFormat="1" x14ac:dyDescent="0.2">
      <c r="A43" s="180" t="s">
        <v>13769</v>
      </c>
      <c r="B43" s="181"/>
      <c r="C43" s="182"/>
      <c r="D43" s="11"/>
      <c r="E43" s="11"/>
      <c r="F43" s="11"/>
      <c r="G43" s="11"/>
      <c r="H43" s="11"/>
      <c r="I43" s="19"/>
      <c r="J43" s="19"/>
      <c r="K43" s="19"/>
      <c r="L43" s="19"/>
      <c r="M43" s="19"/>
      <c r="N43" s="19"/>
      <c r="O43" s="19"/>
      <c r="P43" s="19"/>
      <c r="Q43" s="19"/>
    </row>
    <row r="44" spans="1:20" s="23" customFormat="1" x14ac:dyDescent="0.2">
      <c r="A44" s="183" t="s">
        <v>13815</v>
      </c>
      <c r="B44" s="184"/>
      <c r="C44" s="103"/>
      <c r="I44" s="19"/>
      <c r="J44" s="19"/>
      <c r="K44" s="19"/>
      <c r="L44" s="19"/>
      <c r="M44" s="19"/>
      <c r="N44" s="19"/>
      <c r="O44" s="19"/>
      <c r="P44" s="19"/>
      <c r="Q44" s="19"/>
    </row>
    <row r="45" spans="1:20" s="23" customFormat="1" x14ac:dyDescent="0.2">
      <c r="A45" s="183" t="s">
        <v>13768</v>
      </c>
      <c r="B45" s="184"/>
      <c r="C45" s="1">
        <f>H18*100/(100+I18)</f>
        <v>0</v>
      </c>
      <c r="I45" s="19"/>
      <c r="J45" s="19"/>
      <c r="K45" s="19"/>
      <c r="L45" s="19"/>
      <c r="M45" s="19"/>
      <c r="N45" s="19"/>
      <c r="O45" s="19"/>
      <c r="P45" s="19"/>
      <c r="Q45" s="19"/>
    </row>
    <row r="46" spans="1:20" s="23" customFormat="1" x14ac:dyDescent="0.2">
      <c r="A46" s="183" t="s">
        <v>13767</v>
      </c>
      <c r="B46" s="184"/>
      <c r="C46" s="1">
        <f>H19*100/(100+I19)</f>
        <v>0</v>
      </c>
      <c r="I46" s="19"/>
      <c r="J46" s="19"/>
      <c r="K46" s="19"/>
      <c r="L46" s="19"/>
      <c r="M46" s="19"/>
      <c r="N46" s="19"/>
      <c r="O46" s="19"/>
      <c r="P46" s="19"/>
      <c r="Q46" s="19"/>
    </row>
    <row r="47" spans="1:20" s="23" customFormat="1" x14ac:dyDescent="0.2">
      <c r="A47" s="183" t="s">
        <v>13766</v>
      </c>
      <c r="B47" s="184"/>
      <c r="C47" s="1">
        <f>+H20*100/(100+I20)</f>
        <v>0</v>
      </c>
      <c r="I47" s="19"/>
      <c r="J47" s="19"/>
      <c r="K47" s="19"/>
      <c r="L47" s="19"/>
      <c r="M47" s="19"/>
      <c r="N47" s="19"/>
      <c r="O47" s="19"/>
      <c r="P47" s="19"/>
      <c r="Q47" s="19"/>
    </row>
    <row r="48" spans="1:20" s="23" customFormat="1" x14ac:dyDescent="0.2">
      <c r="A48" s="183" t="s">
        <v>13765</v>
      </c>
      <c r="B48" s="184"/>
      <c r="C48" s="1">
        <f>B40+(H18-C45)+(H19-C46)+(B41*8.34)+(D25/128*8.34)+(D26/128*8.34)+(D27/128*8.34)</f>
        <v>0</v>
      </c>
      <c r="I48" s="19"/>
      <c r="J48" s="19"/>
      <c r="K48" s="19"/>
      <c r="L48" s="19"/>
      <c r="M48" s="19"/>
      <c r="N48" s="19"/>
      <c r="O48" s="19"/>
      <c r="P48" s="19"/>
      <c r="Q48" s="19"/>
    </row>
    <row r="49" spans="1:17" s="23" customFormat="1" x14ac:dyDescent="0.2">
      <c r="A49" s="166" t="s">
        <v>13814</v>
      </c>
      <c r="B49" s="167"/>
      <c r="C49" s="1">
        <f>C48/(62.4*27)</f>
        <v>0</v>
      </c>
      <c r="I49" s="19"/>
      <c r="J49" s="19"/>
      <c r="K49" s="19"/>
      <c r="L49" s="19"/>
      <c r="M49" s="19"/>
      <c r="N49" s="19"/>
      <c r="O49" s="19"/>
      <c r="P49" s="19"/>
      <c r="Q49" s="19"/>
    </row>
    <row r="50" spans="1:17" s="23" customFormat="1" x14ac:dyDescent="0.2">
      <c r="A50" s="166" t="s">
        <v>13813</v>
      </c>
      <c r="B50" s="167"/>
      <c r="C50" s="1">
        <f>IF(ISERROR(C45/(J18*62.4*27)),,C45/(J18*62.4*27))</f>
        <v>0</v>
      </c>
      <c r="I50" s="19"/>
      <c r="J50" s="19"/>
      <c r="K50" s="19"/>
      <c r="L50" s="19"/>
      <c r="M50" s="19"/>
      <c r="N50" s="19"/>
      <c r="O50" s="19"/>
      <c r="P50" s="19"/>
      <c r="Q50" s="19"/>
    </row>
    <row r="51" spans="1:17" s="23" customFormat="1" x14ac:dyDescent="0.2">
      <c r="A51" s="166" t="s">
        <v>13812</v>
      </c>
      <c r="B51" s="167"/>
      <c r="C51" s="1">
        <f>IF(ISERROR(C46/(J19*62.4*27)),,C46/(J19*62.4*27))</f>
        <v>0</v>
      </c>
      <c r="I51" s="19"/>
      <c r="J51" s="19"/>
      <c r="K51" s="19"/>
      <c r="L51" s="19"/>
      <c r="M51" s="19"/>
      <c r="N51" s="19"/>
      <c r="O51" s="19"/>
      <c r="P51" s="19"/>
      <c r="Q51" s="19"/>
    </row>
    <row r="52" spans="1:17" s="23" customFormat="1" x14ac:dyDescent="0.2">
      <c r="A52" s="166" t="s">
        <v>13811</v>
      </c>
      <c r="B52" s="167"/>
      <c r="C52" s="1">
        <f>IF(J20=0,0,+C47/(J20*62.4*27))</f>
        <v>0</v>
      </c>
      <c r="I52" s="19"/>
      <c r="J52" s="19"/>
      <c r="K52" s="19"/>
      <c r="L52" s="19"/>
      <c r="M52" s="19"/>
      <c r="N52" s="19"/>
      <c r="O52" s="19"/>
      <c r="P52" s="19"/>
      <c r="Q52" s="19"/>
    </row>
    <row r="53" spans="1:17" s="23" customFormat="1" x14ac:dyDescent="0.2">
      <c r="A53" s="166" t="s">
        <v>13810</v>
      </c>
      <c r="B53" s="167"/>
      <c r="C53" s="1">
        <f>SUM(I37+C49+C50+C51+C52)</f>
        <v>0</v>
      </c>
      <c r="I53" s="19"/>
      <c r="J53" s="19"/>
      <c r="K53" s="19"/>
      <c r="L53" s="19"/>
      <c r="M53" s="19"/>
      <c r="N53" s="19"/>
      <c r="O53" s="19"/>
      <c r="P53" s="19"/>
      <c r="Q53" s="19"/>
    </row>
    <row r="54" spans="1:17" s="23" customFormat="1" x14ac:dyDescent="0.2">
      <c r="A54" s="166" t="s">
        <v>13809</v>
      </c>
      <c r="B54" s="167"/>
      <c r="C54" s="1">
        <f>C53/(1-0.01*B32)</f>
        <v>0</v>
      </c>
      <c r="I54" s="19"/>
      <c r="J54" s="19"/>
      <c r="K54" s="19"/>
      <c r="L54" s="19"/>
      <c r="M54" s="19"/>
      <c r="N54" s="19"/>
      <c r="O54" s="19"/>
      <c r="P54" s="19"/>
      <c r="Q54" s="19"/>
    </row>
    <row r="55" spans="1:17" s="23" customFormat="1" ht="12" thickBot="1" x14ac:dyDescent="0.25">
      <c r="A55" s="168" t="s">
        <v>13808</v>
      </c>
      <c r="B55" s="169"/>
      <c r="C55" s="104">
        <f>IF(ISERROR((C45+C46+C47+C48+B36)/C44/27),,(C45+C46+C47+C48+B36)/C44/27)</f>
        <v>0</v>
      </c>
    </row>
    <row r="56" spans="1:17" s="23" customFormat="1" ht="12" thickBot="1" x14ac:dyDescent="0.25"/>
    <row r="57" spans="1:17" x14ac:dyDescent="0.2">
      <c r="A57" s="170" t="s">
        <v>13817</v>
      </c>
      <c r="B57" s="171"/>
      <c r="C57" s="171"/>
      <c r="D57" s="171"/>
      <c r="E57" s="171"/>
      <c r="F57" s="171"/>
      <c r="G57" s="171"/>
      <c r="H57" s="171"/>
      <c r="I57" s="171"/>
      <c r="J57" s="171"/>
      <c r="K57" s="171"/>
      <c r="L57" s="171"/>
      <c r="M57" s="171"/>
      <c r="N57" s="171"/>
      <c r="O57" s="171"/>
      <c r="P57" s="172"/>
    </row>
    <row r="58" spans="1:17" ht="11.25" customHeight="1" x14ac:dyDescent="0.2">
      <c r="A58" s="173" t="s">
        <v>12</v>
      </c>
      <c r="B58" s="174"/>
      <c r="C58" s="174"/>
      <c r="D58" s="174"/>
      <c r="E58" s="174"/>
      <c r="F58" s="174"/>
      <c r="G58" s="174"/>
      <c r="H58" s="174"/>
      <c r="I58" s="174"/>
      <c r="J58" s="174"/>
      <c r="K58" s="174"/>
      <c r="L58" s="175"/>
      <c r="M58" s="176" t="s">
        <v>11</v>
      </c>
      <c r="N58" s="177"/>
      <c r="O58" s="177"/>
      <c r="P58" s="178"/>
    </row>
    <row r="59" spans="1:17" ht="45" x14ac:dyDescent="0.2">
      <c r="A59" s="35" t="s">
        <v>13759</v>
      </c>
      <c r="B59" s="29"/>
      <c r="C59" s="29" t="s">
        <v>10</v>
      </c>
      <c r="D59" s="29" t="s">
        <v>9</v>
      </c>
      <c r="E59" s="30" t="s">
        <v>8</v>
      </c>
      <c r="F59" s="30" t="s">
        <v>7</v>
      </c>
      <c r="G59" s="30" t="s">
        <v>17151</v>
      </c>
      <c r="H59" s="30" t="s">
        <v>6</v>
      </c>
      <c r="I59" s="30" t="s">
        <v>5</v>
      </c>
      <c r="J59" s="30" t="s">
        <v>4</v>
      </c>
      <c r="K59" s="30" t="s">
        <v>3</v>
      </c>
      <c r="L59" s="30" t="s">
        <v>2</v>
      </c>
      <c r="M59" s="30"/>
      <c r="N59" s="29" t="s">
        <v>10</v>
      </c>
      <c r="O59" s="30" t="s">
        <v>4</v>
      </c>
      <c r="P59" s="53" t="s">
        <v>3</v>
      </c>
    </row>
    <row r="60" spans="1:17" x14ac:dyDescent="0.2">
      <c r="A60" s="36">
        <v>1</v>
      </c>
      <c r="B60" s="65" t="str">
        <f>IF(C60="","",VLOOKUP(C60,User_Nm_Table[],2,FALSE))</f>
        <v/>
      </c>
      <c r="C60" s="106"/>
      <c r="D60" s="31"/>
      <c r="E60" s="32"/>
      <c r="F60" s="33"/>
      <c r="G60" s="33"/>
      <c r="H60" s="26"/>
      <c r="I60" s="33"/>
      <c r="J60" s="34"/>
      <c r="K60" s="107"/>
      <c r="L60" s="108">
        <f t="shared" ref="L60:L69" si="0">K60-P60</f>
        <v>0</v>
      </c>
      <c r="M60" s="65" t="str">
        <f>IF(N60="","",VLOOKUP(N60,User_Nm_Table[],2,FALSE))</f>
        <v/>
      </c>
      <c r="N60" s="106"/>
      <c r="O60" s="34"/>
      <c r="P60" s="66"/>
    </row>
    <row r="61" spans="1:17" x14ac:dyDescent="0.2">
      <c r="A61" s="36">
        <v>2</v>
      </c>
      <c r="B61" s="65" t="str">
        <f>IF(C61="","",VLOOKUP(C61,User_Nm_Table[],2,FALSE))</f>
        <v/>
      </c>
      <c r="C61" s="106"/>
      <c r="D61" s="31"/>
      <c r="E61" s="32"/>
      <c r="F61" s="33"/>
      <c r="G61" s="33"/>
      <c r="H61" s="26"/>
      <c r="I61" s="33"/>
      <c r="J61" s="34"/>
      <c r="K61" s="107"/>
      <c r="L61" s="108">
        <f t="shared" si="0"/>
        <v>0</v>
      </c>
      <c r="M61" s="65" t="str">
        <f>IF(N61="","",VLOOKUP(N61,User_Nm_Table[],2,FALSE))</f>
        <v/>
      </c>
      <c r="N61" s="106"/>
      <c r="O61" s="34"/>
      <c r="P61" s="66"/>
    </row>
    <row r="62" spans="1:17" x14ac:dyDescent="0.2">
      <c r="A62" s="36">
        <v>3</v>
      </c>
      <c r="B62" s="65" t="str">
        <f>IF(C62="","",VLOOKUP(C62,User_Nm_Table[],2,FALSE))</f>
        <v/>
      </c>
      <c r="C62" s="106"/>
      <c r="D62" s="31"/>
      <c r="E62" s="32"/>
      <c r="F62" s="33"/>
      <c r="G62" s="33"/>
      <c r="H62" s="26"/>
      <c r="I62" s="33"/>
      <c r="J62" s="34"/>
      <c r="K62" s="107"/>
      <c r="L62" s="108">
        <f t="shared" si="0"/>
        <v>0</v>
      </c>
      <c r="M62" s="65" t="str">
        <f>IF(N62="","",VLOOKUP(N62,User_Nm_Table[],2,FALSE))</f>
        <v/>
      </c>
      <c r="N62" s="106"/>
      <c r="O62" s="34"/>
      <c r="P62" s="66"/>
    </row>
    <row r="63" spans="1:17" x14ac:dyDescent="0.2">
      <c r="A63" s="36">
        <v>4</v>
      </c>
      <c r="B63" s="65" t="str">
        <f>IF(C63="","",VLOOKUP(C63,User_Nm_Table[],2,FALSE))</f>
        <v/>
      </c>
      <c r="C63" s="106"/>
      <c r="D63" s="31"/>
      <c r="E63" s="32"/>
      <c r="F63" s="33"/>
      <c r="G63" s="33"/>
      <c r="H63" s="26"/>
      <c r="I63" s="33"/>
      <c r="J63" s="34"/>
      <c r="K63" s="107"/>
      <c r="L63" s="108">
        <f t="shared" si="0"/>
        <v>0</v>
      </c>
      <c r="M63" s="65" t="str">
        <f>IF(N63="","",VLOOKUP(N63,User_Nm_Table[],2,FALSE))</f>
        <v/>
      </c>
      <c r="N63" s="106"/>
      <c r="O63" s="34"/>
      <c r="P63" s="66"/>
    </row>
    <row r="64" spans="1:17" x14ac:dyDescent="0.2">
      <c r="A64" s="36">
        <v>5</v>
      </c>
      <c r="B64" s="65" t="str">
        <f>IF(C64="","",VLOOKUP(C64,User_Nm_Table[],2,FALSE))</f>
        <v/>
      </c>
      <c r="C64" s="106"/>
      <c r="D64" s="31"/>
      <c r="E64" s="32"/>
      <c r="F64" s="33"/>
      <c r="G64" s="33"/>
      <c r="H64" s="26"/>
      <c r="I64" s="33"/>
      <c r="J64" s="34"/>
      <c r="K64" s="107"/>
      <c r="L64" s="108">
        <f t="shared" si="0"/>
        <v>0</v>
      </c>
      <c r="M64" s="65" t="str">
        <f>IF(N64="","",VLOOKUP(N64,User_Nm_Table[],2,FALSE))</f>
        <v/>
      </c>
      <c r="N64" s="106"/>
      <c r="O64" s="34"/>
      <c r="P64" s="66"/>
    </row>
    <row r="65" spans="1:16" x14ac:dyDescent="0.2">
      <c r="A65" s="36">
        <v>6</v>
      </c>
      <c r="B65" s="65" t="str">
        <f>IF(C65="","",VLOOKUP(C65,User_Nm_Table[],2,FALSE))</f>
        <v/>
      </c>
      <c r="C65" s="106"/>
      <c r="D65" s="31"/>
      <c r="E65" s="32"/>
      <c r="F65" s="33"/>
      <c r="G65" s="33"/>
      <c r="H65" s="26"/>
      <c r="I65" s="33"/>
      <c r="J65" s="34"/>
      <c r="K65" s="107"/>
      <c r="L65" s="108">
        <f t="shared" si="0"/>
        <v>0</v>
      </c>
      <c r="M65" s="65" t="str">
        <f>IF(N65="","",VLOOKUP(N65,User_Nm_Table[],2,FALSE))</f>
        <v/>
      </c>
      <c r="N65" s="106"/>
      <c r="O65" s="34"/>
      <c r="P65" s="66"/>
    </row>
    <row r="66" spans="1:16" x14ac:dyDescent="0.2">
      <c r="A66" s="36">
        <v>7</v>
      </c>
      <c r="B66" s="65" t="str">
        <f>IF(C66="","",VLOOKUP(C66,User_Nm_Table[],2,FALSE))</f>
        <v/>
      </c>
      <c r="C66" s="106"/>
      <c r="D66" s="31"/>
      <c r="E66" s="32"/>
      <c r="F66" s="33"/>
      <c r="G66" s="33"/>
      <c r="H66" s="26"/>
      <c r="I66" s="33"/>
      <c r="J66" s="34"/>
      <c r="K66" s="107"/>
      <c r="L66" s="108">
        <f t="shared" si="0"/>
        <v>0</v>
      </c>
      <c r="M66" s="65" t="str">
        <f>IF(N66="","",VLOOKUP(N66,User_Nm_Table[],2,FALSE))</f>
        <v/>
      </c>
      <c r="N66" s="106"/>
      <c r="O66" s="34"/>
      <c r="P66" s="66"/>
    </row>
    <row r="67" spans="1:16" x14ac:dyDescent="0.2">
      <c r="A67" s="36">
        <v>8</v>
      </c>
      <c r="B67" s="65" t="str">
        <f>IF(C67="","",VLOOKUP(C67,User_Nm_Table[],2,FALSE))</f>
        <v/>
      </c>
      <c r="C67" s="106"/>
      <c r="D67" s="31"/>
      <c r="E67" s="32"/>
      <c r="F67" s="33"/>
      <c r="G67" s="33"/>
      <c r="H67" s="26"/>
      <c r="I67" s="33"/>
      <c r="J67" s="34"/>
      <c r="K67" s="107"/>
      <c r="L67" s="108">
        <f t="shared" si="0"/>
        <v>0</v>
      </c>
      <c r="M67" s="65" t="str">
        <f>IF(N67="","",VLOOKUP(N67,User_Nm_Table[],2,FALSE))</f>
        <v/>
      </c>
      <c r="N67" s="106"/>
      <c r="O67" s="34"/>
      <c r="P67" s="66"/>
    </row>
    <row r="68" spans="1:16" x14ac:dyDescent="0.2">
      <c r="A68" s="36">
        <v>9</v>
      </c>
      <c r="B68" s="65" t="str">
        <f>IF(C68="","",VLOOKUP(C68,User_Nm_Table[],2,FALSE))</f>
        <v/>
      </c>
      <c r="C68" s="106"/>
      <c r="D68" s="31"/>
      <c r="E68" s="32"/>
      <c r="F68" s="33"/>
      <c r="G68" s="33"/>
      <c r="H68" s="26"/>
      <c r="I68" s="33"/>
      <c r="J68" s="34"/>
      <c r="K68" s="107"/>
      <c r="L68" s="108">
        <f t="shared" si="0"/>
        <v>0</v>
      </c>
      <c r="M68" s="65" t="str">
        <f>IF(N68="","",VLOOKUP(N68,User_Nm_Table[],2,FALSE))</f>
        <v/>
      </c>
      <c r="N68" s="106"/>
      <c r="O68" s="34"/>
      <c r="P68" s="66"/>
    </row>
    <row r="69" spans="1:16" ht="12" thickBot="1" x14ac:dyDescent="0.25">
      <c r="A69" s="37">
        <v>10</v>
      </c>
      <c r="B69" s="90" t="str">
        <f>IF(C69="","",VLOOKUP(C69,User_Nm_Table[],2,FALSE))</f>
        <v/>
      </c>
      <c r="C69" s="109"/>
      <c r="D69" s="39"/>
      <c r="E69" s="40"/>
      <c r="F69" s="41"/>
      <c r="G69" s="41"/>
      <c r="H69" s="38"/>
      <c r="I69" s="41"/>
      <c r="J69" s="42"/>
      <c r="K69" s="110"/>
      <c r="L69" s="111">
        <f t="shared" si="0"/>
        <v>0</v>
      </c>
      <c r="M69" s="90" t="str">
        <f>IF(N69="","",VLOOKUP(N69,User_Nm_Table[],2,FALSE))</f>
        <v/>
      </c>
      <c r="N69" s="109"/>
      <c r="O69" s="42"/>
      <c r="P69" s="67"/>
    </row>
  </sheetData>
  <sheetProtection algorithmName="SHA-512" hashValue="fbLVa3E3iyzFGoNftvfnFWfk67fukhKXL0O8ZFcQQuVt8sFc90UIZCxnc+pr8awgAbWOjvg9RH4Auc0zw0m8Kw==" saltValue="JfF1zuqS+xhkIGucOCyR6A==" spinCount="100000" sheet="1" selectLockedCells="1"/>
  <mergeCells count="49">
    <mergeCell ref="A58:L58"/>
    <mergeCell ref="M58:P58"/>
    <mergeCell ref="A46:B46"/>
    <mergeCell ref="A47:B47"/>
    <mergeCell ref="A48:B48"/>
    <mergeCell ref="A49:B49"/>
    <mergeCell ref="A50:B50"/>
    <mergeCell ref="A51:B51"/>
    <mergeCell ref="A52:B52"/>
    <mergeCell ref="A53:B53"/>
    <mergeCell ref="A54:B54"/>
    <mergeCell ref="A55:B55"/>
    <mergeCell ref="A57:P57"/>
    <mergeCell ref="A45:B45"/>
    <mergeCell ref="A28:B28"/>
    <mergeCell ref="A30:K30"/>
    <mergeCell ref="C31:D31"/>
    <mergeCell ref="E35:H35"/>
    <mergeCell ref="E36:H36"/>
    <mergeCell ref="E37:H37"/>
    <mergeCell ref="E38:H38"/>
    <mergeCell ref="E39:H39"/>
    <mergeCell ref="E40:H40"/>
    <mergeCell ref="A43:C43"/>
    <mergeCell ref="A44:B44"/>
    <mergeCell ref="A27:B27"/>
    <mergeCell ref="B14:D14"/>
    <mergeCell ref="A16:J16"/>
    <mergeCell ref="A17:G17"/>
    <mergeCell ref="B18:G18"/>
    <mergeCell ref="B19:G19"/>
    <mergeCell ref="B20:G20"/>
    <mergeCell ref="B21:G21"/>
    <mergeCell ref="A23:D23"/>
    <mergeCell ref="A24:B24"/>
    <mergeCell ref="A25:B25"/>
    <mergeCell ref="A26:B26"/>
    <mergeCell ref="B13:D13"/>
    <mergeCell ref="A1:G1"/>
    <mergeCell ref="C2:G2"/>
    <mergeCell ref="B3:G3"/>
    <mergeCell ref="B4:G4"/>
    <mergeCell ref="B5:G5"/>
    <mergeCell ref="C6:G6"/>
    <mergeCell ref="C7:G7"/>
    <mergeCell ref="B8:G8"/>
    <mergeCell ref="C9:G9"/>
    <mergeCell ref="A11:D11"/>
    <mergeCell ref="C12:D12"/>
  </mergeCells>
  <dataValidations count="12">
    <dataValidation type="list" showInputMessage="1" showErrorMessage="1"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C31 C60:C69 C6 C12 N60:N69 C2" xr:uid="{00000000-0002-0000-0500-000000000000}">
      <formula1>USER_NM</formula1>
    </dataValidation>
    <dataValidation type="list" allowBlank="1" showInputMessage="1" showErrorMessage="1" sqref="A25:A28" xr:uid="{00000000-0002-0000-0500-000001000000}">
      <formula1>INDIRECT("Admixtures[Admixtures]")</formula1>
    </dataValidation>
    <dataValidation type="list" allowBlank="1" showInputMessage="1" showErrorMessage="1" sqref="B13" xr:uid="{00000000-0002-0000-0500-000003000000}">
      <formula1>INDIRECT("Delivery_Method[Delivery_Method]")</formula1>
    </dataValidation>
    <dataValidation type="list" allowBlank="1" showInputMessage="1" showErrorMessage="1" errorTitle="Please Select the Geog Area" error="To retry, click the Retry button, press the Esc button, and then select from the dropdown list.  The Cancel button will clear the field._x000a__x000a_Please select the Geographic Area." promptTitle="Please Select the Geog Area" prompt="This is the location of the sample." sqref="C9" xr:uid="{00000000-0002-0000-0500-000004000000}">
      <formula1>Geographic_Area</formula1>
    </dataValidation>
    <dataValidation type="list" showInputMessage="1" showErrorMessage="1" errorTitle="Select Sample Record P/S" error="To retry, click the Retry button, press the Esc button, and then select from the dropdown list.  The Cancel button will clear the field._x000a__x000a_Please select the Sample Record P/S." promptTitle="Please enter the P/S" prompt="This is the source that will be used on the sample record." sqref="C7" xr:uid="{00000000-0002-0000-0500-000005000000}">
      <formula1>Code_And_Name</formula1>
    </dataValidation>
    <dataValidation type="date" operator="greaterThan" allowBlank="1" showErrorMessage="1" error="Please enter a valid date." sqref="B3:B4" xr:uid="{00000000-0002-0000-0500-000006000000}">
      <formula1>18264</formula1>
    </dataValidation>
    <dataValidation type="textLength" allowBlank="1" showErrorMessage="1" error="Sample ID is less than or greater than 12 characters" promptTitle="Sample ID" prompt="Input the 12 character sample ID." sqref="B5" xr:uid="{00000000-0002-0000-0500-000007000000}">
      <formula1>12</formula1>
      <formula2>12</formula2>
    </dataValidation>
    <dataValidation allowBlank="1" sqref="I60:I69" xr:uid="{00000000-0002-0000-0500-000008000000}"/>
    <dataValidation type="list" allowBlank="1" showInputMessage="1" showErrorMessage="1" error="To retry, click the Retry button, press the Esc button, and then select from the dropdown list.  The Cancel button will clear the field." promptTitle="Sample Location" prompt="Select if the sample was before or after the paver." sqref="E60:E69" xr:uid="{00000000-0002-0000-0500-000009000000}">
      <formula1>INDIRECT("Sample_Location[Sample Location]")</formula1>
    </dataValidation>
    <dataValidation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F60:G69" xr:uid="{00000000-0002-0000-0500-00000A000000}"/>
    <dataValidation type="list" allowBlank="1" showInputMessage="1" showErrorMessage="1" error="To retry, click the Retry button, press the Esc button, and then select from the dropdown list.  The Cancel button will clear the field." promptTitle="Offset Direction" prompt="Select the offset direction" sqref="H60:H69" xr:uid="{00000000-0002-0000-0500-00000B000000}">
      <formula1>"LEFT,CENTER,RIGHT"</formula1>
    </dataValidation>
    <dataValidation type="list" allowBlank="1" showInputMessage="1" showErrorMessage="1" sqref="B18:G21" xr:uid="{4C3BE470-C537-4C6A-A48E-2857E385FC87}">
      <formula1>INDIRECT("Table_AggPits_1[Source]")</formula1>
    </dataValidation>
  </dataValidations>
  <printOptions horizontalCentered="1" verticalCentered="1"/>
  <pageMargins left="0.25" right="0.25" top="0.3" bottom="0" header="0" footer="0"/>
  <pageSetup scale="97"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C000000}">
          <x14:formula1>
            <xm:f>'https://sharepoint.nebraska.gov/ndot/BTSDprojects/AWProject/Documents/Materials/QAQC-Portland Cement Concrete Update/[PCC Proportions.xlsx]Sheet2'!#REF!</xm:f>
          </x14:formula1>
          <xm:sqref>A29:F29</xm:sqref>
        </x14:dataValidation>
        <x14:dataValidation type="list" showInputMessage="1" showErrorMessage="1" errorTitle="Select Sample Record Prod Nm" error="To retry, click the Retry button, press the Esc button, and then select from the dropdown list.  The Cancel button will clear the field._x000a__x000a_Please select the Prod Nm." promptTitle="Please enter the Prod Nm" prompt="This is the type of concrete." xr:uid="{00000000-0002-0000-0500-00000D000000}">
          <x14:formula1>
            <xm:f>Tables!$N$1:$N$25</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T69"/>
  <sheetViews>
    <sheetView showGridLines="0" showZeros="0" zoomScaleNormal="100" workbookViewId="0">
      <selection activeCell="C2" sqref="C2:G2"/>
    </sheetView>
  </sheetViews>
  <sheetFormatPr defaultColWidth="9.140625" defaultRowHeight="11.25" x14ac:dyDescent="0.2"/>
  <cols>
    <col min="1" max="1" width="19.140625" style="27" bestFit="1" customWidth="1"/>
    <col min="2" max="2" width="15" style="27" bestFit="1" customWidth="1"/>
    <col min="3" max="3" width="14.28515625" style="27" bestFit="1" customWidth="1"/>
    <col min="4" max="4" width="8.7109375" style="27" bestFit="1" customWidth="1"/>
    <col min="5" max="5" width="7" style="27" bestFit="1" customWidth="1"/>
    <col min="6" max="6" width="7.140625" style="27" customWidth="1"/>
    <col min="7" max="7" width="6.7109375" style="27" bestFit="1" customWidth="1"/>
    <col min="8" max="8" width="11.85546875" style="27" bestFit="1" customWidth="1"/>
    <col min="9" max="9" width="9.42578125" style="27" bestFit="1" customWidth="1"/>
    <col min="10" max="10" width="8.140625" style="27" bestFit="1" customWidth="1"/>
    <col min="11" max="11" width="8.42578125" style="27" bestFit="1" customWidth="1"/>
    <col min="12" max="12" width="8.7109375" style="27" bestFit="1" customWidth="1"/>
    <col min="13" max="13" width="8.140625" style="27" bestFit="1" customWidth="1"/>
    <col min="14" max="14" width="7.42578125" style="27" bestFit="1" customWidth="1"/>
    <col min="15" max="15" width="3.5703125" style="27" bestFit="1" customWidth="1"/>
    <col min="16" max="16" width="8.7109375" style="27" bestFit="1" customWidth="1"/>
    <col min="17" max="17" width="9.140625" style="27"/>
    <col min="18" max="18" width="7.85546875" style="27" bestFit="1" customWidth="1"/>
    <col min="19" max="16384" width="9.140625" style="27"/>
  </cols>
  <sheetData>
    <row r="1" spans="1:18" x14ac:dyDescent="0.2">
      <c r="A1" s="192" t="s">
        <v>14318</v>
      </c>
      <c r="B1" s="193"/>
      <c r="C1" s="193"/>
      <c r="D1" s="193"/>
      <c r="E1" s="193"/>
      <c r="F1" s="193"/>
      <c r="G1" s="194"/>
    </row>
    <row r="2" spans="1:18" x14ac:dyDescent="0.2">
      <c r="A2" s="48" t="s">
        <v>13758</v>
      </c>
      <c r="B2" s="65">
        <f>IF(ISBLANK('7'!C2),,VLOOKUP('7'!C2,User_Nm_Table[],2,FALSE))</f>
        <v>0</v>
      </c>
      <c r="C2" s="214"/>
      <c r="D2" s="215"/>
      <c r="E2" s="215"/>
      <c r="F2" s="215"/>
      <c r="G2" s="216"/>
      <c r="H2" s="19"/>
      <c r="I2" s="19"/>
      <c r="J2" s="19"/>
      <c r="K2" s="19"/>
      <c r="L2" s="19"/>
      <c r="M2" s="19"/>
      <c r="N2" s="19"/>
      <c r="O2" s="19"/>
      <c r="P2" s="19"/>
    </row>
    <row r="3" spans="1:18" x14ac:dyDescent="0.2">
      <c r="A3" s="48" t="s">
        <v>13760</v>
      </c>
      <c r="B3" s="208"/>
      <c r="C3" s="208"/>
      <c r="D3" s="208"/>
      <c r="E3" s="208"/>
      <c r="F3" s="208"/>
      <c r="G3" s="209"/>
      <c r="H3" s="19"/>
      <c r="I3" s="19"/>
      <c r="J3" s="19"/>
      <c r="K3" s="19"/>
      <c r="L3" s="19"/>
      <c r="M3" s="19"/>
      <c r="N3" s="19"/>
      <c r="O3" s="19"/>
      <c r="P3" s="19"/>
    </row>
    <row r="4" spans="1:18" x14ac:dyDescent="0.2">
      <c r="A4" s="48" t="s">
        <v>14320</v>
      </c>
      <c r="B4" s="210">
        <f ca="1">TODAY()</f>
        <v>44386</v>
      </c>
      <c r="C4" s="210"/>
      <c r="D4" s="210"/>
      <c r="E4" s="210"/>
      <c r="F4" s="210"/>
      <c r="G4" s="211"/>
      <c r="H4" s="19"/>
      <c r="I4" s="19"/>
      <c r="J4" s="19"/>
      <c r="K4" s="19"/>
      <c r="L4" s="19"/>
      <c r="M4" s="19"/>
      <c r="N4" s="19"/>
      <c r="O4" s="19"/>
      <c r="P4" s="19"/>
    </row>
    <row r="5" spans="1:18" x14ac:dyDescent="0.2">
      <c r="A5" s="48" t="s">
        <v>17149</v>
      </c>
      <c r="B5" s="202"/>
      <c r="C5" s="202"/>
      <c r="D5" s="202"/>
      <c r="E5" s="202"/>
      <c r="F5" s="202"/>
      <c r="G5" s="203"/>
      <c r="H5" s="19"/>
      <c r="I5" s="19"/>
      <c r="J5" s="19"/>
      <c r="K5" s="19"/>
      <c r="L5" s="19"/>
      <c r="M5" s="19"/>
      <c r="N5" s="19"/>
      <c r="O5" s="19"/>
      <c r="P5" s="19"/>
    </row>
    <row r="6" spans="1:18" x14ac:dyDescent="0.2">
      <c r="A6" s="48" t="s">
        <v>13761</v>
      </c>
      <c r="B6" s="65" t="str">
        <f>IF(C6="","",VLOOKUP(C6,User_Nm_Table[],2,FALSE))</f>
        <v/>
      </c>
      <c r="C6" s="204"/>
      <c r="D6" s="204"/>
      <c r="E6" s="204"/>
      <c r="F6" s="204"/>
      <c r="G6" s="205"/>
      <c r="H6" s="19"/>
      <c r="I6" s="19"/>
      <c r="J6" s="19"/>
      <c r="K6" s="19"/>
      <c r="L6" s="19"/>
      <c r="M6" s="19"/>
      <c r="N6" s="19"/>
      <c r="O6" s="19"/>
      <c r="P6" s="19"/>
    </row>
    <row r="7" spans="1:18" x14ac:dyDescent="0.2">
      <c r="A7" s="48" t="s">
        <v>13762</v>
      </c>
      <c r="B7" s="65" t="str">
        <f>IF(C7="","",VLOOKUP('7'!C7,Table_tbl_ProdcrSupp[],2,FALSE))</f>
        <v/>
      </c>
      <c r="C7" s="204"/>
      <c r="D7" s="204"/>
      <c r="E7" s="204"/>
      <c r="F7" s="204"/>
      <c r="G7" s="205"/>
      <c r="H7" s="19"/>
      <c r="I7" s="19"/>
      <c r="J7" s="19"/>
      <c r="K7" s="19"/>
      <c r="L7" s="19"/>
      <c r="M7" s="19"/>
      <c r="N7" s="19"/>
      <c r="O7" s="19"/>
      <c r="P7" s="19"/>
    </row>
    <row r="8" spans="1:18" x14ac:dyDescent="0.2">
      <c r="A8" s="48" t="s">
        <v>13763</v>
      </c>
      <c r="B8" s="204"/>
      <c r="C8" s="204"/>
      <c r="D8" s="204"/>
      <c r="E8" s="204"/>
      <c r="F8" s="204"/>
      <c r="G8" s="205"/>
      <c r="H8" s="19"/>
      <c r="I8" s="19"/>
      <c r="J8" s="19"/>
      <c r="K8" s="19"/>
      <c r="L8" s="19"/>
      <c r="M8" s="19"/>
      <c r="N8" s="19"/>
      <c r="O8" s="19"/>
      <c r="P8" s="19"/>
    </row>
    <row r="9" spans="1:18" ht="12" thickBot="1" x14ac:dyDescent="0.25">
      <c r="A9" s="49" t="s">
        <v>13764</v>
      </c>
      <c r="B9" s="90" t="str">
        <f>IF(C7="","",VLOOKUP(C9,Table_tbl_GeogArea[],2,FALSE))</f>
        <v/>
      </c>
      <c r="C9" s="212"/>
      <c r="D9" s="212"/>
      <c r="E9" s="212"/>
      <c r="F9" s="212"/>
      <c r="G9" s="213"/>
      <c r="H9" s="19"/>
      <c r="I9" s="19"/>
      <c r="J9" s="19"/>
      <c r="K9" s="19"/>
      <c r="L9" s="19"/>
      <c r="M9" s="19"/>
      <c r="N9" s="19"/>
      <c r="O9" s="19"/>
      <c r="P9" s="19"/>
    </row>
    <row r="10" spans="1:18" ht="12" thickBot="1" x14ac:dyDescent="0.25">
      <c r="C10" s="19"/>
      <c r="D10" s="19"/>
      <c r="E10" s="19"/>
      <c r="F10" s="19"/>
      <c r="G10" s="19"/>
      <c r="H10" s="19"/>
      <c r="I10" s="19"/>
      <c r="J10" s="19"/>
      <c r="K10" s="19"/>
      <c r="L10" s="19"/>
      <c r="M10" s="19"/>
      <c r="N10" s="19"/>
      <c r="O10" s="19"/>
      <c r="P10" s="19"/>
      <c r="Q10" s="19"/>
    </row>
    <row r="11" spans="1:18" s="23" customFormat="1" x14ac:dyDescent="0.2">
      <c r="A11" s="192" t="s">
        <v>14313</v>
      </c>
      <c r="B11" s="193"/>
      <c r="C11" s="193"/>
      <c r="D11" s="194"/>
      <c r="E11" s="19"/>
      <c r="F11" s="19"/>
      <c r="G11" s="19"/>
      <c r="H11" s="19"/>
      <c r="I11" s="19"/>
      <c r="J11" s="19"/>
      <c r="K11" s="19"/>
      <c r="L11" s="19"/>
      <c r="M11" s="19"/>
      <c r="N11" s="19"/>
      <c r="O11" s="19"/>
      <c r="P11" s="19"/>
      <c r="Q11" s="19"/>
    </row>
    <row r="12" spans="1:18" s="23" customFormat="1" ht="22.5" x14ac:dyDescent="0.2">
      <c r="A12" s="20" t="s">
        <v>14319</v>
      </c>
      <c r="B12" s="65" t="str">
        <f>IF(C12="","",VLOOKUP(C12,User_Nm_Table[],2,FALSE))</f>
        <v/>
      </c>
      <c r="C12" s="204"/>
      <c r="D12" s="205"/>
      <c r="E12" s="19"/>
      <c r="F12" s="19"/>
      <c r="G12" s="19"/>
      <c r="H12" s="19"/>
      <c r="I12" s="19"/>
      <c r="J12" s="19"/>
      <c r="K12" s="19"/>
      <c r="L12" s="19"/>
      <c r="M12" s="19"/>
      <c r="N12" s="19"/>
      <c r="O12" s="19"/>
      <c r="P12" s="19"/>
      <c r="Q12" s="19"/>
      <c r="R12" s="19"/>
    </row>
    <row r="13" spans="1:18" s="23" customFormat="1" x14ac:dyDescent="0.2">
      <c r="A13" s="20" t="s">
        <v>13791</v>
      </c>
      <c r="B13" s="206"/>
      <c r="C13" s="206"/>
      <c r="D13" s="207"/>
      <c r="E13" s="19"/>
      <c r="F13" s="19"/>
      <c r="G13" s="19"/>
      <c r="H13" s="19"/>
      <c r="I13" s="19"/>
      <c r="J13" s="19"/>
      <c r="K13" s="19"/>
      <c r="L13" s="19"/>
      <c r="M13" s="19"/>
      <c r="N13" s="19"/>
      <c r="O13" s="19"/>
      <c r="P13" s="19"/>
      <c r="Q13" s="19"/>
      <c r="R13" s="19"/>
    </row>
    <row r="14" spans="1:18" s="23" customFormat="1" ht="12" thickBot="1" x14ac:dyDescent="0.25">
      <c r="A14" s="57" t="s">
        <v>13790</v>
      </c>
      <c r="B14" s="200"/>
      <c r="C14" s="200"/>
      <c r="D14" s="201"/>
      <c r="E14" s="19"/>
      <c r="F14" s="19"/>
      <c r="G14" s="19"/>
      <c r="H14" s="19"/>
      <c r="I14" s="19"/>
      <c r="J14" s="19"/>
      <c r="K14" s="19"/>
      <c r="L14" s="19"/>
      <c r="M14" s="19"/>
      <c r="N14" s="19"/>
      <c r="O14" s="19"/>
      <c r="P14" s="19"/>
      <c r="Q14" s="19"/>
      <c r="R14" s="19"/>
    </row>
    <row r="15" spans="1:18" s="23" customFormat="1" ht="12" thickBot="1" x14ac:dyDescent="0.25">
      <c r="A15" s="11"/>
      <c r="B15" s="11"/>
      <c r="C15" s="19"/>
      <c r="D15" s="19"/>
      <c r="E15" s="19"/>
      <c r="F15" s="19"/>
      <c r="G15" s="19"/>
      <c r="H15" s="19"/>
      <c r="I15" s="19"/>
      <c r="J15" s="19"/>
      <c r="K15" s="19"/>
      <c r="L15" s="19"/>
      <c r="M15" s="19"/>
      <c r="N15" s="19"/>
      <c r="O15" s="19"/>
      <c r="P15" s="19"/>
      <c r="Q15" s="19"/>
    </row>
    <row r="16" spans="1:18" s="23" customFormat="1" x14ac:dyDescent="0.2">
      <c r="A16" s="192" t="s">
        <v>13789</v>
      </c>
      <c r="B16" s="193"/>
      <c r="C16" s="193"/>
      <c r="D16" s="193"/>
      <c r="E16" s="193"/>
      <c r="F16" s="193"/>
      <c r="G16" s="193"/>
      <c r="H16" s="193"/>
      <c r="I16" s="193"/>
      <c r="J16" s="194"/>
      <c r="K16" s="19"/>
      <c r="L16" s="19"/>
      <c r="M16" s="19"/>
      <c r="N16" s="19"/>
      <c r="O16" s="19"/>
      <c r="P16" s="19"/>
      <c r="Q16" s="19"/>
    </row>
    <row r="17" spans="1:19" s="23" customFormat="1" ht="22.5" x14ac:dyDescent="0.2">
      <c r="A17" s="195" t="s">
        <v>13788</v>
      </c>
      <c r="B17" s="196"/>
      <c r="C17" s="196"/>
      <c r="D17" s="196"/>
      <c r="E17" s="196"/>
      <c r="F17" s="196"/>
      <c r="G17" s="196"/>
      <c r="H17" s="91" t="s">
        <v>14388</v>
      </c>
      <c r="I17" s="91" t="s">
        <v>14386</v>
      </c>
      <c r="J17" s="102" t="s">
        <v>14387</v>
      </c>
      <c r="K17" s="19"/>
      <c r="L17" s="19"/>
      <c r="M17" s="19"/>
      <c r="N17" s="19"/>
      <c r="O17" s="19"/>
      <c r="P17" s="19"/>
      <c r="Q17" s="19"/>
      <c r="R17" s="19"/>
      <c r="S17" s="19"/>
    </row>
    <row r="18" spans="1:19" s="23" customFormat="1" ht="11.25" customHeight="1" x14ac:dyDescent="0.2">
      <c r="A18" s="99" t="str">
        <f>IF(B18="","",VLOOKUP($B18,Table_AggPits_1[],5,FALSE))</f>
        <v/>
      </c>
      <c r="B18" s="197"/>
      <c r="C18" s="198"/>
      <c r="D18" s="198"/>
      <c r="E18" s="198"/>
      <c r="F18" s="198"/>
      <c r="G18" s="199"/>
      <c r="H18" s="100"/>
      <c r="I18" s="51"/>
      <c r="J18" s="112"/>
      <c r="K18" s="19"/>
      <c r="L18" s="19"/>
      <c r="M18" s="19"/>
      <c r="N18" s="19"/>
      <c r="O18" s="19"/>
      <c r="P18" s="19"/>
      <c r="Q18" s="19"/>
      <c r="R18" s="19"/>
      <c r="S18" s="19"/>
    </row>
    <row r="19" spans="1:19" s="23" customFormat="1" ht="11.25" customHeight="1" x14ac:dyDescent="0.2">
      <c r="A19" s="99" t="str">
        <f>IF(B19="","",VLOOKUP($B19,Table_AggPits_1[],5,FALSE))</f>
        <v/>
      </c>
      <c r="B19" s="197"/>
      <c r="C19" s="198"/>
      <c r="D19" s="198"/>
      <c r="E19" s="198"/>
      <c r="F19" s="198"/>
      <c r="G19" s="199"/>
      <c r="H19" s="100"/>
      <c r="I19" s="51"/>
      <c r="J19" s="112"/>
      <c r="K19" s="19"/>
      <c r="L19" s="19"/>
      <c r="M19" s="19"/>
      <c r="N19" s="19"/>
      <c r="O19" s="19"/>
      <c r="P19" s="19"/>
      <c r="Q19" s="19"/>
      <c r="R19" s="19"/>
      <c r="S19" s="19"/>
    </row>
    <row r="20" spans="1:19" s="23" customFormat="1" ht="11.25" customHeight="1" x14ac:dyDescent="0.2">
      <c r="A20" s="99" t="str">
        <f>IF(B20="","",VLOOKUP($B20,Table_AggPits_1[],5,FALSE))</f>
        <v/>
      </c>
      <c r="B20" s="197"/>
      <c r="C20" s="198"/>
      <c r="D20" s="198"/>
      <c r="E20" s="198"/>
      <c r="F20" s="198"/>
      <c r="G20" s="199"/>
      <c r="H20" s="100"/>
      <c r="I20" s="51"/>
      <c r="J20" s="112"/>
      <c r="K20" s="19"/>
      <c r="L20" s="19"/>
      <c r="M20" s="19"/>
      <c r="N20" s="19"/>
      <c r="O20" s="19"/>
      <c r="P20" s="19"/>
      <c r="Q20" s="19"/>
      <c r="R20" s="19"/>
      <c r="S20" s="19"/>
    </row>
    <row r="21" spans="1:19" s="23" customFormat="1" ht="12" customHeight="1" thickBot="1" x14ac:dyDescent="0.25">
      <c r="A21" s="99" t="str">
        <f>IF(B21="","",VLOOKUP($B21,Table_AggPits_1[],5,FALSE))</f>
        <v/>
      </c>
      <c r="B21" s="197"/>
      <c r="C21" s="198"/>
      <c r="D21" s="198"/>
      <c r="E21" s="198"/>
      <c r="F21" s="198"/>
      <c r="G21" s="199"/>
      <c r="H21" s="101"/>
      <c r="I21" s="52"/>
      <c r="J21" s="113"/>
      <c r="K21" s="19"/>
      <c r="L21" s="19"/>
      <c r="M21" s="19"/>
      <c r="N21" s="19"/>
      <c r="O21" s="19"/>
      <c r="P21" s="19"/>
      <c r="Q21" s="19"/>
      <c r="R21" s="19"/>
      <c r="S21" s="19"/>
    </row>
    <row r="22" spans="1:19" s="23" customFormat="1" ht="12" thickBot="1" x14ac:dyDescent="0.25">
      <c r="A22" s="12"/>
      <c r="B22" s="12"/>
      <c r="C22" s="12"/>
      <c r="D22" s="12"/>
      <c r="E22" s="11"/>
      <c r="F22" s="11"/>
      <c r="G22" s="13"/>
      <c r="H22" s="13"/>
      <c r="I22" s="19"/>
      <c r="J22" s="19"/>
      <c r="K22" s="19"/>
      <c r="L22" s="19"/>
      <c r="M22" s="19"/>
      <c r="N22" s="19"/>
      <c r="O22" s="19"/>
      <c r="P22" s="19"/>
      <c r="Q22" s="19"/>
    </row>
    <row r="23" spans="1:19" s="23" customFormat="1" x14ac:dyDescent="0.2">
      <c r="A23" s="180" t="s">
        <v>13785</v>
      </c>
      <c r="B23" s="181"/>
      <c r="C23" s="181"/>
      <c r="D23" s="182"/>
      <c r="E23" s="19"/>
      <c r="F23" s="19"/>
      <c r="G23" s="19"/>
      <c r="H23" s="19"/>
      <c r="I23" s="19"/>
      <c r="J23" s="19"/>
      <c r="K23" s="19"/>
      <c r="L23" s="19"/>
      <c r="M23" s="19"/>
      <c r="N23" s="19"/>
      <c r="O23" s="19"/>
      <c r="P23" s="19"/>
      <c r="Q23" s="19"/>
    </row>
    <row r="24" spans="1:19" s="23" customFormat="1" x14ac:dyDescent="0.2">
      <c r="A24" s="195" t="s">
        <v>14311</v>
      </c>
      <c r="B24" s="196"/>
      <c r="C24" s="50" t="s">
        <v>14312</v>
      </c>
      <c r="D24" s="45" t="s">
        <v>13784</v>
      </c>
      <c r="E24" s="14"/>
      <c r="F24" s="14"/>
      <c r="G24" s="14"/>
      <c r="H24" s="11"/>
      <c r="I24" s="11"/>
      <c r="J24" s="19"/>
      <c r="K24" s="19"/>
      <c r="L24" s="19"/>
      <c r="M24" s="19"/>
      <c r="N24" s="19"/>
      <c r="O24" s="19"/>
      <c r="P24" s="19"/>
      <c r="Q24" s="19"/>
      <c r="R24" s="19"/>
    </row>
    <row r="25" spans="1:19" s="23" customFormat="1" x14ac:dyDescent="0.2">
      <c r="A25" s="185"/>
      <c r="B25" s="186"/>
      <c r="C25" s="18"/>
      <c r="D25" s="22"/>
      <c r="E25" s="11"/>
      <c r="F25" s="11"/>
      <c r="G25" s="11"/>
      <c r="H25" s="11"/>
      <c r="I25" s="11"/>
      <c r="J25" s="19"/>
      <c r="K25" s="19"/>
      <c r="L25" s="19"/>
      <c r="M25" s="19"/>
      <c r="N25" s="19"/>
      <c r="O25" s="19"/>
      <c r="P25" s="19"/>
      <c r="Q25" s="19"/>
      <c r="R25" s="19"/>
    </row>
    <row r="26" spans="1:19" s="23" customFormat="1" x14ac:dyDescent="0.2">
      <c r="A26" s="185"/>
      <c r="B26" s="186"/>
      <c r="C26" s="18"/>
      <c r="D26" s="22"/>
      <c r="E26" s="11"/>
      <c r="F26" s="11"/>
      <c r="G26" s="11"/>
      <c r="H26" s="11"/>
      <c r="I26" s="11"/>
      <c r="J26" s="19"/>
      <c r="K26" s="19"/>
      <c r="L26" s="19"/>
      <c r="M26" s="19"/>
      <c r="N26" s="19"/>
      <c r="O26" s="19"/>
      <c r="P26" s="19"/>
      <c r="Q26" s="19"/>
      <c r="R26" s="19"/>
    </row>
    <row r="27" spans="1:19" s="23" customFormat="1" x14ac:dyDescent="0.2">
      <c r="A27" s="185"/>
      <c r="B27" s="186"/>
      <c r="C27" s="18"/>
      <c r="D27" s="22"/>
      <c r="E27" s="11"/>
      <c r="F27" s="11"/>
      <c r="G27" s="11"/>
      <c r="H27" s="11"/>
      <c r="I27" s="11"/>
      <c r="J27" s="19"/>
      <c r="K27" s="19"/>
      <c r="L27" s="19"/>
      <c r="M27" s="19"/>
      <c r="N27" s="19"/>
      <c r="O27" s="19"/>
      <c r="P27" s="19"/>
      <c r="Q27" s="19"/>
      <c r="R27" s="19"/>
    </row>
    <row r="28" spans="1:19" s="23" customFormat="1" ht="12" thickBot="1" x14ac:dyDescent="0.25">
      <c r="A28" s="187"/>
      <c r="B28" s="188"/>
      <c r="C28" s="46"/>
      <c r="D28" s="47"/>
      <c r="E28" s="11"/>
      <c r="F28" s="11"/>
      <c r="G28" s="11"/>
      <c r="H28" s="11"/>
      <c r="I28" s="11"/>
      <c r="J28" s="19"/>
      <c r="K28" s="19"/>
      <c r="L28" s="19"/>
      <c r="M28" s="19"/>
      <c r="N28" s="19"/>
      <c r="O28" s="19"/>
      <c r="P28" s="19"/>
      <c r="Q28" s="19"/>
      <c r="R28" s="19"/>
    </row>
    <row r="29" spans="1:19" s="23" customFormat="1" ht="12" thickBot="1" x14ac:dyDescent="0.25">
      <c r="A29" s="12"/>
      <c r="B29" s="12"/>
      <c r="C29" s="12"/>
      <c r="D29" s="12"/>
      <c r="E29" s="12"/>
      <c r="F29" s="12"/>
      <c r="G29" s="11"/>
      <c r="H29" s="11"/>
      <c r="I29" s="19"/>
      <c r="J29" s="19"/>
      <c r="K29" s="19"/>
      <c r="L29" s="19"/>
      <c r="M29" s="19"/>
      <c r="N29" s="19"/>
      <c r="O29" s="19"/>
      <c r="P29" s="19"/>
      <c r="Q29" s="19"/>
    </row>
    <row r="30" spans="1:19" s="23" customFormat="1" x14ac:dyDescent="0.2">
      <c r="A30" s="180" t="s">
        <v>13816</v>
      </c>
      <c r="B30" s="181"/>
      <c r="C30" s="181"/>
      <c r="D30" s="181"/>
      <c r="E30" s="181"/>
      <c r="F30" s="181"/>
      <c r="G30" s="181"/>
      <c r="H30" s="181"/>
      <c r="I30" s="181"/>
      <c r="J30" s="181"/>
      <c r="K30" s="182"/>
      <c r="L30" s="19"/>
      <c r="M30" s="19"/>
      <c r="N30" s="19"/>
      <c r="O30" s="19"/>
      <c r="P30" s="19"/>
      <c r="Q30" s="19"/>
    </row>
    <row r="31" spans="1:19" s="23" customFormat="1" x14ac:dyDescent="0.2">
      <c r="A31" s="54" t="s">
        <v>10</v>
      </c>
      <c r="B31" s="105" t="str">
        <f>IF(C31="","",VLOOKUP(C31,User_Nm_Table[],2,FALSE))</f>
        <v/>
      </c>
      <c r="C31" s="189"/>
      <c r="D31" s="190"/>
      <c r="K31" s="55"/>
      <c r="L31" s="19"/>
      <c r="M31" s="19"/>
      <c r="N31" s="19"/>
      <c r="O31" s="19"/>
      <c r="P31" s="19"/>
      <c r="Q31" s="19"/>
    </row>
    <row r="32" spans="1:19" s="23" customFormat="1" x14ac:dyDescent="0.2">
      <c r="A32" s="56" t="s">
        <v>13781</v>
      </c>
      <c r="B32" s="34"/>
      <c r="K32" s="55"/>
      <c r="L32" s="19"/>
      <c r="M32" s="19"/>
      <c r="N32" s="19"/>
      <c r="O32" s="19"/>
      <c r="P32" s="19"/>
      <c r="Q32" s="19"/>
    </row>
    <row r="33" spans="1:20" s="23" customFormat="1" x14ac:dyDescent="0.2">
      <c r="A33" s="56" t="s">
        <v>14316</v>
      </c>
      <c r="B33" s="68"/>
      <c r="K33" s="55"/>
      <c r="L33" s="19"/>
      <c r="M33" s="19"/>
      <c r="N33" s="19"/>
      <c r="O33" s="19"/>
      <c r="P33" s="19"/>
      <c r="Q33" s="19"/>
    </row>
    <row r="34" spans="1:20" s="23" customFormat="1" x14ac:dyDescent="0.2">
      <c r="A34" s="24"/>
      <c r="K34" s="55"/>
      <c r="L34" s="19"/>
      <c r="M34" s="19"/>
      <c r="N34" s="19"/>
      <c r="O34" s="19"/>
      <c r="P34" s="19"/>
      <c r="Q34" s="19"/>
    </row>
    <row r="35" spans="1:20" s="23" customFormat="1" x14ac:dyDescent="0.2">
      <c r="A35" s="59"/>
      <c r="B35" s="28" t="s">
        <v>13783</v>
      </c>
      <c r="C35" s="28" t="s">
        <v>13782</v>
      </c>
      <c r="D35" s="11"/>
      <c r="E35" s="191" t="s">
        <v>14317</v>
      </c>
      <c r="F35" s="191"/>
      <c r="G35" s="191"/>
      <c r="H35" s="191"/>
      <c r="I35" s="144">
        <f>'1'!I35</f>
        <v>0</v>
      </c>
      <c r="K35" s="55"/>
      <c r="L35" s="19"/>
      <c r="M35" s="19"/>
      <c r="N35" s="19"/>
      <c r="O35" s="19"/>
      <c r="P35" s="19"/>
      <c r="Q35" s="19"/>
      <c r="R35" s="19"/>
      <c r="S35" s="19"/>
      <c r="T35" s="19"/>
    </row>
    <row r="36" spans="1:20" s="23" customFormat="1" x14ac:dyDescent="0.2">
      <c r="A36" s="20" t="s">
        <v>13780</v>
      </c>
      <c r="B36" s="16"/>
      <c r="C36" s="16"/>
      <c r="D36" s="11"/>
      <c r="E36" s="179" t="s">
        <v>13779</v>
      </c>
      <c r="F36" s="179"/>
      <c r="G36" s="179"/>
      <c r="H36" s="179"/>
      <c r="I36" s="17">
        <f>(
IF(C36=0,0,B36/C36)+
IF(C37=0,0,B37/C37)+
IF(C38=0,0,B38/C38)+
IF(C39=0,0,B39/C39)+
IF(J18=0,0,((H18*100/(100+I18))/J18))+
IF(J19=0,0,((H19*100/(100+I19))/J19))+
IF(J20=0,0,((H20*100/(100+I20))/J20))+
IF(J21=0,0,((H21*100/(100+I21))/J21))+
(B40+
IF(I18=-100,0,(H18-((H18*100)/(100+I18))))+
IF(I19=-100,0,(H19-((H19*100)/(100+I19))))+
IF(I20=-100,0,(H20-((H20*100)/(100+I20))))+
IF(I21=-100,0,(H21-((H21*100)/(100+I21))))+
B41*8.34
))/
(1684.8*(1-0.01*B32))</f>
        <v>0</v>
      </c>
      <c r="J36" s="11"/>
      <c r="K36" s="21"/>
      <c r="L36" s="19"/>
      <c r="M36" s="19"/>
      <c r="N36" s="19"/>
      <c r="O36" s="19"/>
      <c r="P36" s="19"/>
      <c r="Q36" s="19"/>
      <c r="R36" s="19"/>
      <c r="S36" s="19"/>
      <c r="T36" s="19"/>
    </row>
    <row r="37" spans="1:20" s="23" customFormat="1" x14ac:dyDescent="0.2">
      <c r="A37" s="20" t="s">
        <v>13778</v>
      </c>
      <c r="B37" s="16"/>
      <c r="C37" s="16"/>
      <c r="D37" s="11"/>
      <c r="E37" s="179" t="s">
        <v>13777</v>
      </c>
      <c r="F37" s="179"/>
      <c r="G37" s="179"/>
      <c r="H37" s="179"/>
      <c r="I37" s="17">
        <f>IF(I36=0,0,B36/I36)</f>
        <v>0</v>
      </c>
      <c r="J37" s="11"/>
      <c r="K37" s="21"/>
      <c r="L37" s="19"/>
      <c r="M37" s="19"/>
      <c r="N37" s="19"/>
      <c r="O37" s="19"/>
      <c r="P37" s="19"/>
      <c r="Q37" s="19"/>
      <c r="R37" s="19"/>
      <c r="S37" s="19"/>
      <c r="T37" s="19"/>
    </row>
    <row r="38" spans="1:20" s="23" customFormat="1" x14ac:dyDescent="0.2">
      <c r="A38" s="20" t="s">
        <v>13776</v>
      </c>
      <c r="B38" s="16"/>
      <c r="C38" s="16"/>
      <c r="D38" s="11"/>
      <c r="E38" s="179" t="s">
        <v>13775</v>
      </c>
      <c r="F38" s="179"/>
      <c r="G38" s="179"/>
      <c r="H38" s="179"/>
      <c r="I38" s="17">
        <f>IF(I35=0,0,I37/I35*100)</f>
        <v>0</v>
      </c>
      <c r="J38" s="11"/>
      <c r="K38" s="21"/>
      <c r="L38" s="19"/>
      <c r="M38" s="19"/>
      <c r="N38" s="19"/>
      <c r="O38" s="19"/>
      <c r="P38" s="19"/>
      <c r="Q38" s="19"/>
      <c r="R38" s="19"/>
      <c r="S38" s="19"/>
      <c r="T38" s="19"/>
    </row>
    <row r="39" spans="1:20" s="23" customFormat="1" x14ac:dyDescent="0.2">
      <c r="A39" s="20" t="s">
        <v>13774</v>
      </c>
      <c r="B39" s="16"/>
      <c r="C39" s="16"/>
      <c r="D39" s="11"/>
      <c r="E39" s="179" t="s">
        <v>13773</v>
      </c>
      <c r="F39" s="179"/>
      <c r="G39" s="179"/>
      <c r="H39" s="179"/>
      <c r="I39" s="17">
        <f>IF(I36=0,0,(B36+B37+B38+B39+B40+B41+H18+H19+H20+H21)/I36/27)</f>
        <v>0</v>
      </c>
      <c r="J39" s="15" t="s">
        <v>13772</v>
      </c>
      <c r="K39" s="25" t="s">
        <v>13771</v>
      </c>
      <c r="L39" s="19"/>
      <c r="M39" s="19"/>
      <c r="N39" s="19"/>
      <c r="O39" s="19"/>
      <c r="P39" s="19"/>
      <c r="Q39" s="19"/>
      <c r="R39" s="19"/>
      <c r="S39" s="19"/>
      <c r="T39" s="19"/>
    </row>
    <row r="40" spans="1:20" s="23" customFormat="1" x14ac:dyDescent="0.2">
      <c r="A40" s="43" t="s">
        <v>14314</v>
      </c>
      <c r="B40" s="16"/>
      <c r="C40" s="11"/>
      <c r="D40" s="11"/>
      <c r="E40" s="179" t="s">
        <v>13770</v>
      </c>
      <c r="F40" s="179"/>
      <c r="G40" s="179"/>
      <c r="H40" s="179"/>
      <c r="I40" s="58">
        <f>IF(B36+B37+B38+B39=0,0,
(B40+
IF(I18+100=0,0,H18-H18*100/(100+I18))+
IF(I18+100=0,0,H19-H19*100/(100+I19))+
IF(I18+100=0,0,H20-H20*100/(100+I20))+
IF(I18+100=0,0,H21-H21*100/(100+I21))+
B41*8.34)/(B36+B37+B38+B39))</f>
        <v>0</v>
      </c>
      <c r="J40" s="17">
        <v>0</v>
      </c>
      <c r="K40" s="60">
        <v>0</v>
      </c>
      <c r="L40" s="19"/>
      <c r="M40" s="19"/>
      <c r="N40" s="19"/>
      <c r="O40" s="19"/>
      <c r="P40" s="19"/>
      <c r="Q40" s="19"/>
      <c r="R40" s="19"/>
      <c r="S40" s="19"/>
      <c r="T40" s="19"/>
    </row>
    <row r="41" spans="1:20" s="23" customFormat="1" ht="12" thickBot="1" x14ac:dyDescent="0.25">
      <c r="A41" s="61" t="s">
        <v>14315</v>
      </c>
      <c r="B41" s="62"/>
      <c r="C41" s="63"/>
      <c r="D41" s="63"/>
      <c r="E41" s="44"/>
      <c r="F41" s="44"/>
      <c r="G41" s="44"/>
      <c r="H41" s="44"/>
      <c r="I41" s="44"/>
      <c r="J41" s="63"/>
      <c r="K41" s="64"/>
      <c r="L41" s="19"/>
      <c r="M41" s="19"/>
      <c r="N41" s="19"/>
      <c r="O41" s="19"/>
      <c r="P41" s="19"/>
      <c r="Q41" s="19"/>
      <c r="R41" s="19"/>
      <c r="S41" s="19"/>
      <c r="T41" s="19"/>
    </row>
    <row r="42" spans="1:20" s="23" customFormat="1" ht="12" thickBot="1" x14ac:dyDescent="0.25">
      <c r="A42" s="11"/>
      <c r="B42" s="11"/>
      <c r="C42" s="11"/>
      <c r="D42" s="11"/>
      <c r="E42" s="11"/>
      <c r="F42" s="11"/>
      <c r="G42" s="11"/>
      <c r="H42" s="11"/>
      <c r="I42" s="19"/>
      <c r="J42" s="19"/>
      <c r="K42" s="19"/>
      <c r="L42" s="19"/>
      <c r="M42" s="19"/>
      <c r="N42" s="19"/>
      <c r="O42" s="19"/>
      <c r="P42" s="19"/>
      <c r="Q42" s="19"/>
    </row>
    <row r="43" spans="1:20" s="23" customFormat="1" x14ac:dyDescent="0.2">
      <c r="A43" s="180" t="s">
        <v>13769</v>
      </c>
      <c r="B43" s="181"/>
      <c r="C43" s="182"/>
      <c r="D43" s="11"/>
      <c r="E43" s="11"/>
      <c r="F43" s="11"/>
      <c r="G43" s="11"/>
      <c r="H43" s="11"/>
      <c r="I43" s="19"/>
      <c r="J43" s="19"/>
      <c r="K43" s="19"/>
      <c r="L43" s="19"/>
      <c r="M43" s="19"/>
      <c r="N43" s="19"/>
      <c r="O43" s="19"/>
      <c r="P43" s="19"/>
      <c r="Q43" s="19"/>
    </row>
    <row r="44" spans="1:20" s="23" customFormat="1" x14ac:dyDescent="0.2">
      <c r="A44" s="183" t="s">
        <v>13815</v>
      </c>
      <c r="B44" s="184"/>
      <c r="C44" s="103"/>
      <c r="I44" s="19"/>
      <c r="J44" s="19"/>
      <c r="K44" s="19"/>
      <c r="L44" s="19"/>
      <c r="M44" s="19"/>
      <c r="N44" s="19"/>
      <c r="O44" s="19"/>
      <c r="P44" s="19"/>
      <c r="Q44" s="19"/>
    </row>
    <row r="45" spans="1:20" s="23" customFormat="1" x14ac:dyDescent="0.2">
      <c r="A45" s="183" t="s">
        <v>13768</v>
      </c>
      <c r="B45" s="184"/>
      <c r="C45" s="1">
        <f>H18*100/(100+I18)</f>
        <v>0</v>
      </c>
      <c r="I45" s="19"/>
      <c r="J45" s="19"/>
      <c r="K45" s="19"/>
      <c r="L45" s="19"/>
      <c r="M45" s="19"/>
      <c r="N45" s="19"/>
      <c r="O45" s="19"/>
      <c r="P45" s="19"/>
      <c r="Q45" s="19"/>
    </row>
    <row r="46" spans="1:20" s="23" customFormat="1" x14ac:dyDescent="0.2">
      <c r="A46" s="183" t="s">
        <v>13767</v>
      </c>
      <c r="B46" s="184"/>
      <c r="C46" s="1">
        <f>H19*100/(100+I19)</f>
        <v>0</v>
      </c>
      <c r="I46" s="19"/>
      <c r="J46" s="19"/>
      <c r="K46" s="19"/>
      <c r="L46" s="19"/>
      <c r="M46" s="19"/>
      <c r="N46" s="19"/>
      <c r="O46" s="19"/>
      <c r="P46" s="19"/>
      <c r="Q46" s="19"/>
    </row>
    <row r="47" spans="1:20" s="23" customFormat="1" x14ac:dyDescent="0.2">
      <c r="A47" s="183" t="s">
        <v>13766</v>
      </c>
      <c r="B47" s="184"/>
      <c r="C47" s="1">
        <f>+H20*100/(100+I20)</f>
        <v>0</v>
      </c>
      <c r="I47" s="19"/>
      <c r="J47" s="19"/>
      <c r="K47" s="19"/>
      <c r="L47" s="19"/>
      <c r="M47" s="19"/>
      <c r="N47" s="19"/>
      <c r="O47" s="19"/>
      <c r="P47" s="19"/>
      <c r="Q47" s="19"/>
    </row>
    <row r="48" spans="1:20" s="23" customFormat="1" x14ac:dyDescent="0.2">
      <c r="A48" s="183" t="s">
        <v>13765</v>
      </c>
      <c r="B48" s="184"/>
      <c r="C48" s="1">
        <f>B40+(H18-C45)+(H19-C46)+(B41*8.34)+(D25/128*8.34)+(D26/128*8.34)+(D27/128*8.34)</f>
        <v>0</v>
      </c>
      <c r="I48" s="19"/>
      <c r="J48" s="19"/>
      <c r="K48" s="19"/>
      <c r="L48" s="19"/>
      <c r="M48" s="19"/>
      <c r="N48" s="19"/>
      <c r="O48" s="19"/>
      <c r="P48" s="19"/>
      <c r="Q48" s="19"/>
    </row>
    <row r="49" spans="1:17" s="23" customFormat="1" x14ac:dyDescent="0.2">
      <c r="A49" s="166" t="s">
        <v>13814</v>
      </c>
      <c r="B49" s="167"/>
      <c r="C49" s="1">
        <f>C48/(62.4*27)</f>
        <v>0</v>
      </c>
      <c r="I49" s="19"/>
      <c r="J49" s="19"/>
      <c r="K49" s="19"/>
      <c r="L49" s="19"/>
      <c r="M49" s="19"/>
      <c r="N49" s="19"/>
      <c r="O49" s="19"/>
      <c r="P49" s="19"/>
      <c r="Q49" s="19"/>
    </row>
    <row r="50" spans="1:17" s="23" customFormat="1" x14ac:dyDescent="0.2">
      <c r="A50" s="166" t="s">
        <v>13813</v>
      </c>
      <c r="B50" s="167"/>
      <c r="C50" s="1">
        <f>IF(ISERROR(C45/(J18*62.4*27)),,C45/(J18*62.4*27))</f>
        <v>0</v>
      </c>
      <c r="I50" s="19"/>
      <c r="J50" s="19"/>
      <c r="K50" s="19"/>
      <c r="L50" s="19"/>
      <c r="M50" s="19"/>
      <c r="N50" s="19"/>
      <c r="O50" s="19"/>
      <c r="P50" s="19"/>
      <c r="Q50" s="19"/>
    </row>
    <row r="51" spans="1:17" s="23" customFormat="1" x14ac:dyDescent="0.2">
      <c r="A51" s="166" t="s">
        <v>13812</v>
      </c>
      <c r="B51" s="167"/>
      <c r="C51" s="1">
        <f>IF(ISERROR(C46/(J19*62.4*27)),,C46/(J19*62.4*27))</f>
        <v>0</v>
      </c>
      <c r="I51" s="19"/>
      <c r="J51" s="19"/>
      <c r="K51" s="19"/>
      <c r="L51" s="19"/>
      <c r="M51" s="19"/>
      <c r="N51" s="19"/>
      <c r="O51" s="19"/>
      <c r="P51" s="19"/>
      <c r="Q51" s="19"/>
    </row>
    <row r="52" spans="1:17" s="23" customFormat="1" x14ac:dyDescent="0.2">
      <c r="A52" s="166" t="s">
        <v>13811</v>
      </c>
      <c r="B52" s="167"/>
      <c r="C52" s="1">
        <f>IF(J20=0,0,+C47/(J20*62.4*27))</f>
        <v>0</v>
      </c>
      <c r="I52" s="19"/>
      <c r="J52" s="19"/>
      <c r="K52" s="19"/>
      <c r="L52" s="19"/>
      <c r="M52" s="19"/>
      <c r="N52" s="19"/>
      <c r="O52" s="19"/>
      <c r="P52" s="19"/>
      <c r="Q52" s="19"/>
    </row>
    <row r="53" spans="1:17" s="23" customFormat="1" x14ac:dyDescent="0.2">
      <c r="A53" s="166" t="s">
        <v>13810</v>
      </c>
      <c r="B53" s="167"/>
      <c r="C53" s="1">
        <f>SUM(I37+C49+C50+C51+C52)</f>
        <v>0</v>
      </c>
      <c r="I53" s="19"/>
      <c r="J53" s="19"/>
      <c r="K53" s="19"/>
      <c r="L53" s="19"/>
      <c r="M53" s="19"/>
      <c r="N53" s="19"/>
      <c r="O53" s="19"/>
      <c r="P53" s="19"/>
      <c r="Q53" s="19"/>
    </row>
    <row r="54" spans="1:17" s="23" customFormat="1" x14ac:dyDescent="0.2">
      <c r="A54" s="166" t="s">
        <v>13809</v>
      </c>
      <c r="B54" s="167"/>
      <c r="C54" s="1">
        <f>C53/(1-0.01*B32)</f>
        <v>0</v>
      </c>
      <c r="I54" s="19"/>
      <c r="J54" s="19"/>
      <c r="K54" s="19"/>
      <c r="L54" s="19"/>
      <c r="M54" s="19"/>
      <c r="N54" s="19"/>
      <c r="O54" s="19"/>
      <c r="P54" s="19"/>
      <c r="Q54" s="19"/>
    </row>
    <row r="55" spans="1:17" s="23" customFormat="1" ht="12" thickBot="1" x14ac:dyDescent="0.25">
      <c r="A55" s="168" t="s">
        <v>13808</v>
      </c>
      <c r="B55" s="169"/>
      <c r="C55" s="104">
        <f>IF(ISERROR((C45+C46+C47+C48+B36)/C44/27),,(C45+C46+C47+C48+B36)/C44/27)</f>
        <v>0</v>
      </c>
    </row>
    <row r="56" spans="1:17" s="23" customFormat="1" ht="12" thickBot="1" x14ac:dyDescent="0.25"/>
    <row r="57" spans="1:17" x14ac:dyDescent="0.2">
      <c r="A57" s="170" t="s">
        <v>13817</v>
      </c>
      <c r="B57" s="171"/>
      <c r="C57" s="171"/>
      <c r="D57" s="171"/>
      <c r="E57" s="171"/>
      <c r="F57" s="171"/>
      <c r="G57" s="171"/>
      <c r="H57" s="171"/>
      <c r="I57" s="171"/>
      <c r="J57" s="171"/>
      <c r="K57" s="171"/>
      <c r="L57" s="171"/>
      <c r="M57" s="171"/>
      <c r="N57" s="171"/>
      <c r="O57" s="171"/>
      <c r="P57" s="172"/>
    </row>
    <row r="58" spans="1:17" ht="11.25" customHeight="1" x14ac:dyDescent="0.2">
      <c r="A58" s="173" t="s">
        <v>12</v>
      </c>
      <c r="B58" s="174"/>
      <c r="C58" s="174"/>
      <c r="D58" s="174"/>
      <c r="E58" s="174"/>
      <c r="F58" s="174"/>
      <c r="G58" s="174"/>
      <c r="H58" s="174"/>
      <c r="I58" s="174"/>
      <c r="J58" s="174"/>
      <c r="K58" s="174"/>
      <c r="L58" s="175"/>
      <c r="M58" s="176" t="s">
        <v>11</v>
      </c>
      <c r="N58" s="177"/>
      <c r="O58" s="177"/>
      <c r="P58" s="178"/>
    </row>
    <row r="59" spans="1:17" ht="45" x14ac:dyDescent="0.2">
      <c r="A59" s="35" t="s">
        <v>13759</v>
      </c>
      <c r="B59" s="29"/>
      <c r="C59" s="29" t="s">
        <v>10</v>
      </c>
      <c r="D59" s="29" t="s">
        <v>9</v>
      </c>
      <c r="E59" s="30" t="s">
        <v>8</v>
      </c>
      <c r="F59" s="30" t="s">
        <v>7</v>
      </c>
      <c r="G59" s="30" t="s">
        <v>17151</v>
      </c>
      <c r="H59" s="30" t="s">
        <v>6</v>
      </c>
      <c r="I59" s="30" t="s">
        <v>5</v>
      </c>
      <c r="J59" s="30" t="s">
        <v>4</v>
      </c>
      <c r="K59" s="30" t="s">
        <v>3</v>
      </c>
      <c r="L59" s="30" t="s">
        <v>2</v>
      </c>
      <c r="M59" s="30"/>
      <c r="N59" s="29" t="s">
        <v>10</v>
      </c>
      <c r="O59" s="30" t="s">
        <v>4</v>
      </c>
      <c r="P59" s="53" t="s">
        <v>3</v>
      </c>
    </row>
    <row r="60" spans="1:17" x14ac:dyDescent="0.2">
      <c r="A60" s="36">
        <v>1</v>
      </c>
      <c r="B60" s="65" t="str">
        <f>IF(C60="","",VLOOKUP(C60,User_Nm_Table[],2,FALSE))</f>
        <v/>
      </c>
      <c r="C60" s="106"/>
      <c r="D60" s="31"/>
      <c r="E60" s="32"/>
      <c r="F60" s="33"/>
      <c r="G60" s="33"/>
      <c r="H60" s="26"/>
      <c r="I60" s="33"/>
      <c r="J60" s="34"/>
      <c r="K60" s="107"/>
      <c r="L60" s="108">
        <f t="shared" ref="L60:L69" si="0">K60-P60</f>
        <v>0</v>
      </c>
      <c r="M60" s="65" t="str">
        <f>IF(N60="","",VLOOKUP(N60,User_Nm_Table[],2,FALSE))</f>
        <v/>
      </c>
      <c r="N60" s="106"/>
      <c r="O60" s="34"/>
      <c r="P60" s="66"/>
    </row>
    <row r="61" spans="1:17" x14ac:dyDescent="0.2">
      <c r="A61" s="36">
        <v>2</v>
      </c>
      <c r="B61" s="65" t="str">
        <f>IF(C61="","",VLOOKUP(C61,User_Nm_Table[],2,FALSE))</f>
        <v/>
      </c>
      <c r="C61" s="106"/>
      <c r="D61" s="31"/>
      <c r="E61" s="32"/>
      <c r="F61" s="33"/>
      <c r="G61" s="33"/>
      <c r="H61" s="26"/>
      <c r="I61" s="33"/>
      <c r="J61" s="34"/>
      <c r="K61" s="107"/>
      <c r="L61" s="108">
        <f t="shared" si="0"/>
        <v>0</v>
      </c>
      <c r="M61" s="65" t="str">
        <f>IF(N61="","",VLOOKUP(N61,User_Nm_Table[],2,FALSE))</f>
        <v/>
      </c>
      <c r="N61" s="106"/>
      <c r="O61" s="34"/>
      <c r="P61" s="66"/>
    </row>
    <row r="62" spans="1:17" x14ac:dyDescent="0.2">
      <c r="A62" s="36">
        <v>3</v>
      </c>
      <c r="B62" s="65" t="str">
        <f>IF(C62="","",VLOOKUP(C62,User_Nm_Table[],2,FALSE))</f>
        <v/>
      </c>
      <c r="C62" s="106"/>
      <c r="D62" s="31"/>
      <c r="E62" s="32"/>
      <c r="F62" s="33"/>
      <c r="G62" s="33"/>
      <c r="H62" s="26"/>
      <c r="I62" s="33"/>
      <c r="J62" s="34"/>
      <c r="K62" s="107"/>
      <c r="L62" s="108">
        <f t="shared" si="0"/>
        <v>0</v>
      </c>
      <c r="M62" s="65" t="str">
        <f>IF(N62="","",VLOOKUP(N62,User_Nm_Table[],2,FALSE))</f>
        <v/>
      </c>
      <c r="N62" s="106"/>
      <c r="O62" s="34"/>
      <c r="P62" s="66"/>
    </row>
    <row r="63" spans="1:17" x14ac:dyDescent="0.2">
      <c r="A63" s="36">
        <v>4</v>
      </c>
      <c r="B63" s="65" t="str">
        <f>IF(C63="","",VLOOKUP(C63,User_Nm_Table[],2,FALSE))</f>
        <v/>
      </c>
      <c r="C63" s="106"/>
      <c r="D63" s="31"/>
      <c r="E63" s="32"/>
      <c r="F63" s="33"/>
      <c r="G63" s="33"/>
      <c r="H63" s="26"/>
      <c r="I63" s="33"/>
      <c r="J63" s="34"/>
      <c r="K63" s="107"/>
      <c r="L63" s="108">
        <f t="shared" si="0"/>
        <v>0</v>
      </c>
      <c r="M63" s="65" t="str">
        <f>IF(N63="","",VLOOKUP(N63,User_Nm_Table[],2,FALSE))</f>
        <v/>
      </c>
      <c r="N63" s="106"/>
      <c r="O63" s="34"/>
      <c r="P63" s="66"/>
    </row>
    <row r="64" spans="1:17" x14ac:dyDescent="0.2">
      <c r="A64" s="36">
        <v>5</v>
      </c>
      <c r="B64" s="65" t="str">
        <f>IF(C64="","",VLOOKUP(C64,User_Nm_Table[],2,FALSE))</f>
        <v/>
      </c>
      <c r="C64" s="106"/>
      <c r="D64" s="31"/>
      <c r="E64" s="32"/>
      <c r="F64" s="33"/>
      <c r="G64" s="33"/>
      <c r="H64" s="26"/>
      <c r="I64" s="33"/>
      <c r="J64" s="34"/>
      <c r="K64" s="107"/>
      <c r="L64" s="108">
        <f t="shared" si="0"/>
        <v>0</v>
      </c>
      <c r="M64" s="65" t="str">
        <f>IF(N64="","",VLOOKUP(N64,User_Nm_Table[],2,FALSE))</f>
        <v/>
      </c>
      <c r="N64" s="106"/>
      <c r="O64" s="34"/>
      <c r="P64" s="66"/>
    </row>
    <row r="65" spans="1:16" x14ac:dyDescent="0.2">
      <c r="A65" s="36">
        <v>6</v>
      </c>
      <c r="B65" s="65" t="str">
        <f>IF(C65="","",VLOOKUP(C65,User_Nm_Table[],2,FALSE))</f>
        <v/>
      </c>
      <c r="C65" s="106"/>
      <c r="D65" s="31"/>
      <c r="E65" s="32"/>
      <c r="F65" s="33"/>
      <c r="G65" s="33"/>
      <c r="H65" s="26"/>
      <c r="I65" s="33"/>
      <c r="J65" s="34"/>
      <c r="K65" s="107"/>
      <c r="L65" s="108">
        <f t="shared" si="0"/>
        <v>0</v>
      </c>
      <c r="M65" s="65" t="str">
        <f>IF(N65="","",VLOOKUP(N65,User_Nm_Table[],2,FALSE))</f>
        <v/>
      </c>
      <c r="N65" s="106"/>
      <c r="O65" s="34"/>
      <c r="P65" s="66"/>
    </row>
    <row r="66" spans="1:16" x14ac:dyDescent="0.2">
      <c r="A66" s="36">
        <v>7</v>
      </c>
      <c r="B66" s="65" t="str">
        <f>IF(C66="","",VLOOKUP(C66,User_Nm_Table[],2,FALSE))</f>
        <v/>
      </c>
      <c r="C66" s="106"/>
      <c r="D66" s="31"/>
      <c r="E66" s="32"/>
      <c r="F66" s="33"/>
      <c r="G66" s="33"/>
      <c r="H66" s="26"/>
      <c r="I66" s="33"/>
      <c r="J66" s="34"/>
      <c r="K66" s="107"/>
      <c r="L66" s="108">
        <f t="shared" si="0"/>
        <v>0</v>
      </c>
      <c r="M66" s="65" t="str">
        <f>IF(N66="","",VLOOKUP(N66,User_Nm_Table[],2,FALSE))</f>
        <v/>
      </c>
      <c r="N66" s="106"/>
      <c r="O66" s="34"/>
      <c r="P66" s="66"/>
    </row>
    <row r="67" spans="1:16" x14ac:dyDescent="0.2">
      <c r="A67" s="36">
        <v>8</v>
      </c>
      <c r="B67" s="65" t="str">
        <f>IF(C67="","",VLOOKUP(C67,User_Nm_Table[],2,FALSE))</f>
        <v/>
      </c>
      <c r="C67" s="106"/>
      <c r="D67" s="31"/>
      <c r="E67" s="32"/>
      <c r="F67" s="33"/>
      <c r="G67" s="33"/>
      <c r="H67" s="26"/>
      <c r="I67" s="33"/>
      <c r="J67" s="34"/>
      <c r="K67" s="107"/>
      <c r="L67" s="108">
        <f t="shared" si="0"/>
        <v>0</v>
      </c>
      <c r="M67" s="65" t="str">
        <f>IF(N67="","",VLOOKUP(N67,User_Nm_Table[],2,FALSE))</f>
        <v/>
      </c>
      <c r="N67" s="106"/>
      <c r="O67" s="34"/>
      <c r="P67" s="66"/>
    </row>
    <row r="68" spans="1:16" x14ac:dyDescent="0.2">
      <c r="A68" s="36">
        <v>9</v>
      </c>
      <c r="B68" s="65" t="str">
        <f>IF(C68="","",VLOOKUP(C68,User_Nm_Table[],2,FALSE))</f>
        <v/>
      </c>
      <c r="C68" s="106"/>
      <c r="D68" s="31"/>
      <c r="E68" s="32"/>
      <c r="F68" s="33"/>
      <c r="G68" s="33"/>
      <c r="H68" s="26"/>
      <c r="I68" s="33"/>
      <c r="J68" s="34"/>
      <c r="K68" s="107"/>
      <c r="L68" s="108">
        <f t="shared" si="0"/>
        <v>0</v>
      </c>
      <c r="M68" s="65" t="str">
        <f>IF(N68="","",VLOOKUP(N68,User_Nm_Table[],2,FALSE))</f>
        <v/>
      </c>
      <c r="N68" s="106"/>
      <c r="O68" s="34"/>
      <c r="P68" s="66"/>
    </row>
    <row r="69" spans="1:16" ht="12" thickBot="1" x14ac:dyDescent="0.25">
      <c r="A69" s="37">
        <v>10</v>
      </c>
      <c r="B69" s="90" t="str">
        <f>IF(C69="","",VLOOKUP(C69,User_Nm_Table[],2,FALSE))</f>
        <v/>
      </c>
      <c r="C69" s="109"/>
      <c r="D69" s="39"/>
      <c r="E69" s="40"/>
      <c r="F69" s="41"/>
      <c r="G69" s="41"/>
      <c r="H69" s="38"/>
      <c r="I69" s="41"/>
      <c r="J69" s="42"/>
      <c r="K69" s="110"/>
      <c r="L69" s="111">
        <f t="shared" si="0"/>
        <v>0</v>
      </c>
      <c r="M69" s="90" t="str">
        <f>IF(N69="","",VLOOKUP(N69,User_Nm_Table[],2,FALSE))</f>
        <v/>
      </c>
      <c r="N69" s="109"/>
      <c r="O69" s="42"/>
      <c r="P69" s="67"/>
    </row>
  </sheetData>
  <sheetProtection algorithmName="SHA-512" hashValue="oTzjX9Bk3NMviLl+4JpS4o6h0Z5AsrX+z0uorzk4985saoY12xUpL8aTzXPfp5KcjaF7g/0+ezHtjtjRXuQE9A==" saltValue="bdZoOqeALak0ljZfoy1EaA==" spinCount="100000" sheet="1" selectLockedCells="1"/>
  <mergeCells count="49">
    <mergeCell ref="A58:L58"/>
    <mergeCell ref="M58:P58"/>
    <mergeCell ref="A46:B46"/>
    <mergeCell ref="A47:B47"/>
    <mergeCell ref="A48:B48"/>
    <mergeCell ref="A49:B49"/>
    <mergeCell ref="A50:B50"/>
    <mergeCell ref="A51:B51"/>
    <mergeCell ref="A52:B52"/>
    <mergeCell ref="A53:B53"/>
    <mergeCell ref="A54:B54"/>
    <mergeCell ref="A55:B55"/>
    <mergeCell ref="A57:P57"/>
    <mergeCell ref="A45:B45"/>
    <mergeCell ref="A28:B28"/>
    <mergeCell ref="A30:K30"/>
    <mergeCell ref="C31:D31"/>
    <mergeCell ref="E35:H35"/>
    <mergeCell ref="E36:H36"/>
    <mergeCell ref="E37:H37"/>
    <mergeCell ref="E38:H38"/>
    <mergeCell ref="E39:H39"/>
    <mergeCell ref="E40:H40"/>
    <mergeCell ref="A43:C43"/>
    <mergeCell ref="A44:B44"/>
    <mergeCell ref="A27:B27"/>
    <mergeCell ref="B14:D14"/>
    <mergeCell ref="A16:J16"/>
    <mergeCell ref="A17:G17"/>
    <mergeCell ref="B18:G18"/>
    <mergeCell ref="B19:G19"/>
    <mergeCell ref="B20:G20"/>
    <mergeCell ref="B21:G21"/>
    <mergeCell ref="A23:D23"/>
    <mergeCell ref="A24:B24"/>
    <mergeCell ref="A25:B25"/>
    <mergeCell ref="A26:B26"/>
    <mergeCell ref="B13:D13"/>
    <mergeCell ref="A1:G1"/>
    <mergeCell ref="C2:G2"/>
    <mergeCell ref="B3:G3"/>
    <mergeCell ref="B4:G4"/>
    <mergeCell ref="B5:G5"/>
    <mergeCell ref="C6:G6"/>
    <mergeCell ref="C7:G7"/>
    <mergeCell ref="B8:G8"/>
    <mergeCell ref="C9:G9"/>
    <mergeCell ref="A11:D11"/>
    <mergeCell ref="C12:D12"/>
  </mergeCells>
  <dataValidations count="12">
    <dataValidation type="list" showInputMessage="1" showErrorMessage="1"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C31 C60:C69 C6 C12 N60:N69 C2" xr:uid="{00000000-0002-0000-0600-000000000000}">
      <formula1>USER_NM</formula1>
    </dataValidation>
    <dataValidation type="list" allowBlank="1" showInputMessage="1" showErrorMessage="1" sqref="A25:A28" xr:uid="{00000000-0002-0000-0600-000001000000}">
      <formula1>INDIRECT("Admixtures[Admixtures]")</formula1>
    </dataValidation>
    <dataValidation type="list" allowBlank="1" showInputMessage="1" showErrorMessage="1" sqref="B13" xr:uid="{00000000-0002-0000-0600-000003000000}">
      <formula1>INDIRECT("Delivery_Method[Delivery_Method]")</formula1>
    </dataValidation>
    <dataValidation type="list" allowBlank="1" showInputMessage="1" showErrorMessage="1" errorTitle="Please Select the Geog Area" error="To retry, click the Retry button, press the Esc button, and then select from the dropdown list.  The Cancel button will clear the field._x000a__x000a_Please select the Geographic Area." promptTitle="Please Select the Geog Area" prompt="This is the location of the sample." sqref="C9" xr:uid="{00000000-0002-0000-0600-000004000000}">
      <formula1>Geographic_Area</formula1>
    </dataValidation>
    <dataValidation type="list" showInputMessage="1" showErrorMessage="1" errorTitle="Select Sample Record P/S" error="To retry, click the Retry button, press the Esc button, and then select from the dropdown list.  The Cancel button will clear the field._x000a__x000a_Please select the Sample Record P/S." promptTitle="Please enter the P/S" prompt="This is the source that will be used on the sample record." sqref="C7" xr:uid="{00000000-0002-0000-0600-000005000000}">
      <formula1>Code_And_Name</formula1>
    </dataValidation>
    <dataValidation type="date" operator="greaterThan" allowBlank="1" showErrorMessage="1" error="Please enter a valid date." sqref="B3:B4" xr:uid="{00000000-0002-0000-0600-000006000000}">
      <formula1>18264</formula1>
    </dataValidation>
    <dataValidation type="textLength" allowBlank="1" showErrorMessage="1" error="Sample ID is less than or greater than 12 characters" promptTitle="Sample ID" prompt="Input the 12 character sample ID." sqref="B5" xr:uid="{00000000-0002-0000-0600-000007000000}">
      <formula1>12</formula1>
      <formula2>12</formula2>
    </dataValidation>
    <dataValidation allowBlank="1" sqref="I60:I69" xr:uid="{00000000-0002-0000-0600-000008000000}"/>
    <dataValidation type="list" allowBlank="1" showInputMessage="1" showErrorMessage="1" error="To retry, click the Retry button, press the Esc button, and then select from the dropdown list.  The Cancel button will clear the field." promptTitle="Sample Location" prompt="Select if the sample was before or after the paver." sqref="E60:E69" xr:uid="{00000000-0002-0000-0600-000009000000}">
      <formula1>INDIRECT("Sample_Location[Sample Location]")</formula1>
    </dataValidation>
    <dataValidation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F60:G69" xr:uid="{00000000-0002-0000-0600-00000A000000}"/>
    <dataValidation type="list" allowBlank="1" showInputMessage="1" showErrorMessage="1" error="To retry, click the Retry button, press the Esc button, and then select from the dropdown list.  The Cancel button will clear the field." promptTitle="Offset Direction" prompt="Select the offset direction" sqref="H60:H69" xr:uid="{00000000-0002-0000-0600-00000B000000}">
      <formula1>"LEFT,CENTER,RIGHT"</formula1>
    </dataValidation>
    <dataValidation type="list" allowBlank="1" showInputMessage="1" showErrorMessage="1" sqref="B18:G21" xr:uid="{6F33EA40-D8BB-4949-B3C5-A0F91BB8F952}">
      <formula1>INDIRECT("Table_AggPits_1[Source]")</formula1>
    </dataValidation>
  </dataValidations>
  <printOptions horizontalCentered="1" verticalCentered="1"/>
  <pageMargins left="0.25" right="0.25" top="0.3" bottom="0" header="0" footer="0"/>
  <pageSetup scale="97"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C000000}">
          <x14:formula1>
            <xm:f>'https://sharepoint.nebraska.gov/ndot/BTSDprojects/AWProject/Documents/Materials/QAQC-Portland Cement Concrete Update/[PCC Proportions.xlsx]Sheet2'!#REF!</xm:f>
          </x14:formula1>
          <xm:sqref>A29:F29</xm:sqref>
        </x14:dataValidation>
        <x14:dataValidation type="list" showInputMessage="1" showErrorMessage="1" errorTitle="Select Sample Record Prod Nm" error="To retry, click the Retry button, press the Esc button, and then select from the dropdown list.  The Cancel button will clear the field._x000a__x000a_Please select the Prod Nm." promptTitle="Please enter the Prod Nm" prompt="This is the type of concrete." xr:uid="{00000000-0002-0000-0600-00000D000000}">
          <x14:formula1>
            <xm:f>Tables!$N$1:$N$25</xm:f>
          </x14:formula1>
          <xm:sqref>B8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T69"/>
  <sheetViews>
    <sheetView showGridLines="0" showZeros="0" zoomScaleNormal="100" workbookViewId="0">
      <selection activeCell="C2" sqref="C2:G2"/>
    </sheetView>
  </sheetViews>
  <sheetFormatPr defaultColWidth="9.140625" defaultRowHeight="11.25" x14ac:dyDescent="0.2"/>
  <cols>
    <col min="1" max="1" width="19.140625" style="27" bestFit="1" customWidth="1"/>
    <col min="2" max="2" width="15" style="27" bestFit="1" customWidth="1"/>
    <col min="3" max="3" width="14.28515625" style="27" bestFit="1" customWidth="1"/>
    <col min="4" max="4" width="8.7109375" style="27" bestFit="1" customWidth="1"/>
    <col min="5" max="5" width="7" style="27" bestFit="1" customWidth="1"/>
    <col min="6" max="6" width="7.140625" style="27" bestFit="1" customWidth="1"/>
    <col min="7" max="7" width="6.7109375" style="27" bestFit="1" customWidth="1"/>
    <col min="8" max="8" width="11.85546875" style="27" bestFit="1" customWidth="1"/>
    <col min="9" max="9" width="9.42578125" style="27" bestFit="1" customWidth="1"/>
    <col min="10" max="10" width="8.140625" style="27" bestFit="1" customWidth="1"/>
    <col min="11" max="11" width="8.42578125" style="27" bestFit="1" customWidth="1"/>
    <col min="12" max="12" width="8.7109375" style="27" bestFit="1" customWidth="1"/>
    <col min="13" max="13" width="8.140625" style="27" bestFit="1" customWidth="1"/>
    <col min="14" max="14" width="7.42578125" style="27" bestFit="1" customWidth="1"/>
    <col min="15" max="15" width="3.5703125" style="27" bestFit="1" customWidth="1"/>
    <col min="16" max="16" width="8.7109375" style="27" bestFit="1" customWidth="1"/>
    <col min="17" max="17" width="9.140625" style="27"/>
    <col min="18" max="18" width="7.85546875" style="27" bestFit="1" customWidth="1"/>
    <col min="19" max="16384" width="9.140625" style="27"/>
  </cols>
  <sheetData>
    <row r="1" spans="1:18" x14ac:dyDescent="0.2">
      <c r="A1" s="192" t="s">
        <v>14318</v>
      </c>
      <c r="B1" s="193"/>
      <c r="C1" s="193"/>
      <c r="D1" s="193"/>
      <c r="E1" s="193"/>
      <c r="F1" s="193"/>
      <c r="G1" s="194"/>
    </row>
    <row r="2" spans="1:18" x14ac:dyDescent="0.2">
      <c r="A2" s="48" t="s">
        <v>13758</v>
      </c>
      <c r="B2" s="65">
        <f>IF(ISBLANK('8'!C2),,VLOOKUP('8'!C2,User_Nm_Table[],2,FALSE))</f>
        <v>0</v>
      </c>
      <c r="C2" s="214"/>
      <c r="D2" s="215"/>
      <c r="E2" s="215"/>
      <c r="F2" s="215"/>
      <c r="G2" s="216"/>
      <c r="H2" s="19"/>
      <c r="I2" s="19"/>
      <c r="J2" s="19"/>
      <c r="K2" s="19"/>
      <c r="L2" s="19"/>
      <c r="M2" s="19"/>
      <c r="N2" s="19"/>
      <c r="O2" s="19"/>
      <c r="P2" s="19"/>
    </row>
    <row r="3" spans="1:18" x14ac:dyDescent="0.2">
      <c r="A3" s="48" t="s">
        <v>13760</v>
      </c>
      <c r="B3" s="208"/>
      <c r="C3" s="208"/>
      <c r="D3" s="208"/>
      <c r="E3" s="208"/>
      <c r="F3" s="208"/>
      <c r="G3" s="209"/>
      <c r="H3" s="19"/>
      <c r="I3" s="19"/>
      <c r="J3" s="19"/>
      <c r="K3" s="19"/>
      <c r="L3" s="19"/>
      <c r="M3" s="19"/>
      <c r="N3" s="19"/>
      <c r="O3" s="19"/>
      <c r="P3" s="19"/>
    </row>
    <row r="4" spans="1:18" x14ac:dyDescent="0.2">
      <c r="A4" s="48" t="s">
        <v>14320</v>
      </c>
      <c r="B4" s="210">
        <f ca="1">TODAY()</f>
        <v>44386</v>
      </c>
      <c r="C4" s="210"/>
      <c r="D4" s="210"/>
      <c r="E4" s="210"/>
      <c r="F4" s="210"/>
      <c r="G4" s="211"/>
      <c r="H4" s="19"/>
      <c r="I4" s="19"/>
      <c r="J4" s="19"/>
      <c r="K4" s="19"/>
      <c r="L4" s="19"/>
      <c r="M4" s="19"/>
      <c r="N4" s="19"/>
      <c r="O4" s="19"/>
      <c r="P4" s="19"/>
    </row>
    <row r="5" spans="1:18" x14ac:dyDescent="0.2">
      <c r="A5" s="48" t="s">
        <v>17149</v>
      </c>
      <c r="B5" s="202"/>
      <c r="C5" s="202"/>
      <c r="D5" s="202"/>
      <c r="E5" s="202"/>
      <c r="F5" s="202"/>
      <c r="G5" s="203"/>
      <c r="H5" s="19"/>
      <c r="I5" s="19"/>
      <c r="J5" s="19"/>
      <c r="K5" s="19"/>
      <c r="L5" s="19"/>
      <c r="M5" s="19"/>
      <c r="N5" s="19"/>
      <c r="O5" s="19"/>
      <c r="P5" s="19"/>
    </row>
    <row r="6" spans="1:18" x14ac:dyDescent="0.2">
      <c r="A6" s="48" t="s">
        <v>13761</v>
      </c>
      <c r="B6" s="65" t="str">
        <f>IF(C6="","",VLOOKUP(C6,User_Nm_Table[],2,FALSE))</f>
        <v/>
      </c>
      <c r="C6" s="204"/>
      <c r="D6" s="204"/>
      <c r="E6" s="204"/>
      <c r="F6" s="204"/>
      <c r="G6" s="205"/>
      <c r="H6" s="19"/>
      <c r="I6" s="19"/>
      <c r="J6" s="19"/>
      <c r="K6" s="19"/>
      <c r="L6" s="19"/>
      <c r="M6" s="19"/>
      <c r="N6" s="19"/>
      <c r="O6" s="19"/>
      <c r="P6" s="19"/>
    </row>
    <row r="7" spans="1:18" x14ac:dyDescent="0.2">
      <c r="A7" s="48" t="s">
        <v>13762</v>
      </c>
      <c r="B7" s="65" t="str">
        <f>IF(C7="","",VLOOKUP('8'!C7,Table_tbl_ProdcrSupp[],2,FALSE))</f>
        <v/>
      </c>
      <c r="C7" s="204"/>
      <c r="D7" s="204"/>
      <c r="E7" s="204"/>
      <c r="F7" s="204"/>
      <c r="G7" s="205"/>
      <c r="H7" s="19"/>
      <c r="I7" s="19"/>
      <c r="J7" s="19"/>
      <c r="K7" s="19"/>
      <c r="L7" s="19"/>
      <c r="M7" s="19"/>
      <c r="N7" s="19"/>
      <c r="O7" s="19"/>
      <c r="P7" s="19"/>
    </row>
    <row r="8" spans="1:18" x14ac:dyDescent="0.2">
      <c r="A8" s="48" t="s">
        <v>13763</v>
      </c>
      <c r="B8" s="204"/>
      <c r="C8" s="204"/>
      <c r="D8" s="204"/>
      <c r="E8" s="204"/>
      <c r="F8" s="204"/>
      <c r="G8" s="205"/>
      <c r="H8" s="19"/>
      <c r="I8" s="19"/>
      <c r="J8" s="19"/>
      <c r="K8" s="19"/>
      <c r="L8" s="19"/>
      <c r="M8" s="19"/>
      <c r="N8" s="19"/>
      <c r="O8" s="19"/>
      <c r="P8" s="19"/>
    </row>
    <row r="9" spans="1:18" ht="12" thickBot="1" x14ac:dyDescent="0.25">
      <c r="A9" s="49" t="s">
        <v>13764</v>
      </c>
      <c r="B9" s="90" t="str">
        <f>IF(C7="","",VLOOKUP(C9,Table_tbl_GeogArea[],2,FALSE))</f>
        <v/>
      </c>
      <c r="C9" s="212"/>
      <c r="D9" s="212"/>
      <c r="E9" s="212"/>
      <c r="F9" s="212"/>
      <c r="G9" s="213"/>
      <c r="H9" s="19"/>
      <c r="I9" s="19"/>
      <c r="J9" s="19"/>
      <c r="K9" s="19"/>
      <c r="L9" s="19"/>
      <c r="M9" s="19"/>
      <c r="N9" s="19"/>
      <c r="O9" s="19"/>
      <c r="P9" s="19"/>
    </row>
    <row r="10" spans="1:18" ht="12" thickBot="1" x14ac:dyDescent="0.25">
      <c r="C10" s="19"/>
      <c r="D10" s="19"/>
      <c r="E10" s="19"/>
      <c r="F10" s="19"/>
      <c r="G10" s="19"/>
      <c r="H10" s="19"/>
      <c r="I10" s="19"/>
      <c r="J10" s="19"/>
      <c r="K10" s="19"/>
      <c r="L10" s="19"/>
      <c r="M10" s="19"/>
      <c r="N10" s="19"/>
      <c r="O10" s="19"/>
      <c r="P10" s="19"/>
      <c r="Q10" s="19"/>
    </row>
    <row r="11" spans="1:18" s="23" customFormat="1" x14ac:dyDescent="0.2">
      <c r="A11" s="192" t="s">
        <v>14313</v>
      </c>
      <c r="B11" s="193"/>
      <c r="C11" s="193"/>
      <c r="D11" s="194"/>
      <c r="E11" s="19"/>
      <c r="F11" s="19"/>
      <c r="G11" s="19"/>
      <c r="H11" s="19"/>
      <c r="I11" s="19"/>
      <c r="J11" s="19"/>
      <c r="K11" s="19"/>
      <c r="L11" s="19"/>
      <c r="M11" s="19"/>
      <c r="N11" s="19"/>
      <c r="O11" s="19"/>
      <c r="P11" s="19"/>
      <c r="Q11" s="19"/>
    </row>
    <row r="12" spans="1:18" s="23" customFormat="1" ht="22.5" x14ac:dyDescent="0.2">
      <c r="A12" s="20" t="s">
        <v>14319</v>
      </c>
      <c r="B12" s="65" t="str">
        <f>IF(C12="","",VLOOKUP(C12,User_Nm_Table[],2,FALSE))</f>
        <v/>
      </c>
      <c r="C12" s="204"/>
      <c r="D12" s="205"/>
      <c r="E12" s="19"/>
      <c r="F12" s="19"/>
      <c r="G12" s="19"/>
      <c r="H12" s="19"/>
      <c r="I12" s="19"/>
      <c r="J12" s="19"/>
      <c r="K12" s="19"/>
      <c r="L12" s="19"/>
      <c r="M12" s="19"/>
      <c r="N12" s="19"/>
      <c r="O12" s="19"/>
      <c r="P12" s="19"/>
      <c r="Q12" s="19"/>
      <c r="R12" s="19"/>
    </row>
    <row r="13" spans="1:18" s="23" customFormat="1" x14ac:dyDescent="0.2">
      <c r="A13" s="20" t="s">
        <v>13791</v>
      </c>
      <c r="B13" s="206"/>
      <c r="C13" s="206"/>
      <c r="D13" s="207"/>
      <c r="E13" s="19"/>
      <c r="F13" s="19"/>
      <c r="G13" s="19"/>
      <c r="H13" s="19"/>
      <c r="I13" s="19"/>
      <c r="J13" s="19"/>
      <c r="K13" s="19"/>
      <c r="L13" s="19"/>
      <c r="M13" s="19"/>
      <c r="N13" s="19"/>
      <c r="O13" s="19"/>
      <c r="P13" s="19"/>
      <c r="Q13" s="19"/>
      <c r="R13" s="19"/>
    </row>
    <row r="14" spans="1:18" s="23" customFormat="1" ht="12" thickBot="1" x14ac:dyDescent="0.25">
      <c r="A14" s="57" t="s">
        <v>13790</v>
      </c>
      <c r="B14" s="200"/>
      <c r="C14" s="200"/>
      <c r="D14" s="201"/>
      <c r="E14" s="19"/>
      <c r="F14" s="19"/>
      <c r="G14" s="19"/>
      <c r="H14" s="19"/>
      <c r="I14" s="19"/>
      <c r="J14" s="19"/>
      <c r="K14" s="19"/>
      <c r="L14" s="19"/>
      <c r="M14" s="19"/>
      <c r="N14" s="19"/>
      <c r="O14" s="19"/>
      <c r="P14" s="19"/>
      <c r="Q14" s="19"/>
      <c r="R14" s="19"/>
    </row>
    <row r="15" spans="1:18" s="23" customFormat="1" ht="12" thickBot="1" x14ac:dyDescent="0.25">
      <c r="A15" s="11"/>
      <c r="B15" s="11"/>
      <c r="C15" s="19"/>
      <c r="D15" s="19"/>
      <c r="E15" s="19"/>
      <c r="F15" s="19"/>
      <c r="G15" s="19"/>
      <c r="H15" s="19"/>
      <c r="I15" s="19"/>
      <c r="J15" s="19"/>
      <c r="K15" s="19"/>
      <c r="L15" s="19"/>
      <c r="M15" s="19"/>
      <c r="N15" s="19"/>
      <c r="O15" s="19"/>
      <c r="P15" s="19"/>
      <c r="Q15" s="19"/>
    </row>
    <row r="16" spans="1:18" s="23" customFormat="1" x14ac:dyDescent="0.2">
      <c r="A16" s="192" t="s">
        <v>13789</v>
      </c>
      <c r="B16" s="193"/>
      <c r="C16" s="193"/>
      <c r="D16" s="193"/>
      <c r="E16" s="193"/>
      <c r="F16" s="193"/>
      <c r="G16" s="193"/>
      <c r="H16" s="193"/>
      <c r="I16" s="193"/>
      <c r="J16" s="194"/>
      <c r="K16" s="19"/>
      <c r="L16" s="19"/>
      <c r="M16" s="19"/>
      <c r="N16" s="19"/>
      <c r="O16" s="19"/>
      <c r="P16" s="19"/>
      <c r="Q16" s="19"/>
    </row>
    <row r="17" spans="1:19" s="23" customFormat="1" ht="22.5" x14ac:dyDescent="0.2">
      <c r="A17" s="195" t="s">
        <v>13788</v>
      </c>
      <c r="B17" s="196"/>
      <c r="C17" s="196"/>
      <c r="D17" s="196"/>
      <c r="E17" s="196"/>
      <c r="F17" s="196"/>
      <c r="G17" s="196"/>
      <c r="H17" s="91" t="s">
        <v>14388</v>
      </c>
      <c r="I17" s="91" t="s">
        <v>14386</v>
      </c>
      <c r="J17" s="102" t="s">
        <v>14387</v>
      </c>
      <c r="K17" s="19"/>
      <c r="L17" s="19"/>
      <c r="M17" s="19"/>
      <c r="N17" s="19"/>
      <c r="O17" s="19"/>
      <c r="P17" s="19"/>
      <c r="Q17" s="19"/>
      <c r="R17" s="19"/>
      <c r="S17" s="19"/>
    </row>
    <row r="18" spans="1:19" s="23" customFormat="1" ht="11.25" customHeight="1" x14ac:dyDescent="0.2">
      <c r="A18" s="99" t="str">
        <f>IF(B18="","",VLOOKUP($B18,Table_AggPits_1[],5,FALSE))</f>
        <v/>
      </c>
      <c r="B18" s="197"/>
      <c r="C18" s="198"/>
      <c r="D18" s="198"/>
      <c r="E18" s="198"/>
      <c r="F18" s="198"/>
      <c r="G18" s="199"/>
      <c r="H18" s="100"/>
      <c r="I18" s="51"/>
      <c r="J18" s="112"/>
      <c r="K18" s="19"/>
      <c r="L18" s="19"/>
      <c r="M18" s="19"/>
      <c r="N18" s="19"/>
      <c r="O18" s="19"/>
      <c r="P18" s="19"/>
      <c r="Q18" s="19"/>
      <c r="R18" s="19"/>
      <c r="S18" s="19"/>
    </row>
    <row r="19" spans="1:19" s="23" customFormat="1" ht="11.25" customHeight="1" x14ac:dyDescent="0.2">
      <c r="A19" s="99" t="str">
        <f>IF(B19="","",VLOOKUP($B19,Table_AggPits_1[],5,FALSE))</f>
        <v/>
      </c>
      <c r="B19" s="197"/>
      <c r="C19" s="198"/>
      <c r="D19" s="198"/>
      <c r="E19" s="198"/>
      <c r="F19" s="198"/>
      <c r="G19" s="199"/>
      <c r="H19" s="100"/>
      <c r="I19" s="51"/>
      <c r="J19" s="112"/>
      <c r="K19" s="19"/>
      <c r="L19" s="19"/>
      <c r="M19" s="19"/>
      <c r="N19" s="19"/>
      <c r="O19" s="19"/>
      <c r="P19" s="19"/>
      <c r="Q19" s="19"/>
      <c r="R19" s="19"/>
      <c r="S19" s="19"/>
    </row>
    <row r="20" spans="1:19" s="23" customFormat="1" ht="11.25" customHeight="1" x14ac:dyDescent="0.2">
      <c r="A20" s="99" t="str">
        <f>IF(B20="","",VLOOKUP($B20,Table_AggPits_1[],5,FALSE))</f>
        <v/>
      </c>
      <c r="B20" s="197"/>
      <c r="C20" s="198"/>
      <c r="D20" s="198"/>
      <c r="E20" s="198"/>
      <c r="F20" s="198"/>
      <c r="G20" s="199"/>
      <c r="H20" s="100"/>
      <c r="I20" s="51"/>
      <c r="J20" s="112"/>
      <c r="K20" s="19"/>
      <c r="L20" s="19"/>
      <c r="M20" s="19"/>
      <c r="N20" s="19"/>
      <c r="O20" s="19"/>
      <c r="P20" s="19"/>
      <c r="Q20" s="19"/>
      <c r="R20" s="19"/>
      <c r="S20" s="19"/>
    </row>
    <row r="21" spans="1:19" s="23" customFormat="1" ht="12" customHeight="1" thickBot="1" x14ac:dyDescent="0.25">
      <c r="A21" s="99" t="str">
        <f>IF(B21="","",VLOOKUP($B21,Table_AggPits_1[],5,FALSE))</f>
        <v/>
      </c>
      <c r="B21" s="197"/>
      <c r="C21" s="198"/>
      <c r="D21" s="198"/>
      <c r="E21" s="198"/>
      <c r="F21" s="198"/>
      <c r="G21" s="199"/>
      <c r="H21" s="101"/>
      <c r="I21" s="52"/>
      <c r="J21" s="113"/>
      <c r="K21" s="19"/>
      <c r="L21" s="19"/>
      <c r="M21" s="19"/>
      <c r="N21" s="19"/>
      <c r="O21" s="19"/>
      <c r="P21" s="19"/>
      <c r="Q21" s="19"/>
      <c r="R21" s="19"/>
      <c r="S21" s="19"/>
    </row>
    <row r="22" spans="1:19" s="23" customFormat="1" ht="12" thickBot="1" x14ac:dyDescent="0.25">
      <c r="A22" s="12"/>
      <c r="B22" s="12"/>
      <c r="C22" s="12"/>
      <c r="D22" s="12"/>
      <c r="E22" s="11"/>
      <c r="F22" s="11"/>
      <c r="G22" s="13"/>
      <c r="H22" s="13"/>
      <c r="I22" s="19"/>
      <c r="J22" s="19"/>
      <c r="K22" s="19"/>
      <c r="L22" s="19"/>
      <c r="M22" s="19"/>
      <c r="N22" s="19"/>
      <c r="O22" s="19"/>
      <c r="P22" s="19"/>
      <c r="Q22" s="19"/>
    </row>
    <row r="23" spans="1:19" s="23" customFormat="1" x14ac:dyDescent="0.2">
      <c r="A23" s="180" t="s">
        <v>13785</v>
      </c>
      <c r="B23" s="181"/>
      <c r="C23" s="181"/>
      <c r="D23" s="182"/>
      <c r="E23" s="19"/>
      <c r="F23" s="19"/>
      <c r="G23" s="19"/>
      <c r="H23" s="19"/>
      <c r="I23" s="19"/>
      <c r="J23" s="19"/>
      <c r="K23" s="19"/>
      <c r="L23" s="19"/>
      <c r="M23" s="19"/>
      <c r="N23" s="19"/>
      <c r="O23" s="19"/>
      <c r="P23" s="19"/>
      <c r="Q23" s="19"/>
    </row>
    <row r="24" spans="1:19" s="23" customFormat="1" x14ac:dyDescent="0.2">
      <c r="A24" s="195" t="s">
        <v>14311</v>
      </c>
      <c r="B24" s="196"/>
      <c r="C24" s="50" t="s">
        <v>14312</v>
      </c>
      <c r="D24" s="45" t="s">
        <v>13784</v>
      </c>
      <c r="E24" s="14"/>
      <c r="F24" s="14"/>
      <c r="G24" s="14"/>
      <c r="H24" s="11"/>
      <c r="I24" s="11"/>
      <c r="J24" s="19"/>
      <c r="K24" s="19"/>
      <c r="L24" s="19"/>
      <c r="M24" s="19"/>
      <c r="N24" s="19"/>
      <c r="O24" s="19"/>
      <c r="P24" s="19"/>
      <c r="Q24" s="19"/>
      <c r="R24" s="19"/>
    </row>
    <row r="25" spans="1:19" s="23" customFormat="1" x14ac:dyDescent="0.2">
      <c r="A25" s="185"/>
      <c r="B25" s="186"/>
      <c r="C25" s="18"/>
      <c r="D25" s="22"/>
      <c r="E25" s="11"/>
      <c r="F25" s="11"/>
      <c r="G25" s="11"/>
      <c r="H25" s="11"/>
      <c r="I25" s="11"/>
      <c r="J25" s="19"/>
      <c r="K25" s="19"/>
      <c r="L25" s="19"/>
      <c r="M25" s="19"/>
      <c r="N25" s="19"/>
      <c r="O25" s="19"/>
      <c r="P25" s="19"/>
      <c r="Q25" s="19"/>
      <c r="R25" s="19"/>
    </row>
    <row r="26" spans="1:19" s="23" customFormat="1" x14ac:dyDescent="0.2">
      <c r="A26" s="185"/>
      <c r="B26" s="186"/>
      <c r="C26" s="18"/>
      <c r="D26" s="22"/>
      <c r="E26" s="11"/>
      <c r="F26" s="11"/>
      <c r="G26" s="11"/>
      <c r="H26" s="11"/>
      <c r="I26" s="11"/>
      <c r="J26" s="19"/>
      <c r="K26" s="19"/>
      <c r="L26" s="19"/>
      <c r="M26" s="19"/>
      <c r="N26" s="19"/>
      <c r="O26" s="19"/>
      <c r="P26" s="19"/>
      <c r="Q26" s="19"/>
      <c r="R26" s="19"/>
    </row>
    <row r="27" spans="1:19" s="23" customFormat="1" x14ac:dyDescent="0.2">
      <c r="A27" s="185"/>
      <c r="B27" s="186"/>
      <c r="C27" s="18"/>
      <c r="D27" s="22"/>
      <c r="E27" s="11"/>
      <c r="F27" s="11"/>
      <c r="G27" s="11"/>
      <c r="H27" s="11"/>
      <c r="I27" s="11"/>
      <c r="J27" s="19"/>
      <c r="K27" s="19"/>
      <c r="L27" s="19"/>
      <c r="M27" s="19"/>
      <c r="N27" s="19"/>
      <c r="O27" s="19"/>
      <c r="P27" s="19"/>
      <c r="Q27" s="19"/>
      <c r="R27" s="19"/>
    </row>
    <row r="28" spans="1:19" s="23" customFormat="1" ht="12" thickBot="1" x14ac:dyDescent="0.25">
      <c r="A28" s="187"/>
      <c r="B28" s="188"/>
      <c r="C28" s="46"/>
      <c r="D28" s="47"/>
      <c r="E28" s="11"/>
      <c r="F28" s="11"/>
      <c r="G28" s="11"/>
      <c r="H28" s="11"/>
      <c r="I28" s="11"/>
      <c r="J28" s="19"/>
      <c r="K28" s="19"/>
      <c r="L28" s="19"/>
      <c r="M28" s="19"/>
      <c r="N28" s="19"/>
      <c r="O28" s="19"/>
      <c r="P28" s="19"/>
      <c r="Q28" s="19"/>
      <c r="R28" s="19"/>
    </row>
    <row r="29" spans="1:19" s="23" customFormat="1" ht="12" thickBot="1" x14ac:dyDescent="0.25">
      <c r="A29" s="12"/>
      <c r="B29" s="12"/>
      <c r="C29" s="12"/>
      <c r="D29" s="12"/>
      <c r="E29" s="12"/>
      <c r="F29" s="12"/>
      <c r="G29" s="11"/>
      <c r="H29" s="11"/>
      <c r="I29" s="19"/>
      <c r="J29" s="19"/>
      <c r="K29" s="19"/>
      <c r="L29" s="19"/>
      <c r="M29" s="19"/>
      <c r="N29" s="19"/>
      <c r="O29" s="19"/>
      <c r="P29" s="19"/>
      <c r="Q29" s="19"/>
    </row>
    <row r="30" spans="1:19" s="23" customFormat="1" x14ac:dyDescent="0.2">
      <c r="A30" s="180" t="s">
        <v>13816</v>
      </c>
      <c r="B30" s="181"/>
      <c r="C30" s="181"/>
      <c r="D30" s="181"/>
      <c r="E30" s="181"/>
      <c r="F30" s="181"/>
      <c r="G30" s="181"/>
      <c r="H30" s="181"/>
      <c r="I30" s="181"/>
      <c r="J30" s="181"/>
      <c r="K30" s="182"/>
      <c r="L30" s="19"/>
      <c r="M30" s="19"/>
      <c r="N30" s="19"/>
      <c r="O30" s="19"/>
      <c r="P30" s="19"/>
      <c r="Q30" s="19"/>
    </row>
    <row r="31" spans="1:19" s="23" customFormat="1" x14ac:dyDescent="0.2">
      <c r="A31" s="54" t="s">
        <v>10</v>
      </c>
      <c r="B31" s="105" t="str">
        <f>IF(C31="","",VLOOKUP(C31,User_Nm_Table[],2,FALSE))</f>
        <v/>
      </c>
      <c r="C31" s="189"/>
      <c r="D31" s="190"/>
      <c r="K31" s="55"/>
      <c r="L31" s="19"/>
      <c r="M31" s="19"/>
      <c r="N31" s="19"/>
      <c r="O31" s="19"/>
      <c r="P31" s="19"/>
      <c r="Q31" s="19"/>
    </row>
    <row r="32" spans="1:19" s="23" customFormat="1" x14ac:dyDescent="0.2">
      <c r="A32" s="56" t="s">
        <v>13781</v>
      </c>
      <c r="B32" s="34"/>
      <c r="K32" s="55"/>
      <c r="L32" s="19"/>
      <c r="M32" s="19"/>
      <c r="N32" s="19"/>
      <c r="O32" s="19"/>
      <c r="P32" s="19"/>
      <c r="Q32" s="19"/>
    </row>
    <row r="33" spans="1:20" s="23" customFormat="1" x14ac:dyDescent="0.2">
      <c r="A33" s="56" t="s">
        <v>14316</v>
      </c>
      <c r="B33" s="68"/>
      <c r="K33" s="55"/>
      <c r="L33" s="19"/>
      <c r="M33" s="19"/>
      <c r="N33" s="19"/>
      <c r="O33" s="19"/>
      <c r="P33" s="19"/>
      <c r="Q33" s="19"/>
    </row>
    <row r="34" spans="1:20" s="23" customFormat="1" x14ac:dyDescent="0.2">
      <c r="A34" s="24"/>
      <c r="K34" s="55"/>
      <c r="L34" s="19"/>
      <c r="M34" s="19"/>
      <c r="N34" s="19"/>
      <c r="O34" s="19"/>
      <c r="P34" s="19"/>
      <c r="Q34" s="19"/>
    </row>
    <row r="35" spans="1:20" s="23" customFormat="1" x14ac:dyDescent="0.2">
      <c r="A35" s="59"/>
      <c r="B35" s="28" t="s">
        <v>13783</v>
      </c>
      <c r="C35" s="28" t="s">
        <v>13782</v>
      </c>
      <c r="D35" s="11"/>
      <c r="E35" s="191" t="s">
        <v>14317</v>
      </c>
      <c r="F35" s="191"/>
      <c r="G35" s="191"/>
      <c r="H35" s="191"/>
      <c r="I35" s="144">
        <f>'1'!I35</f>
        <v>0</v>
      </c>
      <c r="K35" s="55"/>
      <c r="L35" s="19"/>
      <c r="M35" s="19"/>
      <c r="N35" s="19"/>
      <c r="O35" s="19"/>
      <c r="P35" s="19"/>
      <c r="Q35" s="19"/>
      <c r="R35" s="19"/>
      <c r="S35" s="19"/>
      <c r="T35" s="19"/>
    </row>
    <row r="36" spans="1:20" s="23" customFormat="1" x14ac:dyDescent="0.2">
      <c r="A36" s="20" t="s">
        <v>13780</v>
      </c>
      <c r="B36" s="16"/>
      <c r="C36" s="16"/>
      <c r="D36" s="11"/>
      <c r="E36" s="179" t="s">
        <v>13779</v>
      </c>
      <c r="F36" s="179"/>
      <c r="G36" s="179"/>
      <c r="H36" s="179"/>
      <c r="I36" s="17">
        <f>(
IF(C36=0,0,B36/C36)+
IF(C37=0,0,B37/C37)+
IF(C38=0,0,B38/C38)+
IF(C39=0,0,B39/C39)+
IF(J18=0,0,((H18*100/(100+I18))/J18))+
IF(J19=0,0,((H19*100/(100+I19))/J19))+
IF(J20=0,0,((H20*100/(100+I20))/J20))+
IF(J21=0,0,((H21*100/(100+I21))/J21))+
(B40+
IF(I18=-100,0,(H18-((H18*100)/(100+I18))))+
IF(I19=-100,0,(H19-((H19*100)/(100+I19))))+
IF(I20=-100,0,(H20-((H20*100)/(100+I20))))+
IF(I21=-100,0,(H21-((H21*100)/(100+I21))))+
B41*8.34
))/
(1684.8*(1-0.01*B32))</f>
        <v>0</v>
      </c>
      <c r="J36" s="11"/>
      <c r="K36" s="21"/>
      <c r="L36" s="19"/>
      <c r="M36" s="19"/>
      <c r="N36" s="19"/>
      <c r="O36" s="19"/>
      <c r="P36" s="19"/>
      <c r="Q36" s="19"/>
      <c r="R36" s="19"/>
      <c r="S36" s="19"/>
      <c r="T36" s="19"/>
    </row>
    <row r="37" spans="1:20" s="23" customFormat="1" x14ac:dyDescent="0.2">
      <c r="A37" s="20" t="s">
        <v>13778</v>
      </c>
      <c r="B37" s="16"/>
      <c r="C37" s="16"/>
      <c r="D37" s="11"/>
      <c r="E37" s="179" t="s">
        <v>13777</v>
      </c>
      <c r="F37" s="179"/>
      <c r="G37" s="179"/>
      <c r="H37" s="179"/>
      <c r="I37" s="17">
        <f>IF(I36=0,0,B36/I36)</f>
        <v>0</v>
      </c>
      <c r="J37" s="11"/>
      <c r="K37" s="21"/>
      <c r="L37" s="19"/>
      <c r="M37" s="19"/>
      <c r="N37" s="19"/>
      <c r="O37" s="19"/>
      <c r="P37" s="19"/>
      <c r="Q37" s="19"/>
      <c r="R37" s="19"/>
      <c r="S37" s="19"/>
      <c r="T37" s="19"/>
    </row>
    <row r="38" spans="1:20" s="23" customFormat="1" x14ac:dyDescent="0.2">
      <c r="A38" s="20" t="s">
        <v>13776</v>
      </c>
      <c r="B38" s="16"/>
      <c r="C38" s="16"/>
      <c r="D38" s="11"/>
      <c r="E38" s="179" t="s">
        <v>13775</v>
      </c>
      <c r="F38" s="179"/>
      <c r="G38" s="179"/>
      <c r="H38" s="179"/>
      <c r="I38" s="17">
        <f>IF(I35=0,0,I37/I35*100)</f>
        <v>0</v>
      </c>
      <c r="J38" s="11"/>
      <c r="K38" s="21"/>
      <c r="L38" s="19"/>
      <c r="M38" s="19"/>
      <c r="N38" s="19"/>
      <c r="O38" s="19"/>
      <c r="P38" s="19"/>
      <c r="Q38" s="19"/>
      <c r="R38" s="19"/>
      <c r="S38" s="19"/>
      <c r="T38" s="19"/>
    </row>
    <row r="39" spans="1:20" s="23" customFormat="1" x14ac:dyDescent="0.2">
      <c r="A39" s="20" t="s">
        <v>13774</v>
      </c>
      <c r="B39" s="16"/>
      <c r="C39" s="16"/>
      <c r="D39" s="11"/>
      <c r="E39" s="179" t="s">
        <v>13773</v>
      </c>
      <c r="F39" s="179"/>
      <c r="G39" s="179"/>
      <c r="H39" s="179"/>
      <c r="I39" s="17">
        <f>IF(I36=0,0,(B36+B37+B38+B39+B40+B41+H18+H19+H20+H21)/I36/27)</f>
        <v>0</v>
      </c>
      <c r="J39" s="15" t="s">
        <v>13772</v>
      </c>
      <c r="K39" s="25" t="s">
        <v>13771</v>
      </c>
      <c r="L39" s="19"/>
      <c r="M39" s="19"/>
      <c r="N39" s="19"/>
      <c r="O39" s="19"/>
      <c r="P39" s="19"/>
      <c r="Q39" s="19"/>
      <c r="R39" s="19"/>
      <c r="S39" s="19"/>
      <c r="T39" s="19"/>
    </row>
    <row r="40" spans="1:20" s="23" customFormat="1" x14ac:dyDescent="0.2">
      <c r="A40" s="43" t="s">
        <v>14314</v>
      </c>
      <c r="B40" s="16"/>
      <c r="C40" s="11"/>
      <c r="D40" s="11"/>
      <c r="E40" s="179" t="s">
        <v>13770</v>
      </c>
      <c r="F40" s="179"/>
      <c r="G40" s="179"/>
      <c r="H40" s="179"/>
      <c r="I40" s="58">
        <f>IF(B36+B37+B38+B39=0,0,
(B40+
IF(I18+100=0,0,H18-H18*100/(100+I18))+
IF(I18+100=0,0,H19-H19*100/(100+I19))+
IF(I18+100=0,0,H20-H20*100/(100+I20))+
IF(I18+100=0,0,H21-H21*100/(100+I21))+
B41*8.34)/(B36+B37+B38+B39))</f>
        <v>0</v>
      </c>
      <c r="J40" s="17">
        <v>0</v>
      </c>
      <c r="K40" s="60">
        <v>0</v>
      </c>
      <c r="L40" s="19"/>
      <c r="M40" s="19"/>
      <c r="N40" s="19"/>
      <c r="O40" s="19"/>
      <c r="P40" s="19"/>
      <c r="Q40" s="19"/>
      <c r="R40" s="19"/>
      <c r="S40" s="19"/>
      <c r="T40" s="19"/>
    </row>
    <row r="41" spans="1:20" s="23" customFormat="1" ht="12" thickBot="1" x14ac:dyDescent="0.25">
      <c r="A41" s="61" t="s">
        <v>14315</v>
      </c>
      <c r="B41" s="62"/>
      <c r="C41" s="63"/>
      <c r="D41" s="63"/>
      <c r="E41" s="44"/>
      <c r="F41" s="44"/>
      <c r="G41" s="44"/>
      <c r="H41" s="44"/>
      <c r="I41" s="44"/>
      <c r="J41" s="63"/>
      <c r="K41" s="64"/>
      <c r="L41" s="19"/>
      <c r="M41" s="19"/>
      <c r="N41" s="19"/>
      <c r="O41" s="19"/>
      <c r="P41" s="19"/>
      <c r="Q41" s="19"/>
      <c r="R41" s="19"/>
      <c r="S41" s="19"/>
      <c r="T41" s="19"/>
    </row>
    <row r="42" spans="1:20" s="23" customFormat="1" ht="12" thickBot="1" x14ac:dyDescent="0.25">
      <c r="A42" s="11"/>
      <c r="B42" s="11"/>
      <c r="C42" s="11"/>
      <c r="D42" s="11"/>
      <c r="E42" s="11"/>
      <c r="F42" s="11"/>
      <c r="G42" s="11"/>
      <c r="H42" s="11"/>
      <c r="I42" s="19"/>
      <c r="J42" s="19"/>
      <c r="K42" s="19"/>
      <c r="L42" s="19"/>
      <c r="M42" s="19"/>
      <c r="N42" s="19"/>
      <c r="O42" s="19"/>
      <c r="P42" s="19"/>
      <c r="Q42" s="19"/>
    </row>
    <row r="43" spans="1:20" s="23" customFormat="1" x14ac:dyDescent="0.2">
      <c r="A43" s="180" t="s">
        <v>13769</v>
      </c>
      <c r="B43" s="181"/>
      <c r="C43" s="182"/>
      <c r="D43" s="11"/>
      <c r="E43" s="11"/>
      <c r="F43" s="11"/>
      <c r="G43" s="11"/>
      <c r="H43" s="11"/>
      <c r="I43" s="19"/>
      <c r="J43" s="19"/>
      <c r="K43" s="19"/>
      <c r="L43" s="19"/>
      <c r="M43" s="19"/>
      <c r="N43" s="19"/>
      <c r="O43" s="19"/>
      <c r="P43" s="19"/>
      <c r="Q43" s="19"/>
    </row>
    <row r="44" spans="1:20" s="23" customFormat="1" x14ac:dyDescent="0.2">
      <c r="A44" s="183" t="s">
        <v>13815</v>
      </c>
      <c r="B44" s="184"/>
      <c r="C44" s="103"/>
      <c r="I44" s="19"/>
      <c r="J44" s="19"/>
      <c r="K44" s="19"/>
      <c r="L44" s="19"/>
      <c r="M44" s="19"/>
      <c r="N44" s="19"/>
      <c r="O44" s="19"/>
      <c r="P44" s="19"/>
      <c r="Q44" s="19"/>
    </row>
    <row r="45" spans="1:20" s="23" customFormat="1" x14ac:dyDescent="0.2">
      <c r="A45" s="183" t="s">
        <v>13768</v>
      </c>
      <c r="B45" s="184"/>
      <c r="C45" s="1">
        <f>H18*100/(100+I18)</f>
        <v>0</v>
      </c>
      <c r="I45" s="19"/>
      <c r="J45" s="19"/>
      <c r="K45" s="19"/>
      <c r="L45" s="19"/>
      <c r="M45" s="19"/>
      <c r="N45" s="19"/>
      <c r="O45" s="19"/>
      <c r="P45" s="19"/>
      <c r="Q45" s="19"/>
    </row>
    <row r="46" spans="1:20" s="23" customFormat="1" x14ac:dyDescent="0.2">
      <c r="A46" s="183" t="s">
        <v>13767</v>
      </c>
      <c r="B46" s="184"/>
      <c r="C46" s="1">
        <f>H19*100/(100+I19)</f>
        <v>0</v>
      </c>
      <c r="I46" s="19"/>
      <c r="J46" s="19"/>
      <c r="K46" s="19"/>
      <c r="L46" s="19"/>
      <c r="M46" s="19"/>
      <c r="N46" s="19"/>
      <c r="O46" s="19"/>
      <c r="P46" s="19"/>
      <c r="Q46" s="19"/>
    </row>
    <row r="47" spans="1:20" s="23" customFormat="1" x14ac:dyDescent="0.2">
      <c r="A47" s="183" t="s">
        <v>13766</v>
      </c>
      <c r="B47" s="184"/>
      <c r="C47" s="1">
        <f>+H20*100/(100+I20)</f>
        <v>0</v>
      </c>
      <c r="I47" s="19"/>
      <c r="J47" s="19"/>
      <c r="K47" s="19"/>
      <c r="L47" s="19"/>
      <c r="M47" s="19"/>
      <c r="N47" s="19"/>
      <c r="O47" s="19"/>
      <c r="P47" s="19"/>
      <c r="Q47" s="19"/>
    </row>
    <row r="48" spans="1:20" s="23" customFormat="1" x14ac:dyDescent="0.2">
      <c r="A48" s="183" t="s">
        <v>13765</v>
      </c>
      <c r="B48" s="184"/>
      <c r="C48" s="1">
        <f>B40+(H18-C45)+(H19-C46)+(B41*8.34)+(D25/128*8.34)+(D26/128*8.34)+(D27/128*8.34)</f>
        <v>0</v>
      </c>
      <c r="I48" s="19"/>
      <c r="J48" s="19"/>
      <c r="K48" s="19"/>
      <c r="L48" s="19"/>
      <c r="M48" s="19"/>
      <c r="N48" s="19"/>
      <c r="O48" s="19"/>
      <c r="P48" s="19"/>
      <c r="Q48" s="19"/>
    </row>
    <row r="49" spans="1:17" s="23" customFormat="1" x14ac:dyDescent="0.2">
      <c r="A49" s="166" t="s">
        <v>13814</v>
      </c>
      <c r="B49" s="167"/>
      <c r="C49" s="1">
        <f>C48/(62.4*27)</f>
        <v>0</v>
      </c>
      <c r="I49" s="19"/>
      <c r="J49" s="19"/>
      <c r="K49" s="19"/>
      <c r="L49" s="19"/>
      <c r="M49" s="19"/>
      <c r="N49" s="19"/>
      <c r="O49" s="19"/>
      <c r="P49" s="19"/>
      <c r="Q49" s="19"/>
    </row>
    <row r="50" spans="1:17" s="23" customFormat="1" x14ac:dyDescent="0.2">
      <c r="A50" s="166" t="s">
        <v>13813</v>
      </c>
      <c r="B50" s="167"/>
      <c r="C50" s="1">
        <f>IF(ISERROR(C45/(J18*62.4*27)),,C45/(J18*62.4*27))</f>
        <v>0</v>
      </c>
      <c r="I50" s="19"/>
      <c r="J50" s="19"/>
      <c r="K50" s="19"/>
      <c r="L50" s="19"/>
      <c r="M50" s="19"/>
      <c r="N50" s="19"/>
      <c r="O50" s="19"/>
      <c r="P50" s="19"/>
      <c r="Q50" s="19"/>
    </row>
    <row r="51" spans="1:17" s="23" customFormat="1" x14ac:dyDescent="0.2">
      <c r="A51" s="166" t="s">
        <v>13812</v>
      </c>
      <c r="B51" s="167"/>
      <c r="C51" s="1">
        <f>IF(ISERROR(C46/(J19*62.4*27)),,C46/(J19*62.4*27))</f>
        <v>0</v>
      </c>
      <c r="I51" s="19"/>
      <c r="J51" s="19"/>
      <c r="K51" s="19"/>
      <c r="L51" s="19"/>
      <c r="M51" s="19"/>
      <c r="N51" s="19"/>
      <c r="O51" s="19"/>
      <c r="P51" s="19"/>
      <c r="Q51" s="19"/>
    </row>
    <row r="52" spans="1:17" s="23" customFormat="1" x14ac:dyDescent="0.2">
      <c r="A52" s="166" t="s">
        <v>13811</v>
      </c>
      <c r="B52" s="167"/>
      <c r="C52" s="1">
        <f>IF(J20=0,0,+C47/(J20*62.4*27))</f>
        <v>0</v>
      </c>
      <c r="I52" s="19"/>
      <c r="J52" s="19"/>
      <c r="K52" s="19"/>
      <c r="L52" s="19"/>
      <c r="M52" s="19"/>
      <c r="N52" s="19"/>
      <c r="O52" s="19"/>
      <c r="P52" s="19"/>
      <c r="Q52" s="19"/>
    </row>
    <row r="53" spans="1:17" s="23" customFormat="1" x14ac:dyDescent="0.2">
      <c r="A53" s="166" t="s">
        <v>13810</v>
      </c>
      <c r="B53" s="167"/>
      <c r="C53" s="1">
        <f>SUM(I37+C49+C50+C51+C52)</f>
        <v>0</v>
      </c>
      <c r="I53" s="19"/>
      <c r="J53" s="19"/>
      <c r="K53" s="19"/>
      <c r="L53" s="19"/>
      <c r="M53" s="19"/>
      <c r="N53" s="19"/>
      <c r="O53" s="19"/>
      <c r="P53" s="19"/>
      <c r="Q53" s="19"/>
    </row>
    <row r="54" spans="1:17" s="23" customFormat="1" x14ac:dyDescent="0.2">
      <c r="A54" s="166" t="s">
        <v>13809</v>
      </c>
      <c r="B54" s="167"/>
      <c r="C54" s="1">
        <f>C53/(1-0.01*B32)</f>
        <v>0</v>
      </c>
      <c r="I54" s="19"/>
      <c r="J54" s="19"/>
      <c r="K54" s="19"/>
      <c r="L54" s="19"/>
      <c r="M54" s="19"/>
      <c r="N54" s="19"/>
      <c r="O54" s="19"/>
      <c r="P54" s="19"/>
      <c r="Q54" s="19"/>
    </row>
    <row r="55" spans="1:17" s="23" customFormat="1" ht="12" thickBot="1" x14ac:dyDescent="0.25">
      <c r="A55" s="168" t="s">
        <v>13808</v>
      </c>
      <c r="B55" s="169"/>
      <c r="C55" s="104">
        <f>IF(ISERROR((C45+C46+C47+C48+B36)/C44/27),,(C45+C46+C47+C48+B36)/C44/27)</f>
        <v>0</v>
      </c>
    </row>
    <row r="56" spans="1:17" s="23" customFormat="1" ht="12" thickBot="1" x14ac:dyDescent="0.25"/>
    <row r="57" spans="1:17" x14ac:dyDescent="0.2">
      <c r="A57" s="170" t="s">
        <v>13817</v>
      </c>
      <c r="B57" s="171"/>
      <c r="C57" s="171"/>
      <c r="D57" s="171"/>
      <c r="E57" s="171"/>
      <c r="F57" s="171"/>
      <c r="G57" s="171"/>
      <c r="H57" s="171"/>
      <c r="I57" s="171"/>
      <c r="J57" s="171"/>
      <c r="K57" s="171"/>
      <c r="L57" s="171"/>
      <c r="M57" s="171"/>
      <c r="N57" s="171"/>
      <c r="O57" s="171"/>
      <c r="P57" s="172"/>
    </row>
    <row r="58" spans="1:17" ht="11.25" customHeight="1" x14ac:dyDescent="0.2">
      <c r="A58" s="173" t="s">
        <v>12</v>
      </c>
      <c r="B58" s="174"/>
      <c r="C58" s="174"/>
      <c r="D58" s="174"/>
      <c r="E58" s="174"/>
      <c r="F58" s="174"/>
      <c r="G58" s="174"/>
      <c r="H58" s="174"/>
      <c r="I58" s="174"/>
      <c r="J58" s="174"/>
      <c r="K58" s="174"/>
      <c r="L58" s="175"/>
      <c r="M58" s="176" t="s">
        <v>11</v>
      </c>
      <c r="N58" s="177"/>
      <c r="O58" s="177"/>
      <c r="P58" s="178"/>
    </row>
    <row r="59" spans="1:17" ht="45" x14ac:dyDescent="0.2">
      <c r="A59" s="35" t="s">
        <v>13759</v>
      </c>
      <c r="B59" s="29"/>
      <c r="C59" s="29" t="s">
        <v>10</v>
      </c>
      <c r="D59" s="29" t="s">
        <v>9</v>
      </c>
      <c r="E59" s="30" t="s">
        <v>8</v>
      </c>
      <c r="F59" s="30" t="s">
        <v>7</v>
      </c>
      <c r="G59" s="30" t="s">
        <v>17151</v>
      </c>
      <c r="H59" s="30" t="s">
        <v>6</v>
      </c>
      <c r="I59" s="30" t="s">
        <v>5</v>
      </c>
      <c r="J59" s="30" t="s">
        <v>4</v>
      </c>
      <c r="K59" s="30" t="s">
        <v>3</v>
      </c>
      <c r="L59" s="30" t="s">
        <v>2</v>
      </c>
      <c r="M59" s="30"/>
      <c r="N59" s="29" t="s">
        <v>10</v>
      </c>
      <c r="O59" s="30" t="s">
        <v>4</v>
      </c>
      <c r="P59" s="53" t="s">
        <v>3</v>
      </c>
    </row>
    <row r="60" spans="1:17" x14ac:dyDescent="0.2">
      <c r="A60" s="36">
        <v>1</v>
      </c>
      <c r="B60" s="65" t="str">
        <f>IF(C60="","",VLOOKUP(C60,User_Nm_Table[],2,FALSE))</f>
        <v/>
      </c>
      <c r="C60" s="106"/>
      <c r="D60" s="31"/>
      <c r="E60" s="32"/>
      <c r="F60" s="33"/>
      <c r="G60" s="33"/>
      <c r="H60" s="26"/>
      <c r="I60" s="33"/>
      <c r="J60" s="34"/>
      <c r="K60" s="107"/>
      <c r="L60" s="108">
        <f t="shared" ref="L60:L69" si="0">K60-P60</f>
        <v>0</v>
      </c>
      <c r="M60" s="65" t="str">
        <f>IF(N60="","",VLOOKUP(N60,User_Nm_Table[],2,FALSE))</f>
        <v/>
      </c>
      <c r="N60" s="106"/>
      <c r="O60" s="34"/>
      <c r="P60" s="66"/>
    </row>
    <row r="61" spans="1:17" x14ac:dyDescent="0.2">
      <c r="A61" s="36">
        <v>2</v>
      </c>
      <c r="B61" s="65" t="str">
        <f>IF(C61="","",VLOOKUP(C61,User_Nm_Table[],2,FALSE))</f>
        <v/>
      </c>
      <c r="C61" s="106"/>
      <c r="D61" s="31"/>
      <c r="E61" s="32"/>
      <c r="F61" s="33"/>
      <c r="G61" s="33"/>
      <c r="H61" s="26"/>
      <c r="I61" s="33"/>
      <c r="J61" s="34"/>
      <c r="K61" s="107"/>
      <c r="L61" s="108">
        <f t="shared" si="0"/>
        <v>0</v>
      </c>
      <c r="M61" s="65" t="str">
        <f>IF(N61="","",VLOOKUP(N61,User_Nm_Table[],2,FALSE))</f>
        <v/>
      </c>
      <c r="N61" s="106"/>
      <c r="O61" s="34"/>
      <c r="P61" s="66"/>
    </row>
    <row r="62" spans="1:17" x14ac:dyDescent="0.2">
      <c r="A62" s="36">
        <v>3</v>
      </c>
      <c r="B62" s="65" t="str">
        <f>IF(C62="","",VLOOKUP(C62,User_Nm_Table[],2,FALSE))</f>
        <v/>
      </c>
      <c r="C62" s="106"/>
      <c r="D62" s="31"/>
      <c r="E62" s="32"/>
      <c r="F62" s="33"/>
      <c r="G62" s="33"/>
      <c r="H62" s="26"/>
      <c r="I62" s="33"/>
      <c r="J62" s="34"/>
      <c r="K62" s="107"/>
      <c r="L62" s="108">
        <f t="shared" si="0"/>
        <v>0</v>
      </c>
      <c r="M62" s="65" t="str">
        <f>IF(N62="","",VLOOKUP(N62,User_Nm_Table[],2,FALSE))</f>
        <v/>
      </c>
      <c r="N62" s="106"/>
      <c r="O62" s="34"/>
      <c r="P62" s="66"/>
    </row>
    <row r="63" spans="1:17" x14ac:dyDescent="0.2">
      <c r="A63" s="36">
        <v>4</v>
      </c>
      <c r="B63" s="65" t="str">
        <f>IF(C63="","",VLOOKUP(C63,User_Nm_Table[],2,FALSE))</f>
        <v/>
      </c>
      <c r="C63" s="106"/>
      <c r="D63" s="31"/>
      <c r="E63" s="32"/>
      <c r="F63" s="33"/>
      <c r="G63" s="33"/>
      <c r="H63" s="26"/>
      <c r="I63" s="33"/>
      <c r="J63" s="34"/>
      <c r="K63" s="107"/>
      <c r="L63" s="108">
        <f t="shared" si="0"/>
        <v>0</v>
      </c>
      <c r="M63" s="65" t="str">
        <f>IF(N63="","",VLOOKUP(N63,User_Nm_Table[],2,FALSE))</f>
        <v/>
      </c>
      <c r="N63" s="106"/>
      <c r="O63" s="34"/>
      <c r="P63" s="66"/>
    </row>
    <row r="64" spans="1:17" x14ac:dyDescent="0.2">
      <c r="A64" s="36">
        <v>5</v>
      </c>
      <c r="B64" s="65" t="str">
        <f>IF(C64="","",VLOOKUP(C64,User_Nm_Table[],2,FALSE))</f>
        <v/>
      </c>
      <c r="C64" s="106"/>
      <c r="D64" s="31"/>
      <c r="E64" s="32"/>
      <c r="F64" s="33"/>
      <c r="G64" s="33"/>
      <c r="H64" s="26"/>
      <c r="I64" s="33"/>
      <c r="J64" s="34"/>
      <c r="K64" s="107"/>
      <c r="L64" s="108">
        <f t="shared" si="0"/>
        <v>0</v>
      </c>
      <c r="M64" s="65" t="str">
        <f>IF(N64="","",VLOOKUP(N64,User_Nm_Table[],2,FALSE))</f>
        <v/>
      </c>
      <c r="N64" s="106"/>
      <c r="O64" s="34"/>
      <c r="P64" s="66"/>
    </row>
    <row r="65" spans="1:16" x14ac:dyDescent="0.2">
      <c r="A65" s="36">
        <v>6</v>
      </c>
      <c r="B65" s="65" t="str">
        <f>IF(C65="","",VLOOKUP(C65,User_Nm_Table[],2,FALSE))</f>
        <v/>
      </c>
      <c r="C65" s="106"/>
      <c r="D65" s="31"/>
      <c r="E65" s="32"/>
      <c r="F65" s="33"/>
      <c r="G65" s="33"/>
      <c r="H65" s="26"/>
      <c r="I65" s="33"/>
      <c r="J65" s="34"/>
      <c r="K65" s="107"/>
      <c r="L65" s="108">
        <f t="shared" si="0"/>
        <v>0</v>
      </c>
      <c r="M65" s="65" t="str">
        <f>IF(N65="","",VLOOKUP(N65,User_Nm_Table[],2,FALSE))</f>
        <v/>
      </c>
      <c r="N65" s="106"/>
      <c r="O65" s="34"/>
      <c r="P65" s="66"/>
    </row>
    <row r="66" spans="1:16" x14ac:dyDescent="0.2">
      <c r="A66" s="36">
        <v>7</v>
      </c>
      <c r="B66" s="65" t="str">
        <f>IF(C66="","",VLOOKUP(C66,User_Nm_Table[],2,FALSE))</f>
        <v/>
      </c>
      <c r="C66" s="106"/>
      <c r="D66" s="31"/>
      <c r="E66" s="32"/>
      <c r="F66" s="33"/>
      <c r="G66" s="33"/>
      <c r="H66" s="26"/>
      <c r="I66" s="33"/>
      <c r="J66" s="34"/>
      <c r="K66" s="107"/>
      <c r="L66" s="108">
        <f t="shared" si="0"/>
        <v>0</v>
      </c>
      <c r="M66" s="65" t="str">
        <f>IF(N66="","",VLOOKUP(N66,User_Nm_Table[],2,FALSE))</f>
        <v/>
      </c>
      <c r="N66" s="106"/>
      <c r="O66" s="34"/>
      <c r="P66" s="66"/>
    </row>
    <row r="67" spans="1:16" x14ac:dyDescent="0.2">
      <c r="A67" s="36">
        <v>8</v>
      </c>
      <c r="B67" s="65" t="str">
        <f>IF(C67="","",VLOOKUP(C67,User_Nm_Table[],2,FALSE))</f>
        <v/>
      </c>
      <c r="C67" s="106"/>
      <c r="D67" s="31"/>
      <c r="E67" s="32"/>
      <c r="F67" s="33"/>
      <c r="G67" s="33"/>
      <c r="H67" s="26"/>
      <c r="I67" s="33"/>
      <c r="J67" s="34"/>
      <c r="K67" s="107"/>
      <c r="L67" s="108">
        <f t="shared" si="0"/>
        <v>0</v>
      </c>
      <c r="M67" s="65" t="str">
        <f>IF(N67="","",VLOOKUP(N67,User_Nm_Table[],2,FALSE))</f>
        <v/>
      </c>
      <c r="N67" s="106"/>
      <c r="O67" s="34"/>
      <c r="P67" s="66"/>
    </row>
    <row r="68" spans="1:16" x14ac:dyDescent="0.2">
      <c r="A68" s="36">
        <v>9</v>
      </c>
      <c r="B68" s="65" t="str">
        <f>IF(C68="","",VLOOKUP(C68,User_Nm_Table[],2,FALSE))</f>
        <v/>
      </c>
      <c r="C68" s="106"/>
      <c r="D68" s="31"/>
      <c r="E68" s="32"/>
      <c r="F68" s="33"/>
      <c r="G68" s="33"/>
      <c r="H68" s="26"/>
      <c r="I68" s="33"/>
      <c r="J68" s="34"/>
      <c r="K68" s="107"/>
      <c r="L68" s="108">
        <f t="shared" si="0"/>
        <v>0</v>
      </c>
      <c r="M68" s="65" t="str">
        <f>IF(N68="","",VLOOKUP(N68,User_Nm_Table[],2,FALSE))</f>
        <v/>
      </c>
      <c r="N68" s="106"/>
      <c r="O68" s="34"/>
      <c r="P68" s="66"/>
    </row>
    <row r="69" spans="1:16" ht="12" thickBot="1" x14ac:dyDescent="0.25">
      <c r="A69" s="37">
        <v>10</v>
      </c>
      <c r="B69" s="90" t="str">
        <f>IF(C69="","",VLOOKUP(C69,User_Nm_Table[],2,FALSE))</f>
        <v/>
      </c>
      <c r="C69" s="109"/>
      <c r="D69" s="39"/>
      <c r="E69" s="40"/>
      <c r="F69" s="41"/>
      <c r="G69" s="41"/>
      <c r="H69" s="38"/>
      <c r="I69" s="41"/>
      <c r="J69" s="42"/>
      <c r="K69" s="110"/>
      <c r="L69" s="111">
        <f t="shared" si="0"/>
        <v>0</v>
      </c>
      <c r="M69" s="90" t="str">
        <f>IF(N69="","",VLOOKUP(N69,User_Nm_Table[],2,FALSE))</f>
        <v/>
      </c>
      <c r="N69" s="109"/>
      <c r="O69" s="42"/>
      <c r="P69" s="67"/>
    </row>
  </sheetData>
  <sheetProtection algorithmName="SHA-512" hashValue="YJu3+BAqrNyGz5AYYqBVzmFsCFaV44d+C1/SMY6XlUPIUVfFS5NSpmpQgjQuuz4PZ+Vm2rg///ALlQ9tVizJGA==" saltValue="YJrjSbeYuM7YYdACAW+tjw==" spinCount="100000" sheet="1" selectLockedCells="1"/>
  <mergeCells count="49">
    <mergeCell ref="A58:L58"/>
    <mergeCell ref="M58:P58"/>
    <mergeCell ref="A46:B46"/>
    <mergeCell ref="A47:B47"/>
    <mergeCell ref="A48:B48"/>
    <mergeCell ref="A49:B49"/>
    <mergeCell ref="A50:B50"/>
    <mergeCell ref="A51:B51"/>
    <mergeCell ref="A52:B52"/>
    <mergeCell ref="A53:B53"/>
    <mergeCell ref="A54:B54"/>
    <mergeCell ref="A55:B55"/>
    <mergeCell ref="A57:P57"/>
    <mergeCell ref="A45:B45"/>
    <mergeCell ref="A28:B28"/>
    <mergeCell ref="A30:K30"/>
    <mergeCell ref="C31:D31"/>
    <mergeCell ref="E35:H35"/>
    <mergeCell ref="E36:H36"/>
    <mergeCell ref="E37:H37"/>
    <mergeCell ref="E38:H38"/>
    <mergeCell ref="E39:H39"/>
    <mergeCell ref="E40:H40"/>
    <mergeCell ref="A43:C43"/>
    <mergeCell ref="A44:B44"/>
    <mergeCell ref="A27:B27"/>
    <mergeCell ref="B14:D14"/>
    <mergeCell ref="A16:J16"/>
    <mergeCell ref="A17:G17"/>
    <mergeCell ref="B18:G18"/>
    <mergeCell ref="B19:G19"/>
    <mergeCell ref="B20:G20"/>
    <mergeCell ref="B21:G21"/>
    <mergeCell ref="A23:D23"/>
    <mergeCell ref="A24:B24"/>
    <mergeCell ref="A25:B25"/>
    <mergeCell ref="A26:B26"/>
    <mergeCell ref="B13:D13"/>
    <mergeCell ref="A1:G1"/>
    <mergeCell ref="C2:G2"/>
    <mergeCell ref="B3:G3"/>
    <mergeCell ref="B4:G4"/>
    <mergeCell ref="B5:G5"/>
    <mergeCell ref="C6:G6"/>
    <mergeCell ref="C7:G7"/>
    <mergeCell ref="B8:G8"/>
    <mergeCell ref="C9:G9"/>
    <mergeCell ref="A11:D11"/>
    <mergeCell ref="C12:D12"/>
  </mergeCells>
  <dataValidations count="12">
    <dataValidation type="list" showInputMessage="1" showErrorMessage="1"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C31 C60:C69 C6 C12 N60:N69 C2" xr:uid="{00000000-0002-0000-0700-000000000000}">
      <formula1>USER_NM</formula1>
    </dataValidation>
    <dataValidation type="list" allowBlank="1" showInputMessage="1" showErrorMessage="1" sqref="A25:A28" xr:uid="{00000000-0002-0000-0700-000001000000}">
      <formula1>INDIRECT("Admixtures[Admixtures]")</formula1>
    </dataValidation>
    <dataValidation type="list" allowBlank="1" showInputMessage="1" showErrorMessage="1" sqref="B13" xr:uid="{00000000-0002-0000-0700-000003000000}">
      <formula1>INDIRECT("Delivery_Method[Delivery_Method]")</formula1>
    </dataValidation>
    <dataValidation type="list" allowBlank="1" showInputMessage="1" showErrorMessage="1" errorTitle="Please Select the Geog Area" error="To retry, click the Retry button, press the Esc button, and then select from the dropdown list.  The Cancel button will clear the field._x000a__x000a_Please select the Geographic Area." promptTitle="Please Select the Geog Area" prompt="This is the location of the sample." sqref="C9" xr:uid="{00000000-0002-0000-0700-000004000000}">
      <formula1>Geographic_Area</formula1>
    </dataValidation>
    <dataValidation type="list" showInputMessage="1" showErrorMessage="1" errorTitle="Select Sample Record P/S" error="To retry, click the Retry button, press the Esc button, and then select from the dropdown list.  The Cancel button will clear the field._x000a__x000a_Please select the Sample Record P/S." promptTitle="Please enter the P/S" prompt="This is the source that will be used on the sample record." sqref="C7" xr:uid="{00000000-0002-0000-0700-000005000000}">
      <formula1>Code_And_Name</formula1>
    </dataValidation>
    <dataValidation type="date" operator="greaterThan" allowBlank="1" showErrorMessage="1" error="Please enter a valid date." sqref="B3:B4" xr:uid="{00000000-0002-0000-0700-000006000000}">
      <formula1>18264</formula1>
    </dataValidation>
    <dataValidation type="textLength" allowBlank="1" showErrorMessage="1" error="Sample ID is less than or greater than 12 characters" promptTitle="Sample ID" prompt="Input the 12 character sample ID." sqref="B5" xr:uid="{00000000-0002-0000-0700-000007000000}">
      <formula1>12</formula1>
      <formula2>12</formula2>
    </dataValidation>
    <dataValidation allowBlank="1" sqref="I60:I69" xr:uid="{00000000-0002-0000-0700-000008000000}"/>
    <dataValidation type="list" allowBlank="1" showInputMessage="1" showErrorMessage="1" error="To retry, click the Retry button, press the Esc button, and then select from the dropdown list.  The Cancel button will clear the field." promptTitle="Sample Location" prompt="Select if the sample was before or after the paver." sqref="E60:E69" xr:uid="{00000000-0002-0000-0700-000009000000}">
      <formula1>INDIRECT("Sample_Location[Sample Location]")</formula1>
    </dataValidation>
    <dataValidation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F60:G69" xr:uid="{00000000-0002-0000-0700-00000A000000}"/>
    <dataValidation type="list" allowBlank="1" showInputMessage="1" showErrorMessage="1" error="To retry, click the Retry button, press the Esc button, and then select from the dropdown list.  The Cancel button will clear the field." promptTitle="Offset Direction" prompt="Select the offset direction" sqref="H60:H69" xr:uid="{00000000-0002-0000-0700-00000B000000}">
      <formula1>"LEFT,CENTER,RIGHT"</formula1>
    </dataValidation>
    <dataValidation type="list" allowBlank="1" showInputMessage="1" showErrorMessage="1" sqref="B18:G21" xr:uid="{25AD9FF3-252D-40A4-8DE1-CE94E544E539}">
      <formula1>INDIRECT("Table_AggPits_1[Source]")</formula1>
    </dataValidation>
  </dataValidations>
  <printOptions horizontalCentered="1" verticalCentered="1"/>
  <pageMargins left="0.25" right="0.25" top="0.3" bottom="0" header="0" footer="0"/>
  <pageSetup scale="97"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C000000}">
          <x14:formula1>
            <xm:f>'https://sharepoint.nebraska.gov/ndot/BTSDprojects/AWProject/Documents/Materials/QAQC-Portland Cement Concrete Update/[PCC Proportions.xlsx]Sheet2'!#REF!</xm:f>
          </x14:formula1>
          <xm:sqref>A29:F29</xm:sqref>
        </x14:dataValidation>
        <x14:dataValidation type="list" showInputMessage="1" showErrorMessage="1" errorTitle="Select Sample Record Prod Nm" error="To retry, click the Retry button, press the Esc button, and then select from the dropdown list.  The Cancel button will clear the field._x000a__x000a_Please select the Prod Nm." promptTitle="Please enter the Prod Nm" prompt="This is the type of concrete." xr:uid="{00000000-0002-0000-0700-00000D000000}">
          <x14:formula1>
            <xm:f>Tables!$N$1:$N$25</xm:f>
          </x14:formula1>
          <xm:sqref>B8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T69"/>
  <sheetViews>
    <sheetView showGridLines="0" showZeros="0" zoomScaleNormal="100" workbookViewId="0">
      <selection activeCell="C2" sqref="C2:G2"/>
    </sheetView>
  </sheetViews>
  <sheetFormatPr defaultColWidth="9.140625" defaultRowHeight="11.25" x14ac:dyDescent="0.2"/>
  <cols>
    <col min="1" max="1" width="19.140625" style="27" bestFit="1" customWidth="1"/>
    <col min="2" max="2" width="15" style="27" bestFit="1" customWidth="1"/>
    <col min="3" max="3" width="14.28515625" style="27" bestFit="1" customWidth="1"/>
    <col min="4" max="4" width="8.7109375" style="27" bestFit="1" customWidth="1"/>
    <col min="5" max="5" width="7" style="27" bestFit="1" customWidth="1"/>
    <col min="6" max="6" width="7.140625" style="27" bestFit="1" customWidth="1"/>
    <col min="7" max="7" width="6.7109375" style="27" customWidth="1"/>
    <col min="8" max="8" width="11.85546875" style="27" bestFit="1" customWidth="1"/>
    <col min="9" max="9" width="9.42578125" style="27" bestFit="1" customWidth="1"/>
    <col min="10" max="10" width="8.140625" style="27" bestFit="1" customWidth="1"/>
    <col min="11" max="11" width="8.42578125" style="27" bestFit="1" customWidth="1"/>
    <col min="12" max="12" width="8.7109375" style="27" bestFit="1" customWidth="1"/>
    <col min="13" max="13" width="8.140625" style="27" bestFit="1" customWidth="1"/>
    <col min="14" max="14" width="7.42578125" style="27" bestFit="1" customWidth="1"/>
    <col min="15" max="15" width="3.5703125" style="27" bestFit="1" customWidth="1"/>
    <col min="16" max="16" width="8.7109375" style="27" bestFit="1" customWidth="1"/>
    <col min="17" max="17" width="9.140625" style="27"/>
    <col min="18" max="18" width="7.85546875" style="27" bestFit="1" customWidth="1"/>
    <col min="19" max="16384" width="9.140625" style="27"/>
  </cols>
  <sheetData>
    <row r="1" spans="1:18" x14ac:dyDescent="0.2">
      <c r="A1" s="192" t="s">
        <v>14318</v>
      </c>
      <c r="B1" s="193"/>
      <c r="C1" s="193"/>
      <c r="D1" s="193"/>
      <c r="E1" s="193"/>
      <c r="F1" s="193"/>
      <c r="G1" s="194"/>
    </row>
    <row r="2" spans="1:18" x14ac:dyDescent="0.2">
      <c r="A2" s="48" t="s">
        <v>13758</v>
      </c>
      <c r="B2" s="65">
        <f>IF(ISBLANK('9'!C2),,VLOOKUP('9'!C2,User_Nm_Table[],2,FALSE))</f>
        <v>0</v>
      </c>
      <c r="C2" s="214"/>
      <c r="D2" s="215"/>
      <c r="E2" s="215"/>
      <c r="F2" s="215"/>
      <c r="G2" s="216"/>
      <c r="H2" s="19"/>
      <c r="I2" s="19"/>
      <c r="J2" s="19"/>
      <c r="K2" s="19"/>
      <c r="L2" s="19"/>
      <c r="M2" s="19"/>
      <c r="N2" s="19"/>
      <c r="O2" s="19"/>
      <c r="P2" s="19"/>
    </row>
    <row r="3" spans="1:18" x14ac:dyDescent="0.2">
      <c r="A3" s="48" t="s">
        <v>13760</v>
      </c>
      <c r="B3" s="208"/>
      <c r="C3" s="208"/>
      <c r="D3" s="208"/>
      <c r="E3" s="208"/>
      <c r="F3" s="208"/>
      <c r="G3" s="209"/>
      <c r="H3" s="19"/>
      <c r="I3" s="19"/>
      <c r="J3" s="19"/>
      <c r="K3" s="19"/>
      <c r="L3" s="19"/>
      <c r="M3" s="19"/>
      <c r="N3" s="19"/>
      <c r="O3" s="19"/>
      <c r="P3" s="19"/>
    </row>
    <row r="4" spans="1:18" x14ac:dyDescent="0.2">
      <c r="A4" s="48" t="s">
        <v>14320</v>
      </c>
      <c r="B4" s="210">
        <f ca="1">TODAY()</f>
        <v>44386</v>
      </c>
      <c r="C4" s="210"/>
      <c r="D4" s="210"/>
      <c r="E4" s="210"/>
      <c r="F4" s="210"/>
      <c r="G4" s="211"/>
      <c r="H4" s="19"/>
      <c r="I4" s="19"/>
      <c r="J4" s="19"/>
      <c r="K4" s="19"/>
      <c r="L4" s="19"/>
      <c r="M4" s="19"/>
      <c r="N4" s="19"/>
      <c r="O4" s="19"/>
      <c r="P4" s="19"/>
    </row>
    <row r="5" spans="1:18" x14ac:dyDescent="0.2">
      <c r="A5" s="48" t="s">
        <v>17149</v>
      </c>
      <c r="B5" s="202"/>
      <c r="C5" s="202"/>
      <c r="D5" s="202"/>
      <c r="E5" s="202"/>
      <c r="F5" s="202"/>
      <c r="G5" s="203"/>
      <c r="H5" s="19"/>
      <c r="I5" s="19"/>
      <c r="J5" s="19"/>
      <c r="K5" s="19"/>
      <c r="L5" s="19"/>
      <c r="M5" s="19"/>
      <c r="N5" s="19"/>
      <c r="O5" s="19"/>
      <c r="P5" s="19"/>
    </row>
    <row r="6" spans="1:18" x14ac:dyDescent="0.2">
      <c r="A6" s="48" t="s">
        <v>13761</v>
      </c>
      <c r="B6" s="65" t="str">
        <f>IF(C6="","",VLOOKUP(C6,User_Nm_Table[],2,FALSE))</f>
        <v/>
      </c>
      <c r="C6" s="204"/>
      <c r="D6" s="204"/>
      <c r="E6" s="204"/>
      <c r="F6" s="204"/>
      <c r="G6" s="205"/>
      <c r="H6" s="19"/>
      <c r="I6" s="19"/>
      <c r="J6" s="19"/>
      <c r="K6" s="19"/>
      <c r="L6" s="19"/>
      <c r="M6" s="19"/>
      <c r="N6" s="19"/>
      <c r="O6" s="19"/>
      <c r="P6" s="19"/>
    </row>
    <row r="7" spans="1:18" x14ac:dyDescent="0.2">
      <c r="A7" s="48" t="s">
        <v>13762</v>
      </c>
      <c r="B7" s="65" t="str">
        <f>IF(C7="","",VLOOKUP('9'!C7,Table_tbl_ProdcrSupp[],2,FALSE))</f>
        <v/>
      </c>
      <c r="C7" s="204"/>
      <c r="D7" s="204"/>
      <c r="E7" s="204"/>
      <c r="F7" s="204"/>
      <c r="G7" s="205"/>
      <c r="H7" s="19"/>
      <c r="I7" s="19"/>
      <c r="J7" s="19"/>
      <c r="K7" s="19"/>
      <c r="L7" s="19"/>
      <c r="M7" s="19"/>
      <c r="N7" s="19"/>
      <c r="O7" s="19"/>
      <c r="P7" s="19"/>
    </row>
    <row r="8" spans="1:18" x14ac:dyDescent="0.2">
      <c r="A8" s="48" t="s">
        <v>13763</v>
      </c>
      <c r="B8" s="204"/>
      <c r="C8" s="204"/>
      <c r="D8" s="204"/>
      <c r="E8" s="204"/>
      <c r="F8" s="204"/>
      <c r="G8" s="205"/>
      <c r="H8" s="19"/>
      <c r="I8" s="19"/>
      <c r="J8" s="19"/>
      <c r="K8" s="19"/>
      <c r="L8" s="19"/>
      <c r="M8" s="19"/>
      <c r="N8" s="19"/>
      <c r="O8" s="19"/>
      <c r="P8" s="19"/>
    </row>
    <row r="9" spans="1:18" ht="12" thickBot="1" x14ac:dyDescent="0.25">
      <c r="A9" s="49" t="s">
        <v>13764</v>
      </c>
      <c r="B9" s="90" t="str">
        <f>IF(C7="","",VLOOKUP(C9,Table_tbl_GeogArea[],2,FALSE))</f>
        <v/>
      </c>
      <c r="C9" s="212"/>
      <c r="D9" s="212"/>
      <c r="E9" s="212"/>
      <c r="F9" s="212"/>
      <c r="G9" s="213"/>
      <c r="H9" s="19"/>
      <c r="I9" s="19"/>
      <c r="J9" s="19"/>
      <c r="K9" s="19"/>
      <c r="L9" s="19"/>
      <c r="M9" s="19"/>
      <c r="N9" s="19"/>
      <c r="O9" s="19"/>
      <c r="P9" s="19"/>
    </row>
    <row r="10" spans="1:18" ht="12" thickBot="1" x14ac:dyDescent="0.25">
      <c r="C10" s="19"/>
      <c r="D10" s="19"/>
      <c r="E10" s="19"/>
      <c r="F10" s="19"/>
      <c r="G10" s="19"/>
      <c r="H10" s="19"/>
      <c r="I10" s="19"/>
      <c r="J10" s="19"/>
      <c r="K10" s="19"/>
      <c r="L10" s="19"/>
      <c r="M10" s="19"/>
      <c r="N10" s="19"/>
      <c r="O10" s="19"/>
      <c r="P10" s="19"/>
      <c r="Q10" s="19"/>
    </row>
    <row r="11" spans="1:18" s="23" customFormat="1" x14ac:dyDescent="0.2">
      <c r="A11" s="192" t="s">
        <v>14313</v>
      </c>
      <c r="B11" s="193"/>
      <c r="C11" s="193"/>
      <c r="D11" s="194"/>
      <c r="E11" s="19"/>
      <c r="F11" s="19"/>
      <c r="G11" s="19"/>
      <c r="H11" s="19"/>
      <c r="I11" s="19"/>
      <c r="J11" s="19"/>
      <c r="K11" s="19"/>
      <c r="L11" s="19"/>
      <c r="M11" s="19"/>
      <c r="N11" s="19"/>
      <c r="O11" s="19"/>
      <c r="P11" s="19"/>
      <c r="Q11" s="19"/>
    </row>
    <row r="12" spans="1:18" s="23" customFormat="1" ht="22.5" x14ac:dyDescent="0.2">
      <c r="A12" s="20" t="s">
        <v>14319</v>
      </c>
      <c r="B12" s="65" t="str">
        <f>IF(C12="","",VLOOKUP(C12,User_Nm_Table[],2,FALSE))</f>
        <v/>
      </c>
      <c r="C12" s="204"/>
      <c r="D12" s="205"/>
      <c r="E12" s="19"/>
      <c r="F12" s="19"/>
      <c r="G12" s="19"/>
      <c r="H12" s="19"/>
      <c r="I12" s="19"/>
      <c r="J12" s="19"/>
      <c r="K12" s="19"/>
      <c r="L12" s="19"/>
      <c r="M12" s="19"/>
      <c r="N12" s="19"/>
      <c r="O12" s="19"/>
      <c r="P12" s="19"/>
      <c r="Q12" s="19"/>
      <c r="R12" s="19"/>
    </row>
    <row r="13" spans="1:18" s="23" customFormat="1" x14ac:dyDescent="0.2">
      <c r="A13" s="20" t="s">
        <v>13791</v>
      </c>
      <c r="B13" s="206"/>
      <c r="C13" s="206"/>
      <c r="D13" s="207"/>
      <c r="E13" s="19"/>
      <c r="F13" s="19"/>
      <c r="G13" s="19"/>
      <c r="H13" s="19"/>
      <c r="I13" s="19"/>
      <c r="J13" s="19"/>
      <c r="K13" s="19"/>
      <c r="L13" s="19"/>
      <c r="M13" s="19"/>
      <c r="N13" s="19"/>
      <c r="O13" s="19"/>
      <c r="P13" s="19"/>
      <c r="Q13" s="19"/>
      <c r="R13" s="19"/>
    </row>
    <row r="14" spans="1:18" s="23" customFormat="1" ht="12" thickBot="1" x14ac:dyDescent="0.25">
      <c r="A14" s="57" t="s">
        <v>13790</v>
      </c>
      <c r="B14" s="200"/>
      <c r="C14" s="200"/>
      <c r="D14" s="201"/>
      <c r="E14" s="19"/>
      <c r="F14" s="19"/>
      <c r="G14" s="19"/>
      <c r="H14" s="19"/>
      <c r="I14" s="19"/>
      <c r="J14" s="19"/>
      <c r="K14" s="19"/>
      <c r="L14" s="19"/>
      <c r="M14" s="19"/>
      <c r="N14" s="19"/>
      <c r="O14" s="19"/>
      <c r="P14" s="19"/>
      <c r="Q14" s="19"/>
      <c r="R14" s="19"/>
    </row>
    <row r="15" spans="1:18" s="23" customFormat="1" ht="12" thickBot="1" x14ac:dyDescent="0.25">
      <c r="A15" s="11"/>
      <c r="B15" s="11"/>
      <c r="C15" s="19"/>
      <c r="D15" s="19"/>
      <c r="E15" s="19"/>
      <c r="F15" s="19"/>
      <c r="G15" s="19"/>
      <c r="H15" s="19"/>
      <c r="I15" s="19"/>
      <c r="J15" s="19"/>
      <c r="K15" s="19"/>
      <c r="L15" s="19"/>
      <c r="M15" s="19"/>
      <c r="N15" s="19"/>
      <c r="O15" s="19"/>
      <c r="P15" s="19"/>
      <c r="Q15" s="19"/>
    </row>
    <row r="16" spans="1:18" s="23" customFormat="1" x14ac:dyDescent="0.2">
      <c r="A16" s="192" t="s">
        <v>13789</v>
      </c>
      <c r="B16" s="193"/>
      <c r="C16" s="193"/>
      <c r="D16" s="193"/>
      <c r="E16" s="193"/>
      <c r="F16" s="193"/>
      <c r="G16" s="193"/>
      <c r="H16" s="193"/>
      <c r="I16" s="193"/>
      <c r="J16" s="194"/>
      <c r="K16" s="19"/>
      <c r="L16" s="19"/>
      <c r="M16" s="19"/>
      <c r="N16" s="19"/>
      <c r="O16" s="19"/>
      <c r="P16" s="19"/>
      <c r="Q16" s="19"/>
    </row>
    <row r="17" spans="1:19" s="23" customFormat="1" ht="22.5" x14ac:dyDescent="0.2">
      <c r="A17" s="195" t="s">
        <v>13788</v>
      </c>
      <c r="B17" s="196"/>
      <c r="C17" s="196"/>
      <c r="D17" s="196"/>
      <c r="E17" s="196"/>
      <c r="F17" s="196"/>
      <c r="G17" s="196"/>
      <c r="H17" s="91" t="s">
        <v>14388</v>
      </c>
      <c r="I17" s="91" t="s">
        <v>14386</v>
      </c>
      <c r="J17" s="102" t="s">
        <v>14387</v>
      </c>
      <c r="K17" s="19"/>
      <c r="L17" s="19"/>
      <c r="M17" s="19"/>
      <c r="N17" s="19"/>
      <c r="O17" s="19"/>
      <c r="P17" s="19"/>
      <c r="Q17" s="19"/>
      <c r="R17" s="19"/>
      <c r="S17" s="19"/>
    </row>
    <row r="18" spans="1:19" s="23" customFormat="1" ht="11.25" customHeight="1" x14ac:dyDescent="0.2">
      <c r="A18" s="99" t="str">
        <f>IF(B18="","",VLOOKUP($B18,Table_AggPits_1[],5,FALSE))</f>
        <v/>
      </c>
      <c r="B18" s="197"/>
      <c r="C18" s="198"/>
      <c r="D18" s="198"/>
      <c r="E18" s="198"/>
      <c r="F18" s="198"/>
      <c r="G18" s="199"/>
      <c r="H18" s="100"/>
      <c r="I18" s="51"/>
      <c r="J18" s="112"/>
      <c r="K18" s="19"/>
      <c r="L18" s="19"/>
      <c r="M18" s="19"/>
      <c r="N18" s="19"/>
      <c r="O18" s="19"/>
      <c r="P18" s="19"/>
      <c r="Q18" s="19"/>
      <c r="R18" s="19"/>
      <c r="S18" s="19"/>
    </row>
    <row r="19" spans="1:19" s="23" customFormat="1" ht="11.25" customHeight="1" x14ac:dyDescent="0.2">
      <c r="A19" s="99" t="str">
        <f>IF(B19="","",VLOOKUP($B19,Table_AggPits_1[],5,FALSE))</f>
        <v/>
      </c>
      <c r="B19" s="197"/>
      <c r="C19" s="198"/>
      <c r="D19" s="198"/>
      <c r="E19" s="198"/>
      <c r="F19" s="198"/>
      <c r="G19" s="199"/>
      <c r="H19" s="100"/>
      <c r="I19" s="51"/>
      <c r="J19" s="112"/>
      <c r="K19" s="19"/>
      <c r="L19" s="19"/>
      <c r="M19" s="19"/>
      <c r="N19" s="19"/>
      <c r="O19" s="19"/>
      <c r="P19" s="19"/>
      <c r="Q19" s="19"/>
      <c r="R19" s="19"/>
      <c r="S19" s="19"/>
    </row>
    <row r="20" spans="1:19" s="23" customFormat="1" ht="11.25" customHeight="1" x14ac:dyDescent="0.2">
      <c r="A20" s="99" t="str">
        <f>IF(B20="","",VLOOKUP($B20,Table_AggPits_1[],5,FALSE))</f>
        <v/>
      </c>
      <c r="B20" s="197"/>
      <c r="C20" s="198"/>
      <c r="D20" s="198"/>
      <c r="E20" s="198"/>
      <c r="F20" s="198"/>
      <c r="G20" s="199"/>
      <c r="H20" s="100"/>
      <c r="I20" s="51"/>
      <c r="J20" s="112"/>
      <c r="K20" s="19"/>
      <c r="L20" s="19"/>
      <c r="M20" s="19"/>
      <c r="N20" s="19"/>
      <c r="O20" s="19"/>
      <c r="P20" s="19"/>
      <c r="Q20" s="19"/>
      <c r="R20" s="19"/>
      <c r="S20" s="19"/>
    </row>
    <row r="21" spans="1:19" s="23" customFormat="1" ht="12" customHeight="1" thickBot="1" x14ac:dyDescent="0.25">
      <c r="A21" s="99" t="str">
        <f>IF(B21="","",VLOOKUP($B21,Table_AggPits_1[],5,FALSE))</f>
        <v/>
      </c>
      <c r="B21" s="197"/>
      <c r="C21" s="198"/>
      <c r="D21" s="198"/>
      <c r="E21" s="198"/>
      <c r="F21" s="198"/>
      <c r="G21" s="199"/>
      <c r="H21" s="101"/>
      <c r="I21" s="52"/>
      <c r="J21" s="113"/>
      <c r="K21" s="19"/>
      <c r="L21" s="19"/>
      <c r="M21" s="19"/>
      <c r="N21" s="19"/>
      <c r="O21" s="19"/>
      <c r="P21" s="19"/>
      <c r="Q21" s="19"/>
      <c r="R21" s="19"/>
      <c r="S21" s="19"/>
    </row>
    <row r="22" spans="1:19" s="23" customFormat="1" ht="12" thickBot="1" x14ac:dyDescent="0.25">
      <c r="A22" s="12"/>
      <c r="B22" s="12"/>
      <c r="C22" s="12"/>
      <c r="D22" s="12"/>
      <c r="E22" s="11"/>
      <c r="F22" s="11"/>
      <c r="G22" s="13"/>
      <c r="H22" s="13"/>
      <c r="I22" s="19"/>
      <c r="J22" s="19"/>
      <c r="K22" s="19"/>
      <c r="L22" s="19"/>
      <c r="M22" s="19"/>
      <c r="N22" s="19"/>
      <c r="O22" s="19"/>
      <c r="P22" s="19"/>
      <c r="Q22" s="19"/>
    </row>
    <row r="23" spans="1:19" s="23" customFormat="1" x14ac:dyDescent="0.2">
      <c r="A23" s="180" t="s">
        <v>13785</v>
      </c>
      <c r="B23" s="181"/>
      <c r="C23" s="181"/>
      <c r="D23" s="182"/>
      <c r="E23" s="19"/>
      <c r="F23" s="19"/>
      <c r="G23" s="19"/>
      <c r="H23" s="19"/>
      <c r="I23" s="19"/>
      <c r="J23" s="19"/>
      <c r="K23" s="19"/>
      <c r="L23" s="19"/>
      <c r="M23" s="19"/>
      <c r="N23" s="19"/>
      <c r="O23" s="19"/>
      <c r="P23" s="19"/>
      <c r="Q23" s="19"/>
    </row>
    <row r="24" spans="1:19" s="23" customFormat="1" x14ac:dyDescent="0.2">
      <c r="A24" s="195" t="s">
        <v>14311</v>
      </c>
      <c r="B24" s="196"/>
      <c r="C24" s="50" t="s">
        <v>14312</v>
      </c>
      <c r="D24" s="45" t="s">
        <v>13784</v>
      </c>
      <c r="E24" s="14"/>
      <c r="F24" s="14"/>
      <c r="G24" s="14"/>
      <c r="H24" s="11"/>
      <c r="I24" s="11"/>
      <c r="J24" s="19"/>
      <c r="K24" s="19"/>
      <c r="L24" s="19"/>
      <c r="M24" s="19"/>
      <c r="N24" s="19"/>
      <c r="O24" s="19"/>
      <c r="P24" s="19"/>
      <c r="Q24" s="19"/>
      <c r="R24" s="19"/>
    </row>
    <row r="25" spans="1:19" s="23" customFormat="1" x14ac:dyDescent="0.2">
      <c r="A25" s="185"/>
      <c r="B25" s="186"/>
      <c r="C25" s="18"/>
      <c r="D25" s="22"/>
      <c r="E25" s="11"/>
      <c r="F25" s="11"/>
      <c r="G25" s="11"/>
      <c r="H25" s="11"/>
      <c r="I25" s="11"/>
      <c r="J25" s="19"/>
      <c r="K25" s="19"/>
      <c r="L25" s="19"/>
      <c r="M25" s="19"/>
      <c r="N25" s="19"/>
      <c r="O25" s="19"/>
      <c r="P25" s="19"/>
      <c r="Q25" s="19"/>
      <c r="R25" s="19"/>
    </row>
    <row r="26" spans="1:19" s="23" customFormat="1" x14ac:dyDescent="0.2">
      <c r="A26" s="185"/>
      <c r="B26" s="186"/>
      <c r="C26" s="18"/>
      <c r="D26" s="22"/>
      <c r="E26" s="11"/>
      <c r="F26" s="11"/>
      <c r="G26" s="11"/>
      <c r="H26" s="11"/>
      <c r="I26" s="11"/>
      <c r="J26" s="19"/>
      <c r="K26" s="19"/>
      <c r="L26" s="19"/>
      <c r="M26" s="19"/>
      <c r="N26" s="19"/>
      <c r="O26" s="19"/>
      <c r="P26" s="19"/>
      <c r="Q26" s="19"/>
      <c r="R26" s="19"/>
    </row>
    <row r="27" spans="1:19" s="23" customFormat="1" x14ac:dyDescent="0.2">
      <c r="A27" s="185"/>
      <c r="B27" s="186"/>
      <c r="C27" s="18"/>
      <c r="D27" s="22"/>
      <c r="E27" s="11"/>
      <c r="F27" s="11"/>
      <c r="G27" s="11"/>
      <c r="H27" s="11"/>
      <c r="I27" s="11"/>
      <c r="J27" s="19"/>
      <c r="K27" s="19"/>
      <c r="L27" s="19"/>
      <c r="M27" s="19"/>
      <c r="N27" s="19"/>
      <c r="O27" s="19"/>
      <c r="P27" s="19"/>
      <c r="Q27" s="19"/>
      <c r="R27" s="19"/>
    </row>
    <row r="28" spans="1:19" s="23" customFormat="1" ht="12" thickBot="1" x14ac:dyDescent="0.25">
      <c r="A28" s="187"/>
      <c r="B28" s="188"/>
      <c r="C28" s="46"/>
      <c r="D28" s="47"/>
      <c r="E28" s="11"/>
      <c r="F28" s="11"/>
      <c r="G28" s="11"/>
      <c r="H28" s="11"/>
      <c r="I28" s="11"/>
      <c r="J28" s="19"/>
      <c r="K28" s="19"/>
      <c r="L28" s="19"/>
      <c r="M28" s="19"/>
      <c r="N28" s="19"/>
      <c r="O28" s="19"/>
      <c r="P28" s="19"/>
      <c r="Q28" s="19"/>
      <c r="R28" s="19"/>
    </row>
    <row r="29" spans="1:19" s="23" customFormat="1" ht="12" thickBot="1" x14ac:dyDescent="0.25">
      <c r="A29" s="12"/>
      <c r="B29" s="12"/>
      <c r="C29" s="12"/>
      <c r="D29" s="12"/>
      <c r="E29" s="12"/>
      <c r="F29" s="12"/>
      <c r="G29" s="11"/>
      <c r="H29" s="11"/>
      <c r="I29" s="19"/>
      <c r="J29" s="19"/>
      <c r="K29" s="19"/>
      <c r="L29" s="19"/>
      <c r="M29" s="19"/>
      <c r="N29" s="19"/>
      <c r="O29" s="19"/>
      <c r="P29" s="19"/>
      <c r="Q29" s="19"/>
    </row>
    <row r="30" spans="1:19" s="23" customFormat="1" x14ac:dyDescent="0.2">
      <c r="A30" s="180" t="s">
        <v>13816</v>
      </c>
      <c r="B30" s="181"/>
      <c r="C30" s="181"/>
      <c r="D30" s="181"/>
      <c r="E30" s="181"/>
      <c r="F30" s="181"/>
      <c r="G30" s="181"/>
      <c r="H30" s="181"/>
      <c r="I30" s="181"/>
      <c r="J30" s="181"/>
      <c r="K30" s="182"/>
      <c r="L30" s="19"/>
      <c r="M30" s="19"/>
      <c r="N30" s="19"/>
      <c r="O30" s="19"/>
      <c r="P30" s="19"/>
      <c r="Q30" s="19"/>
    </row>
    <row r="31" spans="1:19" s="23" customFormat="1" x14ac:dyDescent="0.2">
      <c r="A31" s="54" t="s">
        <v>10</v>
      </c>
      <c r="B31" s="105" t="str">
        <f>IF(C31="","",VLOOKUP(C31,User_Nm_Table[],2,FALSE))</f>
        <v/>
      </c>
      <c r="C31" s="189"/>
      <c r="D31" s="190"/>
      <c r="K31" s="55"/>
      <c r="L31" s="19"/>
      <c r="M31" s="19"/>
      <c r="N31" s="19"/>
      <c r="O31" s="19"/>
      <c r="P31" s="19"/>
      <c r="Q31" s="19"/>
    </row>
    <row r="32" spans="1:19" s="23" customFormat="1" x14ac:dyDescent="0.2">
      <c r="A32" s="56" t="s">
        <v>13781</v>
      </c>
      <c r="B32" s="34"/>
      <c r="K32" s="55"/>
      <c r="L32" s="19"/>
      <c r="M32" s="19"/>
      <c r="N32" s="19"/>
      <c r="O32" s="19"/>
      <c r="P32" s="19"/>
      <c r="Q32" s="19"/>
    </row>
    <row r="33" spans="1:20" s="23" customFormat="1" x14ac:dyDescent="0.2">
      <c r="A33" s="56" t="s">
        <v>14316</v>
      </c>
      <c r="B33" s="68"/>
      <c r="K33" s="55"/>
      <c r="L33" s="19"/>
      <c r="M33" s="19"/>
      <c r="N33" s="19"/>
      <c r="O33" s="19"/>
      <c r="P33" s="19"/>
      <c r="Q33" s="19"/>
    </row>
    <row r="34" spans="1:20" s="23" customFormat="1" x14ac:dyDescent="0.2">
      <c r="A34" s="24"/>
      <c r="K34" s="55"/>
      <c r="L34" s="19"/>
      <c r="M34" s="19"/>
      <c r="N34" s="19"/>
      <c r="O34" s="19"/>
      <c r="P34" s="19"/>
      <c r="Q34" s="19"/>
    </row>
    <row r="35" spans="1:20" s="23" customFormat="1" x14ac:dyDescent="0.2">
      <c r="A35" s="59"/>
      <c r="B35" s="28" t="s">
        <v>13783</v>
      </c>
      <c r="C35" s="28" t="s">
        <v>13782</v>
      </c>
      <c r="D35" s="11"/>
      <c r="E35" s="191" t="s">
        <v>14317</v>
      </c>
      <c r="F35" s="191"/>
      <c r="G35" s="191"/>
      <c r="H35" s="191"/>
      <c r="I35" s="144">
        <f>'1'!I35</f>
        <v>0</v>
      </c>
      <c r="K35" s="55"/>
      <c r="L35" s="19"/>
      <c r="M35" s="19"/>
      <c r="N35" s="19"/>
      <c r="O35" s="19"/>
      <c r="P35" s="19"/>
      <c r="Q35" s="19"/>
      <c r="R35" s="19"/>
      <c r="S35" s="19"/>
      <c r="T35" s="19"/>
    </row>
    <row r="36" spans="1:20" s="23" customFormat="1" x14ac:dyDescent="0.2">
      <c r="A36" s="20" t="s">
        <v>13780</v>
      </c>
      <c r="B36" s="16"/>
      <c r="C36" s="16"/>
      <c r="D36" s="11"/>
      <c r="E36" s="179" t="s">
        <v>13779</v>
      </c>
      <c r="F36" s="179"/>
      <c r="G36" s="179"/>
      <c r="H36" s="179"/>
      <c r="I36" s="17">
        <f>(
IF(C36=0,0,B36/C36)+
IF(C37=0,0,B37/C37)+
IF(C38=0,0,B38/C38)+
IF(C39=0,0,B39/C39)+
IF(J18=0,0,((H18*100/(100+I18))/J18))+
IF(J19=0,0,((H19*100/(100+I19))/J19))+
IF(J20=0,0,((H20*100/(100+I20))/J20))+
IF(J21=0,0,((H21*100/(100+I21))/J21))+
(B40+
IF(I18=-100,0,(H18-((H18*100)/(100+I18))))+
IF(I19=-100,0,(H19-((H19*100)/(100+I19))))+
IF(I20=-100,0,(H20-((H20*100)/(100+I20))))+
IF(I21=-100,0,(H21-((H21*100)/(100+I21))))+
B41*8.34
))/
(1684.8*(1-0.01*B32))</f>
        <v>0</v>
      </c>
      <c r="J36" s="11"/>
      <c r="K36" s="21"/>
      <c r="L36" s="19"/>
      <c r="M36" s="19"/>
      <c r="N36" s="19"/>
      <c r="O36" s="19"/>
      <c r="P36" s="19"/>
      <c r="Q36" s="19"/>
      <c r="R36" s="19"/>
      <c r="S36" s="19"/>
      <c r="T36" s="19"/>
    </row>
    <row r="37" spans="1:20" s="23" customFormat="1" x14ac:dyDescent="0.2">
      <c r="A37" s="20" t="s">
        <v>13778</v>
      </c>
      <c r="B37" s="16"/>
      <c r="C37" s="16"/>
      <c r="D37" s="11"/>
      <c r="E37" s="179" t="s">
        <v>13777</v>
      </c>
      <c r="F37" s="179"/>
      <c r="G37" s="179"/>
      <c r="H37" s="179"/>
      <c r="I37" s="17">
        <f>IF(I36=0,0,B36/I36)</f>
        <v>0</v>
      </c>
      <c r="J37" s="11"/>
      <c r="K37" s="21"/>
      <c r="L37" s="19"/>
      <c r="M37" s="19"/>
      <c r="N37" s="19"/>
      <c r="O37" s="19"/>
      <c r="P37" s="19"/>
      <c r="Q37" s="19"/>
      <c r="R37" s="19"/>
      <c r="S37" s="19"/>
      <c r="T37" s="19"/>
    </row>
    <row r="38" spans="1:20" s="23" customFormat="1" x14ac:dyDescent="0.2">
      <c r="A38" s="20" t="s">
        <v>13776</v>
      </c>
      <c r="B38" s="16"/>
      <c r="C38" s="16"/>
      <c r="D38" s="11"/>
      <c r="E38" s="179" t="s">
        <v>13775</v>
      </c>
      <c r="F38" s="179"/>
      <c r="G38" s="179"/>
      <c r="H38" s="179"/>
      <c r="I38" s="17">
        <f>IF(I35=0,0,I37/I35*100)</f>
        <v>0</v>
      </c>
      <c r="J38" s="11"/>
      <c r="K38" s="21"/>
      <c r="L38" s="19"/>
      <c r="M38" s="19"/>
      <c r="N38" s="19"/>
      <c r="O38" s="19"/>
      <c r="P38" s="19"/>
      <c r="Q38" s="19"/>
      <c r="R38" s="19"/>
      <c r="S38" s="19"/>
      <c r="T38" s="19"/>
    </row>
    <row r="39" spans="1:20" s="23" customFormat="1" x14ac:dyDescent="0.2">
      <c r="A39" s="20" t="s">
        <v>13774</v>
      </c>
      <c r="B39" s="16"/>
      <c r="C39" s="16"/>
      <c r="D39" s="11"/>
      <c r="E39" s="179" t="s">
        <v>13773</v>
      </c>
      <c r="F39" s="179"/>
      <c r="G39" s="179"/>
      <c r="H39" s="179"/>
      <c r="I39" s="17">
        <f>IF(I36=0,0,(B36+B37+B38+B39+B40+B41+H18+H19+H20+H21)/I36/27)</f>
        <v>0</v>
      </c>
      <c r="J39" s="15" t="s">
        <v>13772</v>
      </c>
      <c r="K39" s="25" t="s">
        <v>13771</v>
      </c>
      <c r="L39" s="19"/>
      <c r="M39" s="19"/>
      <c r="N39" s="19"/>
      <c r="O39" s="19"/>
      <c r="P39" s="19"/>
      <c r="Q39" s="19"/>
      <c r="R39" s="19"/>
      <c r="S39" s="19"/>
      <c r="T39" s="19"/>
    </row>
    <row r="40" spans="1:20" s="23" customFormat="1" x14ac:dyDescent="0.2">
      <c r="A40" s="43" t="s">
        <v>14314</v>
      </c>
      <c r="B40" s="16"/>
      <c r="C40" s="11"/>
      <c r="D40" s="11"/>
      <c r="E40" s="179" t="s">
        <v>13770</v>
      </c>
      <c r="F40" s="179"/>
      <c r="G40" s="179"/>
      <c r="H40" s="179"/>
      <c r="I40" s="58">
        <f>IF(B36+B37+B38+B39=0,0,
(B40+
IF(I18+100=0,0,H18-H18*100/(100+I18))+
IF(I18+100=0,0,H19-H19*100/(100+I19))+
IF(I18+100=0,0,H20-H20*100/(100+I20))+
IF(I18+100=0,0,H21-H21*100/(100+I21))+
B41*8.34)/(B36+B37+B38+B39))</f>
        <v>0</v>
      </c>
      <c r="J40" s="17">
        <v>0</v>
      </c>
      <c r="K40" s="60">
        <v>0</v>
      </c>
      <c r="L40" s="19"/>
      <c r="M40" s="19"/>
      <c r="N40" s="19"/>
      <c r="O40" s="19"/>
      <c r="P40" s="19"/>
      <c r="Q40" s="19"/>
      <c r="R40" s="19"/>
      <c r="S40" s="19"/>
      <c r="T40" s="19"/>
    </row>
    <row r="41" spans="1:20" s="23" customFormat="1" ht="12" thickBot="1" x14ac:dyDescent="0.25">
      <c r="A41" s="61" t="s">
        <v>14315</v>
      </c>
      <c r="B41" s="62"/>
      <c r="C41" s="63"/>
      <c r="D41" s="63"/>
      <c r="E41" s="44"/>
      <c r="F41" s="44"/>
      <c r="G41" s="44"/>
      <c r="H41" s="44"/>
      <c r="I41" s="44"/>
      <c r="J41" s="63"/>
      <c r="K41" s="64"/>
      <c r="L41" s="19"/>
      <c r="M41" s="19"/>
      <c r="N41" s="19"/>
      <c r="O41" s="19"/>
      <c r="P41" s="19"/>
      <c r="Q41" s="19"/>
      <c r="R41" s="19"/>
      <c r="S41" s="19"/>
      <c r="T41" s="19"/>
    </row>
    <row r="42" spans="1:20" s="23" customFormat="1" ht="12" thickBot="1" x14ac:dyDescent="0.25">
      <c r="A42" s="11"/>
      <c r="B42" s="11"/>
      <c r="C42" s="11"/>
      <c r="D42" s="11"/>
      <c r="E42" s="11"/>
      <c r="F42" s="11"/>
      <c r="G42" s="11"/>
      <c r="H42" s="11"/>
      <c r="I42" s="19"/>
      <c r="J42" s="19"/>
      <c r="K42" s="19"/>
      <c r="L42" s="19"/>
      <c r="M42" s="19"/>
      <c r="N42" s="19"/>
      <c r="O42" s="19"/>
      <c r="P42" s="19"/>
      <c r="Q42" s="19"/>
    </row>
    <row r="43" spans="1:20" s="23" customFormat="1" x14ac:dyDescent="0.2">
      <c r="A43" s="180" t="s">
        <v>13769</v>
      </c>
      <c r="B43" s="181"/>
      <c r="C43" s="182"/>
      <c r="D43" s="11"/>
      <c r="E43" s="11"/>
      <c r="F43" s="11"/>
      <c r="G43" s="11"/>
      <c r="H43" s="11"/>
      <c r="I43" s="19"/>
      <c r="J43" s="19"/>
      <c r="K43" s="19"/>
      <c r="L43" s="19"/>
      <c r="M43" s="19"/>
      <c r="N43" s="19"/>
      <c r="O43" s="19"/>
      <c r="P43" s="19"/>
      <c r="Q43" s="19"/>
    </row>
    <row r="44" spans="1:20" s="23" customFormat="1" x14ac:dyDescent="0.2">
      <c r="A44" s="183" t="s">
        <v>13815</v>
      </c>
      <c r="B44" s="184"/>
      <c r="C44" s="103"/>
      <c r="I44" s="19"/>
      <c r="J44" s="19"/>
      <c r="K44" s="19"/>
      <c r="L44" s="19"/>
      <c r="M44" s="19"/>
      <c r="N44" s="19"/>
      <c r="O44" s="19"/>
      <c r="P44" s="19"/>
      <c r="Q44" s="19"/>
    </row>
    <row r="45" spans="1:20" s="23" customFormat="1" x14ac:dyDescent="0.2">
      <c r="A45" s="183" t="s">
        <v>13768</v>
      </c>
      <c r="B45" s="184"/>
      <c r="C45" s="1">
        <f>H18*100/(100+I18)</f>
        <v>0</v>
      </c>
      <c r="I45" s="19"/>
      <c r="J45" s="19"/>
      <c r="K45" s="19"/>
      <c r="L45" s="19"/>
      <c r="M45" s="19"/>
      <c r="N45" s="19"/>
      <c r="O45" s="19"/>
      <c r="P45" s="19"/>
      <c r="Q45" s="19"/>
    </row>
    <row r="46" spans="1:20" s="23" customFormat="1" x14ac:dyDescent="0.2">
      <c r="A46" s="183" t="s">
        <v>13767</v>
      </c>
      <c r="B46" s="184"/>
      <c r="C46" s="1">
        <f>H19*100/(100+I19)</f>
        <v>0</v>
      </c>
      <c r="I46" s="19"/>
      <c r="J46" s="19"/>
      <c r="K46" s="19"/>
      <c r="L46" s="19"/>
      <c r="M46" s="19"/>
      <c r="N46" s="19"/>
      <c r="O46" s="19"/>
      <c r="P46" s="19"/>
      <c r="Q46" s="19"/>
    </row>
    <row r="47" spans="1:20" s="23" customFormat="1" x14ac:dyDescent="0.2">
      <c r="A47" s="183" t="s">
        <v>13766</v>
      </c>
      <c r="B47" s="184"/>
      <c r="C47" s="1">
        <f>+H20*100/(100+I20)</f>
        <v>0</v>
      </c>
      <c r="I47" s="19"/>
      <c r="J47" s="19"/>
      <c r="K47" s="19"/>
      <c r="L47" s="19"/>
      <c r="M47" s="19"/>
      <c r="N47" s="19"/>
      <c r="O47" s="19"/>
      <c r="P47" s="19"/>
      <c r="Q47" s="19"/>
    </row>
    <row r="48" spans="1:20" s="23" customFormat="1" x14ac:dyDescent="0.2">
      <c r="A48" s="183" t="s">
        <v>13765</v>
      </c>
      <c r="B48" s="184"/>
      <c r="C48" s="1">
        <f>B40+(H18-C45)+(H19-C46)+(B41*8.34)+(D25/128*8.34)+(D26/128*8.34)+(D27/128*8.34)</f>
        <v>0</v>
      </c>
      <c r="I48" s="19"/>
      <c r="J48" s="19"/>
      <c r="K48" s="19"/>
      <c r="L48" s="19"/>
      <c r="M48" s="19"/>
      <c r="N48" s="19"/>
      <c r="O48" s="19"/>
      <c r="P48" s="19"/>
      <c r="Q48" s="19"/>
    </row>
    <row r="49" spans="1:17" s="23" customFormat="1" x14ac:dyDescent="0.2">
      <c r="A49" s="166" t="s">
        <v>13814</v>
      </c>
      <c r="B49" s="167"/>
      <c r="C49" s="1">
        <f>C48/(62.4*27)</f>
        <v>0</v>
      </c>
      <c r="I49" s="19"/>
      <c r="J49" s="19"/>
      <c r="K49" s="19"/>
      <c r="L49" s="19"/>
      <c r="M49" s="19"/>
      <c r="N49" s="19"/>
      <c r="O49" s="19"/>
      <c r="P49" s="19"/>
      <c r="Q49" s="19"/>
    </row>
    <row r="50" spans="1:17" s="23" customFormat="1" x14ac:dyDescent="0.2">
      <c r="A50" s="166" t="s">
        <v>13813</v>
      </c>
      <c r="B50" s="167"/>
      <c r="C50" s="1">
        <f>IF(ISERROR(C45/(J18*62.4*27)),,C45/(J18*62.4*27))</f>
        <v>0</v>
      </c>
      <c r="I50" s="19"/>
      <c r="J50" s="19"/>
      <c r="K50" s="19"/>
      <c r="L50" s="19"/>
      <c r="M50" s="19"/>
      <c r="N50" s="19"/>
      <c r="O50" s="19"/>
      <c r="P50" s="19"/>
      <c r="Q50" s="19"/>
    </row>
    <row r="51" spans="1:17" s="23" customFormat="1" x14ac:dyDescent="0.2">
      <c r="A51" s="166" t="s">
        <v>13812</v>
      </c>
      <c r="B51" s="167"/>
      <c r="C51" s="1">
        <f>IF(ISERROR(C46/(J19*62.4*27)),,C46/(J19*62.4*27))</f>
        <v>0</v>
      </c>
      <c r="I51" s="19"/>
      <c r="J51" s="19"/>
      <c r="K51" s="19"/>
      <c r="L51" s="19"/>
      <c r="M51" s="19"/>
      <c r="N51" s="19"/>
      <c r="O51" s="19"/>
      <c r="P51" s="19"/>
      <c r="Q51" s="19"/>
    </row>
    <row r="52" spans="1:17" s="23" customFormat="1" x14ac:dyDescent="0.2">
      <c r="A52" s="166" t="s">
        <v>13811</v>
      </c>
      <c r="B52" s="167"/>
      <c r="C52" s="1">
        <f>IF(J20=0,0,+C47/(J20*62.4*27))</f>
        <v>0</v>
      </c>
      <c r="I52" s="19"/>
      <c r="J52" s="19"/>
      <c r="K52" s="19"/>
      <c r="L52" s="19"/>
      <c r="M52" s="19"/>
      <c r="N52" s="19"/>
      <c r="O52" s="19"/>
      <c r="P52" s="19"/>
      <c r="Q52" s="19"/>
    </row>
    <row r="53" spans="1:17" s="23" customFormat="1" x14ac:dyDescent="0.2">
      <c r="A53" s="166" t="s">
        <v>13810</v>
      </c>
      <c r="B53" s="167"/>
      <c r="C53" s="1">
        <f>SUM(I37+C49+C50+C51+C52)</f>
        <v>0</v>
      </c>
      <c r="I53" s="19"/>
      <c r="J53" s="19"/>
      <c r="K53" s="19"/>
      <c r="L53" s="19"/>
      <c r="M53" s="19"/>
      <c r="N53" s="19"/>
      <c r="O53" s="19"/>
      <c r="P53" s="19"/>
      <c r="Q53" s="19"/>
    </row>
    <row r="54" spans="1:17" s="23" customFormat="1" x14ac:dyDescent="0.2">
      <c r="A54" s="166" t="s">
        <v>13809</v>
      </c>
      <c r="B54" s="167"/>
      <c r="C54" s="1">
        <f>C53/(1-0.01*B32)</f>
        <v>0</v>
      </c>
      <c r="I54" s="19"/>
      <c r="J54" s="19"/>
      <c r="K54" s="19"/>
      <c r="L54" s="19"/>
      <c r="M54" s="19"/>
      <c r="N54" s="19"/>
      <c r="O54" s="19"/>
      <c r="P54" s="19"/>
      <c r="Q54" s="19"/>
    </row>
    <row r="55" spans="1:17" s="23" customFormat="1" ht="12" thickBot="1" x14ac:dyDescent="0.25">
      <c r="A55" s="168" t="s">
        <v>13808</v>
      </c>
      <c r="B55" s="169"/>
      <c r="C55" s="104">
        <f>IF(ISERROR((C45+C46+C47+C48+B36)/C44/27),,(C45+C46+C47+C48+B36)/C44/27)</f>
        <v>0</v>
      </c>
    </row>
    <row r="56" spans="1:17" s="23" customFormat="1" ht="12" thickBot="1" x14ac:dyDescent="0.25"/>
    <row r="57" spans="1:17" x14ac:dyDescent="0.2">
      <c r="A57" s="170" t="s">
        <v>13817</v>
      </c>
      <c r="B57" s="171"/>
      <c r="C57" s="171"/>
      <c r="D57" s="171"/>
      <c r="E57" s="171"/>
      <c r="F57" s="171"/>
      <c r="G57" s="171"/>
      <c r="H57" s="171"/>
      <c r="I57" s="171"/>
      <c r="J57" s="171"/>
      <c r="K57" s="171"/>
      <c r="L57" s="171"/>
      <c r="M57" s="171"/>
      <c r="N57" s="171"/>
      <c r="O57" s="171"/>
      <c r="P57" s="172"/>
    </row>
    <row r="58" spans="1:17" ht="11.25" customHeight="1" x14ac:dyDescent="0.2">
      <c r="A58" s="173" t="s">
        <v>12</v>
      </c>
      <c r="B58" s="174"/>
      <c r="C58" s="174"/>
      <c r="D58" s="174"/>
      <c r="E58" s="174"/>
      <c r="F58" s="174"/>
      <c r="G58" s="174"/>
      <c r="H58" s="174"/>
      <c r="I58" s="174"/>
      <c r="J58" s="174"/>
      <c r="K58" s="174"/>
      <c r="L58" s="175"/>
      <c r="M58" s="176" t="s">
        <v>11</v>
      </c>
      <c r="N58" s="177"/>
      <c r="O58" s="177"/>
      <c r="P58" s="178"/>
    </row>
    <row r="59" spans="1:17" ht="45" x14ac:dyDescent="0.2">
      <c r="A59" s="35" t="s">
        <v>13759</v>
      </c>
      <c r="B59" s="29"/>
      <c r="C59" s="29" t="s">
        <v>10</v>
      </c>
      <c r="D59" s="29" t="s">
        <v>9</v>
      </c>
      <c r="E59" s="30" t="s">
        <v>8</v>
      </c>
      <c r="F59" s="30" t="s">
        <v>7</v>
      </c>
      <c r="G59" s="30" t="s">
        <v>17151</v>
      </c>
      <c r="H59" s="30" t="s">
        <v>6</v>
      </c>
      <c r="I59" s="30" t="s">
        <v>5</v>
      </c>
      <c r="J59" s="30" t="s">
        <v>4</v>
      </c>
      <c r="K59" s="30" t="s">
        <v>3</v>
      </c>
      <c r="L59" s="30" t="s">
        <v>2</v>
      </c>
      <c r="M59" s="30"/>
      <c r="N59" s="29" t="s">
        <v>10</v>
      </c>
      <c r="O59" s="30" t="s">
        <v>4</v>
      </c>
      <c r="P59" s="53" t="s">
        <v>3</v>
      </c>
    </row>
    <row r="60" spans="1:17" x14ac:dyDescent="0.2">
      <c r="A60" s="36">
        <v>1</v>
      </c>
      <c r="B60" s="65" t="str">
        <f>IF(C60="","",VLOOKUP(C60,User_Nm_Table[],2,FALSE))</f>
        <v/>
      </c>
      <c r="C60" s="106"/>
      <c r="D60" s="31"/>
      <c r="E60" s="32"/>
      <c r="F60" s="33"/>
      <c r="G60" s="33"/>
      <c r="H60" s="26"/>
      <c r="I60" s="33"/>
      <c r="J60" s="34"/>
      <c r="K60" s="107"/>
      <c r="L60" s="108">
        <f t="shared" ref="L60:L69" si="0">K60-P60</f>
        <v>0</v>
      </c>
      <c r="M60" s="65" t="str">
        <f>IF(N60="","",VLOOKUP(N60,User_Nm_Table[],2,FALSE))</f>
        <v/>
      </c>
      <c r="N60" s="106"/>
      <c r="O60" s="34"/>
      <c r="P60" s="66"/>
    </row>
    <row r="61" spans="1:17" x14ac:dyDescent="0.2">
      <c r="A61" s="36">
        <v>2</v>
      </c>
      <c r="B61" s="65" t="str">
        <f>IF(C61="","",VLOOKUP(C61,User_Nm_Table[],2,FALSE))</f>
        <v/>
      </c>
      <c r="C61" s="106"/>
      <c r="D61" s="31"/>
      <c r="E61" s="32"/>
      <c r="F61" s="33"/>
      <c r="G61" s="33"/>
      <c r="H61" s="26"/>
      <c r="I61" s="33"/>
      <c r="J61" s="34"/>
      <c r="K61" s="107"/>
      <c r="L61" s="108">
        <f t="shared" si="0"/>
        <v>0</v>
      </c>
      <c r="M61" s="65" t="str">
        <f>IF(N61="","",VLOOKUP(N61,User_Nm_Table[],2,FALSE))</f>
        <v/>
      </c>
      <c r="N61" s="106"/>
      <c r="O61" s="34"/>
      <c r="P61" s="66"/>
    </row>
    <row r="62" spans="1:17" x14ac:dyDescent="0.2">
      <c r="A62" s="36">
        <v>3</v>
      </c>
      <c r="B62" s="65" t="str">
        <f>IF(C62="","",VLOOKUP(C62,User_Nm_Table[],2,FALSE))</f>
        <v/>
      </c>
      <c r="C62" s="106"/>
      <c r="D62" s="31"/>
      <c r="E62" s="32"/>
      <c r="F62" s="33"/>
      <c r="G62" s="33"/>
      <c r="H62" s="26"/>
      <c r="I62" s="33"/>
      <c r="J62" s="34"/>
      <c r="K62" s="107"/>
      <c r="L62" s="108">
        <f t="shared" si="0"/>
        <v>0</v>
      </c>
      <c r="M62" s="65" t="str">
        <f>IF(N62="","",VLOOKUP(N62,User_Nm_Table[],2,FALSE))</f>
        <v/>
      </c>
      <c r="N62" s="106"/>
      <c r="O62" s="34"/>
      <c r="P62" s="66"/>
    </row>
    <row r="63" spans="1:17" x14ac:dyDescent="0.2">
      <c r="A63" s="36">
        <v>4</v>
      </c>
      <c r="B63" s="65" t="str">
        <f>IF(C63="","",VLOOKUP(C63,User_Nm_Table[],2,FALSE))</f>
        <v/>
      </c>
      <c r="C63" s="106"/>
      <c r="D63" s="31"/>
      <c r="E63" s="32"/>
      <c r="F63" s="33"/>
      <c r="G63" s="33"/>
      <c r="H63" s="26"/>
      <c r="I63" s="33"/>
      <c r="J63" s="34"/>
      <c r="K63" s="107"/>
      <c r="L63" s="108">
        <f t="shared" si="0"/>
        <v>0</v>
      </c>
      <c r="M63" s="65" t="str">
        <f>IF(N63="","",VLOOKUP(N63,User_Nm_Table[],2,FALSE))</f>
        <v/>
      </c>
      <c r="N63" s="106"/>
      <c r="O63" s="34"/>
      <c r="P63" s="66"/>
    </row>
    <row r="64" spans="1:17" x14ac:dyDescent="0.2">
      <c r="A64" s="36">
        <v>5</v>
      </c>
      <c r="B64" s="65" t="str">
        <f>IF(C64="","",VLOOKUP(C64,User_Nm_Table[],2,FALSE))</f>
        <v/>
      </c>
      <c r="C64" s="106"/>
      <c r="D64" s="31"/>
      <c r="E64" s="32"/>
      <c r="F64" s="33"/>
      <c r="G64" s="33"/>
      <c r="H64" s="26"/>
      <c r="I64" s="33"/>
      <c r="J64" s="34"/>
      <c r="K64" s="107"/>
      <c r="L64" s="108">
        <f t="shared" si="0"/>
        <v>0</v>
      </c>
      <c r="M64" s="65" t="str">
        <f>IF(N64="","",VLOOKUP(N64,User_Nm_Table[],2,FALSE))</f>
        <v/>
      </c>
      <c r="N64" s="106"/>
      <c r="O64" s="34"/>
      <c r="P64" s="66"/>
    </row>
    <row r="65" spans="1:16" x14ac:dyDescent="0.2">
      <c r="A65" s="36">
        <v>6</v>
      </c>
      <c r="B65" s="65" t="str">
        <f>IF(C65="","",VLOOKUP(C65,User_Nm_Table[],2,FALSE))</f>
        <v/>
      </c>
      <c r="C65" s="106"/>
      <c r="D65" s="31"/>
      <c r="E65" s="32"/>
      <c r="F65" s="33"/>
      <c r="G65" s="33"/>
      <c r="H65" s="26"/>
      <c r="I65" s="33"/>
      <c r="J65" s="34"/>
      <c r="K65" s="107"/>
      <c r="L65" s="108">
        <f t="shared" si="0"/>
        <v>0</v>
      </c>
      <c r="M65" s="65" t="str">
        <f>IF(N65="","",VLOOKUP(N65,User_Nm_Table[],2,FALSE))</f>
        <v/>
      </c>
      <c r="N65" s="106"/>
      <c r="O65" s="34"/>
      <c r="P65" s="66"/>
    </row>
    <row r="66" spans="1:16" x14ac:dyDescent="0.2">
      <c r="A66" s="36">
        <v>7</v>
      </c>
      <c r="B66" s="65" t="str">
        <f>IF(C66="","",VLOOKUP(C66,User_Nm_Table[],2,FALSE))</f>
        <v/>
      </c>
      <c r="C66" s="106"/>
      <c r="D66" s="31"/>
      <c r="E66" s="32"/>
      <c r="F66" s="33"/>
      <c r="G66" s="33"/>
      <c r="H66" s="26"/>
      <c r="I66" s="33"/>
      <c r="J66" s="34"/>
      <c r="K66" s="107"/>
      <c r="L66" s="108">
        <f t="shared" si="0"/>
        <v>0</v>
      </c>
      <c r="M66" s="65" t="str">
        <f>IF(N66="","",VLOOKUP(N66,User_Nm_Table[],2,FALSE))</f>
        <v/>
      </c>
      <c r="N66" s="106"/>
      <c r="O66" s="34"/>
      <c r="P66" s="66"/>
    </row>
    <row r="67" spans="1:16" x14ac:dyDescent="0.2">
      <c r="A67" s="36">
        <v>8</v>
      </c>
      <c r="B67" s="65" t="str">
        <f>IF(C67="","",VLOOKUP(C67,User_Nm_Table[],2,FALSE))</f>
        <v/>
      </c>
      <c r="C67" s="106"/>
      <c r="D67" s="31"/>
      <c r="E67" s="32"/>
      <c r="F67" s="33"/>
      <c r="G67" s="33"/>
      <c r="H67" s="26"/>
      <c r="I67" s="33"/>
      <c r="J67" s="34"/>
      <c r="K67" s="107"/>
      <c r="L67" s="108">
        <f t="shared" si="0"/>
        <v>0</v>
      </c>
      <c r="M67" s="65" t="str">
        <f>IF(N67="","",VLOOKUP(N67,User_Nm_Table[],2,FALSE))</f>
        <v/>
      </c>
      <c r="N67" s="106"/>
      <c r="O67" s="34"/>
      <c r="P67" s="66"/>
    </row>
    <row r="68" spans="1:16" x14ac:dyDescent="0.2">
      <c r="A68" s="36">
        <v>9</v>
      </c>
      <c r="B68" s="65" t="str">
        <f>IF(C68="","",VLOOKUP(C68,User_Nm_Table[],2,FALSE))</f>
        <v/>
      </c>
      <c r="C68" s="106"/>
      <c r="D68" s="31"/>
      <c r="E68" s="32"/>
      <c r="F68" s="33"/>
      <c r="G68" s="33"/>
      <c r="H68" s="26"/>
      <c r="I68" s="33"/>
      <c r="J68" s="34"/>
      <c r="K68" s="107"/>
      <c r="L68" s="108">
        <f t="shared" si="0"/>
        <v>0</v>
      </c>
      <c r="M68" s="65" t="str">
        <f>IF(N68="","",VLOOKUP(N68,User_Nm_Table[],2,FALSE))</f>
        <v/>
      </c>
      <c r="N68" s="106"/>
      <c r="O68" s="34"/>
      <c r="P68" s="66"/>
    </row>
    <row r="69" spans="1:16" ht="12" thickBot="1" x14ac:dyDescent="0.25">
      <c r="A69" s="37">
        <v>10</v>
      </c>
      <c r="B69" s="90" t="str">
        <f>IF(C69="","",VLOOKUP(C69,User_Nm_Table[],2,FALSE))</f>
        <v/>
      </c>
      <c r="C69" s="109"/>
      <c r="D69" s="39"/>
      <c r="E69" s="40"/>
      <c r="F69" s="41"/>
      <c r="G69" s="41"/>
      <c r="H69" s="38"/>
      <c r="I69" s="41"/>
      <c r="J69" s="42"/>
      <c r="K69" s="110"/>
      <c r="L69" s="111">
        <f t="shared" si="0"/>
        <v>0</v>
      </c>
      <c r="M69" s="90" t="str">
        <f>IF(N69="","",VLOOKUP(N69,User_Nm_Table[],2,FALSE))</f>
        <v/>
      </c>
      <c r="N69" s="109"/>
      <c r="O69" s="42"/>
      <c r="P69" s="67"/>
    </row>
  </sheetData>
  <sheetProtection algorithmName="SHA-512" hashValue="eTvTLFOR+3xWVnAQ/QZd909EJCetw0gurkXfyzSTEl+cxQ5LqCH42L49d8YizNbEwjnvtlq5VWMb/4zB0IubQQ==" saltValue="UaMldWT50jJILgxkbt8Y9A==" spinCount="100000" sheet="1" selectLockedCells="1"/>
  <mergeCells count="49">
    <mergeCell ref="A58:L58"/>
    <mergeCell ref="M58:P58"/>
    <mergeCell ref="A46:B46"/>
    <mergeCell ref="A47:B47"/>
    <mergeCell ref="A48:B48"/>
    <mergeCell ref="A49:B49"/>
    <mergeCell ref="A50:B50"/>
    <mergeCell ref="A51:B51"/>
    <mergeCell ref="A52:B52"/>
    <mergeCell ref="A53:B53"/>
    <mergeCell ref="A54:B54"/>
    <mergeCell ref="A55:B55"/>
    <mergeCell ref="A57:P57"/>
    <mergeCell ref="A45:B45"/>
    <mergeCell ref="A28:B28"/>
    <mergeCell ref="A30:K30"/>
    <mergeCell ref="C31:D31"/>
    <mergeCell ref="E35:H35"/>
    <mergeCell ref="E36:H36"/>
    <mergeCell ref="E37:H37"/>
    <mergeCell ref="E38:H38"/>
    <mergeCell ref="E39:H39"/>
    <mergeCell ref="E40:H40"/>
    <mergeCell ref="A43:C43"/>
    <mergeCell ref="A44:B44"/>
    <mergeCell ref="A27:B27"/>
    <mergeCell ref="B14:D14"/>
    <mergeCell ref="A16:J16"/>
    <mergeCell ref="A17:G17"/>
    <mergeCell ref="B18:G18"/>
    <mergeCell ref="B19:G19"/>
    <mergeCell ref="B20:G20"/>
    <mergeCell ref="B21:G21"/>
    <mergeCell ref="A23:D23"/>
    <mergeCell ref="A24:B24"/>
    <mergeCell ref="A25:B25"/>
    <mergeCell ref="A26:B26"/>
    <mergeCell ref="B13:D13"/>
    <mergeCell ref="A1:G1"/>
    <mergeCell ref="C2:G2"/>
    <mergeCell ref="B3:G3"/>
    <mergeCell ref="B4:G4"/>
    <mergeCell ref="B5:G5"/>
    <mergeCell ref="C6:G6"/>
    <mergeCell ref="C7:G7"/>
    <mergeCell ref="B8:G8"/>
    <mergeCell ref="C9:G9"/>
    <mergeCell ref="A11:D11"/>
    <mergeCell ref="C12:D12"/>
  </mergeCells>
  <dataValidations count="12">
    <dataValidation type="list" showInputMessage="1" showErrorMessage="1"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C31 C60:C69 C6 C12 N60:N69 C2" xr:uid="{00000000-0002-0000-0800-000000000000}">
      <formula1>USER_NM</formula1>
    </dataValidation>
    <dataValidation type="list" allowBlank="1" showInputMessage="1" showErrorMessage="1" sqref="A25:A28" xr:uid="{00000000-0002-0000-0800-000001000000}">
      <formula1>INDIRECT("Admixtures[Admixtures]")</formula1>
    </dataValidation>
    <dataValidation type="list" allowBlank="1" showInputMessage="1" showErrorMessage="1" sqref="B13" xr:uid="{00000000-0002-0000-0800-000003000000}">
      <formula1>INDIRECT("Delivery_Method[Delivery_Method]")</formula1>
    </dataValidation>
    <dataValidation type="list" allowBlank="1" showInputMessage="1" showErrorMessage="1" errorTitle="Please Select the Geog Area" error="To retry, click the Retry button, press the Esc button, and then select from the dropdown list.  The Cancel button will clear the field._x000a__x000a_Please select the Geographic Area." promptTitle="Please Select the Geog Area" prompt="This is the location of the sample." sqref="C9" xr:uid="{00000000-0002-0000-0800-000004000000}">
      <formula1>Geographic_Area</formula1>
    </dataValidation>
    <dataValidation type="list" showInputMessage="1" showErrorMessage="1" errorTitle="Select Sample Record P/S" error="To retry, click the Retry button, press the Esc button, and then select from the dropdown list.  The Cancel button will clear the field._x000a__x000a_Please select the Sample Record P/S." promptTitle="Please enter the P/S" prompt="This is the source that will be used on the sample record." sqref="C7" xr:uid="{00000000-0002-0000-0800-000005000000}">
      <formula1>Code_And_Name</formula1>
    </dataValidation>
    <dataValidation type="date" operator="greaterThan" allowBlank="1" showErrorMessage="1" error="Please enter a valid date." sqref="B3:B4" xr:uid="{00000000-0002-0000-0800-000006000000}">
      <formula1>18264</formula1>
    </dataValidation>
    <dataValidation type="textLength" allowBlank="1" showErrorMessage="1" error="Sample ID is less than or greater than 12 characters" promptTitle="Sample ID" prompt="Input the 12 character sample ID." sqref="B5" xr:uid="{00000000-0002-0000-0800-000007000000}">
      <formula1>12</formula1>
      <formula2>12</formula2>
    </dataValidation>
    <dataValidation allowBlank="1" sqref="I60:I69" xr:uid="{00000000-0002-0000-0800-000008000000}"/>
    <dataValidation type="list" allowBlank="1" showInputMessage="1" showErrorMessage="1" error="To retry, click the Retry button, press the Esc button, and then select from the dropdown list.  The Cancel button will clear the field." promptTitle="Sample Location" prompt="Select if the sample was before or after the paver." sqref="E60:E69" xr:uid="{00000000-0002-0000-0800-000009000000}">
      <formula1>INDIRECT("Sample_Location[Sample Location]")</formula1>
    </dataValidation>
    <dataValidation errorTitle="Please select your name" error="To retry, click the Retry button, press the Esc button, and then select from the dropdown list.  The Cancel button will clear the field._x000a__x000a_You must select your name or blank for this field." promptTitle="Select your name" prompt="Please select your name or leave blank if not found." sqref="F60:G69" xr:uid="{00000000-0002-0000-0800-00000A000000}"/>
    <dataValidation type="list" allowBlank="1" showInputMessage="1" showErrorMessage="1" error="To retry, click the Retry button, press the Esc button, and then select from the dropdown list.  The Cancel button will clear the field." promptTitle="Offset Direction" prompt="Select the offset direction" sqref="H60:H69" xr:uid="{00000000-0002-0000-0800-00000B000000}">
      <formula1>"LEFT,CENTER,RIGHT"</formula1>
    </dataValidation>
    <dataValidation type="list" allowBlank="1" showInputMessage="1" showErrorMessage="1" sqref="B18:G21" xr:uid="{40530639-8298-49BA-89DC-3CF0555E9FCC}">
      <formula1>INDIRECT("Table_AggPits_1[Source]")</formula1>
    </dataValidation>
  </dataValidations>
  <printOptions horizontalCentered="1" verticalCentered="1"/>
  <pageMargins left="0.25" right="0.25" top="0.3" bottom="0" header="0" footer="0"/>
  <pageSetup scale="97"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C000000}">
          <x14:formula1>
            <xm:f>'https://sharepoint.nebraska.gov/ndot/BTSDprojects/AWProject/Documents/Materials/QAQC-Portland Cement Concrete Update/[PCC Proportions.xlsx]Sheet2'!#REF!</xm:f>
          </x14:formula1>
          <xm:sqref>A29:F29</xm:sqref>
        </x14:dataValidation>
        <x14:dataValidation type="list" showInputMessage="1" showErrorMessage="1" errorTitle="Select Sample Record Prod Nm" error="To retry, click the Retry button, press the Esc button, and then select from the dropdown list.  The Cancel button will clear the field._x000a__x000a_Please select the Prod Nm." promptTitle="Please enter the Prod Nm" prompt="This is the type of concrete." xr:uid="{00000000-0002-0000-0800-00000D000000}">
          <x14:formula1>
            <xm:f>Tables!$N$1:$N$25</xm:f>
          </x14:formula1>
          <xm:sqref>B8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S h o w H i d d e n " > < C u s t o m C o n t e n t > < ! [ C D A T A [ T r u e ] ] > < / C u s t o m C o n t e n t > < / G e m i n i > 
</file>

<file path=customXml/item11.xml>��< ? x m l   v e r s i o n = " 1 . 0 "   e n c o d i n g = " U T F - 1 6 " ? > < G e m i n i   x m l n s = " h t t p : / / g e m i n i / p i v o t c u s t o m i z a t i o n / T a b l e X M L _ t b l _ G e o g A r e a - 7 4 3 9 d 4 2 5 - d d a c - 4 a 0 5 - a 8 5 9 - 1 4 b b 4 4 1 3 f 8 2 c " > < C u s t o m C o n t e n t > < ! [ C D A T A [ < T a b l e W i d g e t G r i d S e r i a l i z a t i o n   x m l n s : x s i = " h t t p : / / w w w . w 3 . o r g / 2 0 0 1 / X M L S c h e m a - i n s t a n c e "   x m l n s : x s d = " h t t p : / / w w w . w 3 . o r g / 2 0 0 1 / X M L S c h e m a " > < C o l u m n S u g g e s t e d T y p e   / > < C o l u m n F o r m a t   / > < C o l u m n A c c u r a c y   / > < C o l u m n C u r r e n c y S y m b o l   / > < C o l u m n P o s i t i v e P a t t e r n   / > < C o l u m n N e g a t i v e P a t t e r n   / > < C o l u m n W i d t h s > < i t e m > < k e y > < s t r i n g > G e o g _ I D < / s t r i n g > < / k e y > < v a l u e > < i n t > 8 8 < / i n t > < / v a l u e > < / i t e m > < i t e m > < k e y > < s t r i n g > G e o g _ N m < / s t r i n g > < / k e y > < v a l u e > < i n t > 9 7 < / i n t > < / v a l u e > < / i t e m > < / C o l u m n W i d t h s > < C o l u m n D i s p l a y I n d e x > < i t e m > < k e y > < s t r i n g > G e o g _ I D < / s t r i n g > < / k e y > < v a l u e > < i n t > 0 < / i n t > < / v a l u e > < / i t e m > < i t e m > < k e y > < s t r i n g > G e o g _ N m < / s t r i n g > < / k e y > < v a l u e > < i n t > 1 < / i n t > < / v a l u e > < / i t e m > < / C o l u m n D i s p l a y I n d e x > < C o l u m n F r o z e n   / > < C o l u m n C h e c k e d   / > < C o l u m n F i l t e r   / > < S e l e c t i o n F i l t e r   / > < F i l t e r P a r a m e t e r s   / > < I s S o r t D e s c e n d i n g > f a l s e < / I s S o r t D e s c e n d i n g > < / T a b l e W i d g e t G r i d S e r i a l i z a t i o n > ] ] > < / C u s t o m C o n t e n t > < / G e m i n i > 
</file>

<file path=customXml/item12.xml><?xml version="1.0" encoding="utf-8"?>
<?mso-contentType ?>
<FormTemplates xmlns="http://schemas.microsoft.com/sharepoint/v3/contenttype/forms">
  <Display>DocumentLibraryForm</Display>
  <Edit>DocumentLibraryForm</Edit>
  <New>DocumentLibraryForm</New>
</FormTemplates>
</file>

<file path=customXml/item13.xml>��< ? x m l   v e r s i o n = " 1 . 0 "   e n c o d i n g = " u t f - 1 6 " ? > < D a t a M a s h u p   s q m i d = " d 9 6 5 3 7 4 3 - 3 6 6 9 - 4 2 8 1 - 8 0 c 9 - f c 0 7 a b f c c f 5 1 "   x m l n s = " h t t p : / / s c h e m a s . m i c r o s o f t . c o m / D a t a M a s h u p " > A A A A A P w D A A B Q S w M E F A A C A A g A D 1 v p 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A P W + l 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D 1 v p U h I 4 Z w T 3 A A A A j A E A A B M A H A B G b 3 J t d W x h c y 9 T Z W N 0 a W 9 u M S 5 t I K I Y A C i g F A A A A A A A A A A A A A A A A A A A A A A A A A A A A H W P U W v C M B S F 3 w v 9 D y G + K I S A + C h 9 K H Q D w d n S 6 H w Q C T G 9 a w s 1 0 S S d D 6 X / f c n c 9 r C 5 S + C S y + F 8 5 1 i Q r t U K s f u e L + M o j m w j D F R o g p 1 R 9 q K N Q 6 9 7 n t Y 1 L 1 p n + U q 9 a Y w S 1 I G L I + S H 6 d 5 I 8 B d 2 7 W g m n D g J C 1 O c G X v t Z N c v 5 t Q 6 r Y D 6 V + t 3 T B D e Z H k Z h H v P a X R v A c / I 3 e u b y H 8 T g / 0 n Z z g w 2 c B Z J D / p M F k 5 O C f 4 T 8 j j e A i U 4 5 f 3 B D O v 9 s V K f b O h w V a c O q D h O P 2 X S 4 Y B + w / P b w q M z 5 6 b C g x N r Q R V t a o e C R p C n S 0 v y j w r O d s V B X / e r d d 8 k 7 4 8 P d C P s z h q 1 a N A y w 9 Q S w E C L Q A U A A I A C A A P W + l S K h 4 n 0 6 M A A A D 1 A A A A E g A A A A A A A A A A A A A A A A A A A A A A Q 2 9 u Z m l n L 1 B h Y 2 t h Z 2 U u e G 1 s U E s B A i 0 A F A A C A A g A D 1 v p U g / K 6 a u k A A A A 6 Q A A A B M A A A A A A A A A A A A A A A A A 7 w A A A F t D b 2 5 0 Z W 5 0 X 1 R 5 c G V z X S 5 4 b W x Q S w E C L Q A U A A I A C A A P W + l S E j h n B P c A A A C M A Q A A E w A A A A A A A A A A A A A A A A D g A Q A A R m 9 y b X V s Y X M v U 2 V j d G l v b j E u b V B L B Q Y A A A A A A w A D A M I A A A A k 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B L w A A A A A A A B 8 v 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0 c m 5 z c G 9 y d C U y M F Z X X 0 F n Z 1 9 Q a X R z X 0 l u Z m 8 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N 0 Y X R 1 c y I g V m F s d W U 9 I n N D b 2 1 w b G V 0 Z S I g L z 4 8 R W 5 0 c n k g V H l w Z T 0 i R m l s b E N v b H V t b k 5 h b W V z I i B W Y W x 1 Z T 0 i c 1 s m c X V v d D t B V 1 B f R E J f R k F D S U x J V F l f S U Q m c X V v d D s s J n F 1 b 3 Q 7 U F J P R F J f U 1 V Q U F 9 U J n F 1 b 3 Q 7 L C Z x d W 9 0 O 1 B S T 0 R S X 1 N V U F B f V F 9 E R V N D U i Z x d W 9 0 O y w m c X V v d D t O R E 9 U X 1 B S T 0 R S X 1 N V U F B f Q 0 Q m c X V v d D s s J n F 1 b 3 Q 7 T k R P V F 9 W R U 5 E T 1 J f S U Q m c X V v d D s s J n F 1 b 3 Q 7 U G l 0 X 0 9 3 b m V y J n F 1 b 3 Q 7 L C Z x d W 9 0 O 0 5 E T 1 R f U F J P R F J f U 1 V Q U F 9 G V U x M X 0 5 B T U U m c X V v d D s s J n F 1 b 3 Q 7 U 2 V j d G l v b i Z x d W 9 0 O y w m c X V v d D t U b 3 d u c 2 h p c C Z x d W 9 0 O y w m c X V v d D t U b 3 d u c 2 h p c F 9 E a X J l Y 3 R p b 2 4 m c X V v d D s s J n F 1 b 3 Q 7 U m F u Z 2 U m c X V v d D s s J n F 1 b 3 Q 7 U m F u Z 2 V f Z G l y Z W N 0 a W 9 u J n F 1 b 3 Q 7 L C Z x d W 9 0 O 0 x B V F 9 E T V M m c X V v d D s s J n F 1 b 3 Q 7 T E F U X 0 R F Q y Z x d W 9 0 O y w m c X V v d D t M T 0 5 H X 0 R N U y Z x d W 9 0 O y w m c X V v d D t M T 0 5 H X 0 R F Q y Z x d W 9 0 O y w m c X V v d D t B Q 1 R W V F l f U 1 R B V F 9 U J n F 1 b 3 Q 7 L C Z x d W 9 0 O 0 N P T l R B Q 1 R f T k 0 m c X V v d D s s J n F 1 b 3 Q 7 T 3 d u Z X J f T W F p b l 9 F b W F p b C Z x d W 9 0 O y w m c X V v d D t P d 2 5 l c l 9 N Y W l u X 0 F k Z H J l c 3 N M a W 5 l M S Z x d W 9 0 O y w m c X V v d D t P d 2 5 l c l 9 N Y W l u X 0 F k Z H J l c 3 N M a W 5 l M i Z x d W 9 0 O y w m c X V v d D t P d 2 5 l c l 9 N Y W l u X 0 F k Z H J l c 3 N M a W 5 l M y Z x d W 9 0 O y w m c X V v d D t P d 2 5 l c l 9 N Y W l u X 0 N p d H k m c X V v d D s s J n F 1 b 3 Q 7 T 3 d u Z X J f T W F p b l 9 T d G F 0 Z S Z x d W 9 0 O y w m c X V v d D t P d 2 5 l c l 9 N Y W l u X 1 p p c G N v Z G U m c X V v d D s s J n F 1 b 3 Q 7 Q 2 9 u Y 3 J l d G V f R m l u Z V 9 B Z 2 c m c X V v d D s s J n F 1 b 3 Q 7 Q 2 9 u Y 3 J l d G V f Q 2 9 h c n N l X 0 F n Z y Z x d W 9 0 O y w m c X V v d D t B c 3 B o Y W x 0 X 0 Z p b m V f Q W d n J n F 1 b 3 Q 7 L C Z x d W 9 0 O 0 F z c G h h b H R f Q 2 9 h c n N l X 0 F n Z y Z x d W 9 0 O y w m c X V v d D t O Z X h 0 X 1 F 1 Y W x p d H l f U 2 F t c G x l X 0 R U J n F 1 b 3 Q 7 L C Z x d W 9 0 O 0 1 S X 1 B y b 2 R y X 0 N v Z G U m c X V v d D s s J n F 1 b 3 Q 7 Q W d n X 1 B p d F 9 T c G F 0 a W F s X 0 R h d G E m c X V v d D s s J n F 1 b 3 Q 7 U 2 l 0 Z U 1 n c l 9 G Y W N p b G l 0 e V 9 Q U k 9 E U l 9 T V V B Q X 0 N E J n F 1 b 3 Q 7 X S I g L z 4 8 R W 5 0 c n k g V H l w Z T 0 i R m l s b E N v b H V t b l R 5 c G V z I i B W Y W x 1 Z T 0 i c 0 F 3 W U d C Z 1 l H Q m d Z R 0 J n W U d C Z z h H R H d Z Q 0 J n W U N B Z 1 l H Q m d Z R 0 J n W U p B Z 0 l H I i A v P j x F b n R y e S B U e X B l P S J G a W x s T G F z d F V w Z G F 0 Z W Q i I F Z h b H V l P S J k M j A y M S 0 w N y 0 w O V Q x N j o w M T o 1 M y 4 z O T I 1 M j k w W i I g L z 4 8 R W 5 0 c n k g V H l w Z T 0 i R m l s b E V y c m 9 y Q 2 9 1 b n Q i I F Z h b H V l P S J s M C I g L z 4 8 R W 5 0 c n k g V H l w Z T 0 i R m l s b E V y c m 9 y Q 2 9 k Z S I g V m F s d W U 9 I n N V b m t u b 3 d u I i A v P j x F b n R y e S B U e X B l P S J G a W x s Q 2 9 1 b n Q i I F Z h b H V l P S J s N D E y I i A v P j x F b n R y e S B U e X B l P S J B Z G R l Z F R v R G F 0 Y U 1 v Z G V s I i B W Y W x 1 Z T 0 i b D A i I C 8 + P E V u d H J 5 I F R 5 c G U 9 I k Z p b G x U Y X J n Z X R O Y W 1 l Q 3 V z d G 9 t a X p l Z C I g V m F s d W U 9 I m w x I i A v P j x F b n R y e S B U e X B l P S J R d W V y e U l E I i B W Y W x 1 Z T 0 i c 2 E 2 M 2 V k Y T k y L T g 2 O T c t N D A 1 M C 0 4 N z c 0 L T A z N 2 M y Y j c 0 N T Y 2 N i I g L z 4 8 R W 5 0 c n k g V H l w Z T 0 i U m V s Y X R p b 2 5 z a G l w S W 5 m b 0 N v b n R h a W 5 l c i I g V m F s d W U 9 I n N 7 J n F 1 b 3 Q 7 Y 2 9 s d W 1 u Q 2 9 1 b n Q m c X V v d D s 6 M z M s J n F 1 b 3 Q 7 a 2 V 5 Q 2 9 s d W 1 u T m F t Z X M m c X V v d D s 6 W 1 0 s J n F 1 b 3 Q 7 c X V l c n l S Z W x h d G l v b n N o a X B z J n F 1 b 3 Q 7 O l t d L C Z x d W 9 0 O 2 N v b H V t b k l k Z W 5 0 a X R p Z X M m c X V v d D s 6 W y Z x d W 9 0 O 1 N l c n Z l c i 5 E Y X R h Y m F z Z V x c L z I v U 1 F M L 2 R y c 3 F s Y 2 x 1 M z E u c 3 R v b m U u b m U u Z 2 9 2 O 0 5 E T 1 J E Y X R h V 2 F y Z W h v d X N l L 3 R y b n N w b 3 J 0 L 3 R y b n N w b 3 J 0 L l Z X X 0 F n Z 1 9 Q a X R z X 0 l u Z m 8 u e 0 F X U F 9 E Q l 9 G Q U N J T E l U W V 9 J R C w w f S Z x d W 9 0 O y w m c X V v d D t T Z X J 2 Z X I u R G F 0 Y W J h c 2 V c X C 8 y L 1 N R T C 9 k c n N x b G N s d T M x L n N 0 b 2 5 l L m 5 l L m d v d j t O R E 9 S R G F 0 Y V d h c m V o b 3 V z Z S 9 0 c m 5 z c G 9 y d C 9 0 c m 5 z c G 9 y d C 5 W V 1 9 B Z 2 d f U G l 0 c 1 9 J b m Z v L n t Q U k 9 E U l 9 T V V B Q X 1 Q s M X 0 m c X V v d D s s J n F 1 b 3 Q 7 U 2 V y d m V y L k R h d G F i Y X N l X F w v M i 9 T U U w v Z H J z c W x j b H U z M S 5 z d G 9 u Z S 5 u Z S 5 n b 3 Y 7 T k R P U k R h d G F X Y X J l a G 9 1 c 2 U v d H J u c 3 B v c n Q v d H J u c 3 B v c n Q u V l d f Q W d n X 1 B p d H N f S W 5 m b y 5 7 U F J P R F J f U 1 V Q U F 9 U X 0 R F U 0 N S L D J 9 J n F 1 b 3 Q 7 L C Z x d W 9 0 O 1 N l c n Z l c i 5 E Y X R h Y m F z Z V x c L z I v U 1 F M L 2 R y c 3 F s Y 2 x 1 M z E u c 3 R v b m U u b m U u Z 2 9 2 O 0 5 E T 1 J E Y X R h V 2 F y Z W h v d X N l L 3 R y b n N w b 3 J 0 L 3 R y b n N w b 3 J 0 L l Z X X 0 F n Z 1 9 Q a X R z X 0 l u Z m 8 u e 0 5 E T 1 R f U F J P R F J f U 1 V Q U F 9 D R C w z f S Z x d W 9 0 O y w m c X V v d D t T Z X J 2 Z X I u R G F 0 Y W J h c 2 V c X C 8 y L 1 N R T C 9 k c n N x b G N s d T M x L n N 0 b 2 5 l L m 5 l L m d v d j t O R E 9 S R G F 0 Y V d h c m V o b 3 V z Z S 9 0 c m 5 z c G 9 y d C 9 0 c m 5 z c G 9 y d C 5 W V 1 9 B Z 2 d f U G l 0 c 1 9 J b m Z v L n t O R E 9 U X 1 Z F T k R P U l 9 J R C w 0 f S Z x d W 9 0 O y w m c X V v d D t T Z X J 2 Z X I u R G F 0 Y W J h c 2 V c X C 8 y L 1 N R T C 9 k c n N x b G N s d T M x L n N 0 b 2 5 l L m 5 l L m d v d j t O R E 9 S R G F 0 Y V d h c m V o b 3 V z Z S 9 0 c m 5 z c G 9 y d C 9 0 c m 5 z c G 9 y d C 5 W V 1 9 B Z 2 d f U G l 0 c 1 9 J b m Z v L n t Q a X R f T 3 d u Z X I s N X 0 m c X V v d D s s J n F 1 b 3 Q 7 U 2 V y d m V y L k R h d G F i Y X N l X F w v M i 9 T U U w v Z H J z c W x j b H U z M S 5 z d G 9 u Z S 5 u Z S 5 n b 3 Y 7 T k R P U k R h d G F X Y X J l a G 9 1 c 2 U v d H J u c 3 B v c n Q v d H J u c 3 B v c n Q u V l d f Q W d n X 1 B p d H N f S W 5 m b y 5 7 T k R P V F 9 Q U k 9 E U l 9 T V V B Q X 0 Z V T E x f T k F N R S w 2 f S Z x d W 9 0 O y w m c X V v d D t T Z X J 2 Z X I u R G F 0 Y W J h c 2 V c X C 8 y L 1 N R T C 9 k c n N x b G N s d T M x L n N 0 b 2 5 l L m 5 l L m d v d j t O R E 9 S R G F 0 Y V d h c m V o b 3 V z Z S 9 0 c m 5 z c G 9 y d C 9 0 c m 5 z c G 9 y d C 5 W V 1 9 B Z 2 d f U G l 0 c 1 9 J b m Z v L n t T Z W N 0 a W 9 u L D d 9 J n F 1 b 3 Q 7 L C Z x d W 9 0 O 1 N l c n Z l c i 5 E Y X R h Y m F z Z V x c L z I v U 1 F M L 2 R y c 3 F s Y 2 x 1 M z E u c 3 R v b m U u b m U u Z 2 9 2 O 0 5 E T 1 J E Y X R h V 2 F y Z W h v d X N l L 3 R y b n N w b 3 J 0 L 3 R y b n N w b 3 J 0 L l Z X X 0 F n Z 1 9 Q a X R z X 0 l u Z m 8 u e 1 R v d 2 5 z a G l w L D h 9 J n F 1 b 3 Q 7 L C Z x d W 9 0 O 1 N l c n Z l c i 5 E Y X R h Y m F z Z V x c L z I v U 1 F M L 2 R y c 3 F s Y 2 x 1 M z E u c 3 R v b m U u b m U u Z 2 9 2 O 0 5 E T 1 J E Y X R h V 2 F y Z W h v d X N l L 3 R y b n N w b 3 J 0 L 3 R y b n N w b 3 J 0 L l Z X X 0 F n Z 1 9 Q a X R z X 0 l u Z m 8 u e 1 R v d 2 5 z a G l w X 0 R p c m V j d G l v b i w 5 f S Z x d W 9 0 O y w m c X V v d D t T Z X J 2 Z X I u R G F 0 Y W J h c 2 V c X C 8 y L 1 N R T C 9 k c n N x b G N s d T M x L n N 0 b 2 5 l L m 5 l L m d v d j t O R E 9 S R G F 0 Y V d h c m V o b 3 V z Z S 9 0 c m 5 z c G 9 y d C 9 0 c m 5 z c G 9 y d C 5 W V 1 9 B Z 2 d f U G l 0 c 1 9 J b m Z v L n t S Y W 5 n Z S w x M H 0 m c X V v d D s s J n F 1 b 3 Q 7 U 2 V y d m V y L k R h d G F i Y X N l X F w v M i 9 T U U w v Z H J z c W x j b H U z M S 5 z d G 9 u Z S 5 u Z S 5 n b 3 Y 7 T k R P U k R h d G F X Y X J l a G 9 1 c 2 U v d H J u c 3 B v c n Q v d H J u c 3 B v c n Q u V l d f Q W d n X 1 B p d H N f S W 5 m b y 5 7 U m F u Z 2 V f Z G l y Z W N 0 a W 9 u L D E x f S Z x d W 9 0 O y w m c X V v d D t T Z X J 2 Z X I u R G F 0 Y W J h c 2 V c X C 8 y L 1 N R T C 9 k c n N x b G N s d T M x L n N 0 b 2 5 l L m 5 l L m d v d j t O R E 9 S R G F 0 Y V d h c m V o b 3 V z Z S 9 0 c m 5 z c G 9 y d C 9 0 c m 5 z c G 9 y d C 5 W V 1 9 B Z 2 d f U G l 0 c 1 9 J b m Z v L n t M Q V R f R E 1 T L D E y f S Z x d W 9 0 O y w m c X V v d D t T Z X J 2 Z X I u R G F 0 Y W J h c 2 V c X C 8 y L 1 N R T C 9 k c n N x b G N s d T M x L n N 0 b 2 5 l L m 5 l L m d v d j t O R E 9 S R G F 0 Y V d h c m V o b 3 V z Z S 9 0 c m 5 z c G 9 y d C 9 0 c m 5 z c G 9 y d C 5 W V 1 9 B Z 2 d f U G l 0 c 1 9 J b m Z v L n t M Q V R f R E V D L D E z f S Z x d W 9 0 O y w m c X V v d D t T Z X J 2 Z X I u R G F 0 Y W J h c 2 V c X C 8 y L 1 N R T C 9 k c n N x b G N s d T M x L n N 0 b 2 5 l L m 5 l L m d v d j t O R E 9 S R G F 0 Y V d h c m V o b 3 V z Z S 9 0 c m 5 z c G 9 y d C 9 0 c m 5 z c G 9 y d C 5 W V 1 9 B Z 2 d f U G l 0 c 1 9 J b m Z v L n t M T 0 5 H X 0 R N U y w x N H 0 m c X V v d D s s J n F 1 b 3 Q 7 U 2 V y d m V y L k R h d G F i Y X N l X F w v M i 9 T U U w v Z H J z c W x j b H U z M S 5 z d G 9 u Z S 5 u Z S 5 n b 3 Y 7 T k R P U k R h d G F X Y X J l a G 9 1 c 2 U v d H J u c 3 B v c n Q v d H J u c 3 B v c n Q u V l d f Q W d n X 1 B p d H N f S W 5 m b y 5 7 T E 9 O R 1 9 E R U M s M T V 9 J n F 1 b 3 Q 7 L C Z x d W 9 0 O 1 N l c n Z l c i 5 E Y X R h Y m F z Z V x c L z I v U 1 F M L 2 R y c 3 F s Y 2 x 1 M z E u c 3 R v b m U u b m U u Z 2 9 2 O 0 5 E T 1 J E Y X R h V 2 F y Z W h v d X N l L 3 R y b n N w b 3 J 0 L 3 R y b n N w b 3 J 0 L l Z X X 0 F n Z 1 9 Q a X R z X 0 l u Z m 8 u e 0 F D V F Z U W V 9 T V E F U X 1 Q s M T Z 9 J n F 1 b 3 Q 7 L C Z x d W 9 0 O 1 N l c n Z l c i 5 E Y X R h Y m F z Z V x c L z I v U 1 F M L 2 R y c 3 F s Y 2 x 1 M z E u c 3 R v b m U u b m U u Z 2 9 2 O 0 5 E T 1 J E Y X R h V 2 F y Z W h v d X N l L 3 R y b n N w b 3 J 0 L 3 R y b n N w b 3 J 0 L l Z X X 0 F n Z 1 9 Q a X R z X 0 l u Z m 8 u e 0 N P T l R B Q 1 R f T k 0 s M T d 9 J n F 1 b 3 Q 7 L C Z x d W 9 0 O 1 N l c n Z l c i 5 E Y X R h Y m F z Z V x c L z I v U 1 F M L 2 R y c 3 F s Y 2 x 1 M z E u c 3 R v b m U u b m U u Z 2 9 2 O 0 5 E T 1 J E Y X R h V 2 F y Z W h v d X N l L 3 R y b n N w b 3 J 0 L 3 R y b n N w b 3 J 0 L l Z X X 0 F n Z 1 9 Q a X R z X 0 l u Z m 8 u e 0 9 3 b m V y X 0 1 h a W 5 f R W 1 h a W w s M T h 9 J n F 1 b 3 Q 7 L C Z x d W 9 0 O 1 N l c n Z l c i 5 E Y X R h Y m F z Z V x c L z I v U 1 F M L 2 R y c 3 F s Y 2 x 1 M z E u c 3 R v b m U u b m U u Z 2 9 2 O 0 5 E T 1 J E Y X R h V 2 F y Z W h v d X N l L 3 R y b n N w b 3 J 0 L 3 R y b n N w b 3 J 0 L l Z X X 0 F n Z 1 9 Q a X R z X 0 l u Z m 8 u e 0 9 3 b m V y X 0 1 h a W 5 f Q W R k c m V z c 0 x p b m U x L D E 5 f S Z x d W 9 0 O y w m c X V v d D t T Z X J 2 Z X I u R G F 0 Y W J h c 2 V c X C 8 y L 1 N R T C 9 k c n N x b G N s d T M x L n N 0 b 2 5 l L m 5 l L m d v d j t O R E 9 S R G F 0 Y V d h c m V o b 3 V z Z S 9 0 c m 5 z c G 9 y d C 9 0 c m 5 z c G 9 y d C 5 W V 1 9 B Z 2 d f U G l 0 c 1 9 J b m Z v L n t P d 2 5 l c l 9 N Y W l u X 0 F k Z H J l c 3 N M a W 5 l M i w y M H 0 m c X V v d D s s J n F 1 b 3 Q 7 U 2 V y d m V y L k R h d G F i Y X N l X F w v M i 9 T U U w v Z H J z c W x j b H U z M S 5 z d G 9 u Z S 5 u Z S 5 n b 3 Y 7 T k R P U k R h d G F X Y X J l a G 9 1 c 2 U v d H J u c 3 B v c n Q v d H J u c 3 B v c n Q u V l d f Q W d n X 1 B p d H N f S W 5 m b y 5 7 T 3 d u Z X J f T W F p b l 9 B Z G R y Z X N z T G l u Z T M s M j F 9 J n F 1 b 3 Q 7 L C Z x d W 9 0 O 1 N l c n Z l c i 5 E Y X R h Y m F z Z V x c L z I v U 1 F M L 2 R y c 3 F s Y 2 x 1 M z E u c 3 R v b m U u b m U u Z 2 9 2 O 0 5 E T 1 J E Y X R h V 2 F y Z W h v d X N l L 3 R y b n N w b 3 J 0 L 3 R y b n N w b 3 J 0 L l Z X X 0 F n Z 1 9 Q a X R z X 0 l u Z m 8 u e 0 9 3 b m V y X 0 1 h a W 5 f Q 2 l 0 e S w y M n 0 m c X V v d D s s J n F 1 b 3 Q 7 U 2 V y d m V y L k R h d G F i Y X N l X F w v M i 9 T U U w v Z H J z c W x j b H U z M S 5 z d G 9 u Z S 5 u Z S 5 n b 3 Y 7 T k R P U k R h d G F X Y X J l a G 9 1 c 2 U v d H J u c 3 B v c n Q v d H J u c 3 B v c n Q u V l d f Q W d n X 1 B p d H N f S W 5 m b y 5 7 T 3 d u Z X J f T W F p b l 9 T d G F 0 Z S w y M 3 0 m c X V v d D s s J n F 1 b 3 Q 7 U 2 V y d m V y L k R h d G F i Y X N l X F w v M i 9 T U U w v Z H J z c W x j b H U z M S 5 z d G 9 u Z S 5 u Z S 5 n b 3 Y 7 T k R P U k R h d G F X Y X J l a G 9 1 c 2 U v d H J u c 3 B v c n Q v d H J u c 3 B v c n Q u V l d f Q W d n X 1 B p d H N f S W 5 m b y 5 7 T 3 d u Z X J f T W F p b l 9 a a X B j b 2 R l L D I 0 f S Z x d W 9 0 O y w m c X V v d D t T Z X J 2 Z X I u R G F 0 Y W J h c 2 V c X C 8 y L 1 N R T C 9 k c n N x b G N s d T M x L n N 0 b 2 5 l L m 5 l L m d v d j t O R E 9 S R G F 0 Y V d h c m V o b 3 V z Z S 9 0 c m 5 z c G 9 y d C 9 0 c m 5 z c G 9 y d C 5 W V 1 9 B Z 2 d f U G l 0 c 1 9 J b m Z v L n t D b 2 5 j c m V 0 Z V 9 G a W 5 l X 0 F n Z y w y N X 0 m c X V v d D s s J n F 1 b 3 Q 7 U 2 V y d m V y L k R h d G F i Y X N l X F w v M i 9 T U U w v Z H J z c W x j b H U z M S 5 z d G 9 u Z S 5 u Z S 5 n b 3 Y 7 T k R P U k R h d G F X Y X J l a G 9 1 c 2 U v d H J u c 3 B v c n Q v d H J u c 3 B v c n Q u V l d f Q W d n X 1 B p d H N f S W 5 m b y 5 7 Q 2 9 u Y 3 J l d G V f Q 2 9 h c n N l X 0 F n Z y w y N n 0 m c X V v d D s s J n F 1 b 3 Q 7 U 2 V y d m V y L k R h d G F i Y X N l X F w v M i 9 T U U w v Z H J z c W x j b H U z M S 5 z d G 9 u Z S 5 u Z S 5 n b 3 Y 7 T k R P U k R h d G F X Y X J l a G 9 1 c 2 U v d H J u c 3 B v c n Q v d H J u c 3 B v c n Q u V l d f Q W d n X 1 B p d H N f S W 5 m b y 5 7 Q X N w a G F s d F 9 G a W 5 l X 0 F n Z y w y N 3 0 m c X V v d D s s J n F 1 b 3 Q 7 U 2 V y d m V y L k R h d G F i Y X N l X F w v M i 9 T U U w v Z H J z c W x j b H U z M S 5 z d G 9 u Z S 5 u Z S 5 n b 3 Y 7 T k R P U k R h d G F X Y X J l a G 9 1 c 2 U v d H J u c 3 B v c n Q v d H J u c 3 B v c n Q u V l d f Q W d n X 1 B p d H N f S W 5 m b y 5 7 Q X N w a G F s d F 9 D b 2 F y c 2 V f Q W d n L D I 4 f S Z x d W 9 0 O y w m c X V v d D t T Z X J 2 Z X I u R G F 0 Y W J h c 2 V c X C 8 y L 1 N R T C 9 k c n N x b G N s d T M x L n N 0 b 2 5 l L m 5 l L m d v d j t O R E 9 S R G F 0 Y V d h c m V o b 3 V z Z S 9 0 c m 5 z c G 9 y d C 9 0 c m 5 z c G 9 y d C 5 W V 1 9 B Z 2 d f U G l 0 c 1 9 J b m Z v L n t O Z X h 0 X 1 F 1 Y W x p d H l f U 2 F t c G x l X 0 R U L D I 5 f S Z x d W 9 0 O y w m c X V v d D t T Z X J 2 Z X I u R G F 0 Y W J h c 2 V c X C 8 y L 1 N R T C 9 k c n N x b G N s d T M x L n N 0 b 2 5 l L m 5 l L m d v d j t O R E 9 S R G F 0 Y V d h c m V o b 3 V z Z S 9 0 c m 5 z c G 9 y d C 9 0 c m 5 z c G 9 y d C 5 W V 1 9 B Z 2 d f U G l 0 c 1 9 J b m Z v L n t N U l 9 Q c m 9 k c l 9 D b 2 R l L D M w f S Z x d W 9 0 O y w m c X V v d D t T Z X J 2 Z X I u R G F 0 Y W J h c 2 V c X C 8 y L 1 N R T C 9 k c n N x b G N s d T M x L n N 0 b 2 5 l L m 5 l L m d v d j t O R E 9 S R G F 0 Y V d h c m V o b 3 V z Z S 9 0 c m 5 z c G 9 y d C 9 0 c m 5 z c G 9 y d C 5 W V 1 9 B Z 2 d f U G l 0 c 1 9 J b m Z v L n t B Z 2 d f U G l 0 X 1 N w Y X R p Y W x f R G F 0 Y S w z M X 0 m c X V v d D s s J n F 1 b 3 Q 7 U 2 V y d m V y L k R h d G F i Y X N l X F w v M i 9 T U U w v Z H J z c W x j b H U z M S 5 z d G 9 u Z S 5 u Z S 5 n b 3 Y 7 T k R P U k R h d G F X Y X J l a G 9 1 c 2 U v d H J u c 3 B v c n Q v d H J u c 3 B v c n Q u V l d f Q W d n X 1 B p d H N f S W 5 m b y 5 7 U 2 l 0 Z U 1 n c l 9 G Y W N p b G l 0 e V 9 Q U k 9 E U l 9 T V V B Q X 0 N E L D M y f S Z x d W 9 0 O 1 0 s J n F 1 b 3 Q 7 Q 2 9 s d W 1 u Q 2 9 1 b n Q m c X V v d D s 6 M z M s J n F 1 b 3 Q 7 S 2 V 5 Q 2 9 s d W 1 u T m F t Z X M m c X V v d D s 6 W 1 0 s J n F 1 b 3 Q 7 Q 2 9 s d W 1 u S W R l b n R p d G l l c y Z x d W 9 0 O z p b J n F 1 b 3 Q 7 U 2 V y d m V y L k R h d G F i Y X N l X F w v M i 9 T U U w v Z H J z c W x j b H U z M S 5 z d G 9 u Z S 5 u Z S 5 n b 3 Y 7 T k R P U k R h d G F X Y X J l a G 9 1 c 2 U v d H J u c 3 B v c n Q v d H J u c 3 B v c n Q u V l d f Q W d n X 1 B p d H N f S W 5 m b y 5 7 Q V d Q X 0 R C X 0 Z B Q 0 l M S V R Z X 0 l E L D B 9 J n F 1 b 3 Q 7 L C Z x d W 9 0 O 1 N l c n Z l c i 5 E Y X R h Y m F z Z V x c L z I v U 1 F M L 2 R y c 3 F s Y 2 x 1 M z E u c 3 R v b m U u b m U u Z 2 9 2 O 0 5 E T 1 J E Y X R h V 2 F y Z W h v d X N l L 3 R y b n N w b 3 J 0 L 3 R y b n N w b 3 J 0 L l Z X X 0 F n Z 1 9 Q a X R z X 0 l u Z m 8 u e 1 B S T 0 R S X 1 N V U F B f V C w x f S Z x d W 9 0 O y w m c X V v d D t T Z X J 2 Z X I u R G F 0 Y W J h c 2 V c X C 8 y L 1 N R T C 9 k c n N x b G N s d T M x L n N 0 b 2 5 l L m 5 l L m d v d j t O R E 9 S R G F 0 Y V d h c m V o b 3 V z Z S 9 0 c m 5 z c G 9 y d C 9 0 c m 5 z c G 9 y d C 5 W V 1 9 B Z 2 d f U G l 0 c 1 9 J b m Z v L n t Q U k 9 E U l 9 T V V B Q X 1 R f R E V T Q 1 I s M n 0 m c X V v d D s s J n F 1 b 3 Q 7 U 2 V y d m V y L k R h d G F i Y X N l X F w v M i 9 T U U w v Z H J z c W x j b H U z M S 5 z d G 9 u Z S 5 u Z S 5 n b 3 Y 7 T k R P U k R h d G F X Y X J l a G 9 1 c 2 U v d H J u c 3 B v c n Q v d H J u c 3 B v c n Q u V l d f Q W d n X 1 B p d H N f S W 5 m b y 5 7 T k R P V F 9 Q U k 9 E U l 9 T V V B Q X 0 N E L D N 9 J n F 1 b 3 Q 7 L C Z x d W 9 0 O 1 N l c n Z l c i 5 E Y X R h Y m F z Z V x c L z I v U 1 F M L 2 R y c 3 F s Y 2 x 1 M z E u c 3 R v b m U u b m U u Z 2 9 2 O 0 5 E T 1 J E Y X R h V 2 F y Z W h v d X N l L 3 R y b n N w b 3 J 0 L 3 R y b n N w b 3 J 0 L l Z X X 0 F n Z 1 9 Q a X R z X 0 l u Z m 8 u e 0 5 E T 1 R f V k V O R E 9 S X 0 l E L D R 9 J n F 1 b 3 Q 7 L C Z x d W 9 0 O 1 N l c n Z l c i 5 E Y X R h Y m F z Z V x c L z I v U 1 F M L 2 R y c 3 F s Y 2 x 1 M z E u c 3 R v b m U u b m U u Z 2 9 2 O 0 5 E T 1 J E Y X R h V 2 F y Z W h v d X N l L 3 R y b n N w b 3 J 0 L 3 R y b n N w b 3 J 0 L l Z X X 0 F n Z 1 9 Q a X R z X 0 l u Z m 8 u e 1 B p d F 9 P d 2 5 l c i w 1 f S Z x d W 9 0 O y w m c X V v d D t T Z X J 2 Z X I u R G F 0 Y W J h c 2 V c X C 8 y L 1 N R T C 9 k c n N x b G N s d T M x L n N 0 b 2 5 l L m 5 l L m d v d j t O R E 9 S R G F 0 Y V d h c m V o b 3 V z Z S 9 0 c m 5 z c G 9 y d C 9 0 c m 5 z c G 9 y d C 5 W V 1 9 B Z 2 d f U G l 0 c 1 9 J b m Z v L n t O R E 9 U X 1 B S T 0 R S X 1 N V U F B f R l V M T F 9 O Q U 1 F L D Z 9 J n F 1 b 3 Q 7 L C Z x d W 9 0 O 1 N l c n Z l c i 5 E Y X R h Y m F z Z V x c L z I v U 1 F M L 2 R y c 3 F s Y 2 x 1 M z E u c 3 R v b m U u b m U u Z 2 9 2 O 0 5 E T 1 J E Y X R h V 2 F y Z W h v d X N l L 3 R y b n N w b 3 J 0 L 3 R y b n N w b 3 J 0 L l Z X X 0 F n Z 1 9 Q a X R z X 0 l u Z m 8 u e 1 N l Y 3 R p b 2 4 s N 3 0 m c X V v d D s s J n F 1 b 3 Q 7 U 2 V y d m V y L k R h d G F i Y X N l X F w v M i 9 T U U w v Z H J z c W x j b H U z M S 5 z d G 9 u Z S 5 u Z S 5 n b 3 Y 7 T k R P U k R h d G F X Y X J l a G 9 1 c 2 U v d H J u c 3 B v c n Q v d H J u c 3 B v c n Q u V l d f Q W d n X 1 B p d H N f S W 5 m b y 5 7 V G 9 3 b n N o a X A s O H 0 m c X V v d D s s J n F 1 b 3 Q 7 U 2 V y d m V y L k R h d G F i Y X N l X F w v M i 9 T U U w v Z H J z c W x j b H U z M S 5 z d G 9 u Z S 5 u Z S 5 n b 3 Y 7 T k R P U k R h d G F X Y X J l a G 9 1 c 2 U v d H J u c 3 B v c n Q v d H J u c 3 B v c n Q u V l d f Q W d n X 1 B p d H N f S W 5 m b y 5 7 V G 9 3 b n N o a X B f R G l y Z W N 0 a W 9 u L D l 9 J n F 1 b 3 Q 7 L C Z x d W 9 0 O 1 N l c n Z l c i 5 E Y X R h Y m F z Z V x c L z I v U 1 F M L 2 R y c 3 F s Y 2 x 1 M z E u c 3 R v b m U u b m U u Z 2 9 2 O 0 5 E T 1 J E Y X R h V 2 F y Z W h v d X N l L 3 R y b n N w b 3 J 0 L 3 R y b n N w b 3 J 0 L l Z X X 0 F n Z 1 9 Q a X R z X 0 l u Z m 8 u e 1 J h b m d l L D E w f S Z x d W 9 0 O y w m c X V v d D t T Z X J 2 Z X I u R G F 0 Y W J h c 2 V c X C 8 y L 1 N R T C 9 k c n N x b G N s d T M x L n N 0 b 2 5 l L m 5 l L m d v d j t O R E 9 S R G F 0 Y V d h c m V o b 3 V z Z S 9 0 c m 5 z c G 9 y d C 9 0 c m 5 z c G 9 y d C 5 W V 1 9 B Z 2 d f U G l 0 c 1 9 J b m Z v L n t S Y W 5 n Z V 9 k a X J l Y 3 R p b 2 4 s M T F 9 J n F 1 b 3 Q 7 L C Z x d W 9 0 O 1 N l c n Z l c i 5 E Y X R h Y m F z Z V x c L z I v U 1 F M L 2 R y c 3 F s Y 2 x 1 M z E u c 3 R v b m U u b m U u Z 2 9 2 O 0 5 E T 1 J E Y X R h V 2 F y Z W h v d X N l L 3 R y b n N w b 3 J 0 L 3 R y b n N w b 3 J 0 L l Z X X 0 F n Z 1 9 Q a X R z X 0 l u Z m 8 u e 0 x B V F 9 E T V M s M T J 9 J n F 1 b 3 Q 7 L C Z x d W 9 0 O 1 N l c n Z l c i 5 E Y X R h Y m F z Z V x c L z I v U 1 F M L 2 R y c 3 F s Y 2 x 1 M z E u c 3 R v b m U u b m U u Z 2 9 2 O 0 5 E T 1 J E Y X R h V 2 F y Z W h v d X N l L 3 R y b n N w b 3 J 0 L 3 R y b n N w b 3 J 0 L l Z X X 0 F n Z 1 9 Q a X R z X 0 l u Z m 8 u e 0 x B V F 9 E R U M s M T N 9 J n F 1 b 3 Q 7 L C Z x d W 9 0 O 1 N l c n Z l c i 5 E Y X R h Y m F z Z V x c L z I v U 1 F M L 2 R y c 3 F s Y 2 x 1 M z E u c 3 R v b m U u b m U u Z 2 9 2 O 0 5 E T 1 J E Y X R h V 2 F y Z W h v d X N l L 3 R y b n N w b 3 J 0 L 3 R y b n N w b 3 J 0 L l Z X X 0 F n Z 1 9 Q a X R z X 0 l u Z m 8 u e 0 x P T k d f R E 1 T L D E 0 f S Z x d W 9 0 O y w m c X V v d D t T Z X J 2 Z X I u R G F 0 Y W J h c 2 V c X C 8 y L 1 N R T C 9 k c n N x b G N s d T M x L n N 0 b 2 5 l L m 5 l L m d v d j t O R E 9 S R G F 0 Y V d h c m V o b 3 V z Z S 9 0 c m 5 z c G 9 y d C 9 0 c m 5 z c G 9 y d C 5 W V 1 9 B Z 2 d f U G l 0 c 1 9 J b m Z v L n t M T 0 5 H X 0 R F Q y w x N X 0 m c X V v d D s s J n F 1 b 3 Q 7 U 2 V y d m V y L k R h d G F i Y X N l X F w v M i 9 T U U w v Z H J z c W x j b H U z M S 5 z d G 9 u Z S 5 u Z S 5 n b 3 Y 7 T k R P U k R h d G F X Y X J l a G 9 1 c 2 U v d H J u c 3 B v c n Q v d H J u c 3 B v c n Q u V l d f Q W d n X 1 B p d H N f S W 5 m b y 5 7 Q U N U V l R Z X 1 N U Q V R f V C w x N n 0 m c X V v d D s s J n F 1 b 3 Q 7 U 2 V y d m V y L k R h d G F i Y X N l X F w v M i 9 T U U w v Z H J z c W x j b H U z M S 5 z d G 9 u Z S 5 u Z S 5 n b 3 Y 7 T k R P U k R h d G F X Y X J l a G 9 1 c 2 U v d H J u c 3 B v c n Q v d H J u c 3 B v c n Q u V l d f Q W d n X 1 B p d H N f S W 5 m b y 5 7 Q 0 9 O V E F D V F 9 O T S w x N 3 0 m c X V v d D s s J n F 1 b 3 Q 7 U 2 V y d m V y L k R h d G F i Y X N l X F w v M i 9 T U U w v Z H J z c W x j b H U z M S 5 z d G 9 u Z S 5 u Z S 5 n b 3 Y 7 T k R P U k R h d G F X Y X J l a G 9 1 c 2 U v d H J u c 3 B v c n Q v d H J u c 3 B v c n Q u V l d f Q W d n X 1 B p d H N f S W 5 m b y 5 7 T 3 d u Z X J f T W F p b l 9 F b W F p b C w x O H 0 m c X V v d D s s J n F 1 b 3 Q 7 U 2 V y d m V y L k R h d G F i Y X N l X F w v M i 9 T U U w v Z H J z c W x j b H U z M S 5 z d G 9 u Z S 5 u Z S 5 n b 3 Y 7 T k R P U k R h d G F X Y X J l a G 9 1 c 2 U v d H J u c 3 B v c n Q v d H J u c 3 B v c n Q u V l d f Q W d n X 1 B p d H N f S W 5 m b y 5 7 T 3 d u Z X J f T W F p b l 9 B Z G R y Z X N z T G l u Z T E s M T l 9 J n F 1 b 3 Q 7 L C Z x d W 9 0 O 1 N l c n Z l c i 5 E Y X R h Y m F z Z V x c L z I v U 1 F M L 2 R y c 3 F s Y 2 x 1 M z E u c 3 R v b m U u b m U u Z 2 9 2 O 0 5 E T 1 J E Y X R h V 2 F y Z W h v d X N l L 3 R y b n N w b 3 J 0 L 3 R y b n N w b 3 J 0 L l Z X X 0 F n Z 1 9 Q a X R z X 0 l u Z m 8 u e 0 9 3 b m V y X 0 1 h a W 5 f Q W R k c m V z c 0 x p b m U y L D I w f S Z x d W 9 0 O y w m c X V v d D t T Z X J 2 Z X I u R G F 0 Y W J h c 2 V c X C 8 y L 1 N R T C 9 k c n N x b G N s d T M x L n N 0 b 2 5 l L m 5 l L m d v d j t O R E 9 S R G F 0 Y V d h c m V o b 3 V z Z S 9 0 c m 5 z c G 9 y d C 9 0 c m 5 z c G 9 y d C 5 W V 1 9 B Z 2 d f U G l 0 c 1 9 J b m Z v L n t P d 2 5 l c l 9 N Y W l u X 0 F k Z H J l c 3 N M a W 5 l M y w y M X 0 m c X V v d D s s J n F 1 b 3 Q 7 U 2 V y d m V y L k R h d G F i Y X N l X F w v M i 9 T U U w v Z H J z c W x j b H U z M S 5 z d G 9 u Z S 5 u Z S 5 n b 3 Y 7 T k R P U k R h d G F X Y X J l a G 9 1 c 2 U v d H J u c 3 B v c n Q v d H J u c 3 B v c n Q u V l d f Q W d n X 1 B p d H N f S W 5 m b y 5 7 T 3 d u Z X J f T W F p b l 9 D a X R 5 L D I y f S Z x d W 9 0 O y w m c X V v d D t T Z X J 2 Z X I u R G F 0 Y W J h c 2 V c X C 8 y L 1 N R T C 9 k c n N x b G N s d T M x L n N 0 b 2 5 l L m 5 l L m d v d j t O R E 9 S R G F 0 Y V d h c m V o b 3 V z Z S 9 0 c m 5 z c G 9 y d C 9 0 c m 5 z c G 9 y d C 5 W V 1 9 B Z 2 d f U G l 0 c 1 9 J b m Z v L n t P d 2 5 l c l 9 N Y W l u X 1 N 0 Y X R l L D I z f S Z x d W 9 0 O y w m c X V v d D t T Z X J 2 Z X I u R G F 0 Y W J h c 2 V c X C 8 y L 1 N R T C 9 k c n N x b G N s d T M x L n N 0 b 2 5 l L m 5 l L m d v d j t O R E 9 S R G F 0 Y V d h c m V o b 3 V z Z S 9 0 c m 5 z c G 9 y d C 9 0 c m 5 z c G 9 y d C 5 W V 1 9 B Z 2 d f U G l 0 c 1 9 J b m Z v L n t P d 2 5 l c l 9 N Y W l u X 1 p p c G N v Z G U s M j R 9 J n F 1 b 3 Q 7 L C Z x d W 9 0 O 1 N l c n Z l c i 5 E Y X R h Y m F z Z V x c L z I v U 1 F M L 2 R y c 3 F s Y 2 x 1 M z E u c 3 R v b m U u b m U u Z 2 9 2 O 0 5 E T 1 J E Y X R h V 2 F y Z W h v d X N l L 3 R y b n N w b 3 J 0 L 3 R y b n N w b 3 J 0 L l Z X X 0 F n Z 1 9 Q a X R z X 0 l u Z m 8 u e 0 N v b m N y Z X R l X 0 Z p b m V f Q W d n L D I 1 f S Z x d W 9 0 O y w m c X V v d D t T Z X J 2 Z X I u R G F 0 Y W J h c 2 V c X C 8 y L 1 N R T C 9 k c n N x b G N s d T M x L n N 0 b 2 5 l L m 5 l L m d v d j t O R E 9 S R G F 0 Y V d h c m V o b 3 V z Z S 9 0 c m 5 z c G 9 y d C 9 0 c m 5 z c G 9 y d C 5 W V 1 9 B Z 2 d f U G l 0 c 1 9 J b m Z v L n t D b 2 5 j c m V 0 Z V 9 D b 2 F y c 2 V f Q W d n L D I 2 f S Z x d W 9 0 O y w m c X V v d D t T Z X J 2 Z X I u R G F 0 Y W J h c 2 V c X C 8 y L 1 N R T C 9 k c n N x b G N s d T M x L n N 0 b 2 5 l L m 5 l L m d v d j t O R E 9 S R G F 0 Y V d h c m V o b 3 V z Z S 9 0 c m 5 z c G 9 y d C 9 0 c m 5 z c G 9 y d C 5 W V 1 9 B Z 2 d f U G l 0 c 1 9 J b m Z v L n t B c 3 B o Y W x 0 X 0 Z p b m V f Q W d n L D I 3 f S Z x d W 9 0 O y w m c X V v d D t T Z X J 2 Z X I u R G F 0 Y W J h c 2 V c X C 8 y L 1 N R T C 9 k c n N x b G N s d T M x L n N 0 b 2 5 l L m 5 l L m d v d j t O R E 9 S R G F 0 Y V d h c m V o b 3 V z Z S 9 0 c m 5 z c G 9 y d C 9 0 c m 5 z c G 9 y d C 5 W V 1 9 B Z 2 d f U G l 0 c 1 9 J b m Z v L n t B c 3 B o Y W x 0 X 0 N v Y X J z Z V 9 B Z 2 c s M j h 9 J n F 1 b 3 Q 7 L C Z x d W 9 0 O 1 N l c n Z l c i 5 E Y X R h Y m F z Z V x c L z I v U 1 F M L 2 R y c 3 F s Y 2 x 1 M z E u c 3 R v b m U u b m U u Z 2 9 2 O 0 5 E T 1 J E Y X R h V 2 F y Z W h v d X N l L 3 R y b n N w b 3 J 0 L 3 R y b n N w b 3 J 0 L l Z X X 0 F n Z 1 9 Q a X R z X 0 l u Z m 8 u e 0 5 l e H R f U X V h b G l 0 e V 9 T Y W 1 w b G V f R F Q s M j l 9 J n F 1 b 3 Q 7 L C Z x d W 9 0 O 1 N l c n Z l c i 5 E Y X R h Y m F z Z V x c L z I v U 1 F M L 2 R y c 3 F s Y 2 x 1 M z E u c 3 R v b m U u b m U u Z 2 9 2 O 0 5 E T 1 J E Y X R h V 2 F y Z W h v d X N l L 3 R y b n N w b 3 J 0 L 3 R y b n N w b 3 J 0 L l Z X X 0 F n Z 1 9 Q a X R z X 0 l u Z m 8 u e 0 1 S X 1 B y b 2 R y X 0 N v Z G U s M z B 9 J n F 1 b 3 Q 7 L C Z x d W 9 0 O 1 N l c n Z l c i 5 E Y X R h Y m F z Z V x c L z I v U 1 F M L 2 R y c 3 F s Y 2 x 1 M z E u c 3 R v b m U u b m U u Z 2 9 2 O 0 5 E T 1 J E Y X R h V 2 F y Z W h v d X N l L 3 R y b n N w b 3 J 0 L 3 R y b n N w b 3 J 0 L l Z X X 0 F n Z 1 9 Q a X R z X 0 l u Z m 8 u e 0 F n Z 1 9 Q a X R f U 3 B h d G l h b F 9 E Y X R h L D M x f S Z x d W 9 0 O y w m c X V v d D t T Z X J 2 Z X I u R G F 0 Y W J h c 2 V c X C 8 y L 1 N R T C 9 k c n N x b G N s d T M x L n N 0 b 2 5 l L m 5 l L m d v d j t O R E 9 S R G F 0 Y V d h c m V o b 3 V z Z S 9 0 c m 5 z c G 9 y d C 9 0 c m 5 z c G 9 y d C 5 W V 1 9 B Z 2 d f U G l 0 c 1 9 J b m Z v L n t T a X R l T W d y X 0 Z h Y 2 l s a X R 5 X 1 B S T 0 R S X 1 N V U F B f Q 0 Q s M z J 9 J n F 1 b 3 Q 7 X S w m c X V v d D t S Z W x h d G l v b n N o a X B J b m Z v J n F 1 b 3 Q 7 O l t d f S I g L z 4 8 L 1 N 0 Y W J s Z U V u d H J p Z X M + P C 9 J d G V t P j x J d G V t P j x J d G V t T G 9 j Y X R p b 2 4 + P E l 0 Z W 1 U e X B l P k Z v c m 1 1 b G E 8 L 0 l 0 Z W 1 U e X B l P j x J d G V t U G F 0 a D 5 T Z W N 0 a W 9 u M S 9 0 c m 5 z c G 9 y d C U y M F Z X X 0 F n Z 1 9 Q a X R z X 0 l u Z m 8 v U 2 9 1 c m N l P C 9 J d G V t U G F 0 a D 4 8 L 0 l 0 Z W 1 M b 2 N h d G l v b j 4 8 U 3 R h Y m x l R W 5 0 c m l l c y A v P j w v S X R l b T 4 8 S X R l b T 4 8 S X R l b U x v Y 2 F 0 a W 9 u P j x J d G V t V H l w Z T 5 G b 3 J t d W x h P C 9 J d G V t V H l w Z T 4 8 S X R l b V B h d G g + U 2 V j d G l v b j E v d H J u c 3 B v c n Q l M j B W V 1 9 B Z 2 d f U G l 0 c 1 9 J b m Z v L 3 R y b n N w b 3 J 0 X 1 Z X X 0 F n Z 1 9 Q a X R z X 0 l u Z m 8 8 L 0 l 0 Z W 1 Q Y X R o P j w v S X R l b U x v Y 2 F 0 a W 9 u P j x T d G F i b G V F b n R y a W V z I C 8 + P C 9 J d G V t P j x J d G V t P j x J d G V t T G 9 j Y X R p b 2 4 + P E l 0 Z W 1 U e X B l P k Z v c m 1 1 b G E 8 L 0 l 0 Z W 1 U e X B l P j x J d G V t U G F 0 a D 5 T Z W N 0 a W 9 u M S 9 0 c m 5 z c G 9 y d C U y M F Z X X 0 F n Z 1 9 Q a X R z X 0 l u Z m 8 v U 2 9 y d G V k J T I w U m 9 3 c z w v S X R l b V B h d G g + P C 9 J d G V t T G 9 j Y X R p b 2 4 + P F N 0 Y W J s Z U V u d H J p Z X M g L z 4 8 L 0 l 0 Z W 0 + P C 9 J d G V t c z 4 8 L 0 x v Y 2 F s U G F j a 2 F n Z U 1 l d G F k Y X R h R m l s Z T 4 W A A A A U E s F B g A A A A A A A A A A A A A A A A A A A A A A A N o A A A A B A A A A 0 I y d 3 w E V 0 R G M e g D A T 8 K X 6 w E A A A D K o U 0 6 Y h Q P S o v A 6 e b O a t 9 S A A A A A A I A A A A A A A N m A A D A A A A A E A A A A K P E f m i E s 7 4 r i l Z e m 5 e V f 6 Q A A A A A B I A A A K A A A A A Q A A A A 3 o 3 7 N K C 2 S g 4 C J 5 H L M P v / f 1 A A A A C H 3 T u 4 o z h B B i q Y 5 k n h A D x 7 M 5 z w P I E P z i R M 0 w T b q u f o e 3 z A 7 k p z + L 8 b K A E w Z a x y 9 D 6 E H L m o O 9 g a d B k P K Z m y F E Z 5 9 v 8 n Q P a F V n w + s X L Q M F O l n B Q A A A A V + D q K e w m K N e A K m A 7 a / 3 x M M C b D s A = = < / D a t a M a s h u p > 
</file>

<file path=customXml/item14.xml>��< ? x m l   v e r s i o n = " 1 . 0 "   e n c o d i n g = " U T F - 1 6 " ? > < G e m i n i   x m l n s = " h t t p : / / g e m i n i / p i v o t c u s t o m i z a t i o n / T a b l e X M L _ t b l _ P r o d _ N m _ 2 c a 3 7 1 2 4 - 2 b 1 a - 4 b b 8 - 8 2 c 8 - 4 d 2 5 8 f 3 7 3 1 3 e " > < C u s t o m C o n t e n t > < ! [ C D A T A [ < T a b l e W i d g e t G r i d S e r i a l i z a t i o n   x m l n s : x s i = " h t t p : / / w w w . w 3 . o r g / 2 0 0 1 / X M L S c h e m a - i n s t a n c e "   x m l n s : x s d = " h t t p : / / w w w . w 3 . o r g / 2 0 0 1 / X M L S c h e m a " > < C o l u m n S u g g e s t e d T y p e   / > < C o l u m n F o r m a t   / > < C o l u m n A c c u r a c y   / > < C o l u m n C u r r e n c y S y m b o l   / > < C o l u m n P o s i t i v e P a t t e r n   / > < C o l u m n N e g a t i v e P a t t e r n   / > < C o l u m n W i d t h s > < i t e m > < k e y > < s t r i n g > M a t l _ C D < / s t r i n g > < / k e y > < v a l u e > < i n t > 8 8 < / i n t > < / v a l u e > < / i t e m > < i t e m > < k e y > < s t r i n g > M a t l _ S p e c i f i c < / s t r i n g > < / k e y > < v a l u e > < i n t > 1 1 8 < / i n t > < / v a l u e > < / i t e m > < i t e m > < k e y > < s t r i n g > P R O D _ N M < / s t r i n g > < / k e y > < v a l u e > < i n t > 1 0 0 < / i n t > < / v a l u e > < / i t e m > < i t e m > < k e y > < s t r i n g > E F F D T < / s t r i n g > < / k e y > < v a l u e > < i n t > 7 3 < / i n t > < / v a l u e > < / i t e m > < i t e m > < k e y > < s t r i n g > E X P _ D T < / s t r i n g > < / k e y > < v a l u e > < i n t > 8 2 < / i n t > < / v a l u e > < / i t e m > < / C o l u m n W i d t h s > < C o l u m n D i s p l a y I n d e x > < i t e m > < k e y > < s t r i n g > M a t l _ C D < / s t r i n g > < / k e y > < v a l u e > < i n t > 0 < / i n t > < / v a l u e > < / i t e m > < i t e m > < k e y > < s t r i n g > M a t l _ S p e c i f i c < / s t r i n g > < / k e y > < v a l u e > < i n t > 1 < / i n t > < / v a l u e > < / i t e m > < i t e m > < k e y > < s t r i n g > P R O D _ N M < / s t r i n g > < / k e y > < v a l u e > < i n t > 2 < / i n t > < / v a l u e > < / i t e m > < i t e m > < k e y > < s t r i n g > E F F D T < / s t r i n g > < / k e y > < v a l u e > < i n t > 3 < / i n t > < / v a l u e > < / i t e m > < i t e m > < k e y > < s t r i n g > E X P _ D T < / s t r i n g > < / k e y > < v a l u e > < i n t > 4 < / 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t b l _ L a b s _ A l l _ 3 9 9 0 2 8 1 e - b e 9 c - 4 d 4 6 - 9 4 7 3 - c f 1 c 7 6 2 b 6 6 f 3 " > < C u s t o m C o n t e n t > < ! [ C D A T A [ < T a b l e W i d g e t G r i d S e r i a l i z a t i o n   x m l n s : x s i = " h t t p : / / w w w . w 3 . o r g / 2 0 0 1 / X M L S c h e m a - i n s t a n c e "   x m l n s : x s d = " h t t p : / / w w w . w 3 . o r g / 2 0 0 1 / X M L S c h e m a " > < C o l u m n S u g g e s t e d T y p e   / > < C o l u m n F o r m a t   / > < C o l u m n A c c u r a c y   / > < C o l u m n C u r r e n c y S y m b o l   / > < C o l u m n P o s i t i v e P a t t e r n   / > < C o l u m n N e g a t i v e P a t t e r n   / > < C o l u m n W i d t h s > < i t e m > < k e y > < s t r i n g > M a t l _ C D < / s t r i n g > < / k e y > < v a l u e > < i n t > 8 8 < / i n t > < / v a l u e > < / i t e m > < i t e m > < k e y > < s t r i n g > M a t l _ S p e c i f i c < / s t r i n g > < / k e y > < v a l u e > < i n t > 1 1 8 < / i n t > < / v a l u e > < / i t e m > < i t e m > < k e y > < s t r i n g > L A B _ I D < / s t r i n g > < / k e y > < v a l u e > < i n t > 7 9 < / i n t > < / v a l u e > < / i t e m > < i t e m > < k e y > < s t r i n g > L A B _ N M < / s t r i n g > < / k e y > < v a l u e > < i n t > 8 8 < / i n t > < / v a l u e > < / i t e m > < / C o l u m n W i d t h s > < C o l u m n D i s p l a y I n d e x > < i t e m > < k e y > < s t r i n g > M a t l _ C D < / s t r i n g > < / k e y > < v a l u e > < i n t > 0 < / i n t > < / v a l u e > < / i t e m > < i t e m > < k e y > < s t r i n g > M a t l _ S p e c i f i c < / s t r i n g > < / k e y > < v a l u e > < i n t > 1 < / i n t > < / v a l u e > < / i t e m > < i t e m > < k e y > < s t r i n g > L A B _ I D < / s t r i n g > < / k e y > < v a l u e > < i n t > 2 < / i n t > < / v a l u e > < / i t e m > < i t e m > < k e y > < s t r i n g > L A B _ N M < / s t r i n g > < / k e y > < v a l u e > < i n t > 3 < / 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A g g P i t s _ 0 e 7 8 c b 6 e - f 2 1 0 - 4 7 5 5 - 8 8 3 b - e b b 9 0 3 1 a b d 2 0 " > < C u s t o m C o n t e n t > < ! [ C D A T A [ < T a b l e W i d g e t G r i d S e r i a l i z a t i o n   x m l n s : x s i = " h t t p : / / w w w . w 3 . o r g / 2 0 0 1 / X M L S c h e m a - i n s t a n c e "   x m l n s : x s d = " h t t p : / / w w w . w 3 . o r g / 2 0 0 1 / X M L S c h e m a " > < C o l u m n S u g g e s t e d T y p e   / > < C o l u m n F o r m a t   / > < C o l u m n A c c u r a c y   / > < C o l u m n C u r r e n c y S y m b o l   / > < C o l u m n P o s i t i v e P a t t e r n   / > < C o l u m n N e g a t i v e P a t t e r n   / > < C o l u m n W i d t h s > < i t e m > < k e y > < s t r i n g > P i t _ O w n e r < / s t r i n g > < / k e y > < v a l u e > < i n t > 2 1 8 < / i n t > < / v a l u e > < / i t e m > < i t e m > < k e y > < s t r i n g > N D O T _ P R O D R _ S U P P _ F U L L _ N A M E < / s t r i n g > < / k e y > < v a l u e > < i n t > 3 9 4 < / i n t > < / v a l u e > < / i t e m > < i t e m > < k e y > < s t r i n g > P R O D R _ S U P P _ T _ D E S C R < / s t r i n g > < / k e y > < v a l u e > < i n t > 3 1 0 < / i n t > < / v a l u e > < / i t e m > < i t e m > < k e y > < s t r i n g > S i t e M g r _ F a c i l i t y _ P R O D R _ S U P P _ C D < / s t r i n g > < / k e y > < v a l u e > < i n t > 2 4 8 < / i n t > < / v a l u e > < / i t e m > < i t e m > < k e y > < s t r i n g > S o u r c e < / s t r i n g > < / k e y > < v a l u e > < i n t > 5 3 5 < / i n t > < / v a l u e > < / i t e m > < / C o l u m n W i d t h s > < C o l u m n D i s p l a y I n d e x > < i t e m > < k e y > < s t r i n g > P i t _ O w n e r < / s t r i n g > < / k e y > < v a l u e > < i n t > 1 < / i n t > < / v a l u e > < / i t e m > < i t e m > < k e y > < s t r i n g > N D O T _ P R O D R _ S U P P _ F U L L _ N A M E < / s t r i n g > < / k e y > < v a l u e > < i n t > 2 < / i n t > < / v a l u e > < / i t e m > < i t e m > < k e y > < s t r i n g > P R O D R _ S U P P _ T _ D E S C R < / s t r i n g > < / k e y > < v a l u e > < i n t > 3 < / i n t > < / v a l u e > < / i t e m > < i t e m > < k e y > < s t r i n g > S i t e M g r _ F a c i l i t y _ P R O D R _ S U P P _ C D < / s t r i n g > < / k e y > < v a l u e > < i n t > 4 < / i n t > < / v a l u e > < / i t e m > < i t e m > < k e y > < s t r i n g > S o u r c e < / s t r i n g > < / k e y > < v a l u e > < i n t > 0 < / i n t > < / v a l u e > < / i t e m > < / C o l u m n D i s p l a y I n d e x > < C o l u m n F r o z e n   / > < C o l u m n C h e c k e d   / > < C o l u m n F i l t e r > < i t e m > < k e y > < s t r i n g > S o u r c e < / s t r i n g > < / k e y > < v a l u e > < F i l t e r E x p r e s s i o n   x s i : n i l = " t r u e "   / > < / v a l u e > < / i t e m > < i t e m > < k e y > < s t r i n g > N D O T _ P R O D R _ S U P P _ F U L L _ N A M E < / s t r i n g > < / k e y > < v a l u e > < F i l t e r E x p r e s s i o n   x s i : n i l = " t r u e "   / > < / v a l u e > < / i t e m > < / C o l u m n F i l t e r > < S e l e c t i o n F i l t e r > < i t e m > < k e y > < s t r i n g > S o u r c e < / s t r i n g > < / k e y > < v a l u e > < S e l e c t i o n F i l t e r   x s i : n i l = " t r u e "   / > < / v a l u e > < / i t e m > < i t e m > < k e y > < s t r i n g > N D O T _ P R O D R _ S U P P _ F U L L _ N A M E < / s t r i n g > < / k e y > < v a l u e > < S e l e c t i o n F i l t e r   x s i : n i l = " t r u e "   / > < / v a l u e > < / i t e m > < / S e l e c t i o n F i l t e r > < F i l t e r P a r a m e t e r s > < i t e m > < k e y > < s t r i n g > S o u r c e < / s t r i n g > < / k e y > < v a l u e > < C o m m a n d P a r a m e t e r s   / > < / v a l u e > < / i t e m > < i t e m > < k e y > < s t r i n g > N D O T _ P R O D R _ S U P P _ F U L L _ N A M E < / s t r i n g > < / k e y > < v a l u e > < C o m m a n d P a r a m e t e r s   / > < / v a l u e > < / i t e m > < / F i l t e r P a r a m e t e r s > < S o r t B y C o l u m n > P i t _ O w n e r < / S o r t B y C o l u m n > < I s S o r t D e s c e n d i n g > f a l s e < / I s S o r t D e s c e n d i n g > < / T a b l e W i d g e t G r i d S e r i a l i z a t i o n > ] ] > < / C u s t o m C o n t e n t > < / G e m i n i > 
</file>

<file path=customXml/item17.xml>��< ? x m l   v e r s i o n = " 1 . 0 "   e n c o d i n g = " U T F - 1 6 " ? > < G e m i n i   x m l n s = " h t t p : / / g e m i n i / p i v o t c u s t o m i z a t i o n / T a b l e O r d e r " > < C u s t o m C o n t e n t > < ! [ C D A T A [ t b l _ G e o g A r e a - 7 4 3 9 d 4 2 5 - d d a c - 4 a 0 5 - a 8 5 9 - 1 4 b b 4 4 1 3 f 8 2 c , t b l _ P r o d c r S u p p - f 5 5 0 6 8 a 5 - b f a f - 4 8 1 5 - b c 9 3 - 4 9 c a e 8 2 f 1 7 d 7 , t b l _ U s e r I n f o - f 2 b f b 9 5 0 - 2 c c 6 - 4 8 4 7 - b c 6 d - c 5 3 6 a 0 c 8 7 3 8 6 , A g g P i t s _ 0 e 7 8 c b 6 e - f 2 1 0 - 4 7 5 5 - 8 8 3 b - e b b 9 0 3 1 a b d 2 0 , t b l _ L a b s _ A l l _ 3 9 9 0 2 8 1 e - b e 9 c - 4 d 4 6 - 9 4 7 3 - c f 1 c 7 6 2 b 6 6 f 3 , t b l _ P r o d _ N m _ 2 c a 3 7 1 2 4 - 2 b 1 a - 4 b b 8 - 8 2 c 8 - 4 d 2 5 8 f 3 7 3 1 3 e ] ] > < / C u s t o m C o n t e n t > < / G e m i n i > 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 t b l _ G e o g A r e a 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 t b l _ G e o g A r e a 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 C o l u m n s \ G e o g _ I D < / K e y > < / a : K e y > < a : V a l u e   i : t y p e = " T a b l e W i d g e t B a s e V i e w S t a t e " / > < / a : K e y V a l u e O f D i a g r a m O b j e c t K e y a n y T y p e z b w N T n L X > < a : K e y V a l u e O f D i a g r a m O b j e c t K e y a n y T y p e z b w N T n L X > < a : K e y > < K e y > C o l u m n s \ G e o g _ N m < / 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 t b l _ P r o d c r S u p p 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 t b l _ P r o d c r S u p p 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 C o l u m n s \ P R O D R _ S U P P _ C D < / K e y > < / a : K e y > < a : V a l u e   i : t y p e = " T a b l e W i d g e t B a s e V i e w S t a t e " / > < / a : K e y V a l u e O f D i a g r a m O b j e c t K e y a n y T y p e z b w N T n L X > < a : K e y V a l u e O f D i a g r a m O b j e c t K e y a n y T y p e z b w N T n L X > < a : K e y > < K e y > C o l u m n s \ P R O D R _ S U P P _ N M < / 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 t b l _ U s e r I n f o 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 t b l _ U s e r I n f o 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 C o l u m n s \ C O M M O N _ I D < / K e y > < / a : K e y > < a : V a l u e   i : t y p e = " T a b l e W i d g e t B a s e V i e w S t a t e " / > < / a : K e y V a l u e O f D i a g r a m O b j e c t K e y a n y T y p e z b w N T n L X > < a : K e y V a l u e O f D i a g r a m O b j e c t K e y a n y T y p e z b w N T n L X > < a : K e y > < K e y > C o l u m n s \ U S E R _ I D < / K e y > < / a : K e y > < a : V a l u e   i : t y p e = " T a b l e W i d g e t B a s e V i e w S t a t e " / > < / a : K e y V a l u e O f D i a g r a m O b j e c t K e y a n y T y p e z b w N T n L X > < a : K e y V a l u e O f D i a g r a m O b j e c t K e y a n y T y p e z b w N T n L X > < a : K e y > < K e y > C o l u m n s \ U S E R _ N M < / K e y > < / a : K e y > < a : V a l u e   i : t y p e = " T a b l e W i d g e t B a s e V i e w S t a t e " / > < / a : K e y V a l u e O f D i a g r a m O b j e c t K e y a n y T y p e z b w N T n L X > < a : K e y V a l u e O f D i a g r a m O b j e c t K e y a n y T y p e z b w N T n L X > < a : K e y > < K e y > C o l u m n s \ F I R S T N A M E < / K e y > < / a : K e y > < a : V a l u e   i : t y p e = " T a b l e W i d g e t B a s e V i e w S t a t e " / > < / a : K e y V a l u e O f D i a g r a m O b j e c t K e y a n y T y p e z b w N T n L X > < a : K e y V a l u e O f D i a g r a m O b j e c t K e y a n y T y p e z b w N T n L X > < a : K e y > < K e y > C o l u m n s \ L A S T N A M E 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 t b l _ P r o d _ N m 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 t b l _ P r o d _ N m 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 C o l u m n s \ M a t l _ C D < / K e y > < / a : K e y > < a : V a l u e   i : t y p e = " T a b l e W i d g e t B a s e V i e w S t a t e " / > < / a : K e y V a l u e O f D i a g r a m O b j e c t K e y a n y T y p e z b w N T n L X > < a : K e y V a l u e O f D i a g r a m O b j e c t K e y a n y T y p e z b w N T n L X > < a : K e y > < K e y > C o l u m n s \ M a t l _ S p e c i f i c < / K e y > < / a : K e y > < a : V a l u e   i : t y p e = " T a b l e W i d g e t B a s e V i e w S t a t e " / > < / a : K e y V a l u e O f D i a g r a m O b j e c t K e y a n y T y p e z b w N T n L X > < a : K e y V a l u e O f D i a g r a m O b j e c t K e y a n y T y p e z b w N T n L X > < a : K e y > < K e y > C o l u m n s \ P R O D _ N M < / K e y > < / a : K e y > < a : V a l u e   i : t y p e = " T a b l e W i d g e t B a s e V i e w S t a t e " / > < / a : K e y V a l u e O f D i a g r a m O b j e c t K e y a n y T y p e z b w N T n L X > < a : K e y V a l u e O f D i a g r a m O b j e c t K e y a n y T y p e z b w N T n L X > < a : K e y > < K e y > C o l u m n s \ E F F D T < / K e y > < / a : K e y > < a : V a l u e   i : t y p e = " T a b l e W i d g e t B a s e V i e w S t a t e " / > < / a : K e y V a l u e O f D i a g r a m O b j e c t K e y a n y T y p e z b w N T n L X > < a : K e y V a l u e O f D i a g r a m O b j e c t K e y a n y T y p e z b w N T n L X > < a : K e y > < K e y > C o l u m n s \ E X P _ D T 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 t b l _ L a b s _ A l l 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 t b l _ L a b s _ A l l 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 C o l u m n s \ M a t l _ C D < / K e y > < / a : K e y > < a : V a l u e   i : t y p e = " T a b l e W i d g e t B a s e V i e w S t a t e " / > < / a : K e y V a l u e O f D i a g r a m O b j e c t K e y a n y T y p e z b w N T n L X > < a : K e y V a l u e O f D i a g r a m O b j e c t K e y a n y T y p e z b w N T n L X > < a : K e y > < K e y > C o l u m n s \ M a t l _ S p e c i f i c < / K e y > < / a : K e y > < a : V a l u e   i : t y p e = " T a b l e W i d g e t B a s e V i e w S t a t e " / > < / a : K e y V a l u e O f D i a g r a m O b j e c t K e y a n y T y p e z b w N T n L X > < a : K e y V a l u e O f D i a g r a m O b j e c t K e y a n y T y p e z b w N T n L X > < a : K e y > < K e y > C o l u m n s \ L A B _ I D < / K e y > < / a : K e y > < a : V a l u e   i : t y p e = " T a b l e W i d g e t B a s e V i e w S t a t e " / > < / a : K e y V a l u e O f D i a g r a m O b j e c t K e y a n y T y p e z b w N T n L X > < a : K e y V a l u e O f D i a g r a m O b j e c t K e y a n y T y p e z b w N T n L X > < a : K e y > < K e y > C o l u m n s \ L A B _ N M < / 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 A g g P i t s 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 A g g P i t s 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 C o l u m n s \ S o u r c e < / K e y > < / a : K e y > < a : V a l u e   i : t y p e = " T a b l e W i d g e t B a s e V i e w S t a t e " / > < / a : K e y V a l u e O f D i a g r a m O b j e c t K e y a n y T y p e z b w N T n L X > < a : K e y V a l u e O f D i a g r a m O b j e c t K e y a n y T y p e z b w N T n L X > < a : K e y > < K e y > C o l u m n s \ P i t _ O w n e r < / K e y > < / a : K e y > < a : V a l u e   i : t y p e = " T a b l e W i d g e t B a s e V i e w S t a t e " / > < / a : K e y V a l u e O f D i a g r a m O b j e c t K e y a n y T y p e z b w N T n L X > < a : K e y V a l u e O f D i a g r a m O b j e c t K e y a n y T y p e z b w N T n L X > < a : K e y > < K e y > C o l u m n s \ N D O T _ P R O D R _ S U P P _ F U L L _ N A M E < / K e y > < / a : K e y > < a : V a l u e   i : t y p e = " T a b l e W i d g e t B a s e V i e w S t a t e " / > < / a : K e y V a l u e O f D i a g r a m O b j e c t K e y a n y T y p e z b w N T n L X > < a : K e y V a l u e O f D i a g r a m O b j e c t K e y a n y T y p e z b w N T n L X > < a : K e y > < K e y > C o l u m n s \ P R O D R _ S U P P _ T _ D E S C R < / K e y > < / a : K e y > < a : V a l u e   i : t y p e = " T a b l e W i d g e t B a s e V i e w S t a t e " / > < / a : K e y V a l u e O f D i a g r a m O b j e c t K e y a n y T y p e z b w N T n L X > < a : K e y V a l u e O f D i a g r a m O b j e c t K e y a n y T y p e z b w N T n L X > < a : K e y > < K e y > C o l u m n s \ S i t e M g r _ F a c i l i t y _ P R O D R _ S U P P _ C D 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 t b l _ P r o d c r S u p p 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 t b l _ P r o d c r S u p p 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 C o l u m n s \ P R O D R _ S U P P _ C D < / K e y > < / D i a g r a m O b j e c t K e y > < D i a g r a m O b j e c t K e y > < K e y > C o l u m n s \ P R O D R _ S U P P _ N M < / 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 C o l u m n s \ P R O D R _ S U P P _ C D < / K e y > < / a : K e y > < a : V a l u e   i : t y p e = " M e a s u r e G r i d N o d e V i e w S t a t e " > < L a y e d O u t > t r u e < / L a y e d O u t > < / a : V a l u e > < / a : K e y V a l u e O f D i a g r a m O b j e c t K e y a n y T y p e z b w N T n L X > < a : K e y V a l u e O f D i a g r a m O b j e c t K e y a n y T y p e z b w N T n L X > < a : K e y > < K e y > C o l u m n s \ P R O D R _ S U P P _ N M < / K e y > < / a : K e y > < a : V a l u e   i : t y p e = " M e a s u r e G r i d N o d e V i e w S t a t e " > < C o l u m n > 1 < / 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 T a g s \ T a b l e s \ & l t ; T a b l e s \ t b l _ G e o g A r e a & g t ; < / K e y > < / D i a g r a m O b j e c t K e y > < D i a g r a m O b j e c t K e y > < K e y > D y n a m i c   T a g s \ T a b l e s \ & l t ; T a b l e s \ t b l _ P r o d c r S u p p & g t ; < / K e y > < / D i a g r a m O b j e c t K e y > < D i a g r a m O b j e c t K e y > < K e y > D y n a m i c   T a g s \ T a b l e s \ & l t ; T a b l e s \ t b l _ U s e r I n f o & g t ; < / K e y > < / D i a g r a m O b j e c t K e y > < D i a g r a m O b j e c t K e y > < K e y > T a b l e s \ t b l _ G e o g A r e a < / K e y > < / D i a g r a m O b j e c t K e y > < D i a g r a m O b j e c t K e y > < K e y > T a b l e s \ t b l _ G e o g A r e a \ C o l u m n s \ G e o g _ I D < / K e y > < / D i a g r a m O b j e c t K e y > < D i a g r a m O b j e c t K e y > < K e y > T a b l e s \ t b l _ G e o g A r e a \ C o l u m n s \ G e o g _ N m < / K e y > < / D i a g r a m O b j e c t K e y > < D i a g r a m O b j e c t K e y > < K e y > T a b l e s \ t b l _ P r o d c r S u p p < / K e y > < / D i a g r a m O b j e c t K e y > < D i a g r a m O b j e c t K e y > < K e y > T a b l e s \ t b l _ P r o d c r S u p p \ C o l u m n s \ P R O D R _ S U P P _ C D < / K e y > < / D i a g r a m O b j e c t K e y > < D i a g r a m O b j e c t K e y > < K e y > T a b l e s \ t b l _ P r o d c r S u p p \ C o l u m n s \ P R O D R _ S U P P _ N M < / K e y > < / D i a g r a m O b j e c t K e y > < D i a g r a m O b j e c t K e y > < K e y > T a b l e s \ t b l _ U s e r I n f o < / K e y > < / D i a g r a m O b j e c t K e y > < D i a g r a m O b j e c t K e y > < K e y > T a b l e s \ t b l _ U s e r I n f o \ C o l u m n s \ C O M M O N _ I D < / K e y > < / D i a g r a m O b j e c t K e y > < D i a g r a m O b j e c t K e y > < K e y > T a b l e s \ t b l _ U s e r I n f o \ C o l u m n s \ U S E R _ I D < / K e y > < / D i a g r a m O b j e c t K e y > < D i a g r a m O b j e c t K e y > < K e y > T a b l e s \ t b l _ U s e r I n f o \ C o l u m n s \ U S E R _ N M < / K e y > < / D i a g r a m O b j e c t K e y > < D i a g r a m O b j e c t K e y > < K e y > T a b l e s \ t b l _ U s e r I n f o \ C o l u m n s \ F I R S T N A M E < / K e y > < / D i a g r a m O b j e c t K e y > < D i a g r a m O b j e c t K e y > < K e y > T a b l e s \ t b l _ U s e r I n f o \ C o l u m n s \ L A S T N A M E < / 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 T a g s \ T a b l e s \ & l t ; T a b l e s \ t b l _ G e o g A r e a & g t ; < / K e y > < / a : K e y > < a : V a l u e   i : t y p e = " D i a g r a m D i s p l a y T a g V i e w S t a t e " > < I s N o t F i l t e r e d O u t > t r u e < / I s N o t F i l t e r e d O u t > < / a : V a l u e > < / a : K e y V a l u e O f D i a g r a m O b j e c t K e y a n y T y p e z b w N T n L X > < a : K e y V a l u e O f D i a g r a m O b j e c t K e y a n y T y p e z b w N T n L X > < a : K e y > < K e y > D y n a m i c   T a g s \ T a b l e s \ & l t ; T a b l e s \ t b l _ P r o d c r S u p p & g t ; < / K e y > < / a : K e y > < a : V a l u e   i : t y p e = " D i a g r a m D i s p l a y T a g V i e w S t a t e " > < I s N o t F i l t e r e d O u t > t r u e < / I s N o t F i l t e r e d O u t > < / a : V a l u e > < / a : K e y V a l u e O f D i a g r a m O b j e c t K e y a n y T y p e z b w N T n L X > < a : K e y V a l u e O f D i a g r a m O b j e c t K e y a n y T y p e z b w N T n L X > < a : K e y > < K e y > D y n a m i c   T a g s \ T a b l e s \ & l t ; T a b l e s \ t b l _ U s e r I n f o & g t ; < / K e y > < / a : K e y > < a : V a l u e   i : t y p e = " D i a g r a m D i s p l a y T a g V i e w S t a t e " > < I s N o t F i l t e r e d O u t > t r u e < / I s N o t F i l t e r e d O u t > < / a : V a l u e > < / a : K e y V a l u e O f D i a g r a m O b j e c t K e y a n y T y p e z b w N T n L X > < a : K e y V a l u e O f D i a g r a m O b j e c t K e y a n y T y p e z b w N T n L X > < a : K e y > < K e y > T a b l e s \ t b l _ G e o g A r e a < / K e y > < / a : K e y > < a : V a l u e   i : t y p e = " D i a g r a m D i s p l a y N o d e V i e w S t a t e " > < H e i g h t > 1 5 0 < / H e i g h t > < I s E x p a n d e d > t r u e < / I s E x p a n d e d > < L a y e d O u t > t r u e < / L a y e d O u t > < W i d t h > 2 0 0 < / W i d t h > < / a : V a l u e > < / a : K e y V a l u e O f D i a g r a m O b j e c t K e y a n y T y p e z b w N T n L X > < a : K e y V a l u e O f D i a g r a m O b j e c t K e y a n y T y p e z b w N T n L X > < a : K e y > < K e y > T a b l e s \ t b l _ G e o g A r e a \ C o l u m n s \ G e o g _ I D < / K e y > < / a : K e y > < a : V a l u e   i : t y p e = " D i a g r a m D i s p l a y N o d e V i e w S t a t e " > < H e i g h t > 1 5 0 < / H e i g h t > < I s E x p a n d e d > t r u e < / I s E x p a n d e d > < W i d t h > 2 0 0 < / W i d t h > < / a : V a l u e > < / a : K e y V a l u e O f D i a g r a m O b j e c t K e y a n y T y p e z b w N T n L X > < a : K e y V a l u e O f D i a g r a m O b j e c t K e y a n y T y p e z b w N T n L X > < a : K e y > < K e y > T a b l e s \ t b l _ G e o g A r e a \ C o l u m n s \ G e o g _ N m < / K e y > < / a : K e y > < a : V a l u e   i : t y p e = " D i a g r a m D i s p l a y N o d e V i e w S t a t e " > < H e i g h t > 1 5 0 < / H e i g h t > < I s E x p a n d e d > t r u e < / I s E x p a n d e d > < W i d t h > 2 0 0 < / W i d t h > < / a : V a l u e > < / a : K e y V a l u e O f D i a g r a m O b j e c t K e y a n y T y p e z b w N T n L X > < a : K e y V a l u e O f D i a g r a m O b j e c t K e y a n y T y p e z b w N T n L X > < a : K e y > < K e y > T a b l e s \ t b l _ P r o d c r S u p p < / K e y > < / a : K e y > < a : V a l u e   i : t y p e = " D i a g r a m D i s p l a y N o d e V i e w S t a t e " > < H e i g h t > 1 5 0 < / H e i g h t > < I s E x p a n d e d > t r u e < / I s E x p a n d e d > < L a y e d O u t > t r u e < / L a y e d O u t > < L e f t > 3 2 9 . 9 0 3 8 1 0 5 6 7 6 6 5 8 < / L e f t > < T a b I n d e x > 1 < / T a b I n d e x > < W i d t h > 2 0 0 < / W i d t h > < / a : V a l u e > < / a : K e y V a l u e O f D i a g r a m O b j e c t K e y a n y T y p e z b w N T n L X > < a : K e y V a l u e O f D i a g r a m O b j e c t K e y a n y T y p e z b w N T n L X > < a : K e y > < K e y > T a b l e s \ t b l _ P r o d c r S u p p \ C o l u m n s \ P R O D R _ S U P P _ C D < / K e y > < / a : K e y > < a : V a l u e   i : t y p e = " D i a g r a m D i s p l a y N o d e V i e w S t a t e " > < H e i g h t > 1 5 0 < / H e i g h t > < I s E x p a n d e d > t r u e < / I s E x p a n d e d > < W i d t h > 2 0 0 < / W i d t h > < / a : V a l u e > < / a : K e y V a l u e O f D i a g r a m O b j e c t K e y a n y T y p e z b w N T n L X > < a : K e y V a l u e O f D i a g r a m O b j e c t K e y a n y T y p e z b w N T n L X > < a : K e y > < K e y > T a b l e s \ t b l _ P r o d c r S u p p \ C o l u m n s \ P R O D R _ S U P P _ N M < / K e y > < / a : K e y > < a : V a l u e   i : t y p e = " D i a g r a m D i s p l a y N o d e V i e w S t a t e " > < H e i g h t > 1 5 0 < / H e i g h t > < I s E x p a n d e d > t r u e < / I s E x p a n d e d > < W i d t h > 2 0 0 < / W i d t h > < / a : V a l u e > < / a : K e y V a l u e O f D i a g r a m O b j e c t K e y a n y T y p e z b w N T n L X > < a : K e y V a l u e O f D i a g r a m O b j e c t K e y a n y T y p e z b w N T n L X > < a : K e y > < K e y > T a b l e s \ t b l _ U s e r I n f o < / K e y > < / a : K e y > < a : V a l u e   i : t y p e = " D i a g r a m D i s p l a y N o d e V i e w S t a t e " > < H e i g h t > 1 5 0 < / H e i g h t > < I s E x p a n d e d > t r u e < / I s E x p a n d e d > < L a y e d O u t > t r u e < / L a y e d O u t > < L e f t > 6 5 9 . 8 0 7 6 2 1 1 3 5 3 3 1 6 < / L e f t > < T a b I n d e x > 2 < / T a b I n d e x > < W i d t h > 2 0 0 < / W i d t h > < / a : V a l u e > < / a : K e y V a l u e O f D i a g r a m O b j e c t K e y a n y T y p e z b w N T n L X > < a : K e y V a l u e O f D i a g r a m O b j e c t K e y a n y T y p e z b w N T n L X > < a : K e y > < K e y > T a b l e s \ t b l _ U s e r I n f o \ C o l u m n s \ C O M M O N _ I D < / K e y > < / a : K e y > < a : V a l u e   i : t y p e = " D i a g r a m D i s p l a y N o d e V i e w S t a t e " > < H e i g h t > 1 5 0 < / H e i g h t > < I s E x p a n d e d > t r u e < / I s E x p a n d e d > < W i d t h > 2 0 0 < / W i d t h > < / a : V a l u e > < / a : K e y V a l u e O f D i a g r a m O b j e c t K e y a n y T y p e z b w N T n L X > < a : K e y V a l u e O f D i a g r a m O b j e c t K e y a n y T y p e z b w N T n L X > < a : K e y > < K e y > T a b l e s \ t b l _ U s e r I n f o \ C o l u m n s \ U S E R _ I D < / K e y > < / a : K e y > < a : V a l u e   i : t y p e = " D i a g r a m D i s p l a y N o d e V i e w S t a t e " > < H e i g h t > 1 5 0 < / H e i g h t > < I s E x p a n d e d > t r u e < / I s E x p a n d e d > < W i d t h > 2 0 0 < / W i d t h > < / a : V a l u e > < / a : K e y V a l u e O f D i a g r a m O b j e c t K e y a n y T y p e z b w N T n L X > < a : K e y V a l u e O f D i a g r a m O b j e c t K e y a n y T y p e z b w N T n L X > < a : K e y > < K e y > T a b l e s \ t b l _ U s e r I n f o \ C o l u m n s \ U S E R _ N M < / K e y > < / a : K e y > < a : V a l u e   i : t y p e = " D i a g r a m D i s p l a y N o d e V i e w S t a t e " > < H e i g h t > 1 5 0 < / H e i g h t > < I s E x p a n d e d > t r u e < / I s E x p a n d e d > < W i d t h > 2 0 0 < / W i d t h > < / a : V a l u e > < / a : K e y V a l u e O f D i a g r a m O b j e c t K e y a n y T y p e z b w N T n L X > < a : K e y V a l u e O f D i a g r a m O b j e c t K e y a n y T y p e z b w N T n L X > < a : K e y > < K e y > T a b l e s \ t b l _ U s e r I n f o \ C o l u m n s \ F I R S T N A M E < / K e y > < / a : K e y > < a : V a l u e   i : t y p e = " D i a g r a m D i s p l a y N o d e V i e w S t a t e " > < H e i g h t > 1 5 0 < / H e i g h t > < I s E x p a n d e d > t r u e < / I s E x p a n d e d > < W i d t h > 2 0 0 < / W i d t h > < / a : V a l u e > < / a : K e y V a l u e O f D i a g r a m O b j e c t K e y a n y T y p e z b w N T n L X > < a : K e y V a l u e O f D i a g r a m O b j e c t K e y a n y T y p e z b w N T n L X > < a : K e y > < K e y > T a b l e s \ t b l _ U s e r I n f o \ C o l u m n s \ L A S T N A M E < / K e y > < / a : K e y > < a : V a l u e   i : t y p e = " D i a g r a m D i s p l a y N o d e V i e w S t a t e " > < H e i g h t > 1 5 0 < / H e i g h t > < I s E x p a n d e d > t r u e < / I s E x p a n d e d > < W i d t h > 2 0 0 < / W i d t h > < / a : V a l u e > < / a : K e y V a l u e O f D i a g r a m O b j e c t K e y a n y T y p e z b w N T n L X > < / V i e w S t a t e s > < / D i a g r a m M a n a g e r . S e r i a l i z a b l e D i a g r a m > < D i a g r a m M a n a g e r . S e r i a l i z a b l e D i a g r a m > < A d a p t e r   i : t y p e = " M e a s u r e D i a g r a m S a n d b o x A d a p t e r " > < T a b l e N a m e > t b l _ U s e r I n f o 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 t b l _ U s e r I n f o 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 C o l u m n s \ C O M M O N _ I D < / K e y > < / D i a g r a m O b j e c t K e y > < D i a g r a m O b j e c t K e y > < K e y > C o l u m n s \ U S E R _ I D < / K e y > < / D i a g r a m O b j e c t K e y > < D i a g r a m O b j e c t K e y > < K e y > C o l u m n s \ U S E R _ N M < / K e y > < / D i a g r a m O b j e c t K e y > < D i a g r a m O b j e c t K e y > < K e y > C o l u m n s \ F I R S T N A M E < / K e y > < / D i a g r a m O b j e c t K e y > < D i a g r a m O b j e c t K e y > < K e y > C o l u m n s \ L A S T N A M E 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 3 < / F o c u s C o l u m n > < F o c u s R o w > 3 < / F o c u s R o w > < S e l e c t i o n E n d C o l u m n > 3 < / S e l e c t i o n E n d C o l u m n > < S e l e c t i o n E n d R o w > 3 < / S e l e c t i o n E n d R o w > < S e l e c t i o n S t a r t C o l u m n > 3 < / S e l e c t i o n S t a r t C o l u m n > < S e l e c t i o n S t a r t R o w > 3 < / 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 C o l u m n s \ C O M M O N _ I D < / K e y > < / a : K e y > < a : V a l u e   i : t y p e = " M e a s u r e G r i d N o d e V i e w S t a t e " > < L a y e d O u t > t r u e < / L a y e d O u t > < / a : V a l u e > < / a : K e y V a l u e O f D i a g r a m O b j e c t K e y a n y T y p e z b w N T n L X > < a : K e y V a l u e O f D i a g r a m O b j e c t K e y a n y T y p e z b w N T n L X > < a : K e y > < K e y > C o l u m n s \ U S E R _ I D < / K e y > < / a : K e y > < a : V a l u e   i : t y p e = " M e a s u r e G r i d N o d e V i e w S t a t e " > < C o l u m n > 1 < / C o l u m n > < L a y e d O u t > t r u e < / L a y e d O u t > < / a : V a l u e > < / a : K e y V a l u e O f D i a g r a m O b j e c t K e y a n y T y p e z b w N T n L X > < a : K e y V a l u e O f D i a g r a m O b j e c t K e y a n y T y p e z b w N T n L X > < a : K e y > < K e y > C o l u m n s \ U S E R _ N M < / K e y > < / a : K e y > < a : V a l u e   i : t y p e = " M e a s u r e G r i d N o d e V i e w S t a t e " > < C o l u m n > 2 < / C o l u m n > < L a y e d O u t > t r u e < / L a y e d O u t > < / a : V a l u e > < / a : K e y V a l u e O f D i a g r a m O b j e c t K e y a n y T y p e z b w N T n L X > < a : K e y V a l u e O f D i a g r a m O b j e c t K e y a n y T y p e z b w N T n L X > < a : K e y > < K e y > C o l u m n s \ F I R S T N A M E < / K e y > < / a : K e y > < a : V a l u e   i : t y p e = " M e a s u r e G r i d N o d e V i e w S t a t e " > < C o l u m n > 3 < / C o l u m n > < L a y e d O u t > t r u e < / L a y e d O u t > < / a : V a l u e > < / a : K e y V a l u e O f D i a g r a m O b j e c t K e y a n y T y p e z b w N T n L X > < a : K e y V a l u e O f D i a g r a m O b j e c t K e y a n y T y p e z b w N T n L X > < a : K e y > < K e y > C o l u m n s \ L A S T N A M E < / K e y > < / a : K e y > < a : V a l u e   i : t y p e = " M e a s u r e G r i d N o d e V i e w S t a t e " > < C o l u m n > 4 < / C o l u m n > < L a y e d O u t > t r u e < / L a y e d O u t > < / a : V a l u e > < / a : K e y V a l u e O f D i a g r a m O b j e c t K e y a n y T y p e z b w N T n L X > < / V i e w S t a t e s > < / D i a g r a m M a n a g e r . S e r i a l i z a b l e D i a g r a m > < D i a g r a m M a n a g e r . S e r i a l i z a b l e D i a g r a m > < A d a p t e r   i : t y p e = " M e a s u r e D i a g r a m S a n d b o x A d a p t e r " > < T a b l e N a m e > t b l _ L a b s _ A l l 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 t b l _ L a b s _ A l l 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 C o l u m n s \ M a t l _ C D < / K e y > < / D i a g r a m O b j e c t K e y > < D i a g r a m O b j e c t K e y > < K e y > C o l u m n s \ M a t l _ S p e c i f i c < / K e y > < / D i a g r a m O b j e c t K e y > < D i a g r a m O b j e c t K e y > < K e y > C o l u m n s \ L A B _ I D < / K e y > < / D i a g r a m O b j e c t K e y > < D i a g r a m O b j e c t K e y > < K e y > C o l u m n s \ L A B _ N M < / 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 C o l u m n s \ M a t l _ C D < / K e y > < / a : K e y > < a : V a l u e   i : t y p e = " M e a s u r e G r i d N o d e V i e w S t a t e " > < L a y e d O u t > t r u e < / L a y e d O u t > < / a : V a l u e > < / a : K e y V a l u e O f D i a g r a m O b j e c t K e y a n y T y p e z b w N T n L X > < a : K e y V a l u e O f D i a g r a m O b j e c t K e y a n y T y p e z b w N T n L X > < a : K e y > < K e y > C o l u m n s \ M a t l _ S p e c i f i c < / K e y > < / a : K e y > < a : V a l u e   i : t y p e = " M e a s u r e G r i d N o d e V i e w S t a t e " > < C o l u m n > 1 < / C o l u m n > < L a y e d O u t > t r u e < / L a y e d O u t > < / a : V a l u e > < / a : K e y V a l u e O f D i a g r a m O b j e c t K e y a n y T y p e z b w N T n L X > < a : K e y V a l u e O f D i a g r a m O b j e c t K e y a n y T y p e z b w N T n L X > < a : K e y > < K e y > C o l u m n s \ L A B _ I D < / K e y > < / a : K e y > < a : V a l u e   i : t y p e = " M e a s u r e G r i d N o d e V i e w S t a t e " > < C o l u m n > 2 < / C o l u m n > < L a y e d O u t > t r u e < / L a y e d O u t > < / a : V a l u e > < / a : K e y V a l u e O f D i a g r a m O b j e c t K e y a n y T y p e z b w N T n L X > < a : K e y V a l u e O f D i a g r a m O b j e c t K e y a n y T y p e z b w N T n L X > < a : K e y > < K e y > C o l u m n s \ L A B _ N M < / K e y > < / a : K e y > < a : V a l u e   i : t y p e = " M e a s u r e G r i d N o d e V i e w S t a t e " > < C o l u m n > 3 < / C o l u m n > < L a y e d O u t > t r u e < / L a y e d O u t > < / a : V a l u e > < / a : K e y V a l u e O f D i a g r a m O b j e c t K e y a n y T y p e z b w N T n L X > < / V i e w S t a t e s > < / D i a g r a m M a n a g e r . S e r i a l i z a b l e D i a g r a m > < D i a g r a m M a n a g e r . S e r i a l i z a b l e D i a g r a m > < A d a p t e r   i : t y p e = " M e a s u r e D i a g r a m S a n d b o x A d a p t e r " > < T a b l e N a m e > t b l _ G e o g A r e a 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 t b l _ G e o g A r e a 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 C o l u m n s \ G e o g _ I D < / K e y > < / D i a g r a m O b j e c t K e y > < D i a g r a m O b j e c t K e y > < K e y > C o l u m n s \ G e o g _ N m < / 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 C o l u m n s \ G e o g _ I D < / K e y > < / a : K e y > < a : V a l u e   i : t y p e = " M e a s u r e G r i d N o d e V i e w S t a t e " > < L a y e d O u t > t r u e < / L a y e d O u t > < / a : V a l u e > < / a : K e y V a l u e O f D i a g r a m O b j e c t K e y a n y T y p e z b w N T n L X > < a : K e y V a l u e O f D i a g r a m O b j e c t K e y a n y T y p e z b w N T n L X > < a : K e y > < K e y > C o l u m n s \ G e o g _ N m < / K e y > < / a : K e y > < a : V a l u e   i : t y p e = " M e a s u r e G r i d N o d e V i e w S t a t e " > < C o l u m n > 1 < / C o l u m n > < L a y e d O u t > t r u e < / L a y e d O u t > < / a : V a l u e > < / a : K e y V a l u e O f D i a g r a m O b j e c t K e y a n y T y p e z b w N T n L X > < / V i e w S t a t e s > < / D i a g r a m M a n a g e r . S e r i a l i z a b l e D i a g r a m > < D i a g r a m M a n a g e r . S e r i a l i z a b l e D i a g r a m > < A d a p t e r   i : t y p e = " M e a s u r e D i a g r a m S a n d b o x A d a p t e r " > < T a b l e N a m e > t b l _ P r o d _ N m < / 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 t b l _ P r o d _ N m < / 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 C o l u m n s \ M a t l _ C D < / K e y > < / D i a g r a m O b j e c t K e y > < D i a g r a m O b j e c t K e y > < K e y > C o l u m n s \ M a t l _ S p e c i f i c < / K e y > < / D i a g r a m O b j e c t K e y > < D i a g r a m O b j e c t K e y > < K e y > C o l u m n s \ P R O D _ N M < / K e y > < / D i a g r a m O b j e c t K e y > < D i a g r a m O b j e c t K e y > < K e y > C o l u m n s \ E F F D T < / K e y > < / D i a g r a m O b j e c t K e y > < D i a g r a m O b j e c t K e y > < K e y > C o l u m n s \ E X P _ D T 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 C o l u m n s \ M a t l _ C D < / K e y > < / a : K e y > < a : V a l u e   i : t y p e = " M e a s u r e G r i d N o d e V i e w S t a t e " > < L a y e d O u t > t r u e < / L a y e d O u t > < / a : V a l u e > < / a : K e y V a l u e O f D i a g r a m O b j e c t K e y a n y T y p e z b w N T n L X > < a : K e y V a l u e O f D i a g r a m O b j e c t K e y a n y T y p e z b w N T n L X > < a : K e y > < K e y > C o l u m n s \ M a t l _ S p e c i f i c < / K e y > < / a : K e y > < a : V a l u e   i : t y p e = " M e a s u r e G r i d N o d e V i e w S t a t e " > < C o l u m n > 1 < / C o l u m n > < L a y e d O u t > t r u e < / L a y e d O u t > < / a : V a l u e > < / a : K e y V a l u e O f D i a g r a m O b j e c t K e y a n y T y p e z b w N T n L X > < a : K e y V a l u e O f D i a g r a m O b j e c t K e y a n y T y p e z b w N T n L X > < a : K e y > < K e y > C o l u m n s \ P R O D _ N M < / K e y > < / a : K e y > < a : V a l u e   i : t y p e = " M e a s u r e G r i d N o d e V i e w S t a t e " > < C o l u m n > 2 < / C o l u m n > < L a y e d O u t > t r u e < / L a y e d O u t > < / a : V a l u e > < / a : K e y V a l u e O f D i a g r a m O b j e c t K e y a n y T y p e z b w N T n L X > < a : K e y V a l u e O f D i a g r a m O b j e c t K e y a n y T y p e z b w N T n L X > < a : K e y > < K e y > C o l u m n s \ E F F D T < / K e y > < / a : K e y > < a : V a l u e   i : t y p e = " M e a s u r e G r i d N o d e V i e w S t a t e " > < C o l u m n > 3 < / C o l u m n > < L a y e d O u t > t r u e < / L a y e d O u t > < / a : V a l u e > < / a : K e y V a l u e O f D i a g r a m O b j e c t K e y a n y T y p e z b w N T n L X > < a : K e y V a l u e O f D i a g r a m O b j e c t K e y a n y T y p e z b w N T n L X > < a : K e y > < K e y > C o l u m n s \ E X P _ D T < / K e y > < / a : K e y > < a : V a l u e   i : t y p e = " M e a s u r e G r i d N o d e V i e w S t a t e " > < C o l u m n > 4 < / C o l u m n > < L a y e d O u t > t r u e < / L a y e d O u t > < / a : V a l u e > < / a : K e y V a l u e O f D i a g r a m O b j e c t K e y a n y T y p e z b w N T n L X > < / V i e w S t a t e s > < / D i a g r a m M a n a g e r . S e r i a l i z a b l e D i a g r a m > < D i a g r a m M a n a g e r . S e r i a l i z a b l e D i a g r a m > < A d a p t e r   i : t y p e = " M e a s u r e D i a g r a m S a n d b o x A d a p t e r " > < T a b l e N a m e > A g g P i t s 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 A g g P i t s 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 C o l u m n s \ S o u r c e < / K e y > < / D i a g r a m O b j e c t K e y > < D i a g r a m O b j e c t K e y > < K e y > C o l u m n s \ P i t _ O w n e r < / K e y > < / D i a g r a m O b j e c t K e y > < D i a g r a m O b j e c t K e y > < K e y > C o l u m n s \ N D O T _ P R O D R _ S U P P _ F U L L _ N A M E < / K e y > < / D i a g r a m O b j e c t K e y > < D i a g r a m O b j e c t K e y > < K e y > C o l u m n s \ P R O D R _ S U P P _ T _ D E S C R < / K e y > < / D i a g r a m O b j e c t K e y > < D i a g r a m O b j e c t K e y > < K e y > C o l u m n s \ S i t e M g r _ F a c i l i t y _ P R O D R _ S U P P _ C D 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 C o l u m n s \ S o u r c e < / K e y > < / a : K e y > < a : V a l u e   i : t y p e = " M e a s u r e G r i d N o d e V i e w S t a t e " > < L a y e d O u t > t r u e < / L a y e d O u t > < / a : V a l u e > < / a : K e y V a l u e O f D i a g r a m O b j e c t K e y a n y T y p e z b w N T n L X > < a : K e y V a l u e O f D i a g r a m O b j e c t K e y a n y T y p e z b w N T n L X > < a : K e y > < K e y > C o l u m n s \ P i t _ O w n e r < / K e y > < / a : K e y > < a : V a l u e   i : t y p e = " M e a s u r e G r i d N o d e V i e w S t a t e " > < C o l u m n > 1 < / C o l u m n > < L a y e d O u t > t r u e < / L a y e d O u t > < / a : V a l u e > < / a : K e y V a l u e O f D i a g r a m O b j e c t K e y a n y T y p e z b w N T n L X > < a : K e y V a l u e O f D i a g r a m O b j e c t K e y a n y T y p e z b w N T n L X > < a : K e y > < K e y > C o l u m n s \ N D O T _ P R O D R _ S U P P _ F U L L _ N A M E < / K e y > < / a : K e y > < a : V a l u e   i : t y p e = " M e a s u r e G r i d N o d e V i e w S t a t e " > < C o l u m n > 2 < / C o l u m n > < L a y e d O u t > t r u e < / L a y e d O u t > < / a : V a l u e > < / a : K e y V a l u e O f D i a g r a m O b j e c t K e y a n y T y p e z b w N T n L X > < a : K e y V a l u e O f D i a g r a m O b j e c t K e y a n y T y p e z b w N T n L X > < a : K e y > < K e y > C o l u m n s \ P R O D R _ S U P P _ T _ D E S C R < / K e y > < / a : K e y > < a : V a l u e   i : t y p e = " M e a s u r e G r i d N o d e V i e w S t a t e " > < C o l u m n > 3 < / C o l u m n > < L a y e d O u t > t r u e < / L a y e d O u t > < / a : V a l u e > < / a : K e y V a l u e O f D i a g r a m O b j e c t K e y a n y T y p e z b w N T n L X > < a : K e y V a l u e O f D i a g r a m O b j e c t K e y a n y T y p e z b w N T n L X > < a : K e y > < K e y > C o l u m n s \ S i t e M g r _ F a c i l i t y _ P R O D R _ S U P P _ C D < / K e y > < / a : K e y > < a : V a l u e   i : t y p e = " M e a s u r e G r i d N o d e V i e w S t a t e " > < C o l u m n > 4 < / C o l u m n > < L a y e d O u t > t r u e < / L a y e d O u t > < / a : V a l u e > < / a : K e y V a l u e O f D i a g r a m O b j e c t K e y a n y T y p e z b w N T n L X > < / V i e w S t a t e s > < / D i a g r a m M a n a g e r . S e r i a l i z a b l e D i a g r a m > < / A r r a y O f D i a g r a m M a n a g e r . S e r i a l i z a b l e D i a g r a m > ] ] > < / C u s t o m C o n t e n t > < / G e m i n i > 
</file>

<file path=customXml/item2.xml>��< ? x m l   v e r s i o n = " 1 . 0 "   e n c o d i n g = " U T F - 1 6 " ? > < G e m i n i   x m l n s = " h t t p : / / g e m i n i / p i v o t c u s t o m i z a t i o n / M a n u a l C a l c M o d e " > < C u s t o m C o n t e n t > < ! [ C D A T A [ F a l s e ] ] > < / C u s t o m C o n t e n t > < / G e m i n i > 
</file>

<file path=customXml/item2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 t b l _ G e o g A r e a - 7 4 3 9 d 4 2 5 - d d a c - 4 a 0 5 - a 8 5 9 - 1 4 b b 4 4 1 3 f 8 2 c < / K e y > < V a l u e   x m l n s : a = " h t t p : / / s c h e m a s . d a t a c o n t r a c t . o r g / 2 0 0 4 / 0 7 / M i c r o s o f t . A n a l y s i s S e r v i c e s . C o m m o n " > < a : H a s F o c u s > t r u e < / a : H a s F o c u s > < a : S i z e A t D p i 9 6 > 1 1 3 < / a : S i z e A t D p i 9 6 > < a : V i s i b l e > t r u e < / a : V i s i b l e > < / V a l u e > < / K e y V a l u e O f s t r i n g S a n d b o x E d i t o r . M e a s u r e G r i d S t a t e S c d E 3 5 R y > < K e y V a l u e O f s t r i n g S a n d b o x E d i t o r . M e a s u r e G r i d S t a t e S c d E 3 5 R y > < K e y > t b l _ P r o d c r S u p p - f 5 5 0 6 8 a 5 - b f a f - 4 8 1 5 - b c 9 3 - 4 9 c a e 8 2 f 1 7 d 7 < / K e y > < V a l u e   x m l n s : a = " h t t p : / / s c h e m a s . d a t a c o n t r a c t . o r g / 2 0 0 4 / 0 7 / M i c r o s o f t . A n a l y s i s S e r v i c e s . C o m m o n " > < a : H a s F o c u s > t r u e < / a : H a s F o c u s > < a : S i z e A t D p i 9 6 > 1 1 3 < / a : S i z e A t D p i 9 6 > < a : V i s i b l e > t r u e < / a : V i s i b l e > < / V a l u e > < / K e y V a l u e O f s t r i n g S a n d b o x E d i t o r . M e a s u r e G r i d S t a t e S c d E 3 5 R y > < K e y V a l u e O f s t r i n g S a n d b o x E d i t o r . M e a s u r e G r i d S t a t e S c d E 3 5 R y > < K e y > t b l _ U s e r I n f o - f 2 b f b 9 5 0 - 2 c c 6 - 4 8 4 7 - b c 6 d - c 5 3 6 a 0 c 8 7 3 8 6 < / K e y > < V a l u e   x m l n s : a = " h t t p : / / s c h e m a s . d a t a c o n t r a c t . o r g / 2 0 0 4 / 0 7 / M i c r o s o f t . A n a l y s i s S e r v i c e s . C o m m o n " > < a : H a s F o c u s > t r u e < / a : H a s F o c u s > < a : S i z e A t D p i 9 6 > 1 1 3 < / a : S i z e A t D p i 9 6 > < a : V i s i b l e > t r u e < / a : V i s i b l e > < / V a l u e > < / K e y V a l u e O f s t r i n g S a n d b o x E d i t o r . M e a s u r e G r i d S t a t e S c d E 3 5 R y > < K e y V a l u e O f s t r i n g S a n d b o x E d i t o r . M e a s u r e G r i d S t a t e S c d E 3 5 R y > < K e y > A g g P i t s _ 0 e 7 8 c b 6 e - f 2 1 0 - 4 7 5 5 - 8 8 3 b - e b b 9 0 3 1 a b d 2 0 < / K e y > < V a l u e   x m l n s : a = " h t t p : / / s c h e m a s . d a t a c o n t r a c t . o r g / 2 0 0 4 / 0 7 / M i c r o s o f t . A n a l y s i s S e r v i c e s . C o m m o n " > < a : H a s F o c u s > t r u e < / a : H a s F o c u s > < a : S i z e A t D p i 9 6 > 1 1 3 < / a : S i z e A t D p i 9 6 > < a : V i s i b l e > t r u e < / a : V i s i b l e > < / V a l u e > < / K e y V a l u e O f s t r i n g S a n d b o x E d i t o r . M e a s u r e G r i d S t a t e S c d E 3 5 R y > < K e y V a l u e O f s t r i n g S a n d b o x E d i t o r . M e a s u r e G r i d S t a t e S c d E 3 5 R y > < K e y > t b l _ P r o d _ N m _ 2 c a 3 7 1 2 4 - 2 b 1 a - 4 b b 8 - 8 2 c 8 - 4 d 2 5 8 f 3 7 3 1 3 e < / K e y > < V a l u e   x m l n s : a = " h t t p : / / s c h e m a s . d a t a c o n t r a c t . o r g / 2 0 0 4 / 0 7 / M i c r o s o f t . A n a l y s i s S e r v i c e s . C o m m o n " > < a : H a s F o c u s > t r u e < / a : H a s F o c u s > < a : S i z e A t D p i 9 6 > 1 1 3 < / a : S i z e A t D p i 9 6 > < a : V i s i b l e > t r u e < / a : V i s i b l e > < / V a l u e > < / K e y V a l u e O f s t r i n g S a n d b o x E d i t o r . M e a s u r e G r i d S t a t e S c d E 3 5 R y > < K e y V a l u e O f s t r i n g S a n d b o x E d i t o r . M e a s u r e G r i d S t a t e S c d E 3 5 R y > < K e y > t b l _ L a b s _ A l l _ 3 9 9 0 2 8 1 e - b e 9 c - 4 d 4 6 - 9 4 7 3 - c f 1 c 7 6 2 b 6 6 f 3 < / 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1.xml>��< ? x m l   v e r s i o n = " 1 . 0 "   e n c o d i n g = " U T F - 1 6 " ? > < G e m i n i   x m l n s = " h t t p : / / g e m i n i / p i v o t c u s t o m i z a t i o n / S a n d b o x N o n E m p t y " > < C u s t o m C o n t e n t > < ! [ C D A T A [ 1 ] ] > < / C u s t o m C o n t e n t > < / G e m i n i > 
</file>

<file path=customXml/item22.xml>��< ? x m l   v e r s i o n = " 1 . 0 "   e n c o d i n g = " U T F - 1 6 " ? > < G e m i n i   x m l n s = " h t t p : / / g e m i n i / p i v o t c u s t o m i z a t i o n / I s S a n d b o x E m b e d d e d " > < C u s t o m C o n t e n t > < ! [ C D A T A [ y e s ] ] > < / C u s t o m C o n t e n t > < / G e m i n i > 
</file>

<file path=customXml/item23.xml>��< ? x m l   v e r s i o n = " 1 . 0 "   e n c o d i n g = " U T F - 1 6 " ? > < G e m i n i   x m l n s = " h t t p : / / g e m i n i / p i v o t c u s t o m i z a t i o n / P o w e r P i v o t V e r s i o n " > < C u s t o m C o n t e n t > < ! [ C D A T A [ 2 0 1 5 . 1 3 0 . 1 6 0 5 . 1 9 9 ] ] > < / C u s t o m C o n t e n t > < / G e m i n i > 
</file>

<file path=customXml/item24.xml>��< ? x m l   v e r s i o n = " 1 . 0 "   e n c o d i n g = " U T F - 1 6 " ? > < G e m i n i   x m l n s = " h t t p : / / g e m i n i / p i v o t c u s t o m i z a t i o n / R e l a t i o n s h i p A u t o D e t e c t i o n E n a b l e d " > < C u s t o m C o n t e n t > < ! [ C D A T A [ T r u e ] ] > < / C u s t o m C o n t e n t > < / G e m i n i > 
</file>

<file path=customXml/item2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 2 0 2 1 - 0 7 - 0 9 T 1 2 : 1 7 : 4 2 . 4 2 5 7 5 6 1 - 0 5 : 0 0 < / L a s t P r o c e s s e d T i m e > < / D a t a M o d e l i n g S a n d b o x . S e r i a l i z e d S a n d b o x E r r o r C a c h e > ] ] > < / C u s t o m C o n t e n t > < / G e m i n i > 
</file>

<file path=customXml/item3.xml><?xml version="1.0" encoding="utf-8"?>
<ct:contentTypeSchema xmlns:ct="http://schemas.microsoft.com/office/2006/metadata/contentType" xmlns:ma="http://schemas.microsoft.com/office/2006/metadata/properties/metaAttributes" ct:_="" ma:_="" ma:contentTypeName="Document" ma:contentTypeID="0x01010092DCD8AFD0FD9F4D8B99FF03A34B8E7C" ma:contentTypeVersion="0" ma:contentTypeDescription="Create a new document." ma:contentTypeScope="" ma:versionID="313ff55cf16e1d4bb75941b68a25e154">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6.xml>��< ? x m l   v e r s i o n = " 1 . 0 "   e n c o d i n g = " U T F - 1 6 " ? > < G e m i n i   x m l n s = " h t t p : / / g e m i n i / p i v o t c u s t o m i z a t i o n / T a b l e X M L _ t b l _ U s e r I n f o - f 2 b f b 9 5 0 - 2 c c 6 - 4 8 4 7 - b c 6 d - c 5 3 6 a 0 c 8 7 3 8 6 " > < C u s t o m C o n t e n t > < ! [ C D A T A [ < T a b l e W i d g e t G r i d S e r i a l i z a t i o n   x m l n s : x s i = " h t t p : / / w w w . w 3 . o r g / 2 0 0 1 / X M L S c h e m a - i n s t a n c e "   x m l n s : x s d = " h t t p : / / w w w . w 3 . o r g / 2 0 0 1 / X M L S c h e m a " > < C o l u m n S u g g e s t e d T y p e   / > < C o l u m n F o r m a t   / > < C o l u m n A c c u r a c y   / > < C o l u m n C u r r e n c y S y m b o l   / > < C o l u m n P o s i t i v e P a t t e r n   / > < C o l u m n N e g a t i v e P a t t e r n   / > < C o l u m n W i d t h s > < i t e m > < k e y > < s t r i n g > C O M M O N _ I D < / s t r i n g > < / k e y > < v a l u e > < i n t > 1 1 8 < / i n t > < / v a l u e > < / i t e m > < i t e m > < k e y > < s t r i n g > U S E R _ I D < / s t r i n g > < / k e y > < v a l u e > < i n t > 8 7 < / i n t > < / v a l u e > < / i t e m > < i t e m > < k e y > < s t r i n g > U S E R _ N M < / s t r i n g > < / k e y > < v a l u e > < i n t > 9 6 < / i n t > < / v a l u e > < / i t e m > < i t e m > < k e y > < s t r i n g > F I R S T N A M E < / s t r i n g > < / k e y > < v a l u e > < i n t > 1 0 7 < / i n t > < / v a l u e > < / i t e m > < i t e m > < k e y > < s t r i n g > L A S T N A M E < / s t r i n g > < / k e y > < v a l u e > < i n t > 1 0 3 < / i n t > < / v a l u e > < / i t e m > < / C o l u m n W i d t h s > < C o l u m n D i s p l a y I n d e x > < i t e m > < k e y > < s t r i n g > C O M M O N _ I D < / s t r i n g > < / k e y > < v a l u e > < i n t > 0 < / i n t > < / v a l u e > < / i t e m > < i t e m > < k e y > < s t r i n g > U S E R _ I D < / s t r i n g > < / k e y > < v a l u e > < i n t > 1 < / i n t > < / v a l u e > < / i t e m > < i t e m > < k e y > < s t r i n g > U S E R _ N M < / s t r i n g > < / k e y > < v a l u e > < i n t > 2 < / i n t > < / v a l u e > < / i t e m > < i t e m > < k e y > < s t r i n g > F I R S T N A M E < / s t r i n g > < / k e y > < v a l u e > < i n t > 3 < / i n t > < / v a l u e > < / i t e m > < i t e m > < k e y > < s t r i n g > L A S T N A M E < / s t r i n g > < / k e y > < v a l u e > < i n t > 4 < / 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C l i e n t W i n d o w X M L " > < C u s t o m C o n t e n t > < ! [ C D A T A [ A g g P i t s _ 0 e 7 8 c b 6 e - f 2 1 0 - 4 7 5 5 - 8 8 3 b - e b b 9 0 3 1 a b d 2 0 ] ] > < / C u s t o m C o n t e n t > < / G e m i n i > 
</file>

<file path=customXml/item8.xml>��< ? x m l   v e r s i o n = " 1 . 0 "   e n c o d i n g = " U T F - 1 6 " ? > < G e m i n i   x m l n s = " h t t p : / / g e m i n i / p i v o t c u s t o m i z a t i o n / S h o w I m p l i c i t M e a s u r e s " > < C u s t o m C o n t e n t > < ! [ C D A T A [ F a l s e ] ] > < / C u s t o m C o n t e n t > < / G e m i n i > 
</file>

<file path=customXml/item9.xml>��< ? x m l   v e r s i o n = " 1 . 0 "   e n c o d i n g = " U T F - 1 6 " ? > < G e m i n i   x m l n s = " h t t p : / / g e m i n i / p i v o t c u s t o m i z a t i o n / T a b l e X M L _ t b l _ P r o d c r S u p p - f 5 5 0 6 8 a 5 - b f a f - 4 8 1 5 - b c 9 3 - 4 9 c a e 8 2 f 1 7 d 7 " > < C u s t o m C o n t e n t > < ! [ C D A T A [ < T a b l e W i d g e t G r i d S e r i a l i z a t i o n   x m l n s : x s i = " h t t p : / / w w w . w 3 . o r g / 2 0 0 1 / X M L S c h e m a - i n s t a n c e "   x m l n s : x s d = " h t t p : / / w w w . w 3 . o r g / 2 0 0 1 / X M L S c h e m a " > < C o l u m n S u g g e s t e d T y p e   / > < C o l u m n F o r m a t   / > < C o l u m n A c c u r a c y   / > < C o l u m n C u r r e n c y S y m b o l   / > < C o l u m n P o s i t i v e P a t t e r n   / > < C o l u m n N e g a t i v e P a t t e r n   / > < C o l u m n W i d t h s > < i t e m > < k e y > < s t r i n g > P R O D R _ S U P P _ C D < / s t r i n g > < / k e y > < v a l u e > < i n t > 1 4 2 < / i n t > < / v a l u e > < / i t e m > < i t e m > < k e y > < s t r i n g > P R O D R _ S U P P _ N M < / s t r i n g > < / k e y > < v a l u e > < i n t > 1 4 7 < / i n t > < / v a l u e > < / i t e m > < / C o l u m n W i d t h s > < C o l u m n D i s p l a y I n d e x > < i t e m > < k e y > < s t r i n g > P R O D R _ S U P P _ C D < / s t r i n g > < / k e y > < v a l u e > < i n t > 0 < / i n t > < / v a l u e > < / i t e m > < i t e m > < k e y > < s t r i n g > P R O D R _ S U P P _ N M < / s t r i n g > < / k e y > < v a l u e > < i n t > 1 < / 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5C46519F-397E-4E1D-A1A1-36845F32C00B}">
  <ds:schemaRefs/>
</ds:datastoreItem>
</file>

<file path=customXml/itemProps10.xml><?xml version="1.0" encoding="utf-8"?>
<ds:datastoreItem xmlns:ds="http://schemas.openxmlformats.org/officeDocument/2006/customXml" ds:itemID="{95FEF0D2-0D0E-48DD-AB99-2E1011C9D2AA}">
  <ds:schemaRefs/>
</ds:datastoreItem>
</file>

<file path=customXml/itemProps11.xml><?xml version="1.0" encoding="utf-8"?>
<ds:datastoreItem xmlns:ds="http://schemas.openxmlformats.org/officeDocument/2006/customXml" ds:itemID="{DA18F6F9-F317-4BF2-9327-1D31900D5778}">
  <ds:schemaRefs/>
</ds:datastoreItem>
</file>

<file path=customXml/itemProps12.xml><?xml version="1.0" encoding="utf-8"?>
<ds:datastoreItem xmlns:ds="http://schemas.openxmlformats.org/officeDocument/2006/customXml" ds:itemID="{31619079-BAD1-46F7-BBC1-9892BDC837FE}">
  <ds:schemaRefs>
    <ds:schemaRef ds:uri="http://schemas.microsoft.com/sharepoint/v3/contenttype/forms"/>
  </ds:schemaRefs>
</ds:datastoreItem>
</file>

<file path=customXml/itemProps13.xml><?xml version="1.0" encoding="utf-8"?>
<ds:datastoreItem xmlns:ds="http://schemas.openxmlformats.org/officeDocument/2006/customXml" ds:itemID="{E960A832-6966-48E2-8810-07EA0A1C1E1F}">
  <ds:schemaRefs>
    <ds:schemaRef ds:uri="http://schemas.microsoft.com/DataMashup"/>
  </ds:schemaRefs>
</ds:datastoreItem>
</file>

<file path=customXml/itemProps14.xml><?xml version="1.0" encoding="utf-8"?>
<ds:datastoreItem xmlns:ds="http://schemas.openxmlformats.org/officeDocument/2006/customXml" ds:itemID="{BE732691-09DC-4486-AC84-F5732EE38A32}">
  <ds:schemaRefs/>
</ds:datastoreItem>
</file>

<file path=customXml/itemProps15.xml><?xml version="1.0" encoding="utf-8"?>
<ds:datastoreItem xmlns:ds="http://schemas.openxmlformats.org/officeDocument/2006/customXml" ds:itemID="{09B0DF8F-8A73-4E6E-BAEA-40D21C9EB527}">
  <ds:schemaRefs/>
</ds:datastoreItem>
</file>

<file path=customXml/itemProps16.xml><?xml version="1.0" encoding="utf-8"?>
<ds:datastoreItem xmlns:ds="http://schemas.openxmlformats.org/officeDocument/2006/customXml" ds:itemID="{D3FB29F1-BC5B-458F-B4F1-D9B49E63EE2B}">
  <ds:schemaRefs/>
</ds:datastoreItem>
</file>

<file path=customXml/itemProps17.xml><?xml version="1.0" encoding="utf-8"?>
<ds:datastoreItem xmlns:ds="http://schemas.openxmlformats.org/officeDocument/2006/customXml" ds:itemID="{DA08C496-F1F6-4747-8373-571EA91C99D2}">
  <ds:schemaRefs/>
</ds:datastoreItem>
</file>

<file path=customXml/itemProps18.xml><?xml version="1.0" encoding="utf-8"?>
<ds:datastoreItem xmlns:ds="http://schemas.openxmlformats.org/officeDocument/2006/customXml" ds:itemID="{3B5B3FED-7CDD-46BB-8556-2683A59898F3}">
  <ds:schemaRefs/>
</ds:datastoreItem>
</file>

<file path=customXml/itemProps19.xml><?xml version="1.0" encoding="utf-8"?>
<ds:datastoreItem xmlns:ds="http://schemas.openxmlformats.org/officeDocument/2006/customXml" ds:itemID="{F82236F8-1831-4CE8-AC97-36FFC6CF3496}">
  <ds:schemaRefs/>
</ds:datastoreItem>
</file>

<file path=customXml/itemProps2.xml><?xml version="1.0" encoding="utf-8"?>
<ds:datastoreItem xmlns:ds="http://schemas.openxmlformats.org/officeDocument/2006/customXml" ds:itemID="{8EA3A1A6-20F8-45C0-B315-F94CA736C2AE}">
  <ds:schemaRefs/>
</ds:datastoreItem>
</file>

<file path=customXml/itemProps20.xml><?xml version="1.0" encoding="utf-8"?>
<ds:datastoreItem xmlns:ds="http://schemas.openxmlformats.org/officeDocument/2006/customXml" ds:itemID="{79223632-BAAE-4E04-BFD2-71008A6E6F04}">
  <ds:schemaRefs/>
</ds:datastoreItem>
</file>

<file path=customXml/itemProps21.xml><?xml version="1.0" encoding="utf-8"?>
<ds:datastoreItem xmlns:ds="http://schemas.openxmlformats.org/officeDocument/2006/customXml" ds:itemID="{7D77AB01-71E0-4871-9E14-1D9CE789E26D}">
  <ds:schemaRefs/>
</ds:datastoreItem>
</file>

<file path=customXml/itemProps22.xml><?xml version="1.0" encoding="utf-8"?>
<ds:datastoreItem xmlns:ds="http://schemas.openxmlformats.org/officeDocument/2006/customXml" ds:itemID="{B448B1CC-4E08-4540-A1CB-CAC592C8994B}">
  <ds:schemaRefs/>
</ds:datastoreItem>
</file>

<file path=customXml/itemProps23.xml><?xml version="1.0" encoding="utf-8"?>
<ds:datastoreItem xmlns:ds="http://schemas.openxmlformats.org/officeDocument/2006/customXml" ds:itemID="{8330B0E8-82FD-40C0-B6E9-BFF3BE816482}">
  <ds:schemaRefs/>
</ds:datastoreItem>
</file>

<file path=customXml/itemProps24.xml><?xml version="1.0" encoding="utf-8"?>
<ds:datastoreItem xmlns:ds="http://schemas.openxmlformats.org/officeDocument/2006/customXml" ds:itemID="{0187F133-B5FE-4B05-A8B0-FFFE8B8F0AB6}">
  <ds:schemaRefs/>
</ds:datastoreItem>
</file>

<file path=customXml/itemProps25.xml><?xml version="1.0" encoding="utf-8"?>
<ds:datastoreItem xmlns:ds="http://schemas.openxmlformats.org/officeDocument/2006/customXml" ds:itemID="{BCB64311-E1D2-4B98-9B4C-FEBB271713D5}">
  <ds:schemaRefs/>
</ds:datastoreItem>
</file>

<file path=customXml/itemProps3.xml><?xml version="1.0" encoding="utf-8"?>
<ds:datastoreItem xmlns:ds="http://schemas.openxmlformats.org/officeDocument/2006/customXml" ds:itemID="{3E61C5F6-5AFB-4539-B2F7-C562350D4B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xml><?xml version="1.0" encoding="utf-8"?>
<ds:datastoreItem xmlns:ds="http://schemas.openxmlformats.org/officeDocument/2006/customXml" ds:itemID="{1D9A5EC7-B847-4638-9A0D-162E80CBC60D}">
  <ds:schemaRefs/>
</ds:datastoreItem>
</file>

<file path=customXml/itemProps5.xml><?xml version="1.0" encoding="utf-8"?>
<ds:datastoreItem xmlns:ds="http://schemas.openxmlformats.org/officeDocument/2006/customXml" ds:itemID="{2B0D040D-8DEB-4C52-A16D-A1F709B1A067}">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6.xml><?xml version="1.0" encoding="utf-8"?>
<ds:datastoreItem xmlns:ds="http://schemas.openxmlformats.org/officeDocument/2006/customXml" ds:itemID="{5205A44A-F650-4294-BDE8-5F35FB1D2EA1}">
  <ds:schemaRefs/>
</ds:datastoreItem>
</file>

<file path=customXml/itemProps7.xml><?xml version="1.0" encoding="utf-8"?>
<ds:datastoreItem xmlns:ds="http://schemas.openxmlformats.org/officeDocument/2006/customXml" ds:itemID="{B1E13B92-5964-4189-8F15-F5CB1BF80E3C}">
  <ds:schemaRefs/>
</ds:datastoreItem>
</file>

<file path=customXml/itemProps8.xml><?xml version="1.0" encoding="utf-8"?>
<ds:datastoreItem xmlns:ds="http://schemas.openxmlformats.org/officeDocument/2006/customXml" ds:itemID="{D0994215-8FB7-4B90-A29D-BC7858AC4EFE}">
  <ds:schemaRefs/>
</ds:datastoreItem>
</file>

<file path=customXml/itemProps9.xml><?xml version="1.0" encoding="utf-8"?>
<ds:datastoreItem xmlns:ds="http://schemas.openxmlformats.org/officeDocument/2006/customXml" ds:itemID="{439C9443-59AF-48FF-8619-819E214373A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46</vt:i4>
      </vt:variant>
    </vt:vector>
  </HeadingPairs>
  <TitlesOfParts>
    <vt:vector size="61" baseType="lpstr">
      <vt:lpstr>1</vt:lpstr>
      <vt:lpstr>2</vt:lpstr>
      <vt:lpstr>3</vt:lpstr>
      <vt:lpstr>4</vt:lpstr>
      <vt:lpstr>5</vt:lpstr>
      <vt:lpstr>6</vt:lpstr>
      <vt:lpstr>7</vt:lpstr>
      <vt:lpstr>8</vt:lpstr>
      <vt:lpstr>9</vt:lpstr>
      <vt:lpstr>10</vt:lpstr>
      <vt:lpstr>NDOT Verification</vt:lpstr>
      <vt:lpstr>DataGather</vt:lpstr>
      <vt:lpstr>Tables</vt:lpstr>
      <vt:lpstr>Users</vt:lpstr>
      <vt:lpstr>AggPits</vt:lpstr>
      <vt:lpstr>'1'!Code_And_Name</vt:lpstr>
      <vt:lpstr>'10'!Code_And_Name</vt:lpstr>
      <vt:lpstr>'2'!Code_And_Name</vt:lpstr>
      <vt:lpstr>'3'!Code_And_Name</vt:lpstr>
      <vt:lpstr>'4'!Code_And_Name</vt:lpstr>
      <vt:lpstr>'5'!Code_And_Name</vt:lpstr>
      <vt:lpstr>'6'!Code_And_Name</vt:lpstr>
      <vt:lpstr>'7'!Code_And_Name</vt:lpstr>
      <vt:lpstr>'8'!Code_And_Name</vt:lpstr>
      <vt:lpstr>'9'!Code_And_Name</vt:lpstr>
      <vt:lpstr>'NDOT Verification'!Code_And_Name</vt:lpstr>
      <vt:lpstr>Code_And_Name</vt:lpstr>
      <vt:lpstr>'1'!Common_ID</vt:lpstr>
      <vt:lpstr>'10'!Common_ID</vt:lpstr>
      <vt:lpstr>'2'!Common_ID</vt:lpstr>
      <vt:lpstr>'3'!Common_ID</vt:lpstr>
      <vt:lpstr>'4'!Common_ID</vt:lpstr>
      <vt:lpstr>'5'!Common_ID</vt:lpstr>
      <vt:lpstr>'6'!Common_ID</vt:lpstr>
      <vt:lpstr>'7'!Common_ID</vt:lpstr>
      <vt:lpstr>'8'!Common_ID</vt:lpstr>
      <vt:lpstr>'9'!Common_ID</vt:lpstr>
      <vt:lpstr>'NDOT Verification'!Common_ID</vt:lpstr>
      <vt:lpstr>Common_ID</vt:lpstr>
      <vt:lpstr>'1'!Geographic_Area</vt:lpstr>
      <vt:lpstr>'10'!Geographic_Area</vt:lpstr>
      <vt:lpstr>'2'!Geographic_Area</vt:lpstr>
      <vt:lpstr>'3'!Geographic_Area</vt:lpstr>
      <vt:lpstr>'4'!Geographic_Area</vt:lpstr>
      <vt:lpstr>'5'!Geographic_Area</vt:lpstr>
      <vt:lpstr>'6'!Geographic_Area</vt:lpstr>
      <vt:lpstr>'7'!Geographic_Area</vt:lpstr>
      <vt:lpstr>'8'!Geographic_Area</vt:lpstr>
      <vt:lpstr>'9'!Geographic_Area</vt:lpstr>
      <vt:lpstr>'NDOT Verification'!Geographic_Area</vt:lpstr>
      <vt:lpstr>Geographic_Area</vt:lpstr>
      <vt:lpstr>'10'!USER_NM</vt:lpstr>
      <vt:lpstr>'2'!USER_NM</vt:lpstr>
      <vt:lpstr>'3'!USER_NM</vt:lpstr>
      <vt:lpstr>'4'!USER_NM</vt:lpstr>
      <vt:lpstr>'5'!USER_NM</vt:lpstr>
      <vt:lpstr>'6'!USER_NM</vt:lpstr>
      <vt:lpstr>'7'!USER_NM</vt:lpstr>
      <vt:lpstr>'8'!USER_NM</vt:lpstr>
      <vt:lpstr>'9'!USER_NM</vt:lpstr>
      <vt:lpstr>USER_NM</vt:lpstr>
    </vt:vector>
  </TitlesOfParts>
  <Company>Nebraska Dept of Roads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PCC QAQC Workbook</dc:title>
  <dc:creator>Bob Seger</dc:creator>
  <cp:lastModifiedBy>Seger, Bob</cp:lastModifiedBy>
  <cp:lastPrinted>2021-03-25T19:45:45Z</cp:lastPrinted>
  <dcterms:created xsi:type="dcterms:W3CDTF">2020-01-07T20:59:36Z</dcterms:created>
  <dcterms:modified xsi:type="dcterms:W3CDTF">2021-07-09T17:17:43Z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0x01010092DCD8AFD0FD9F4D8B99FF03A34B8E7C</vt:lpwstr>
  </property>
</Properties>
</file>